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CHERPLAN\Tekoci projekti\ESPON_QoL mini atlas\_ESPON Atlas on Quality of Life in Slovenia_Database and Dashboards\Dashboards\"/>
    </mc:Choice>
  </mc:AlternateContent>
  <bookViews>
    <workbookView xWindow="0" yWindow="0" windowWidth="23040" windowHeight="9384" tabRatio="809"/>
  </bookViews>
  <sheets>
    <sheet name="Main Page" sheetId="22" r:id="rId1"/>
    <sheet name="Local context" sheetId="2" r:id="rId2"/>
    <sheet name="QoL DATA" sheetId="15" r:id="rId3"/>
    <sheet name="Weighting System" sheetId="23" r:id="rId4"/>
    <sheet name="Metadata" sheetId="20" r:id="rId5"/>
    <sheet name="Framework" sheetId="16" r:id="rId6"/>
    <sheet name="Data &amp; Normalization" sheetId="17" state="hidden" r:id="rId7"/>
    <sheet name="TQoL Indexes" sheetId="1" r:id="rId8"/>
  </sheets>
  <externalReferences>
    <externalReference r:id="rId9"/>
  </externalReferences>
  <definedNames>
    <definedName name="_xlnm._FilterDatabase" localSheetId="2" hidden="1">'QoL DATA'!$A$16:$DO$16</definedName>
    <definedName name="life">'QoL DATA'!$AC$27</definedName>
    <definedName name="OLE_LINK1" localSheetId="4">Metadata!$A$4</definedName>
    <definedName name="TYPOLOGY_URBAN_RURAL_NUTS2_2010">#REF!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49" i="17" l="1"/>
  <c r="H34" i="2" l="1"/>
  <c r="M10" i="2"/>
  <c r="AJ249" i="17" l="1"/>
  <c r="AT685" i="17" l="1"/>
  <c r="AS685" i="17"/>
  <c r="AR685" i="17"/>
  <c r="AQ685" i="17"/>
  <c r="AP685" i="17"/>
  <c r="AO685" i="17"/>
  <c r="AN685" i="17"/>
  <c r="AM685" i="17"/>
  <c r="AL685" i="17"/>
  <c r="AK685" i="17"/>
  <c r="AJ685" i="17"/>
  <c r="AI685" i="17"/>
  <c r="AH685" i="17"/>
  <c r="AG685" i="17"/>
  <c r="AF685" i="17"/>
  <c r="AE685" i="17"/>
  <c r="AD685" i="17"/>
  <c r="AC685" i="17"/>
  <c r="AB685" i="17"/>
  <c r="AA685" i="17"/>
  <c r="Z685" i="17"/>
  <c r="Y685" i="17"/>
  <c r="X685" i="17"/>
  <c r="W685" i="17"/>
  <c r="V685" i="17"/>
  <c r="U685" i="17"/>
  <c r="T685" i="17"/>
  <c r="S685" i="17"/>
  <c r="R685" i="17"/>
  <c r="Q685" i="17"/>
  <c r="P685" i="17"/>
  <c r="O685" i="17"/>
  <c r="N685" i="17"/>
  <c r="M685" i="17"/>
  <c r="L685" i="17"/>
  <c r="K685" i="17"/>
  <c r="J685" i="17"/>
  <c r="I685" i="17"/>
  <c r="H685" i="17"/>
  <c r="G685" i="17"/>
  <c r="F685" i="17"/>
  <c r="E685" i="17"/>
  <c r="D685" i="17"/>
  <c r="C685" i="17"/>
  <c r="AT684" i="17"/>
  <c r="AS684" i="17"/>
  <c r="AR684" i="17"/>
  <c r="AQ684" i="17"/>
  <c r="AP684" i="17"/>
  <c r="AO684" i="17"/>
  <c r="AN684" i="17"/>
  <c r="AM684" i="17"/>
  <c r="AL684" i="17"/>
  <c r="AK684" i="17"/>
  <c r="AJ684" i="17"/>
  <c r="AI684" i="17"/>
  <c r="AH684" i="17"/>
  <c r="AG684" i="17"/>
  <c r="AF684" i="17"/>
  <c r="AE684" i="17"/>
  <c r="AD684" i="17"/>
  <c r="AC684" i="17"/>
  <c r="AB684" i="17"/>
  <c r="AA684" i="17"/>
  <c r="Z684" i="17"/>
  <c r="Y684" i="17"/>
  <c r="X684" i="17"/>
  <c r="W684" i="17"/>
  <c r="V684" i="17"/>
  <c r="U684" i="17"/>
  <c r="T684" i="17"/>
  <c r="S684" i="17"/>
  <c r="R684" i="17"/>
  <c r="Q684" i="17"/>
  <c r="P684" i="17"/>
  <c r="O684" i="17"/>
  <c r="N684" i="17"/>
  <c r="M684" i="17"/>
  <c r="L684" i="17"/>
  <c r="K684" i="17"/>
  <c r="J684" i="17"/>
  <c r="I684" i="17"/>
  <c r="H684" i="17"/>
  <c r="G684" i="17"/>
  <c r="F684" i="17"/>
  <c r="E684" i="17"/>
  <c r="D684" i="17"/>
  <c r="C684" i="17"/>
  <c r="B75" i="1" l="1"/>
  <c r="A97" i="17" s="1"/>
  <c r="A751" i="17" s="1"/>
  <c r="C75" i="1"/>
  <c r="B97" i="17" s="1"/>
  <c r="B751" i="17" s="1"/>
  <c r="B76" i="1"/>
  <c r="A98" i="17" s="1"/>
  <c r="A752" i="17" s="1"/>
  <c r="C76" i="1"/>
  <c r="B98" i="17" s="1"/>
  <c r="B752" i="17" s="1"/>
  <c r="B77" i="1"/>
  <c r="A99" i="17" s="1"/>
  <c r="A753" i="17" s="1"/>
  <c r="C77" i="1"/>
  <c r="B99" i="17" s="1"/>
  <c r="B753" i="17" s="1"/>
  <c r="B78" i="1"/>
  <c r="A100" i="17" s="1"/>
  <c r="A754" i="17" s="1"/>
  <c r="C78" i="1"/>
  <c r="B100" i="17" s="1"/>
  <c r="B754" i="17" s="1"/>
  <c r="B79" i="1"/>
  <c r="A101" i="17" s="1"/>
  <c r="A755" i="17" s="1"/>
  <c r="C79" i="1"/>
  <c r="B101" i="17" s="1"/>
  <c r="B755" i="17" s="1"/>
  <c r="B80" i="1"/>
  <c r="A102" i="17" s="1"/>
  <c r="A756" i="17" s="1"/>
  <c r="C80" i="1"/>
  <c r="B102" i="17" s="1"/>
  <c r="B756" i="17" s="1"/>
  <c r="B81" i="1"/>
  <c r="A103" i="17" s="1"/>
  <c r="A757" i="17" s="1"/>
  <c r="C81" i="1"/>
  <c r="B103" i="17" s="1"/>
  <c r="B757" i="17" s="1"/>
  <c r="B82" i="1"/>
  <c r="A104" i="17" s="1"/>
  <c r="A758" i="17" s="1"/>
  <c r="C82" i="1"/>
  <c r="B104" i="17" s="1"/>
  <c r="B758" i="17" s="1"/>
  <c r="B83" i="1"/>
  <c r="A105" i="17" s="1"/>
  <c r="A759" i="17" s="1"/>
  <c r="C83" i="1"/>
  <c r="B105" i="17" s="1"/>
  <c r="B759" i="17" s="1"/>
  <c r="B84" i="1"/>
  <c r="A106" i="17" s="1"/>
  <c r="A760" i="17" s="1"/>
  <c r="C84" i="1"/>
  <c r="B106" i="17" s="1"/>
  <c r="B760" i="17" s="1"/>
  <c r="B85" i="1"/>
  <c r="A107" i="17" s="1"/>
  <c r="A761" i="17" s="1"/>
  <c r="C85" i="1"/>
  <c r="B107" i="17" s="1"/>
  <c r="B761" i="17" s="1"/>
  <c r="B86" i="1"/>
  <c r="A108" i="17" s="1"/>
  <c r="A762" i="17" s="1"/>
  <c r="C86" i="1"/>
  <c r="B108" i="17" s="1"/>
  <c r="B762" i="17" s="1"/>
  <c r="B87" i="1"/>
  <c r="A109" i="17" s="1"/>
  <c r="A763" i="17" s="1"/>
  <c r="C87" i="1"/>
  <c r="B109" i="17" s="1"/>
  <c r="B763" i="17" s="1"/>
  <c r="B88" i="1"/>
  <c r="A110" i="17" s="1"/>
  <c r="A764" i="17" s="1"/>
  <c r="C88" i="1"/>
  <c r="B110" i="17" s="1"/>
  <c r="B764" i="17" s="1"/>
  <c r="B89" i="1"/>
  <c r="A111" i="17" s="1"/>
  <c r="A765" i="17" s="1"/>
  <c r="C89" i="1"/>
  <c r="B111" i="17" s="1"/>
  <c r="B765" i="17" s="1"/>
  <c r="B90" i="1"/>
  <c r="A112" i="17" s="1"/>
  <c r="A766" i="17" s="1"/>
  <c r="C90" i="1"/>
  <c r="B112" i="17" s="1"/>
  <c r="B766" i="17" s="1"/>
  <c r="B91" i="1"/>
  <c r="A113" i="17" s="1"/>
  <c r="A767" i="17" s="1"/>
  <c r="C91" i="1"/>
  <c r="B113" i="17" s="1"/>
  <c r="B767" i="17" s="1"/>
  <c r="B92" i="1"/>
  <c r="A114" i="17" s="1"/>
  <c r="A768" i="17" s="1"/>
  <c r="C92" i="1"/>
  <c r="B114" i="17" s="1"/>
  <c r="B768" i="17" s="1"/>
  <c r="B93" i="1"/>
  <c r="A115" i="17" s="1"/>
  <c r="A769" i="17" s="1"/>
  <c r="C93" i="1"/>
  <c r="B115" i="17" s="1"/>
  <c r="B769" i="17" s="1"/>
  <c r="B94" i="1"/>
  <c r="A116" i="17" s="1"/>
  <c r="A770" i="17" s="1"/>
  <c r="C94" i="1"/>
  <c r="B116" i="17" s="1"/>
  <c r="B770" i="17" s="1"/>
  <c r="B95" i="1"/>
  <c r="A117" i="17" s="1"/>
  <c r="A771" i="17" s="1"/>
  <c r="C95" i="1"/>
  <c r="B117" i="17" s="1"/>
  <c r="B771" i="17" s="1"/>
  <c r="B96" i="1"/>
  <c r="A118" i="17" s="1"/>
  <c r="A772" i="17" s="1"/>
  <c r="C96" i="1"/>
  <c r="B118" i="17" s="1"/>
  <c r="B772" i="17" s="1"/>
  <c r="B97" i="1"/>
  <c r="A119" i="17" s="1"/>
  <c r="A773" i="17" s="1"/>
  <c r="C97" i="1"/>
  <c r="B119" i="17" s="1"/>
  <c r="B773" i="17" s="1"/>
  <c r="B98" i="1"/>
  <c r="A120" i="17" s="1"/>
  <c r="A774" i="17" s="1"/>
  <c r="C98" i="1"/>
  <c r="B120" i="17" s="1"/>
  <c r="B774" i="17" s="1"/>
  <c r="B99" i="1"/>
  <c r="A121" i="17" s="1"/>
  <c r="A775" i="17" s="1"/>
  <c r="C99" i="1"/>
  <c r="B121" i="17" s="1"/>
  <c r="B775" i="17" s="1"/>
  <c r="B100" i="1"/>
  <c r="A122" i="17" s="1"/>
  <c r="A776" i="17" s="1"/>
  <c r="C100" i="1"/>
  <c r="B122" i="17" s="1"/>
  <c r="B776" i="17" s="1"/>
  <c r="B101" i="1"/>
  <c r="A123" i="17" s="1"/>
  <c r="A777" i="17" s="1"/>
  <c r="C101" i="1"/>
  <c r="B123" i="17" s="1"/>
  <c r="B777" i="17" s="1"/>
  <c r="B102" i="1"/>
  <c r="A124" i="17" s="1"/>
  <c r="A778" i="17" s="1"/>
  <c r="C102" i="1"/>
  <c r="B124" i="17" s="1"/>
  <c r="B778" i="17" s="1"/>
  <c r="B103" i="1"/>
  <c r="A125" i="17" s="1"/>
  <c r="A779" i="17" s="1"/>
  <c r="C103" i="1"/>
  <c r="B125" i="17" s="1"/>
  <c r="B779" i="17" s="1"/>
  <c r="B104" i="1"/>
  <c r="A126" i="17" s="1"/>
  <c r="A780" i="17" s="1"/>
  <c r="C104" i="1"/>
  <c r="B126" i="17" s="1"/>
  <c r="B780" i="17" s="1"/>
  <c r="B105" i="1"/>
  <c r="A127" i="17" s="1"/>
  <c r="A781" i="17" s="1"/>
  <c r="C105" i="1"/>
  <c r="B127" i="17" s="1"/>
  <c r="B781" i="17" s="1"/>
  <c r="B106" i="1"/>
  <c r="A128" i="17" s="1"/>
  <c r="A782" i="17" s="1"/>
  <c r="C106" i="1"/>
  <c r="B128" i="17" s="1"/>
  <c r="B782" i="17" s="1"/>
  <c r="B107" i="1"/>
  <c r="A129" i="17" s="1"/>
  <c r="A783" i="17" s="1"/>
  <c r="C107" i="1"/>
  <c r="B129" i="17" s="1"/>
  <c r="B783" i="17" s="1"/>
  <c r="B108" i="1"/>
  <c r="A130" i="17" s="1"/>
  <c r="A784" i="17" s="1"/>
  <c r="C108" i="1"/>
  <c r="B130" i="17" s="1"/>
  <c r="B784" i="17" s="1"/>
  <c r="B109" i="1"/>
  <c r="A131" i="17" s="1"/>
  <c r="A785" i="17" s="1"/>
  <c r="C109" i="1"/>
  <c r="B131" i="17" s="1"/>
  <c r="B785" i="17" s="1"/>
  <c r="B110" i="1"/>
  <c r="A132" i="17" s="1"/>
  <c r="A786" i="17" s="1"/>
  <c r="C110" i="1"/>
  <c r="B132" i="17" s="1"/>
  <c r="B786" i="17" s="1"/>
  <c r="B111" i="1"/>
  <c r="A133" i="17" s="1"/>
  <c r="A787" i="17" s="1"/>
  <c r="C111" i="1"/>
  <c r="B133" i="17" s="1"/>
  <c r="B787" i="17" s="1"/>
  <c r="B112" i="1"/>
  <c r="A134" i="17" s="1"/>
  <c r="A788" i="17" s="1"/>
  <c r="C112" i="1"/>
  <c r="B134" i="17" s="1"/>
  <c r="B788" i="17" s="1"/>
  <c r="B113" i="1"/>
  <c r="A135" i="17" s="1"/>
  <c r="A789" i="17" s="1"/>
  <c r="C113" i="1"/>
  <c r="B135" i="17" s="1"/>
  <c r="B789" i="17" s="1"/>
  <c r="B114" i="1"/>
  <c r="A136" i="17" s="1"/>
  <c r="A790" i="17" s="1"/>
  <c r="C114" i="1"/>
  <c r="B136" i="17" s="1"/>
  <c r="B790" i="17" s="1"/>
  <c r="B115" i="1"/>
  <c r="A137" i="17" s="1"/>
  <c r="A791" i="17" s="1"/>
  <c r="C115" i="1"/>
  <c r="B137" i="17" s="1"/>
  <c r="B791" i="17" s="1"/>
  <c r="B116" i="1"/>
  <c r="A138" i="17" s="1"/>
  <c r="A792" i="17" s="1"/>
  <c r="C116" i="1"/>
  <c r="B138" i="17" s="1"/>
  <c r="B792" i="17" s="1"/>
  <c r="B117" i="1"/>
  <c r="A139" i="17" s="1"/>
  <c r="A793" i="17" s="1"/>
  <c r="C117" i="1"/>
  <c r="B139" i="17" s="1"/>
  <c r="B793" i="17" s="1"/>
  <c r="B118" i="1"/>
  <c r="A140" i="17" s="1"/>
  <c r="A794" i="17" s="1"/>
  <c r="C118" i="1"/>
  <c r="B140" i="17" s="1"/>
  <c r="B794" i="17" s="1"/>
  <c r="B119" i="1"/>
  <c r="A141" i="17" s="1"/>
  <c r="A795" i="17" s="1"/>
  <c r="C119" i="1"/>
  <c r="B141" i="17" s="1"/>
  <c r="B795" i="17" s="1"/>
  <c r="B120" i="1"/>
  <c r="A142" i="17" s="1"/>
  <c r="A796" i="17" s="1"/>
  <c r="C120" i="1"/>
  <c r="B142" i="17" s="1"/>
  <c r="B796" i="17" s="1"/>
  <c r="B121" i="1"/>
  <c r="A143" i="17" s="1"/>
  <c r="A797" i="17" s="1"/>
  <c r="C121" i="1"/>
  <c r="B143" i="17" s="1"/>
  <c r="B797" i="17" s="1"/>
  <c r="B122" i="1"/>
  <c r="A144" i="17" s="1"/>
  <c r="A798" i="17" s="1"/>
  <c r="C122" i="1"/>
  <c r="B144" i="17" s="1"/>
  <c r="B798" i="17" s="1"/>
  <c r="B123" i="1"/>
  <c r="A145" i="17" s="1"/>
  <c r="A799" i="17" s="1"/>
  <c r="C123" i="1"/>
  <c r="B145" i="17" s="1"/>
  <c r="B799" i="17" s="1"/>
  <c r="B124" i="1"/>
  <c r="A146" i="17" s="1"/>
  <c r="A800" i="17" s="1"/>
  <c r="C124" i="1"/>
  <c r="B146" i="17" s="1"/>
  <c r="B800" i="17" s="1"/>
  <c r="B125" i="1"/>
  <c r="A147" i="17" s="1"/>
  <c r="A801" i="17" s="1"/>
  <c r="C125" i="1"/>
  <c r="B147" i="17" s="1"/>
  <c r="B801" i="17" s="1"/>
  <c r="B126" i="1"/>
  <c r="A148" i="17" s="1"/>
  <c r="A802" i="17" s="1"/>
  <c r="C126" i="1"/>
  <c r="B148" i="17" s="1"/>
  <c r="B802" i="17" s="1"/>
  <c r="B127" i="1"/>
  <c r="A149" i="17" s="1"/>
  <c r="A803" i="17" s="1"/>
  <c r="C127" i="1"/>
  <c r="B149" i="17" s="1"/>
  <c r="B803" i="17" s="1"/>
  <c r="B128" i="1"/>
  <c r="A150" i="17" s="1"/>
  <c r="A804" i="17" s="1"/>
  <c r="C128" i="1"/>
  <c r="B150" i="17" s="1"/>
  <c r="B804" i="17" s="1"/>
  <c r="B129" i="1"/>
  <c r="A151" i="17" s="1"/>
  <c r="A805" i="17" s="1"/>
  <c r="C129" i="1"/>
  <c r="B151" i="17" s="1"/>
  <c r="B805" i="17" s="1"/>
  <c r="B130" i="1"/>
  <c r="A152" i="17" s="1"/>
  <c r="A806" i="17" s="1"/>
  <c r="C130" i="1"/>
  <c r="B152" i="17" s="1"/>
  <c r="B806" i="17" s="1"/>
  <c r="B131" i="1"/>
  <c r="A153" i="17" s="1"/>
  <c r="A807" i="17" s="1"/>
  <c r="C131" i="1"/>
  <c r="B153" i="17" s="1"/>
  <c r="B807" i="17" s="1"/>
  <c r="B132" i="1"/>
  <c r="A154" i="17" s="1"/>
  <c r="A808" i="17" s="1"/>
  <c r="C132" i="1"/>
  <c r="B154" i="17" s="1"/>
  <c r="B808" i="17" s="1"/>
  <c r="B133" i="1"/>
  <c r="A155" i="17" s="1"/>
  <c r="A809" i="17" s="1"/>
  <c r="C133" i="1"/>
  <c r="B155" i="17" s="1"/>
  <c r="B809" i="17" s="1"/>
  <c r="B134" i="1"/>
  <c r="A156" i="17" s="1"/>
  <c r="A810" i="17" s="1"/>
  <c r="C134" i="1"/>
  <c r="B156" i="17" s="1"/>
  <c r="B810" i="17" s="1"/>
  <c r="B135" i="1"/>
  <c r="A157" i="17" s="1"/>
  <c r="A811" i="17" s="1"/>
  <c r="C135" i="1"/>
  <c r="B157" i="17" s="1"/>
  <c r="B811" i="17" s="1"/>
  <c r="B136" i="1"/>
  <c r="A158" i="17" s="1"/>
  <c r="A812" i="17" s="1"/>
  <c r="C136" i="1"/>
  <c r="B158" i="17" s="1"/>
  <c r="B812" i="17" s="1"/>
  <c r="B137" i="1"/>
  <c r="A159" i="17" s="1"/>
  <c r="A813" i="17" s="1"/>
  <c r="C137" i="1"/>
  <c r="B159" i="17" s="1"/>
  <c r="B813" i="17" s="1"/>
  <c r="B138" i="1"/>
  <c r="A160" i="17" s="1"/>
  <c r="A814" i="17" s="1"/>
  <c r="C138" i="1"/>
  <c r="B160" i="17" s="1"/>
  <c r="B814" i="17" s="1"/>
  <c r="B139" i="1"/>
  <c r="A161" i="17" s="1"/>
  <c r="A815" i="17" s="1"/>
  <c r="C139" i="1"/>
  <c r="B161" i="17" s="1"/>
  <c r="B815" i="17" s="1"/>
  <c r="B140" i="1"/>
  <c r="A162" i="17" s="1"/>
  <c r="A816" i="17" s="1"/>
  <c r="C140" i="1"/>
  <c r="B162" i="17" s="1"/>
  <c r="B816" i="17" s="1"/>
  <c r="B141" i="1"/>
  <c r="A163" i="17" s="1"/>
  <c r="A817" i="17" s="1"/>
  <c r="C141" i="1"/>
  <c r="B163" i="17" s="1"/>
  <c r="B817" i="17" s="1"/>
  <c r="B142" i="1"/>
  <c r="A164" i="17" s="1"/>
  <c r="A818" i="17" s="1"/>
  <c r="C142" i="1"/>
  <c r="B164" i="17" s="1"/>
  <c r="B818" i="17" s="1"/>
  <c r="B143" i="1"/>
  <c r="A165" i="17" s="1"/>
  <c r="A819" i="17" s="1"/>
  <c r="C143" i="1"/>
  <c r="B165" i="17" s="1"/>
  <c r="B819" i="17" s="1"/>
  <c r="B144" i="1"/>
  <c r="A166" i="17" s="1"/>
  <c r="A820" i="17" s="1"/>
  <c r="C144" i="1"/>
  <c r="B166" i="17" s="1"/>
  <c r="B820" i="17" s="1"/>
  <c r="B145" i="1"/>
  <c r="A167" i="17" s="1"/>
  <c r="A821" i="17" s="1"/>
  <c r="C145" i="1"/>
  <c r="B167" i="17" s="1"/>
  <c r="B821" i="17" s="1"/>
  <c r="B146" i="1"/>
  <c r="A168" i="17" s="1"/>
  <c r="A822" i="17" s="1"/>
  <c r="C146" i="1"/>
  <c r="B168" i="17" s="1"/>
  <c r="B822" i="17" s="1"/>
  <c r="B147" i="1"/>
  <c r="A169" i="17" s="1"/>
  <c r="A823" i="17" s="1"/>
  <c r="C147" i="1"/>
  <c r="B169" i="17" s="1"/>
  <c r="B823" i="17" s="1"/>
  <c r="B148" i="1"/>
  <c r="A170" i="17" s="1"/>
  <c r="A824" i="17" s="1"/>
  <c r="C148" i="1"/>
  <c r="B170" i="17" s="1"/>
  <c r="B824" i="17" s="1"/>
  <c r="B149" i="1"/>
  <c r="A171" i="17" s="1"/>
  <c r="A825" i="17" s="1"/>
  <c r="C149" i="1"/>
  <c r="B171" i="17" s="1"/>
  <c r="B825" i="17" s="1"/>
  <c r="B150" i="1"/>
  <c r="A172" i="17" s="1"/>
  <c r="A826" i="17" s="1"/>
  <c r="C150" i="1"/>
  <c r="B172" i="17" s="1"/>
  <c r="B826" i="17" s="1"/>
  <c r="B151" i="1"/>
  <c r="A173" i="17" s="1"/>
  <c r="A827" i="17" s="1"/>
  <c r="C151" i="1"/>
  <c r="B173" i="17" s="1"/>
  <c r="B827" i="17" s="1"/>
  <c r="B152" i="1"/>
  <c r="A174" i="17" s="1"/>
  <c r="A828" i="17" s="1"/>
  <c r="C152" i="1"/>
  <c r="B174" i="17" s="1"/>
  <c r="B828" i="17" s="1"/>
  <c r="B153" i="1"/>
  <c r="A175" i="17" s="1"/>
  <c r="A829" i="17" s="1"/>
  <c r="C153" i="1"/>
  <c r="B175" i="17" s="1"/>
  <c r="B829" i="17" s="1"/>
  <c r="B154" i="1"/>
  <c r="A176" i="17" s="1"/>
  <c r="A830" i="17" s="1"/>
  <c r="C154" i="1"/>
  <c r="B176" i="17" s="1"/>
  <c r="B830" i="17" s="1"/>
  <c r="B155" i="1"/>
  <c r="A177" i="17" s="1"/>
  <c r="A831" i="17" s="1"/>
  <c r="C155" i="1"/>
  <c r="B177" i="17" s="1"/>
  <c r="B831" i="17" s="1"/>
  <c r="B156" i="1"/>
  <c r="A178" i="17" s="1"/>
  <c r="A832" i="17" s="1"/>
  <c r="C156" i="1"/>
  <c r="B178" i="17" s="1"/>
  <c r="B832" i="17" s="1"/>
  <c r="B157" i="1"/>
  <c r="A179" i="17" s="1"/>
  <c r="A833" i="17" s="1"/>
  <c r="C157" i="1"/>
  <c r="B179" i="17" s="1"/>
  <c r="B833" i="17" s="1"/>
  <c r="B158" i="1"/>
  <c r="A180" i="17" s="1"/>
  <c r="A834" i="17" s="1"/>
  <c r="C158" i="1"/>
  <c r="B180" i="17" s="1"/>
  <c r="B834" i="17" s="1"/>
  <c r="B159" i="1"/>
  <c r="A181" i="17" s="1"/>
  <c r="A835" i="17" s="1"/>
  <c r="C159" i="1"/>
  <c r="B181" i="17" s="1"/>
  <c r="B835" i="17" s="1"/>
  <c r="B160" i="1"/>
  <c r="A182" i="17" s="1"/>
  <c r="A836" i="17" s="1"/>
  <c r="C160" i="1"/>
  <c r="B182" i="17" s="1"/>
  <c r="B836" i="17" s="1"/>
  <c r="B161" i="1"/>
  <c r="A183" i="17" s="1"/>
  <c r="A837" i="17" s="1"/>
  <c r="C161" i="1"/>
  <c r="B183" i="17" s="1"/>
  <c r="B837" i="17" s="1"/>
  <c r="B162" i="1"/>
  <c r="A184" i="17" s="1"/>
  <c r="A838" i="17" s="1"/>
  <c r="C162" i="1"/>
  <c r="B184" i="17" s="1"/>
  <c r="B838" i="17" s="1"/>
  <c r="B163" i="1"/>
  <c r="A185" i="17" s="1"/>
  <c r="A839" i="17" s="1"/>
  <c r="C163" i="1"/>
  <c r="B185" i="17" s="1"/>
  <c r="B839" i="17" s="1"/>
  <c r="B164" i="1"/>
  <c r="A186" i="17" s="1"/>
  <c r="A840" i="17" s="1"/>
  <c r="C164" i="1"/>
  <c r="B186" i="17" s="1"/>
  <c r="B840" i="17" s="1"/>
  <c r="B165" i="1"/>
  <c r="A187" i="17" s="1"/>
  <c r="A841" i="17" s="1"/>
  <c r="C165" i="1"/>
  <c r="B187" i="17" s="1"/>
  <c r="B841" i="17" s="1"/>
  <c r="B166" i="1"/>
  <c r="A188" i="17" s="1"/>
  <c r="A842" i="17" s="1"/>
  <c r="C166" i="1"/>
  <c r="B188" i="17" s="1"/>
  <c r="B842" i="17" s="1"/>
  <c r="B167" i="1"/>
  <c r="A189" i="17" s="1"/>
  <c r="A843" i="17" s="1"/>
  <c r="C167" i="1"/>
  <c r="B189" i="17" s="1"/>
  <c r="B843" i="17" s="1"/>
  <c r="B168" i="1"/>
  <c r="A190" i="17" s="1"/>
  <c r="A844" i="17" s="1"/>
  <c r="C168" i="1"/>
  <c r="B190" i="17" s="1"/>
  <c r="B844" i="17" s="1"/>
  <c r="B169" i="1"/>
  <c r="A191" i="17" s="1"/>
  <c r="A845" i="17" s="1"/>
  <c r="C169" i="1"/>
  <c r="B191" i="17" s="1"/>
  <c r="B845" i="17" s="1"/>
  <c r="B170" i="1"/>
  <c r="A192" i="17" s="1"/>
  <c r="A846" i="17" s="1"/>
  <c r="C170" i="1"/>
  <c r="B192" i="17" s="1"/>
  <c r="B846" i="17" s="1"/>
  <c r="B171" i="1"/>
  <c r="A193" i="17" s="1"/>
  <c r="A847" i="17" s="1"/>
  <c r="C171" i="1"/>
  <c r="B193" i="17" s="1"/>
  <c r="B847" i="17" s="1"/>
  <c r="B172" i="1"/>
  <c r="A194" i="17" s="1"/>
  <c r="A848" i="17" s="1"/>
  <c r="C172" i="1"/>
  <c r="B194" i="17" s="1"/>
  <c r="B848" i="17" s="1"/>
  <c r="B173" i="1"/>
  <c r="A195" i="17" s="1"/>
  <c r="A849" i="17" s="1"/>
  <c r="C173" i="1"/>
  <c r="B195" i="17" s="1"/>
  <c r="B849" i="17" s="1"/>
  <c r="B174" i="1"/>
  <c r="A196" i="17" s="1"/>
  <c r="A850" i="17" s="1"/>
  <c r="C174" i="1"/>
  <c r="B196" i="17" s="1"/>
  <c r="B850" i="17" s="1"/>
  <c r="B175" i="1"/>
  <c r="A197" i="17" s="1"/>
  <c r="A851" i="17" s="1"/>
  <c r="C175" i="1"/>
  <c r="B197" i="17" s="1"/>
  <c r="B851" i="17" s="1"/>
  <c r="B176" i="1"/>
  <c r="A198" i="17" s="1"/>
  <c r="A852" i="17" s="1"/>
  <c r="C176" i="1"/>
  <c r="B198" i="17" s="1"/>
  <c r="B852" i="17" s="1"/>
  <c r="B177" i="1"/>
  <c r="A199" i="17" s="1"/>
  <c r="A853" i="17" s="1"/>
  <c r="C177" i="1"/>
  <c r="B199" i="17" s="1"/>
  <c r="B853" i="17" s="1"/>
  <c r="B178" i="1"/>
  <c r="A200" i="17" s="1"/>
  <c r="A854" i="17" s="1"/>
  <c r="C178" i="1"/>
  <c r="B200" i="17" s="1"/>
  <c r="B854" i="17" s="1"/>
  <c r="B179" i="1"/>
  <c r="A201" i="17" s="1"/>
  <c r="A855" i="17" s="1"/>
  <c r="C179" i="1"/>
  <c r="B201" i="17" s="1"/>
  <c r="B855" i="17" s="1"/>
  <c r="B180" i="1"/>
  <c r="A202" i="17" s="1"/>
  <c r="A856" i="17" s="1"/>
  <c r="C180" i="1"/>
  <c r="B202" i="17" s="1"/>
  <c r="B856" i="17" s="1"/>
  <c r="B181" i="1"/>
  <c r="A203" i="17" s="1"/>
  <c r="A857" i="17" s="1"/>
  <c r="C181" i="1"/>
  <c r="B203" i="17" s="1"/>
  <c r="B857" i="17" s="1"/>
  <c r="B182" i="1"/>
  <c r="A204" i="17" s="1"/>
  <c r="A858" i="17" s="1"/>
  <c r="C182" i="1"/>
  <c r="B204" i="17" s="1"/>
  <c r="B858" i="17" s="1"/>
  <c r="B183" i="1"/>
  <c r="A205" i="17" s="1"/>
  <c r="A859" i="17" s="1"/>
  <c r="C183" i="1"/>
  <c r="B205" i="17" s="1"/>
  <c r="B859" i="17" s="1"/>
  <c r="B184" i="1"/>
  <c r="A206" i="17" s="1"/>
  <c r="A860" i="17" s="1"/>
  <c r="C184" i="1"/>
  <c r="B206" i="17" s="1"/>
  <c r="B860" i="17" s="1"/>
  <c r="B185" i="1"/>
  <c r="A207" i="17" s="1"/>
  <c r="A861" i="17" s="1"/>
  <c r="C185" i="1"/>
  <c r="B207" i="17" s="1"/>
  <c r="B861" i="17" s="1"/>
  <c r="B186" i="1"/>
  <c r="A208" i="17" s="1"/>
  <c r="A862" i="17" s="1"/>
  <c r="C186" i="1"/>
  <c r="B208" i="17" s="1"/>
  <c r="B862" i="17" s="1"/>
  <c r="B187" i="1"/>
  <c r="A209" i="17" s="1"/>
  <c r="A863" i="17" s="1"/>
  <c r="C187" i="1"/>
  <c r="B209" i="17" s="1"/>
  <c r="B863" i="17" s="1"/>
  <c r="B188" i="1"/>
  <c r="A210" i="17" s="1"/>
  <c r="A864" i="17" s="1"/>
  <c r="C188" i="1"/>
  <c r="B210" i="17" s="1"/>
  <c r="B864" i="17" s="1"/>
  <c r="B189" i="1"/>
  <c r="A211" i="17" s="1"/>
  <c r="A865" i="17" s="1"/>
  <c r="C189" i="1"/>
  <c r="B211" i="17" s="1"/>
  <c r="B865" i="17" s="1"/>
  <c r="B190" i="1"/>
  <c r="A212" i="17" s="1"/>
  <c r="A866" i="17" s="1"/>
  <c r="C190" i="1"/>
  <c r="B212" i="17" s="1"/>
  <c r="B866" i="17" s="1"/>
  <c r="B191" i="1"/>
  <c r="A213" i="17" s="1"/>
  <c r="A867" i="17" s="1"/>
  <c r="C191" i="1"/>
  <c r="B213" i="17" s="1"/>
  <c r="B867" i="17" s="1"/>
  <c r="B192" i="1"/>
  <c r="A214" i="17" s="1"/>
  <c r="A868" i="17" s="1"/>
  <c r="C192" i="1"/>
  <c r="B214" i="17" s="1"/>
  <c r="B868" i="17" s="1"/>
  <c r="B193" i="1"/>
  <c r="A215" i="17" s="1"/>
  <c r="A869" i="17" s="1"/>
  <c r="C193" i="1"/>
  <c r="B215" i="17" s="1"/>
  <c r="B869" i="17" s="1"/>
  <c r="B194" i="1"/>
  <c r="A216" i="17" s="1"/>
  <c r="A870" i="17" s="1"/>
  <c r="C194" i="1"/>
  <c r="B216" i="17" s="1"/>
  <c r="B870" i="17" s="1"/>
  <c r="B195" i="1"/>
  <c r="A217" i="17" s="1"/>
  <c r="A871" i="17" s="1"/>
  <c r="C195" i="1"/>
  <c r="B217" i="17" s="1"/>
  <c r="B871" i="17" s="1"/>
  <c r="B196" i="1"/>
  <c r="A218" i="17" s="1"/>
  <c r="A872" i="17" s="1"/>
  <c r="C196" i="1"/>
  <c r="B218" i="17" s="1"/>
  <c r="B872" i="17" s="1"/>
  <c r="B197" i="1"/>
  <c r="A219" i="17" s="1"/>
  <c r="A873" i="17" s="1"/>
  <c r="C197" i="1"/>
  <c r="B219" i="17" s="1"/>
  <c r="B873" i="17" s="1"/>
  <c r="B198" i="1"/>
  <c r="A220" i="17" s="1"/>
  <c r="A874" i="17" s="1"/>
  <c r="C198" i="1"/>
  <c r="B220" i="17" s="1"/>
  <c r="B874" i="17" s="1"/>
  <c r="B199" i="1"/>
  <c r="A221" i="17" s="1"/>
  <c r="A875" i="17" s="1"/>
  <c r="C199" i="1"/>
  <c r="B221" i="17" s="1"/>
  <c r="B875" i="17" s="1"/>
  <c r="B200" i="1"/>
  <c r="A222" i="17" s="1"/>
  <c r="A876" i="17" s="1"/>
  <c r="C200" i="1"/>
  <c r="B222" i="17" s="1"/>
  <c r="B876" i="17" s="1"/>
  <c r="B201" i="1"/>
  <c r="A223" i="17" s="1"/>
  <c r="A877" i="17" s="1"/>
  <c r="C201" i="1"/>
  <c r="B223" i="17" s="1"/>
  <c r="B877" i="17" s="1"/>
  <c r="B202" i="1"/>
  <c r="A224" i="17" s="1"/>
  <c r="A878" i="17" s="1"/>
  <c r="C202" i="1"/>
  <c r="B224" i="17" s="1"/>
  <c r="B878" i="17" s="1"/>
  <c r="B203" i="1"/>
  <c r="A225" i="17" s="1"/>
  <c r="A879" i="17" s="1"/>
  <c r="C203" i="1"/>
  <c r="B225" i="17" s="1"/>
  <c r="B879" i="17" s="1"/>
  <c r="B204" i="1"/>
  <c r="A226" i="17" s="1"/>
  <c r="A880" i="17" s="1"/>
  <c r="C204" i="1"/>
  <c r="B226" i="17" s="1"/>
  <c r="B880" i="17" s="1"/>
  <c r="B205" i="1"/>
  <c r="A227" i="17" s="1"/>
  <c r="A881" i="17" s="1"/>
  <c r="C205" i="1"/>
  <c r="B227" i="17" s="1"/>
  <c r="B881" i="17" s="1"/>
  <c r="B206" i="1"/>
  <c r="A228" i="17" s="1"/>
  <c r="A882" i="17" s="1"/>
  <c r="C206" i="1"/>
  <c r="B228" i="17" s="1"/>
  <c r="B882" i="17" s="1"/>
  <c r="B207" i="1"/>
  <c r="A229" i="17" s="1"/>
  <c r="A883" i="17" s="1"/>
  <c r="C207" i="1"/>
  <c r="B229" i="17" s="1"/>
  <c r="B883" i="17" s="1"/>
  <c r="B208" i="1"/>
  <c r="A230" i="17" s="1"/>
  <c r="A884" i="17" s="1"/>
  <c r="C208" i="1"/>
  <c r="B230" i="17" s="1"/>
  <c r="B884" i="17" s="1"/>
  <c r="B209" i="1"/>
  <c r="A231" i="17" s="1"/>
  <c r="A885" i="17" s="1"/>
  <c r="C209" i="1"/>
  <c r="B231" i="17" s="1"/>
  <c r="B885" i="17" s="1"/>
  <c r="B210" i="1"/>
  <c r="A232" i="17" s="1"/>
  <c r="A886" i="17" s="1"/>
  <c r="C210" i="1"/>
  <c r="B232" i="17" s="1"/>
  <c r="B886" i="17" s="1"/>
  <c r="B211" i="1"/>
  <c r="A233" i="17" s="1"/>
  <c r="A887" i="17" s="1"/>
  <c r="C211" i="1"/>
  <c r="B233" i="17" s="1"/>
  <c r="B887" i="17" s="1"/>
  <c r="B212" i="1"/>
  <c r="A234" i="17" s="1"/>
  <c r="A888" i="17" s="1"/>
  <c r="C212" i="1"/>
  <c r="B234" i="17" s="1"/>
  <c r="B888" i="17" s="1"/>
  <c r="B213" i="1"/>
  <c r="A235" i="17" s="1"/>
  <c r="A889" i="17" s="1"/>
  <c r="C213" i="1"/>
  <c r="B235" i="17" s="1"/>
  <c r="B889" i="17" s="1"/>
  <c r="B214" i="1"/>
  <c r="A236" i="17" s="1"/>
  <c r="A890" i="17" s="1"/>
  <c r="C214" i="1"/>
  <c r="B236" i="17" s="1"/>
  <c r="B890" i="17" s="1"/>
  <c r="B215" i="1"/>
  <c r="A237" i="17" s="1"/>
  <c r="A891" i="17" s="1"/>
  <c r="C215" i="1"/>
  <c r="B237" i="17" s="1"/>
  <c r="B891" i="17" s="1"/>
  <c r="B216" i="1"/>
  <c r="A238" i="17" s="1"/>
  <c r="A892" i="17" s="1"/>
  <c r="C216" i="1"/>
  <c r="B238" i="17" s="1"/>
  <c r="B892" i="17" s="1"/>
  <c r="B217" i="1"/>
  <c r="A239" i="17" s="1"/>
  <c r="A893" i="17" s="1"/>
  <c r="C217" i="1"/>
  <c r="B239" i="17" s="1"/>
  <c r="B893" i="17" s="1"/>
  <c r="B218" i="1"/>
  <c r="A240" i="17" s="1"/>
  <c r="A894" i="17" s="1"/>
  <c r="C218" i="1"/>
  <c r="B240" i="17" s="1"/>
  <c r="B894" i="17" s="1"/>
  <c r="B219" i="1"/>
  <c r="A241" i="17" s="1"/>
  <c r="A895" i="17" s="1"/>
  <c r="C219" i="1"/>
  <c r="B241" i="17" s="1"/>
  <c r="B895" i="17" s="1"/>
  <c r="B220" i="1"/>
  <c r="A242" i="17" s="1"/>
  <c r="A896" i="17" s="1"/>
  <c r="C220" i="1"/>
  <c r="B242" i="17" s="1"/>
  <c r="B896" i="17" s="1"/>
  <c r="B221" i="1"/>
  <c r="A243" i="17" s="1"/>
  <c r="A897" i="17" s="1"/>
  <c r="C221" i="1"/>
  <c r="B243" i="17" s="1"/>
  <c r="B897" i="17" s="1"/>
  <c r="C337" i="1" l="1"/>
  <c r="C299" i="1"/>
  <c r="C331" i="1"/>
  <c r="C425" i="1"/>
  <c r="C329" i="1"/>
  <c r="C409" i="1"/>
  <c r="C321" i="1"/>
  <c r="C393" i="1"/>
  <c r="C315" i="1"/>
  <c r="C377" i="1"/>
  <c r="C313" i="1"/>
  <c r="C361" i="1"/>
  <c r="C305" i="1"/>
  <c r="C345" i="1"/>
  <c r="C435" i="1"/>
  <c r="C419" i="1"/>
  <c r="C403" i="1"/>
  <c r="C387" i="1"/>
  <c r="C371" i="1"/>
  <c r="C355" i="1"/>
  <c r="C339" i="1"/>
  <c r="C323" i="1"/>
  <c r="C307" i="1"/>
  <c r="C433" i="1"/>
  <c r="C417" i="1"/>
  <c r="C401" i="1"/>
  <c r="C385" i="1"/>
  <c r="C369" i="1"/>
  <c r="C353" i="1"/>
  <c r="C427" i="1"/>
  <c r="C411" i="1"/>
  <c r="C395" i="1"/>
  <c r="C379" i="1"/>
  <c r="C363" i="1"/>
  <c r="C347" i="1"/>
  <c r="C439" i="1"/>
  <c r="C431" i="1"/>
  <c r="C423" i="1"/>
  <c r="C415" i="1"/>
  <c r="C407" i="1"/>
  <c r="C399" i="1"/>
  <c r="C391" i="1"/>
  <c r="C383" i="1"/>
  <c r="C375" i="1"/>
  <c r="C367" i="1"/>
  <c r="C359" i="1"/>
  <c r="C351" i="1"/>
  <c r="C343" i="1"/>
  <c r="C335" i="1"/>
  <c r="C327" i="1"/>
  <c r="C319" i="1"/>
  <c r="C311" i="1"/>
  <c r="C303" i="1"/>
  <c r="C437" i="1"/>
  <c r="C429" i="1"/>
  <c r="C421" i="1"/>
  <c r="C413" i="1"/>
  <c r="C405" i="1"/>
  <c r="C397" i="1"/>
  <c r="C389" i="1"/>
  <c r="C381" i="1"/>
  <c r="C373" i="1"/>
  <c r="C365" i="1"/>
  <c r="C357" i="1"/>
  <c r="C349" i="1"/>
  <c r="C341" i="1"/>
  <c r="C333" i="1"/>
  <c r="C325" i="1"/>
  <c r="C317" i="1"/>
  <c r="C309" i="1"/>
  <c r="C301" i="1"/>
  <c r="B439" i="1"/>
  <c r="B437" i="1"/>
  <c r="B435" i="1"/>
  <c r="B433" i="1"/>
  <c r="B431" i="1"/>
  <c r="B429" i="1"/>
  <c r="B427" i="1"/>
  <c r="B425" i="1"/>
  <c r="B423" i="1"/>
  <c r="B421" i="1"/>
  <c r="B419" i="1"/>
  <c r="B417" i="1"/>
  <c r="B415" i="1"/>
  <c r="B413" i="1"/>
  <c r="B411" i="1"/>
  <c r="B409" i="1"/>
  <c r="B407" i="1"/>
  <c r="B405" i="1"/>
  <c r="B403" i="1"/>
  <c r="B401" i="1"/>
  <c r="B399" i="1"/>
  <c r="B397" i="1"/>
  <c r="B395" i="1"/>
  <c r="B393" i="1"/>
  <c r="B391" i="1"/>
  <c r="B389" i="1"/>
  <c r="B387" i="1"/>
  <c r="B385" i="1"/>
  <c r="B383" i="1"/>
  <c r="B381" i="1"/>
  <c r="B379" i="1"/>
  <c r="B377" i="1"/>
  <c r="B375" i="1"/>
  <c r="B373" i="1"/>
  <c r="B371" i="1"/>
  <c r="B369" i="1"/>
  <c r="B367" i="1"/>
  <c r="B365" i="1"/>
  <c r="B363" i="1"/>
  <c r="B361" i="1"/>
  <c r="B359" i="1"/>
  <c r="B357" i="1"/>
  <c r="B355" i="1"/>
  <c r="B353" i="1"/>
  <c r="B351" i="1"/>
  <c r="B349" i="1"/>
  <c r="B347" i="1"/>
  <c r="B345" i="1"/>
  <c r="B343" i="1"/>
  <c r="B341" i="1"/>
  <c r="B339" i="1"/>
  <c r="B337" i="1"/>
  <c r="B335" i="1"/>
  <c r="B333" i="1"/>
  <c r="B331" i="1"/>
  <c r="B329" i="1"/>
  <c r="B327" i="1"/>
  <c r="B325" i="1"/>
  <c r="B323" i="1"/>
  <c r="B321" i="1"/>
  <c r="B319" i="1"/>
  <c r="B317" i="1"/>
  <c r="B315" i="1"/>
  <c r="B313" i="1"/>
  <c r="B311" i="1"/>
  <c r="B309" i="1"/>
  <c r="B307" i="1"/>
  <c r="B305" i="1"/>
  <c r="B303" i="1"/>
  <c r="B301" i="1"/>
  <c r="B299" i="1"/>
  <c r="C440" i="1"/>
  <c r="C438" i="1"/>
  <c r="C436" i="1"/>
  <c r="C434" i="1"/>
  <c r="C432" i="1"/>
  <c r="C430" i="1"/>
  <c r="C428" i="1"/>
  <c r="C426" i="1"/>
  <c r="C424" i="1"/>
  <c r="C422" i="1"/>
  <c r="C420" i="1"/>
  <c r="C418" i="1"/>
  <c r="C416" i="1"/>
  <c r="C414" i="1"/>
  <c r="C412" i="1"/>
  <c r="C410" i="1"/>
  <c r="C408" i="1"/>
  <c r="C406" i="1"/>
  <c r="C404" i="1"/>
  <c r="C402" i="1"/>
  <c r="C400" i="1"/>
  <c r="C398" i="1"/>
  <c r="C396" i="1"/>
  <c r="C394" i="1"/>
  <c r="C392" i="1"/>
  <c r="C390" i="1"/>
  <c r="C388" i="1"/>
  <c r="C386" i="1"/>
  <c r="C384" i="1"/>
  <c r="C382" i="1"/>
  <c r="C380" i="1"/>
  <c r="C378" i="1"/>
  <c r="C376" i="1"/>
  <c r="C374" i="1"/>
  <c r="C372" i="1"/>
  <c r="C370" i="1"/>
  <c r="C368" i="1"/>
  <c r="C366" i="1"/>
  <c r="C364" i="1"/>
  <c r="C362" i="1"/>
  <c r="C360" i="1"/>
  <c r="C358" i="1"/>
  <c r="C356" i="1"/>
  <c r="C354" i="1"/>
  <c r="C352" i="1"/>
  <c r="C350" i="1"/>
  <c r="C348" i="1"/>
  <c r="C346" i="1"/>
  <c r="C344" i="1"/>
  <c r="C342" i="1"/>
  <c r="C340" i="1"/>
  <c r="C338" i="1"/>
  <c r="C336" i="1"/>
  <c r="C334" i="1"/>
  <c r="C332" i="1"/>
  <c r="C330" i="1"/>
  <c r="C328" i="1"/>
  <c r="C326" i="1"/>
  <c r="C324" i="1"/>
  <c r="C322" i="1"/>
  <c r="C320" i="1"/>
  <c r="C318" i="1"/>
  <c r="C316" i="1"/>
  <c r="C314" i="1"/>
  <c r="C312" i="1"/>
  <c r="C310" i="1"/>
  <c r="C308" i="1"/>
  <c r="C306" i="1"/>
  <c r="C304" i="1"/>
  <c r="C302" i="1"/>
  <c r="C300" i="1"/>
  <c r="B440" i="1"/>
  <c r="B438" i="1"/>
  <c r="B436" i="1"/>
  <c r="B434" i="1"/>
  <c r="B432" i="1"/>
  <c r="B430" i="1"/>
  <c r="B428" i="1"/>
  <c r="B426" i="1"/>
  <c r="B424" i="1"/>
  <c r="B422" i="1"/>
  <c r="B420" i="1"/>
  <c r="B418" i="1"/>
  <c r="B416" i="1"/>
  <c r="B414" i="1"/>
  <c r="B412" i="1"/>
  <c r="B410" i="1"/>
  <c r="B408" i="1"/>
  <c r="B406" i="1"/>
  <c r="B404" i="1"/>
  <c r="B402" i="1"/>
  <c r="B400" i="1"/>
  <c r="B398" i="1"/>
  <c r="B396" i="1"/>
  <c r="B394" i="1"/>
  <c r="B392" i="1"/>
  <c r="B390" i="1"/>
  <c r="B388" i="1"/>
  <c r="B386" i="1"/>
  <c r="B384" i="1"/>
  <c r="B382" i="1"/>
  <c r="B380" i="1"/>
  <c r="B378" i="1"/>
  <c r="B376" i="1"/>
  <c r="B374" i="1"/>
  <c r="B372" i="1"/>
  <c r="B370" i="1"/>
  <c r="B368" i="1"/>
  <c r="B366" i="1"/>
  <c r="B364" i="1"/>
  <c r="B362" i="1"/>
  <c r="B360" i="1"/>
  <c r="B358" i="1"/>
  <c r="B356" i="1"/>
  <c r="B354" i="1"/>
  <c r="B352" i="1"/>
  <c r="B350" i="1"/>
  <c r="B348" i="1"/>
  <c r="B346" i="1"/>
  <c r="B344" i="1"/>
  <c r="B342" i="1"/>
  <c r="B340" i="1"/>
  <c r="B338" i="1"/>
  <c r="B336" i="1"/>
  <c r="B334" i="1"/>
  <c r="B332" i="1"/>
  <c r="B330" i="1"/>
  <c r="B328" i="1"/>
  <c r="B326" i="1"/>
  <c r="B324" i="1"/>
  <c r="B322" i="1"/>
  <c r="B320" i="1"/>
  <c r="B318" i="1"/>
  <c r="B316" i="1"/>
  <c r="B314" i="1"/>
  <c r="B312" i="1"/>
  <c r="B310" i="1"/>
  <c r="B308" i="1"/>
  <c r="B306" i="1"/>
  <c r="B304" i="1"/>
  <c r="B302" i="1"/>
  <c r="B300" i="1"/>
  <c r="B330" i="17"/>
  <c r="B548" i="17" s="1"/>
  <c r="B394" i="17"/>
  <c r="B612" i="17" s="1"/>
  <c r="B334" i="17"/>
  <c r="B552" i="17" s="1"/>
  <c r="B336" i="17"/>
  <c r="B554" i="17" s="1"/>
  <c r="B338" i="17"/>
  <c r="B556" i="17" s="1"/>
  <c r="B340" i="17"/>
  <c r="B558" i="17" s="1"/>
  <c r="B342" i="17"/>
  <c r="B560" i="17" s="1"/>
  <c r="B344" i="17"/>
  <c r="B562" i="17" s="1"/>
  <c r="B346" i="17"/>
  <c r="B564" i="17" s="1"/>
  <c r="B348" i="17"/>
  <c r="B566" i="17" s="1"/>
  <c r="B350" i="17"/>
  <c r="B568" i="17" s="1"/>
  <c r="B352" i="17"/>
  <c r="B570" i="17" s="1"/>
  <c r="B354" i="17"/>
  <c r="B572" i="17" s="1"/>
  <c r="B356" i="17"/>
  <c r="B574" i="17" s="1"/>
  <c r="B358" i="17"/>
  <c r="B576" i="17" s="1"/>
  <c r="B360" i="17"/>
  <c r="B578" i="17" s="1"/>
  <c r="B362" i="17"/>
  <c r="B580" i="17" s="1"/>
  <c r="B364" i="17"/>
  <c r="B582" i="17" s="1"/>
  <c r="B366" i="17"/>
  <c r="B584" i="17" s="1"/>
  <c r="B368" i="17"/>
  <c r="B586" i="17" s="1"/>
  <c r="B370" i="17"/>
  <c r="B588" i="17" s="1"/>
  <c r="B372" i="17"/>
  <c r="B590" i="17" s="1"/>
  <c r="B374" i="17"/>
  <c r="B592" i="17" s="1"/>
  <c r="B376" i="17"/>
  <c r="B594" i="17" s="1"/>
  <c r="B378" i="17"/>
  <c r="B596" i="17" s="1"/>
  <c r="B380" i="17"/>
  <c r="B598" i="17" s="1"/>
  <c r="B382" i="17"/>
  <c r="B600" i="17" s="1"/>
  <c r="B384" i="17"/>
  <c r="B602" i="17" s="1"/>
  <c r="B386" i="17"/>
  <c r="B604" i="17" s="1"/>
  <c r="B387" i="17"/>
  <c r="B605" i="17" s="1"/>
  <c r="B389" i="17"/>
  <c r="B607" i="17" s="1"/>
  <c r="B404" i="17"/>
  <c r="B622" i="17" s="1"/>
  <c r="B406" i="17"/>
  <c r="B624" i="17" s="1"/>
  <c r="B408" i="17"/>
  <c r="B626" i="17" s="1"/>
  <c r="B410" i="17"/>
  <c r="B628" i="17" s="1"/>
  <c r="B412" i="17"/>
  <c r="B630" i="17" s="1"/>
  <c r="B414" i="17"/>
  <c r="B632" i="17" s="1"/>
  <c r="B416" i="17"/>
  <c r="B634" i="17" s="1"/>
  <c r="B418" i="17"/>
  <c r="B636" i="17" s="1"/>
  <c r="B420" i="17"/>
  <c r="B638" i="17" s="1"/>
  <c r="B422" i="17"/>
  <c r="B640" i="17" s="1"/>
  <c r="B424" i="17"/>
  <c r="B642" i="17" s="1"/>
  <c r="B428" i="17"/>
  <c r="B646" i="17" s="1"/>
  <c r="B426" i="17"/>
  <c r="B644" i="17" s="1"/>
  <c r="B430" i="17"/>
  <c r="B648" i="17" s="1"/>
  <c r="B432" i="17"/>
  <c r="B650" i="17" s="1"/>
  <c r="B434" i="17"/>
  <c r="B652" i="17" s="1"/>
  <c r="B436" i="17"/>
  <c r="B654" i="17" s="1"/>
  <c r="B438" i="17"/>
  <c r="B656" i="17" s="1"/>
  <c r="B440" i="17"/>
  <c r="B658" i="17" s="1"/>
  <c r="B442" i="17"/>
  <c r="B660" i="17" s="1"/>
  <c r="B444" i="17"/>
  <c r="B662" i="17" s="1"/>
  <c r="B446" i="17"/>
  <c r="B664" i="17" s="1"/>
  <c r="B448" i="17"/>
  <c r="B666" i="17" s="1"/>
  <c r="B450" i="17"/>
  <c r="B668" i="17" s="1"/>
  <c r="B452" i="17"/>
  <c r="B670" i="17" s="1"/>
  <c r="B454" i="17"/>
  <c r="B672" i="17" s="1"/>
  <c r="B456" i="17"/>
  <c r="B674" i="17" s="1"/>
  <c r="B458" i="17"/>
  <c r="B676" i="17" s="1"/>
  <c r="B460" i="17"/>
  <c r="B678" i="17" s="1"/>
  <c r="B328" i="17"/>
  <c r="B546" i="17" s="1"/>
  <c r="B392" i="17"/>
  <c r="B610" i="17" s="1"/>
  <c r="B398" i="17"/>
  <c r="B616" i="17" s="1"/>
  <c r="B402" i="17"/>
  <c r="B620" i="17" s="1"/>
  <c r="B329" i="17"/>
  <c r="B547" i="17" s="1"/>
  <c r="B331" i="17"/>
  <c r="B549" i="17" s="1"/>
  <c r="B391" i="17"/>
  <c r="B609" i="17" s="1"/>
  <c r="B393" i="17"/>
  <c r="B611" i="17" s="1"/>
  <c r="B395" i="17"/>
  <c r="B613" i="17" s="1"/>
  <c r="B397" i="17"/>
  <c r="B615" i="17" s="1"/>
  <c r="B399" i="17"/>
  <c r="B617" i="17" s="1"/>
  <c r="B401" i="17"/>
  <c r="B619" i="17" s="1"/>
  <c r="B403" i="17"/>
  <c r="B621" i="17" s="1"/>
  <c r="B332" i="17"/>
  <c r="B550" i="17" s="1"/>
  <c r="B396" i="17"/>
  <c r="B614" i="17" s="1"/>
  <c r="B400" i="17"/>
  <c r="B618" i="17" s="1"/>
  <c r="B327" i="17"/>
  <c r="B545" i="17" s="1"/>
  <c r="B333" i="17"/>
  <c r="B551" i="17" s="1"/>
  <c r="B335" i="17"/>
  <c r="B553" i="17" s="1"/>
  <c r="B337" i="17"/>
  <c r="B555" i="17" s="1"/>
  <c r="B339" i="17"/>
  <c r="B557" i="17" s="1"/>
  <c r="B341" i="17"/>
  <c r="B559" i="17" s="1"/>
  <c r="B343" i="17"/>
  <c r="B561" i="17" s="1"/>
  <c r="B345" i="17"/>
  <c r="B563" i="17" s="1"/>
  <c r="B347" i="17"/>
  <c r="B565" i="17" s="1"/>
  <c r="B349" i="17"/>
  <c r="B567" i="17" s="1"/>
  <c r="B351" i="17"/>
  <c r="B569" i="17" s="1"/>
  <c r="B353" i="17"/>
  <c r="B571" i="17" s="1"/>
  <c r="B355" i="17"/>
  <c r="B573" i="17" s="1"/>
  <c r="B357" i="17"/>
  <c r="B575" i="17" s="1"/>
  <c r="B359" i="17"/>
  <c r="B577" i="17" s="1"/>
  <c r="B361" i="17"/>
  <c r="B579" i="17" s="1"/>
  <c r="B363" i="17"/>
  <c r="B581" i="17" s="1"/>
  <c r="B365" i="17"/>
  <c r="B583" i="17" s="1"/>
  <c r="B367" i="17"/>
  <c r="B585" i="17" s="1"/>
  <c r="B369" i="17"/>
  <c r="B587" i="17" s="1"/>
  <c r="B371" i="17"/>
  <c r="B589" i="17" s="1"/>
  <c r="B373" i="17"/>
  <c r="B591" i="17" s="1"/>
  <c r="B375" i="17"/>
  <c r="B593" i="17" s="1"/>
  <c r="B377" i="17"/>
  <c r="B595" i="17" s="1"/>
  <c r="B379" i="17"/>
  <c r="B597" i="17" s="1"/>
  <c r="B381" i="17"/>
  <c r="B599" i="17" s="1"/>
  <c r="B383" i="17"/>
  <c r="B601" i="17" s="1"/>
  <c r="B385" i="17"/>
  <c r="B603" i="17" s="1"/>
  <c r="B388" i="17"/>
  <c r="B606" i="17" s="1"/>
  <c r="B390" i="17"/>
  <c r="B608" i="17" s="1"/>
  <c r="B405" i="17"/>
  <c r="B623" i="17" s="1"/>
  <c r="B407" i="17"/>
  <c r="B625" i="17" s="1"/>
  <c r="B409" i="17"/>
  <c r="B627" i="17" s="1"/>
  <c r="B411" i="17"/>
  <c r="B629" i="17" s="1"/>
  <c r="B413" i="17"/>
  <c r="B631" i="17" s="1"/>
  <c r="B415" i="17"/>
  <c r="B633" i="17" s="1"/>
  <c r="B417" i="17"/>
  <c r="B635" i="17" s="1"/>
  <c r="B419" i="17"/>
  <c r="B637" i="17" s="1"/>
  <c r="B421" i="17"/>
  <c r="B639" i="17" s="1"/>
  <c r="B423" i="17"/>
  <c r="B641" i="17" s="1"/>
  <c r="B425" i="17"/>
  <c r="B643" i="17" s="1"/>
  <c r="B429" i="17"/>
  <c r="B647" i="17" s="1"/>
  <c r="B427" i="17"/>
  <c r="B645" i="17" s="1"/>
  <c r="B431" i="17"/>
  <c r="B649" i="17" s="1"/>
  <c r="B433" i="17"/>
  <c r="B651" i="17" s="1"/>
  <c r="B435" i="17"/>
  <c r="B653" i="17" s="1"/>
  <c r="B437" i="17"/>
  <c r="B655" i="17" s="1"/>
  <c r="B439" i="17"/>
  <c r="B657" i="17" s="1"/>
  <c r="B441" i="17"/>
  <c r="B659" i="17" s="1"/>
  <c r="B443" i="17"/>
  <c r="B661" i="17" s="1"/>
  <c r="B445" i="17"/>
  <c r="B663" i="17" s="1"/>
  <c r="B447" i="17"/>
  <c r="B665" i="17" s="1"/>
  <c r="B449" i="17"/>
  <c r="B667" i="17" s="1"/>
  <c r="B451" i="17"/>
  <c r="B669" i="17" s="1"/>
  <c r="B453" i="17"/>
  <c r="B671" i="17" s="1"/>
  <c r="B455" i="17"/>
  <c r="B673" i="17" s="1"/>
  <c r="B457" i="17"/>
  <c r="B675" i="17" s="1"/>
  <c r="B459" i="17"/>
  <c r="B677" i="17" s="1"/>
  <c r="B461" i="17"/>
  <c r="B679" i="17" s="1"/>
  <c r="A334" i="17"/>
  <c r="A552" i="17" s="1"/>
  <c r="A338" i="17"/>
  <c r="A556" i="17" s="1"/>
  <c r="A342" i="17"/>
  <c r="A560" i="17" s="1"/>
  <c r="A346" i="17"/>
  <c r="A564" i="17" s="1"/>
  <c r="A350" i="17"/>
  <c r="A568" i="17" s="1"/>
  <c r="A354" i="17"/>
  <c r="A572" i="17" s="1"/>
  <c r="A358" i="17"/>
  <c r="A576" i="17" s="1"/>
  <c r="A362" i="17"/>
  <c r="A580" i="17" s="1"/>
  <c r="A366" i="17"/>
  <c r="A584" i="17" s="1"/>
  <c r="A370" i="17"/>
  <c r="A588" i="17" s="1"/>
  <c r="A376" i="17"/>
  <c r="A594" i="17" s="1"/>
  <c r="A380" i="17"/>
  <c r="A598" i="17" s="1"/>
  <c r="A384" i="17"/>
  <c r="A602" i="17" s="1"/>
  <c r="A328" i="17"/>
  <c r="A546" i="17" s="1"/>
  <c r="A404" i="17"/>
  <c r="A622" i="17" s="1"/>
  <c r="A408" i="17"/>
  <c r="A626" i="17" s="1"/>
  <c r="A410" i="17"/>
  <c r="A628" i="17" s="1"/>
  <c r="A414" i="17"/>
  <c r="A632" i="17" s="1"/>
  <c r="A418" i="17"/>
  <c r="A636" i="17" s="1"/>
  <c r="A422" i="17"/>
  <c r="A640" i="17" s="1"/>
  <c r="A428" i="17"/>
  <c r="A646" i="17" s="1"/>
  <c r="A426" i="17"/>
  <c r="A644" i="17" s="1"/>
  <c r="A432" i="17"/>
  <c r="A650" i="17" s="1"/>
  <c r="A436" i="17"/>
  <c r="A654" i="17" s="1"/>
  <c r="A440" i="17"/>
  <c r="A658" i="17" s="1"/>
  <c r="A444" i="17"/>
  <c r="A662" i="17" s="1"/>
  <c r="A448" i="17"/>
  <c r="A666" i="17" s="1"/>
  <c r="A450" i="17"/>
  <c r="A668" i="17" s="1"/>
  <c r="A452" i="17"/>
  <c r="A670" i="17" s="1"/>
  <c r="A454" i="17"/>
  <c r="A672" i="17" s="1"/>
  <c r="A458" i="17"/>
  <c r="A676" i="17" s="1"/>
  <c r="A460" i="17"/>
  <c r="A678" i="17" s="1"/>
  <c r="A329" i="17"/>
  <c r="A547" i="17" s="1"/>
  <c r="A331" i="17"/>
  <c r="A549" i="17" s="1"/>
  <c r="A391" i="17"/>
  <c r="A609" i="17" s="1"/>
  <c r="A393" i="17"/>
  <c r="A611" i="17" s="1"/>
  <c r="A395" i="17"/>
  <c r="A613" i="17" s="1"/>
  <c r="A397" i="17"/>
  <c r="A615" i="17" s="1"/>
  <c r="A399" i="17"/>
  <c r="A617" i="17" s="1"/>
  <c r="A401" i="17"/>
  <c r="A619" i="17" s="1"/>
  <c r="A403" i="17"/>
  <c r="A621" i="17" s="1"/>
  <c r="A330" i="17"/>
  <c r="A548" i="17" s="1"/>
  <c r="A332" i="17"/>
  <c r="A550" i="17" s="1"/>
  <c r="A392" i="17"/>
  <c r="A610" i="17" s="1"/>
  <c r="A394" i="17"/>
  <c r="A612" i="17" s="1"/>
  <c r="A396" i="17"/>
  <c r="A614" i="17" s="1"/>
  <c r="A398" i="17"/>
  <c r="A616" i="17" s="1"/>
  <c r="A400" i="17"/>
  <c r="A618" i="17" s="1"/>
  <c r="A402" i="17"/>
  <c r="A620" i="17" s="1"/>
  <c r="A336" i="17"/>
  <c r="A554" i="17" s="1"/>
  <c r="A340" i="17"/>
  <c r="A558" i="17" s="1"/>
  <c r="A344" i="17"/>
  <c r="A562" i="17" s="1"/>
  <c r="A348" i="17"/>
  <c r="A566" i="17" s="1"/>
  <c r="A352" i="17"/>
  <c r="A570" i="17" s="1"/>
  <c r="A356" i="17"/>
  <c r="A574" i="17" s="1"/>
  <c r="A360" i="17"/>
  <c r="A578" i="17" s="1"/>
  <c r="A364" i="17"/>
  <c r="A582" i="17" s="1"/>
  <c r="A368" i="17"/>
  <c r="A586" i="17" s="1"/>
  <c r="A372" i="17"/>
  <c r="A590" i="17" s="1"/>
  <c r="A374" i="17"/>
  <c r="A592" i="17" s="1"/>
  <c r="A378" i="17"/>
  <c r="A596" i="17" s="1"/>
  <c r="A382" i="17"/>
  <c r="A600" i="17" s="1"/>
  <c r="A386" i="17"/>
  <c r="A604" i="17" s="1"/>
  <c r="A387" i="17"/>
  <c r="A605" i="17" s="1"/>
  <c r="A389" i="17"/>
  <c r="A607" i="17" s="1"/>
  <c r="A406" i="17"/>
  <c r="A624" i="17" s="1"/>
  <c r="A412" i="17"/>
  <c r="A630" i="17" s="1"/>
  <c r="A416" i="17"/>
  <c r="A634" i="17" s="1"/>
  <c r="A420" i="17"/>
  <c r="A638" i="17" s="1"/>
  <c r="A424" i="17"/>
  <c r="A642" i="17" s="1"/>
  <c r="A430" i="17"/>
  <c r="A648" i="17" s="1"/>
  <c r="A434" i="17"/>
  <c r="A652" i="17" s="1"/>
  <c r="A438" i="17"/>
  <c r="A656" i="17" s="1"/>
  <c r="A442" i="17"/>
  <c r="A660" i="17" s="1"/>
  <c r="A446" i="17"/>
  <c r="A664" i="17" s="1"/>
  <c r="A456" i="17"/>
  <c r="A674" i="17" s="1"/>
  <c r="A327" i="17"/>
  <c r="A545" i="17" s="1"/>
  <c r="A333" i="17"/>
  <c r="A551" i="17" s="1"/>
  <c r="A335" i="17"/>
  <c r="A553" i="17" s="1"/>
  <c r="A337" i="17"/>
  <c r="A555" i="17" s="1"/>
  <c r="A339" i="17"/>
  <c r="A557" i="17" s="1"/>
  <c r="A341" i="17"/>
  <c r="A559" i="17" s="1"/>
  <c r="A343" i="17"/>
  <c r="A561" i="17" s="1"/>
  <c r="A345" i="17"/>
  <c r="A563" i="17" s="1"/>
  <c r="A347" i="17"/>
  <c r="A565" i="17" s="1"/>
  <c r="A349" i="17"/>
  <c r="A567" i="17" s="1"/>
  <c r="A351" i="17"/>
  <c r="A569" i="17" s="1"/>
  <c r="A353" i="17"/>
  <c r="A571" i="17" s="1"/>
  <c r="A355" i="17"/>
  <c r="A573" i="17" s="1"/>
  <c r="A357" i="17"/>
  <c r="A575" i="17" s="1"/>
  <c r="A359" i="17"/>
  <c r="A577" i="17" s="1"/>
  <c r="A361" i="17"/>
  <c r="A579" i="17" s="1"/>
  <c r="A363" i="17"/>
  <c r="A581" i="17" s="1"/>
  <c r="A365" i="17"/>
  <c r="A583" i="17" s="1"/>
  <c r="A367" i="17"/>
  <c r="A585" i="17" s="1"/>
  <c r="A369" i="17"/>
  <c r="A587" i="17" s="1"/>
  <c r="A371" i="17"/>
  <c r="A589" i="17" s="1"/>
  <c r="A373" i="17"/>
  <c r="A591" i="17" s="1"/>
  <c r="A375" i="17"/>
  <c r="A593" i="17" s="1"/>
  <c r="A377" i="17"/>
  <c r="A595" i="17" s="1"/>
  <c r="A379" i="17"/>
  <c r="A597" i="17" s="1"/>
  <c r="A381" i="17"/>
  <c r="A599" i="17" s="1"/>
  <c r="A383" i="17"/>
  <c r="A601" i="17" s="1"/>
  <c r="A385" i="17"/>
  <c r="A603" i="17" s="1"/>
  <c r="A388" i="17"/>
  <c r="A606" i="17" s="1"/>
  <c r="A390" i="17"/>
  <c r="A608" i="17" s="1"/>
  <c r="A405" i="17"/>
  <c r="A623" i="17" s="1"/>
  <c r="A407" i="17"/>
  <c r="A625" i="17" s="1"/>
  <c r="A409" i="17"/>
  <c r="A627" i="17" s="1"/>
  <c r="A411" i="17"/>
  <c r="A629" i="17" s="1"/>
  <c r="A413" i="17"/>
  <c r="A631" i="17" s="1"/>
  <c r="A415" i="17"/>
  <c r="A633" i="17" s="1"/>
  <c r="A417" i="17"/>
  <c r="A635" i="17" s="1"/>
  <c r="A419" i="17"/>
  <c r="A637" i="17" s="1"/>
  <c r="A421" i="17"/>
  <c r="A639" i="17" s="1"/>
  <c r="A423" i="17"/>
  <c r="A641" i="17" s="1"/>
  <c r="A425" i="17"/>
  <c r="A643" i="17" s="1"/>
  <c r="A427" i="17"/>
  <c r="A645" i="17" s="1"/>
  <c r="A429" i="17"/>
  <c r="A647" i="17" s="1"/>
  <c r="A431" i="17"/>
  <c r="A649" i="17" s="1"/>
  <c r="A433" i="17"/>
  <c r="A651" i="17" s="1"/>
  <c r="A435" i="17"/>
  <c r="A653" i="17" s="1"/>
  <c r="A437" i="17"/>
  <c r="A655" i="17" s="1"/>
  <c r="A439" i="17"/>
  <c r="A657" i="17" s="1"/>
  <c r="A441" i="17"/>
  <c r="A659" i="17" s="1"/>
  <c r="A443" i="17"/>
  <c r="A661" i="17" s="1"/>
  <c r="A445" i="17"/>
  <c r="A663" i="17" s="1"/>
  <c r="A447" i="17"/>
  <c r="A665" i="17" s="1"/>
  <c r="A449" i="17"/>
  <c r="A667" i="17" s="1"/>
  <c r="A451" i="17"/>
  <c r="A669" i="17" s="1"/>
  <c r="A453" i="17"/>
  <c r="A671" i="17" s="1"/>
  <c r="A455" i="17"/>
  <c r="A673" i="17" s="1"/>
  <c r="A457" i="17"/>
  <c r="A675" i="17" s="1"/>
  <c r="A459" i="17"/>
  <c r="A677" i="17" s="1"/>
  <c r="A461" i="17"/>
  <c r="A679" i="17" s="1"/>
  <c r="C74" i="1"/>
  <c r="B96" i="17" s="1"/>
  <c r="B750" i="17" s="1"/>
  <c r="B74" i="1"/>
  <c r="A96" i="17" s="1"/>
  <c r="A750" i="17" s="1"/>
  <c r="C73" i="1"/>
  <c r="B95" i="17" s="1"/>
  <c r="B749" i="17" s="1"/>
  <c r="B73" i="1"/>
  <c r="A95" i="17" s="1"/>
  <c r="A749" i="17" s="1"/>
  <c r="C72" i="1"/>
  <c r="B94" i="17" s="1"/>
  <c r="B748" i="17" s="1"/>
  <c r="B72" i="1"/>
  <c r="A94" i="17" s="1"/>
  <c r="A748" i="17" s="1"/>
  <c r="C71" i="1"/>
  <c r="B93" i="17" s="1"/>
  <c r="B747" i="17" s="1"/>
  <c r="B71" i="1"/>
  <c r="A93" i="17" s="1"/>
  <c r="A747" i="17" s="1"/>
  <c r="C70" i="1"/>
  <c r="B92" i="17" s="1"/>
  <c r="B746" i="17" s="1"/>
  <c r="B70" i="1"/>
  <c r="A92" i="17" s="1"/>
  <c r="A746" i="17" s="1"/>
  <c r="C69" i="1"/>
  <c r="B91" i="17" s="1"/>
  <c r="B745" i="17" s="1"/>
  <c r="B69" i="1"/>
  <c r="A91" i="17" s="1"/>
  <c r="A745" i="17" s="1"/>
  <c r="C68" i="1"/>
  <c r="B90" i="17" s="1"/>
  <c r="B744" i="17" s="1"/>
  <c r="B68" i="1"/>
  <c r="A90" i="17" s="1"/>
  <c r="A744" i="17" s="1"/>
  <c r="C67" i="1"/>
  <c r="B89" i="17" s="1"/>
  <c r="B743" i="17" s="1"/>
  <c r="B67" i="1"/>
  <c r="A89" i="17" s="1"/>
  <c r="A743" i="17" s="1"/>
  <c r="C66" i="1"/>
  <c r="B88" i="17" s="1"/>
  <c r="B742" i="17" s="1"/>
  <c r="B66" i="1"/>
  <c r="A88" i="17" s="1"/>
  <c r="A742" i="17" s="1"/>
  <c r="C65" i="1"/>
  <c r="B87" i="17" s="1"/>
  <c r="B741" i="17" s="1"/>
  <c r="B65" i="1"/>
  <c r="A87" i="17" s="1"/>
  <c r="A741" i="17" s="1"/>
  <c r="C64" i="1"/>
  <c r="B86" i="17" s="1"/>
  <c r="B740" i="17" s="1"/>
  <c r="B64" i="1"/>
  <c r="A86" i="17" s="1"/>
  <c r="A740" i="17" s="1"/>
  <c r="C63" i="1"/>
  <c r="B85" i="17" s="1"/>
  <c r="B739" i="17" s="1"/>
  <c r="B63" i="1"/>
  <c r="A85" i="17" s="1"/>
  <c r="A739" i="17" s="1"/>
  <c r="C62" i="1"/>
  <c r="B84" i="17" s="1"/>
  <c r="B738" i="17" s="1"/>
  <c r="B62" i="1"/>
  <c r="A84" i="17" s="1"/>
  <c r="A738" i="17" s="1"/>
  <c r="C61" i="1"/>
  <c r="B83" i="17" s="1"/>
  <c r="B737" i="17" s="1"/>
  <c r="B61" i="1"/>
  <c r="A83" i="17" s="1"/>
  <c r="A737" i="17" s="1"/>
  <c r="C60" i="1"/>
  <c r="B82" i="17" s="1"/>
  <c r="B736" i="17" s="1"/>
  <c r="B60" i="1"/>
  <c r="A82" i="17" s="1"/>
  <c r="A736" i="17" s="1"/>
  <c r="C59" i="1"/>
  <c r="B81" i="17" s="1"/>
  <c r="B735" i="17" s="1"/>
  <c r="B59" i="1"/>
  <c r="A81" i="17" s="1"/>
  <c r="A735" i="17" s="1"/>
  <c r="C58" i="1"/>
  <c r="B80" i="17" s="1"/>
  <c r="B734" i="17" s="1"/>
  <c r="B58" i="1"/>
  <c r="A80" i="17" s="1"/>
  <c r="A734" i="17" s="1"/>
  <c r="C57" i="1"/>
  <c r="B79" i="17" s="1"/>
  <c r="B733" i="17" s="1"/>
  <c r="B57" i="1"/>
  <c r="A79" i="17" s="1"/>
  <c r="A733" i="17" s="1"/>
  <c r="C56" i="1"/>
  <c r="B78" i="17" s="1"/>
  <c r="B732" i="17" s="1"/>
  <c r="B56" i="1"/>
  <c r="A78" i="17" s="1"/>
  <c r="A732" i="17" s="1"/>
  <c r="C55" i="1"/>
  <c r="B77" i="17" s="1"/>
  <c r="B731" i="17" s="1"/>
  <c r="B55" i="1"/>
  <c r="A77" i="17" s="1"/>
  <c r="A731" i="17" s="1"/>
  <c r="C54" i="1"/>
  <c r="B76" i="17" s="1"/>
  <c r="B730" i="17" s="1"/>
  <c r="B54" i="1"/>
  <c r="A76" i="17" s="1"/>
  <c r="A730" i="17" s="1"/>
  <c r="C53" i="1"/>
  <c r="B75" i="17" s="1"/>
  <c r="B729" i="17" s="1"/>
  <c r="B53" i="1"/>
  <c r="A75" i="17" s="1"/>
  <c r="A729" i="17" s="1"/>
  <c r="C52" i="1"/>
  <c r="B74" i="17" s="1"/>
  <c r="B728" i="17" s="1"/>
  <c r="B52" i="1"/>
  <c r="A74" i="17" s="1"/>
  <c r="A728" i="17" s="1"/>
  <c r="C51" i="1"/>
  <c r="B73" i="17" s="1"/>
  <c r="B727" i="17" s="1"/>
  <c r="B51" i="1"/>
  <c r="A73" i="17" s="1"/>
  <c r="A727" i="17" s="1"/>
  <c r="C50" i="1"/>
  <c r="B72" i="17" s="1"/>
  <c r="B726" i="17" s="1"/>
  <c r="B50" i="1"/>
  <c r="A72" i="17" s="1"/>
  <c r="A726" i="17" s="1"/>
  <c r="C49" i="1"/>
  <c r="B71" i="17" s="1"/>
  <c r="B725" i="17" s="1"/>
  <c r="B49" i="1"/>
  <c r="A71" i="17" s="1"/>
  <c r="A725" i="17" s="1"/>
  <c r="C48" i="1"/>
  <c r="B70" i="17" s="1"/>
  <c r="B724" i="17" s="1"/>
  <c r="B48" i="1"/>
  <c r="A70" i="17" s="1"/>
  <c r="A724" i="17" s="1"/>
  <c r="C47" i="1"/>
  <c r="B69" i="17" s="1"/>
  <c r="B723" i="17" s="1"/>
  <c r="B47" i="1"/>
  <c r="A69" i="17" s="1"/>
  <c r="A723" i="17" s="1"/>
  <c r="C46" i="1"/>
  <c r="B68" i="17" s="1"/>
  <c r="B722" i="17" s="1"/>
  <c r="B46" i="1"/>
  <c r="A68" i="17" s="1"/>
  <c r="A722" i="17" s="1"/>
  <c r="C45" i="1"/>
  <c r="B67" i="17" s="1"/>
  <c r="B721" i="17" s="1"/>
  <c r="B45" i="1"/>
  <c r="A67" i="17" s="1"/>
  <c r="A721" i="17" s="1"/>
  <c r="C44" i="1"/>
  <c r="B66" i="17" s="1"/>
  <c r="B720" i="17" s="1"/>
  <c r="B44" i="1"/>
  <c r="A66" i="17" s="1"/>
  <c r="A720" i="17" s="1"/>
  <c r="C43" i="1"/>
  <c r="B65" i="17" s="1"/>
  <c r="B719" i="17" s="1"/>
  <c r="B43" i="1"/>
  <c r="A65" i="17" s="1"/>
  <c r="A719" i="17" s="1"/>
  <c r="C42" i="1"/>
  <c r="B64" i="17" s="1"/>
  <c r="B718" i="17" s="1"/>
  <c r="B42" i="1"/>
  <c r="A64" i="17" s="1"/>
  <c r="A718" i="17" s="1"/>
  <c r="C41" i="1"/>
  <c r="B63" i="17" s="1"/>
  <c r="B717" i="17" s="1"/>
  <c r="B41" i="1"/>
  <c r="A63" i="17" s="1"/>
  <c r="A717" i="17" s="1"/>
  <c r="C40" i="1"/>
  <c r="B62" i="17" s="1"/>
  <c r="B716" i="17" s="1"/>
  <c r="B40" i="1"/>
  <c r="A62" i="17" s="1"/>
  <c r="A716" i="17" s="1"/>
  <c r="C39" i="1"/>
  <c r="B61" i="17" s="1"/>
  <c r="B715" i="17" s="1"/>
  <c r="B39" i="1"/>
  <c r="A61" i="17" s="1"/>
  <c r="A715" i="17" s="1"/>
  <c r="C38" i="1"/>
  <c r="B60" i="17" s="1"/>
  <c r="B714" i="17" s="1"/>
  <c r="B38" i="1"/>
  <c r="A60" i="17" s="1"/>
  <c r="A714" i="17" s="1"/>
  <c r="C37" i="1"/>
  <c r="B59" i="17" s="1"/>
  <c r="B713" i="17" s="1"/>
  <c r="B37" i="1"/>
  <c r="A59" i="17" s="1"/>
  <c r="A713" i="17" s="1"/>
  <c r="C36" i="1"/>
  <c r="B58" i="17" s="1"/>
  <c r="B712" i="17" s="1"/>
  <c r="B36" i="1"/>
  <c r="A58" i="17" s="1"/>
  <c r="A712" i="17" s="1"/>
  <c r="C35" i="1"/>
  <c r="B57" i="17" s="1"/>
  <c r="B711" i="17" s="1"/>
  <c r="B35" i="1"/>
  <c r="A57" i="17" s="1"/>
  <c r="A711" i="17" s="1"/>
  <c r="C34" i="1"/>
  <c r="B56" i="17" s="1"/>
  <c r="B710" i="17" s="1"/>
  <c r="B34" i="1"/>
  <c r="A56" i="17" s="1"/>
  <c r="A710" i="17" s="1"/>
  <c r="C33" i="1"/>
  <c r="B55" i="17" s="1"/>
  <c r="B709" i="17" s="1"/>
  <c r="B33" i="1"/>
  <c r="A55" i="17" s="1"/>
  <c r="A709" i="17" s="1"/>
  <c r="C32" i="1"/>
  <c r="B54" i="17" s="1"/>
  <c r="B708" i="17" s="1"/>
  <c r="B32" i="1"/>
  <c r="A54" i="17" s="1"/>
  <c r="A708" i="17" s="1"/>
  <c r="C31" i="1"/>
  <c r="B53" i="17" s="1"/>
  <c r="B707" i="17" s="1"/>
  <c r="B31" i="1"/>
  <c r="A53" i="17" s="1"/>
  <c r="A707" i="17" s="1"/>
  <c r="C30" i="1"/>
  <c r="B52" i="17" s="1"/>
  <c r="B706" i="17" s="1"/>
  <c r="B30" i="1"/>
  <c r="A52" i="17" s="1"/>
  <c r="A706" i="17" s="1"/>
  <c r="C29" i="1"/>
  <c r="B51" i="17" s="1"/>
  <c r="B705" i="17" s="1"/>
  <c r="B29" i="1"/>
  <c r="A51" i="17" s="1"/>
  <c r="A705" i="17" s="1"/>
  <c r="C28" i="1"/>
  <c r="B50" i="17" s="1"/>
  <c r="B704" i="17" s="1"/>
  <c r="B28" i="1"/>
  <c r="A50" i="17" s="1"/>
  <c r="A704" i="17" s="1"/>
  <c r="C27" i="1"/>
  <c r="B49" i="17" s="1"/>
  <c r="B703" i="17" s="1"/>
  <c r="B27" i="1"/>
  <c r="A49" i="17" s="1"/>
  <c r="A703" i="17" s="1"/>
  <c r="C26" i="1"/>
  <c r="B48" i="17" s="1"/>
  <c r="B702" i="17" s="1"/>
  <c r="B26" i="1"/>
  <c r="A48" i="17" s="1"/>
  <c r="A702" i="17" s="1"/>
  <c r="C25" i="1"/>
  <c r="B47" i="17" s="1"/>
  <c r="B701" i="17" s="1"/>
  <c r="B25" i="1"/>
  <c r="A47" i="17" s="1"/>
  <c r="A701" i="17" s="1"/>
  <c r="C24" i="1"/>
  <c r="B46" i="17" s="1"/>
  <c r="B700" i="17" s="1"/>
  <c r="B24" i="1"/>
  <c r="A46" i="17" s="1"/>
  <c r="A700" i="17" s="1"/>
  <c r="C23" i="1"/>
  <c r="B45" i="17" s="1"/>
  <c r="B699" i="17" s="1"/>
  <c r="B23" i="1"/>
  <c r="A45" i="17" s="1"/>
  <c r="A699" i="17" s="1"/>
  <c r="C22" i="1"/>
  <c r="B44" i="17" s="1"/>
  <c r="B698" i="17" s="1"/>
  <c r="B22" i="1"/>
  <c r="A44" i="17" s="1"/>
  <c r="A698" i="17" s="1"/>
  <c r="C21" i="1"/>
  <c r="B43" i="17" s="1"/>
  <c r="B697" i="17" s="1"/>
  <c r="B21" i="1"/>
  <c r="A43" i="17" s="1"/>
  <c r="A697" i="17" s="1"/>
  <c r="C20" i="1"/>
  <c r="B42" i="17" s="1"/>
  <c r="B696" i="17" s="1"/>
  <c r="B20" i="1"/>
  <c r="A42" i="17" s="1"/>
  <c r="A696" i="17" s="1"/>
  <c r="C19" i="1"/>
  <c r="B41" i="17" s="1"/>
  <c r="B695" i="17" s="1"/>
  <c r="B19" i="1"/>
  <c r="A41" i="17" s="1"/>
  <c r="A695" i="17" s="1"/>
  <c r="C18" i="1"/>
  <c r="B40" i="17" s="1"/>
  <c r="B694" i="17" s="1"/>
  <c r="B18" i="1"/>
  <c r="A40" i="17" s="1"/>
  <c r="A694" i="17" s="1"/>
  <c r="C17" i="1"/>
  <c r="B39" i="17" s="1"/>
  <c r="B693" i="17" s="1"/>
  <c r="B17" i="1"/>
  <c r="A39" i="17" s="1"/>
  <c r="A693" i="17" s="1"/>
  <c r="C16" i="1"/>
  <c r="B38" i="17" s="1"/>
  <c r="B692" i="17" s="1"/>
  <c r="B16" i="1"/>
  <c r="A38" i="17" s="1"/>
  <c r="A692" i="17" s="1"/>
  <c r="C15" i="1"/>
  <c r="B37" i="17" s="1"/>
  <c r="B691" i="17" s="1"/>
  <c r="B15" i="1"/>
  <c r="A37" i="17" s="1"/>
  <c r="A691" i="17" s="1"/>
  <c r="C14" i="1"/>
  <c r="B36" i="17" s="1"/>
  <c r="B690" i="17" s="1"/>
  <c r="B14" i="1"/>
  <c r="A36" i="17" s="1"/>
  <c r="A690" i="17" s="1"/>
  <c r="C13" i="1"/>
  <c r="B35" i="17" s="1"/>
  <c r="B689" i="17" s="1"/>
  <c r="B13" i="1"/>
  <c r="A35" i="17" s="1"/>
  <c r="A689" i="17" s="1"/>
  <c r="C12" i="1"/>
  <c r="B34" i="17" s="1"/>
  <c r="B688" i="17" s="1"/>
  <c r="B12" i="1"/>
  <c r="A34" i="17" s="1"/>
  <c r="A688" i="17" s="1"/>
  <c r="C11" i="1"/>
  <c r="B33" i="17" s="1"/>
  <c r="B687" i="17" s="1"/>
  <c r="B11" i="1"/>
  <c r="A33" i="17" s="1"/>
  <c r="A687" i="17" s="1"/>
  <c r="C10" i="1"/>
  <c r="B10" i="1"/>
  <c r="B325" i="17" l="1"/>
  <c r="B543" i="17" s="1"/>
  <c r="B319" i="17"/>
  <c r="B537" i="17" s="1"/>
  <c r="B323" i="17"/>
  <c r="B541" i="17" s="1"/>
  <c r="B321" i="17"/>
  <c r="B539" i="17" s="1"/>
  <c r="B320" i="17"/>
  <c r="B538" i="17" s="1"/>
  <c r="B322" i="17"/>
  <c r="B540" i="17" s="1"/>
  <c r="B324" i="17"/>
  <c r="B542" i="17" s="1"/>
  <c r="B326" i="17"/>
  <c r="B544" i="17" s="1"/>
  <c r="A320" i="17"/>
  <c r="A538" i="17" s="1"/>
  <c r="A322" i="17"/>
  <c r="A540" i="17" s="1"/>
  <c r="A324" i="17"/>
  <c r="A542" i="17" s="1"/>
  <c r="A326" i="17"/>
  <c r="A544" i="17" s="1"/>
  <c r="A319" i="17"/>
  <c r="A537" i="17" s="1"/>
  <c r="A321" i="17"/>
  <c r="A539" i="17" s="1"/>
  <c r="A323" i="17"/>
  <c r="A541" i="17" s="1"/>
  <c r="A325" i="17"/>
  <c r="A543" i="17" s="1"/>
  <c r="G15" i="23"/>
  <c r="G16" i="23" s="1"/>
  <c r="G17" i="23" s="1"/>
  <c r="G18" i="23" s="1"/>
  <c r="G19" i="23" s="1"/>
  <c r="G20" i="23" s="1"/>
  <c r="G21" i="23" s="1"/>
  <c r="G22" i="23" s="1"/>
  <c r="AS467" i="17" l="1"/>
  <c r="AR467" i="17"/>
  <c r="AQ467" i="17"/>
  <c r="AP467" i="17"/>
  <c r="AO467" i="17"/>
  <c r="AN467" i="17"/>
  <c r="AM467" i="17"/>
  <c r="AL467" i="17"/>
  <c r="AK467" i="17"/>
  <c r="AJ467" i="17"/>
  <c r="AI467" i="17"/>
  <c r="AH467" i="17"/>
  <c r="AG467" i="17"/>
  <c r="AF467" i="17"/>
  <c r="AE467" i="17"/>
  <c r="AD467" i="17"/>
  <c r="AC467" i="17"/>
  <c r="AB467" i="17"/>
  <c r="AA467" i="17"/>
  <c r="Z467" i="17"/>
  <c r="Y467" i="17"/>
  <c r="AS466" i="17"/>
  <c r="AR466" i="17"/>
  <c r="AQ466" i="17"/>
  <c r="AP466" i="17"/>
  <c r="AO466" i="17"/>
  <c r="AN466" i="17"/>
  <c r="AM466" i="17"/>
  <c r="AL466" i="17"/>
  <c r="AK466" i="17"/>
  <c r="AJ466" i="17"/>
  <c r="AI466" i="17"/>
  <c r="AH466" i="17"/>
  <c r="AG466" i="17"/>
  <c r="AF466" i="17"/>
  <c r="AE466" i="17"/>
  <c r="AD466" i="17"/>
  <c r="AC466" i="17"/>
  <c r="AB466" i="17"/>
  <c r="AA466" i="17"/>
  <c r="Z466" i="17"/>
  <c r="Y466" i="17"/>
  <c r="AS249" i="17"/>
  <c r="AR249" i="17"/>
  <c r="AQ249" i="17"/>
  <c r="AP249" i="17"/>
  <c r="AO249" i="17"/>
  <c r="AN249" i="17"/>
  <c r="AM249" i="17"/>
  <c r="AL249" i="17"/>
  <c r="AK249" i="17"/>
  <c r="AI249" i="17"/>
  <c r="AH249" i="17"/>
  <c r="AG249" i="17"/>
  <c r="AF249" i="17"/>
  <c r="AE249" i="17"/>
  <c r="AD249" i="17"/>
  <c r="AC249" i="17"/>
  <c r="AB249" i="17"/>
  <c r="AA249" i="17"/>
  <c r="Z249" i="17"/>
  <c r="Y249" i="17"/>
  <c r="AS248" i="17"/>
  <c r="AR248" i="17"/>
  <c r="AQ248" i="17"/>
  <c r="AP248" i="17"/>
  <c r="AO248" i="17"/>
  <c r="AN248" i="17"/>
  <c r="AM248" i="17"/>
  <c r="AL248" i="17"/>
  <c r="AK248" i="17"/>
  <c r="AJ248" i="17"/>
  <c r="AI248" i="17"/>
  <c r="AH248" i="17"/>
  <c r="AG248" i="17"/>
  <c r="AF248" i="17"/>
  <c r="AE248" i="17"/>
  <c r="AD248" i="17"/>
  <c r="AC248" i="17"/>
  <c r="AB248" i="17"/>
  <c r="AA248" i="17"/>
  <c r="Z248" i="17"/>
  <c r="Y248" i="17"/>
  <c r="AS31" i="17"/>
  <c r="AR31" i="17"/>
  <c r="AQ31" i="17"/>
  <c r="AP31" i="17"/>
  <c r="AO31" i="17"/>
  <c r="AN31" i="17"/>
  <c r="AM31" i="17"/>
  <c r="AL31" i="17"/>
  <c r="AK31" i="17"/>
  <c r="AJ31" i="17"/>
  <c r="AI31" i="17"/>
  <c r="AH31" i="17"/>
  <c r="AG31" i="17"/>
  <c r="AF31" i="17"/>
  <c r="AE31" i="17"/>
  <c r="AD31" i="17"/>
  <c r="AC31" i="17"/>
  <c r="AB31" i="17"/>
  <c r="AA31" i="17"/>
  <c r="Z31" i="17"/>
  <c r="Y31" i="17"/>
  <c r="AS30" i="17"/>
  <c r="AR30" i="17"/>
  <c r="AQ30" i="17"/>
  <c r="AP30" i="17"/>
  <c r="AO30" i="17"/>
  <c r="AN30" i="17"/>
  <c r="AM30" i="17"/>
  <c r="AL30" i="17"/>
  <c r="AK30" i="17"/>
  <c r="AJ30" i="17"/>
  <c r="AI30" i="17"/>
  <c r="AH30" i="17"/>
  <c r="AG30" i="17"/>
  <c r="AF30" i="17"/>
  <c r="AE30" i="17"/>
  <c r="AD30" i="17"/>
  <c r="AC30" i="17"/>
  <c r="AB30" i="17"/>
  <c r="AA30" i="17"/>
  <c r="Z30" i="17"/>
  <c r="Y30" i="17"/>
  <c r="AS4" i="17"/>
  <c r="AR4" i="17"/>
  <c r="AQ4" i="17"/>
  <c r="AP4" i="17"/>
  <c r="AO4" i="17"/>
  <c r="AN4" i="17"/>
  <c r="AM4" i="17"/>
  <c r="AL4" i="17"/>
  <c r="AK4" i="17"/>
  <c r="AJ4" i="17"/>
  <c r="AI4" i="17"/>
  <c r="AH4" i="17"/>
  <c r="AG4" i="17"/>
  <c r="AF4" i="17"/>
  <c r="AE4" i="17"/>
  <c r="AD4" i="17"/>
  <c r="AC4" i="17"/>
  <c r="AB4" i="17"/>
  <c r="AA4" i="17"/>
  <c r="Z4" i="17"/>
  <c r="Y4" i="17"/>
  <c r="AS3" i="17"/>
  <c r="AR3" i="17"/>
  <c r="AQ3" i="17"/>
  <c r="AP3" i="17"/>
  <c r="AO3" i="17"/>
  <c r="AN3" i="17"/>
  <c r="AM3" i="17"/>
  <c r="AL3" i="17"/>
  <c r="AK3" i="17"/>
  <c r="AJ3" i="17"/>
  <c r="AI3" i="17"/>
  <c r="AH3" i="17"/>
  <c r="AG3" i="17"/>
  <c r="AF3" i="17"/>
  <c r="AE3" i="17"/>
  <c r="AD3" i="17"/>
  <c r="AC3" i="17"/>
  <c r="AB3" i="17"/>
  <c r="AA3" i="17"/>
  <c r="Z3" i="17"/>
  <c r="Y3" i="17"/>
  <c r="X467" i="17"/>
  <c r="W467" i="17"/>
  <c r="V467" i="17"/>
  <c r="U467" i="17"/>
  <c r="T467" i="17"/>
  <c r="S467" i="17"/>
  <c r="R467" i="17"/>
  <c r="Q467" i="17"/>
  <c r="P467" i="17"/>
  <c r="O467" i="17"/>
  <c r="N467" i="17"/>
  <c r="M467" i="17"/>
  <c r="L467" i="17"/>
  <c r="K467" i="17"/>
  <c r="J467" i="17"/>
  <c r="I467" i="17"/>
  <c r="X466" i="17"/>
  <c r="W466" i="17"/>
  <c r="V466" i="17"/>
  <c r="U466" i="17"/>
  <c r="T466" i="17"/>
  <c r="S466" i="17"/>
  <c r="R466" i="17"/>
  <c r="Q466" i="17"/>
  <c r="P466" i="17"/>
  <c r="O466" i="17"/>
  <c r="N466" i="17"/>
  <c r="M466" i="17"/>
  <c r="L466" i="17"/>
  <c r="K466" i="17"/>
  <c r="J466" i="17"/>
  <c r="I466" i="17"/>
  <c r="X249" i="17"/>
  <c r="W249" i="17"/>
  <c r="V249" i="17"/>
  <c r="U249" i="17"/>
  <c r="T249" i="17"/>
  <c r="S249" i="17"/>
  <c r="R249" i="17"/>
  <c r="Q249" i="17"/>
  <c r="P249" i="17"/>
  <c r="O249" i="17"/>
  <c r="N249" i="17"/>
  <c r="M249" i="17"/>
  <c r="L249" i="17"/>
  <c r="K249" i="17"/>
  <c r="J249" i="17"/>
  <c r="I249" i="17"/>
  <c r="X248" i="17"/>
  <c r="W248" i="17"/>
  <c r="V248" i="17"/>
  <c r="U248" i="17"/>
  <c r="T248" i="17"/>
  <c r="S248" i="17"/>
  <c r="R248" i="17"/>
  <c r="Q248" i="17"/>
  <c r="P248" i="17"/>
  <c r="O248" i="17"/>
  <c r="N248" i="17"/>
  <c r="M248" i="17"/>
  <c r="L248" i="17"/>
  <c r="K248" i="17"/>
  <c r="J248" i="17"/>
  <c r="I248" i="17"/>
  <c r="X31" i="17"/>
  <c r="W31" i="17"/>
  <c r="V31" i="17"/>
  <c r="U31" i="17"/>
  <c r="T31" i="17"/>
  <c r="S31" i="17"/>
  <c r="R31" i="17"/>
  <c r="Q31" i="17"/>
  <c r="P31" i="17"/>
  <c r="O31" i="17"/>
  <c r="N31" i="17"/>
  <c r="M31" i="17"/>
  <c r="L31" i="17"/>
  <c r="K31" i="17"/>
  <c r="J31" i="17"/>
  <c r="I31" i="17"/>
  <c r="X30" i="17"/>
  <c r="W30" i="17"/>
  <c r="V30" i="17"/>
  <c r="U30" i="17"/>
  <c r="T30" i="17"/>
  <c r="S30" i="17"/>
  <c r="R30" i="17"/>
  <c r="Q30" i="17"/>
  <c r="P30" i="17"/>
  <c r="O30" i="17"/>
  <c r="N30" i="17"/>
  <c r="M30" i="17"/>
  <c r="L30" i="17"/>
  <c r="K30" i="17"/>
  <c r="J30" i="17"/>
  <c r="I30" i="17"/>
  <c r="X4" i="17"/>
  <c r="W4" i="17"/>
  <c r="V4" i="17"/>
  <c r="U4" i="17"/>
  <c r="T4" i="17"/>
  <c r="S4" i="17"/>
  <c r="R4" i="17"/>
  <c r="Q4" i="17"/>
  <c r="P4" i="17"/>
  <c r="O4" i="17"/>
  <c r="N4" i="17"/>
  <c r="M4" i="17"/>
  <c r="L4" i="17"/>
  <c r="K4" i="17"/>
  <c r="J4" i="17"/>
  <c r="I4" i="17"/>
  <c r="X3" i="17"/>
  <c r="W3" i="17"/>
  <c r="V3" i="17"/>
  <c r="U3" i="17"/>
  <c r="T3" i="17"/>
  <c r="S3" i="17"/>
  <c r="R3" i="17"/>
  <c r="Q3" i="17"/>
  <c r="P3" i="17"/>
  <c r="O3" i="17"/>
  <c r="N3" i="17"/>
  <c r="M3" i="17"/>
  <c r="L3" i="17"/>
  <c r="K3" i="17"/>
  <c r="J3" i="17"/>
  <c r="I3" i="17"/>
  <c r="H467" i="17"/>
  <c r="G467" i="17"/>
  <c r="H466" i="17"/>
  <c r="G466" i="17"/>
  <c r="H249" i="17"/>
  <c r="G249" i="17"/>
  <c r="H248" i="17"/>
  <c r="G248" i="17"/>
  <c r="H31" i="17"/>
  <c r="G31" i="17"/>
  <c r="H30" i="17"/>
  <c r="G30" i="17"/>
  <c r="H4" i="17"/>
  <c r="G4" i="17"/>
  <c r="H3" i="17"/>
  <c r="G3" i="17"/>
  <c r="F467" i="17"/>
  <c r="F466" i="17"/>
  <c r="F249" i="17"/>
  <c r="F248" i="17"/>
  <c r="F31" i="17"/>
  <c r="F30" i="17"/>
  <c r="F4" i="17"/>
  <c r="F3" i="17"/>
  <c r="AT3" i="17"/>
  <c r="AT4" i="17"/>
  <c r="E3" i="17"/>
  <c r="Y104" i="17" l="1"/>
  <c r="Y102" i="17"/>
  <c r="Y98" i="17"/>
  <c r="Y120" i="17"/>
  <c r="Y172" i="17"/>
  <c r="Y241" i="17"/>
  <c r="Y114" i="17"/>
  <c r="Y108" i="17"/>
  <c r="Y233" i="17"/>
  <c r="Y223" i="17"/>
  <c r="Y178" i="17"/>
  <c r="Y237" i="17"/>
  <c r="Y229" i="17"/>
  <c r="Y193" i="17"/>
  <c r="Y189" i="17"/>
  <c r="Y185" i="17"/>
  <c r="Y167" i="17"/>
  <c r="Y217" i="17"/>
  <c r="Y213" i="17"/>
  <c r="Y197" i="17"/>
  <c r="Y177" i="17"/>
  <c r="Y219" i="17"/>
  <c r="Y209" i="17"/>
  <c r="Y242" i="17"/>
  <c r="Y201" i="17"/>
  <c r="Y240" i="17"/>
  <c r="Y230" i="17"/>
  <c r="Y181" i="17"/>
  <c r="Y97" i="17"/>
  <c r="Y106" i="17"/>
  <c r="Y236" i="17"/>
  <c r="Y224" i="17"/>
  <c r="Y218" i="17"/>
  <c r="Y210" i="17"/>
  <c r="Y200" i="17"/>
  <c r="Y190" i="17"/>
  <c r="Y226" i="17"/>
  <c r="Y222" i="17"/>
  <c r="Y216" i="17"/>
  <c r="Y202" i="17"/>
  <c r="Y198" i="17"/>
  <c r="Y205" i="17"/>
  <c r="Y225" i="17"/>
  <c r="Y232" i="17"/>
  <c r="Y220" i="17"/>
  <c r="Y212" i="17"/>
  <c r="Y208" i="17"/>
  <c r="Y206" i="17"/>
  <c r="Y194" i="17"/>
  <c r="Y188" i="17"/>
  <c r="Y186" i="17"/>
  <c r="Y238" i="17"/>
  <c r="Y196" i="17"/>
  <c r="Y192" i="17"/>
  <c r="Y176" i="17"/>
  <c r="Y166" i="17"/>
  <c r="Y150" i="17"/>
  <c r="Y180" i="17"/>
  <c r="Y168" i="17"/>
  <c r="Y160" i="17"/>
  <c r="Y152" i="17"/>
  <c r="Y144" i="17"/>
  <c r="Y214" i="17"/>
  <c r="Y182" i="17"/>
  <c r="Y170" i="17"/>
  <c r="Y164" i="17"/>
  <c r="Y162" i="17"/>
  <c r="Y158" i="17"/>
  <c r="Y156" i="17"/>
  <c r="Y154" i="17"/>
  <c r="Y148" i="17"/>
  <c r="Y146" i="17"/>
  <c r="Y140" i="17"/>
  <c r="Y136" i="17"/>
  <c r="Y130" i="17"/>
  <c r="Y128" i="17"/>
  <c r="Y124" i="17"/>
  <c r="Y243" i="17"/>
  <c r="Y221" i="17"/>
  <c r="Y195" i="17"/>
  <c r="Y187" i="17"/>
  <c r="Y175" i="17"/>
  <c r="Y171" i="17"/>
  <c r="Y122" i="17"/>
  <c r="Y112" i="17"/>
  <c r="Y231" i="17"/>
  <c r="Y191" i="17"/>
  <c r="Y173" i="17"/>
  <c r="Y184" i="17"/>
  <c r="Y142" i="17"/>
  <c r="Y132" i="17"/>
  <c r="Y118" i="17"/>
  <c r="Y110" i="17"/>
  <c r="Y239" i="17"/>
  <c r="Y227" i="17"/>
  <c r="Y215" i="17"/>
  <c r="Y211" i="17"/>
  <c r="Y207" i="17"/>
  <c r="Y203" i="17"/>
  <c r="Y199" i="17"/>
  <c r="Y179" i="17"/>
  <c r="Y169" i="17"/>
  <c r="Y138" i="17"/>
  <c r="Y163" i="17"/>
  <c r="Y141" i="17"/>
  <c r="Y131" i="17"/>
  <c r="Y117" i="17"/>
  <c r="Y113" i="17"/>
  <c r="Y103" i="17"/>
  <c r="Y101" i="17"/>
  <c r="Y204" i="17"/>
  <c r="Y234" i="17"/>
  <c r="Y174" i="17"/>
  <c r="Y100" i="17"/>
  <c r="Y157" i="17"/>
  <c r="Y155" i="17"/>
  <c r="Y149" i="17"/>
  <c r="Y133" i="17"/>
  <c r="Y125" i="17"/>
  <c r="Y121" i="17"/>
  <c r="Y115" i="17"/>
  <c r="Y109" i="17"/>
  <c r="Y134" i="17"/>
  <c r="Y126" i="17"/>
  <c r="Y235" i="17"/>
  <c r="Y183" i="17"/>
  <c r="Y161" i="17"/>
  <c r="Y159" i="17"/>
  <c r="Y151" i="17"/>
  <c r="Y143" i="17"/>
  <c r="Y139" i="17"/>
  <c r="Y137" i="17"/>
  <c r="Y135" i="17"/>
  <c r="Y129" i="17"/>
  <c r="Y127" i="17"/>
  <c r="Y107" i="17"/>
  <c r="Y119" i="17"/>
  <c r="Y228" i="17"/>
  <c r="Y165" i="17"/>
  <c r="Y153" i="17"/>
  <c r="Y105" i="17"/>
  <c r="Y123" i="17"/>
  <c r="Y111" i="17"/>
  <c r="Y145" i="17"/>
  <c r="Y99" i="17"/>
  <c r="Y116" i="17"/>
  <c r="Y147" i="17"/>
  <c r="Y35" i="17"/>
  <c r="Y59" i="17"/>
  <c r="Y73" i="17"/>
  <c r="Y95" i="17"/>
  <c r="Y41" i="17"/>
  <c r="Y79" i="17"/>
  <c r="Y39" i="17"/>
  <c r="Y42" i="17"/>
  <c r="Y44" i="17"/>
  <c r="Y48" i="17"/>
  <c r="Y58" i="17"/>
  <c r="Y62" i="17"/>
  <c r="Y66" i="17"/>
  <c r="Y68" i="17"/>
  <c r="Y74" i="17"/>
  <c r="Y78" i="17"/>
  <c r="Y82" i="17"/>
  <c r="Y86" i="17"/>
  <c r="Y57" i="17"/>
  <c r="Y71" i="17"/>
  <c r="Y33" i="17"/>
  <c r="Y77" i="17"/>
  <c r="Y34" i="17"/>
  <c r="Y52" i="17"/>
  <c r="Y54" i="17"/>
  <c r="Y84" i="17"/>
  <c r="Y55" i="17"/>
  <c r="Y65" i="17"/>
  <c r="Y83" i="17"/>
  <c r="Y36" i="17"/>
  <c r="Y38" i="17"/>
  <c r="Y40" i="17"/>
  <c r="Y50" i="17"/>
  <c r="Y64" i="17"/>
  <c r="Y70" i="17"/>
  <c r="Y72" i="17"/>
  <c r="Y76" i="17"/>
  <c r="Y88" i="17"/>
  <c r="Y43" i="17"/>
  <c r="Y67" i="17"/>
  <c r="Y51" i="17"/>
  <c r="Y94" i="17"/>
  <c r="Y96" i="17"/>
  <c r="Y53" i="17"/>
  <c r="Y93" i="17"/>
  <c r="Y61" i="17"/>
  <c r="Y85" i="17"/>
  <c r="Y89" i="17"/>
  <c r="Y56" i="17"/>
  <c r="Y60" i="17"/>
  <c r="Y37" i="17"/>
  <c r="Y81" i="17"/>
  <c r="Y63" i="17"/>
  <c r="Y47" i="17"/>
  <c r="Y80" i="17"/>
  <c r="Y90" i="17"/>
  <c r="Y92" i="17"/>
  <c r="Y45" i="17"/>
  <c r="Y69" i="17"/>
  <c r="Y75" i="17"/>
  <c r="Y87" i="17"/>
  <c r="Y49" i="17"/>
  <c r="Y91" i="17"/>
  <c r="Y46" i="17"/>
  <c r="AK118" i="17"/>
  <c r="AK241" i="17"/>
  <c r="AK233" i="17"/>
  <c r="AK223" i="17"/>
  <c r="AK209" i="17"/>
  <c r="AK219" i="17"/>
  <c r="AK217" i="17"/>
  <c r="AK177" i="17"/>
  <c r="AK213" i="17"/>
  <c r="AK205" i="17"/>
  <c r="AK181" i="17"/>
  <c r="AK229" i="17"/>
  <c r="AK201" i="17"/>
  <c r="AK197" i="17"/>
  <c r="AK238" i="17"/>
  <c r="AK237" i="17"/>
  <c r="AK189" i="17"/>
  <c r="AK185" i="17"/>
  <c r="AK115" i="17"/>
  <c r="AK236" i="17"/>
  <c r="AK232" i="17"/>
  <c r="AK101" i="17"/>
  <c r="AK184" i="17"/>
  <c r="AK225" i="17"/>
  <c r="AK234" i="17"/>
  <c r="AK193" i="17"/>
  <c r="AK110" i="17"/>
  <c r="AK242" i="17"/>
  <c r="AK240" i="17"/>
  <c r="AK228" i="17"/>
  <c r="AK224" i="17"/>
  <c r="AK214" i="17"/>
  <c r="AK200" i="17"/>
  <c r="AK194" i="17"/>
  <c r="AK97" i="17"/>
  <c r="AK230" i="17"/>
  <c r="AK226" i="17"/>
  <c r="AK218" i="17"/>
  <c r="AK208" i="17"/>
  <c r="AK222" i="17"/>
  <c r="AK220" i="17"/>
  <c r="AK216" i="17"/>
  <c r="AK210" i="17"/>
  <c r="AK206" i="17"/>
  <c r="AK204" i="17"/>
  <c r="AK198" i="17"/>
  <c r="AK192" i="17"/>
  <c r="AK178" i="17"/>
  <c r="AK168" i="17"/>
  <c r="AK162" i="17"/>
  <c r="AK160" i="17"/>
  <c r="AK156" i="17"/>
  <c r="AK152" i="17"/>
  <c r="AK146" i="17"/>
  <c r="AK144" i="17"/>
  <c r="AK186" i="17"/>
  <c r="AK182" i="17"/>
  <c r="AK180" i="17"/>
  <c r="AK176" i="17"/>
  <c r="AK170" i="17"/>
  <c r="AK167" i="17"/>
  <c r="AK188" i="17"/>
  <c r="AK174" i="17"/>
  <c r="AK172" i="17"/>
  <c r="AK166" i="17"/>
  <c r="AK164" i="17"/>
  <c r="AK158" i="17"/>
  <c r="AK150" i="17"/>
  <c r="AK148" i="17"/>
  <c r="AK142" i="17"/>
  <c r="AK202" i="17"/>
  <c r="AK196" i="17"/>
  <c r="AK132" i="17"/>
  <c r="AK130" i="17"/>
  <c r="AK124" i="17"/>
  <c r="AK122" i="17"/>
  <c r="AK120" i="17"/>
  <c r="AK104" i="17"/>
  <c r="AK98" i="17"/>
  <c r="AK243" i="17"/>
  <c r="AK239" i="17"/>
  <c r="AK231" i="17"/>
  <c r="AK221" i="17"/>
  <c r="AK203" i="17"/>
  <c r="AK191" i="17"/>
  <c r="AK175" i="17"/>
  <c r="AK173" i="17"/>
  <c r="AK212" i="17"/>
  <c r="AK190" i="17"/>
  <c r="AK138" i="17"/>
  <c r="AK108" i="17"/>
  <c r="AK106" i="17"/>
  <c r="AK235" i="17"/>
  <c r="AK215" i="17"/>
  <c r="AK211" i="17"/>
  <c r="AK199" i="17"/>
  <c r="AK179" i="17"/>
  <c r="AK134" i="17"/>
  <c r="AK128" i="17"/>
  <c r="AK126" i="17"/>
  <c r="AK114" i="17"/>
  <c r="AK112" i="17"/>
  <c r="AK100" i="17"/>
  <c r="AK207" i="17"/>
  <c r="AK195" i="17"/>
  <c r="AK183" i="17"/>
  <c r="AK161" i="17"/>
  <c r="AK154" i="17"/>
  <c r="AK102" i="17"/>
  <c r="AK171" i="17"/>
  <c r="AK157" i="17"/>
  <c r="AK155" i="17"/>
  <c r="AK141" i="17"/>
  <c r="AK139" i="17"/>
  <c r="AK133" i="17"/>
  <c r="AK129" i="17"/>
  <c r="AK125" i="17"/>
  <c r="AK109" i="17"/>
  <c r="AK140" i="17"/>
  <c r="AK136" i="17"/>
  <c r="AK116" i="17"/>
  <c r="AK159" i="17"/>
  <c r="AK151" i="17"/>
  <c r="AK143" i="17"/>
  <c r="AK137" i="17"/>
  <c r="AK135" i="17"/>
  <c r="AK127" i="17"/>
  <c r="AK121" i="17"/>
  <c r="AK103" i="17"/>
  <c r="AK187" i="17"/>
  <c r="AK153" i="17"/>
  <c r="AK145" i="17"/>
  <c r="AK131" i="17"/>
  <c r="AK117" i="17"/>
  <c r="AK105" i="17"/>
  <c r="AK227" i="17"/>
  <c r="AK169" i="17"/>
  <c r="AK163" i="17"/>
  <c r="AK147" i="17"/>
  <c r="AK123" i="17"/>
  <c r="AK111" i="17"/>
  <c r="AK107" i="17"/>
  <c r="AK165" i="17"/>
  <c r="AK149" i="17"/>
  <c r="AK99" i="17"/>
  <c r="AK119" i="17"/>
  <c r="AK113" i="17"/>
  <c r="AK85" i="17"/>
  <c r="AK71" i="17"/>
  <c r="AK89" i="17"/>
  <c r="AK33" i="17"/>
  <c r="AK55" i="17"/>
  <c r="AK65" i="17"/>
  <c r="AK44" i="17"/>
  <c r="AK48" i="17"/>
  <c r="AK50" i="17"/>
  <c r="AK56" i="17"/>
  <c r="AK62" i="17"/>
  <c r="AK70" i="17"/>
  <c r="AK59" i="17"/>
  <c r="AK73" i="17"/>
  <c r="AK57" i="17"/>
  <c r="AK83" i="17"/>
  <c r="AK46" i="17"/>
  <c r="AK54" i="17"/>
  <c r="AK60" i="17"/>
  <c r="AK68" i="17"/>
  <c r="AK84" i="17"/>
  <c r="AK43" i="17"/>
  <c r="AK49" i="17"/>
  <c r="AK51" i="17"/>
  <c r="AK63" i="17"/>
  <c r="AK47" i="17"/>
  <c r="AK34" i="17"/>
  <c r="AK36" i="17"/>
  <c r="AK40" i="17"/>
  <c r="AK42" i="17"/>
  <c r="AK52" i="17"/>
  <c r="AK66" i="17"/>
  <c r="AK76" i="17"/>
  <c r="AK78" i="17"/>
  <c r="AK82" i="17"/>
  <c r="AK35" i="17"/>
  <c r="AK79" i="17"/>
  <c r="AK39" i="17"/>
  <c r="AK91" i="17"/>
  <c r="AK58" i="17"/>
  <c r="AK72" i="17"/>
  <c r="AK74" i="17"/>
  <c r="AK86" i="17"/>
  <c r="AK92" i="17"/>
  <c r="AK37" i="17"/>
  <c r="AK69" i="17"/>
  <c r="AK75" i="17"/>
  <c r="AK67" i="17"/>
  <c r="AK95" i="17"/>
  <c r="AK80" i="17"/>
  <c r="AK77" i="17"/>
  <c r="AK38" i="17"/>
  <c r="AK88" i="17"/>
  <c r="AK90" i="17"/>
  <c r="AK45" i="17"/>
  <c r="AK94" i="17"/>
  <c r="AK41" i="17"/>
  <c r="AK64" i="17"/>
  <c r="AK53" i="17"/>
  <c r="AK61" i="17"/>
  <c r="AK81" i="17"/>
  <c r="AK87" i="17"/>
  <c r="AK93" i="17"/>
  <c r="AK96" i="17"/>
  <c r="Z233" i="17"/>
  <c r="Z209" i="17"/>
  <c r="Z223" i="17"/>
  <c r="Z217" i="17"/>
  <c r="Z237" i="17"/>
  <c r="Z229" i="17"/>
  <c r="Z219" i="17"/>
  <c r="Z205" i="17"/>
  <c r="Z181" i="17"/>
  <c r="Z201" i="17"/>
  <c r="Z213" i="17"/>
  <c r="Z193" i="17"/>
  <c r="Z185" i="17"/>
  <c r="Z167" i="17"/>
  <c r="Z225" i="17"/>
  <c r="Z197" i="17"/>
  <c r="Z189" i="17"/>
  <c r="Z242" i="17"/>
  <c r="Z241" i="17"/>
  <c r="Z177" i="17"/>
  <c r="Z236" i="17"/>
  <c r="Z234" i="17"/>
  <c r="Z232" i="17"/>
  <c r="Z226" i="17"/>
  <c r="Z224" i="17"/>
  <c r="Z222" i="17"/>
  <c r="Z220" i="17"/>
  <c r="Z212" i="17"/>
  <c r="Z210" i="17"/>
  <c r="Z208" i="17"/>
  <c r="Z206" i="17"/>
  <c r="Z204" i="17"/>
  <c r="Z240" i="17"/>
  <c r="Z214" i="17"/>
  <c r="Z202" i="17"/>
  <c r="Z196" i="17"/>
  <c r="Z194" i="17"/>
  <c r="Z190" i="17"/>
  <c r="Z188" i="17"/>
  <c r="Z238" i="17"/>
  <c r="Z228" i="17"/>
  <c r="Z218" i="17"/>
  <c r="Z192" i="17"/>
  <c r="Z172" i="17"/>
  <c r="Z166" i="17"/>
  <c r="Z158" i="17"/>
  <c r="Z150" i="17"/>
  <c r="Z142" i="17"/>
  <c r="Z230" i="17"/>
  <c r="Z216" i="17"/>
  <c r="Z198" i="17"/>
  <c r="Z184" i="17"/>
  <c r="Z178" i="17"/>
  <c r="Z176" i="17"/>
  <c r="Z174" i="17"/>
  <c r="Z164" i="17"/>
  <c r="Z148" i="17"/>
  <c r="Z168" i="17"/>
  <c r="Z160" i="17"/>
  <c r="Z154" i="17"/>
  <c r="Z152" i="17"/>
  <c r="Z144" i="17"/>
  <c r="Z182" i="17"/>
  <c r="Z140" i="17"/>
  <c r="Z138" i="17"/>
  <c r="Z134" i="17"/>
  <c r="Z126" i="17"/>
  <c r="Z116" i="17"/>
  <c r="Z108" i="17"/>
  <c r="Z102" i="17"/>
  <c r="Z235" i="17"/>
  <c r="Z227" i="17"/>
  <c r="Z179" i="17"/>
  <c r="Z173" i="17"/>
  <c r="Z180" i="17"/>
  <c r="Z156" i="17"/>
  <c r="Z136" i="17"/>
  <c r="Z128" i="17"/>
  <c r="Z120" i="17"/>
  <c r="Z118" i="17"/>
  <c r="Z114" i="17"/>
  <c r="Z100" i="17"/>
  <c r="Z243" i="17"/>
  <c r="Z239" i="17"/>
  <c r="Z207" i="17"/>
  <c r="Z175" i="17"/>
  <c r="Z97" i="17"/>
  <c r="Z162" i="17"/>
  <c r="Z146" i="17"/>
  <c r="Z132" i="17"/>
  <c r="Z124" i="17"/>
  <c r="Z106" i="17"/>
  <c r="Z98" i="17"/>
  <c r="Z200" i="17"/>
  <c r="Z221" i="17"/>
  <c r="Z195" i="17"/>
  <c r="Z187" i="17"/>
  <c r="Z163" i="17"/>
  <c r="Z170" i="17"/>
  <c r="Z186" i="17"/>
  <c r="Z231" i="17"/>
  <c r="Z169" i="17"/>
  <c r="Z159" i="17"/>
  <c r="Z151" i="17"/>
  <c r="Z143" i="17"/>
  <c r="Z137" i="17"/>
  <c r="Z131" i="17"/>
  <c r="Z127" i="17"/>
  <c r="Z123" i="17"/>
  <c r="Z121" i="17"/>
  <c r="Z119" i="17"/>
  <c r="Z111" i="17"/>
  <c r="Z112" i="17"/>
  <c r="Z110" i="17"/>
  <c r="Z211" i="17"/>
  <c r="Z199" i="17"/>
  <c r="Z183" i="17"/>
  <c r="Z171" i="17"/>
  <c r="Z157" i="17"/>
  <c r="Z155" i="17"/>
  <c r="Z149" i="17"/>
  <c r="Z145" i="17"/>
  <c r="Z141" i="17"/>
  <c r="Z129" i="17"/>
  <c r="Z117" i="17"/>
  <c r="Z107" i="17"/>
  <c r="Z105" i="17"/>
  <c r="Z103" i="17"/>
  <c r="Z99" i="17"/>
  <c r="Z122" i="17"/>
  <c r="Z130" i="17"/>
  <c r="Z104" i="17"/>
  <c r="Z215" i="17"/>
  <c r="Z191" i="17"/>
  <c r="Z161" i="17"/>
  <c r="Z147" i="17"/>
  <c r="Z135" i="17"/>
  <c r="Z115" i="17"/>
  <c r="Z113" i="17"/>
  <c r="Z109" i="17"/>
  <c r="Z101" i="17"/>
  <c r="Z203" i="17"/>
  <c r="Z133" i="17"/>
  <c r="Z153" i="17"/>
  <c r="Z139" i="17"/>
  <c r="Z165" i="17"/>
  <c r="Z125" i="17"/>
  <c r="Z49" i="17"/>
  <c r="Z59" i="17"/>
  <c r="Z73" i="17"/>
  <c r="Z46" i="17"/>
  <c r="Z54" i="17"/>
  <c r="Z70" i="17"/>
  <c r="Z72" i="17"/>
  <c r="Z82" i="17"/>
  <c r="Z43" i="17"/>
  <c r="Z85" i="17"/>
  <c r="Z95" i="17"/>
  <c r="Z51" i="17"/>
  <c r="Z63" i="17"/>
  <c r="Z47" i="17"/>
  <c r="Z34" i="17"/>
  <c r="Z36" i="17"/>
  <c r="Z40" i="17"/>
  <c r="Z50" i="17"/>
  <c r="Z56" i="17"/>
  <c r="Z60" i="17"/>
  <c r="Z68" i="17"/>
  <c r="Z74" i="17"/>
  <c r="Z76" i="17"/>
  <c r="Z78" i="17"/>
  <c r="Z84" i="17"/>
  <c r="Z88" i="17"/>
  <c r="Z35" i="17"/>
  <c r="Z67" i="17"/>
  <c r="Z41" i="17"/>
  <c r="Z57" i="17"/>
  <c r="Z79" i="17"/>
  <c r="Z39" i="17"/>
  <c r="Z55" i="17"/>
  <c r="Z77" i="17"/>
  <c r="Z91" i="17"/>
  <c r="Z52" i="17"/>
  <c r="Z58" i="17"/>
  <c r="Z62" i="17"/>
  <c r="Z66" i="17"/>
  <c r="Z80" i="17"/>
  <c r="Z89" i="17"/>
  <c r="Z83" i="17"/>
  <c r="Z38" i="17"/>
  <c r="Z86" i="17"/>
  <c r="Z45" i="17"/>
  <c r="Z61" i="17"/>
  <c r="Z75" i="17"/>
  <c r="Z81" i="17"/>
  <c r="Z64" i="17"/>
  <c r="Z92" i="17"/>
  <c r="Z69" i="17"/>
  <c r="Z93" i="17"/>
  <c r="Z48" i="17"/>
  <c r="Z94" i="17"/>
  <c r="Z65" i="17"/>
  <c r="Z90" i="17"/>
  <c r="Z71" i="17"/>
  <c r="Z33" i="17"/>
  <c r="Z42" i="17"/>
  <c r="Z44" i="17"/>
  <c r="Z96" i="17"/>
  <c r="Z87" i="17"/>
  <c r="Z37" i="17"/>
  <c r="Z53" i="17"/>
  <c r="AD186" i="17"/>
  <c r="AD109" i="17"/>
  <c r="AD229" i="17"/>
  <c r="AD223" i="17"/>
  <c r="AD213" i="17"/>
  <c r="AD101" i="17"/>
  <c r="AD241" i="17"/>
  <c r="AD237" i="17"/>
  <c r="AD233" i="17"/>
  <c r="AD219" i="17"/>
  <c r="AD217" i="17"/>
  <c r="AD193" i="17"/>
  <c r="AD177" i="17"/>
  <c r="AD185" i="17"/>
  <c r="AD181" i="17"/>
  <c r="AD209" i="17"/>
  <c r="AD205" i="17"/>
  <c r="AD201" i="17"/>
  <c r="AD197" i="17"/>
  <c r="AD99" i="17"/>
  <c r="AD238" i="17"/>
  <c r="AD236" i="17"/>
  <c r="AD234" i="17"/>
  <c r="AD232" i="17"/>
  <c r="AD167" i="17"/>
  <c r="AD105" i="17"/>
  <c r="AD121" i="17"/>
  <c r="AD242" i="17"/>
  <c r="AD240" i="17"/>
  <c r="AD226" i="17"/>
  <c r="AD224" i="17"/>
  <c r="AD214" i="17"/>
  <c r="AD204" i="17"/>
  <c r="AD202" i="17"/>
  <c r="AD200" i="17"/>
  <c r="AD194" i="17"/>
  <c r="AD192" i="17"/>
  <c r="AD225" i="17"/>
  <c r="AD212" i="17"/>
  <c r="AD210" i="17"/>
  <c r="AD190" i="17"/>
  <c r="AD189" i="17"/>
  <c r="AD230" i="17"/>
  <c r="AD228" i="17"/>
  <c r="AD220" i="17"/>
  <c r="AD218" i="17"/>
  <c r="AD208" i="17"/>
  <c r="AD198" i="17"/>
  <c r="AD188" i="17"/>
  <c r="AD178" i="17"/>
  <c r="AD172" i="17"/>
  <c r="AD166" i="17"/>
  <c r="AD148" i="17"/>
  <c r="AD222" i="17"/>
  <c r="AD184" i="17"/>
  <c r="AD176" i="17"/>
  <c r="AD156" i="17"/>
  <c r="AD168" i="17"/>
  <c r="AD160" i="17"/>
  <c r="AD158" i="17"/>
  <c r="AD152" i="17"/>
  <c r="AD150" i="17"/>
  <c r="AD144" i="17"/>
  <c r="AD142" i="17"/>
  <c r="AD138" i="17"/>
  <c r="AD134" i="17"/>
  <c r="AD126" i="17"/>
  <c r="AD124" i="17"/>
  <c r="AD120" i="17"/>
  <c r="AD118" i="17"/>
  <c r="AD114" i="17"/>
  <c r="AD243" i="17"/>
  <c r="AD227" i="17"/>
  <c r="AD215" i="17"/>
  <c r="AD211" i="17"/>
  <c r="AD203" i="17"/>
  <c r="AD199" i="17"/>
  <c r="AD195" i="17"/>
  <c r="AD169" i="17"/>
  <c r="AD206" i="17"/>
  <c r="AD196" i="17"/>
  <c r="AD174" i="17"/>
  <c r="AD170" i="17"/>
  <c r="AD164" i="17"/>
  <c r="AD162" i="17"/>
  <c r="AD154" i="17"/>
  <c r="AD146" i="17"/>
  <c r="AD136" i="17"/>
  <c r="AD130" i="17"/>
  <c r="AD128" i="17"/>
  <c r="AD116" i="17"/>
  <c r="AD112" i="17"/>
  <c r="AD110" i="17"/>
  <c r="AD102" i="17"/>
  <c r="AD239" i="17"/>
  <c r="AD231" i="17"/>
  <c r="AD183" i="17"/>
  <c r="AD179" i="17"/>
  <c r="AD132" i="17"/>
  <c r="AD108" i="17"/>
  <c r="AD104" i="17"/>
  <c r="AD216" i="17"/>
  <c r="AD235" i="17"/>
  <c r="AD207" i="17"/>
  <c r="AD175" i="17"/>
  <c r="AD173" i="17"/>
  <c r="AD165" i="17"/>
  <c r="AD163" i="17"/>
  <c r="AD97" i="17"/>
  <c r="AD221" i="17"/>
  <c r="AD191" i="17"/>
  <c r="AD147" i="17"/>
  <c r="AD145" i="17"/>
  <c r="AD135" i="17"/>
  <c r="AD133" i="17"/>
  <c r="AD129" i="17"/>
  <c r="AD125" i="17"/>
  <c r="AD107" i="17"/>
  <c r="AD117" i="17"/>
  <c r="AD180" i="17"/>
  <c r="AD122" i="17"/>
  <c r="AD98" i="17"/>
  <c r="AD171" i="17"/>
  <c r="AD161" i="17"/>
  <c r="AD159" i="17"/>
  <c r="AD153" i="17"/>
  <c r="AD151" i="17"/>
  <c r="AD143" i="17"/>
  <c r="AD131" i="17"/>
  <c r="AD123" i="17"/>
  <c r="AD115" i="17"/>
  <c r="AD113" i="17"/>
  <c r="AD140" i="17"/>
  <c r="AD187" i="17"/>
  <c r="AD182" i="17"/>
  <c r="AD106" i="17"/>
  <c r="AD157" i="17"/>
  <c r="AD155" i="17"/>
  <c r="AD149" i="17"/>
  <c r="AD141" i="17"/>
  <c r="AD139" i="17"/>
  <c r="AD137" i="17"/>
  <c r="AD100" i="17"/>
  <c r="AD127" i="17"/>
  <c r="AD119" i="17"/>
  <c r="AD103" i="17"/>
  <c r="AD111" i="17"/>
  <c r="AD43" i="17"/>
  <c r="AD49" i="17"/>
  <c r="AD67" i="17"/>
  <c r="AD71" i="17"/>
  <c r="AD79" i="17"/>
  <c r="AD33" i="17"/>
  <c r="AD91" i="17"/>
  <c r="AD36" i="17"/>
  <c r="AD38" i="17"/>
  <c r="AD42" i="17"/>
  <c r="AD48" i="17"/>
  <c r="AD52" i="17"/>
  <c r="AD60" i="17"/>
  <c r="AD62" i="17"/>
  <c r="AD68" i="17"/>
  <c r="AD70" i="17"/>
  <c r="AD80" i="17"/>
  <c r="AD82" i="17"/>
  <c r="AD65" i="17"/>
  <c r="AD77" i="17"/>
  <c r="AD44" i="17"/>
  <c r="AD64" i="17"/>
  <c r="AD66" i="17"/>
  <c r="AD78" i="17"/>
  <c r="AD86" i="17"/>
  <c r="AD59" i="17"/>
  <c r="AD73" i="17"/>
  <c r="AD51" i="17"/>
  <c r="AD47" i="17"/>
  <c r="AD83" i="17"/>
  <c r="AD40" i="17"/>
  <c r="AD50" i="17"/>
  <c r="AD54" i="17"/>
  <c r="AD74" i="17"/>
  <c r="AD84" i="17"/>
  <c r="AD88" i="17"/>
  <c r="AD85" i="17"/>
  <c r="AD72" i="17"/>
  <c r="AD92" i="17"/>
  <c r="AD37" i="17"/>
  <c r="AD87" i="17"/>
  <c r="AD93" i="17"/>
  <c r="AD35" i="17"/>
  <c r="AD95" i="17"/>
  <c r="AD39" i="17"/>
  <c r="AD55" i="17"/>
  <c r="AD46" i="17"/>
  <c r="AD58" i="17"/>
  <c r="AD90" i="17"/>
  <c r="AD45" i="17"/>
  <c r="AD53" i="17"/>
  <c r="AD69" i="17"/>
  <c r="AD81" i="17"/>
  <c r="AD57" i="17"/>
  <c r="AD96" i="17"/>
  <c r="AD89" i="17"/>
  <c r="AD34" i="17"/>
  <c r="AD56" i="17"/>
  <c r="AD76" i="17"/>
  <c r="AD94" i="17"/>
  <c r="AD61" i="17"/>
  <c r="AD75" i="17"/>
  <c r="AD41" i="17"/>
  <c r="AD63" i="17"/>
  <c r="AH237" i="17"/>
  <c r="AH233" i="17"/>
  <c r="AH219" i="17"/>
  <c r="AH213" i="17"/>
  <c r="AH229" i="17"/>
  <c r="AH217" i="17"/>
  <c r="AH241" i="17"/>
  <c r="AH197" i="17"/>
  <c r="AH189" i="17"/>
  <c r="AH167" i="17"/>
  <c r="AH185" i="17"/>
  <c r="AH177" i="17"/>
  <c r="AH223" i="17"/>
  <c r="AH205" i="17"/>
  <c r="AH209" i="17"/>
  <c r="AH225" i="17"/>
  <c r="AH193" i="17"/>
  <c r="AH238" i="17"/>
  <c r="AH236" i="17"/>
  <c r="AH234" i="17"/>
  <c r="AH181" i="17"/>
  <c r="AH97" i="17"/>
  <c r="AH230" i="17"/>
  <c r="AH224" i="17"/>
  <c r="AH208" i="17"/>
  <c r="AH206" i="17"/>
  <c r="AH192" i="17"/>
  <c r="AH190" i="17"/>
  <c r="AH186" i="17"/>
  <c r="AH242" i="17"/>
  <c r="AH214" i="17"/>
  <c r="AH188" i="17"/>
  <c r="AH228" i="17"/>
  <c r="AH222" i="17"/>
  <c r="AH210" i="17"/>
  <c r="AH202" i="17"/>
  <c r="AH200" i="17"/>
  <c r="AH196" i="17"/>
  <c r="AH194" i="17"/>
  <c r="AH232" i="17"/>
  <c r="AH218" i="17"/>
  <c r="AH212" i="17"/>
  <c r="AH184" i="17"/>
  <c r="AH174" i="17"/>
  <c r="AH158" i="17"/>
  <c r="AH201" i="17"/>
  <c r="AH226" i="17"/>
  <c r="AH172" i="17"/>
  <c r="AH168" i="17"/>
  <c r="AH166" i="17"/>
  <c r="AH160" i="17"/>
  <c r="AH152" i="17"/>
  <c r="AH150" i="17"/>
  <c r="AH240" i="17"/>
  <c r="AH220" i="17"/>
  <c r="AH216" i="17"/>
  <c r="AH204" i="17"/>
  <c r="AH198" i="17"/>
  <c r="AH182" i="17"/>
  <c r="AH170" i="17"/>
  <c r="AH164" i="17"/>
  <c r="AH162" i="17"/>
  <c r="AH156" i="17"/>
  <c r="AH154" i="17"/>
  <c r="AH148" i="17"/>
  <c r="AH146" i="17"/>
  <c r="AH144" i="17"/>
  <c r="AH142" i="17"/>
  <c r="AH140" i="17"/>
  <c r="AH138" i="17"/>
  <c r="AH136" i="17"/>
  <c r="AH130" i="17"/>
  <c r="AH128" i="17"/>
  <c r="AH122" i="17"/>
  <c r="AH116" i="17"/>
  <c r="AH114" i="17"/>
  <c r="AH100" i="17"/>
  <c r="AH243" i="17"/>
  <c r="AH235" i="17"/>
  <c r="AH231" i="17"/>
  <c r="AH211" i="17"/>
  <c r="AH195" i="17"/>
  <c r="AH191" i="17"/>
  <c r="AH187" i="17"/>
  <c r="AH183" i="17"/>
  <c r="AH126" i="17"/>
  <c r="AH110" i="17"/>
  <c r="AH102" i="17"/>
  <c r="AH215" i="17"/>
  <c r="AH203" i="17"/>
  <c r="AH199" i="17"/>
  <c r="AH180" i="17"/>
  <c r="AH176" i="17"/>
  <c r="AH124" i="17"/>
  <c r="AH112" i="17"/>
  <c r="AH106" i="17"/>
  <c r="AH239" i="17"/>
  <c r="AH179" i="17"/>
  <c r="AH169" i="17"/>
  <c r="AH161" i="17"/>
  <c r="AH207" i="17"/>
  <c r="AH171" i="17"/>
  <c r="AH165" i="17"/>
  <c r="AH155" i="17"/>
  <c r="AH139" i="17"/>
  <c r="AH121" i="17"/>
  <c r="AH107" i="17"/>
  <c r="AH120" i="17"/>
  <c r="AH227" i="17"/>
  <c r="AH221" i="17"/>
  <c r="AH153" i="17"/>
  <c r="AH133" i="17"/>
  <c r="AH127" i="17"/>
  <c r="AH125" i="17"/>
  <c r="AH132" i="17"/>
  <c r="AH118" i="17"/>
  <c r="AH104" i="17"/>
  <c r="AH134" i="17"/>
  <c r="AH108" i="17"/>
  <c r="AH98" i="17"/>
  <c r="AH175" i="17"/>
  <c r="AH173" i="17"/>
  <c r="AH163" i="17"/>
  <c r="AH159" i="17"/>
  <c r="AH151" i="17"/>
  <c r="AH145" i="17"/>
  <c r="AH143" i="17"/>
  <c r="AH135" i="17"/>
  <c r="AH131" i="17"/>
  <c r="AH129" i="17"/>
  <c r="AH123" i="17"/>
  <c r="AH119" i="17"/>
  <c r="AH115" i="17"/>
  <c r="AH113" i="17"/>
  <c r="AH111" i="17"/>
  <c r="AH103" i="17"/>
  <c r="AH99" i="17"/>
  <c r="AH178" i="17"/>
  <c r="AH149" i="17"/>
  <c r="AH117" i="17"/>
  <c r="AH109" i="17"/>
  <c r="AH101" i="17"/>
  <c r="AH137" i="17"/>
  <c r="AH157" i="17"/>
  <c r="AH105" i="17"/>
  <c r="AH141" i="17"/>
  <c r="AH147" i="17"/>
  <c r="AH35" i="17"/>
  <c r="AH49" i="17"/>
  <c r="AH67" i="17"/>
  <c r="AH85" i="17"/>
  <c r="AH41" i="17"/>
  <c r="AH57" i="17"/>
  <c r="AH63" i="17"/>
  <c r="AH39" i="17"/>
  <c r="AH55" i="17"/>
  <c r="AH83" i="17"/>
  <c r="AH34" i="17"/>
  <c r="AH38" i="17"/>
  <c r="AH46" i="17"/>
  <c r="AH52" i="17"/>
  <c r="AH58" i="17"/>
  <c r="AH74" i="17"/>
  <c r="AH76" i="17"/>
  <c r="AH73" i="17"/>
  <c r="AH33" i="17"/>
  <c r="AH91" i="17"/>
  <c r="AH36" i="17"/>
  <c r="AH42" i="17"/>
  <c r="AH48" i="17"/>
  <c r="AH54" i="17"/>
  <c r="AH60" i="17"/>
  <c r="AH62" i="17"/>
  <c r="AH66" i="17"/>
  <c r="AH68" i="17"/>
  <c r="AH70" i="17"/>
  <c r="AH84" i="17"/>
  <c r="AH43" i="17"/>
  <c r="AH59" i="17"/>
  <c r="AH95" i="17"/>
  <c r="AH71" i="17"/>
  <c r="AH44" i="17"/>
  <c r="AH50" i="17"/>
  <c r="AH56" i="17"/>
  <c r="AH72" i="17"/>
  <c r="AH78" i="17"/>
  <c r="AH86" i="17"/>
  <c r="AH79" i="17"/>
  <c r="AH47" i="17"/>
  <c r="AH77" i="17"/>
  <c r="AH88" i="17"/>
  <c r="AH90" i="17"/>
  <c r="AH96" i="17"/>
  <c r="AH53" i="17"/>
  <c r="AH61" i="17"/>
  <c r="AH81" i="17"/>
  <c r="AH94" i="17"/>
  <c r="AH89" i="17"/>
  <c r="AH65" i="17"/>
  <c r="AH64" i="17"/>
  <c r="AH82" i="17"/>
  <c r="AH37" i="17"/>
  <c r="AH51" i="17"/>
  <c r="AH80" i="17"/>
  <c r="AH45" i="17"/>
  <c r="AH69" i="17"/>
  <c r="AH75" i="17"/>
  <c r="AH87" i="17"/>
  <c r="AH40" i="17"/>
  <c r="AH92" i="17"/>
  <c r="AH93" i="17"/>
  <c r="AL100" i="17"/>
  <c r="AL102" i="17"/>
  <c r="AL233" i="17"/>
  <c r="AL219" i="17"/>
  <c r="AL241" i="17"/>
  <c r="AL237" i="17"/>
  <c r="AL217" i="17"/>
  <c r="AL213" i="17"/>
  <c r="AL223" i="17"/>
  <c r="AL209" i="17"/>
  <c r="AL201" i="17"/>
  <c r="AL229" i="17"/>
  <c r="AL189" i="17"/>
  <c r="AL167" i="17"/>
  <c r="AL205" i="17"/>
  <c r="AL177" i="17"/>
  <c r="AL240" i="17"/>
  <c r="AL232" i="17"/>
  <c r="AL197" i="17"/>
  <c r="AL238" i="17"/>
  <c r="AL185" i="17"/>
  <c r="AL225" i="17"/>
  <c r="AL236" i="17"/>
  <c r="AL230" i="17"/>
  <c r="AL228" i="17"/>
  <c r="AL218" i="17"/>
  <c r="AL206" i="17"/>
  <c r="AL202" i="17"/>
  <c r="AL186" i="17"/>
  <c r="AL193" i="17"/>
  <c r="AL181" i="17"/>
  <c r="AL97" i="17"/>
  <c r="AL234" i="17"/>
  <c r="AL224" i="17"/>
  <c r="AL214" i="17"/>
  <c r="AL212" i="17"/>
  <c r="AL194" i="17"/>
  <c r="AL188" i="17"/>
  <c r="AL242" i="17"/>
  <c r="AL220" i="17"/>
  <c r="AL210" i="17"/>
  <c r="AL208" i="17"/>
  <c r="AL204" i="17"/>
  <c r="AL200" i="17"/>
  <c r="AL190" i="17"/>
  <c r="AL216" i="17"/>
  <c r="AL196" i="17"/>
  <c r="AL182" i="17"/>
  <c r="AL174" i="17"/>
  <c r="AL168" i="17"/>
  <c r="AL198" i="17"/>
  <c r="AL178" i="17"/>
  <c r="AL154" i="17"/>
  <c r="AL222" i="17"/>
  <c r="AL180" i="17"/>
  <c r="AL172" i="17"/>
  <c r="AL170" i="17"/>
  <c r="AL166" i="17"/>
  <c r="AL164" i="17"/>
  <c r="AL162" i="17"/>
  <c r="AL158" i="17"/>
  <c r="AL156" i="17"/>
  <c r="AL150" i="17"/>
  <c r="AL148" i="17"/>
  <c r="AL146" i="17"/>
  <c r="AL142" i="17"/>
  <c r="AL160" i="17"/>
  <c r="AL144" i="17"/>
  <c r="AL140" i="17"/>
  <c r="AL138" i="17"/>
  <c r="AL136" i="17"/>
  <c r="AL134" i="17"/>
  <c r="AL132" i="17"/>
  <c r="AL130" i="17"/>
  <c r="AL128" i="17"/>
  <c r="AL124" i="17"/>
  <c r="AL122" i="17"/>
  <c r="AL120" i="17"/>
  <c r="AL116" i="17"/>
  <c r="AL107" i="17"/>
  <c r="AL207" i="17"/>
  <c r="AL175" i="17"/>
  <c r="AL165" i="17"/>
  <c r="AL163" i="17"/>
  <c r="AL176" i="17"/>
  <c r="AL152" i="17"/>
  <c r="AL126" i="17"/>
  <c r="AL118" i="17"/>
  <c r="AL114" i="17"/>
  <c r="AL108" i="17"/>
  <c r="AL117" i="17"/>
  <c r="AL239" i="17"/>
  <c r="AL235" i="17"/>
  <c r="AL227" i="17"/>
  <c r="AL221" i="17"/>
  <c r="AL211" i="17"/>
  <c r="AL203" i="17"/>
  <c r="AL195" i="17"/>
  <c r="AL187" i="17"/>
  <c r="AL184" i="17"/>
  <c r="AL110" i="17"/>
  <c r="AL243" i="17"/>
  <c r="AL231" i="17"/>
  <c r="AL215" i="17"/>
  <c r="AL199" i="17"/>
  <c r="AL191" i="17"/>
  <c r="AL183" i="17"/>
  <c r="AL171" i="17"/>
  <c r="AL112" i="17"/>
  <c r="AL106" i="17"/>
  <c r="AL161" i="17"/>
  <c r="AL157" i="17"/>
  <c r="AL149" i="17"/>
  <c r="AL145" i="17"/>
  <c r="AL141" i="17"/>
  <c r="AL119" i="17"/>
  <c r="AL111" i="17"/>
  <c r="AL226" i="17"/>
  <c r="AL179" i="17"/>
  <c r="AL173" i="17"/>
  <c r="AL169" i="17"/>
  <c r="AL135" i="17"/>
  <c r="AL129" i="17"/>
  <c r="AL105" i="17"/>
  <c r="AL104" i="17"/>
  <c r="AL153" i="17"/>
  <c r="AL147" i="17"/>
  <c r="AL133" i="17"/>
  <c r="AL125" i="17"/>
  <c r="AL113" i="17"/>
  <c r="AL103" i="17"/>
  <c r="AL109" i="17"/>
  <c r="AL192" i="17"/>
  <c r="AL159" i="17"/>
  <c r="AL155" i="17"/>
  <c r="AL123" i="17"/>
  <c r="AL115" i="17"/>
  <c r="AL151" i="17"/>
  <c r="AL131" i="17"/>
  <c r="AL121" i="17"/>
  <c r="AL98" i="17"/>
  <c r="AL143" i="17"/>
  <c r="AL139" i="17"/>
  <c r="AL137" i="17"/>
  <c r="AL101" i="17"/>
  <c r="AL99" i="17"/>
  <c r="AL127" i="17"/>
  <c r="AL51" i="17"/>
  <c r="AL89" i="17"/>
  <c r="AL47" i="17"/>
  <c r="AL77" i="17"/>
  <c r="AL83" i="17"/>
  <c r="AL36" i="17"/>
  <c r="AL38" i="17"/>
  <c r="AL40" i="17"/>
  <c r="AL64" i="17"/>
  <c r="AL66" i="17"/>
  <c r="AL80" i="17"/>
  <c r="AL84" i="17"/>
  <c r="AL86" i="17"/>
  <c r="AL35" i="17"/>
  <c r="AL49" i="17"/>
  <c r="AL73" i="17"/>
  <c r="AL85" i="17"/>
  <c r="AL41" i="17"/>
  <c r="AL57" i="17"/>
  <c r="AL63" i="17"/>
  <c r="AL79" i="17"/>
  <c r="AL39" i="17"/>
  <c r="AL55" i="17"/>
  <c r="AL50" i="17"/>
  <c r="AL52" i="17"/>
  <c r="AL54" i="17"/>
  <c r="AL76" i="17"/>
  <c r="AL59" i="17"/>
  <c r="AL67" i="17"/>
  <c r="AL33" i="17"/>
  <c r="AL91" i="17"/>
  <c r="AL42" i="17"/>
  <c r="AL46" i="17"/>
  <c r="AL56" i="17"/>
  <c r="AL58" i="17"/>
  <c r="AL60" i="17"/>
  <c r="AL68" i="17"/>
  <c r="AL82" i="17"/>
  <c r="AL43" i="17"/>
  <c r="AL95" i="17"/>
  <c r="AL65" i="17"/>
  <c r="AL34" i="17"/>
  <c r="AL62" i="17"/>
  <c r="AL90" i="17"/>
  <c r="AL94" i="17"/>
  <c r="AL69" i="17"/>
  <c r="AL75" i="17"/>
  <c r="AL44" i="17"/>
  <c r="AL48" i="17"/>
  <c r="AL72" i="17"/>
  <c r="AL78" i="17"/>
  <c r="AL88" i="17"/>
  <c r="AL92" i="17"/>
  <c r="AL96" i="17"/>
  <c r="AL61" i="17"/>
  <c r="AL87" i="17"/>
  <c r="AL93" i="17"/>
  <c r="AL71" i="17"/>
  <c r="AL53" i="17"/>
  <c r="AL70" i="17"/>
  <c r="AL74" i="17"/>
  <c r="AL37" i="17"/>
  <c r="AL81" i="17"/>
  <c r="AL45" i="17"/>
  <c r="AP114" i="17"/>
  <c r="AP237" i="17"/>
  <c r="AP223" i="17"/>
  <c r="AP209" i="17"/>
  <c r="AP229" i="17"/>
  <c r="AP219" i="17"/>
  <c r="AP241" i="17"/>
  <c r="AP233" i="17"/>
  <c r="AP193" i="17"/>
  <c r="AP181" i="17"/>
  <c r="AP118" i="17"/>
  <c r="AP205" i="17"/>
  <c r="AP201" i="17"/>
  <c r="AP197" i="17"/>
  <c r="AP189" i="17"/>
  <c r="AP111" i="17"/>
  <c r="AP242" i="17"/>
  <c r="AP185" i="17"/>
  <c r="AP177" i="17"/>
  <c r="AP240" i="17"/>
  <c r="AP213" i="17"/>
  <c r="AP167" i="17"/>
  <c r="AP238" i="17"/>
  <c r="AP234" i="17"/>
  <c r="AP225" i="17"/>
  <c r="AP232" i="17"/>
  <c r="AP222" i="17"/>
  <c r="AP216" i="17"/>
  <c r="AP206" i="17"/>
  <c r="AP198" i="17"/>
  <c r="AP190" i="17"/>
  <c r="AP186" i="17"/>
  <c r="AP236" i="17"/>
  <c r="AP230" i="17"/>
  <c r="AP226" i="17"/>
  <c r="AP224" i="17"/>
  <c r="AP218" i="17"/>
  <c r="AP212" i="17"/>
  <c r="AP208" i="17"/>
  <c r="AP204" i="17"/>
  <c r="AP202" i="17"/>
  <c r="AP196" i="17"/>
  <c r="AP194" i="17"/>
  <c r="AP119" i="17"/>
  <c r="AP220" i="17"/>
  <c r="AP214" i="17"/>
  <c r="AP188" i="17"/>
  <c r="AP184" i="17"/>
  <c r="AP180" i="17"/>
  <c r="AP176" i="17"/>
  <c r="AP170" i="17"/>
  <c r="AP156" i="17"/>
  <c r="AP154" i="17"/>
  <c r="AP168" i="17"/>
  <c r="AP164" i="17"/>
  <c r="AP162" i="17"/>
  <c r="AP160" i="17"/>
  <c r="AP152" i="17"/>
  <c r="AP148" i="17"/>
  <c r="AP144" i="17"/>
  <c r="AP210" i="17"/>
  <c r="AP200" i="17"/>
  <c r="AP182" i="17"/>
  <c r="AP178" i="17"/>
  <c r="AP174" i="17"/>
  <c r="AP172" i="17"/>
  <c r="AP166" i="17"/>
  <c r="AP158" i="17"/>
  <c r="AP150" i="17"/>
  <c r="AP142" i="17"/>
  <c r="AP130" i="17"/>
  <c r="AP116" i="17"/>
  <c r="AP183" i="17"/>
  <c r="AP179" i="17"/>
  <c r="AP163" i="17"/>
  <c r="AP138" i="17"/>
  <c r="AP132" i="17"/>
  <c r="AP124" i="17"/>
  <c r="AP98" i="17"/>
  <c r="AP192" i="17"/>
  <c r="AP235" i="17"/>
  <c r="AP211" i="17"/>
  <c r="AP207" i="17"/>
  <c r="AP191" i="17"/>
  <c r="AP175" i="17"/>
  <c r="AP173" i="17"/>
  <c r="AP140" i="17"/>
  <c r="AP136" i="17"/>
  <c r="AP122" i="17"/>
  <c r="AP120" i="17"/>
  <c r="AP112" i="17"/>
  <c r="AP104" i="17"/>
  <c r="AP100" i="17"/>
  <c r="AP243" i="17"/>
  <c r="AP231" i="17"/>
  <c r="AP227" i="17"/>
  <c r="AP203" i="17"/>
  <c r="AP187" i="17"/>
  <c r="AP171" i="17"/>
  <c r="AP228" i="17"/>
  <c r="AP102" i="17"/>
  <c r="AP159" i="17"/>
  <c r="AP153" i="17"/>
  <c r="AP151" i="17"/>
  <c r="AP147" i="17"/>
  <c r="AP143" i="17"/>
  <c r="AP131" i="17"/>
  <c r="AP123" i="17"/>
  <c r="AP121" i="17"/>
  <c r="AP117" i="17"/>
  <c r="AP107" i="17"/>
  <c r="AP101" i="17"/>
  <c r="AP110" i="17"/>
  <c r="AP215" i="17"/>
  <c r="AP134" i="17"/>
  <c r="AP128" i="17"/>
  <c r="AP126" i="17"/>
  <c r="AP108" i="17"/>
  <c r="AP239" i="17"/>
  <c r="AP195" i="17"/>
  <c r="AP165" i="17"/>
  <c r="AP157" i="17"/>
  <c r="AP149" i="17"/>
  <c r="AP141" i="17"/>
  <c r="AP135" i="17"/>
  <c r="AP113" i="17"/>
  <c r="AP217" i="17"/>
  <c r="AP221" i="17"/>
  <c r="AP146" i="17"/>
  <c r="AP106" i="17"/>
  <c r="AP199" i="17"/>
  <c r="AP169" i="17"/>
  <c r="AP155" i="17"/>
  <c r="AP139" i="17"/>
  <c r="AP127" i="17"/>
  <c r="AP109" i="17"/>
  <c r="AP105" i="17"/>
  <c r="AP103" i="17"/>
  <c r="AP99" i="17"/>
  <c r="AP133" i="17"/>
  <c r="AP129" i="17"/>
  <c r="AP97" i="17"/>
  <c r="AP145" i="17"/>
  <c r="AP137" i="17"/>
  <c r="AP161" i="17"/>
  <c r="AP125" i="17"/>
  <c r="AP115" i="17"/>
  <c r="AP67" i="17"/>
  <c r="AP95" i="17"/>
  <c r="AP65" i="17"/>
  <c r="AP83" i="17"/>
  <c r="AP91" i="17"/>
  <c r="AP34" i="17"/>
  <c r="AP52" i="17"/>
  <c r="AP64" i="17"/>
  <c r="AP74" i="17"/>
  <c r="AP76" i="17"/>
  <c r="AP78" i="17"/>
  <c r="AP84" i="17"/>
  <c r="AP73" i="17"/>
  <c r="AP51" i="17"/>
  <c r="AP63" i="17"/>
  <c r="AP79" i="17"/>
  <c r="AP47" i="17"/>
  <c r="AP38" i="17"/>
  <c r="AP44" i="17"/>
  <c r="AP46" i="17"/>
  <c r="AP54" i="17"/>
  <c r="AP60" i="17"/>
  <c r="AP68" i="17"/>
  <c r="AP72" i="17"/>
  <c r="AP80" i="17"/>
  <c r="AP35" i="17"/>
  <c r="AP49" i="17"/>
  <c r="AP41" i="17"/>
  <c r="AP57" i="17"/>
  <c r="AP89" i="17"/>
  <c r="AP39" i="17"/>
  <c r="AP55" i="17"/>
  <c r="AP77" i="17"/>
  <c r="AP36" i="17"/>
  <c r="AP40" i="17"/>
  <c r="AP56" i="17"/>
  <c r="AP62" i="17"/>
  <c r="AP66" i="17"/>
  <c r="AP70" i="17"/>
  <c r="AP82" i="17"/>
  <c r="AP86" i="17"/>
  <c r="AP59" i="17"/>
  <c r="AP71" i="17"/>
  <c r="AP42" i="17"/>
  <c r="AP48" i="17"/>
  <c r="AP88" i="17"/>
  <c r="AP45" i="17"/>
  <c r="AP75" i="17"/>
  <c r="AP33" i="17"/>
  <c r="AP58" i="17"/>
  <c r="AP61" i="17"/>
  <c r="AP93" i="17"/>
  <c r="AP94" i="17"/>
  <c r="AP53" i="17"/>
  <c r="AP92" i="17"/>
  <c r="AP37" i="17"/>
  <c r="AP81" i="17"/>
  <c r="AP43" i="17"/>
  <c r="AP50" i="17"/>
  <c r="AP90" i="17"/>
  <c r="AP96" i="17"/>
  <c r="AP69" i="17"/>
  <c r="AP85" i="17"/>
  <c r="AP87" i="17"/>
  <c r="AC241" i="17"/>
  <c r="AC233" i="17"/>
  <c r="AC205" i="17"/>
  <c r="AC237" i="17"/>
  <c r="AC217" i="17"/>
  <c r="AC223" i="17"/>
  <c r="AC229" i="17"/>
  <c r="AC213" i="17"/>
  <c r="AC201" i="17"/>
  <c r="AC197" i="17"/>
  <c r="AC193" i="17"/>
  <c r="AC189" i="17"/>
  <c r="AC167" i="17"/>
  <c r="AC185" i="17"/>
  <c r="AC177" i="17"/>
  <c r="AC236" i="17"/>
  <c r="AC232" i="17"/>
  <c r="AC97" i="17"/>
  <c r="AC99" i="17"/>
  <c r="AC242" i="17"/>
  <c r="AC240" i="17"/>
  <c r="AC234" i="17"/>
  <c r="AC118" i="17"/>
  <c r="AC209" i="17"/>
  <c r="AC181" i="17"/>
  <c r="AC214" i="17"/>
  <c r="AC208" i="17"/>
  <c r="AC190" i="17"/>
  <c r="AC186" i="17"/>
  <c r="AC225" i="17"/>
  <c r="AC238" i="17"/>
  <c r="AC230" i="17"/>
  <c r="AC228" i="17"/>
  <c r="AC220" i="17"/>
  <c r="AC216" i="17"/>
  <c r="AC204" i="17"/>
  <c r="AC224" i="17"/>
  <c r="AC222" i="17"/>
  <c r="AC212" i="17"/>
  <c r="AC200" i="17"/>
  <c r="AC198" i="17"/>
  <c r="AC196" i="17"/>
  <c r="AC194" i="17"/>
  <c r="AC192" i="17"/>
  <c r="AC210" i="17"/>
  <c r="AC184" i="17"/>
  <c r="AC160" i="17"/>
  <c r="AC158" i="17"/>
  <c r="AC144" i="17"/>
  <c r="AC188" i="17"/>
  <c r="AC180" i="17"/>
  <c r="AC172" i="17"/>
  <c r="AC170" i="17"/>
  <c r="AC168" i="17"/>
  <c r="AC164" i="17"/>
  <c r="AC162" i="17"/>
  <c r="AC156" i="17"/>
  <c r="AC154" i="17"/>
  <c r="AC150" i="17"/>
  <c r="AC148" i="17"/>
  <c r="AC146" i="17"/>
  <c r="AC226" i="17"/>
  <c r="AC206" i="17"/>
  <c r="AC202" i="17"/>
  <c r="AC182" i="17"/>
  <c r="AC152" i="17"/>
  <c r="AC174" i="17"/>
  <c r="AC116" i="17"/>
  <c r="AC112" i="17"/>
  <c r="AC227" i="17"/>
  <c r="AC215" i="17"/>
  <c r="AC199" i="17"/>
  <c r="AC183" i="17"/>
  <c r="AC165" i="17"/>
  <c r="AC161" i="17"/>
  <c r="AC176" i="17"/>
  <c r="AC132" i="17"/>
  <c r="AC98" i="17"/>
  <c r="AC243" i="17"/>
  <c r="AC221" i="17"/>
  <c r="AC207" i="17"/>
  <c r="AC195" i="17"/>
  <c r="AC187" i="17"/>
  <c r="AC142" i="17"/>
  <c r="AC134" i="17"/>
  <c r="AC126" i="17"/>
  <c r="AC124" i="17"/>
  <c r="AC120" i="17"/>
  <c r="AC108" i="17"/>
  <c r="AC104" i="17"/>
  <c r="AC100" i="17"/>
  <c r="AC101" i="17"/>
  <c r="AC235" i="17"/>
  <c r="AC191" i="17"/>
  <c r="AC171" i="17"/>
  <c r="AC130" i="17"/>
  <c r="AC122" i="17"/>
  <c r="AC231" i="17"/>
  <c r="AC173" i="17"/>
  <c r="AC153" i="17"/>
  <c r="AC149" i="17"/>
  <c r="AC145" i="17"/>
  <c r="AC131" i="17"/>
  <c r="AC111" i="17"/>
  <c r="AC103" i="17"/>
  <c r="AC178" i="17"/>
  <c r="AC136" i="17"/>
  <c r="AC128" i="17"/>
  <c r="AC106" i="17"/>
  <c r="AC163" i="17"/>
  <c r="AC147" i="17"/>
  <c r="AC117" i="17"/>
  <c r="AC115" i="17"/>
  <c r="AC107" i="17"/>
  <c r="AC219" i="17"/>
  <c r="AC166" i="17"/>
  <c r="AC102" i="17"/>
  <c r="AC239" i="17"/>
  <c r="AC218" i="17"/>
  <c r="AC140" i="17"/>
  <c r="AC114" i="17"/>
  <c r="AC203" i="17"/>
  <c r="AC175" i="17"/>
  <c r="AC169" i="17"/>
  <c r="AC137" i="17"/>
  <c r="AC133" i="17"/>
  <c r="AC129" i="17"/>
  <c r="AC125" i="17"/>
  <c r="AC123" i="17"/>
  <c r="AC121" i="17"/>
  <c r="AC113" i="17"/>
  <c r="AC138" i="17"/>
  <c r="AC110" i="17"/>
  <c r="AC211" i="17"/>
  <c r="AC179" i="17"/>
  <c r="AC143" i="17"/>
  <c r="AC127" i="17"/>
  <c r="AC155" i="17"/>
  <c r="AC141" i="17"/>
  <c r="AC109" i="17"/>
  <c r="AC157" i="17"/>
  <c r="AC151" i="17"/>
  <c r="AC139" i="17"/>
  <c r="AC135" i="17"/>
  <c r="AC119" i="17"/>
  <c r="AC159" i="17"/>
  <c r="AC105" i="17"/>
  <c r="AC43" i="17"/>
  <c r="AC59" i="17"/>
  <c r="AC85" i="17"/>
  <c r="AC51" i="17"/>
  <c r="AC57" i="17"/>
  <c r="AC63" i="17"/>
  <c r="AC71" i="17"/>
  <c r="AC47" i="17"/>
  <c r="AC55" i="17"/>
  <c r="AC77" i="17"/>
  <c r="AC38" i="17"/>
  <c r="AC50" i="17"/>
  <c r="AC54" i="17"/>
  <c r="AC80" i="17"/>
  <c r="AC35" i="17"/>
  <c r="AC49" i="17"/>
  <c r="AC67" i="17"/>
  <c r="AC95" i="17"/>
  <c r="AC41" i="17"/>
  <c r="AC89" i="17"/>
  <c r="AC39" i="17"/>
  <c r="AC65" i="17"/>
  <c r="AC83" i="17"/>
  <c r="AC91" i="17"/>
  <c r="AC34" i="17"/>
  <c r="AC44" i="17"/>
  <c r="AC52" i="17"/>
  <c r="AC56" i="17"/>
  <c r="AC58" i="17"/>
  <c r="AC60" i="17"/>
  <c r="AC76" i="17"/>
  <c r="AC84" i="17"/>
  <c r="AC86" i="17"/>
  <c r="AC33" i="17"/>
  <c r="AC36" i="17"/>
  <c r="AC42" i="17"/>
  <c r="AC48" i="17"/>
  <c r="AC64" i="17"/>
  <c r="AC72" i="17"/>
  <c r="AC74" i="17"/>
  <c r="AC82" i="17"/>
  <c r="AC90" i="17"/>
  <c r="AC92" i="17"/>
  <c r="AC37" i="17"/>
  <c r="AC53" i="17"/>
  <c r="AC69" i="17"/>
  <c r="AC87" i="17"/>
  <c r="AC93" i="17"/>
  <c r="AC68" i="17"/>
  <c r="AC79" i="17"/>
  <c r="AC40" i="17"/>
  <c r="AC46" i="17"/>
  <c r="AC66" i="17"/>
  <c r="AC70" i="17"/>
  <c r="AC78" i="17"/>
  <c r="AC96" i="17"/>
  <c r="AC61" i="17"/>
  <c r="AC81" i="17"/>
  <c r="AC88" i="17"/>
  <c r="AC45" i="17"/>
  <c r="AC73" i="17"/>
  <c r="AC62" i="17"/>
  <c r="AC94" i="17"/>
  <c r="AC75" i="17"/>
  <c r="AO112" i="17"/>
  <c r="AO100" i="17"/>
  <c r="AO237" i="17"/>
  <c r="AO219" i="17"/>
  <c r="AO217" i="17"/>
  <c r="AO213" i="17"/>
  <c r="AO205" i="17"/>
  <c r="AO105" i="17"/>
  <c r="AO241" i="17"/>
  <c r="AO121" i="17"/>
  <c r="AO223" i="17"/>
  <c r="AO209" i="17"/>
  <c r="AO189" i="17"/>
  <c r="AO167" i="17"/>
  <c r="AO196" i="17"/>
  <c r="AO229" i="17"/>
  <c r="AO185" i="17"/>
  <c r="AO177" i="17"/>
  <c r="AO233" i="17"/>
  <c r="AO197" i="17"/>
  <c r="AO181" i="17"/>
  <c r="AO97" i="17"/>
  <c r="AO116" i="17"/>
  <c r="AO242" i="17"/>
  <c r="AO240" i="17"/>
  <c r="AO238" i="17"/>
  <c r="AO98" i="17"/>
  <c r="AO117" i="17"/>
  <c r="AO113" i="17"/>
  <c r="AO232" i="17"/>
  <c r="AO201" i="17"/>
  <c r="AO193" i="17"/>
  <c r="AO225" i="17"/>
  <c r="AO222" i="17"/>
  <c r="AO220" i="17"/>
  <c r="AO206" i="17"/>
  <c r="AO236" i="17"/>
  <c r="AO230" i="17"/>
  <c r="AO226" i="17"/>
  <c r="AO214" i="17"/>
  <c r="AO200" i="17"/>
  <c r="AO188" i="17"/>
  <c r="AO234" i="17"/>
  <c r="AO218" i="17"/>
  <c r="AO212" i="17"/>
  <c r="AO210" i="17"/>
  <c r="AO204" i="17"/>
  <c r="AO202" i="17"/>
  <c r="AO186" i="17"/>
  <c r="AO224" i="17"/>
  <c r="AO180" i="17"/>
  <c r="AO174" i="17"/>
  <c r="AO168" i="17"/>
  <c r="AO164" i="17"/>
  <c r="AO160" i="17"/>
  <c r="AO152" i="17"/>
  <c r="AO150" i="17"/>
  <c r="AO144" i="17"/>
  <c r="AO228" i="17"/>
  <c r="AO216" i="17"/>
  <c r="AO194" i="17"/>
  <c r="AO192" i="17"/>
  <c r="AO182" i="17"/>
  <c r="AO170" i="17"/>
  <c r="AO162" i="17"/>
  <c r="AO154" i="17"/>
  <c r="AO146" i="17"/>
  <c r="AO190" i="17"/>
  <c r="AO176" i="17"/>
  <c r="AO172" i="17"/>
  <c r="AO166" i="17"/>
  <c r="AO156" i="17"/>
  <c r="AO140" i="17"/>
  <c r="AO132" i="17"/>
  <c r="AO122" i="17"/>
  <c r="AO114" i="17"/>
  <c r="AO120" i="17"/>
  <c r="AO235" i="17"/>
  <c r="AO203" i="17"/>
  <c r="AO187" i="17"/>
  <c r="AO148" i="17"/>
  <c r="AO142" i="17"/>
  <c r="AO124" i="17"/>
  <c r="AO107" i="17"/>
  <c r="AO221" i="17"/>
  <c r="AO199" i="17"/>
  <c r="AO195" i="17"/>
  <c r="AO191" i="17"/>
  <c r="AO175" i="17"/>
  <c r="AO158" i="17"/>
  <c r="AO138" i="17"/>
  <c r="AO134" i="17"/>
  <c r="AO126" i="17"/>
  <c r="AO104" i="17"/>
  <c r="AO231" i="17"/>
  <c r="AO211" i="17"/>
  <c r="AO179" i="17"/>
  <c r="AO173" i="17"/>
  <c r="AO169" i="17"/>
  <c r="AO208" i="17"/>
  <c r="AO165" i="17"/>
  <c r="AO161" i="17"/>
  <c r="AO137" i="17"/>
  <c r="AO129" i="17"/>
  <c r="AO123" i="17"/>
  <c r="AO99" i="17"/>
  <c r="AO115" i="17"/>
  <c r="AO183" i="17"/>
  <c r="AO184" i="17"/>
  <c r="AO163" i="17"/>
  <c r="AO147" i="17"/>
  <c r="AO139" i="17"/>
  <c r="AO133" i="17"/>
  <c r="AO125" i="17"/>
  <c r="AO101" i="17"/>
  <c r="AO106" i="17"/>
  <c r="AO130" i="17"/>
  <c r="AO215" i="17"/>
  <c r="AO198" i="17"/>
  <c r="AO178" i="17"/>
  <c r="AO110" i="17"/>
  <c r="AO102" i="17"/>
  <c r="AO239" i="17"/>
  <c r="AO227" i="17"/>
  <c r="AO207" i="17"/>
  <c r="AO159" i="17"/>
  <c r="AO157" i="17"/>
  <c r="AO155" i="17"/>
  <c r="AO151" i="17"/>
  <c r="AO143" i="17"/>
  <c r="AO135" i="17"/>
  <c r="AO131" i="17"/>
  <c r="AO127" i="17"/>
  <c r="AO119" i="17"/>
  <c r="AO111" i="17"/>
  <c r="AO108" i="17"/>
  <c r="AO136" i="17"/>
  <c r="AO128" i="17"/>
  <c r="AO118" i="17"/>
  <c r="AO243" i="17"/>
  <c r="AO149" i="17"/>
  <c r="AO145" i="17"/>
  <c r="AO153" i="17"/>
  <c r="AO141" i="17"/>
  <c r="AO171" i="17"/>
  <c r="AO103" i="17"/>
  <c r="AO109" i="17"/>
  <c r="AO35" i="17"/>
  <c r="AO67" i="17"/>
  <c r="AO95" i="17"/>
  <c r="AO41" i="17"/>
  <c r="AO63" i="17"/>
  <c r="AO89" i="17"/>
  <c r="AO39" i="17"/>
  <c r="AO55" i="17"/>
  <c r="AO77" i="17"/>
  <c r="AO83" i="17"/>
  <c r="AO91" i="17"/>
  <c r="AO46" i="17"/>
  <c r="AO50" i="17"/>
  <c r="AO54" i="17"/>
  <c r="AO62" i="17"/>
  <c r="AO80" i="17"/>
  <c r="AO49" i="17"/>
  <c r="AO59" i="17"/>
  <c r="AO33" i="17"/>
  <c r="AO42" i="17"/>
  <c r="AO48" i="17"/>
  <c r="AO72" i="17"/>
  <c r="AO74" i="17"/>
  <c r="AO78" i="17"/>
  <c r="AO82" i="17"/>
  <c r="AO86" i="17"/>
  <c r="AO73" i="17"/>
  <c r="AO85" i="17"/>
  <c r="AO57" i="17"/>
  <c r="AO71" i="17"/>
  <c r="AO79" i="17"/>
  <c r="AO34" i="17"/>
  <c r="AO36" i="17"/>
  <c r="AO44" i="17"/>
  <c r="AO58" i="17"/>
  <c r="AO60" i="17"/>
  <c r="AO64" i="17"/>
  <c r="AO68" i="17"/>
  <c r="AO84" i="17"/>
  <c r="AO56" i="17"/>
  <c r="AO96" i="17"/>
  <c r="AO61" i="17"/>
  <c r="AO40" i="17"/>
  <c r="AO76" i="17"/>
  <c r="AO90" i="17"/>
  <c r="AO43" i="17"/>
  <c r="AO51" i="17"/>
  <c r="AO65" i="17"/>
  <c r="AO70" i="17"/>
  <c r="AO37" i="17"/>
  <c r="AO75" i="17"/>
  <c r="AO93" i="17"/>
  <c r="AO38" i="17"/>
  <c r="AO52" i="17"/>
  <c r="AO66" i="17"/>
  <c r="AO88" i="17"/>
  <c r="AO94" i="17"/>
  <c r="AO45" i="17"/>
  <c r="AO53" i="17"/>
  <c r="AO81" i="17"/>
  <c r="AO47" i="17"/>
  <c r="AO92" i="17"/>
  <c r="AO69" i="17"/>
  <c r="AO87" i="17"/>
  <c r="W219" i="17"/>
  <c r="W217" i="17"/>
  <c r="W213" i="17"/>
  <c r="W243" i="17"/>
  <c r="W223" i="17"/>
  <c r="W233" i="17"/>
  <c r="W241" i="17"/>
  <c r="W189" i="17"/>
  <c r="W185" i="17"/>
  <c r="W167" i="17"/>
  <c r="W237" i="17"/>
  <c r="W205" i="17"/>
  <c r="W193" i="17"/>
  <c r="W229" i="17"/>
  <c r="W197" i="17"/>
  <c r="W181" i="17"/>
  <c r="W117" i="17"/>
  <c r="W201" i="17"/>
  <c r="W101" i="17"/>
  <c r="W242" i="17"/>
  <c r="W238" i="17"/>
  <c r="W177" i="17"/>
  <c r="W111" i="17"/>
  <c r="W225" i="17"/>
  <c r="W240" i="17"/>
  <c r="W236" i="17"/>
  <c r="W228" i="17"/>
  <c r="W212" i="17"/>
  <c r="W204" i="17"/>
  <c r="W194" i="17"/>
  <c r="W188" i="17"/>
  <c r="W209" i="17"/>
  <c r="W232" i="17"/>
  <c r="W220" i="17"/>
  <c r="W210" i="17"/>
  <c r="W208" i="17"/>
  <c r="W202" i="17"/>
  <c r="W198" i="17"/>
  <c r="W196" i="17"/>
  <c r="W230" i="17"/>
  <c r="W226" i="17"/>
  <c r="W224" i="17"/>
  <c r="W218" i="17"/>
  <c r="W206" i="17"/>
  <c r="W184" i="17"/>
  <c r="W214" i="17"/>
  <c r="W190" i="17"/>
  <c r="W172" i="17"/>
  <c r="W170" i="17"/>
  <c r="W168" i="17"/>
  <c r="W166" i="17"/>
  <c r="W164" i="17"/>
  <c r="W162" i="17"/>
  <c r="W160" i="17"/>
  <c r="W158" i="17"/>
  <c r="W156" i="17"/>
  <c r="W154" i="17"/>
  <c r="W152" i="17"/>
  <c r="W150" i="17"/>
  <c r="W148" i="17"/>
  <c r="W146" i="17"/>
  <c r="W144" i="17"/>
  <c r="W200" i="17"/>
  <c r="W186" i="17"/>
  <c r="W182" i="17"/>
  <c r="W176" i="17"/>
  <c r="W234" i="17"/>
  <c r="W178" i="17"/>
  <c r="W174" i="17"/>
  <c r="W180" i="17"/>
  <c r="W126" i="17"/>
  <c r="W118" i="17"/>
  <c r="W110" i="17"/>
  <c r="W106" i="17"/>
  <c r="W100" i="17"/>
  <c r="W222" i="17"/>
  <c r="W207" i="17"/>
  <c r="W187" i="17"/>
  <c r="W183" i="17"/>
  <c r="W175" i="17"/>
  <c r="W171" i="17"/>
  <c r="W165" i="17"/>
  <c r="W97" i="17"/>
  <c r="W216" i="17"/>
  <c r="W124" i="17"/>
  <c r="W120" i="17"/>
  <c r="W112" i="17"/>
  <c r="W104" i="17"/>
  <c r="W102" i="17"/>
  <c r="W239" i="17"/>
  <c r="W227" i="17"/>
  <c r="W221" i="17"/>
  <c r="W211" i="17"/>
  <c r="W203" i="17"/>
  <c r="W173" i="17"/>
  <c r="W142" i="17"/>
  <c r="W140" i="17"/>
  <c r="W138" i="17"/>
  <c r="W136" i="17"/>
  <c r="W134" i="17"/>
  <c r="W132" i="17"/>
  <c r="W130" i="17"/>
  <c r="W128" i="17"/>
  <c r="W122" i="17"/>
  <c r="W116" i="17"/>
  <c r="W108" i="17"/>
  <c r="W109" i="17"/>
  <c r="W215" i="17"/>
  <c r="W199" i="17"/>
  <c r="W191" i="17"/>
  <c r="W179" i="17"/>
  <c r="W98" i="17"/>
  <c r="W195" i="17"/>
  <c r="W157" i="17"/>
  <c r="W153" i="17"/>
  <c r="W149" i="17"/>
  <c r="W143" i="17"/>
  <c r="W141" i="17"/>
  <c r="W137" i="17"/>
  <c r="W129" i="17"/>
  <c r="W127" i="17"/>
  <c r="W115" i="17"/>
  <c r="W113" i="17"/>
  <c r="W105" i="17"/>
  <c r="W103" i="17"/>
  <c r="W235" i="17"/>
  <c r="W163" i="17"/>
  <c r="W155" i="17"/>
  <c r="W147" i="17"/>
  <c r="W145" i="17"/>
  <c r="W139" i="17"/>
  <c r="W133" i="17"/>
  <c r="W192" i="17"/>
  <c r="W114" i="17"/>
  <c r="W231" i="17"/>
  <c r="W169" i="17"/>
  <c r="W161" i="17"/>
  <c r="W151" i="17"/>
  <c r="W125" i="17"/>
  <c r="W121" i="17"/>
  <c r="W119" i="17"/>
  <c r="W99" i="17"/>
  <c r="W159" i="17"/>
  <c r="W123" i="17"/>
  <c r="W131" i="17"/>
  <c r="W135" i="17"/>
  <c r="W107" i="17"/>
  <c r="W79" i="17"/>
  <c r="W34" i="17"/>
  <c r="W40" i="17"/>
  <c r="W44" i="17"/>
  <c r="W50" i="17"/>
  <c r="W70" i="17"/>
  <c r="W80" i="17"/>
  <c r="W35" i="17"/>
  <c r="W43" i="17"/>
  <c r="W59" i="17"/>
  <c r="W85" i="17"/>
  <c r="W95" i="17"/>
  <c r="W57" i="17"/>
  <c r="W63" i="17"/>
  <c r="W39" i="17"/>
  <c r="W55" i="17"/>
  <c r="W65" i="17"/>
  <c r="W77" i="17"/>
  <c r="W83" i="17"/>
  <c r="W38" i="17"/>
  <c r="W58" i="17"/>
  <c r="W64" i="17"/>
  <c r="W74" i="17"/>
  <c r="W78" i="17"/>
  <c r="W82" i="17"/>
  <c r="W86" i="17"/>
  <c r="W88" i="17"/>
  <c r="W67" i="17"/>
  <c r="W89" i="17"/>
  <c r="W33" i="17"/>
  <c r="W91" i="17"/>
  <c r="W42" i="17"/>
  <c r="W48" i="17"/>
  <c r="W52" i="17"/>
  <c r="W62" i="17"/>
  <c r="W76" i="17"/>
  <c r="W66" i="17"/>
  <c r="W92" i="17"/>
  <c r="W94" i="17"/>
  <c r="W41" i="17"/>
  <c r="W60" i="17"/>
  <c r="W49" i="17"/>
  <c r="W73" i="17"/>
  <c r="W71" i="17"/>
  <c r="W47" i="17"/>
  <c r="W36" i="17"/>
  <c r="W56" i="17"/>
  <c r="W72" i="17"/>
  <c r="W84" i="17"/>
  <c r="W90" i="17"/>
  <c r="W96" i="17"/>
  <c r="W61" i="17"/>
  <c r="W69" i="17"/>
  <c r="W81" i="17"/>
  <c r="W46" i="17"/>
  <c r="W75" i="17"/>
  <c r="W87" i="17"/>
  <c r="W93" i="17"/>
  <c r="W37" i="17"/>
  <c r="W53" i="17"/>
  <c r="W51" i="17"/>
  <c r="W54" i="17"/>
  <c r="W68" i="17"/>
  <c r="W45" i="17"/>
  <c r="AA186" i="17"/>
  <c r="AA241" i="17"/>
  <c r="AA98" i="17"/>
  <c r="AA237" i="17"/>
  <c r="AA233" i="17"/>
  <c r="AA223" i="17"/>
  <c r="AA213" i="17"/>
  <c r="AA225" i="17"/>
  <c r="AA219" i="17"/>
  <c r="AA217" i="17"/>
  <c r="AA201" i="17"/>
  <c r="AA197" i="17"/>
  <c r="AA181" i="17"/>
  <c r="AA185" i="17"/>
  <c r="AA115" i="17"/>
  <c r="AA205" i="17"/>
  <c r="AA189" i="17"/>
  <c r="AA107" i="17"/>
  <c r="AA229" i="17"/>
  <c r="AA209" i="17"/>
  <c r="AA234" i="17"/>
  <c r="AA232" i="17"/>
  <c r="AA177" i="17"/>
  <c r="AA167" i="17"/>
  <c r="AA242" i="17"/>
  <c r="AA238" i="17"/>
  <c r="AA216" i="17"/>
  <c r="AA204" i="17"/>
  <c r="AA196" i="17"/>
  <c r="AA188" i="17"/>
  <c r="AA224" i="17"/>
  <c r="AA208" i="17"/>
  <c r="AA198" i="17"/>
  <c r="AA192" i="17"/>
  <c r="AA193" i="17"/>
  <c r="AA236" i="17"/>
  <c r="AA230" i="17"/>
  <c r="AA226" i="17"/>
  <c r="AA222" i="17"/>
  <c r="AA212" i="17"/>
  <c r="AA206" i="17"/>
  <c r="AA202" i="17"/>
  <c r="AA194" i="17"/>
  <c r="AA200" i="17"/>
  <c r="AA184" i="17"/>
  <c r="AA170" i="17"/>
  <c r="AA166" i="17"/>
  <c r="AA164" i="17"/>
  <c r="AA158" i="17"/>
  <c r="AA156" i="17"/>
  <c r="AA154" i="17"/>
  <c r="AA150" i="17"/>
  <c r="AA148" i="17"/>
  <c r="AA142" i="17"/>
  <c r="AA176" i="17"/>
  <c r="AA240" i="17"/>
  <c r="AA218" i="17"/>
  <c r="AA210" i="17"/>
  <c r="AA190" i="17"/>
  <c r="AA182" i="17"/>
  <c r="AA162" i="17"/>
  <c r="AA152" i="17"/>
  <c r="AA146" i="17"/>
  <c r="AA180" i="17"/>
  <c r="AA178" i="17"/>
  <c r="AA174" i="17"/>
  <c r="AA172" i="17"/>
  <c r="AA160" i="17"/>
  <c r="AA144" i="17"/>
  <c r="AA228" i="17"/>
  <c r="AA126" i="17"/>
  <c r="AA112" i="17"/>
  <c r="AA221" i="17"/>
  <c r="AA195" i="17"/>
  <c r="AA191" i="17"/>
  <c r="AA187" i="17"/>
  <c r="AA169" i="17"/>
  <c r="AA102" i="17"/>
  <c r="AA168" i="17"/>
  <c r="AA134" i="17"/>
  <c r="AA110" i="17"/>
  <c r="AA106" i="17"/>
  <c r="AA104" i="17"/>
  <c r="AA121" i="17"/>
  <c r="AA243" i="17"/>
  <c r="AA231" i="17"/>
  <c r="AA227" i="17"/>
  <c r="AA207" i="17"/>
  <c r="AA175" i="17"/>
  <c r="AA171" i="17"/>
  <c r="AA220" i="17"/>
  <c r="AA214" i="17"/>
  <c r="AA140" i="17"/>
  <c r="AA136" i="17"/>
  <c r="AA132" i="17"/>
  <c r="AA130" i="17"/>
  <c r="AA124" i="17"/>
  <c r="AA122" i="17"/>
  <c r="AA118" i="17"/>
  <c r="AA116" i="17"/>
  <c r="AA114" i="17"/>
  <c r="AA97" i="17"/>
  <c r="AA239" i="17"/>
  <c r="AA235" i="17"/>
  <c r="AA203" i="17"/>
  <c r="AA183" i="17"/>
  <c r="AA173" i="17"/>
  <c r="AA163" i="17"/>
  <c r="AA128" i="17"/>
  <c r="AA120" i="17"/>
  <c r="AA215" i="17"/>
  <c r="AA151" i="17"/>
  <c r="AA135" i="17"/>
  <c r="AA133" i="17"/>
  <c r="AA131" i="17"/>
  <c r="AA127" i="17"/>
  <c r="AA123" i="17"/>
  <c r="AA105" i="17"/>
  <c r="AA100" i="17"/>
  <c r="AA179" i="17"/>
  <c r="AA161" i="17"/>
  <c r="AA157" i="17"/>
  <c r="AA149" i="17"/>
  <c r="AA145" i="17"/>
  <c r="AA141" i="17"/>
  <c r="AA137" i="17"/>
  <c r="AA129" i="17"/>
  <c r="AA117" i="17"/>
  <c r="AA99" i="17"/>
  <c r="AA113" i="17"/>
  <c r="AA138" i="17"/>
  <c r="AA108" i="17"/>
  <c r="AA211" i="17"/>
  <c r="AA199" i="17"/>
  <c r="AA155" i="17"/>
  <c r="AA147" i="17"/>
  <c r="AA139" i="17"/>
  <c r="AA125" i="17"/>
  <c r="AA109" i="17"/>
  <c r="AA101" i="17"/>
  <c r="AA153" i="17"/>
  <c r="AA159" i="17"/>
  <c r="AA111" i="17"/>
  <c r="AA119" i="17"/>
  <c r="AA103" i="17"/>
  <c r="AA165" i="17"/>
  <c r="AA143" i="17"/>
  <c r="AA49" i="17"/>
  <c r="AA71" i="17"/>
  <c r="AA89" i="17"/>
  <c r="AA47" i="17"/>
  <c r="AA77" i="17"/>
  <c r="AA50" i="17"/>
  <c r="AA52" i="17"/>
  <c r="AA56" i="17"/>
  <c r="AA35" i="17"/>
  <c r="AA43" i="17"/>
  <c r="AA73" i="17"/>
  <c r="AA95" i="17"/>
  <c r="AA41" i="17"/>
  <c r="AA51" i="17"/>
  <c r="AA79" i="17"/>
  <c r="AA39" i="17"/>
  <c r="AA65" i="17"/>
  <c r="AA83" i="17"/>
  <c r="AA91" i="17"/>
  <c r="AA38" i="17"/>
  <c r="AA46" i="17"/>
  <c r="AA62" i="17"/>
  <c r="AA64" i="17"/>
  <c r="AA70" i="17"/>
  <c r="AA74" i="17"/>
  <c r="AA78" i="17"/>
  <c r="AA82" i="17"/>
  <c r="AA67" i="17"/>
  <c r="AA85" i="17"/>
  <c r="AA57" i="17"/>
  <c r="AA33" i="17"/>
  <c r="AA55" i="17"/>
  <c r="AA44" i="17"/>
  <c r="AA58" i="17"/>
  <c r="AA66" i="17"/>
  <c r="AA72" i="17"/>
  <c r="AA76" i="17"/>
  <c r="AA84" i="17"/>
  <c r="AA86" i="17"/>
  <c r="AA59" i="17"/>
  <c r="AA34" i="17"/>
  <c r="AA40" i="17"/>
  <c r="AA60" i="17"/>
  <c r="AA80" i="17"/>
  <c r="AA61" i="17"/>
  <c r="AA87" i="17"/>
  <c r="AA36" i="17"/>
  <c r="AA90" i="17"/>
  <c r="AA37" i="17"/>
  <c r="AA53" i="17"/>
  <c r="AA68" i="17"/>
  <c r="AA88" i="17"/>
  <c r="AA94" i="17"/>
  <c r="AA96" i="17"/>
  <c r="AA93" i="17"/>
  <c r="AA45" i="17"/>
  <c r="AA63" i="17"/>
  <c r="AA48" i="17"/>
  <c r="AA54" i="17"/>
  <c r="AA92" i="17"/>
  <c r="AA69" i="17"/>
  <c r="AA75" i="17"/>
  <c r="AA42" i="17"/>
  <c r="AA81" i="17"/>
  <c r="AE176" i="17"/>
  <c r="AE233" i="17"/>
  <c r="AE205" i="17"/>
  <c r="AE229" i="17"/>
  <c r="AE202" i="17"/>
  <c r="AE237" i="17"/>
  <c r="AE228" i="17"/>
  <c r="AE193" i="17"/>
  <c r="AE177" i="17"/>
  <c r="AE118" i="17"/>
  <c r="AE223" i="17"/>
  <c r="AE219" i="17"/>
  <c r="AE209" i="17"/>
  <c r="AE197" i="17"/>
  <c r="AE189" i="17"/>
  <c r="AE167" i="17"/>
  <c r="AE119" i="17"/>
  <c r="AE106" i="17"/>
  <c r="AE241" i="17"/>
  <c r="AE217" i="17"/>
  <c r="AE213" i="17"/>
  <c r="AE240" i="17"/>
  <c r="AE236" i="17"/>
  <c r="AE234" i="17"/>
  <c r="AE232" i="17"/>
  <c r="AE181" i="17"/>
  <c r="AE185" i="17"/>
  <c r="AE109" i="17"/>
  <c r="AE117" i="17"/>
  <c r="AE242" i="17"/>
  <c r="AE201" i="17"/>
  <c r="AE230" i="17"/>
  <c r="AE200" i="17"/>
  <c r="AE224" i="17"/>
  <c r="AE214" i="17"/>
  <c r="AE212" i="17"/>
  <c r="AE208" i="17"/>
  <c r="AE204" i="17"/>
  <c r="AE188" i="17"/>
  <c r="AE225" i="17"/>
  <c r="AE238" i="17"/>
  <c r="AE226" i="17"/>
  <c r="AE222" i="17"/>
  <c r="AE216" i="17"/>
  <c r="AE210" i="17"/>
  <c r="AE196" i="17"/>
  <c r="AE194" i="17"/>
  <c r="AE192" i="17"/>
  <c r="AE190" i="17"/>
  <c r="AE186" i="17"/>
  <c r="AE220" i="17"/>
  <c r="AE206" i="17"/>
  <c r="AE198" i="17"/>
  <c r="AE182" i="17"/>
  <c r="AE184" i="17"/>
  <c r="AE174" i="17"/>
  <c r="AE172" i="17"/>
  <c r="AE166" i="17"/>
  <c r="AE158" i="17"/>
  <c r="AE150" i="17"/>
  <c r="AE142" i="17"/>
  <c r="AE218" i="17"/>
  <c r="AE164" i="17"/>
  <c r="AE148" i="17"/>
  <c r="AE146" i="17"/>
  <c r="AE156" i="17"/>
  <c r="AE138" i="17"/>
  <c r="AE120" i="17"/>
  <c r="AE112" i="17"/>
  <c r="AE98" i="17"/>
  <c r="AE103" i="17"/>
  <c r="AE110" i="17"/>
  <c r="AE231" i="17"/>
  <c r="AE215" i="17"/>
  <c r="AE199" i="17"/>
  <c r="AE169" i="17"/>
  <c r="AE140" i="17"/>
  <c r="AE136" i="17"/>
  <c r="AE134" i="17"/>
  <c r="AE128" i="17"/>
  <c r="AE126" i="17"/>
  <c r="AE122" i="17"/>
  <c r="AE108" i="17"/>
  <c r="AE104" i="17"/>
  <c r="AE100" i="17"/>
  <c r="AE99" i="17"/>
  <c r="AE227" i="17"/>
  <c r="AE195" i="17"/>
  <c r="AE187" i="17"/>
  <c r="AE183" i="17"/>
  <c r="AE178" i="17"/>
  <c r="AE170" i="17"/>
  <c r="AE154" i="17"/>
  <c r="AE130" i="17"/>
  <c r="AE116" i="17"/>
  <c r="AE102" i="17"/>
  <c r="AE243" i="17"/>
  <c r="AE211" i="17"/>
  <c r="AE207" i="17"/>
  <c r="AE175" i="17"/>
  <c r="AE171" i="17"/>
  <c r="AE165" i="17"/>
  <c r="AE180" i="17"/>
  <c r="AE221" i="17"/>
  <c r="AE135" i="17"/>
  <c r="AE127" i="17"/>
  <c r="AE107" i="17"/>
  <c r="AE105" i="17"/>
  <c r="AE101" i="17"/>
  <c r="AE191" i="17"/>
  <c r="AE168" i="17"/>
  <c r="AE152" i="17"/>
  <c r="AE132" i="17"/>
  <c r="AE124" i="17"/>
  <c r="AE239" i="17"/>
  <c r="AE235" i="17"/>
  <c r="AE173" i="17"/>
  <c r="AE161" i="17"/>
  <c r="AE159" i="17"/>
  <c r="AE153" i="17"/>
  <c r="AE131" i="17"/>
  <c r="AE123" i="17"/>
  <c r="AE113" i="17"/>
  <c r="AE111" i="17"/>
  <c r="AE144" i="17"/>
  <c r="AE203" i="17"/>
  <c r="AE162" i="17"/>
  <c r="AE179" i="17"/>
  <c r="AE163" i="17"/>
  <c r="AE157" i="17"/>
  <c r="AE149" i="17"/>
  <c r="AE141" i="17"/>
  <c r="AE137" i="17"/>
  <c r="AE133" i="17"/>
  <c r="AE129" i="17"/>
  <c r="AE125" i="17"/>
  <c r="AE121" i="17"/>
  <c r="AE114" i="17"/>
  <c r="AE160" i="17"/>
  <c r="AE155" i="17"/>
  <c r="AE151" i="17"/>
  <c r="AE97" i="17"/>
  <c r="AE147" i="17"/>
  <c r="AE145" i="17"/>
  <c r="AE143" i="17"/>
  <c r="AE115" i="17"/>
  <c r="AE139" i="17"/>
  <c r="AE73" i="17"/>
  <c r="AE85" i="17"/>
  <c r="AE51" i="17"/>
  <c r="AE47" i="17"/>
  <c r="AE83" i="17"/>
  <c r="AE36" i="17"/>
  <c r="AE52" i="17"/>
  <c r="AE56" i="17"/>
  <c r="AE60" i="17"/>
  <c r="AE68" i="17"/>
  <c r="AE72" i="17"/>
  <c r="AE86" i="17"/>
  <c r="AE35" i="17"/>
  <c r="AE49" i="17"/>
  <c r="AE41" i="17"/>
  <c r="AE71" i="17"/>
  <c r="AE79" i="17"/>
  <c r="AE39" i="17"/>
  <c r="AE91" i="17"/>
  <c r="AE34" i="17"/>
  <c r="AE42" i="17"/>
  <c r="AE62" i="17"/>
  <c r="AE66" i="17"/>
  <c r="AE76" i="17"/>
  <c r="AE82" i="17"/>
  <c r="AE43" i="17"/>
  <c r="AE67" i="17"/>
  <c r="AE95" i="17"/>
  <c r="AE63" i="17"/>
  <c r="AE89" i="17"/>
  <c r="AE33" i="17"/>
  <c r="AE65" i="17"/>
  <c r="AE38" i="17"/>
  <c r="AE40" i="17"/>
  <c r="AE46" i="17"/>
  <c r="AE48" i="17"/>
  <c r="AE64" i="17"/>
  <c r="AE78" i="17"/>
  <c r="AE80" i="17"/>
  <c r="AE84" i="17"/>
  <c r="AE44" i="17"/>
  <c r="AE70" i="17"/>
  <c r="AE90" i="17"/>
  <c r="AE37" i="17"/>
  <c r="AE53" i="17"/>
  <c r="AE69" i="17"/>
  <c r="AE87" i="17"/>
  <c r="AE55" i="17"/>
  <c r="AE50" i="17"/>
  <c r="AE59" i="17"/>
  <c r="AE57" i="17"/>
  <c r="AE92" i="17"/>
  <c r="AE96" i="17"/>
  <c r="AE61" i="17"/>
  <c r="AE81" i="17"/>
  <c r="AE45" i="17"/>
  <c r="AE54" i="17"/>
  <c r="AE58" i="17"/>
  <c r="AE74" i="17"/>
  <c r="AE88" i="17"/>
  <c r="AE94" i="17"/>
  <c r="AE93" i="17"/>
  <c r="AE77" i="17"/>
  <c r="AE75" i="17"/>
  <c r="AI98" i="17"/>
  <c r="AI241" i="17"/>
  <c r="AI229" i="17"/>
  <c r="AI219" i="17"/>
  <c r="AI209" i="17"/>
  <c r="AI102" i="17"/>
  <c r="AI223" i="17"/>
  <c r="AI217" i="17"/>
  <c r="AI202" i="17"/>
  <c r="AI237" i="17"/>
  <c r="AI233" i="17"/>
  <c r="AI205" i="17"/>
  <c r="AI189" i="17"/>
  <c r="AI201" i="17"/>
  <c r="AI193" i="17"/>
  <c r="AI197" i="17"/>
  <c r="AI213" i="17"/>
  <c r="AI240" i="17"/>
  <c r="AI238" i="17"/>
  <c r="AI232" i="17"/>
  <c r="AI181" i="17"/>
  <c r="AI97" i="17"/>
  <c r="AI121" i="17"/>
  <c r="AI236" i="17"/>
  <c r="AI212" i="17"/>
  <c r="AI208" i="17"/>
  <c r="AI204" i="17"/>
  <c r="AI192" i="17"/>
  <c r="AI185" i="17"/>
  <c r="AI177" i="17"/>
  <c r="AI167" i="17"/>
  <c r="AI234" i="17"/>
  <c r="AI210" i="17"/>
  <c r="AI198" i="17"/>
  <c r="AI194" i="17"/>
  <c r="AI186" i="17"/>
  <c r="AI242" i="17"/>
  <c r="AI228" i="17"/>
  <c r="AI226" i="17"/>
  <c r="AI224" i="17"/>
  <c r="AI222" i="17"/>
  <c r="AI216" i="17"/>
  <c r="AI200" i="17"/>
  <c r="AI190" i="17"/>
  <c r="AI184" i="17"/>
  <c r="AI182" i="17"/>
  <c r="AI176" i="17"/>
  <c r="AI172" i="17"/>
  <c r="AI170" i="17"/>
  <c r="AI162" i="17"/>
  <c r="AI154" i="17"/>
  <c r="AI146" i="17"/>
  <c r="AI220" i="17"/>
  <c r="AI206" i="17"/>
  <c r="AI166" i="17"/>
  <c r="AI156" i="17"/>
  <c r="AI150" i="17"/>
  <c r="AI230" i="17"/>
  <c r="AI196" i="17"/>
  <c r="AI180" i="17"/>
  <c r="AI178" i="17"/>
  <c r="AI218" i="17"/>
  <c r="AI164" i="17"/>
  <c r="AI148" i="17"/>
  <c r="AI142" i="17"/>
  <c r="AI104" i="17"/>
  <c r="AI100" i="17"/>
  <c r="AI211" i="17"/>
  <c r="AI203" i="17"/>
  <c r="AI173" i="17"/>
  <c r="AI163" i="17"/>
  <c r="AI138" i="17"/>
  <c r="AI134" i="17"/>
  <c r="AI130" i="17"/>
  <c r="AI126" i="17"/>
  <c r="AI120" i="17"/>
  <c r="AI116" i="17"/>
  <c r="AI114" i="17"/>
  <c r="AI106" i="17"/>
  <c r="AI188" i="17"/>
  <c r="AI243" i="17"/>
  <c r="AI239" i="17"/>
  <c r="AI227" i="17"/>
  <c r="AI215" i="17"/>
  <c r="AI199" i="17"/>
  <c r="AI191" i="17"/>
  <c r="AI183" i="17"/>
  <c r="AI179" i="17"/>
  <c r="AI174" i="17"/>
  <c r="AI168" i="17"/>
  <c r="AI160" i="17"/>
  <c r="AI152" i="17"/>
  <c r="AI144" i="17"/>
  <c r="AI140" i="17"/>
  <c r="AI136" i="17"/>
  <c r="AI128" i="17"/>
  <c r="AI118" i="17"/>
  <c r="AI112" i="17"/>
  <c r="AI110" i="17"/>
  <c r="AI225" i="17"/>
  <c r="AI231" i="17"/>
  <c r="AI221" i="17"/>
  <c r="AI195" i="17"/>
  <c r="AI169" i="17"/>
  <c r="AI132" i="17"/>
  <c r="AI124" i="17"/>
  <c r="AI175" i="17"/>
  <c r="AI171" i="17"/>
  <c r="AI165" i="17"/>
  <c r="AI159" i="17"/>
  <c r="AI155" i="17"/>
  <c r="AI147" i="17"/>
  <c r="AI143" i="17"/>
  <c r="AI139" i="17"/>
  <c r="AI135" i="17"/>
  <c r="AI133" i="17"/>
  <c r="AI115" i="17"/>
  <c r="AI158" i="17"/>
  <c r="AI113" i="17"/>
  <c r="AI127" i="17"/>
  <c r="AI103" i="17"/>
  <c r="AI214" i="17"/>
  <c r="AI122" i="17"/>
  <c r="AI207" i="17"/>
  <c r="AI187" i="17"/>
  <c r="AI161" i="17"/>
  <c r="AI153" i="17"/>
  <c r="AI151" i="17"/>
  <c r="AI145" i="17"/>
  <c r="AI131" i="17"/>
  <c r="AI123" i="17"/>
  <c r="AI119" i="17"/>
  <c r="AI117" i="17"/>
  <c r="AI111" i="17"/>
  <c r="AI101" i="17"/>
  <c r="AI99" i="17"/>
  <c r="AI108" i="17"/>
  <c r="AI235" i="17"/>
  <c r="AI129" i="17"/>
  <c r="AI125" i="17"/>
  <c r="AI105" i="17"/>
  <c r="AI141" i="17"/>
  <c r="AI137" i="17"/>
  <c r="AI157" i="17"/>
  <c r="AI109" i="17"/>
  <c r="AI149" i="17"/>
  <c r="AI107" i="17"/>
  <c r="AI57" i="17"/>
  <c r="AI71" i="17"/>
  <c r="AI89" i="17"/>
  <c r="AI55" i="17"/>
  <c r="AI65" i="17"/>
  <c r="AI40" i="17"/>
  <c r="AI56" i="17"/>
  <c r="AI68" i="17"/>
  <c r="AI76" i="17"/>
  <c r="AI67" i="17"/>
  <c r="AI63" i="17"/>
  <c r="AI77" i="17"/>
  <c r="AI83" i="17"/>
  <c r="AI38" i="17"/>
  <c r="AI46" i="17"/>
  <c r="AI50" i="17"/>
  <c r="AI60" i="17"/>
  <c r="AI64" i="17"/>
  <c r="AI80" i="17"/>
  <c r="AI82" i="17"/>
  <c r="AI35" i="17"/>
  <c r="AI43" i="17"/>
  <c r="AI49" i="17"/>
  <c r="AI59" i="17"/>
  <c r="AI41" i="17"/>
  <c r="AI51" i="17"/>
  <c r="AI79" i="17"/>
  <c r="AI39" i="17"/>
  <c r="AI47" i="17"/>
  <c r="AI34" i="17"/>
  <c r="AI44" i="17"/>
  <c r="AI52" i="17"/>
  <c r="AI54" i="17"/>
  <c r="AI66" i="17"/>
  <c r="AI70" i="17"/>
  <c r="AI78" i="17"/>
  <c r="AI84" i="17"/>
  <c r="AI86" i="17"/>
  <c r="AI33" i="17"/>
  <c r="AI58" i="17"/>
  <c r="AI45" i="17"/>
  <c r="AI75" i="17"/>
  <c r="AI81" i="17"/>
  <c r="AI87" i="17"/>
  <c r="AI91" i="17"/>
  <c r="AI37" i="17"/>
  <c r="AI53" i="17"/>
  <c r="AI93" i="17"/>
  <c r="AI95" i="17"/>
  <c r="AI48" i="17"/>
  <c r="AI74" i="17"/>
  <c r="AI73" i="17"/>
  <c r="AI85" i="17"/>
  <c r="AI42" i="17"/>
  <c r="AI62" i="17"/>
  <c r="AI88" i="17"/>
  <c r="AI90" i="17"/>
  <c r="AI92" i="17"/>
  <c r="AI96" i="17"/>
  <c r="AI69" i="17"/>
  <c r="AI36" i="17"/>
  <c r="AI72" i="17"/>
  <c r="AI94" i="17"/>
  <c r="AI61" i="17"/>
  <c r="AM237" i="17"/>
  <c r="AM229" i="17"/>
  <c r="AM223" i="17"/>
  <c r="AM217" i="17"/>
  <c r="AM213" i="17"/>
  <c r="AM233" i="17"/>
  <c r="AM241" i="17"/>
  <c r="AM209" i="17"/>
  <c r="AM201" i="17"/>
  <c r="AM185" i="17"/>
  <c r="AM181" i="17"/>
  <c r="AM205" i="17"/>
  <c r="AM219" i="17"/>
  <c r="AM193" i="17"/>
  <c r="AM167" i="17"/>
  <c r="AM97" i="17"/>
  <c r="AM103" i="17"/>
  <c r="AM242" i="17"/>
  <c r="AM197" i="17"/>
  <c r="AM225" i="17"/>
  <c r="AM240" i="17"/>
  <c r="AM238" i="17"/>
  <c r="AM234" i="17"/>
  <c r="AM189" i="17"/>
  <c r="AM99" i="17"/>
  <c r="AM236" i="17"/>
  <c r="AM198" i="17"/>
  <c r="AM194" i="17"/>
  <c r="AM228" i="17"/>
  <c r="AM222" i="17"/>
  <c r="AM212" i="17"/>
  <c r="AM208" i="17"/>
  <c r="AM206" i="17"/>
  <c r="AM204" i="17"/>
  <c r="AM192" i="17"/>
  <c r="AM190" i="17"/>
  <c r="AM186" i="17"/>
  <c r="AM177" i="17"/>
  <c r="AM232" i="17"/>
  <c r="AM220" i="17"/>
  <c r="AM216" i="17"/>
  <c r="AM214" i="17"/>
  <c r="AM196" i="17"/>
  <c r="AM218" i="17"/>
  <c r="AM188" i="17"/>
  <c r="AM176" i="17"/>
  <c r="AM152" i="17"/>
  <c r="AM210" i="17"/>
  <c r="AM202" i="17"/>
  <c r="AM180" i="17"/>
  <c r="AM174" i="17"/>
  <c r="AM172" i="17"/>
  <c r="AM166" i="17"/>
  <c r="AM160" i="17"/>
  <c r="AM158" i="17"/>
  <c r="AM144" i="17"/>
  <c r="AM224" i="17"/>
  <c r="AM184" i="17"/>
  <c r="AM168" i="17"/>
  <c r="AM170" i="17"/>
  <c r="AM162" i="17"/>
  <c r="AM154" i="17"/>
  <c r="AM146" i="17"/>
  <c r="AM120" i="17"/>
  <c r="AM104" i="17"/>
  <c r="AM98" i="17"/>
  <c r="AM227" i="17"/>
  <c r="AM207" i="17"/>
  <c r="AM179" i="17"/>
  <c r="AM175" i="17"/>
  <c r="AM171" i="17"/>
  <c r="AM165" i="17"/>
  <c r="AM226" i="17"/>
  <c r="AM200" i="17"/>
  <c r="AM178" i="17"/>
  <c r="AM140" i="17"/>
  <c r="AM138" i="17"/>
  <c r="AM136" i="17"/>
  <c r="AM130" i="17"/>
  <c r="AM128" i="17"/>
  <c r="AM122" i="17"/>
  <c r="AM116" i="17"/>
  <c r="AM100" i="17"/>
  <c r="AM221" i="17"/>
  <c r="AM203" i="17"/>
  <c r="AM173" i="17"/>
  <c r="AM230" i="17"/>
  <c r="AM114" i="17"/>
  <c r="AM112" i="17"/>
  <c r="AM108" i="17"/>
  <c r="AM106" i="17"/>
  <c r="AM102" i="17"/>
  <c r="AM243" i="17"/>
  <c r="AM239" i="17"/>
  <c r="AM235" i="17"/>
  <c r="AM215" i="17"/>
  <c r="AM199" i="17"/>
  <c r="AM187" i="17"/>
  <c r="AM183" i="17"/>
  <c r="AM164" i="17"/>
  <c r="AM148" i="17"/>
  <c r="AM159" i="17"/>
  <c r="AM157" i="17"/>
  <c r="AM151" i="17"/>
  <c r="AM149" i="17"/>
  <c r="AM141" i="17"/>
  <c r="AM137" i="17"/>
  <c r="AM129" i="17"/>
  <c r="AM107" i="17"/>
  <c r="AM142" i="17"/>
  <c r="AM132" i="17"/>
  <c r="AM118" i="17"/>
  <c r="AM195" i="17"/>
  <c r="AM191" i="17"/>
  <c r="AM155" i="17"/>
  <c r="AM147" i="17"/>
  <c r="AM143" i="17"/>
  <c r="AM139" i="17"/>
  <c r="AM135" i="17"/>
  <c r="AM127" i="17"/>
  <c r="AM115" i="17"/>
  <c r="AM113" i="17"/>
  <c r="AM105" i="17"/>
  <c r="AM109" i="17"/>
  <c r="AM111" i="17"/>
  <c r="AM101" i="17"/>
  <c r="AM124" i="17"/>
  <c r="AM110" i="17"/>
  <c r="AM156" i="17"/>
  <c r="AM126" i="17"/>
  <c r="AM211" i="17"/>
  <c r="AM153" i="17"/>
  <c r="AM145" i="17"/>
  <c r="AM117" i="17"/>
  <c r="AM182" i="17"/>
  <c r="AM150" i="17"/>
  <c r="AM134" i="17"/>
  <c r="AM231" i="17"/>
  <c r="AM169" i="17"/>
  <c r="AM161" i="17"/>
  <c r="AM133" i="17"/>
  <c r="AM119" i="17"/>
  <c r="AM163" i="17"/>
  <c r="AM125" i="17"/>
  <c r="AM123" i="17"/>
  <c r="AM121" i="17"/>
  <c r="AM131" i="17"/>
  <c r="AM43" i="17"/>
  <c r="AM73" i="17"/>
  <c r="AM65" i="17"/>
  <c r="AM36" i="17"/>
  <c r="AM46" i="17"/>
  <c r="AM60" i="17"/>
  <c r="AM66" i="17"/>
  <c r="AM68" i="17"/>
  <c r="AM76" i="17"/>
  <c r="AM82" i="17"/>
  <c r="AM84" i="17"/>
  <c r="AM59" i="17"/>
  <c r="AM67" i="17"/>
  <c r="AM41" i="17"/>
  <c r="AM51" i="17"/>
  <c r="AM57" i="17"/>
  <c r="AM71" i="17"/>
  <c r="AM79" i="17"/>
  <c r="AM47" i="17"/>
  <c r="AM55" i="17"/>
  <c r="AM34" i="17"/>
  <c r="AM44" i="17"/>
  <c r="AM52" i="17"/>
  <c r="AM70" i="17"/>
  <c r="AM72" i="17"/>
  <c r="AM80" i="17"/>
  <c r="AM86" i="17"/>
  <c r="AM35" i="17"/>
  <c r="AM85" i="17"/>
  <c r="AM95" i="17"/>
  <c r="AM39" i="17"/>
  <c r="AM77" i="17"/>
  <c r="AM83" i="17"/>
  <c r="AM38" i="17"/>
  <c r="AM48" i="17"/>
  <c r="AM54" i="17"/>
  <c r="AM56" i="17"/>
  <c r="AM64" i="17"/>
  <c r="AM78" i="17"/>
  <c r="AM63" i="17"/>
  <c r="AM89" i="17"/>
  <c r="AM50" i="17"/>
  <c r="AM94" i="17"/>
  <c r="AM45" i="17"/>
  <c r="AM75" i="17"/>
  <c r="AM87" i="17"/>
  <c r="AM93" i="17"/>
  <c r="AM96" i="17"/>
  <c r="AM40" i="17"/>
  <c r="AM42" i="17"/>
  <c r="AM58" i="17"/>
  <c r="AM62" i="17"/>
  <c r="AM74" i="17"/>
  <c r="AM69" i="17"/>
  <c r="AM92" i="17"/>
  <c r="AM49" i="17"/>
  <c r="AM33" i="17"/>
  <c r="AM91" i="17"/>
  <c r="AM88" i="17"/>
  <c r="AM90" i="17"/>
  <c r="AM37" i="17"/>
  <c r="AM53" i="17"/>
  <c r="AM81" i="17"/>
  <c r="AM61" i="17"/>
  <c r="AQ216" i="17"/>
  <c r="AQ233" i="17"/>
  <c r="AQ217" i="17"/>
  <c r="AQ241" i="17"/>
  <c r="AQ223" i="17"/>
  <c r="AQ219" i="17"/>
  <c r="AQ213" i="17"/>
  <c r="AQ229" i="17"/>
  <c r="AQ209" i="17"/>
  <c r="AQ197" i="17"/>
  <c r="AQ177" i="17"/>
  <c r="AQ167" i="17"/>
  <c r="AQ185" i="17"/>
  <c r="AQ181" i="17"/>
  <c r="AQ205" i="17"/>
  <c r="AQ201" i="17"/>
  <c r="AQ97" i="17"/>
  <c r="AQ100" i="17"/>
  <c r="AQ225" i="17"/>
  <c r="AQ193" i="17"/>
  <c r="AQ189" i="17"/>
  <c r="AQ240" i="17"/>
  <c r="AQ237" i="17"/>
  <c r="AQ115" i="17"/>
  <c r="AQ238" i="17"/>
  <c r="AQ234" i="17"/>
  <c r="AQ228" i="17"/>
  <c r="AQ220" i="17"/>
  <c r="AQ218" i="17"/>
  <c r="AQ208" i="17"/>
  <c r="AQ198" i="17"/>
  <c r="AQ196" i="17"/>
  <c r="AQ188" i="17"/>
  <c r="AQ210" i="17"/>
  <c r="AQ206" i="17"/>
  <c r="AQ192" i="17"/>
  <c r="AQ113" i="17"/>
  <c r="AQ224" i="17"/>
  <c r="AQ214" i="17"/>
  <c r="AQ202" i="17"/>
  <c r="AQ190" i="17"/>
  <c r="AQ242" i="17"/>
  <c r="AQ230" i="17"/>
  <c r="AQ226" i="17"/>
  <c r="AQ222" i="17"/>
  <c r="AQ204" i="17"/>
  <c r="AQ184" i="17"/>
  <c r="AQ182" i="17"/>
  <c r="AQ176" i="17"/>
  <c r="AQ236" i="17"/>
  <c r="AQ174" i="17"/>
  <c r="AQ146" i="17"/>
  <c r="AQ180" i="17"/>
  <c r="AQ170" i="17"/>
  <c r="AQ162" i="17"/>
  <c r="AQ154" i="17"/>
  <c r="AQ144" i="17"/>
  <c r="AQ212" i="17"/>
  <c r="AQ178" i="17"/>
  <c r="AQ168" i="17"/>
  <c r="AQ152" i="17"/>
  <c r="AQ136" i="17"/>
  <c r="AQ128" i="17"/>
  <c r="AQ112" i="17"/>
  <c r="AQ110" i="17"/>
  <c r="AQ104" i="17"/>
  <c r="AQ231" i="17"/>
  <c r="AQ221" i="17"/>
  <c r="AQ211" i="17"/>
  <c r="AQ195" i="17"/>
  <c r="AQ169" i="17"/>
  <c r="AQ186" i="17"/>
  <c r="AQ166" i="17"/>
  <c r="AQ160" i="17"/>
  <c r="AQ158" i="17"/>
  <c r="AQ150" i="17"/>
  <c r="AQ142" i="17"/>
  <c r="AQ140" i="17"/>
  <c r="AQ134" i="17"/>
  <c r="AQ132" i="17"/>
  <c r="AQ130" i="17"/>
  <c r="AQ124" i="17"/>
  <c r="AQ122" i="17"/>
  <c r="AQ116" i="17"/>
  <c r="AQ114" i="17"/>
  <c r="AQ108" i="17"/>
  <c r="AQ105" i="17"/>
  <c r="AQ232" i="17"/>
  <c r="AQ194" i="17"/>
  <c r="AQ207" i="17"/>
  <c r="AQ187" i="17"/>
  <c r="AQ175" i="17"/>
  <c r="AQ171" i="17"/>
  <c r="AQ172" i="17"/>
  <c r="AQ164" i="17"/>
  <c r="AQ156" i="17"/>
  <c r="AQ148" i="17"/>
  <c r="AQ126" i="17"/>
  <c r="AQ106" i="17"/>
  <c r="AQ243" i="17"/>
  <c r="AQ203" i="17"/>
  <c r="AQ191" i="17"/>
  <c r="AQ179" i="17"/>
  <c r="AQ173" i="17"/>
  <c r="AQ163" i="17"/>
  <c r="AQ118" i="17"/>
  <c r="AQ239" i="17"/>
  <c r="AQ235" i="17"/>
  <c r="AQ199" i="17"/>
  <c r="AQ153" i="17"/>
  <c r="AQ131" i="17"/>
  <c r="AQ125" i="17"/>
  <c r="AQ123" i="17"/>
  <c r="AQ119" i="17"/>
  <c r="AQ111" i="17"/>
  <c r="AQ103" i="17"/>
  <c r="AQ107" i="17"/>
  <c r="AQ120" i="17"/>
  <c r="AQ227" i="17"/>
  <c r="AQ215" i="17"/>
  <c r="AQ165" i="17"/>
  <c r="AQ159" i="17"/>
  <c r="AQ157" i="17"/>
  <c r="AQ151" i="17"/>
  <c r="AQ149" i="17"/>
  <c r="AQ143" i="17"/>
  <c r="AQ141" i="17"/>
  <c r="AQ137" i="17"/>
  <c r="AQ133" i="17"/>
  <c r="AQ129" i="17"/>
  <c r="AQ98" i="17"/>
  <c r="AQ200" i="17"/>
  <c r="AQ138" i="17"/>
  <c r="AQ183" i="17"/>
  <c r="AQ155" i="17"/>
  <c r="AQ147" i="17"/>
  <c r="AQ139" i="17"/>
  <c r="AQ127" i="17"/>
  <c r="AQ117" i="17"/>
  <c r="AQ99" i="17"/>
  <c r="AQ121" i="17"/>
  <c r="AQ161" i="17"/>
  <c r="AQ135" i="17"/>
  <c r="AQ145" i="17"/>
  <c r="AQ109" i="17"/>
  <c r="AQ102" i="17"/>
  <c r="AQ101" i="17"/>
  <c r="AQ49" i="17"/>
  <c r="AQ95" i="17"/>
  <c r="AQ33" i="17"/>
  <c r="AQ65" i="17"/>
  <c r="AQ36" i="17"/>
  <c r="AQ40" i="17"/>
  <c r="AQ42" i="17"/>
  <c r="AQ44" i="17"/>
  <c r="AQ60" i="17"/>
  <c r="AQ68" i="17"/>
  <c r="AQ74" i="17"/>
  <c r="AQ78" i="17"/>
  <c r="AQ82" i="17"/>
  <c r="AQ86" i="17"/>
  <c r="AQ67" i="17"/>
  <c r="AQ89" i="17"/>
  <c r="AQ77" i="17"/>
  <c r="AQ34" i="17"/>
  <c r="AQ56" i="17"/>
  <c r="AQ76" i="17"/>
  <c r="AQ84" i="17"/>
  <c r="AQ73" i="17"/>
  <c r="AQ51" i="17"/>
  <c r="AQ57" i="17"/>
  <c r="AQ63" i="17"/>
  <c r="AQ71" i="17"/>
  <c r="AQ79" i="17"/>
  <c r="AQ47" i="17"/>
  <c r="AQ55" i="17"/>
  <c r="AQ83" i="17"/>
  <c r="AQ91" i="17"/>
  <c r="AQ38" i="17"/>
  <c r="AQ46" i="17"/>
  <c r="AQ50" i="17"/>
  <c r="AQ54" i="17"/>
  <c r="AQ62" i="17"/>
  <c r="AQ64" i="17"/>
  <c r="AQ70" i="17"/>
  <c r="AQ72" i="17"/>
  <c r="AQ80" i="17"/>
  <c r="AQ85" i="17"/>
  <c r="AQ52" i="17"/>
  <c r="AQ61" i="17"/>
  <c r="AQ69" i="17"/>
  <c r="AQ81" i="17"/>
  <c r="AQ39" i="17"/>
  <c r="AQ92" i="17"/>
  <c r="AQ75" i="17"/>
  <c r="AQ59" i="17"/>
  <c r="AQ41" i="17"/>
  <c r="AQ66" i="17"/>
  <c r="AQ94" i="17"/>
  <c r="AQ45" i="17"/>
  <c r="AQ87" i="17"/>
  <c r="AQ43" i="17"/>
  <c r="AQ48" i="17"/>
  <c r="AQ58" i="17"/>
  <c r="AQ90" i="17"/>
  <c r="AQ93" i="17"/>
  <c r="AQ35" i="17"/>
  <c r="AQ88" i="17"/>
  <c r="AQ96" i="17"/>
  <c r="AQ37" i="17"/>
  <c r="AQ53" i="17"/>
  <c r="AG184" i="17"/>
  <c r="AG106" i="17"/>
  <c r="AG112" i="17"/>
  <c r="AG212" i="17"/>
  <c r="AG229" i="17"/>
  <c r="AG223" i="17"/>
  <c r="AG209" i="17"/>
  <c r="AG108" i="17"/>
  <c r="AG219" i="17"/>
  <c r="AG217" i="17"/>
  <c r="AG213" i="17"/>
  <c r="AG233" i="17"/>
  <c r="AG237" i="17"/>
  <c r="AG197" i="17"/>
  <c r="AG185" i="17"/>
  <c r="AG181" i="17"/>
  <c r="AG241" i="17"/>
  <c r="AG205" i="17"/>
  <c r="AG201" i="17"/>
  <c r="AG193" i="17"/>
  <c r="AG189" i="17"/>
  <c r="AG177" i="17"/>
  <c r="AG105" i="17"/>
  <c r="AG236" i="17"/>
  <c r="AG234" i="17"/>
  <c r="AG167" i="17"/>
  <c r="AG97" i="17"/>
  <c r="AG242" i="17"/>
  <c r="AG240" i="17"/>
  <c r="AG238" i="17"/>
  <c r="AG230" i="17"/>
  <c r="AG226" i="17"/>
  <c r="AG220" i="17"/>
  <c r="AG218" i="17"/>
  <c r="AG216" i="17"/>
  <c r="AG214" i="17"/>
  <c r="AG224" i="17"/>
  <c r="AG192" i="17"/>
  <c r="AG190" i="17"/>
  <c r="AG100" i="17"/>
  <c r="AG208" i="17"/>
  <c r="AG204" i="17"/>
  <c r="AG198" i="17"/>
  <c r="AG188" i="17"/>
  <c r="AG210" i="17"/>
  <c r="AG194" i="17"/>
  <c r="AG186" i="17"/>
  <c r="AG180" i="17"/>
  <c r="AG178" i="17"/>
  <c r="AG176" i="17"/>
  <c r="AG172" i="17"/>
  <c r="AG162" i="17"/>
  <c r="AG146" i="17"/>
  <c r="AG232" i="17"/>
  <c r="AG206" i="17"/>
  <c r="AG196" i="17"/>
  <c r="AG170" i="17"/>
  <c r="AG166" i="17"/>
  <c r="AG164" i="17"/>
  <c r="AG158" i="17"/>
  <c r="AG156" i="17"/>
  <c r="AG154" i="17"/>
  <c r="AG150" i="17"/>
  <c r="AG148" i="17"/>
  <c r="AG142" i="17"/>
  <c r="AG225" i="17"/>
  <c r="AG228" i="17"/>
  <c r="AG168" i="17"/>
  <c r="AG160" i="17"/>
  <c r="AG152" i="17"/>
  <c r="AG134" i="17"/>
  <c r="AG126" i="17"/>
  <c r="AG110" i="17"/>
  <c r="AG111" i="17"/>
  <c r="AG211" i="17"/>
  <c r="AG207" i="17"/>
  <c r="AG179" i="17"/>
  <c r="AG171" i="17"/>
  <c r="AG169" i="17"/>
  <c r="AG163" i="17"/>
  <c r="AG222" i="17"/>
  <c r="AG182" i="17"/>
  <c r="AG144" i="17"/>
  <c r="AG118" i="17"/>
  <c r="AG235" i="17"/>
  <c r="AG215" i="17"/>
  <c r="AG183" i="17"/>
  <c r="AG200" i="17"/>
  <c r="AG138" i="17"/>
  <c r="AG128" i="17"/>
  <c r="AG239" i="17"/>
  <c r="AG227" i="17"/>
  <c r="AG221" i="17"/>
  <c r="AG187" i="17"/>
  <c r="AG173" i="17"/>
  <c r="AG165" i="17"/>
  <c r="AG174" i="17"/>
  <c r="AG136" i="17"/>
  <c r="AG203" i="17"/>
  <c r="AG175" i="17"/>
  <c r="AG159" i="17"/>
  <c r="AG157" i="17"/>
  <c r="AG151" i="17"/>
  <c r="AG147" i="17"/>
  <c r="AG143" i="17"/>
  <c r="AG137" i="17"/>
  <c r="AG135" i="17"/>
  <c r="AG127" i="17"/>
  <c r="AG115" i="17"/>
  <c r="AG109" i="17"/>
  <c r="AG101" i="17"/>
  <c r="AG99" i="17"/>
  <c r="AG98" i="17"/>
  <c r="AG140" i="17"/>
  <c r="AG191" i="17"/>
  <c r="AG153" i="17"/>
  <c r="AG145" i="17"/>
  <c r="AG141" i="17"/>
  <c r="AG139" i="17"/>
  <c r="AG131" i="17"/>
  <c r="AG123" i="17"/>
  <c r="AG121" i="17"/>
  <c r="AG104" i="17"/>
  <c r="AG116" i="17"/>
  <c r="AG132" i="17"/>
  <c r="AG124" i="17"/>
  <c r="AG243" i="17"/>
  <c r="AG199" i="17"/>
  <c r="AG195" i="17"/>
  <c r="AG149" i="17"/>
  <c r="AG119" i="17"/>
  <c r="AG113" i="17"/>
  <c r="AG231" i="17"/>
  <c r="AG102" i="17"/>
  <c r="AG120" i="17"/>
  <c r="AG130" i="17"/>
  <c r="AG122" i="17"/>
  <c r="AG107" i="17"/>
  <c r="AG155" i="17"/>
  <c r="AG125" i="17"/>
  <c r="AG202" i="17"/>
  <c r="AG129" i="17"/>
  <c r="AG117" i="17"/>
  <c r="AG161" i="17"/>
  <c r="AG133" i="17"/>
  <c r="AG103" i="17"/>
  <c r="AG114" i="17"/>
  <c r="AG73" i="17"/>
  <c r="AG85" i="17"/>
  <c r="AG57" i="17"/>
  <c r="AG63" i="17"/>
  <c r="AG79" i="17"/>
  <c r="AG34" i="17"/>
  <c r="AG44" i="17"/>
  <c r="AG48" i="17"/>
  <c r="AG54" i="17"/>
  <c r="AG56" i="17"/>
  <c r="AG58" i="17"/>
  <c r="AG62" i="17"/>
  <c r="AG70" i="17"/>
  <c r="AG72" i="17"/>
  <c r="AG80" i="17"/>
  <c r="AG86" i="17"/>
  <c r="AG43" i="17"/>
  <c r="AG51" i="17"/>
  <c r="AG71" i="17"/>
  <c r="AG89" i="17"/>
  <c r="AG47" i="17"/>
  <c r="AG38" i="17"/>
  <c r="AG78" i="17"/>
  <c r="AG35" i="17"/>
  <c r="AG59" i="17"/>
  <c r="AG95" i="17"/>
  <c r="AG41" i="17"/>
  <c r="AG39" i="17"/>
  <c r="AG77" i="17"/>
  <c r="AG40" i="17"/>
  <c r="AG42" i="17"/>
  <c r="AG68" i="17"/>
  <c r="AG74" i="17"/>
  <c r="AG67" i="17"/>
  <c r="AG66" i="17"/>
  <c r="AG76" i="17"/>
  <c r="AG88" i="17"/>
  <c r="AG90" i="17"/>
  <c r="AG37" i="17"/>
  <c r="AG45" i="17"/>
  <c r="AG75" i="17"/>
  <c r="AG81" i="17"/>
  <c r="AG33" i="17"/>
  <c r="AG55" i="17"/>
  <c r="AG50" i="17"/>
  <c r="AG52" i="17"/>
  <c r="AG64" i="17"/>
  <c r="AG84" i="17"/>
  <c r="AG92" i="17"/>
  <c r="AG53" i="17"/>
  <c r="AG61" i="17"/>
  <c r="AG69" i="17"/>
  <c r="AG87" i="17"/>
  <c r="AG49" i="17"/>
  <c r="AG65" i="17"/>
  <c r="AG83" i="17"/>
  <c r="AG91" i="17"/>
  <c r="AG36" i="17"/>
  <c r="AG46" i="17"/>
  <c r="AG60" i="17"/>
  <c r="AG82" i="17"/>
  <c r="AG94" i="17"/>
  <c r="AG96" i="17"/>
  <c r="AG93" i="17"/>
  <c r="AS110" i="17"/>
  <c r="AS229" i="17"/>
  <c r="AS213" i="17"/>
  <c r="AS233" i="17"/>
  <c r="AS219" i="17"/>
  <c r="AS237" i="17"/>
  <c r="AS217" i="17"/>
  <c r="AS201" i="17"/>
  <c r="AS185" i="17"/>
  <c r="AS241" i="17"/>
  <c r="AS209" i="17"/>
  <c r="AS189" i="17"/>
  <c r="AS167" i="17"/>
  <c r="AS205" i="17"/>
  <c r="AS197" i="17"/>
  <c r="AS225" i="17"/>
  <c r="AS234" i="17"/>
  <c r="AS181" i="17"/>
  <c r="AS242" i="17"/>
  <c r="AS240" i="17"/>
  <c r="AS238" i="17"/>
  <c r="AS232" i="17"/>
  <c r="AS193" i="17"/>
  <c r="AS177" i="17"/>
  <c r="AS236" i="17"/>
  <c r="AS226" i="17"/>
  <c r="AS202" i="17"/>
  <c r="AS196" i="17"/>
  <c r="AS230" i="17"/>
  <c r="AS218" i="17"/>
  <c r="AS216" i="17"/>
  <c r="AS208" i="17"/>
  <c r="AS198" i="17"/>
  <c r="AS192" i="17"/>
  <c r="AS190" i="17"/>
  <c r="AS223" i="17"/>
  <c r="AS97" i="17"/>
  <c r="AS228" i="17"/>
  <c r="AS210" i="17"/>
  <c r="AS206" i="17"/>
  <c r="AS188" i="17"/>
  <c r="AS186" i="17"/>
  <c r="AS200" i="17"/>
  <c r="AS180" i="17"/>
  <c r="AS178" i="17"/>
  <c r="AS170" i="17"/>
  <c r="AS164" i="17"/>
  <c r="AS162" i="17"/>
  <c r="AS156" i="17"/>
  <c r="AS154" i="17"/>
  <c r="AS148" i="17"/>
  <c r="AS146" i="17"/>
  <c r="AS224" i="17"/>
  <c r="AS220" i="17"/>
  <c r="AS214" i="17"/>
  <c r="AS204" i="17"/>
  <c r="AS194" i="17"/>
  <c r="AS184" i="17"/>
  <c r="AS158" i="17"/>
  <c r="AS144" i="17"/>
  <c r="AS222" i="17"/>
  <c r="AS212" i="17"/>
  <c r="AS176" i="17"/>
  <c r="AS174" i="17"/>
  <c r="AS168" i="17"/>
  <c r="AS166" i="17"/>
  <c r="AS160" i="17"/>
  <c r="AS152" i="17"/>
  <c r="AS150" i="17"/>
  <c r="AS134" i="17"/>
  <c r="AS132" i="17"/>
  <c r="AS124" i="17"/>
  <c r="AS114" i="17"/>
  <c r="AS106" i="17"/>
  <c r="AS102" i="17"/>
  <c r="AS239" i="17"/>
  <c r="AS231" i="17"/>
  <c r="AS183" i="17"/>
  <c r="AS171" i="17"/>
  <c r="AS116" i="17"/>
  <c r="AS112" i="17"/>
  <c r="AS243" i="17"/>
  <c r="AS227" i="17"/>
  <c r="AS203" i="17"/>
  <c r="AS187" i="17"/>
  <c r="AS175" i="17"/>
  <c r="AS173" i="17"/>
  <c r="AS182" i="17"/>
  <c r="AS140" i="17"/>
  <c r="AS138" i="17"/>
  <c r="AS136" i="17"/>
  <c r="AS130" i="17"/>
  <c r="AS128" i="17"/>
  <c r="AS122" i="17"/>
  <c r="AS98" i="17"/>
  <c r="AS99" i="17"/>
  <c r="AS221" i="17"/>
  <c r="AS215" i="17"/>
  <c r="AS199" i="17"/>
  <c r="AS191" i="17"/>
  <c r="AS163" i="17"/>
  <c r="AS108" i="17"/>
  <c r="AS100" i="17"/>
  <c r="AS235" i="17"/>
  <c r="AS211" i="17"/>
  <c r="AS195" i="17"/>
  <c r="AS179" i="17"/>
  <c r="AS169" i="17"/>
  <c r="AS165" i="17"/>
  <c r="AS153" i="17"/>
  <c r="AS145" i="17"/>
  <c r="AS123" i="17"/>
  <c r="AS119" i="17"/>
  <c r="AS117" i="17"/>
  <c r="AS113" i="17"/>
  <c r="AS111" i="17"/>
  <c r="AS105" i="17"/>
  <c r="AS103" i="17"/>
  <c r="AS118" i="17"/>
  <c r="AS207" i="17"/>
  <c r="AS161" i="17"/>
  <c r="AS157" i="17"/>
  <c r="AS155" i="17"/>
  <c r="AS149" i="17"/>
  <c r="AS141" i="17"/>
  <c r="AS139" i="17"/>
  <c r="AS137" i="17"/>
  <c r="AS131" i="17"/>
  <c r="AS129" i="17"/>
  <c r="AS101" i="17"/>
  <c r="AS172" i="17"/>
  <c r="AS142" i="17"/>
  <c r="AS120" i="17"/>
  <c r="AS147" i="17"/>
  <c r="AS133" i="17"/>
  <c r="AS125" i="17"/>
  <c r="AS121" i="17"/>
  <c r="AS115" i="17"/>
  <c r="AS107" i="17"/>
  <c r="AS126" i="17"/>
  <c r="AS104" i="17"/>
  <c r="AS143" i="17"/>
  <c r="AS127" i="17"/>
  <c r="AS109" i="17"/>
  <c r="AS151" i="17"/>
  <c r="AS135" i="17"/>
  <c r="AS159" i="17"/>
  <c r="AS43" i="17"/>
  <c r="AS51" i="17"/>
  <c r="AS79" i="17"/>
  <c r="AS47" i="17"/>
  <c r="AS91" i="17"/>
  <c r="AS40" i="17"/>
  <c r="AS58" i="17"/>
  <c r="AS78" i="17"/>
  <c r="AS35" i="17"/>
  <c r="AS59" i="17"/>
  <c r="AS85" i="17"/>
  <c r="AS41" i="17"/>
  <c r="AS63" i="17"/>
  <c r="AS71" i="17"/>
  <c r="AS89" i="17"/>
  <c r="AS39" i="17"/>
  <c r="AS38" i="17"/>
  <c r="AS44" i="17"/>
  <c r="AS46" i="17"/>
  <c r="AS48" i="17"/>
  <c r="AS50" i="17"/>
  <c r="AS56" i="17"/>
  <c r="AS66" i="17"/>
  <c r="AS80" i="17"/>
  <c r="AS88" i="17"/>
  <c r="AS67" i="17"/>
  <c r="AS95" i="17"/>
  <c r="AS57" i="17"/>
  <c r="AS33" i="17"/>
  <c r="AS55" i="17"/>
  <c r="AS65" i="17"/>
  <c r="AS34" i="17"/>
  <c r="AS60" i="17"/>
  <c r="AS68" i="17"/>
  <c r="AS70" i="17"/>
  <c r="AS72" i="17"/>
  <c r="AS76" i="17"/>
  <c r="AS84" i="17"/>
  <c r="AS86" i="17"/>
  <c r="AS36" i="17"/>
  <c r="AS52" i="17"/>
  <c r="AS54" i="17"/>
  <c r="AS94" i="17"/>
  <c r="AS87" i="17"/>
  <c r="AS82" i="17"/>
  <c r="AS45" i="17"/>
  <c r="AS49" i="17"/>
  <c r="AS90" i="17"/>
  <c r="AS92" i="17"/>
  <c r="AS96" i="17"/>
  <c r="AS37" i="17"/>
  <c r="AS69" i="17"/>
  <c r="AS83" i="17"/>
  <c r="AS42" i="17"/>
  <c r="AS75" i="17"/>
  <c r="AS77" i="17"/>
  <c r="AS64" i="17"/>
  <c r="AS53" i="17"/>
  <c r="AS61" i="17"/>
  <c r="AS93" i="17"/>
  <c r="AS73" i="17"/>
  <c r="AS62" i="17"/>
  <c r="AS74" i="17"/>
  <c r="AS81" i="17"/>
  <c r="AT172" i="17"/>
  <c r="AT229" i="17"/>
  <c r="AT204" i="17"/>
  <c r="AT241" i="17"/>
  <c r="AT233" i="17"/>
  <c r="AT99" i="17"/>
  <c r="AT219" i="17"/>
  <c r="AT223" i="17"/>
  <c r="AT213" i="17"/>
  <c r="AT205" i="17"/>
  <c r="AT197" i="17"/>
  <c r="AT177" i="17"/>
  <c r="AT209" i="17"/>
  <c r="AT193" i="17"/>
  <c r="AT181" i="17"/>
  <c r="AT237" i="17"/>
  <c r="AT201" i="17"/>
  <c r="AT242" i="17"/>
  <c r="AT236" i="17"/>
  <c r="AT189" i="17"/>
  <c r="AT111" i="17"/>
  <c r="AT225" i="17"/>
  <c r="AT240" i="17"/>
  <c r="AT238" i="17"/>
  <c r="AT167" i="17"/>
  <c r="AT216" i="17"/>
  <c r="AT214" i="17"/>
  <c r="AT210" i="17"/>
  <c r="AT202" i="17"/>
  <c r="AT190" i="17"/>
  <c r="AT232" i="17"/>
  <c r="AT228" i="17"/>
  <c r="AT222" i="17"/>
  <c r="AT220" i="17"/>
  <c r="AT206" i="17"/>
  <c r="AT200" i="17"/>
  <c r="AT192" i="17"/>
  <c r="AT188" i="17"/>
  <c r="AT226" i="17"/>
  <c r="AT218" i="17"/>
  <c r="AT198" i="17"/>
  <c r="AT196" i="17"/>
  <c r="AT217" i="17"/>
  <c r="AT185" i="17"/>
  <c r="AT97" i="17"/>
  <c r="AT230" i="17"/>
  <c r="AT208" i="17"/>
  <c r="AT180" i="17"/>
  <c r="AT174" i="17"/>
  <c r="AT164" i="17"/>
  <c r="AT148" i="17"/>
  <c r="AT212" i="17"/>
  <c r="AT184" i="17"/>
  <c r="AT176" i="17"/>
  <c r="AT168" i="17"/>
  <c r="AT160" i="17"/>
  <c r="AT152" i="17"/>
  <c r="AT144" i="17"/>
  <c r="AT186" i="17"/>
  <c r="AT182" i="17"/>
  <c r="AT178" i="17"/>
  <c r="AT170" i="17"/>
  <c r="AT166" i="17"/>
  <c r="AT162" i="17"/>
  <c r="AT158" i="17"/>
  <c r="AT156" i="17"/>
  <c r="AT154" i="17"/>
  <c r="AT150" i="17"/>
  <c r="AT146" i="17"/>
  <c r="AT234" i="17"/>
  <c r="AT136" i="17"/>
  <c r="AT132" i="17"/>
  <c r="AT128" i="17"/>
  <c r="AT112" i="17"/>
  <c r="AT110" i="17"/>
  <c r="AT102" i="17"/>
  <c r="AT100" i="17"/>
  <c r="AT243" i="17"/>
  <c r="AT239" i="17"/>
  <c r="AT231" i="17"/>
  <c r="AT215" i="17"/>
  <c r="AT199" i="17"/>
  <c r="AT191" i="17"/>
  <c r="AT173" i="17"/>
  <c r="AT140" i="17"/>
  <c r="AT118" i="17"/>
  <c r="AT108" i="17"/>
  <c r="AT104" i="17"/>
  <c r="AT235" i="17"/>
  <c r="AT221" i="17"/>
  <c r="AT179" i="17"/>
  <c r="AT130" i="17"/>
  <c r="AT122" i="17"/>
  <c r="AT116" i="17"/>
  <c r="AT98" i="17"/>
  <c r="AT211" i="17"/>
  <c r="AT207" i="17"/>
  <c r="AT203" i="17"/>
  <c r="AT195" i="17"/>
  <c r="AT175" i="17"/>
  <c r="AT169" i="17"/>
  <c r="AT165" i="17"/>
  <c r="AT134" i="17"/>
  <c r="AT126" i="17"/>
  <c r="AT114" i="17"/>
  <c r="AT187" i="17"/>
  <c r="AT183" i="17"/>
  <c r="AT163" i="17"/>
  <c r="AT161" i="17"/>
  <c r="AT155" i="17"/>
  <c r="AT139" i="17"/>
  <c r="AT133" i="17"/>
  <c r="AT125" i="17"/>
  <c r="AT121" i="17"/>
  <c r="AT109" i="17"/>
  <c r="AT101" i="17"/>
  <c r="AT194" i="17"/>
  <c r="AT224" i="17"/>
  <c r="AT138" i="17"/>
  <c r="AT124" i="17"/>
  <c r="AT159" i="17"/>
  <c r="AT151" i="17"/>
  <c r="AT147" i="17"/>
  <c r="AT145" i="17"/>
  <c r="AT143" i="17"/>
  <c r="AT137" i="17"/>
  <c r="AT131" i="17"/>
  <c r="AT123" i="17"/>
  <c r="AT227" i="17"/>
  <c r="AT171" i="17"/>
  <c r="AT157" i="17"/>
  <c r="AT149" i="17"/>
  <c r="AT141" i="17"/>
  <c r="AT135" i="17"/>
  <c r="AT127" i="17"/>
  <c r="AT115" i="17"/>
  <c r="AT105" i="17"/>
  <c r="AT103" i="17"/>
  <c r="AT142" i="17"/>
  <c r="AT120" i="17"/>
  <c r="AT106" i="17"/>
  <c r="AT129" i="17"/>
  <c r="AT113" i="17"/>
  <c r="AT107" i="17"/>
  <c r="AT119" i="17"/>
  <c r="AT153" i="17"/>
  <c r="AT117" i="17"/>
  <c r="AT33" i="17"/>
  <c r="AT77" i="17"/>
  <c r="AT91" i="17"/>
  <c r="AT42" i="17"/>
  <c r="AT46" i="17"/>
  <c r="AT48" i="17"/>
  <c r="AT58" i="17"/>
  <c r="AT64" i="17"/>
  <c r="AT84" i="17"/>
  <c r="AT86" i="17"/>
  <c r="AT43" i="17"/>
  <c r="AT59" i="17"/>
  <c r="AT95" i="17"/>
  <c r="AT71" i="17"/>
  <c r="AT65" i="17"/>
  <c r="AT40" i="17"/>
  <c r="AT70" i="17"/>
  <c r="AT72" i="17"/>
  <c r="AT74" i="17"/>
  <c r="AT88" i="17"/>
  <c r="AT49" i="17"/>
  <c r="AT67" i="17"/>
  <c r="AT73" i="17"/>
  <c r="AT85" i="17"/>
  <c r="AT51" i="17"/>
  <c r="AT89" i="17"/>
  <c r="AT47" i="17"/>
  <c r="AT34" i="17"/>
  <c r="AT44" i="17"/>
  <c r="AT52" i="17"/>
  <c r="AT56" i="17"/>
  <c r="AT60" i="17"/>
  <c r="AT68" i="17"/>
  <c r="AT76" i="17"/>
  <c r="AT41" i="17"/>
  <c r="AT57" i="17"/>
  <c r="AT90" i="17"/>
  <c r="AT92" i="17"/>
  <c r="AT37" i="17"/>
  <c r="AT69" i="17"/>
  <c r="AT79" i="17"/>
  <c r="AT96" i="17"/>
  <c r="AT53" i="17"/>
  <c r="AT63" i="17"/>
  <c r="AT83" i="17"/>
  <c r="AT54" i="17"/>
  <c r="AT80" i="17"/>
  <c r="AT45" i="17"/>
  <c r="AT61" i="17"/>
  <c r="AT75" i="17"/>
  <c r="AT93" i="17"/>
  <c r="AT38" i="17"/>
  <c r="AT62" i="17"/>
  <c r="AT66" i="17"/>
  <c r="AT87" i="17"/>
  <c r="AT35" i="17"/>
  <c r="AT39" i="17"/>
  <c r="AT55" i="17"/>
  <c r="AT36" i="17"/>
  <c r="AT94" i="17"/>
  <c r="AT81" i="17"/>
  <c r="AT50" i="17"/>
  <c r="AT78" i="17"/>
  <c r="AT82" i="17"/>
  <c r="T184" i="17"/>
  <c r="T113" i="17"/>
  <c r="T110" i="17"/>
  <c r="T241" i="17"/>
  <c r="T237" i="17"/>
  <c r="T219" i="17"/>
  <c r="T106" i="17"/>
  <c r="T233" i="17"/>
  <c r="T217" i="17"/>
  <c r="T209" i="17"/>
  <c r="T181" i="17"/>
  <c r="T213" i="17"/>
  <c r="T193" i="17"/>
  <c r="T223" i="17"/>
  <c r="T197" i="17"/>
  <c r="T189" i="17"/>
  <c r="T177" i="17"/>
  <c r="T167" i="17"/>
  <c r="T105" i="17"/>
  <c r="T238" i="17"/>
  <c r="T234" i="17"/>
  <c r="T205" i="17"/>
  <c r="T185" i="17"/>
  <c r="T121" i="17"/>
  <c r="T236" i="17"/>
  <c r="T201" i="17"/>
  <c r="T225" i="17"/>
  <c r="T97" i="17"/>
  <c r="T109" i="17"/>
  <c r="T242" i="17"/>
  <c r="T240" i="17"/>
  <c r="T230" i="17"/>
  <c r="T228" i="17"/>
  <c r="T224" i="17"/>
  <c r="T214" i="17"/>
  <c r="T210" i="17"/>
  <c r="T186" i="17"/>
  <c r="T220" i="17"/>
  <c r="T218" i="17"/>
  <c r="T216" i="17"/>
  <c r="T200" i="17"/>
  <c r="T196" i="17"/>
  <c r="T222" i="17"/>
  <c r="T212" i="17"/>
  <c r="T206" i="17"/>
  <c r="T204" i="17"/>
  <c r="T202" i="17"/>
  <c r="T194" i="17"/>
  <c r="T190" i="17"/>
  <c r="T226" i="17"/>
  <c r="T180" i="17"/>
  <c r="T168" i="17"/>
  <c r="T164" i="17"/>
  <c r="T160" i="17"/>
  <c r="T156" i="17"/>
  <c r="T152" i="17"/>
  <c r="T148" i="17"/>
  <c r="T144" i="17"/>
  <c r="T232" i="17"/>
  <c r="T208" i="17"/>
  <c r="T192" i="17"/>
  <c r="T182" i="17"/>
  <c r="T178" i="17"/>
  <c r="T176" i="17"/>
  <c r="T174" i="17"/>
  <c r="T172" i="17"/>
  <c r="T170" i="17"/>
  <c r="T166" i="17"/>
  <c r="T162" i="17"/>
  <c r="T158" i="17"/>
  <c r="T154" i="17"/>
  <c r="T150" i="17"/>
  <c r="T146" i="17"/>
  <c r="T142" i="17"/>
  <c r="T138" i="17"/>
  <c r="T134" i="17"/>
  <c r="T130" i="17"/>
  <c r="T126" i="17"/>
  <c r="T122" i="17"/>
  <c r="T104" i="17"/>
  <c r="T100" i="17"/>
  <c r="T243" i="17"/>
  <c r="T227" i="17"/>
  <c r="T203" i="17"/>
  <c r="T183" i="17"/>
  <c r="T173" i="17"/>
  <c r="T163" i="17"/>
  <c r="T161" i="17"/>
  <c r="T120" i="17"/>
  <c r="T102" i="17"/>
  <c r="T239" i="17"/>
  <c r="T235" i="17"/>
  <c r="T215" i="17"/>
  <c r="T199" i="17"/>
  <c r="T179" i="17"/>
  <c r="T140" i="17"/>
  <c r="T136" i="17"/>
  <c r="T132" i="17"/>
  <c r="T128" i="17"/>
  <c r="T124" i="17"/>
  <c r="T112" i="17"/>
  <c r="T114" i="17"/>
  <c r="T231" i="17"/>
  <c r="T221" i="17"/>
  <c r="T195" i="17"/>
  <c r="T191" i="17"/>
  <c r="T116" i="17"/>
  <c r="T108" i="17"/>
  <c r="T155" i="17"/>
  <c r="T153" i="17"/>
  <c r="T147" i="17"/>
  <c r="T145" i="17"/>
  <c r="T139" i="17"/>
  <c r="T131" i="17"/>
  <c r="T103" i="17"/>
  <c r="T117" i="17"/>
  <c r="T188" i="17"/>
  <c r="T98" i="17"/>
  <c r="T211" i="17"/>
  <c r="T175" i="17"/>
  <c r="T171" i="17"/>
  <c r="T165" i="17"/>
  <c r="T119" i="17"/>
  <c r="T111" i="17"/>
  <c r="T99" i="17"/>
  <c r="T115" i="17"/>
  <c r="T118" i="17"/>
  <c r="T169" i="17"/>
  <c r="T149" i="17"/>
  <c r="T133" i="17"/>
  <c r="T125" i="17"/>
  <c r="T123" i="17"/>
  <c r="T101" i="17"/>
  <c r="T107" i="17"/>
  <c r="T229" i="17"/>
  <c r="T207" i="17"/>
  <c r="T187" i="17"/>
  <c r="T157" i="17"/>
  <c r="T143" i="17"/>
  <c r="T129" i="17"/>
  <c r="T135" i="17"/>
  <c r="T159" i="17"/>
  <c r="T141" i="17"/>
  <c r="T137" i="17"/>
  <c r="T127" i="17"/>
  <c r="T151" i="17"/>
  <c r="T198" i="17"/>
  <c r="T43" i="17"/>
  <c r="T57" i="17"/>
  <c r="T63" i="17"/>
  <c r="T47" i="17"/>
  <c r="T38" i="17"/>
  <c r="T40" i="17"/>
  <c r="T48" i="17"/>
  <c r="T54" i="17"/>
  <c r="T64" i="17"/>
  <c r="T66" i="17"/>
  <c r="T70" i="17"/>
  <c r="T78" i="17"/>
  <c r="T80" i="17"/>
  <c r="T82" i="17"/>
  <c r="T35" i="17"/>
  <c r="T41" i="17"/>
  <c r="T51" i="17"/>
  <c r="T89" i="17"/>
  <c r="T39" i="17"/>
  <c r="T65" i="17"/>
  <c r="T77" i="17"/>
  <c r="T36" i="17"/>
  <c r="T46" i="17"/>
  <c r="T58" i="17"/>
  <c r="T62" i="17"/>
  <c r="T74" i="17"/>
  <c r="T49" i="17"/>
  <c r="T59" i="17"/>
  <c r="T95" i="17"/>
  <c r="T71" i="17"/>
  <c r="T33" i="17"/>
  <c r="T55" i="17"/>
  <c r="T42" i="17"/>
  <c r="T44" i="17"/>
  <c r="T52" i="17"/>
  <c r="T56" i="17"/>
  <c r="T86" i="17"/>
  <c r="T91" i="17"/>
  <c r="T68" i="17"/>
  <c r="T84" i="17"/>
  <c r="T88" i="17"/>
  <c r="T93" i="17"/>
  <c r="T83" i="17"/>
  <c r="T45" i="17"/>
  <c r="T81" i="17"/>
  <c r="T67" i="17"/>
  <c r="T73" i="17"/>
  <c r="T60" i="17"/>
  <c r="T76" i="17"/>
  <c r="T96" i="17"/>
  <c r="T37" i="17"/>
  <c r="T53" i="17"/>
  <c r="T34" i="17"/>
  <c r="T61" i="17"/>
  <c r="T85" i="17"/>
  <c r="T79" i="17"/>
  <c r="T50" i="17"/>
  <c r="T72" i="17"/>
  <c r="T90" i="17"/>
  <c r="T92" i="17"/>
  <c r="T94" i="17"/>
  <c r="T69" i="17"/>
  <c r="T75" i="17"/>
  <c r="T87" i="17"/>
  <c r="X144" i="17"/>
  <c r="X190" i="17"/>
  <c r="X168" i="17"/>
  <c r="X136" i="17"/>
  <c r="X138" i="17"/>
  <c r="X128" i="17"/>
  <c r="X233" i="17"/>
  <c r="X213" i="17"/>
  <c r="X209" i="17"/>
  <c r="X170" i="17"/>
  <c r="X146" i="17"/>
  <c r="X241" i="17"/>
  <c r="X219" i="17"/>
  <c r="X154" i="17"/>
  <c r="X122" i="17"/>
  <c r="X160" i="17"/>
  <c r="X176" i="17"/>
  <c r="X237" i="17"/>
  <c r="X229" i="17"/>
  <c r="X130" i="17"/>
  <c r="X205" i="17"/>
  <c r="X201" i="17"/>
  <c r="X185" i="17"/>
  <c r="X162" i="17"/>
  <c r="X181" i="17"/>
  <c r="X177" i="17"/>
  <c r="X152" i="17"/>
  <c r="X217" i="17"/>
  <c r="X225" i="17"/>
  <c r="X242" i="17"/>
  <c r="X240" i="17"/>
  <c r="X167" i="17"/>
  <c r="X238" i="17"/>
  <c r="X223" i="17"/>
  <c r="X197" i="17"/>
  <c r="X193" i="17"/>
  <c r="X234" i="17"/>
  <c r="X224" i="17"/>
  <c r="X220" i="17"/>
  <c r="X218" i="17"/>
  <c r="X210" i="17"/>
  <c r="X206" i="17"/>
  <c r="X198" i="17"/>
  <c r="X196" i="17"/>
  <c r="X186" i="17"/>
  <c r="X222" i="17"/>
  <c r="X216" i="17"/>
  <c r="X204" i="17"/>
  <c r="X200" i="17"/>
  <c r="X236" i="17"/>
  <c r="X232" i="17"/>
  <c r="X226" i="17"/>
  <c r="X214" i="17"/>
  <c r="X212" i="17"/>
  <c r="X228" i="17"/>
  <c r="X182" i="17"/>
  <c r="X178" i="17"/>
  <c r="X174" i="17"/>
  <c r="X172" i="17"/>
  <c r="X202" i="17"/>
  <c r="X184" i="17"/>
  <c r="X189" i="17"/>
  <c r="X208" i="17"/>
  <c r="X192" i="17"/>
  <c r="X116" i="17"/>
  <c r="X114" i="17"/>
  <c r="X112" i="17"/>
  <c r="X104" i="17"/>
  <c r="X102" i="17"/>
  <c r="X140" i="17"/>
  <c r="X235" i="17"/>
  <c r="X231" i="17"/>
  <c r="X221" i="17"/>
  <c r="X211" i="17"/>
  <c r="X207" i="17"/>
  <c r="X171" i="17"/>
  <c r="X169" i="17"/>
  <c r="X230" i="17"/>
  <c r="X110" i="17"/>
  <c r="X108" i="17"/>
  <c r="X106" i="17"/>
  <c r="X132" i="17"/>
  <c r="X164" i="17"/>
  <c r="X215" i="17"/>
  <c r="X203" i="17"/>
  <c r="X199" i="17"/>
  <c r="X183" i="17"/>
  <c r="X179" i="17"/>
  <c r="X173" i="17"/>
  <c r="X194" i="17"/>
  <c r="X118" i="17"/>
  <c r="X98" i="17"/>
  <c r="X124" i="17"/>
  <c r="X156" i="17"/>
  <c r="X243" i="17"/>
  <c r="X239" i="17"/>
  <c r="X175" i="17"/>
  <c r="X165" i="17"/>
  <c r="X188" i="17"/>
  <c r="X137" i="17"/>
  <c r="X135" i="17"/>
  <c r="X133" i="17"/>
  <c r="X129" i="17"/>
  <c r="X127" i="17"/>
  <c r="X125" i="17"/>
  <c r="X115" i="17"/>
  <c r="X134" i="17"/>
  <c r="X166" i="17"/>
  <c r="X100" i="17"/>
  <c r="X180" i="17"/>
  <c r="X187" i="17"/>
  <c r="X163" i="17"/>
  <c r="X155" i="17"/>
  <c r="X153" i="17"/>
  <c r="X151" i="17"/>
  <c r="X147" i="17"/>
  <c r="X145" i="17"/>
  <c r="X139" i="17"/>
  <c r="X131" i="17"/>
  <c r="X123" i="17"/>
  <c r="X121" i="17"/>
  <c r="X119" i="17"/>
  <c r="X113" i="17"/>
  <c r="X111" i="17"/>
  <c r="X109" i="17"/>
  <c r="X126" i="17"/>
  <c r="X158" i="17"/>
  <c r="X120" i="17"/>
  <c r="X148" i="17"/>
  <c r="X227" i="17"/>
  <c r="X195" i="17"/>
  <c r="X159" i="17"/>
  <c r="X157" i="17"/>
  <c r="X149" i="17"/>
  <c r="X117" i="17"/>
  <c r="X105" i="17"/>
  <c r="X97" i="17"/>
  <c r="X150" i="17"/>
  <c r="X191" i="17"/>
  <c r="X141" i="17"/>
  <c r="X107" i="17"/>
  <c r="X103" i="17"/>
  <c r="X161" i="17"/>
  <c r="X101" i="17"/>
  <c r="X99" i="17"/>
  <c r="X143" i="17"/>
  <c r="X142" i="17"/>
  <c r="X59" i="17"/>
  <c r="X41" i="17"/>
  <c r="X33" i="17"/>
  <c r="X91" i="17"/>
  <c r="X36" i="17"/>
  <c r="X42" i="17"/>
  <c r="X48" i="17"/>
  <c r="X54" i="17"/>
  <c r="X56" i="17"/>
  <c r="X60" i="17"/>
  <c r="X68" i="17"/>
  <c r="X84" i="17"/>
  <c r="X86" i="17"/>
  <c r="X43" i="17"/>
  <c r="X67" i="17"/>
  <c r="X83" i="17"/>
  <c r="X40" i="17"/>
  <c r="X44" i="17"/>
  <c r="X52" i="17"/>
  <c r="X58" i="17"/>
  <c r="X62" i="17"/>
  <c r="X64" i="17"/>
  <c r="X76" i="17"/>
  <c r="X78" i="17"/>
  <c r="X85" i="17"/>
  <c r="X95" i="17"/>
  <c r="X51" i="17"/>
  <c r="X63" i="17"/>
  <c r="X71" i="17"/>
  <c r="X79" i="17"/>
  <c r="X89" i="17"/>
  <c r="X47" i="17"/>
  <c r="X77" i="17"/>
  <c r="X38" i="17"/>
  <c r="X50" i="17"/>
  <c r="X66" i="17"/>
  <c r="X70" i="17"/>
  <c r="X72" i="17"/>
  <c r="X74" i="17"/>
  <c r="X80" i="17"/>
  <c r="X73" i="17"/>
  <c r="X57" i="17"/>
  <c r="X55" i="17"/>
  <c r="X46" i="17"/>
  <c r="X90" i="17"/>
  <c r="X37" i="17"/>
  <c r="X69" i="17"/>
  <c r="X81" i="17"/>
  <c r="X87" i="17"/>
  <c r="X75" i="17"/>
  <c r="X35" i="17"/>
  <c r="X39" i="17"/>
  <c r="X34" i="17"/>
  <c r="X88" i="17"/>
  <c r="X45" i="17"/>
  <c r="X61" i="17"/>
  <c r="X93" i="17"/>
  <c r="X65" i="17"/>
  <c r="X82" i="17"/>
  <c r="X92" i="17"/>
  <c r="X96" i="17"/>
  <c r="X53" i="17"/>
  <c r="X49" i="17"/>
  <c r="X94" i="17"/>
  <c r="AB204" i="17"/>
  <c r="AB214" i="17"/>
  <c r="AB200" i="17"/>
  <c r="AB237" i="17"/>
  <c r="AB229" i="17"/>
  <c r="AB208" i="17"/>
  <c r="AB241" i="17"/>
  <c r="AB217" i="17"/>
  <c r="AB213" i="17"/>
  <c r="AB210" i="17"/>
  <c r="AB182" i="17"/>
  <c r="AB223" i="17"/>
  <c r="AB219" i="17"/>
  <c r="AB201" i="17"/>
  <c r="AB197" i="17"/>
  <c r="AB233" i="17"/>
  <c r="AB209" i="17"/>
  <c r="AB205" i="17"/>
  <c r="AB185" i="17"/>
  <c r="AB97" i="17"/>
  <c r="AB177" i="17"/>
  <c r="AB117" i="17"/>
  <c r="AB172" i="17"/>
  <c r="AB225" i="17"/>
  <c r="AB242" i="17"/>
  <c r="AB232" i="17"/>
  <c r="AB189" i="17"/>
  <c r="AB181" i="17"/>
  <c r="AB240" i="17"/>
  <c r="AB238" i="17"/>
  <c r="AB236" i="17"/>
  <c r="AB234" i="17"/>
  <c r="AB230" i="17"/>
  <c r="AB226" i="17"/>
  <c r="AB222" i="17"/>
  <c r="AB218" i="17"/>
  <c r="AB212" i="17"/>
  <c r="AB202" i="17"/>
  <c r="AB196" i="17"/>
  <c r="AB228" i="17"/>
  <c r="AB220" i="17"/>
  <c r="AB194" i="17"/>
  <c r="AB167" i="17"/>
  <c r="AB216" i="17"/>
  <c r="AB206" i="17"/>
  <c r="AB198" i="17"/>
  <c r="AB190" i="17"/>
  <c r="AB186" i="17"/>
  <c r="AB192" i="17"/>
  <c r="AB188" i="17"/>
  <c r="AB170" i="17"/>
  <c r="AB166" i="17"/>
  <c r="AB162" i="17"/>
  <c r="AB158" i="17"/>
  <c r="AB154" i="17"/>
  <c r="AB150" i="17"/>
  <c r="AB146" i="17"/>
  <c r="AB178" i="17"/>
  <c r="AB193" i="17"/>
  <c r="AB184" i="17"/>
  <c r="AB180" i="17"/>
  <c r="AB176" i="17"/>
  <c r="AB174" i="17"/>
  <c r="AB168" i="17"/>
  <c r="AB164" i="17"/>
  <c r="AB160" i="17"/>
  <c r="AB156" i="17"/>
  <c r="AB152" i="17"/>
  <c r="AB148" i="17"/>
  <c r="AB144" i="17"/>
  <c r="AB140" i="17"/>
  <c r="AB136" i="17"/>
  <c r="AB132" i="17"/>
  <c r="AB128" i="17"/>
  <c r="AB124" i="17"/>
  <c r="AB108" i="17"/>
  <c r="AB106" i="17"/>
  <c r="AB207" i="17"/>
  <c r="AB195" i="17"/>
  <c r="AB191" i="17"/>
  <c r="AB175" i="17"/>
  <c r="AB118" i="17"/>
  <c r="AB112" i="17"/>
  <c r="AB102" i="17"/>
  <c r="AB221" i="17"/>
  <c r="AB211" i="17"/>
  <c r="AB187" i="17"/>
  <c r="AB171" i="17"/>
  <c r="AB224" i="17"/>
  <c r="AB142" i="17"/>
  <c r="AB138" i="17"/>
  <c r="AB134" i="17"/>
  <c r="AB130" i="17"/>
  <c r="AB126" i="17"/>
  <c r="AB122" i="17"/>
  <c r="AB120" i="17"/>
  <c r="AB110" i="17"/>
  <c r="AB104" i="17"/>
  <c r="AB100" i="17"/>
  <c r="AB109" i="17"/>
  <c r="AB235" i="17"/>
  <c r="AB231" i="17"/>
  <c r="AB227" i="17"/>
  <c r="AB215" i="17"/>
  <c r="AB203" i="17"/>
  <c r="AB199" i="17"/>
  <c r="AB183" i="17"/>
  <c r="AB173" i="17"/>
  <c r="AB163" i="17"/>
  <c r="AB161" i="17"/>
  <c r="AB243" i="17"/>
  <c r="AB179" i="17"/>
  <c r="AB159" i="17"/>
  <c r="AB157" i="17"/>
  <c r="AB149" i="17"/>
  <c r="AB143" i="17"/>
  <c r="AB141" i="17"/>
  <c r="AB121" i="17"/>
  <c r="AB101" i="17"/>
  <c r="AB116" i="17"/>
  <c r="AB114" i="17"/>
  <c r="AB137" i="17"/>
  <c r="AB135" i="17"/>
  <c r="AB129" i="17"/>
  <c r="AB127" i="17"/>
  <c r="AB119" i="17"/>
  <c r="AB111" i="17"/>
  <c r="AB98" i="17"/>
  <c r="AB165" i="17"/>
  <c r="AB155" i="17"/>
  <c r="AB153" i="17"/>
  <c r="AB147" i="17"/>
  <c r="AB145" i="17"/>
  <c r="AB139" i="17"/>
  <c r="AB133" i="17"/>
  <c r="AB131" i="17"/>
  <c r="AB113" i="17"/>
  <c r="AB107" i="17"/>
  <c r="AB105" i="17"/>
  <c r="AB239" i="17"/>
  <c r="AB115" i="17"/>
  <c r="AB99" i="17"/>
  <c r="AB125" i="17"/>
  <c r="AB103" i="17"/>
  <c r="AB169" i="17"/>
  <c r="AB151" i="17"/>
  <c r="AB123" i="17"/>
  <c r="AB49" i="17"/>
  <c r="AB59" i="17"/>
  <c r="AB95" i="17"/>
  <c r="AB71" i="17"/>
  <c r="AB79" i="17"/>
  <c r="AB40" i="17"/>
  <c r="AB42" i="17"/>
  <c r="AB44" i="17"/>
  <c r="AB50" i="17"/>
  <c r="AB52" i="17"/>
  <c r="AB62" i="17"/>
  <c r="AB64" i="17"/>
  <c r="AB70" i="17"/>
  <c r="AB78" i="17"/>
  <c r="AB67" i="17"/>
  <c r="AB73" i="17"/>
  <c r="AB57" i="17"/>
  <c r="AB47" i="17"/>
  <c r="AB91" i="17"/>
  <c r="AB36" i="17"/>
  <c r="AB48" i="17"/>
  <c r="AB58" i="17"/>
  <c r="AB66" i="17"/>
  <c r="AB72" i="17"/>
  <c r="AB35" i="17"/>
  <c r="AB43" i="17"/>
  <c r="AB41" i="17"/>
  <c r="AB39" i="17"/>
  <c r="AB65" i="17"/>
  <c r="AB34" i="17"/>
  <c r="AB46" i="17"/>
  <c r="AB54" i="17"/>
  <c r="AB60" i="17"/>
  <c r="AB68" i="17"/>
  <c r="AB74" i="17"/>
  <c r="AB80" i="17"/>
  <c r="AB82" i="17"/>
  <c r="AB84" i="17"/>
  <c r="AB77" i="17"/>
  <c r="AB45" i="17"/>
  <c r="AB63" i="17"/>
  <c r="AB86" i="17"/>
  <c r="AB94" i="17"/>
  <c r="AB85" i="17"/>
  <c r="AB51" i="17"/>
  <c r="AB33" i="17"/>
  <c r="AB83" i="17"/>
  <c r="AB76" i="17"/>
  <c r="AB90" i="17"/>
  <c r="AB92" i="17"/>
  <c r="AB88" i="17"/>
  <c r="AB53" i="17"/>
  <c r="AB69" i="17"/>
  <c r="AB81" i="17"/>
  <c r="AB89" i="17"/>
  <c r="AB38" i="17"/>
  <c r="AB56" i="17"/>
  <c r="AB96" i="17"/>
  <c r="AB37" i="17"/>
  <c r="AB61" i="17"/>
  <c r="AB75" i="17"/>
  <c r="AB87" i="17"/>
  <c r="AB55" i="17"/>
  <c r="AB93" i="17"/>
  <c r="AF158" i="17"/>
  <c r="AF126" i="17"/>
  <c r="AF166" i="17"/>
  <c r="AF134" i="17"/>
  <c r="AF160" i="17"/>
  <c r="AF128" i="17"/>
  <c r="AF237" i="17"/>
  <c r="AF223" i="17"/>
  <c r="AF205" i="17"/>
  <c r="AF136" i="17"/>
  <c r="AF150" i="17"/>
  <c r="AF144" i="17"/>
  <c r="AF142" i="17"/>
  <c r="AF241" i="17"/>
  <c r="AF229" i="17"/>
  <c r="AF193" i="17"/>
  <c r="AF189" i="17"/>
  <c r="AF167" i="17"/>
  <c r="AF201" i="17"/>
  <c r="AF197" i="17"/>
  <c r="AF152" i="17"/>
  <c r="AF168" i="17"/>
  <c r="AF219" i="17"/>
  <c r="AF213" i="17"/>
  <c r="AF209" i="17"/>
  <c r="AF206" i="17"/>
  <c r="AF236" i="17"/>
  <c r="AF177" i="17"/>
  <c r="AF232" i="17"/>
  <c r="AF217" i="17"/>
  <c r="AF185" i="17"/>
  <c r="AF181" i="17"/>
  <c r="AF225" i="17"/>
  <c r="AF242" i="17"/>
  <c r="AF240" i="17"/>
  <c r="AF238" i="17"/>
  <c r="AF234" i="17"/>
  <c r="AF216" i="17"/>
  <c r="AF212" i="17"/>
  <c r="AF202" i="17"/>
  <c r="AF198" i="17"/>
  <c r="AF190" i="17"/>
  <c r="AF230" i="17"/>
  <c r="AF226" i="17"/>
  <c r="AF222" i="17"/>
  <c r="AF220" i="17"/>
  <c r="AF218" i="17"/>
  <c r="AF200" i="17"/>
  <c r="AF186" i="17"/>
  <c r="AF228" i="17"/>
  <c r="AF224" i="17"/>
  <c r="AF214" i="17"/>
  <c r="AF188" i="17"/>
  <c r="AF182" i="17"/>
  <c r="AF178" i="17"/>
  <c r="AF208" i="17"/>
  <c r="AF180" i="17"/>
  <c r="AF210" i="17"/>
  <c r="AF194" i="17"/>
  <c r="AF184" i="17"/>
  <c r="AF176" i="17"/>
  <c r="AF108" i="17"/>
  <c r="AF98" i="17"/>
  <c r="AF97" i="17"/>
  <c r="AF130" i="17"/>
  <c r="AF162" i="17"/>
  <c r="AF174" i="17"/>
  <c r="AF239" i="17"/>
  <c r="AF235" i="17"/>
  <c r="AF221" i="17"/>
  <c r="AF187" i="17"/>
  <c r="AF172" i="17"/>
  <c r="AF120" i="17"/>
  <c r="AF114" i="17"/>
  <c r="AF100" i="17"/>
  <c r="AF122" i="17"/>
  <c r="AF154" i="17"/>
  <c r="AF111" i="17"/>
  <c r="AF195" i="17"/>
  <c r="AF191" i="17"/>
  <c r="AF110" i="17"/>
  <c r="AF106" i="17"/>
  <c r="AF104" i="17"/>
  <c r="AF102" i="17"/>
  <c r="AF146" i="17"/>
  <c r="AF192" i="17"/>
  <c r="AF227" i="17"/>
  <c r="AF211" i="17"/>
  <c r="AF179" i="17"/>
  <c r="AF175" i="17"/>
  <c r="AF171" i="17"/>
  <c r="AF169" i="17"/>
  <c r="AF116" i="17"/>
  <c r="AF170" i="17"/>
  <c r="AF243" i="17"/>
  <c r="AF215" i="17"/>
  <c r="AF207" i="17"/>
  <c r="AF161" i="17"/>
  <c r="AF159" i="17"/>
  <c r="AF113" i="17"/>
  <c r="AF105" i="17"/>
  <c r="AF124" i="17"/>
  <c r="AF156" i="17"/>
  <c r="AF204" i="17"/>
  <c r="AF138" i="17"/>
  <c r="AF231" i="17"/>
  <c r="AF203" i="17"/>
  <c r="AF183" i="17"/>
  <c r="AF133" i="17"/>
  <c r="AF119" i="17"/>
  <c r="AF109" i="17"/>
  <c r="AF103" i="17"/>
  <c r="AF99" i="17"/>
  <c r="AF148" i="17"/>
  <c r="AF196" i="17"/>
  <c r="AF118" i="17"/>
  <c r="AF112" i="17"/>
  <c r="AF233" i="17"/>
  <c r="AF165" i="17"/>
  <c r="AF163" i="17"/>
  <c r="AF151" i="17"/>
  <c r="AF143" i="17"/>
  <c r="AF141" i="17"/>
  <c r="AF137" i="17"/>
  <c r="AF135" i="17"/>
  <c r="AF131" i="17"/>
  <c r="AF129" i="17"/>
  <c r="AF127" i="17"/>
  <c r="AF123" i="17"/>
  <c r="AF117" i="17"/>
  <c r="AF107" i="17"/>
  <c r="AF101" i="17"/>
  <c r="AF140" i="17"/>
  <c r="AF199" i="17"/>
  <c r="AF139" i="17"/>
  <c r="AF121" i="17"/>
  <c r="AF164" i="17"/>
  <c r="AF173" i="17"/>
  <c r="AF125" i="17"/>
  <c r="AF147" i="17"/>
  <c r="AF115" i="17"/>
  <c r="AF132" i="17"/>
  <c r="AF157" i="17"/>
  <c r="AF149" i="17"/>
  <c r="AF155" i="17"/>
  <c r="AF145" i="17"/>
  <c r="AF153" i="17"/>
  <c r="AF85" i="17"/>
  <c r="AF95" i="17"/>
  <c r="AF71" i="17"/>
  <c r="AF89" i="17"/>
  <c r="AF55" i="17"/>
  <c r="AF83" i="17"/>
  <c r="AF49" i="17"/>
  <c r="AF59" i="17"/>
  <c r="AF73" i="17"/>
  <c r="AF36" i="17"/>
  <c r="AF40" i="17"/>
  <c r="AF42" i="17"/>
  <c r="AF46" i="17"/>
  <c r="AF48" i="17"/>
  <c r="AF58" i="17"/>
  <c r="AF68" i="17"/>
  <c r="AF72" i="17"/>
  <c r="AF35" i="17"/>
  <c r="AF41" i="17"/>
  <c r="AF63" i="17"/>
  <c r="AF39" i="17"/>
  <c r="AF65" i="17"/>
  <c r="AF77" i="17"/>
  <c r="AF91" i="17"/>
  <c r="AF38" i="17"/>
  <c r="AF50" i="17"/>
  <c r="AF52" i="17"/>
  <c r="AF54" i="17"/>
  <c r="AF60" i="17"/>
  <c r="AF62" i="17"/>
  <c r="AF64" i="17"/>
  <c r="AF74" i="17"/>
  <c r="AF76" i="17"/>
  <c r="AF78" i="17"/>
  <c r="AF51" i="17"/>
  <c r="AF82" i="17"/>
  <c r="AF45" i="17"/>
  <c r="AF53" i="17"/>
  <c r="AF43" i="17"/>
  <c r="AF57" i="17"/>
  <c r="AF79" i="17"/>
  <c r="AF34" i="17"/>
  <c r="AF44" i="17"/>
  <c r="AF86" i="17"/>
  <c r="AF94" i="17"/>
  <c r="AF37" i="17"/>
  <c r="AF75" i="17"/>
  <c r="AF81" i="17"/>
  <c r="AF87" i="17"/>
  <c r="AF33" i="17"/>
  <c r="AF70" i="17"/>
  <c r="AF80" i="17"/>
  <c r="AF84" i="17"/>
  <c r="AF61" i="17"/>
  <c r="AF47" i="17"/>
  <c r="AF88" i="17"/>
  <c r="AF92" i="17"/>
  <c r="AF96" i="17"/>
  <c r="AF67" i="17"/>
  <c r="AF56" i="17"/>
  <c r="AF66" i="17"/>
  <c r="AF90" i="17"/>
  <c r="AF69" i="17"/>
  <c r="AF93" i="17"/>
  <c r="AJ219" i="17"/>
  <c r="AJ217" i="17"/>
  <c r="AJ209" i="17"/>
  <c r="AJ241" i="17"/>
  <c r="AJ237" i="17"/>
  <c r="AJ229" i="17"/>
  <c r="AJ223" i="17"/>
  <c r="AJ177" i="17"/>
  <c r="AJ201" i="17"/>
  <c r="AJ193" i="17"/>
  <c r="AJ189" i="17"/>
  <c r="AJ181" i="17"/>
  <c r="AJ233" i="17"/>
  <c r="AJ205" i="17"/>
  <c r="AJ197" i="17"/>
  <c r="AJ97" i="17"/>
  <c r="AJ238" i="17"/>
  <c r="AJ213" i="17"/>
  <c r="AJ167" i="17"/>
  <c r="AJ225" i="17"/>
  <c r="AJ234" i="17"/>
  <c r="AJ232" i="17"/>
  <c r="AJ236" i="17"/>
  <c r="AJ226" i="17"/>
  <c r="AJ222" i="17"/>
  <c r="AJ220" i="17"/>
  <c r="AJ216" i="17"/>
  <c r="AJ212" i="17"/>
  <c r="AJ208" i="17"/>
  <c r="AJ192" i="17"/>
  <c r="AJ242" i="17"/>
  <c r="AJ224" i="17"/>
  <c r="AJ218" i="17"/>
  <c r="AJ214" i="17"/>
  <c r="AJ210" i="17"/>
  <c r="AJ186" i="17"/>
  <c r="AJ185" i="17"/>
  <c r="AJ240" i="17"/>
  <c r="AJ230" i="17"/>
  <c r="AJ200" i="17"/>
  <c r="AJ196" i="17"/>
  <c r="AJ204" i="17"/>
  <c r="AJ202" i="17"/>
  <c r="AJ180" i="17"/>
  <c r="AJ170" i="17"/>
  <c r="AJ166" i="17"/>
  <c r="AJ162" i="17"/>
  <c r="AJ158" i="17"/>
  <c r="AJ154" i="17"/>
  <c r="AJ150" i="17"/>
  <c r="AJ146" i="17"/>
  <c r="AJ228" i="17"/>
  <c r="AJ206" i="17"/>
  <c r="AJ194" i="17"/>
  <c r="AJ182" i="17"/>
  <c r="AJ178" i="17"/>
  <c r="AJ174" i="17"/>
  <c r="AJ118" i="17"/>
  <c r="AJ106" i="17"/>
  <c r="AJ98" i="17"/>
  <c r="AJ188" i="17"/>
  <c r="AJ227" i="17"/>
  <c r="AJ221" i="17"/>
  <c r="AJ203" i="17"/>
  <c r="AJ187" i="17"/>
  <c r="AJ183" i="17"/>
  <c r="AJ173" i="17"/>
  <c r="AJ163" i="17"/>
  <c r="AJ161" i="17"/>
  <c r="AJ140" i="17"/>
  <c r="AJ136" i="17"/>
  <c r="AJ132" i="17"/>
  <c r="AJ128" i="17"/>
  <c r="AJ124" i="17"/>
  <c r="AJ116" i="17"/>
  <c r="AJ112" i="17"/>
  <c r="AJ110" i="17"/>
  <c r="AJ104" i="17"/>
  <c r="AJ243" i="17"/>
  <c r="AJ231" i="17"/>
  <c r="AJ207" i="17"/>
  <c r="AJ175" i="17"/>
  <c r="AJ190" i="17"/>
  <c r="AJ176" i="17"/>
  <c r="AJ172" i="17"/>
  <c r="AJ168" i="17"/>
  <c r="AJ164" i="17"/>
  <c r="AJ160" i="17"/>
  <c r="AJ156" i="17"/>
  <c r="AJ152" i="17"/>
  <c r="AJ148" i="17"/>
  <c r="AJ144" i="17"/>
  <c r="AJ120" i="17"/>
  <c r="AJ114" i="17"/>
  <c r="AJ108" i="17"/>
  <c r="AJ102" i="17"/>
  <c r="AJ100" i="17"/>
  <c r="AJ111" i="17"/>
  <c r="AJ198" i="17"/>
  <c r="AJ239" i="17"/>
  <c r="AJ235" i="17"/>
  <c r="AJ195" i="17"/>
  <c r="AJ191" i="17"/>
  <c r="AJ179" i="17"/>
  <c r="AJ165" i="17"/>
  <c r="AJ142" i="17"/>
  <c r="AJ138" i="17"/>
  <c r="AJ134" i="17"/>
  <c r="AJ130" i="17"/>
  <c r="AJ126" i="17"/>
  <c r="AJ122" i="17"/>
  <c r="AJ169" i="17"/>
  <c r="AJ155" i="17"/>
  <c r="AJ153" i="17"/>
  <c r="AJ151" i="17"/>
  <c r="AJ147" i="17"/>
  <c r="AJ145" i="17"/>
  <c r="AJ139" i="17"/>
  <c r="AJ125" i="17"/>
  <c r="AJ123" i="17"/>
  <c r="AJ119" i="17"/>
  <c r="AJ117" i="17"/>
  <c r="AJ199" i="17"/>
  <c r="AJ159" i="17"/>
  <c r="AJ157" i="17"/>
  <c r="AJ143" i="17"/>
  <c r="AJ141" i="17"/>
  <c r="AJ131" i="17"/>
  <c r="AJ121" i="17"/>
  <c r="AJ109" i="17"/>
  <c r="AJ107" i="17"/>
  <c r="AJ103" i="17"/>
  <c r="AJ184" i="17"/>
  <c r="AJ215" i="17"/>
  <c r="AJ211" i="17"/>
  <c r="AJ171" i="17"/>
  <c r="AJ115" i="17"/>
  <c r="AJ99" i="17"/>
  <c r="AJ137" i="17"/>
  <c r="AJ135" i="17"/>
  <c r="AJ113" i="17"/>
  <c r="AJ127" i="17"/>
  <c r="AJ105" i="17"/>
  <c r="AJ101" i="17"/>
  <c r="AJ133" i="17"/>
  <c r="AJ149" i="17"/>
  <c r="AJ129" i="17"/>
  <c r="AJ43" i="17"/>
  <c r="AJ67" i="17"/>
  <c r="AJ73" i="17"/>
  <c r="AJ51" i="17"/>
  <c r="AJ79" i="17"/>
  <c r="AJ89" i="17"/>
  <c r="AJ33" i="17"/>
  <c r="AJ65" i="17"/>
  <c r="AJ91" i="17"/>
  <c r="AJ34" i="17"/>
  <c r="AJ64" i="17"/>
  <c r="AJ72" i="17"/>
  <c r="AJ76" i="17"/>
  <c r="AJ88" i="17"/>
  <c r="AJ85" i="17"/>
  <c r="AJ47" i="17"/>
  <c r="AJ77" i="17"/>
  <c r="AJ36" i="17"/>
  <c r="AJ38" i="17"/>
  <c r="AJ40" i="17"/>
  <c r="AJ48" i="17"/>
  <c r="AJ52" i="17"/>
  <c r="AJ54" i="17"/>
  <c r="AJ60" i="17"/>
  <c r="AJ62" i="17"/>
  <c r="AJ68" i="17"/>
  <c r="AJ82" i="17"/>
  <c r="AJ86" i="17"/>
  <c r="AJ49" i="17"/>
  <c r="AJ57" i="17"/>
  <c r="AJ46" i="17"/>
  <c r="AJ50" i="17"/>
  <c r="AJ58" i="17"/>
  <c r="AJ66" i="17"/>
  <c r="AJ35" i="17"/>
  <c r="AJ63" i="17"/>
  <c r="AJ39" i="17"/>
  <c r="AJ42" i="17"/>
  <c r="AJ74" i="17"/>
  <c r="AJ78" i="17"/>
  <c r="AJ80" i="17"/>
  <c r="AJ92" i="17"/>
  <c r="AJ94" i="17"/>
  <c r="AJ93" i="17"/>
  <c r="AJ37" i="17"/>
  <c r="AJ95" i="17"/>
  <c r="AJ71" i="17"/>
  <c r="AJ56" i="17"/>
  <c r="AJ90" i="17"/>
  <c r="AJ45" i="17"/>
  <c r="AJ53" i="17"/>
  <c r="AJ69" i="17"/>
  <c r="AJ75" i="17"/>
  <c r="AJ87" i="17"/>
  <c r="AJ96" i="17"/>
  <c r="AJ59" i="17"/>
  <c r="AJ41" i="17"/>
  <c r="AJ55" i="17"/>
  <c r="AJ83" i="17"/>
  <c r="AJ44" i="17"/>
  <c r="AJ70" i="17"/>
  <c r="AJ84" i="17"/>
  <c r="AJ61" i="17"/>
  <c r="AJ81" i="17"/>
  <c r="AN176" i="17"/>
  <c r="AN148" i="17"/>
  <c r="AN156" i="17"/>
  <c r="AN124" i="17"/>
  <c r="AN150" i="17"/>
  <c r="AN219" i="17"/>
  <c r="AN213" i="17"/>
  <c r="AN209" i="17"/>
  <c r="AN164" i="17"/>
  <c r="AN158" i="17"/>
  <c r="AN126" i="17"/>
  <c r="AN180" i="17"/>
  <c r="AN229" i="17"/>
  <c r="AN140" i="17"/>
  <c r="AN166" i="17"/>
  <c r="AN134" i="17"/>
  <c r="AN241" i="17"/>
  <c r="AN233" i="17"/>
  <c r="AN223" i="17"/>
  <c r="AN185" i="17"/>
  <c r="AN132" i="17"/>
  <c r="AN217" i="17"/>
  <c r="AN201" i="17"/>
  <c r="AN189" i="17"/>
  <c r="AN167" i="17"/>
  <c r="AN237" i="17"/>
  <c r="AN193" i="17"/>
  <c r="AN177" i="17"/>
  <c r="AN225" i="17"/>
  <c r="AN242" i="17"/>
  <c r="AN234" i="17"/>
  <c r="AN232" i="17"/>
  <c r="AN142" i="17"/>
  <c r="AN97" i="17"/>
  <c r="AN238" i="17"/>
  <c r="AN236" i="17"/>
  <c r="AN205" i="17"/>
  <c r="AN228" i="17"/>
  <c r="AN218" i="17"/>
  <c r="AN208" i="17"/>
  <c r="AN194" i="17"/>
  <c r="AN192" i="17"/>
  <c r="AN188" i="17"/>
  <c r="AN197" i="17"/>
  <c r="AN240" i="17"/>
  <c r="AN226" i="17"/>
  <c r="AN220" i="17"/>
  <c r="AN216" i="17"/>
  <c r="AN210" i="17"/>
  <c r="AN206" i="17"/>
  <c r="AN198" i="17"/>
  <c r="AN196" i="17"/>
  <c r="AN186" i="17"/>
  <c r="AN181" i="17"/>
  <c r="AN224" i="17"/>
  <c r="AN204" i="17"/>
  <c r="AN200" i="17"/>
  <c r="AN230" i="17"/>
  <c r="AN214" i="17"/>
  <c r="AN182" i="17"/>
  <c r="AN178" i="17"/>
  <c r="AN174" i="17"/>
  <c r="AN212" i="17"/>
  <c r="AN172" i="17"/>
  <c r="AN222" i="17"/>
  <c r="AN184" i="17"/>
  <c r="AN118" i="17"/>
  <c r="AN114" i="17"/>
  <c r="AN108" i="17"/>
  <c r="AN152" i="17"/>
  <c r="AN202" i="17"/>
  <c r="AN215" i="17"/>
  <c r="AN211" i="17"/>
  <c r="AN199" i="17"/>
  <c r="AN171" i="17"/>
  <c r="AN169" i="17"/>
  <c r="AN165" i="17"/>
  <c r="AN98" i="17"/>
  <c r="AN144" i="17"/>
  <c r="AN235" i="17"/>
  <c r="AN207" i="17"/>
  <c r="AN203" i="17"/>
  <c r="AN187" i="17"/>
  <c r="AN183" i="17"/>
  <c r="AN173" i="17"/>
  <c r="AN120" i="17"/>
  <c r="AN116" i="17"/>
  <c r="AN136" i="17"/>
  <c r="AN168" i="17"/>
  <c r="AN227" i="17"/>
  <c r="AN112" i="17"/>
  <c r="AN110" i="17"/>
  <c r="AN104" i="17"/>
  <c r="AN128" i="17"/>
  <c r="AN191" i="17"/>
  <c r="AN149" i="17"/>
  <c r="AN143" i="17"/>
  <c r="AN137" i="17"/>
  <c r="AN135" i="17"/>
  <c r="AN129" i="17"/>
  <c r="AN127" i="17"/>
  <c r="AN109" i="17"/>
  <c r="AN99" i="17"/>
  <c r="AN146" i="17"/>
  <c r="AN106" i="17"/>
  <c r="AN221" i="17"/>
  <c r="AN161" i="17"/>
  <c r="AN155" i="17"/>
  <c r="AN153" i="17"/>
  <c r="AN147" i="17"/>
  <c r="AN145" i="17"/>
  <c r="AN139" i="17"/>
  <c r="AN125" i="17"/>
  <c r="AN115" i="17"/>
  <c r="AN105" i="17"/>
  <c r="AN101" i="17"/>
  <c r="AN138" i="17"/>
  <c r="AN170" i="17"/>
  <c r="AN190" i="17"/>
  <c r="AN243" i="17"/>
  <c r="AN231" i="17"/>
  <c r="AN195" i="17"/>
  <c r="AN179" i="17"/>
  <c r="AN102" i="17"/>
  <c r="AN100" i="17"/>
  <c r="AN107" i="17"/>
  <c r="AN239" i="17"/>
  <c r="AN141" i="17"/>
  <c r="AN133" i="17"/>
  <c r="AN123" i="17"/>
  <c r="AN103" i="17"/>
  <c r="AN130" i="17"/>
  <c r="AN162" i="17"/>
  <c r="AN160" i="17"/>
  <c r="AN159" i="17"/>
  <c r="AN131" i="17"/>
  <c r="AN122" i="17"/>
  <c r="AN163" i="17"/>
  <c r="AN119" i="17"/>
  <c r="AN154" i="17"/>
  <c r="AN151" i="17"/>
  <c r="AN117" i="17"/>
  <c r="AN121" i="17"/>
  <c r="AN175" i="17"/>
  <c r="AN157" i="17"/>
  <c r="AN113" i="17"/>
  <c r="AN111" i="17"/>
  <c r="AN35" i="17"/>
  <c r="AN51" i="17"/>
  <c r="AN57" i="17"/>
  <c r="AN39" i="17"/>
  <c r="AN47" i="17"/>
  <c r="AN34" i="17"/>
  <c r="AN46" i="17"/>
  <c r="AN60" i="17"/>
  <c r="AN62" i="17"/>
  <c r="AN66" i="17"/>
  <c r="AN72" i="17"/>
  <c r="AN43" i="17"/>
  <c r="AN85" i="17"/>
  <c r="AN71" i="17"/>
  <c r="AN89" i="17"/>
  <c r="AN33" i="17"/>
  <c r="AN55" i="17"/>
  <c r="AN36" i="17"/>
  <c r="AN42" i="17"/>
  <c r="AN50" i="17"/>
  <c r="AN52" i="17"/>
  <c r="AN54" i="17"/>
  <c r="AN56" i="17"/>
  <c r="AN68" i="17"/>
  <c r="AN70" i="17"/>
  <c r="AN84" i="17"/>
  <c r="AN59" i="17"/>
  <c r="AN73" i="17"/>
  <c r="AN41" i="17"/>
  <c r="AN63" i="17"/>
  <c r="AN79" i="17"/>
  <c r="AN83" i="17"/>
  <c r="AN40" i="17"/>
  <c r="AN44" i="17"/>
  <c r="AN48" i="17"/>
  <c r="AN58" i="17"/>
  <c r="AN74" i="17"/>
  <c r="AN80" i="17"/>
  <c r="AN82" i="17"/>
  <c r="AN49" i="17"/>
  <c r="AN95" i="17"/>
  <c r="AN65" i="17"/>
  <c r="AN38" i="17"/>
  <c r="AN64" i="17"/>
  <c r="AN78" i="17"/>
  <c r="AN92" i="17"/>
  <c r="AN96" i="17"/>
  <c r="AN61" i="17"/>
  <c r="AN77" i="17"/>
  <c r="AN88" i="17"/>
  <c r="AN90" i="17"/>
  <c r="AN87" i="17"/>
  <c r="AN91" i="17"/>
  <c r="AN94" i="17"/>
  <c r="AN75" i="17"/>
  <c r="AN81" i="17"/>
  <c r="AN93" i="17"/>
  <c r="AN69" i="17"/>
  <c r="AN67" i="17"/>
  <c r="AN76" i="17"/>
  <c r="AN37" i="17"/>
  <c r="AN45" i="17"/>
  <c r="AN53" i="17"/>
  <c r="AN86" i="17"/>
  <c r="AR241" i="17"/>
  <c r="AR182" i="17"/>
  <c r="AR237" i="17"/>
  <c r="AR233" i="17"/>
  <c r="AR229" i="17"/>
  <c r="AR223" i="17"/>
  <c r="AR213" i="17"/>
  <c r="AR200" i="17"/>
  <c r="AR219" i="17"/>
  <c r="AR205" i="17"/>
  <c r="AR197" i="17"/>
  <c r="AR185" i="17"/>
  <c r="AR177" i="17"/>
  <c r="AR172" i="17"/>
  <c r="AR209" i="17"/>
  <c r="AR201" i="17"/>
  <c r="AR167" i="17"/>
  <c r="AR113" i="17"/>
  <c r="AR240" i="17"/>
  <c r="AR236" i="17"/>
  <c r="AR217" i="17"/>
  <c r="AR193" i="17"/>
  <c r="AR97" i="17"/>
  <c r="AR103" i="17"/>
  <c r="AR225" i="17"/>
  <c r="AR242" i="17"/>
  <c r="AR238" i="17"/>
  <c r="AR189" i="17"/>
  <c r="AR243" i="17"/>
  <c r="AR210" i="17"/>
  <c r="AR192" i="17"/>
  <c r="AR188" i="17"/>
  <c r="AR111" i="17"/>
  <c r="AR232" i="17"/>
  <c r="AR228" i="17"/>
  <c r="AR218" i="17"/>
  <c r="AR212" i="17"/>
  <c r="AR202" i="17"/>
  <c r="AR196" i="17"/>
  <c r="AR234" i="17"/>
  <c r="AR230" i="17"/>
  <c r="AR216" i="17"/>
  <c r="AR194" i="17"/>
  <c r="AR224" i="17"/>
  <c r="AR220" i="17"/>
  <c r="AR208" i="17"/>
  <c r="AR181" i="17"/>
  <c r="AR226" i="17"/>
  <c r="AR222" i="17"/>
  <c r="AR168" i="17"/>
  <c r="AR164" i="17"/>
  <c r="AR160" i="17"/>
  <c r="AR156" i="17"/>
  <c r="AR152" i="17"/>
  <c r="AR148" i="17"/>
  <c r="AR144" i="17"/>
  <c r="AR198" i="17"/>
  <c r="AR190" i="17"/>
  <c r="AR178" i="17"/>
  <c r="AR186" i="17"/>
  <c r="AR176" i="17"/>
  <c r="AR170" i="17"/>
  <c r="AR166" i="17"/>
  <c r="AR162" i="17"/>
  <c r="AR158" i="17"/>
  <c r="AR154" i="17"/>
  <c r="AR150" i="17"/>
  <c r="AR146" i="17"/>
  <c r="AR118" i="17"/>
  <c r="AR108" i="17"/>
  <c r="AR106" i="17"/>
  <c r="AR98" i="17"/>
  <c r="AR239" i="17"/>
  <c r="AR235" i="17"/>
  <c r="AR215" i="17"/>
  <c r="AR199" i="17"/>
  <c r="AR195" i="17"/>
  <c r="AR191" i="17"/>
  <c r="AR179" i="17"/>
  <c r="AR184" i="17"/>
  <c r="AR180" i="17"/>
  <c r="AR174" i="17"/>
  <c r="AR142" i="17"/>
  <c r="AR138" i="17"/>
  <c r="AR134" i="17"/>
  <c r="AR130" i="17"/>
  <c r="AR126" i="17"/>
  <c r="AR122" i="17"/>
  <c r="AR120" i="17"/>
  <c r="AR104" i="17"/>
  <c r="AR100" i="17"/>
  <c r="AR105" i="17"/>
  <c r="AR231" i="17"/>
  <c r="AR227" i="17"/>
  <c r="AR211" i="17"/>
  <c r="AR206" i="17"/>
  <c r="AR116" i="17"/>
  <c r="AR114" i="17"/>
  <c r="AR102" i="17"/>
  <c r="AR221" i="17"/>
  <c r="AR207" i="17"/>
  <c r="AR203" i="17"/>
  <c r="AR187" i="17"/>
  <c r="AR183" i="17"/>
  <c r="AR175" i="17"/>
  <c r="AR173" i="17"/>
  <c r="AR165" i="17"/>
  <c r="AR163" i="17"/>
  <c r="AR161" i="17"/>
  <c r="AR151" i="17"/>
  <c r="AR115" i="17"/>
  <c r="AR109" i="17"/>
  <c r="AR99" i="17"/>
  <c r="AR169" i="17"/>
  <c r="AR149" i="17"/>
  <c r="AR137" i="17"/>
  <c r="AR135" i="17"/>
  <c r="AR129" i="17"/>
  <c r="AR127" i="17"/>
  <c r="AR125" i="17"/>
  <c r="AR123" i="17"/>
  <c r="AR107" i="17"/>
  <c r="AR101" i="17"/>
  <c r="AR214" i="17"/>
  <c r="AR140" i="17"/>
  <c r="AR136" i="17"/>
  <c r="AR132" i="17"/>
  <c r="AR128" i="17"/>
  <c r="AR124" i="17"/>
  <c r="AR110" i="17"/>
  <c r="AR159" i="17"/>
  <c r="AR157" i="17"/>
  <c r="AR155" i="17"/>
  <c r="AR153" i="17"/>
  <c r="AR147" i="17"/>
  <c r="AR145" i="17"/>
  <c r="AR143" i="17"/>
  <c r="AR141" i="17"/>
  <c r="AR139" i="17"/>
  <c r="AR119" i="17"/>
  <c r="AR204" i="17"/>
  <c r="AR112" i="17"/>
  <c r="AR133" i="17"/>
  <c r="AR117" i="17"/>
  <c r="AR171" i="17"/>
  <c r="AR121" i="17"/>
  <c r="AR131" i="17"/>
  <c r="AR35" i="17"/>
  <c r="AR49" i="17"/>
  <c r="AR59" i="17"/>
  <c r="AR67" i="17"/>
  <c r="AR85" i="17"/>
  <c r="AR41" i="17"/>
  <c r="AR51" i="17"/>
  <c r="AR39" i="17"/>
  <c r="AR38" i="17"/>
  <c r="AR44" i="17"/>
  <c r="AR56" i="17"/>
  <c r="AR66" i="17"/>
  <c r="AR72" i="17"/>
  <c r="AR74" i="17"/>
  <c r="AR88" i="17"/>
  <c r="AR95" i="17"/>
  <c r="AR79" i="17"/>
  <c r="AR33" i="17"/>
  <c r="AR55" i="17"/>
  <c r="AR65" i="17"/>
  <c r="AR91" i="17"/>
  <c r="AR40" i="17"/>
  <c r="AR42" i="17"/>
  <c r="AR62" i="17"/>
  <c r="AR70" i="17"/>
  <c r="AR76" i="17"/>
  <c r="AR82" i="17"/>
  <c r="AR43" i="17"/>
  <c r="AR63" i="17"/>
  <c r="AR89" i="17"/>
  <c r="AR77" i="17"/>
  <c r="AR83" i="17"/>
  <c r="AR36" i="17"/>
  <c r="AR48" i="17"/>
  <c r="AR58" i="17"/>
  <c r="AR60" i="17"/>
  <c r="AR68" i="17"/>
  <c r="AR80" i="17"/>
  <c r="AR47" i="17"/>
  <c r="AR46" i="17"/>
  <c r="AR64" i="17"/>
  <c r="AR84" i="17"/>
  <c r="AR96" i="17"/>
  <c r="AR73" i="17"/>
  <c r="AR57" i="17"/>
  <c r="AR34" i="17"/>
  <c r="AR54" i="17"/>
  <c r="AR53" i="17"/>
  <c r="AR69" i="17"/>
  <c r="AR50" i="17"/>
  <c r="AR52" i="17"/>
  <c r="AR94" i="17"/>
  <c r="AR75" i="17"/>
  <c r="AR81" i="17"/>
  <c r="AR87" i="17"/>
  <c r="AR90" i="17"/>
  <c r="AR93" i="17"/>
  <c r="AR71" i="17"/>
  <c r="AR78" i="17"/>
  <c r="AR86" i="17"/>
  <c r="AR45" i="17"/>
  <c r="AR61" i="17"/>
  <c r="AR92" i="17"/>
  <c r="AR37" i="17"/>
  <c r="S224" i="17"/>
  <c r="S100" i="17"/>
  <c r="S196" i="17"/>
  <c r="S237" i="17"/>
  <c r="S223" i="17"/>
  <c r="S213" i="17"/>
  <c r="S209" i="17"/>
  <c r="S205" i="17"/>
  <c r="S201" i="17"/>
  <c r="S197" i="17"/>
  <c r="S193" i="17"/>
  <c r="S189" i="17"/>
  <c r="S185" i="17"/>
  <c r="S177" i="17"/>
  <c r="S240" i="17"/>
  <c r="S238" i="17"/>
  <c r="S234" i="17"/>
  <c r="S222" i="17"/>
  <c r="S198" i="17"/>
  <c r="S188" i="17"/>
  <c r="S176" i="17"/>
  <c r="S172" i="17"/>
  <c r="S170" i="17"/>
  <c r="S168" i="17"/>
  <c r="S166" i="17"/>
  <c r="S164" i="17"/>
  <c r="S162" i="17"/>
  <c r="S160" i="17"/>
  <c r="S154" i="17"/>
  <c r="S152" i="17"/>
  <c r="S150" i="17"/>
  <c r="S148" i="17"/>
  <c r="S146" i="17"/>
  <c r="S144" i="17"/>
  <c r="S132" i="17"/>
  <c r="S120" i="17"/>
  <c r="S118" i="17"/>
  <c r="S114" i="17"/>
  <c r="S108" i="17"/>
  <c r="S221" i="17"/>
  <c r="S215" i="17"/>
  <c r="S207" i="17"/>
  <c r="S199" i="17"/>
  <c r="S191" i="17"/>
  <c r="S187" i="17"/>
  <c r="S183" i="17"/>
  <c r="S179" i="17"/>
  <c r="S175" i="17"/>
  <c r="S165" i="17"/>
  <c r="S157" i="17"/>
  <c r="S153" i="17"/>
  <c r="S149" i="17"/>
  <c r="S141" i="17"/>
  <c r="S133" i="17"/>
  <c r="S131" i="17"/>
  <c r="S123" i="17"/>
  <c r="S119" i="17"/>
  <c r="S115" i="17"/>
  <c r="S99" i="17"/>
  <c r="S241" i="17"/>
  <c r="S233" i="17"/>
  <c r="S229" i="17"/>
  <c r="S219" i="17"/>
  <c r="S181" i="17"/>
  <c r="S105" i="17"/>
  <c r="S225" i="17"/>
  <c r="S212" i="17"/>
  <c r="S206" i="17"/>
  <c r="S200" i="17"/>
  <c r="S190" i="17"/>
  <c r="S186" i="17"/>
  <c r="S178" i="17"/>
  <c r="S136" i="17"/>
  <c r="S134" i="17"/>
  <c r="S128" i="17"/>
  <c r="S126" i="17"/>
  <c r="S116" i="17"/>
  <c r="S112" i="17"/>
  <c r="S106" i="17"/>
  <c r="S243" i="17"/>
  <c r="S235" i="17"/>
  <c r="S169" i="17"/>
  <c r="S151" i="17"/>
  <c r="S117" i="17"/>
  <c r="S109" i="17"/>
  <c r="S103" i="17"/>
  <c r="S97" i="17"/>
  <c r="S127" i="17"/>
  <c r="S111" i="17"/>
  <c r="S101" i="17"/>
  <c r="S217" i="17"/>
  <c r="S167" i="17"/>
  <c r="S236" i="17"/>
  <c r="S232" i="17"/>
  <c r="S230" i="17"/>
  <c r="S228" i="17"/>
  <c r="S226" i="17"/>
  <c r="S220" i="17"/>
  <c r="S214" i="17"/>
  <c r="S204" i="17"/>
  <c r="S202" i="17"/>
  <c r="S194" i="17"/>
  <c r="S192" i="17"/>
  <c r="S184" i="17"/>
  <c r="S182" i="17"/>
  <c r="S180" i="17"/>
  <c r="S158" i="17"/>
  <c r="S156" i="17"/>
  <c r="S142" i="17"/>
  <c r="S140" i="17"/>
  <c r="S239" i="17"/>
  <c r="S203" i="17"/>
  <c r="S195" i="17"/>
  <c r="S173" i="17"/>
  <c r="S171" i="17"/>
  <c r="S163" i="17"/>
  <c r="S159" i="17"/>
  <c r="S155" i="17"/>
  <c r="S147" i="17"/>
  <c r="S143" i="17"/>
  <c r="S139" i="17"/>
  <c r="S137" i="17"/>
  <c r="S129" i="17"/>
  <c r="S125" i="17"/>
  <c r="S107" i="17"/>
  <c r="S121" i="17"/>
  <c r="S113" i="17"/>
  <c r="S242" i="17"/>
  <c r="S218" i="17"/>
  <c r="S216" i="17"/>
  <c r="S210" i="17"/>
  <c r="S208" i="17"/>
  <c r="S174" i="17"/>
  <c r="S138" i="17"/>
  <c r="S130" i="17"/>
  <c r="S124" i="17"/>
  <c r="S122" i="17"/>
  <c r="S110" i="17"/>
  <c r="S104" i="17"/>
  <c r="S98" i="17"/>
  <c r="S102" i="17"/>
  <c r="S231" i="17"/>
  <c r="S227" i="17"/>
  <c r="S211" i="17"/>
  <c r="S161" i="17"/>
  <c r="S145" i="17"/>
  <c r="S135" i="17"/>
  <c r="S73" i="17"/>
  <c r="S71" i="17"/>
  <c r="S65" i="17"/>
  <c r="S44" i="17"/>
  <c r="S56" i="17"/>
  <c r="S58" i="17"/>
  <c r="S62" i="17"/>
  <c r="S68" i="17"/>
  <c r="S80" i="17"/>
  <c r="S88" i="17"/>
  <c r="S92" i="17"/>
  <c r="S93" i="17"/>
  <c r="S35" i="17"/>
  <c r="S49" i="17"/>
  <c r="S59" i="17"/>
  <c r="S85" i="17"/>
  <c r="S41" i="17"/>
  <c r="S63" i="17"/>
  <c r="S33" i="17"/>
  <c r="S39" i="17"/>
  <c r="S77" i="17"/>
  <c r="S91" i="17"/>
  <c r="S34" i="17"/>
  <c r="S46" i="17"/>
  <c r="S48" i="17"/>
  <c r="S50" i="17"/>
  <c r="S54" i="17"/>
  <c r="S60" i="17"/>
  <c r="S66" i="17"/>
  <c r="S74" i="17"/>
  <c r="S78" i="17"/>
  <c r="S86" i="17"/>
  <c r="S90" i="17"/>
  <c r="S96" i="17"/>
  <c r="S45" i="17"/>
  <c r="S53" i="17"/>
  <c r="S61" i="17"/>
  <c r="S69" i="17"/>
  <c r="S43" i="17"/>
  <c r="S95" i="17"/>
  <c r="S51" i="17"/>
  <c r="S89" i="17"/>
  <c r="S83" i="17"/>
  <c r="S38" i="17"/>
  <c r="S40" i="17"/>
  <c r="S42" i="17"/>
  <c r="S52" i="17"/>
  <c r="S82" i="17"/>
  <c r="S75" i="17"/>
  <c r="S81" i="17"/>
  <c r="S67" i="17"/>
  <c r="S57" i="17"/>
  <c r="S79" i="17"/>
  <c r="S47" i="17"/>
  <c r="S55" i="17"/>
  <c r="S36" i="17"/>
  <c r="S64" i="17"/>
  <c r="S70" i="17"/>
  <c r="S72" i="17"/>
  <c r="S76" i="17"/>
  <c r="S84" i="17"/>
  <c r="S94" i="17"/>
  <c r="S37" i="17"/>
  <c r="S87" i="17"/>
  <c r="V178" i="17"/>
  <c r="V102" i="17"/>
  <c r="V208" i="17"/>
  <c r="V237" i="17"/>
  <c r="V223" i="17"/>
  <c r="V197" i="17"/>
  <c r="V193" i="17"/>
  <c r="V185" i="17"/>
  <c r="V234" i="17"/>
  <c r="V222" i="17"/>
  <c r="V220" i="17"/>
  <c r="V218" i="17"/>
  <c r="V212" i="17"/>
  <c r="V194" i="17"/>
  <c r="V188" i="17"/>
  <c r="V182" i="17"/>
  <c r="V174" i="17"/>
  <c r="V162" i="17"/>
  <c r="V130" i="17"/>
  <c r="V126" i="17"/>
  <c r="V122" i="17"/>
  <c r="V116" i="17"/>
  <c r="V112" i="17"/>
  <c r="V104" i="17"/>
  <c r="V98" i="17"/>
  <c r="V231" i="17"/>
  <c r="V215" i="17"/>
  <c r="V207" i="17"/>
  <c r="V203" i="17"/>
  <c r="V199" i="17"/>
  <c r="V191" i="17"/>
  <c r="V175" i="17"/>
  <c r="V171" i="17"/>
  <c r="V165" i="17"/>
  <c r="V163" i="17"/>
  <c r="V157" i="17"/>
  <c r="V149" i="17"/>
  <c r="V141" i="17"/>
  <c r="V129" i="17"/>
  <c r="V107" i="17"/>
  <c r="V101" i="17"/>
  <c r="V235" i="17"/>
  <c r="V103" i="17"/>
  <c r="V233" i="17"/>
  <c r="V229" i="17"/>
  <c r="V217" i="17"/>
  <c r="V213" i="17"/>
  <c r="V189" i="17"/>
  <c r="V181" i="17"/>
  <c r="V167" i="17"/>
  <c r="V225" i="17"/>
  <c r="V242" i="17"/>
  <c r="V228" i="17"/>
  <c r="V216" i="17"/>
  <c r="V210" i="17"/>
  <c r="V206" i="17"/>
  <c r="V202" i="17"/>
  <c r="V192" i="17"/>
  <c r="V186" i="17"/>
  <c r="V176" i="17"/>
  <c r="V164" i="17"/>
  <c r="V156" i="17"/>
  <c r="V148" i="17"/>
  <c r="V140" i="17"/>
  <c r="V120" i="17"/>
  <c r="V106" i="17"/>
  <c r="V243" i="17"/>
  <c r="V239" i="17"/>
  <c r="V211" i="17"/>
  <c r="V187" i="17"/>
  <c r="V179" i="17"/>
  <c r="V169" i="17"/>
  <c r="V159" i="17"/>
  <c r="V151" i="17"/>
  <c r="V145" i="17"/>
  <c r="V143" i="17"/>
  <c r="V137" i="17"/>
  <c r="V135" i="17"/>
  <c r="V127" i="17"/>
  <c r="V117" i="17"/>
  <c r="V109" i="17"/>
  <c r="V155" i="17"/>
  <c r="V241" i="17"/>
  <c r="V205" i="17"/>
  <c r="V184" i="17"/>
  <c r="V180" i="17"/>
  <c r="V172" i="17"/>
  <c r="V138" i="17"/>
  <c r="V136" i="17"/>
  <c r="V134" i="17"/>
  <c r="V132" i="17"/>
  <c r="V128" i="17"/>
  <c r="V124" i="17"/>
  <c r="V118" i="17"/>
  <c r="V110" i="17"/>
  <c r="V108" i="17"/>
  <c r="V227" i="17"/>
  <c r="V195" i="17"/>
  <c r="V173" i="17"/>
  <c r="V219" i="17"/>
  <c r="V209" i="17"/>
  <c r="V201" i="17"/>
  <c r="V177" i="17"/>
  <c r="V97" i="17"/>
  <c r="V200" i="17"/>
  <c r="V240" i="17"/>
  <c r="V238" i="17"/>
  <c r="V236" i="17"/>
  <c r="V232" i="17"/>
  <c r="V230" i="17"/>
  <c r="V226" i="17"/>
  <c r="V224" i="17"/>
  <c r="V214" i="17"/>
  <c r="V204" i="17"/>
  <c r="V198" i="17"/>
  <c r="V196" i="17"/>
  <c r="V190" i="17"/>
  <c r="V170" i="17"/>
  <c r="V168" i="17"/>
  <c r="V166" i="17"/>
  <c r="V160" i="17"/>
  <c r="V158" i="17"/>
  <c r="V154" i="17"/>
  <c r="V152" i="17"/>
  <c r="V150" i="17"/>
  <c r="V146" i="17"/>
  <c r="V144" i="17"/>
  <c r="V142" i="17"/>
  <c r="V114" i="17"/>
  <c r="V121" i="17"/>
  <c r="V221" i="17"/>
  <c r="V183" i="17"/>
  <c r="V161" i="17"/>
  <c r="V153" i="17"/>
  <c r="V147" i="17"/>
  <c r="V133" i="17"/>
  <c r="V131" i="17"/>
  <c r="V113" i="17"/>
  <c r="V139" i="17"/>
  <c r="V123" i="17"/>
  <c r="V125" i="17"/>
  <c r="V115" i="17"/>
  <c r="V111" i="17"/>
  <c r="V99" i="17"/>
  <c r="V105" i="17"/>
  <c r="V100" i="17"/>
  <c r="V119" i="17"/>
  <c r="V49" i="17"/>
  <c r="V85" i="17"/>
  <c r="V57" i="17"/>
  <c r="V55" i="17"/>
  <c r="V83" i="17"/>
  <c r="V36" i="17"/>
  <c r="V44" i="17"/>
  <c r="V50" i="17"/>
  <c r="V56" i="17"/>
  <c r="V60" i="17"/>
  <c r="V72" i="17"/>
  <c r="V78" i="17"/>
  <c r="V92" i="17"/>
  <c r="V75" i="17"/>
  <c r="V81" i="17"/>
  <c r="V93" i="17"/>
  <c r="V67" i="17"/>
  <c r="V73" i="17"/>
  <c r="V51" i="17"/>
  <c r="V63" i="17"/>
  <c r="V71" i="17"/>
  <c r="V89" i="17"/>
  <c r="V33" i="17"/>
  <c r="V47" i="17"/>
  <c r="V77" i="17"/>
  <c r="V91" i="17"/>
  <c r="V52" i="17"/>
  <c r="V66" i="17"/>
  <c r="V80" i="17"/>
  <c r="V82" i="17"/>
  <c r="V90" i="17"/>
  <c r="V61" i="17"/>
  <c r="V87" i="17"/>
  <c r="V43" i="17"/>
  <c r="V65" i="17"/>
  <c r="V40" i="17"/>
  <c r="V42" i="17"/>
  <c r="V54" i="17"/>
  <c r="V64" i="17"/>
  <c r="V74" i="17"/>
  <c r="V76" i="17"/>
  <c r="V94" i="17"/>
  <c r="V37" i="17"/>
  <c r="V53" i="17"/>
  <c r="V35" i="17"/>
  <c r="V59" i="17"/>
  <c r="V95" i="17"/>
  <c r="V41" i="17"/>
  <c r="V79" i="17"/>
  <c r="V39" i="17"/>
  <c r="V34" i="17"/>
  <c r="V38" i="17"/>
  <c r="V46" i="17"/>
  <c r="V48" i="17"/>
  <c r="V58" i="17"/>
  <c r="V62" i="17"/>
  <c r="V68" i="17"/>
  <c r="V70" i="17"/>
  <c r="V84" i="17"/>
  <c r="V86" i="17"/>
  <c r="V88" i="17"/>
  <c r="V96" i="17"/>
  <c r="V45" i="17"/>
  <c r="V69" i="17"/>
  <c r="U192" i="17"/>
  <c r="U241" i="17"/>
  <c r="U209" i="17"/>
  <c r="U201" i="17"/>
  <c r="U185" i="17"/>
  <c r="U177" i="17"/>
  <c r="U99" i="17"/>
  <c r="U230" i="17"/>
  <c r="U226" i="17"/>
  <c r="U216" i="17"/>
  <c r="U212" i="17"/>
  <c r="U206" i="17"/>
  <c r="U202" i="17"/>
  <c r="U194" i="17"/>
  <c r="U180" i="17"/>
  <c r="U172" i="17"/>
  <c r="U170" i="17"/>
  <c r="U154" i="17"/>
  <c r="U148" i="17"/>
  <c r="U146" i="17"/>
  <c r="U130" i="17"/>
  <c r="U128" i="17"/>
  <c r="U112" i="17"/>
  <c r="U108" i="17"/>
  <c r="U227" i="17"/>
  <c r="U191" i="17"/>
  <c r="U183" i="17"/>
  <c r="U175" i="17"/>
  <c r="U171" i="17"/>
  <c r="U163" i="17"/>
  <c r="U161" i="17"/>
  <c r="U157" i="17"/>
  <c r="U153" i="17"/>
  <c r="U145" i="17"/>
  <c r="U141" i="17"/>
  <c r="U137" i="17"/>
  <c r="U133" i="17"/>
  <c r="U125" i="17"/>
  <c r="U109" i="17"/>
  <c r="U105" i="17"/>
  <c r="U101" i="17"/>
  <c r="U111" i="17"/>
  <c r="U159" i="17"/>
  <c r="U155" i="17"/>
  <c r="U143" i="17"/>
  <c r="U237" i="17"/>
  <c r="U223" i="17"/>
  <c r="U219" i="17"/>
  <c r="U242" i="17"/>
  <c r="U238" i="17"/>
  <c r="U228" i="17"/>
  <c r="U224" i="17"/>
  <c r="U218" i="17"/>
  <c r="U204" i="17"/>
  <c r="U200" i="17"/>
  <c r="U174" i="17"/>
  <c r="U162" i="17"/>
  <c r="U134" i="17"/>
  <c r="U132" i="17"/>
  <c r="U126" i="17"/>
  <c r="U124" i="17"/>
  <c r="U122" i="17"/>
  <c r="U114" i="17"/>
  <c r="U104" i="17"/>
  <c r="U102" i="17"/>
  <c r="U100" i="17"/>
  <c r="U98" i="17"/>
  <c r="U97" i="17"/>
  <c r="U149" i="17"/>
  <c r="U121" i="17"/>
  <c r="U115" i="17"/>
  <c r="U113" i="17"/>
  <c r="U217" i="17"/>
  <c r="U213" i="17"/>
  <c r="U205" i="17"/>
  <c r="U197" i="17"/>
  <c r="U189" i="17"/>
  <c r="U181" i="17"/>
  <c r="U167" i="17"/>
  <c r="U240" i="17"/>
  <c r="U236" i="17"/>
  <c r="U210" i="17"/>
  <c r="U196" i="17"/>
  <c r="U190" i="17"/>
  <c r="U176" i="17"/>
  <c r="U168" i="17"/>
  <c r="U166" i="17"/>
  <c r="U164" i="17"/>
  <c r="U160" i="17"/>
  <c r="U158" i="17"/>
  <c r="U156" i="17"/>
  <c r="U152" i="17"/>
  <c r="U150" i="17"/>
  <c r="U144" i="17"/>
  <c r="U142" i="17"/>
  <c r="U140" i="17"/>
  <c r="U118" i="17"/>
  <c r="U119" i="17"/>
  <c r="U231" i="17"/>
  <c r="U221" i="17"/>
  <c r="U211" i="17"/>
  <c r="U207" i="17"/>
  <c r="U203" i="17"/>
  <c r="U195" i="17"/>
  <c r="U187" i="17"/>
  <c r="U179" i="17"/>
  <c r="U173" i="17"/>
  <c r="U169" i="17"/>
  <c r="U165" i="17"/>
  <c r="U151" i="17"/>
  <c r="U147" i="17"/>
  <c r="U233" i="17"/>
  <c r="U229" i="17"/>
  <c r="U193" i="17"/>
  <c r="U225" i="17"/>
  <c r="U234" i="17"/>
  <c r="U232" i="17"/>
  <c r="U222" i="17"/>
  <c r="U220" i="17"/>
  <c r="U214" i="17"/>
  <c r="U208" i="17"/>
  <c r="U198" i="17"/>
  <c r="U188" i="17"/>
  <c r="U186" i="17"/>
  <c r="U184" i="17"/>
  <c r="U182" i="17"/>
  <c r="U178" i="17"/>
  <c r="U138" i="17"/>
  <c r="U136" i="17"/>
  <c r="U120" i="17"/>
  <c r="U116" i="17"/>
  <c r="U106" i="17"/>
  <c r="U243" i="17"/>
  <c r="U239" i="17"/>
  <c r="U235" i="17"/>
  <c r="U215" i="17"/>
  <c r="U199" i="17"/>
  <c r="U131" i="17"/>
  <c r="U129" i="17"/>
  <c r="U103" i="17"/>
  <c r="U139" i="17"/>
  <c r="U123" i="17"/>
  <c r="U117" i="17"/>
  <c r="U135" i="17"/>
  <c r="U127" i="17"/>
  <c r="U107" i="17"/>
  <c r="U110" i="17"/>
  <c r="U35" i="17"/>
  <c r="U49" i="17"/>
  <c r="U41" i="17"/>
  <c r="U57" i="17"/>
  <c r="U89" i="17"/>
  <c r="U39" i="17"/>
  <c r="U55" i="17"/>
  <c r="U91" i="17"/>
  <c r="U34" i="17"/>
  <c r="U36" i="17"/>
  <c r="U42" i="17"/>
  <c r="U66" i="17"/>
  <c r="U72" i="17"/>
  <c r="U76" i="17"/>
  <c r="U86" i="17"/>
  <c r="U92" i="17"/>
  <c r="U96" i="17"/>
  <c r="U45" i="17"/>
  <c r="U53" i="17"/>
  <c r="U61" i="17"/>
  <c r="U75" i="17"/>
  <c r="U67" i="17"/>
  <c r="U77" i="17"/>
  <c r="U83" i="17"/>
  <c r="U40" i="17"/>
  <c r="U46" i="17"/>
  <c r="U52" i="17"/>
  <c r="U54" i="17"/>
  <c r="U64" i="17"/>
  <c r="U68" i="17"/>
  <c r="U80" i="17"/>
  <c r="U82" i="17"/>
  <c r="U94" i="17"/>
  <c r="U69" i="17"/>
  <c r="U87" i="17"/>
  <c r="U93" i="17"/>
  <c r="U43" i="17"/>
  <c r="U73" i="17"/>
  <c r="U95" i="17"/>
  <c r="U51" i="17"/>
  <c r="U71" i="17"/>
  <c r="U79" i="17"/>
  <c r="U33" i="17"/>
  <c r="U47" i="17"/>
  <c r="U38" i="17"/>
  <c r="U44" i="17"/>
  <c r="U48" i="17"/>
  <c r="U58" i="17"/>
  <c r="U60" i="17"/>
  <c r="U74" i="17"/>
  <c r="U84" i="17"/>
  <c r="U88" i="17"/>
  <c r="U90" i="17"/>
  <c r="U81" i="17"/>
  <c r="U59" i="17"/>
  <c r="U85" i="17"/>
  <c r="U63" i="17"/>
  <c r="U65" i="17"/>
  <c r="U50" i="17"/>
  <c r="U56" i="17"/>
  <c r="U62" i="17"/>
  <c r="U70" i="17"/>
  <c r="U78" i="17"/>
  <c r="U37" i="17"/>
  <c r="R233" i="17"/>
  <c r="R219" i="17"/>
  <c r="R201" i="17"/>
  <c r="R225" i="17"/>
  <c r="R230" i="17"/>
  <c r="R228" i="17"/>
  <c r="R222" i="17"/>
  <c r="R218" i="17"/>
  <c r="R210" i="17"/>
  <c r="R202" i="17"/>
  <c r="R186" i="17"/>
  <c r="R164" i="17"/>
  <c r="R156" i="17"/>
  <c r="R150" i="17"/>
  <c r="R148" i="17"/>
  <c r="R140" i="17"/>
  <c r="R134" i="17"/>
  <c r="R130" i="17"/>
  <c r="R122" i="17"/>
  <c r="R118" i="17"/>
  <c r="R114" i="17"/>
  <c r="R112" i="17"/>
  <c r="R100" i="17"/>
  <c r="R239" i="17"/>
  <c r="R231" i="17"/>
  <c r="R227" i="17"/>
  <c r="R221" i="17"/>
  <c r="R207" i="17"/>
  <c r="R179" i="17"/>
  <c r="R175" i="17"/>
  <c r="R165" i="17"/>
  <c r="R159" i="17"/>
  <c r="R157" i="17"/>
  <c r="R151" i="17"/>
  <c r="R143" i="17"/>
  <c r="R166" i="17"/>
  <c r="R160" i="17"/>
  <c r="R124" i="17"/>
  <c r="R104" i="17"/>
  <c r="R173" i="17"/>
  <c r="R161" i="17"/>
  <c r="R155" i="17"/>
  <c r="R129" i="17"/>
  <c r="R113" i="17"/>
  <c r="R111" i="17"/>
  <c r="R241" i="17"/>
  <c r="R217" i="17"/>
  <c r="R213" i="17"/>
  <c r="R197" i="17"/>
  <c r="R189" i="17"/>
  <c r="R167" i="17"/>
  <c r="R236" i="17"/>
  <c r="R234" i="17"/>
  <c r="R226" i="17"/>
  <c r="R214" i="17"/>
  <c r="R212" i="17"/>
  <c r="R208" i="17"/>
  <c r="R198" i="17"/>
  <c r="R194" i="17"/>
  <c r="R192" i="17"/>
  <c r="R190" i="17"/>
  <c r="R178" i="17"/>
  <c r="R229" i="17"/>
  <c r="R223" i="17"/>
  <c r="R209" i="17"/>
  <c r="R193" i="17"/>
  <c r="R185" i="17"/>
  <c r="R177" i="17"/>
  <c r="R238" i="17"/>
  <c r="R232" i="17"/>
  <c r="R224" i="17"/>
  <c r="R220" i="17"/>
  <c r="R200" i="17"/>
  <c r="R188" i="17"/>
  <c r="R184" i="17"/>
  <c r="R182" i="17"/>
  <c r="R176" i="17"/>
  <c r="R174" i="17"/>
  <c r="R172" i="17"/>
  <c r="R152" i="17"/>
  <c r="R120" i="17"/>
  <c r="R215" i="17"/>
  <c r="R211" i="17"/>
  <c r="R199" i="17"/>
  <c r="R195" i="17"/>
  <c r="R187" i="17"/>
  <c r="R183" i="17"/>
  <c r="R163" i="17"/>
  <c r="R153" i="17"/>
  <c r="R147" i="17"/>
  <c r="R139" i="17"/>
  <c r="R137" i="17"/>
  <c r="R117" i="17"/>
  <c r="R115" i="17"/>
  <c r="R109" i="17"/>
  <c r="R105" i="17"/>
  <c r="R99" i="17"/>
  <c r="R135" i="17"/>
  <c r="R131" i="17"/>
  <c r="R149" i="17"/>
  <c r="R141" i="17"/>
  <c r="R127" i="17"/>
  <c r="R101" i="17"/>
  <c r="R158" i="17"/>
  <c r="R144" i="17"/>
  <c r="R126" i="17"/>
  <c r="R171" i="17"/>
  <c r="R121" i="17"/>
  <c r="R237" i="17"/>
  <c r="R205" i="17"/>
  <c r="R181" i="17"/>
  <c r="R97" i="17"/>
  <c r="R242" i="17"/>
  <c r="R240" i="17"/>
  <c r="R216" i="17"/>
  <c r="R206" i="17"/>
  <c r="R204" i="17"/>
  <c r="R196" i="17"/>
  <c r="R180" i="17"/>
  <c r="R170" i="17"/>
  <c r="R168" i="17"/>
  <c r="R162" i="17"/>
  <c r="R154" i="17"/>
  <c r="R146" i="17"/>
  <c r="R138" i="17"/>
  <c r="R136" i="17"/>
  <c r="R132" i="17"/>
  <c r="R128" i="17"/>
  <c r="R116" i="17"/>
  <c r="R108" i="17"/>
  <c r="R106" i="17"/>
  <c r="R102" i="17"/>
  <c r="R98" i="17"/>
  <c r="R243" i="17"/>
  <c r="R235" i="17"/>
  <c r="R203" i="17"/>
  <c r="R191" i="17"/>
  <c r="R169" i="17"/>
  <c r="R133" i="17"/>
  <c r="R125" i="17"/>
  <c r="R123" i="17"/>
  <c r="R107" i="17"/>
  <c r="R103" i="17"/>
  <c r="R119" i="17"/>
  <c r="R142" i="17"/>
  <c r="R110" i="17"/>
  <c r="R145" i="17"/>
  <c r="R33" i="17"/>
  <c r="R34" i="17"/>
  <c r="R40" i="17"/>
  <c r="R44" i="17"/>
  <c r="R54" i="17"/>
  <c r="R56" i="17"/>
  <c r="R58" i="17"/>
  <c r="R68" i="17"/>
  <c r="R80" i="17"/>
  <c r="R90" i="17"/>
  <c r="R81" i="17"/>
  <c r="R87" i="17"/>
  <c r="R61" i="17"/>
  <c r="R69" i="17"/>
  <c r="R53" i="17"/>
  <c r="R35" i="17"/>
  <c r="R49" i="17"/>
  <c r="R85" i="17"/>
  <c r="R63" i="17"/>
  <c r="R79" i="17"/>
  <c r="R39" i="17"/>
  <c r="R38" i="17"/>
  <c r="R60" i="17"/>
  <c r="R71" i="17"/>
  <c r="R77" i="17"/>
  <c r="R83" i="17"/>
  <c r="R91" i="17"/>
  <c r="R36" i="17"/>
  <c r="R42" i="17"/>
  <c r="R50" i="17"/>
  <c r="R70" i="17"/>
  <c r="R76" i="17"/>
  <c r="R78" i="17"/>
  <c r="R82" i="17"/>
  <c r="R92" i="17"/>
  <c r="R96" i="17"/>
  <c r="R37" i="17"/>
  <c r="R88" i="17"/>
  <c r="R41" i="17"/>
  <c r="R72" i="17"/>
  <c r="R86" i="17"/>
  <c r="R45" i="17"/>
  <c r="R43" i="17"/>
  <c r="R59" i="17"/>
  <c r="R67" i="17"/>
  <c r="R73" i="17"/>
  <c r="R51" i="17"/>
  <c r="R57" i="17"/>
  <c r="R47" i="17"/>
  <c r="R55" i="17"/>
  <c r="R65" i="17"/>
  <c r="R48" i="17"/>
  <c r="R52" i="17"/>
  <c r="R62" i="17"/>
  <c r="R64" i="17"/>
  <c r="R66" i="17"/>
  <c r="R74" i="17"/>
  <c r="R84" i="17"/>
  <c r="R75" i="17"/>
  <c r="R93" i="17"/>
  <c r="R95" i="17"/>
  <c r="R89" i="17"/>
  <c r="R46" i="17"/>
  <c r="R94" i="17"/>
  <c r="Q116" i="17"/>
  <c r="Q120" i="17"/>
  <c r="Q233" i="17"/>
  <c r="Q219" i="17"/>
  <c r="Q217" i="17"/>
  <c r="Q102" i="17"/>
  <c r="Q114" i="17"/>
  <c r="Q236" i="17"/>
  <c r="Q232" i="17"/>
  <c r="Q216" i="17"/>
  <c r="Q178" i="17"/>
  <c r="Q172" i="17"/>
  <c r="Q170" i="17"/>
  <c r="Q99" i="17"/>
  <c r="Q107" i="17"/>
  <c r="Q104" i="17"/>
  <c r="Q241" i="17"/>
  <c r="Q237" i="17"/>
  <c r="Q213" i="17"/>
  <c r="Q209" i="17"/>
  <c r="Q205" i="17"/>
  <c r="Q201" i="17"/>
  <c r="Q197" i="17"/>
  <c r="Q193" i="17"/>
  <c r="Q189" i="17"/>
  <c r="Q181" i="17"/>
  <c r="Q177" i="17"/>
  <c r="Q167" i="17"/>
  <c r="Q98" i="17"/>
  <c r="Q109" i="17"/>
  <c r="Q225" i="17"/>
  <c r="Q117" i="17"/>
  <c r="Q240" i="17"/>
  <c r="Q234" i="17"/>
  <c r="Q230" i="17"/>
  <c r="Q224" i="17"/>
  <c r="Q190" i="17"/>
  <c r="Q184" i="17"/>
  <c r="Q180" i="17"/>
  <c r="Q160" i="17"/>
  <c r="Q154" i="17"/>
  <c r="Q144" i="17"/>
  <c r="Q215" i="17"/>
  <c r="Q203" i="17"/>
  <c r="Q199" i="17"/>
  <c r="Q155" i="17"/>
  <c r="Q137" i="17"/>
  <c r="Q123" i="17"/>
  <c r="Q119" i="17"/>
  <c r="Q103" i="17"/>
  <c r="Q101" i="17"/>
  <c r="Q111" i="17"/>
  <c r="Q115" i="17"/>
  <c r="Q169" i="17"/>
  <c r="Q153" i="17"/>
  <c r="Q143" i="17"/>
  <c r="Q129" i="17"/>
  <c r="Q113" i="17"/>
  <c r="Q226" i="17"/>
  <c r="Q208" i="17"/>
  <c r="Q202" i="17"/>
  <c r="Q198" i="17"/>
  <c r="Q188" i="17"/>
  <c r="Q124" i="17"/>
  <c r="Q122" i="17"/>
  <c r="Q108" i="17"/>
  <c r="Q207" i="17"/>
  <c r="Q105" i="17"/>
  <c r="Q112" i="17"/>
  <c r="Q223" i="17"/>
  <c r="Q242" i="17"/>
  <c r="Q238" i="17"/>
  <c r="Q218" i="17"/>
  <c r="Q210" i="17"/>
  <c r="Q206" i="17"/>
  <c r="Q204" i="17"/>
  <c r="Q196" i="17"/>
  <c r="Q194" i="17"/>
  <c r="Q182" i="17"/>
  <c r="Q138" i="17"/>
  <c r="Q134" i="17"/>
  <c r="Q126" i="17"/>
  <c r="Q110" i="17"/>
  <c r="Q106" i="17"/>
  <c r="Q239" i="17"/>
  <c r="Q231" i="17"/>
  <c r="Q175" i="17"/>
  <c r="Q165" i="17"/>
  <c r="Q157" i="17"/>
  <c r="Q149" i="17"/>
  <c r="Q131" i="17"/>
  <c r="Q121" i="17"/>
  <c r="Q100" i="17"/>
  <c r="Q145" i="17"/>
  <c r="Q141" i="17"/>
  <c r="Q139" i="17"/>
  <c r="Q135" i="17"/>
  <c r="Q133" i="17"/>
  <c r="Q127" i="17"/>
  <c r="Q214" i="17"/>
  <c r="Q212" i="17"/>
  <c r="Q130" i="17"/>
  <c r="Q128" i="17"/>
  <c r="Q192" i="17"/>
  <c r="Q97" i="17"/>
  <c r="Q229" i="17"/>
  <c r="Q185" i="17"/>
  <c r="Q220" i="17"/>
  <c r="Q168" i="17"/>
  <c r="Q166" i="17"/>
  <c r="Q164" i="17"/>
  <c r="Q162" i="17"/>
  <c r="Q158" i="17"/>
  <c r="Q156" i="17"/>
  <c r="Q152" i="17"/>
  <c r="Q150" i="17"/>
  <c r="Q148" i="17"/>
  <c r="Q146" i="17"/>
  <c r="Q142" i="17"/>
  <c r="Q140" i="17"/>
  <c r="Q136" i="17"/>
  <c r="Q118" i="17"/>
  <c r="Q243" i="17"/>
  <c r="Q235" i="17"/>
  <c r="Q227" i="17"/>
  <c r="Q221" i="17"/>
  <c r="Q211" i="17"/>
  <c r="Q195" i="17"/>
  <c r="Q191" i="17"/>
  <c r="Q187" i="17"/>
  <c r="Q183" i="17"/>
  <c r="Q179" i="17"/>
  <c r="Q171" i="17"/>
  <c r="Q163" i="17"/>
  <c r="Q161" i="17"/>
  <c r="Q159" i="17"/>
  <c r="Q151" i="17"/>
  <c r="Q147" i="17"/>
  <c r="Q125" i="17"/>
  <c r="Q228" i="17"/>
  <c r="Q222" i="17"/>
  <c r="Q200" i="17"/>
  <c r="Q186" i="17"/>
  <c r="Q176" i="17"/>
  <c r="Q174" i="17"/>
  <c r="Q132" i="17"/>
  <c r="Q173" i="17"/>
  <c r="Q35" i="17"/>
  <c r="Q43" i="17"/>
  <c r="Q49" i="17"/>
  <c r="Q67" i="17"/>
  <c r="Q41" i="17"/>
  <c r="Q51" i="17"/>
  <c r="Q63" i="17"/>
  <c r="Q33" i="17"/>
  <c r="Q39" i="17"/>
  <c r="Q47" i="17"/>
  <c r="Q77" i="17"/>
  <c r="Q83" i="17"/>
  <c r="Q91" i="17"/>
  <c r="Q34" i="17"/>
  <c r="Q44" i="17"/>
  <c r="Q54" i="17"/>
  <c r="Q60" i="17"/>
  <c r="Q72" i="17"/>
  <c r="Q74" i="17"/>
  <c r="Q80" i="17"/>
  <c r="Q86" i="17"/>
  <c r="Q90" i="17"/>
  <c r="Q96" i="17"/>
  <c r="Q45" i="17"/>
  <c r="Q53" i="17"/>
  <c r="Q61" i="17"/>
  <c r="Q81" i="17"/>
  <c r="Q87" i="17"/>
  <c r="Q95" i="17"/>
  <c r="Q57" i="17"/>
  <c r="Q46" i="17"/>
  <c r="Q48" i="17"/>
  <c r="Q50" i="17"/>
  <c r="Q52" i="17"/>
  <c r="Q56" i="17"/>
  <c r="Q58" i="17"/>
  <c r="Q62" i="17"/>
  <c r="Q66" i="17"/>
  <c r="Q70" i="17"/>
  <c r="Q76" i="17"/>
  <c r="Q89" i="17"/>
  <c r="Q65" i="17"/>
  <c r="Q36" i="17"/>
  <c r="Q38" i="17"/>
  <c r="Q40" i="17"/>
  <c r="Q64" i="17"/>
  <c r="Q68" i="17"/>
  <c r="Q78" i="17"/>
  <c r="Q82" i="17"/>
  <c r="Q92" i="17"/>
  <c r="Q69" i="17"/>
  <c r="Q93" i="17"/>
  <c r="Q75" i="17"/>
  <c r="Q59" i="17"/>
  <c r="Q73" i="17"/>
  <c r="Q85" i="17"/>
  <c r="Q71" i="17"/>
  <c r="Q79" i="17"/>
  <c r="Q55" i="17"/>
  <c r="Q42" i="17"/>
  <c r="Q84" i="17"/>
  <c r="Q88" i="17"/>
  <c r="Q94" i="17"/>
  <c r="Q37" i="17"/>
  <c r="O184" i="17"/>
  <c r="O213" i="17"/>
  <c r="O205" i="17"/>
  <c r="O197" i="17"/>
  <c r="O99" i="17"/>
  <c r="O208" i="17"/>
  <c r="O206" i="17"/>
  <c r="O202" i="17"/>
  <c r="O200" i="17"/>
  <c r="O190" i="17"/>
  <c r="O168" i="17"/>
  <c r="O162" i="17"/>
  <c r="O160" i="17"/>
  <c r="O152" i="17"/>
  <c r="O146" i="17"/>
  <c r="O144" i="17"/>
  <c r="O114" i="17"/>
  <c r="O110" i="17"/>
  <c r="O100" i="17"/>
  <c r="O211" i="17"/>
  <c r="O191" i="17"/>
  <c r="O187" i="17"/>
  <c r="O179" i="17"/>
  <c r="O233" i="17"/>
  <c r="O177" i="17"/>
  <c r="O242" i="17"/>
  <c r="O240" i="17"/>
  <c r="O238" i="17"/>
  <c r="O234" i="17"/>
  <c r="O230" i="17"/>
  <c r="O212" i="17"/>
  <c r="O204" i="17"/>
  <c r="O196" i="17"/>
  <c r="O194" i="17"/>
  <c r="O186" i="17"/>
  <c r="O180" i="17"/>
  <c r="O174" i="17"/>
  <c r="O172" i="17"/>
  <c r="O164" i="17"/>
  <c r="O148" i="17"/>
  <c r="O140" i="17"/>
  <c r="O136" i="17"/>
  <c r="O132" i="17"/>
  <c r="O124" i="17"/>
  <c r="O104" i="17"/>
  <c r="O102" i="17"/>
  <c r="O101" i="17"/>
  <c r="O117" i="17"/>
  <c r="O235" i="17"/>
  <c r="O231" i="17"/>
  <c r="O227" i="17"/>
  <c r="O203" i="17"/>
  <c r="O195" i="17"/>
  <c r="O173" i="17"/>
  <c r="O169" i="17"/>
  <c r="O163" i="17"/>
  <c r="O155" i="17"/>
  <c r="O147" i="17"/>
  <c r="O139" i="17"/>
  <c r="O135" i="17"/>
  <c r="O131" i="17"/>
  <c r="O125" i="17"/>
  <c r="O123" i="17"/>
  <c r="O107" i="17"/>
  <c r="O105" i="17"/>
  <c r="O109" i="17"/>
  <c r="O119" i="17"/>
  <c r="O224" i="17"/>
  <c r="O182" i="17"/>
  <c r="O241" i="17"/>
  <c r="O237" i="17"/>
  <c r="O223" i="17"/>
  <c r="O209" i="17"/>
  <c r="O193" i="17"/>
  <c r="O185" i="17"/>
  <c r="O232" i="17"/>
  <c r="O226" i="17"/>
  <c r="O222" i="17"/>
  <c r="O220" i="17"/>
  <c r="O218" i="17"/>
  <c r="O210" i="17"/>
  <c r="O198" i="17"/>
  <c r="O188" i="17"/>
  <c r="O156" i="17"/>
  <c r="O154" i="17"/>
  <c r="O138" i="17"/>
  <c r="O134" i="17"/>
  <c r="O128" i="17"/>
  <c r="O126" i="17"/>
  <c r="O122" i="17"/>
  <c r="O120" i="17"/>
  <c r="O118" i="17"/>
  <c r="O116" i="17"/>
  <c r="O112" i="17"/>
  <c r="O106" i="17"/>
  <c r="O221" i="17"/>
  <c r="O143" i="17"/>
  <c r="O133" i="17"/>
  <c r="O113" i="17"/>
  <c r="O201" i="17"/>
  <c r="O189" i="17"/>
  <c r="O167" i="17"/>
  <c r="O97" i="17"/>
  <c r="O225" i="17"/>
  <c r="O236" i="17"/>
  <c r="O228" i="17"/>
  <c r="O216" i="17"/>
  <c r="O214" i="17"/>
  <c r="O192" i="17"/>
  <c r="O229" i="17"/>
  <c r="O219" i="17"/>
  <c r="O217" i="17"/>
  <c r="O181" i="17"/>
  <c r="O176" i="17"/>
  <c r="O166" i="17"/>
  <c r="O239" i="17"/>
  <c r="O199" i="17"/>
  <c r="O157" i="17"/>
  <c r="O145" i="17"/>
  <c r="O127" i="17"/>
  <c r="O178" i="17"/>
  <c r="O170" i="17"/>
  <c r="O158" i="17"/>
  <c r="O243" i="17"/>
  <c r="O215" i="17"/>
  <c r="O175" i="17"/>
  <c r="O161" i="17"/>
  <c r="O159" i="17"/>
  <c r="O153" i="17"/>
  <c r="O149" i="17"/>
  <c r="O141" i="17"/>
  <c r="O129" i="17"/>
  <c r="O121" i="17"/>
  <c r="O111" i="17"/>
  <c r="O103" i="17"/>
  <c r="O150" i="17"/>
  <c r="O130" i="17"/>
  <c r="O171" i="17"/>
  <c r="O151" i="17"/>
  <c r="O142" i="17"/>
  <c r="O108" i="17"/>
  <c r="O98" i="17"/>
  <c r="O207" i="17"/>
  <c r="O183" i="17"/>
  <c r="O165" i="17"/>
  <c r="O137" i="17"/>
  <c r="O115" i="17"/>
  <c r="O35" i="17"/>
  <c r="O73" i="17"/>
  <c r="O33" i="17"/>
  <c r="O42" i="17"/>
  <c r="O58" i="17"/>
  <c r="O49" i="17"/>
  <c r="O57" i="17"/>
  <c r="O63" i="17"/>
  <c r="O55" i="17"/>
  <c r="O36" i="17"/>
  <c r="O40" i="17"/>
  <c r="O44" i="17"/>
  <c r="O48" i="17"/>
  <c r="O52" i="17"/>
  <c r="O64" i="17"/>
  <c r="O68" i="17"/>
  <c r="O72" i="17"/>
  <c r="O82" i="17"/>
  <c r="O81" i="17"/>
  <c r="O43" i="17"/>
  <c r="O59" i="17"/>
  <c r="O85" i="17"/>
  <c r="O95" i="17"/>
  <c r="O41" i="17"/>
  <c r="O51" i="17"/>
  <c r="O71" i="17"/>
  <c r="O79" i="17"/>
  <c r="O39" i="17"/>
  <c r="O47" i="17"/>
  <c r="O34" i="17"/>
  <c r="O38" i="17"/>
  <c r="O46" i="17"/>
  <c r="O54" i="17"/>
  <c r="O60" i="17"/>
  <c r="O62" i="17"/>
  <c r="O74" i="17"/>
  <c r="O76" i="17"/>
  <c r="O80" i="17"/>
  <c r="O86" i="17"/>
  <c r="O90" i="17"/>
  <c r="O94" i="17"/>
  <c r="O96" i="17"/>
  <c r="O69" i="17"/>
  <c r="O75" i="17"/>
  <c r="O87" i="17"/>
  <c r="O93" i="17"/>
  <c r="O66" i="17"/>
  <c r="O92" i="17"/>
  <c r="O45" i="17"/>
  <c r="O61" i="17"/>
  <c r="O67" i="17"/>
  <c r="O89" i="17"/>
  <c r="O65" i="17"/>
  <c r="O77" i="17"/>
  <c r="O83" i="17"/>
  <c r="O91" i="17"/>
  <c r="O50" i="17"/>
  <c r="O56" i="17"/>
  <c r="O70" i="17"/>
  <c r="O78" i="17"/>
  <c r="O37" i="17"/>
  <c r="O53" i="17"/>
  <c r="O84" i="17"/>
  <c r="O88" i="17"/>
  <c r="P194" i="17"/>
  <c r="P196" i="17"/>
  <c r="P170" i="17"/>
  <c r="P162" i="17"/>
  <c r="P154" i="17"/>
  <c r="P146" i="17"/>
  <c r="P138" i="17"/>
  <c r="P130" i="17"/>
  <c r="P122" i="17"/>
  <c r="P164" i="17"/>
  <c r="P132" i="17"/>
  <c r="P241" i="17"/>
  <c r="P209" i="17"/>
  <c r="P201" i="17"/>
  <c r="P236" i="17"/>
  <c r="P190" i="17"/>
  <c r="P176" i="17"/>
  <c r="P114" i="17"/>
  <c r="P112" i="17"/>
  <c r="P104" i="17"/>
  <c r="P239" i="17"/>
  <c r="P235" i="17"/>
  <c r="P227" i="17"/>
  <c r="P221" i="17"/>
  <c r="P207" i="17"/>
  <c r="P187" i="17"/>
  <c r="P179" i="17"/>
  <c r="P171" i="17"/>
  <c r="P156" i="17"/>
  <c r="P124" i="17"/>
  <c r="P229" i="17"/>
  <c r="P219" i="17"/>
  <c r="P217" i="17"/>
  <c r="P213" i="17"/>
  <c r="P205" i="17"/>
  <c r="P197" i="17"/>
  <c r="P242" i="17"/>
  <c r="P240" i="17"/>
  <c r="P234" i="17"/>
  <c r="P226" i="17"/>
  <c r="P224" i="17"/>
  <c r="P222" i="17"/>
  <c r="P218" i="17"/>
  <c r="P216" i="17"/>
  <c r="P208" i="17"/>
  <c r="P204" i="17"/>
  <c r="P200" i="17"/>
  <c r="P188" i="17"/>
  <c r="P182" i="17"/>
  <c r="P180" i="17"/>
  <c r="P172" i="17"/>
  <c r="P120" i="17"/>
  <c r="P116" i="17"/>
  <c r="P110" i="17"/>
  <c r="P102" i="17"/>
  <c r="P98" i="17"/>
  <c r="P186" i="17"/>
  <c r="P211" i="17"/>
  <c r="P169" i="17"/>
  <c r="P159" i="17"/>
  <c r="P135" i="17"/>
  <c r="P131" i="17"/>
  <c r="P127" i="17"/>
  <c r="P119" i="17"/>
  <c r="P117" i="17"/>
  <c r="P228" i="17"/>
  <c r="P220" i="17"/>
  <c r="P148" i="17"/>
  <c r="P237" i="17"/>
  <c r="P177" i="17"/>
  <c r="P238" i="17"/>
  <c r="P232" i="17"/>
  <c r="P230" i="17"/>
  <c r="P212" i="17"/>
  <c r="P210" i="17"/>
  <c r="P202" i="17"/>
  <c r="P198" i="17"/>
  <c r="P184" i="17"/>
  <c r="P106" i="17"/>
  <c r="P126" i="17"/>
  <c r="P134" i="17"/>
  <c r="P142" i="17"/>
  <c r="P150" i="17"/>
  <c r="P158" i="17"/>
  <c r="P166" i="17"/>
  <c r="P115" i="17"/>
  <c r="P203" i="17"/>
  <c r="P195" i="17"/>
  <c r="P175" i="17"/>
  <c r="P173" i="17"/>
  <c r="P163" i="17"/>
  <c r="P157" i="17"/>
  <c r="P155" i="17"/>
  <c r="P147" i="17"/>
  <c r="P143" i="17"/>
  <c r="P139" i="17"/>
  <c r="P133" i="17"/>
  <c r="P125" i="17"/>
  <c r="P123" i="17"/>
  <c r="P109" i="17"/>
  <c r="P101" i="17"/>
  <c r="P99" i="17"/>
  <c r="P174" i="17"/>
  <c r="P192" i="17"/>
  <c r="P193" i="17"/>
  <c r="P189" i="17"/>
  <c r="P185" i="17"/>
  <c r="P214" i="17"/>
  <c r="P140" i="17"/>
  <c r="P233" i="17"/>
  <c r="P223" i="17"/>
  <c r="P181" i="17"/>
  <c r="P167" i="17"/>
  <c r="P107" i="17"/>
  <c r="P225" i="17"/>
  <c r="P97" i="17"/>
  <c r="P118" i="17"/>
  <c r="P199" i="17"/>
  <c r="P137" i="17"/>
  <c r="P121" i="17"/>
  <c r="P129" i="17"/>
  <c r="P113" i="17"/>
  <c r="P136" i="17"/>
  <c r="P168" i="17"/>
  <c r="P178" i="17"/>
  <c r="P100" i="17"/>
  <c r="P243" i="17"/>
  <c r="P231" i="17"/>
  <c r="P215" i="17"/>
  <c r="P161" i="17"/>
  <c r="P153" i="17"/>
  <c r="P149" i="17"/>
  <c r="P111" i="17"/>
  <c r="P103" i="17"/>
  <c r="P144" i="17"/>
  <c r="P191" i="17"/>
  <c r="P151" i="17"/>
  <c r="P141" i="17"/>
  <c r="P128" i="17"/>
  <c r="P160" i="17"/>
  <c r="P108" i="17"/>
  <c r="P206" i="17"/>
  <c r="P183" i="17"/>
  <c r="P165" i="17"/>
  <c r="P145" i="17"/>
  <c r="P105" i="17"/>
  <c r="P152" i="17"/>
  <c r="P85" i="17"/>
  <c r="P41" i="17"/>
  <c r="P79" i="17"/>
  <c r="P89" i="17"/>
  <c r="P34" i="17"/>
  <c r="P46" i="17"/>
  <c r="P50" i="17"/>
  <c r="P58" i="17"/>
  <c r="P60" i="17"/>
  <c r="P53" i="17"/>
  <c r="P35" i="17"/>
  <c r="P67" i="17"/>
  <c r="P71" i="17"/>
  <c r="P33" i="17"/>
  <c r="P55" i="17"/>
  <c r="P36" i="17"/>
  <c r="P40" i="17"/>
  <c r="P44" i="17"/>
  <c r="P52" i="17"/>
  <c r="P72" i="17"/>
  <c r="P78" i="17"/>
  <c r="P92" i="17"/>
  <c r="P45" i="17"/>
  <c r="P49" i="17"/>
  <c r="P73" i="17"/>
  <c r="P51" i="17"/>
  <c r="P57" i="17"/>
  <c r="P47" i="17"/>
  <c r="P65" i="17"/>
  <c r="P77" i="17"/>
  <c r="P83" i="17"/>
  <c r="P42" i="17"/>
  <c r="P64" i="17"/>
  <c r="P66" i="17"/>
  <c r="P68" i="17"/>
  <c r="P74" i="17"/>
  <c r="P84" i="17"/>
  <c r="P86" i="17"/>
  <c r="P61" i="17"/>
  <c r="P69" i="17"/>
  <c r="P75" i="17"/>
  <c r="P81" i="17"/>
  <c r="P93" i="17"/>
  <c r="P80" i="17"/>
  <c r="P94" i="17"/>
  <c r="P96" i="17"/>
  <c r="P87" i="17"/>
  <c r="P43" i="17"/>
  <c r="P59" i="17"/>
  <c r="P95" i="17"/>
  <c r="P63" i="17"/>
  <c r="P39" i="17"/>
  <c r="P91" i="17"/>
  <c r="P38" i="17"/>
  <c r="P48" i="17"/>
  <c r="P54" i="17"/>
  <c r="P56" i="17"/>
  <c r="P62" i="17"/>
  <c r="P70" i="17"/>
  <c r="P82" i="17"/>
  <c r="P88" i="17"/>
  <c r="P37" i="17"/>
  <c r="P76" i="17"/>
  <c r="P90" i="17"/>
  <c r="N188" i="17"/>
  <c r="N219" i="17"/>
  <c r="N213" i="17"/>
  <c r="N193" i="17"/>
  <c r="N101" i="17"/>
  <c r="N238" i="17"/>
  <c r="N230" i="17"/>
  <c r="N220" i="17"/>
  <c r="N190" i="17"/>
  <c r="N186" i="17"/>
  <c r="N184" i="17"/>
  <c r="N180" i="17"/>
  <c r="N178" i="17"/>
  <c r="N174" i="17"/>
  <c r="N172" i="17"/>
  <c r="N170" i="17"/>
  <c r="N162" i="17"/>
  <c r="N154" i="17"/>
  <c r="N146" i="17"/>
  <c r="N136" i="17"/>
  <c r="N128" i="17"/>
  <c r="N124" i="17"/>
  <c r="N118" i="17"/>
  <c r="N116" i="17"/>
  <c r="N243" i="17"/>
  <c r="N215" i="17"/>
  <c r="N207" i="17"/>
  <c r="N199" i="17"/>
  <c r="N175" i="17"/>
  <c r="N165" i="17"/>
  <c r="N157" i="17"/>
  <c r="N149" i="17"/>
  <c r="N141" i="17"/>
  <c r="N137" i="17"/>
  <c r="N131" i="17"/>
  <c r="N123" i="17"/>
  <c r="N117" i="17"/>
  <c r="N113" i="17"/>
  <c r="N109" i="17"/>
  <c r="N241" i="17"/>
  <c r="N237" i="17"/>
  <c r="N209" i="17"/>
  <c r="N201" i="17"/>
  <c r="N189" i="17"/>
  <c r="N181" i="17"/>
  <c r="N177" i="17"/>
  <c r="N167" i="17"/>
  <c r="N225" i="17"/>
  <c r="N224" i="17"/>
  <c r="N210" i="17"/>
  <c r="N204" i="17"/>
  <c r="N196" i="17"/>
  <c r="N176" i="17"/>
  <c r="N168" i="17"/>
  <c r="N166" i="17"/>
  <c r="N160" i="17"/>
  <c r="N152" i="17"/>
  <c r="N150" i="17"/>
  <c r="N144" i="17"/>
  <c r="N142" i="17"/>
  <c r="N140" i="17"/>
  <c r="N134" i="17"/>
  <c r="N132" i="17"/>
  <c r="N126" i="17"/>
  <c r="N112" i="17"/>
  <c r="N110" i="17"/>
  <c r="N108" i="17"/>
  <c r="N106" i="17"/>
  <c r="N98" i="17"/>
  <c r="N239" i="17"/>
  <c r="N203" i="17"/>
  <c r="N187" i="17"/>
  <c r="N179" i="17"/>
  <c r="N161" i="17"/>
  <c r="N159" i="17"/>
  <c r="N151" i="17"/>
  <c r="N143" i="17"/>
  <c r="N133" i="17"/>
  <c r="N233" i="17"/>
  <c r="N229" i="17"/>
  <c r="N223" i="17"/>
  <c r="N217" i="17"/>
  <c r="N99" i="17"/>
  <c r="N240" i="17"/>
  <c r="N236" i="17"/>
  <c r="N234" i="17"/>
  <c r="N228" i="17"/>
  <c r="N222" i="17"/>
  <c r="N212" i="17"/>
  <c r="N206" i="17"/>
  <c r="N198" i="17"/>
  <c r="N192" i="17"/>
  <c r="N182" i="17"/>
  <c r="N164" i="17"/>
  <c r="N158" i="17"/>
  <c r="N148" i="17"/>
  <c r="N130" i="17"/>
  <c r="N120" i="17"/>
  <c r="N104" i="17"/>
  <c r="N100" i="17"/>
  <c r="N235" i="17"/>
  <c r="N231" i="17"/>
  <c r="N221" i="17"/>
  <c r="N211" i="17"/>
  <c r="N191" i="17"/>
  <c r="N183" i="17"/>
  <c r="N169" i="17"/>
  <c r="N163" i="17"/>
  <c r="N153" i="17"/>
  <c r="N135" i="17"/>
  <c r="N107" i="17"/>
  <c r="N105" i="17"/>
  <c r="N103" i="17"/>
  <c r="N232" i="17"/>
  <c r="N226" i="17"/>
  <c r="N216" i="17"/>
  <c r="N102" i="17"/>
  <c r="N173" i="17"/>
  <c r="N147" i="17"/>
  <c r="N121" i="17"/>
  <c r="N119" i="17"/>
  <c r="N122" i="17"/>
  <c r="N97" i="17"/>
  <c r="N214" i="17"/>
  <c r="N171" i="17"/>
  <c r="N205" i="17"/>
  <c r="N218" i="17"/>
  <c r="N200" i="17"/>
  <c r="N156" i="17"/>
  <c r="N138" i="17"/>
  <c r="N114" i="17"/>
  <c r="N111" i="17"/>
  <c r="N197" i="17"/>
  <c r="N194" i="17"/>
  <c r="N145" i="17"/>
  <c r="N115" i="17"/>
  <c r="N185" i="17"/>
  <c r="N242" i="17"/>
  <c r="N208" i="17"/>
  <c r="N202" i="17"/>
  <c r="N195" i="17"/>
  <c r="N127" i="17"/>
  <c r="N227" i="17"/>
  <c r="N155" i="17"/>
  <c r="N139" i="17"/>
  <c r="N129" i="17"/>
  <c r="N125" i="17"/>
  <c r="N95" i="17"/>
  <c r="N57" i="17"/>
  <c r="N55" i="17"/>
  <c r="N34" i="17"/>
  <c r="N36" i="17"/>
  <c r="N46" i="17"/>
  <c r="N48" i="17"/>
  <c r="N50" i="17"/>
  <c r="N64" i="17"/>
  <c r="N72" i="17"/>
  <c r="N74" i="17"/>
  <c r="N92" i="17"/>
  <c r="N37" i="17"/>
  <c r="N81" i="17"/>
  <c r="N86" i="17"/>
  <c r="N90" i="17"/>
  <c r="N94" i="17"/>
  <c r="N96" i="17"/>
  <c r="N61" i="17"/>
  <c r="N35" i="17"/>
  <c r="N67" i="17"/>
  <c r="N73" i="17"/>
  <c r="N85" i="17"/>
  <c r="N41" i="17"/>
  <c r="N51" i="17"/>
  <c r="N79" i="17"/>
  <c r="N33" i="17"/>
  <c r="N39" i="17"/>
  <c r="N47" i="17"/>
  <c r="N65" i="17"/>
  <c r="N38" i="17"/>
  <c r="N40" i="17"/>
  <c r="N42" i="17"/>
  <c r="N62" i="17"/>
  <c r="N68" i="17"/>
  <c r="N70" i="17"/>
  <c r="N76" i="17"/>
  <c r="N78" i="17"/>
  <c r="N45" i="17"/>
  <c r="N69" i="17"/>
  <c r="N59" i="17"/>
  <c r="N89" i="17"/>
  <c r="N91" i="17"/>
  <c r="N44" i="17"/>
  <c r="N52" i="17"/>
  <c r="N54" i="17"/>
  <c r="N58" i="17"/>
  <c r="N60" i="17"/>
  <c r="N66" i="17"/>
  <c r="N84" i="17"/>
  <c r="N43" i="17"/>
  <c r="N49" i="17"/>
  <c r="N63" i="17"/>
  <c r="N71" i="17"/>
  <c r="N77" i="17"/>
  <c r="N83" i="17"/>
  <c r="N56" i="17"/>
  <c r="N80" i="17"/>
  <c r="N82" i="17"/>
  <c r="N88" i="17"/>
  <c r="N53" i="17"/>
  <c r="N75" i="17"/>
  <c r="N87" i="17"/>
  <c r="N93" i="17"/>
  <c r="M110" i="17"/>
  <c r="M233" i="17"/>
  <c r="M229" i="17"/>
  <c r="M209" i="17"/>
  <c r="M201" i="17"/>
  <c r="M189" i="17"/>
  <c r="M181" i="17"/>
  <c r="M177" i="17"/>
  <c r="M167" i="17"/>
  <c r="M242" i="17"/>
  <c r="M238" i="17"/>
  <c r="M230" i="17"/>
  <c r="M220" i="17"/>
  <c r="M218" i="17"/>
  <c r="M206" i="17"/>
  <c r="M202" i="17"/>
  <c r="M190" i="17"/>
  <c r="M186" i="17"/>
  <c r="M180" i="17"/>
  <c r="M178" i="17"/>
  <c r="M172" i="17"/>
  <c r="M170" i="17"/>
  <c r="M166" i="17"/>
  <c r="M162" i="17"/>
  <c r="M154" i="17"/>
  <c r="M150" i="17"/>
  <c r="M146" i="17"/>
  <c r="M138" i="17"/>
  <c r="M136" i="17"/>
  <c r="M132" i="17"/>
  <c r="M128" i="17"/>
  <c r="M116" i="17"/>
  <c r="M104" i="17"/>
  <c r="M98" i="17"/>
  <c r="M231" i="17"/>
  <c r="M187" i="17"/>
  <c r="M179" i="17"/>
  <c r="M163" i="17"/>
  <c r="M159" i="17"/>
  <c r="M151" i="17"/>
  <c r="M143" i="17"/>
  <c r="M133" i="17"/>
  <c r="M125" i="17"/>
  <c r="M117" i="17"/>
  <c r="M113" i="17"/>
  <c r="M105" i="17"/>
  <c r="M101" i="17"/>
  <c r="M219" i="17"/>
  <c r="M97" i="17"/>
  <c r="M225" i="17"/>
  <c r="M107" i="17"/>
  <c r="M240" i="17"/>
  <c r="M236" i="17"/>
  <c r="M234" i="17"/>
  <c r="M228" i="17"/>
  <c r="M226" i="17"/>
  <c r="M224" i="17"/>
  <c r="M212" i="17"/>
  <c r="M210" i="17"/>
  <c r="M198" i="17"/>
  <c r="M192" i="17"/>
  <c r="M168" i="17"/>
  <c r="M152" i="17"/>
  <c r="M142" i="17"/>
  <c r="M134" i="17"/>
  <c r="M126" i="17"/>
  <c r="M108" i="17"/>
  <c r="M243" i="17"/>
  <c r="M227" i="17"/>
  <c r="M211" i="17"/>
  <c r="M191" i="17"/>
  <c r="M183" i="17"/>
  <c r="M169" i="17"/>
  <c r="M161" i="17"/>
  <c r="M153" i="17"/>
  <c r="M145" i="17"/>
  <c r="M135" i="17"/>
  <c r="M131" i="17"/>
  <c r="M127" i="17"/>
  <c r="M241" i="17"/>
  <c r="M223" i="17"/>
  <c r="M213" i="17"/>
  <c r="M205" i="17"/>
  <c r="M197" i="17"/>
  <c r="M185" i="17"/>
  <c r="M232" i="17"/>
  <c r="M222" i="17"/>
  <c r="M214" i="17"/>
  <c r="M208" i="17"/>
  <c r="M200" i="17"/>
  <c r="M194" i="17"/>
  <c r="M188" i="17"/>
  <c r="M182" i="17"/>
  <c r="M164" i="17"/>
  <c r="M158" i="17"/>
  <c r="M156" i="17"/>
  <c r="M148" i="17"/>
  <c r="M140" i="17"/>
  <c r="M130" i="17"/>
  <c r="M124" i="17"/>
  <c r="M122" i="17"/>
  <c r="M120" i="17"/>
  <c r="M114" i="17"/>
  <c r="M106" i="17"/>
  <c r="M102" i="17"/>
  <c r="M100" i="17"/>
  <c r="M239" i="17"/>
  <c r="M235" i="17"/>
  <c r="M215" i="17"/>
  <c r="M207" i="17"/>
  <c r="M203" i="17"/>
  <c r="M199" i="17"/>
  <c r="M195" i="17"/>
  <c r="M173" i="17"/>
  <c r="M171" i="17"/>
  <c r="M165" i="17"/>
  <c r="M155" i="17"/>
  <c r="M149" i="17"/>
  <c r="M147" i="17"/>
  <c r="M139" i="17"/>
  <c r="M137" i="17"/>
  <c r="M115" i="17"/>
  <c r="M111" i="17"/>
  <c r="M109" i="17"/>
  <c r="M216" i="17"/>
  <c r="M204" i="17"/>
  <c r="M160" i="17"/>
  <c r="M157" i="17"/>
  <c r="M141" i="17"/>
  <c r="M123" i="17"/>
  <c r="M119" i="17"/>
  <c r="M118" i="17"/>
  <c r="M184" i="17"/>
  <c r="M174" i="17"/>
  <c r="M121" i="17"/>
  <c r="M237" i="17"/>
  <c r="M196" i="17"/>
  <c r="M112" i="17"/>
  <c r="M129" i="17"/>
  <c r="M193" i="17"/>
  <c r="M221" i="17"/>
  <c r="M175" i="17"/>
  <c r="M217" i="17"/>
  <c r="M144" i="17"/>
  <c r="M176" i="17"/>
  <c r="M99" i="17"/>
  <c r="M103" i="17"/>
  <c r="M35" i="17"/>
  <c r="M73" i="17"/>
  <c r="M41" i="17"/>
  <c r="M51" i="17"/>
  <c r="M63" i="17"/>
  <c r="M79" i="17"/>
  <c r="M33" i="17"/>
  <c r="M39" i="17"/>
  <c r="M47" i="17"/>
  <c r="M55" i="17"/>
  <c r="M44" i="17"/>
  <c r="M58" i="17"/>
  <c r="M60" i="17"/>
  <c r="M68" i="17"/>
  <c r="M92" i="17"/>
  <c r="M96" i="17"/>
  <c r="M37" i="17"/>
  <c r="M45" i="17"/>
  <c r="M86" i="17"/>
  <c r="M88" i="17"/>
  <c r="M43" i="17"/>
  <c r="M59" i="17"/>
  <c r="M40" i="17"/>
  <c r="M46" i="17"/>
  <c r="M48" i="17"/>
  <c r="M50" i="17"/>
  <c r="M52" i="17"/>
  <c r="M62" i="17"/>
  <c r="M70" i="17"/>
  <c r="M72" i="17"/>
  <c r="M82" i="17"/>
  <c r="M75" i="17"/>
  <c r="M81" i="17"/>
  <c r="M93" i="17"/>
  <c r="M94" i="17"/>
  <c r="M49" i="17"/>
  <c r="M77" i="17"/>
  <c r="M36" i="17"/>
  <c r="M38" i="17"/>
  <c r="M54" i="17"/>
  <c r="M56" i="17"/>
  <c r="M64" i="17"/>
  <c r="M66" i="17"/>
  <c r="M76" i="17"/>
  <c r="M67" i="17"/>
  <c r="M85" i="17"/>
  <c r="M95" i="17"/>
  <c r="M57" i="17"/>
  <c r="M71" i="17"/>
  <c r="M89" i="17"/>
  <c r="M65" i="17"/>
  <c r="M83" i="17"/>
  <c r="M91" i="17"/>
  <c r="M34" i="17"/>
  <c r="M42" i="17"/>
  <c r="M74" i="17"/>
  <c r="M78" i="17"/>
  <c r="M80" i="17"/>
  <c r="M84" i="17"/>
  <c r="M90" i="17"/>
  <c r="M61" i="17"/>
  <c r="M69" i="17"/>
  <c r="M53" i="17"/>
  <c r="M87" i="17"/>
  <c r="K107" i="17"/>
  <c r="K100" i="17"/>
  <c r="K193" i="17"/>
  <c r="K185" i="17"/>
  <c r="K97" i="17"/>
  <c r="K242" i="17"/>
  <c r="K236" i="17"/>
  <c r="K232" i="17"/>
  <c r="K222" i="17"/>
  <c r="K202" i="17"/>
  <c r="K194" i="17"/>
  <c r="K192" i="17"/>
  <c r="K182" i="17"/>
  <c r="K172" i="17"/>
  <c r="K116" i="17"/>
  <c r="K112" i="17"/>
  <c r="K108" i="17"/>
  <c r="K235" i="17"/>
  <c r="K211" i="17"/>
  <c r="K171" i="17"/>
  <c r="K159" i="17"/>
  <c r="K143" i="17"/>
  <c r="K137" i="17"/>
  <c r="K135" i="17"/>
  <c r="K129" i="17"/>
  <c r="K111" i="17"/>
  <c r="K109" i="17"/>
  <c r="K102" i="17"/>
  <c r="K184" i="17"/>
  <c r="K127" i="17"/>
  <c r="K101" i="17"/>
  <c r="K217" i="17"/>
  <c r="K113" i="17"/>
  <c r="K225" i="17"/>
  <c r="K238" i="17"/>
  <c r="K234" i="17"/>
  <c r="K226" i="17"/>
  <c r="K214" i="17"/>
  <c r="K208" i="17"/>
  <c r="K204" i="17"/>
  <c r="K198" i="17"/>
  <c r="K174" i="17"/>
  <c r="K170" i="17"/>
  <c r="K166" i="17"/>
  <c r="K164" i="17"/>
  <c r="K160" i="17"/>
  <c r="K158" i="17"/>
  <c r="K156" i="17"/>
  <c r="K154" i="17"/>
  <c r="K150" i="17"/>
  <c r="K148" i="17"/>
  <c r="K142" i="17"/>
  <c r="K140" i="17"/>
  <c r="K134" i="17"/>
  <c r="K114" i="17"/>
  <c r="K239" i="17"/>
  <c r="K231" i="17"/>
  <c r="K227" i="17"/>
  <c r="K215" i="17"/>
  <c r="K207" i="17"/>
  <c r="K199" i="17"/>
  <c r="K175" i="17"/>
  <c r="K169" i="17"/>
  <c r="K165" i="17"/>
  <c r="K157" i="17"/>
  <c r="K149" i="17"/>
  <c r="K141" i="17"/>
  <c r="K125" i="17"/>
  <c r="K115" i="17"/>
  <c r="K233" i="17"/>
  <c r="K229" i="17"/>
  <c r="K223" i="17"/>
  <c r="K213" i="17"/>
  <c r="K209" i="17"/>
  <c r="K205" i="17"/>
  <c r="K201" i="17"/>
  <c r="K197" i="17"/>
  <c r="K177" i="17"/>
  <c r="K167" i="17"/>
  <c r="K121" i="17"/>
  <c r="K240" i="17"/>
  <c r="K230" i="17"/>
  <c r="K224" i="17"/>
  <c r="K218" i="17"/>
  <c r="K212" i="17"/>
  <c r="K206" i="17"/>
  <c r="K200" i="17"/>
  <c r="K188" i="17"/>
  <c r="K186" i="17"/>
  <c r="K180" i="17"/>
  <c r="K176" i="17"/>
  <c r="K162" i="17"/>
  <c r="K146" i="17"/>
  <c r="K110" i="17"/>
  <c r="K104" i="17"/>
  <c r="K243" i="17"/>
  <c r="K221" i="17"/>
  <c r="K203" i="17"/>
  <c r="K195" i="17"/>
  <c r="K191" i="17"/>
  <c r="K179" i="17"/>
  <c r="K173" i="17"/>
  <c r="K163" i="17"/>
  <c r="K155" i="17"/>
  <c r="K147" i="17"/>
  <c r="K139" i="17"/>
  <c r="K241" i="17"/>
  <c r="K219" i="17"/>
  <c r="K189" i="17"/>
  <c r="K181" i="17"/>
  <c r="K228" i="17"/>
  <c r="K220" i="17"/>
  <c r="K216" i="17"/>
  <c r="K210" i="17"/>
  <c r="K196" i="17"/>
  <c r="K190" i="17"/>
  <c r="K178" i="17"/>
  <c r="K168" i="17"/>
  <c r="K152" i="17"/>
  <c r="K144" i="17"/>
  <c r="K138" i="17"/>
  <c r="K136" i="17"/>
  <c r="K132" i="17"/>
  <c r="K130" i="17"/>
  <c r="K126" i="17"/>
  <c r="K120" i="17"/>
  <c r="K118" i="17"/>
  <c r="K183" i="17"/>
  <c r="K153" i="17"/>
  <c r="K151" i="17"/>
  <c r="K133" i="17"/>
  <c r="K131" i="17"/>
  <c r="K128" i="17"/>
  <c r="K123" i="17"/>
  <c r="K99" i="17"/>
  <c r="K98" i="17"/>
  <c r="K237" i="17"/>
  <c r="K103" i="17"/>
  <c r="K122" i="17"/>
  <c r="K187" i="17"/>
  <c r="K161" i="17"/>
  <c r="K145" i="17"/>
  <c r="K117" i="17"/>
  <c r="K124" i="17"/>
  <c r="K106" i="17"/>
  <c r="K105" i="17"/>
  <c r="K119" i="17"/>
  <c r="K95" i="17"/>
  <c r="K51" i="17"/>
  <c r="K71" i="17"/>
  <c r="K89" i="17"/>
  <c r="K40" i="17"/>
  <c r="K46" i="17"/>
  <c r="K70" i="17"/>
  <c r="K82" i="17"/>
  <c r="K92" i="17"/>
  <c r="K94" i="17"/>
  <c r="K37" i="17"/>
  <c r="K49" i="17"/>
  <c r="K85" i="17"/>
  <c r="K79" i="17"/>
  <c r="K33" i="17"/>
  <c r="K77" i="17"/>
  <c r="K83" i="17"/>
  <c r="K34" i="17"/>
  <c r="K38" i="17"/>
  <c r="K48" i="17"/>
  <c r="K62" i="17"/>
  <c r="K66" i="17"/>
  <c r="K76" i="17"/>
  <c r="K78" i="17"/>
  <c r="K86" i="17"/>
  <c r="K88" i="17"/>
  <c r="K69" i="17"/>
  <c r="K43" i="17"/>
  <c r="K59" i="17"/>
  <c r="K57" i="17"/>
  <c r="K63" i="17"/>
  <c r="K47" i="17"/>
  <c r="K55" i="17"/>
  <c r="K65" i="17"/>
  <c r="K36" i="17"/>
  <c r="K52" i="17"/>
  <c r="K54" i="17"/>
  <c r="K74" i="17"/>
  <c r="K84" i="17"/>
  <c r="K35" i="17"/>
  <c r="K67" i="17"/>
  <c r="K73" i="17"/>
  <c r="K41" i="17"/>
  <c r="K39" i="17"/>
  <c r="K91" i="17"/>
  <c r="K42" i="17"/>
  <c r="K44" i="17"/>
  <c r="K50" i="17"/>
  <c r="K56" i="17"/>
  <c r="K58" i="17"/>
  <c r="K60" i="17"/>
  <c r="K64" i="17"/>
  <c r="K68" i="17"/>
  <c r="K72" i="17"/>
  <c r="K80" i="17"/>
  <c r="K90" i="17"/>
  <c r="K96" i="17"/>
  <c r="K45" i="17"/>
  <c r="K53" i="17"/>
  <c r="K61" i="17"/>
  <c r="K75" i="17"/>
  <c r="K81" i="17"/>
  <c r="K87" i="17"/>
  <c r="K93" i="17"/>
  <c r="L222" i="17"/>
  <c r="L229" i="17"/>
  <c r="L213" i="17"/>
  <c r="L205" i="17"/>
  <c r="L201" i="17"/>
  <c r="L197" i="17"/>
  <c r="L189" i="17"/>
  <c r="L177" i="17"/>
  <c r="L167" i="17"/>
  <c r="L234" i="17"/>
  <c r="L232" i="17"/>
  <c r="L210" i="17"/>
  <c r="L208" i="17"/>
  <c r="L180" i="17"/>
  <c r="L120" i="17"/>
  <c r="L112" i="17"/>
  <c r="L110" i="17"/>
  <c r="L108" i="17"/>
  <c r="L106" i="17"/>
  <c r="L200" i="17"/>
  <c r="L203" i="17"/>
  <c r="L195" i="17"/>
  <c r="L191" i="17"/>
  <c r="L183" i="17"/>
  <c r="L173" i="17"/>
  <c r="L163" i="17"/>
  <c r="L161" i="17"/>
  <c r="L155" i="17"/>
  <c r="L153" i="17"/>
  <c r="L151" i="17"/>
  <c r="L147" i="17"/>
  <c r="L145" i="17"/>
  <c r="L139" i="17"/>
  <c r="L125" i="17"/>
  <c r="L117" i="17"/>
  <c r="L107" i="17"/>
  <c r="L123" i="17"/>
  <c r="L105" i="17"/>
  <c r="L103" i="17"/>
  <c r="L219" i="17"/>
  <c r="L209" i="17"/>
  <c r="L242" i="17"/>
  <c r="L240" i="17"/>
  <c r="L228" i="17"/>
  <c r="L226" i="17"/>
  <c r="L224" i="17"/>
  <c r="L216" i="17"/>
  <c r="L190" i="17"/>
  <c r="L170" i="17"/>
  <c r="L168" i="17"/>
  <c r="L166" i="17"/>
  <c r="L164" i="17"/>
  <c r="L162" i="17"/>
  <c r="L160" i="17"/>
  <c r="L158" i="17"/>
  <c r="L156" i="17"/>
  <c r="L154" i="17"/>
  <c r="L152" i="17"/>
  <c r="L150" i="17"/>
  <c r="L148" i="17"/>
  <c r="L146" i="17"/>
  <c r="L144" i="17"/>
  <c r="L142" i="17"/>
  <c r="L140" i="17"/>
  <c r="L138" i="17"/>
  <c r="L136" i="17"/>
  <c r="L134" i="17"/>
  <c r="L132" i="17"/>
  <c r="L130" i="17"/>
  <c r="L128" i="17"/>
  <c r="L126" i="17"/>
  <c r="L124" i="17"/>
  <c r="L122" i="17"/>
  <c r="L104" i="17"/>
  <c r="L100" i="17"/>
  <c r="L239" i="17"/>
  <c r="L187" i="17"/>
  <c r="L179" i="17"/>
  <c r="L165" i="17"/>
  <c r="L133" i="17"/>
  <c r="L131" i="17"/>
  <c r="L119" i="17"/>
  <c r="L129" i="17"/>
  <c r="L127" i="17"/>
  <c r="L101" i="17"/>
  <c r="L214" i="17"/>
  <c r="L223" i="17"/>
  <c r="L193" i="17"/>
  <c r="L185" i="17"/>
  <c r="L181" i="17"/>
  <c r="L121" i="17"/>
  <c r="L236" i="17"/>
  <c r="L220" i="17"/>
  <c r="L218" i="17"/>
  <c r="L202" i="17"/>
  <c r="L184" i="17"/>
  <c r="L178" i="17"/>
  <c r="L176" i="17"/>
  <c r="L174" i="17"/>
  <c r="L113" i="17"/>
  <c r="L182" i="17"/>
  <c r="L235" i="17"/>
  <c r="L211" i="17"/>
  <c r="L171" i="17"/>
  <c r="L169" i="17"/>
  <c r="L159" i="17"/>
  <c r="L149" i="17"/>
  <c r="L143" i="17"/>
  <c r="L137" i="17"/>
  <c r="L135" i="17"/>
  <c r="L204" i="17"/>
  <c r="L241" i="17"/>
  <c r="L237" i="17"/>
  <c r="L233" i="17"/>
  <c r="L217" i="17"/>
  <c r="L97" i="17"/>
  <c r="L225" i="17"/>
  <c r="L238" i="17"/>
  <c r="L230" i="17"/>
  <c r="L212" i="17"/>
  <c r="L206" i="17"/>
  <c r="L198" i="17"/>
  <c r="L196" i="17"/>
  <c r="L194" i="17"/>
  <c r="L192" i="17"/>
  <c r="L188" i="17"/>
  <c r="L186" i="17"/>
  <c r="L118" i="17"/>
  <c r="L98" i="17"/>
  <c r="L243" i="17"/>
  <c r="L215" i="17"/>
  <c r="L102" i="17"/>
  <c r="L221" i="17"/>
  <c r="L207" i="17"/>
  <c r="L175" i="17"/>
  <c r="L99" i="17"/>
  <c r="L111" i="17"/>
  <c r="L109" i="17"/>
  <c r="L114" i="17"/>
  <c r="L199" i="17"/>
  <c r="L115" i="17"/>
  <c r="L116" i="17"/>
  <c r="L172" i="17"/>
  <c r="L231" i="17"/>
  <c r="L227" i="17"/>
  <c r="L157" i="17"/>
  <c r="L141" i="17"/>
  <c r="L67" i="17"/>
  <c r="L57" i="17"/>
  <c r="L89" i="17"/>
  <c r="L47" i="17"/>
  <c r="L55" i="17"/>
  <c r="L83" i="17"/>
  <c r="L48" i="17"/>
  <c r="L56" i="17"/>
  <c r="L66" i="17"/>
  <c r="L72" i="17"/>
  <c r="L76" i="17"/>
  <c r="L78" i="17"/>
  <c r="L84" i="17"/>
  <c r="L92" i="17"/>
  <c r="L81" i="17"/>
  <c r="L35" i="17"/>
  <c r="L59" i="17"/>
  <c r="L85" i="17"/>
  <c r="L41" i="17"/>
  <c r="L71" i="17"/>
  <c r="L39" i="17"/>
  <c r="L65" i="17"/>
  <c r="L77" i="17"/>
  <c r="L64" i="17"/>
  <c r="L74" i="17"/>
  <c r="L80" i="17"/>
  <c r="L86" i="17"/>
  <c r="L90" i="17"/>
  <c r="L96" i="17"/>
  <c r="L37" i="17"/>
  <c r="L45" i="17"/>
  <c r="L53" i="17"/>
  <c r="L69" i="17"/>
  <c r="L75" i="17"/>
  <c r="L73" i="17"/>
  <c r="L95" i="17"/>
  <c r="L36" i="17"/>
  <c r="L42" i="17"/>
  <c r="L44" i="17"/>
  <c r="L46" i="17"/>
  <c r="L50" i="17"/>
  <c r="L54" i="17"/>
  <c r="L62" i="17"/>
  <c r="L68" i="17"/>
  <c r="L82" i="17"/>
  <c r="L94" i="17"/>
  <c r="L93" i="17"/>
  <c r="L61" i="17"/>
  <c r="L43" i="17"/>
  <c r="L49" i="17"/>
  <c r="L51" i="17"/>
  <c r="L63" i="17"/>
  <c r="L79" i="17"/>
  <c r="L33" i="17"/>
  <c r="L91" i="17"/>
  <c r="L34" i="17"/>
  <c r="L38" i="17"/>
  <c r="L40" i="17"/>
  <c r="L52" i="17"/>
  <c r="L58" i="17"/>
  <c r="L60" i="17"/>
  <c r="L70" i="17"/>
  <c r="L88" i="17"/>
  <c r="L87" i="17"/>
  <c r="J110" i="17"/>
  <c r="J237" i="17"/>
  <c r="J233" i="17"/>
  <c r="J219" i="17"/>
  <c r="J205" i="17"/>
  <c r="J97" i="17"/>
  <c r="J224" i="17"/>
  <c r="J220" i="17"/>
  <c r="J204" i="17"/>
  <c r="J192" i="17"/>
  <c r="J190" i="17"/>
  <c r="J186" i="17"/>
  <c r="J178" i="17"/>
  <c r="J168" i="17"/>
  <c r="J160" i="17"/>
  <c r="J152" i="17"/>
  <c r="J148" i="17"/>
  <c r="J144" i="17"/>
  <c r="J134" i="17"/>
  <c r="J126" i="17"/>
  <c r="J120" i="17"/>
  <c r="J100" i="17"/>
  <c r="J221" i="17"/>
  <c r="J211" i="17"/>
  <c r="J183" i="17"/>
  <c r="J163" i="17"/>
  <c r="J153" i="17"/>
  <c r="J147" i="17"/>
  <c r="J129" i="17"/>
  <c r="J121" i="17"/>
  <c r="J109" i="17"/>
  <c r="J119" i="17"/>
  <c r="J103" i="17"/>
  <c r="J114" i="17"/>
  <c r="J197" i="17"/>
  <c r="J242" i="17"/>
  <c r="J232" i="17"/>
  <c r="J228" i="17"/>
  <c r="J222" i="17"/>
  <c r="J216" i="17"/>
  <c r="J214" i="17"/>
  <c r="J210" i="17"/>
  <c r="J208" i="17"/>
  <c r="J198" i="17"/>
  <c r="J188" i="17"/>
  <c r="J182" i="17"/>
  <c r="J172" i="17"/>
  <c r="J164" i="17"/>
  <c r="J162" i="17"/>
  <c r="J156" i="17"/>
  <c r="J140" i="17"/>
  <c r="J128" i="17"/>
  <c r="J122" i="17"/>
  <c r="J116" i="17"/>
  <c r="J108" i="17"/>
  <c r="J102" i="17"/>
  <c r="J118" i="17"/>
  <c r="J239" i="17"/>
  <c r="J231" i="17"/>
  <c r="J187" i="17"/>
  <c r="J179" i="17"/>
  <c r="J173" i="17"/>
  <c r="J171" i="17"/>
  <c r="J159" i="17"/>
  <c r="J151" i="17"/>
  <c r="J143" i="17"/>
  <c r="J139" i="17"/>
  <c r="J135" i="17"/>
  <c r="J133" i="17"/>
  <c r="J125" i="17"/>
  <c r="J117" i="17"/>
  <c r="J107" i="17"/>
  <c r="J241" i="17"/>
  <c r="J217" i="17"/>
  <c r="J213" i="17"/>
  <c r="J209" i="17"/>
  <c r="J201" i="17"/>
  <c r="J193" i="17"/>
  <c r="J189" i="17"/>
  <c r="J185" i="17"/>
  <c r="J181" i="17"/>
  <c r="J177" i="17"/>
  <c r="J167" i="17"/>
  <c r="J111" i="17"/>
  <c r="J234" i="17"/>
  <c r="J226" i="17"/>
  <c r="J206" i="17"/>
  <c r="J200" i="17"/>
  <c r="J196" i="17"/>
  <c r="J194" i="17"/>
  <c r="J138" i="17"/>
  <c r="J243" i="17"/>
  <c r="J227" i="17"/>
  <c r="J203" i="17"/>
  <c r="J137" i="17"/>
  <c r="J240" i="17"/>
  <c r="J170" i="17"/>
  <c r="J158" i="17"/>
  <c r="J142" i="17"/>
  <c r="J130" i="17"/>
  <c r="J199" i="17"/>
  <c r="J169" i="17"/>
  <c r="J165" i="17"/>
  <c r="J149" i="17"/>
  <c r="J127" i="17"/>
  <c r="J176" i="17"/>
  <c r="J104" i="17"/>
  <c r="J191" i="17"/>
  <c r="J175" i="17"/>
  <c r="J141" i="17"/>
  <c r="J115" i="17"/>
  <c r="J113" i="17"/>
  <c r="J105" i="17"/>
  <c r="J106" i="17"/>
  <c r="J98" i="17"/>
  <c r="J101" i="17"/>
  <c r="J229" i="17"/>
  <c r="J223" i="17"/>
  <c r="J230" i="17"/>
  <c r="J184" i="17"/>
  <c r="J174" i="17"/>
  <c r="J154" i="17"/>
  <c r="J132" i="17"/>
  <c r="J124" i="17"/>
  <c r="J218" i="17"/>
  <c r="J215" i="17"/>
  <c r="J157" i="17"/>
  <c r="J136" i="17"/>
  <c r="J225" i="17"/>
  <c r="J238" i="17"/>
  <c r="J236" i="17"/>
  <c r="J212" i="17"/>
  <c r="J202" i="17"/>
  <c r="J166" i="17"/>
  <c r="J146" i="17"/>
  <c r="J235" i="17"/>
  <c r="J207" i="17"/>
  <c r="J195" i="17"/>
  <c r="J161" i="17"/>
  <c r="J145" i="17"/>
  <c r="J131" i="17"/>
  <c r="J99" i="17"/>
  <c r="J150" i="17"/>
  <c r="J112" i="17"/>
  <c r="J155" i="17"/>
  <c r="J123" i="17"/>
  <c r="J180" i="17"/>
  <c r="J43" i="17"/>
  <c r="J49" i="17"/>
  <c r="J95" i="17"/>
  <c r="J57" i="17"/>
  <c r="J71" i="17"/>
  <c r="J55" i="17"/>
  <c r="J65" i="17"/>
  <c r="J91" i="17"/>
  <c r="J40" i="17"/>
  <c r="J44" i="17"/>
  <c r="J52" i="17"/>
  <c r="J54" i="17"/>
  <c r="J56" i="17"/>
  <c r="J62" i="17"/>
  <c r="J72" i="17"/>
  <c r="J37" i="17"/>
  <c r="J87" i="17"/>
  <c r="J75" i="17"/>
  <c r="J77" i="17"/>
  <c r="J64" i="17"/>
  <c r="J66" i="17"/>
  <c r="J76" i="17"/>
  <c r="J78" i="17"/>
  <c r="J86" i="17"/>
  <c r="J90" i="17"/>
  <c r="J92" i="17"/>
  <c r="J53" i="17"/>
  <c r="J61" i="17"/>
  <c r="J35" i="17"/>
  <c r="J67" i="17"/>
  <c r="J73" i="17"/>
  <c r="J41" i="17"/>
  <c r="J51" i="17"/>
  <c r="J33" i="17"/>
  <c r="J39" i="17"/>
  <c r="J47" i="17"/>
  <c r="J36" i="17"/>
  <c r="J38" i="17"/>
  <c r="J42" i="17"/>
  <c r="J46" i="17"/>
  <c r="J50" i="17"/>
  <c r="J58" i="17"/>
  <c r="J68" i="17"/>
  <c r="J74" i="17"/>
  <c r="J84" i="17"/>
  <c r="J88" i="17"/>
  <c r="J94" i="17"/>
  <c r="J96" i="17"/>
  <c r="J45" i="17"/>
  <c r="J59" i="17"/>
  <c r="J85" i="17"/>
  <c r="J63" i="17"/>
  <c r="J79" i="17"/>
  <c r="J89" i="17"/>
  <c r="J83" i="17"/>
  <c r="J34" i="17"/>
  <c r="J48" i="17"/>
  <c r="J60" i="17"/>
  <c r="J70" i="17"/>
  <c r="J80" i="17"/>
  <c r="J82" i="17"/>
  <c r="J93" i="17"/>
  <c r="J69" i="17"/>
  <c r="J81" i="17"/>
  <c r="I100" i="17"/>
  <c r="I112" i="17"/>
  <c r="I116" i="17"/>
  <c r="I241" i="17"/>
  <c r="I209" i="17"/>
  <c r="I201" i="17"/>
  <c r="I193" i="17"/>
  <c r="I189" i="17"/>
  <c r="I181" i="17"/>
  <c r="I177" i="17"/>
  <c r="I167" i="17"/>
  <c r="I240" i="17"/>
  <c r="I238" i="17"/>
  <c r="I230" i="17"/>
  <c r="I224" i="17"/>
  <c r="I222" i="17"/>
  <c r="I218" i="17"/>
  <c r="I212" i="17"/>
  <c r="I202" i="17"/>
  <c r="I200" i="17"/>
  <c r="I196" i="17"/>
  <c r="I190" i="17"/>
  <c r="I188" i="17"/>
  <c r="I168" i="17"/>
  <c r="I160" i="17"/>
  <c r="I158" i="17"/>
  <c r="I152" i="17"/>
  <c r="I144" i="17"/>
  <c r="I142" i="17"/>
  <c r="I134" i="17"/>
  <c r="I126" i="17"/>
  <c r="I124" i="17"/>
  <c r="I180" i="17"/>
  <c r="I231" i="17"/>
  <c r="I203" i="17"/>
  <c r="I195" i="17"/>
  <c r="I191" i="17"/>
  <c r="I123" i="17"/>
  <c r="I111" i="17"/>
  <c r="I97" i="17"/>
  <c r="I106" i="17"/>
  <c r="I157" i="17"/>
  <c r="I119" i="17"/>
  <c r="I101" i="17"/>
  <c r="I99" i="17"/>
  <c r="I105" i="17"/>
  <c r="I229" i="17"/>
  <c r="I219" i="17"/>
  <c r="I217" i="17"/>
  <c r="I205" i="17"/>
  <c r="I197" i="17"/>
  <c r="I113" i="17"/>
  <c r="I228" i="17"/>
  <c r="I220" i="17"/>
  <c r="I214" i="17"/>
  <c r="I208" i="17"/>
  <c r="I198" i="17"/>
  <c r="I192" i="17"/>
  <c r="I186" i="17"/>
  <c r="I182" i="17"/>
  <c r="I176" i="17"/>
  <c r="I166" i="17"/>
  <c r="I164" i="17"/>
  <c r="I156" i="17"/>
  <c r="I140" i="17"/>
  <c r="I130" i="17"/>
  <c r="I122" i="17"/>
  <c r="I118" i="17"/>
  <c r="I110" i="17"/>
  <c r="I102" i="17"/>
  <c r="I235" i="17"/>
  <c r="I227" i="17"/>
  <c r="I211" i="17"/>
  <c r="I183" i="17"/>
  <c r="I173" i="17"/>
  <c r="I169" i="17"/>
  <c r="I161" i="17"/>
  <c r="I155" i="17"/>
  <c r="I153" i="17"/>
  <c r="I145" i="17"/>
  <c r="I141" i="17"/>
  <c r="I135" i="17"/>
  <c r="I127" i="17"/>
  <c r="I115" i="17"/>
  <c r="I107" i="17"/>
  <c r="I103" i="17"/>
  <c r="I109" i="17"/>
  <c r="I108" i="17"/>
  <c r="I137" i="17"/>
  <c r="I237" i="17"/>
  <c r="I233" i="17"/>
  <c r="I117" i="17"/>
  <c r="I185" i="17"/>
  <c r="I234" i="17"/>
  <c r="I232" i="17"/>
  <c r="I216" i="17"/>
  <c r="I206" i="17"/>
  <c r="I204" i="17"/>
  <c r="I194" i="17"/>
  <c r="I184" i="17"/>
  <c r="I138" i="17"/>
  <c r="I98" i="17"/>
  <c r="I114" i="17"/>
  <c r="I104" i="17"/>
  <c r="I215" i="17"/>
  <c r="I199" i="17"/>
  <c r="I175" i="17"/>
  <c r="I172" i="17"/>
  <c r="I170" i="17"/>
  <c r="I128" i="17"/>
  <c r="I165" i="17"/>
  <c r="I163" i="17"/>
  <c r="I149" i="17"/>
  <c r="I147" i="17"/>
  <c r="I139" i="17"/>
  <c r="I125" i="17"/>
  <c r="I121" i="17"/>
  <c r="I133" i="17"/>
  <c r="I213" i="17"/>
  <c r="I242" i="17"/>
  <c r="I174" i="17"/>
  <c r="I154" i="17"/>
  <c r="I132" i="17"/>
  <c r="I243" i="17"/>
  <c r="I187" i="17"/>
  <c r="I151" i="17"/>
  <c r="I239" i="17"/>
  <c r="I223" i="17"/>
  <c r="I225" i="17"/>
  <c r="I236" i="17"/>
  <c r="I210" i="17"/>
  <c r="I148" i="17"/>
  <c r="I146" i="17"/>
  <c r="I120" i="17"/>
  <c r="I221" i="17"/>
  <c r="I207" i="17"/>
  <c r="I179" i="17"/>
  <c r="I171" i="17"/>
  <c r="I159" i="17"/>
  <c r="I143" i="17"/>
  <c r="I131" i="17"/>
  <c r="I129" i="17"/>
  <c r="I150" i="17"/>
  <c r="I136" i="17"/>
  <c r="I226" i="17"/>
  <c r="I178" i="17"/>
  <c r="I162" i="17"/>
  <c r="I35" i="17"/>
  <c r="I85" i="17"/>
  <c r="I41" i="17"/>
  <c r="I51" i="17"/>
  <c r="I89" i="17"/>
  <c r="I33" i="17"/>
  <c r="I39" i="17"/>
  <c r="I47" i="17"/>
  <c r="I55" i="17"/>
  <c r="I36" i="17"/>
  <c r="I42" i="17"/>
  <c r="I46" i="17"/>
  <c r="I48" i="17"/>
  <c r="I60" i="17"/>
  <c r="I62" i="17"/>
  <c r="I66" i="17"/>
  <c r="I76" i="17"/>
  <c r="I84" i="17"/>
  <c r="I96" i="17"/>
  <c r="I37" i="17"/>
  <c r="I45" i="17"/>
  <c r="I53" i="17"/>
  <c r="I93" i="17"/>
  <c r="I67" i="17"/>
  <c r="I73" i="17"/>
  <c r="I95" i="17"/>
  <c r="I57" i="17"/>
  <c r="I79" i="17"/>
  <c r="I83" i="17"/>
  <c r="I91" i="17"/>
  <c r="I34" i="17"/>
  <c r="I40" i="17"/>
  <c r="I50" i="17"/>
  <c r="I56" i="17"/>
  <c r="I58" i="17"/>
  <c r="I74" i="17"/>
  <c r="I86" i="17"/>
  <c r="I90" i="17"/>
  <c r="I61" i="17"/>
  <c r="I69" i="17"/>
  <c r="I43" i="17"/>
  <c r="I49" i="17"/>
  <c r="I59" i="17"/>
  <c r="I63" i="17"/>
  <c r="I65" i="17"/>
  <c r="I77" i="17"/>
  <c r="I38" i="17"/>
  <c r="I44" i="17"/>
  <c r="I54" i="17"/>
  <c r="I68" i="17"/>
  <c r="I72" i="17"/>
  <c r="I78" i="17"/>
  <c r="I80" i="17"/>
  <c r="I82" i="17"/>
  <c r="I88" i="17"/>
  <c r="I94" i="17"/>
  <c r="I87" i="17"/>
  <c r="I71" i="17"/>
  <c r="I52" i="17"/>
  <c r="I64" i="17"/>
  <c r="I70" i="17"/>
  <c r="I92" i="17"/>
  <c r="I75" i="17"/>
  <c r="I81" i="17"/>
  <c r="G111" i="17"/>
  <c r="G237" i="17"/>
  <c r="G217" i="17"/>
  <c r="G189" i="17"/>
  <c r="G181" i="17"/>
  <c r="G167" i="17"/>
  <c r="G103" i="17"/>
  <c r="G238" i="17"/>
  <c r="G236" i="17"/>
  <c r="G234" i="17"/>
  <c r="G224" i="17"/>
  <c r="G214" i="17"/>
  <c r="G200" i="17"/>
  <c r="G196" i="17"/>
  <c r="G188" i="17"/>
  <c r="G186" i="17"/>
  <c r="G180" i="17"/>
  <c r="G178" i="17"/>
  <c r="G172" i="17"/>
  <c r="G152" i="17"/>
  <c r="G150" i="17"/>
  <c r="G134" i="17"/>
  <c r="G130" i="17"/>
  <c r="G122" i="17"/>
  <c r="G118" i="17"/>
  <c r="G114" i="17"/>
  <c r="G108" i="17"/>
  <c r="G104" i="17"/>
  <c r="G102" i="17"/>
  <c r="G100" i="17"/>
  <c r="G239" i="17"/>
  <c r="G187" i="17"/>
  <c r="G183" i="17"/>
  <c r="G179" i="17"/>
  <c r="G159" i="17"/>
  <c r="G153" i="17"/>
  <c r="G151" i="17"/>
  <c r="G119" i="17"/>
  <c r="G115" i="17"/>
  <c r="G107" i="17"/>
  <c r="G233" i="17"/>
  <c r="G213" i="17"/>
  <c r="G205" i="17"/>
  <c r="G197" i="17"/>
  <c r="G225" i="17"/>
  <c r="G109" i="17"/>
  <c r="G230" i="17"/>
  <c r="G228" i="17"/>
  <c r="G222" i="17"/>
  <c r="G206" i="17"/>
  <c r="G192" i="17"/>
  <c r="G170" i="17"/>
  <c r="G168" i="17"/>
  <c r="G162" i="17"/>
  <c r="G160" i="17"/>
  <c r="G158" i="17"/>
  <c r="G154" i="17"/>
  <c r="G146" i="17"/>
  <c r="G144" i="17"/>
  <c r="G142" i="17"/>
  <c r="G138" i="17"/>
  <c r="G120" i="17"/>
  <c r="G235" i="17"/>
  <c r="G215" i="17"/>
  <c r="G207" i="17"/>
  <c r="G203" i="17"/>
  <c r="G199" i="17"/>
  <c r="G195" i="17"/>
  <c r="G175" i="17"/>
  <c r="G173" i="17"/>
  <c r="G165" i="17"/>
  <c r="G163" i="17"/>
  <c r="G157" i="17"/>
  <c r="G155" i="17"/>
  <c r="G149" i="17"/>
  <c r="G147" i="17"/>
  <c r="G141" i="17"/>
  <c r="G139" i="17"/>
  <c r="G223" i="17"/>
  <c r="G219" i="17"/>
  <c r="G201" i="17"/>
  <c r="G177" i="17"/>
  <c r="G97" i="17"/>
  <c r="G241" i="17"/>
  <c r="G240" i="17"/>
  <c r="G232" i="17"/>
  <c r="G216" i="17"/>
  <c r="G210" i="17"/>
  <c r="G208" i="17"/>
  <c r="G190" i="17"/>
  <c r="G182" i="17"/>
  <c r="G229" i="17"/>
  <c r="G209" i="17"/>
  <c r="G193" i="17"/>
  <c r="G185" i="17"/>
  <c r="G99" i="17"/>
  <c r="G242" i="17"/>
  <c r="G226" i="17"/>
  <c r="G212" i="17"/>
  <c r="G198" i="17"/>
  <c r="G176" i="17"/>
  <c r="G156" i="17"/>
  <c r="G136" i="17"/>
  <c r="G132" i="17"/>
  <c r="G110" i="17"/>
  <c r="G171" i="17"/>
  <c r="G145" i="17"/>
  <c r="G143" i="17"/>
  <c r="G137" i="17"/>
  <c r="G127" i="17"/>
  <c r="G125" i="17"/>
  <c r="G123" i="17"/>
  <c r="G220" i="17"/>
  <c r="G148" i="17"/>
  <c r="G112" i="17"/>
  <c r="G101" i="17"/>
  <c r="G117" i="17"/>
  <c r="G161" i="17"/>
  <c r="G113" i="17"/>
  <c r="G105" i="17"/>
  <c r="G202" i="17"/>
  <c r="G194" i="17"/>
  <c r="G184" i="17"/>
  <c r="G166" i="17"/>
  <c r="G140" i="17"/>
  <c r="G128" i="17"/>
  <c r="G126" i="17"/>
  <c r="G124" i="17"/>
  <c r="G106" i="17"/>
  <c r="G218" i="17"/>
  <c r="G243" i="17"/>
  <c r="G227" i="17"/>
  <c r="G221" i="17"/>
  <c r="G211" i="17"/>
  <c r="G169" i="17"/>
  <c r="G135" i="17"/>
  <c r="G133" i="17"/>
  <c r="G129" i="17"/>
  <c r="G121" i="17"/>
  <c r="G191" i="17"/>
  <c r="G131" i="17"/>
  <c r="G204" i="17"/>
  <c r="G174" i="17"/>
  <c r="G164" i="17"/>
  <c r="G116" i="17"/>
  <c r="G98" i="17"/>
  <c r="G231" i="17"/>
  <c r="G35" i="17"/>
  <c r="G43" i="17"/>
  <c r="G95" i="17"/>
  <c r="G39" i="17"/>
  <c r="G34" i="17"/>
  <c r="G38" i="17"/>
  <c r="G40" i="17"/>
  <c r="G44" i="17"/>
  <c r="G56" i="17"/>
  <c r="G60" i="17"/>
  <c r="G66" i="17"/>
  <c r="G80" i="17"/>
  <c r="G81" i="17"/>
  <c r="G49" i="17"/>
  <c r="G67" i="17"/>
  <c r="G85" i="17"/>
  <c r="G63" i="17"/>
  <c r="G89" i="17"/>
  <c r="G65" i="17"/>
  <c r="G77" i="17"/>
  <c r="G91" i="17"/>
  <c r="G48" i="17"/>
  <c r="G52" i="17"/>
  <c r="G54" i="17"/>
  <c r="G70" i="17"/>
  <c r="G74" i="17"/>
  <c r="G76" i="17"/>
  <c r="G92" i="17"/>
  <c r="G37" i="17"/>
  <c r="G93" i="17"/>
  <c r="G86" i="17"/>
  <c r="G53" i="17"/>
  <c r="G69" i="17"/>
  <c r="G75" i="17"/>
  <c r="G61" i="17"/>
  <c r="G59" i="17"/>
  <c r="G73" i="17"/>
  <c r="G41" i="17"/>
  <c r="G51" i="17"/>
  <c r="G71" i="17"/>
  <c r="G79" i="17"/>
  <c r="G33" i="17"/>
  <c r="G47" i="17"/>
  <c r="G83" i="17"/>
  <c r="G46" i="17"/>
  <c r="G72" i="17"/>
  <c r="G78" i="17"/>
  <c r="G82" i="17"/>
  <c r="G88" i="17"/>
  <c r="G90" i="17"/>
  <c r="G94" i="17"/>
  <c r="G84" i="17"/>
  <c r="G96" i="17"/>
  <c r="G45" i="17"/>
  <c r="G57" i="17"/>
  <c r="G55" i="17"/>
  <c r="G36" i="17"/>
  <c r="G42" i="17"/>
  <c r="G50" i="17"/>
  <c r="G58" i="17"/>
  <c r="G62" i="17"/>
  <c r="G64" i="17"/>
  <c r="G68" i="17"/>
  <c r="G87" i="17"/>
  <c r="H148" i="17"/>
  <c r="H124" i="17"/>
  <c r="H140" i="17"/>
  <c r="H164" i="17"/>
  <c r="H132" i="17"/>
  <c r="H156" i="17"/>
  <c r="H217" i="17"/>
  <c r="H213" i="17"/>
  <c r="H205" i="17"/>
  <c r="H197" i="17"/>
  <c r="H134" i="17"/>
  <c r="H166" i="17"/>
  <c r="H242" i="17"/>
  <c r="H240" i="17"/>
  <c r="H236" i="17"/>
  <c r="H222" i="17"/>
  <c r="H206" i="17"/>
  <c r="H204" i="17"/>
  <c r="H194" i="17"/>
  <c r="H192" i="17"/>
  <c r="H188" i="17"/>
  <c r="H182" i="17"/>
  <c r="H178" i="17"/>
  <c r="H108" i="17"/>
  <c r="H104" i="17"/>
  <c r="H102" i="17"/>
  <c r="H100" i="17"/>
  <c r="H144" i="17"/>
  <c r="H235" i="17"/>
  <c r="H221" i="17"/>
  <c r="H203" i="17"/>
  <c r="H195" i="17"/>
  <c r="H173" i="17"/>
  <c r="H163" i="17"/>
  <c r="H155" i="17"/>
  <c r="H147" i="17"/>
  <c r="H143" i="17"/>
  <c r="H141" i="17"/>
  <c r="H139" i="17"/>
  <c r="H123" i="17"/>
  <c r="H117" i="17"/>
  <c r="H115" i="17"/>
  <c r="H103" i="17"/>
  <c r="H99" i="17"/>
  <c r="H130" i="17"/>
  <c r="H162" i="17"/>
  <c r="H202" i="17"/>
  <c r="H131" i="17"/>
  <c r="H111" i="17"/>
  <c r="H107" i="17"/>
  <c r="H138" i="17"/>
  <c r="H190" i="17"/>
  <c r="H237" i="17"/>
  <c r="H201" i="17"/>
  <c r="H189" i="17"/>
  <c r="H181" i="17"/>
  <c r="H167" i="17"/>
  <c r="H97" i="17"/>
  <c r="H142" i="17"/>
  <c r="H225" i="17"/>
  <c r="H234" i="17"/>
  <c r="H230" i="17"/>
  <c r="H224" i="17"/>
  <c r="H220" i="17"/>
  <c r="H214" i="17"/>
  <c r="H196" i="17"/>
  <c r="H186" i="17"/>
  <c r="H174" i="17"/>
  <c r="H172" i="17"/>
  <c r="H116" i="17"/>
  <c r="H114" i="17"/>
  <c r="H106" i="17"/>
  <c r="H152" i="17"/>
  <c r="H215" i="17"/>
  <c r="H211" i="17"/>
  <c r="H199" i="17"/>
  <c r="H187" i="17"/>
  <c r="H179" i="17"/>
  <c r="H169" i="17"/>
  <c r="H159" i="17"/>
  <c r="H151" i="17"/>
  <c r="H135" i="17"/>
  <c r="H127" i="17"/>
  <c r="H125" i="17"/>
  <c r="H241" i="17"/>
  <c r="H233" i="17"/>
  <c r="H229" i="17"/>
  <c r="H219" i="17"/>
  <c r="H209" i="17"/>
  <c r="H193" i="17"/>
  <c r="H185" i="17"/>
  <c r="H150" i="17"/>
  <c r="H232" i="17"/>
  <c r="H228" i="17"/>
  <c r="H218" i="17"/>
  <c r="H212" i="17"/>
  <c r="H208" i="17"/>
  <c r="H200" i="17"/>
  <c r="H184" i="17"/>
  <c r="H223" i="17"/>
  <c r="H177" i="17"/>
  <c r="H126" i="17"/>
  <c r="H158" i="17"/>
  <c r="H238" i="17"/>
  <c r="H226" i="17"/>
  <c r="H198" i="17"/>
  <c r="H120" i="17"/>
  <c r="H112" i="17"/>
  <c r="H136" i="17"/>
  <c r="H191" i="17"/>
  <c r="H161" i="17"/>
  <c r="H157" i="17"/>
  <c r="H154" i="17"/>
  <c r="H170" i="17"/>
  <c r="H105" i="17"/>
  <c r="H110" i="17"/>
  <c r="H160" i="17"/>
  <c r="H243" i="17"/>
  <c r="H239" i="17"/>
  <c r="H207" i="17"/>
  <c r="H175" i="17"/>
  <c r="H145" i="17"/>
  <c r="H129" i="17"/>
  <c r="H109" i="17"/>
  <c r="H153" i="17"/>
  <c r="H101" i="17"/>
  <c r="H146" i="17"/>
  <c r="H168" i="17"/>
  <c r="H176" i="17"/>
  <c r="H231" i="17"/>
  <c r="H183" i="17"/>
  <c r="H165" i="17"/>
  <c r="H121" i="17"/>
  <c r="H119" i="17"/>
  <c r="H113" i="17"/>
  <c r="H122" i="17"/>
  <c r="H180" i="17"/>
  <c r="H137" i="17"/>
  <c r="H133" i="17"/>
  <c r="H216" i="17"/>
  <c r="H210" i="17"/>
  <c r="H118" i="17"/>
  <c r="H98" i="17"/>
  <c r="H128" i="17"/>
  <c r="H227" i="17"/>
  <c r="H171" i="17"/>
  <c r="H149" i="17"/>
  <c r="H49" i="17"/>
  <c r="H95" i="17"/>
  <c r="H57" i="17"/>
  <c r="H89" i="17"/>
  <c r="H77" i="17"/>
  <c r="H91" i="17"/>
  <c r="H34" i="17"/>
  <c r="H38" i="17"/>
  <c r="H40" i="17"/>
  <c r="H54" i="17"/>
  <c r="H60" i="17"/>
  <c r="H62" i="17"/>
  <c r="H64" i="17"/>
  <c r="H70" i="17"/>
  <c r="H72" i="17"/>
  <c r="H78" i="17"/>
  <c r="H59" i="17"/>
  <c r="H67" i="17"/>
  <c r="H33" i="17"/>
  <c r="H55" i="17"/>
  <c r="H83" i="17"/>
  <c r="H36" i="17"/>
  <c r="H46" i="17"/>
  <c r="H48" i="17"/>
  <c r="H50" i="17"/>
  <c r="H66" i="17"/>
  <c r="H68" i="17"/>
  <c r="H74" i="17"/>
  <c r="H76" i="17"/>
  <c r="H84" i="17"/>
  <c r="H88" i="17"/>
  <c r="H94" i="17"/>
  <c r="H61" i="17"/>
  <c r="H87" i="17"/>
  <c r="H86" i="17"/>
  <c r="H37" i="17"/>
  <c r="H45" i="17"/>
  <c r="H93" i="17"/>
  <c r="H65" i="17"/>
  <c r="H52" i="17"/>
  <c r="H80" i="17"/>
  <c r="H96" i="17"/>
  <c r="H53" i="17"/>
  <c r="H75" i="17"/>
  <c r="H81" i="17"/>
  <c r="H82" i="17"/>
  <c r="H92" i="17"/>
  <c r="H69" i="17"/>
  <c r="H35" i="17"/>
  <c r="H43" i="17"/>
  <c r="H73" i="17"/>
  <c r="H85" i="17"/>
  <c r="H41" i="17"/>
  <c r="H51" i="17"/>
  <c r="H63" i="17"/>
  <c r="H71" i="17"/>
  <c r="H79" i="17"/>
  <c r="H39" i="17"/>
  <c r="H47" i="17"/>
  <c r="H42" i="17"/>
  <c r="H44" i="17"/>
  <c r="H56" i="17"/>
  <c r="H58" i="17"/>
  <c r="H90" i="17"/>
  <c r="F176" i="17"/>
  <c r="F234" i="17"/>
  <c r="F233" i="17"/>
  <c r="F219" i="17"/>
  <c r="F209" i="17"/>
  <c r="F177" i="17"/>
  <c r="F225" i="17"/>
  <c r="F97" i="17"/>
  <c r="F238" i="17"/>
  <c r="F228" i="17"/>
  <c r="F218" i="17"/>
  <c r="F212" i="17"/>
  <c r="F192" i="17"/>
  <c r="F178" i="17"/>
  <c r="F168" i="17"/>
  <c r="F164" i="17"/>
  <c r="F160" i="17"/>
  <c r="F156" i="17"/>
  <c r="F148" i="17"/>
  <c r="F144" i="17"/>
  <c r="F140" i="17"/>
  <c r="F128" i="17"/>
  <c r="F120" i="17"/>
  <c r="F112" i="17"/>
  <c r="F108" i="17"/>
  <c r="F221" i="17"/>
  <c r="F207" i="17"/>
  <c r="F175" i="17"/>
  <c r="F165" i="17"/>
  <c r="F157" i="17"/>
  <c r="F149" i="17"/>
  <c r="F147" i="17"/>
  <c r="F141" i="17"/>
  <c r="F129" i="17"/>
  <c r="F119" i="17"/>
  <c r="F111" i="17"/>
  <c r="F107" i="17"/>
  <c r="F105" i="17"/>
  <c r="F124" i="17"/>
  <c r="F114" i="17"/>
  <c r="F110" i="17"/>
  <c r="F243" i="17"/>
  <c r="F239" i="17"/>
  <c r="F227" i="17"/>
  <c r="F191" i="17"/>
  <c r="F143" i="17"/>
  <c r="F216" i="17"/>
  <c r="F229" i="17"/>
  <c r="F181" i="17"/>
  <c r="F186" i="17"/>
  <c r="F236" i="17"/>
  <c r="F210" i="17"/>
  <c r="F204" i="17"/>
  <c r="F202" i="17"/>
  <c r="F198" i="17"/>
  <c r="F184" i="17"/>
  <c r="F166" i="17"/>
  <c r="F158" i="17"/>
  <c r="F154" i="17"/>
  <c r="F150" i="17"/>
  <c r="F142" i="17"/>
  <c r="F102" i="17"/>
  <c r="F98" i="17"/>
  <c r="F235" i="17"/>
  <c r="F187" i="17"/>
  <c r="F171" i="17"/>
  <c r="F163" i="17"/>
  <c r="F127" i="17"/>
  <c r="F103" i="17"/>
  <c r="F99" i="17"/>
  <c r="F109" i="17"/>
  <c r="F132" i="17"/>
  <c r="F116" i="17"/>
  <c r="F104" i="17"/>
  <c r="F100" i="17"/>
  <c r="F179" i="17"/>
  <c r="F159" i="17"/>
  <c r="F151" i="17"/>
  <c r="F241" i="17"/>
  <c r="F237" i="17"/>
  <c r="F217" i="17"/>
  <c r="F205" i="17"/>
  <c r="F201" i="17"/>
  <c r="F193" i="17"/>
  <c r="F232" i="17"/>
  <c r="F230" i="17"/>
  <c r="F224" i="17"/>
  <c r="F220" i="17"/>
  <c r="F214" i="17"/>
  <c r="F208" i="17"/>
  <c r="F200" i="17"/>
  <c r="F194" i="17"/>
  <c r="F182" i="17"/>
  <c r="F180" i="17"/>
  <c r="F174" i="17"/>
  <c r="F170" i="17"/>
  <c r="F162" i="17"/>
  <c r="F152" i="17"/>
  <c r="F146" i="17"/>
  <c r="F138" i="17"/>
  <c r="F136" i="17"/>
  <c r="F134" i="17"/>
  <c r="F130" i="17"/>
  <c r="F126" i="17"/>
  <c r="F122" i="17"/>
  <c r="F118" i="17"/>
  <c r="F106" i="17"/>
  <c r="F215" i="17"/>
  <c r="F211" i="17"/>
  <c r="F203" i="17"/>
  <c r="F199" i="17"/>
  <c r="F195" i="17"/>
  <c r="F173" i="17"/>
  <c r="F169" i="17"/>
  <c r="F161" i="17"/>
  <c r="F155" i="17"/>
  <c r="F145" i="17"/>
  <c r="F139" i="17"/>
  <c r="F137" i="17"/>
  <c r="F135" i="17"/>
  <c r="F133" i="17"/>
  <c r="F125" i="17"/>
  <c r="F121" i="17"/>
  <c r="F113" i="17"/>
  <c r="F117" i="17"/>
  <c r="F231" i="17"/>
  <c r="F183" i="17"/>
  <c r="F153" i="17"/>
  <c r="F131" i="17"/>
  <c r="F123" i="17"/>
  <c r="F115" i="17"/>
  <c r="F101" i="17"/>
  <c r="F223" i="17"/>
  <c r="F213" i="17"/>
  <c r="F197" i="17"/>
  <c r="F189" i="17"/>
  <c r="F185" i="17"/>
  <c r="F167" i="17"/>
  <c r="F242" i="17"/>
  <c r="F240" i="17"/>
  <c r="F226" i="17"/>
  <c r="F222" i="17"/>
  <c r="F206" i="17"/>
  <c r="F196" i="17"/>
  <c r="F190" i="17"/>
  <c r="F188" i="17"/>
  <c r="F172" i="17"/>
  <c r="F43" i="17"/>
  <c r="F59" i="17"/>
  <c r="F67" i="17"/>
  <c r="F95" i="17"/>
  <c r="F79" i="17"/>
  <c r="F89" i="17"/>
  <c r="F36" i="17"/>
  <c r="F46" i="17"/>
  <c r="F62" i="17"/>
  <c r="F68" i="17"/>
  <c r="F70" i="17"/>
  <c r="F80" i="17"/>
  <c r="F86" i="17"/>
  <c r="F92" i="17"/>
  <c r="F94" i="17"/>
  <c r="F96" i="17"/>
  <c r="F74" i="17"/>
  <c r="F76" i="17"/>
  <c r="F84" i="17"/>
  <c r="F81" i="17"/>
  <c r="F87" i="17"/>
  <c r="F49" i="17"/>
  <c r="F51" i="17"/>
  <c r="F71" i="17"/>
  <c r="F47" i="17"/>
  <c r="F65" i="17"/>
  <c r="F77" i="17"/>
  <c r="F44" i="17"/>
  <c r="F58" i="17"/>
  <c r="F37" i="17"/>
  <c r="F53" i="17"/>
  <c r="F35" i="17"/>
  <c r="F41" i="17"/>
  <c r="F57" i="17"/>
  <c r="F39" i="17"/>
  <c r="F55" i="17"/>
  <c r="F91" i="17"/>
  <c r="F42" i="17"/>
  <c r="F52" i="17"/>
  <c r="F64" i="17"/>
  <c r="F72" i="17"/>
  <c r="F88" i="17"/>
  <c r="F90" i="17"/>
  <c r="F45" i="17"/>
  <c r="F69" i="17"/>
  <c r="F93" i="17"/>
  <c r="F78" i="17"/>
  <c r="F82" i="17"/>
  <c r="F61" i="17"/>
  <c r="F73" i="17"/>
  <c r="F85" i="17"/>
  <c r="F63" i="17"/>
  <c r="F33" i="17"/>
  <c r="F83" i="17"/>
  <c r="F34" i="17"/>
  <c r="F38" i="17"/>
  <c r="F40" i="17"/>
  <c r="F48" i="17"/>
  <c r="F50" i="17"/>
  <c r="F54" i="17"/>
  <c r="F56" i="17"/>
  <c r="F60" i="17"/>
  <c r="F66" i="17"/>
  <c r="F75" i="17"/>
  <c r="E118" i="17"/>
  <c r="E241" i="17"/>
  <c r="E237" i="17"/>
  <c r="E229" i="17"/>
  <c r="E217" i="17"/>
  <c r="E209" i="17"/>
  <c r="E201" i="17"/>
  <c r="E189" i="17"/>
  <c r="E181" i="17"/>
  <c r="E177" i="17"/>
  <c r="E167" i="17"/>
  <c r="E97" i="17"/>
  <c r="E101" i="17"/>
  <c r="E243" i="17"/>
  <c r="E242" i="17"/>
  <c r="E238" i="17"/>
  <c r="E236" i="17"/>
  <c r="E234" i="17"/>
  <c r="E228" i="17"/>
  <c r="E224" i="17"/>
  <c r="E208" i="17"/>
  <c r="E180" i="17"/>
  <c r="E174" i="17"/>
  <c r="E166" i="17"/>
  <c r="E164" i="17"/>
  <c r="E158" i="17"/>
  <c r="E150" i="17"/>
  <c r="E148" i="17"/>
  <c r="E142" i="17"/>
  <c r="E140" i="17"/>
  <c r="E138" i="17"/>
  <c r="E122" i="17"/>
  <c r="E120" i="17"/>
  <c r="E114" i="17"/>
  <c r="E100" i="17"/>
  <c r="E103" i="17"/>
  <c r="E227" i="17"/>
  <c r="E221" i="17"/>
  <c r="E215" i="17"/>
  <c r="E199" i="17"/>
  <c r="E165" i="17"/>
  <c r="E121" i="17"/>
  <c r="E117" i="17"/>
  <c r="E109" i="17"/>
  <c r="E99" i="17"/>
  <c r="E153" i="17"/>
  <c r="E145" i="17"/>
  <c r="E131" i="17"/>
  <c r="E127" i="17"/>
  <c r="E115" i="17"/>
  <c r="E105" i="17"/>
  <c r="E133" i="17"/>
  <c r="E110" i="17"/>
  <c r="E232" i="17"/>
  <c r="E230" i="17"/>
  <c r="E226" i="17"/>
  <c r="E220" i="17"/>
  <c r="E216" i="17"/>
  <c r="E214" i="17"/>
  <c r="E210" i="17"/>
  <c r="E204" i="17"/>
  <c r="E190" i="17"/>
  <c r="E172" i="17"/>
  <c r="E154" i="17"/>
  <c r="E134" i="17"/>
  <c r="E126" i="17"/>
  <c r="E108" i="17"/>
  <c r="E102" i="17"/>
  <c r="E239" i="17"/>
  <c r="E235" i="17"/>
  <c r="E231" i="17"/>
  <c r="E203" i="17"/>
  <c r="E195" i="17"/>
  <c r="E191" i="17"/>
  <c r="E173" i="17"/>
  <c r="E171" i="17"/>
  <c r="E155" i="17"/>
  <c r="E139" i="17"/>
  <c r="E137" i="17"/>
  <c r="E119" i="17"/>
  <c r="E111" i="17"/>
  <c r="E147" i="17"/>
  <c r="E135" i="17"/>
  <c r="E175" i="17"/>
  <c r="E159" i="17"/>
  <c r="E125" i="17"/>
  <c r="E113" i="17"/>
  <c r="E233" i="17"/>
  <c r="E223" i="17"/>
  <c r="E219" i="17"/>
  <c r="E213" i="17"/>
  <c r="E205" i="17"/>
  <c r="E197" i="17"/>
  <c r="E185" i="17"/>
  <c r="E200" i="17"/>
  <c r="E225" i="17"/>
  <c r="E240" i="17"/>
  <c r="E218" i="17"/>
  <c r="E212" i="17"/>
  <c r="E206" i="17"/>
  <c r="E202" i="17"/>
  <c r="E196" i="17"/>
  <c r="E194" i="17"/>
  <c r="E188" i="17"/>
  <c r="E176" i="17"/>
  <c r="E168" i="17"/>
  <c r="E160" i="17"/>
  <c r="E152" i="17"/>
  <c r="E144" i="17"/>
  <c r="E136" i="17"/>
  <c r="E128" i="17"/>
  <c r="E116" i="17"/>
  <c r="E104" i="17"/>
  <c r="E211" i="17"/>
  <c r="E183" i="17"/>
  <c r="E169" i="17"/>
  <c r="E161" i="17"/>
  <c r="E186" i="17"/>
  <c r="E179" i="17"/>
  <c r="E151" i="17"/>
  <c r="E143" i="17"/>
  <c r="E129" i="17"/>
  <c r="E123" i="17"/>
  <c r="E193" i="17"/>
  <c r="E222" i="17"/>
  <c r="E198" i="17"/>
  <c r="E192" i="17"/>
  <c r="E184" i="17"/>
  <c r="E182" i="17"/>
  <c r="E178" i="17"/>
  <c r="E170" i="17"/>
  <c r="E162" i="17"/>
  <c r="E156" i="17"/>
  <c r="E146" i="17"/>
  <c r="E132" i="17"/>
  <c r="E130" i="17"/>
  <c r="E124" i="17"/>
  <c r="E112" i="17"/>
  <c r="E106" i="17"/>
  <c r="E98" i="17"/>
  <c r="E207" i="17"/>
  <c r="E187" i="17"/>
  <c r="E163" i="17"/>
  <c r="E157" i="17"/>
  <c r="E149" i="17"/>
  <c r="E141" i="17"/>
  <c r="E107" i="17"/>
  <c r="E35" i="17"/>
  <c r="E67" i="17"/>
  <c r="E73" i="17"/>
  <c r="E95" i="17"/>
  <c r="E41" i="17"/>
  <c r="E51" i="17"/>
  <c r="E57" i="17"/>
  <c r="E63" i="17"/>
  <c r="E33" i="17"/>
  <c r="E39" i="17"/>
  <c r="E47" i="17"/>
  <c r="E65" i="17"/>
  <c r="E91" i="17"/>
  <c r="E36" i="17"/>
  <c r="E46" i="17"/>
  <c r="E62" i="17"/>
  <c r="E78" i="17"/>
  <c r="E80" i="17"/>
  <c r="E96" i="17"/>
  <c r="E37" i="17"/>
  <c r="E45" i="17"/>
  <c r="E53" i="17"/>
  <c r="E81" i="17"/>
  <c r="E87" i="17"/>
  <c r="E93" i="17"/>
  <c r="E85" i="17"/>
  <c r="E71" i="17"/>
  <c r="E79" i="17"/>
  <c r="E83" i="17"/>
  <c r="E38" i="17"/>
  <c r="E44" i="17"/>
  <c r="E48" i="17"/>
  <c r="E50" i="17"/>
  <c r="E52" i="17"/>
  <c r="E54" i="17"/>
  <c r="E74" i="17"/>
  <c r="E82" i="17"/>
  <c r="E88" i="17"/>
  <c r="E90" i="17"/>
  <c r="E61" i="17"/>
  <c r="E69" i="17"/>
  <c r="E49" i="17"/>
  <c r="E59" i="17"/>
  <c r="E34" i="17"/>
  <c r="E56" i="17"/>
  <c r="E60" i="17"/>
  <c r="E70" i="17"/>
  <c r="E72" i="17"/>
  <c r="E84" i="17"/>
  <c r="E86" i="17"/>
  <c r="E92" i="17"/>
  <c r="E75" i="17"/>
  <c r="E43" i="17"/>
  <c r="E89" i="17"/>
  <c r="E55" i="17"/>
  <c r="E77" i="17"/>
  <c r="E40" i="17"/>
  <c r="E42" i="17"/>
  <c r="E58" i="17"/>
  <c r="E64" i="17"/>
  <c r="E66" i="17"/>
  <c r="E68" i="17"/>
  <c r="E76" i="17"/>
  <c r="E94" i="17"/>
  <c r="Q2" i="17"/>
  <c r="Q6" i="17" s="1" a="1"/>
  <c r="Q6" i="17" s="1"/>
  <c r="AC2" i="17"/>
  <c r="AC8" i="17" s="1" a="1"/>
  <c r="AC8" i="17" s="1"/>
  <c r="AT2" i="17"/>
  <c r="AT8" i="17" s="1" a="1"/>
  <c r="AT8" i="17" s="1"/>
  <c r="H2" i="17"/>
  <c r="H6" i="17" s="1" a="1"/>
  <c r="H6" i="17" s="1"/>
  <c r="J2" i="17"/>
  <c r="J6" i="17" s="1" a="1"/>
  <c r="J6" i="17" s="1"/>
  <c r="N2" i="17"/>
  <c r="N8" i="17" s="1" a="1"/>
  <c r="N8" i="17" s="1"/>
  <c r="R2" i="17"/>
  <c r="R7" i="17" s="1" a="1"/>
  <c r="R7" i="17" s="1"/>
  <c r="V2" i="17"/>
  <c r="V6" i="17" s="1" a="1"/>
  <c r="V6" i="17" s="1"/>
  <c r="Z2" i="17"/>
  <c r="Z6" i="17" s="1" a="1"/>
  <c r="Z6" i="17" s="1"/>
  <c r="AD2" i="17"/>
  <c r="AD8" i="17" s="1" a="1"/>
  <c r="AD8" i="17" s="1"/>
  <c r="AL2" i="17"/>
  <c r="AL6" i="17" s="1" a="1"/>
  <c r="AL6" i="17" s="1"/>
  <c r="Y2" i="17"/>
  <c r="Y6" i="17" s="1" a="1"/>
  <c r="Y6" i="17" s="1"/>
  <c r="AO2" i="17"/>
  <c r="AO8" i="17" s="1" a="1"/>
  <c r="AO8" i="17" s="1"/>
  <c r="AA2" i="17"/>
  <c r="AA6" i="17" s="1" a="1"/>
  <c r="AA6" i="17" s="1"/>
  <c r="AE2" i="17"/>
  <c r="AE7" i="17" s="1" a="1"/>
  <c r="AE7" i="17" s="1"/>
  <c r="AI2" i="17"/>
  <c r="AI8" i="17" s="1" a="1"/>
  <c r="AI8" i="17" s="1"/>
  <c r="AM2" i="17"/>
  <c r="AM8" i="17" s="1" a="1"/>
  <c r="AM8" i="17" s="1"/>
  <c r="AQ2" i="17"/>
  <c r="AQ7" i="17" s="1" a="1"/>
  <c r="AQ7" i="17" s="1"/>
  <c r="AK2" i="17"/>
  <c r="AK8" i="17" s="1" a="1"/>
  <c r="AK8" i="17" s="1"/>
  <c r="E2" i="17"/>
  <c r="P2" i="17"/>
  <c r="P6" i="17" s="1" a="1"/>
  <c r="P6" i="17" s="1"/>
  <c r="T2" i="17"/>
  <c r="T8" i="17" s="1" a="1"/>
  <c r="T8" i="17" s="1"/>
  <c r="AB2" i="17"/>
  <c r="AB8" i="17" s="1" a="1"/>
  <c r="AB8" i="17" s="1"/>
  <c r="AF2" i="17"/>
  <c r="AF7" i="17" s="1" a="1"/>
  <c r="AF7" i="17" s="1"/>
  <c r="AN2" i="17"/>
  <c r="AN8" i="17" s="1" a="1"/>
  <c r="AN8" i="17" s="1"/>
  <c r="AR2" i="17"/>
  <c r="AR7" i="17" s="1" a="1"/>
  <c r="AR7" i="17" s="1"/>
  <c r="AP2" i="17"/>
  <c r="AP8" i="17" s="1" a="1"/>
  <c r="AP8" i="17" s="1"/>
  <c r="AG2" i="17"/>
  <c r="AS2" i="17"/>
  <c r="AH2" i="17"/>
  <c r="AJ2" i="17"/>
  <c r="I2" i="17"/>
  <c r="U2" i="17"/>
  <c r="K2" i="17"/>
  <c r="W2" i="17"/>
  <c r="X2" i="17"/>
  <c r="L2" i="17"/>
  <c r="O2" i="17"/>
  <c r="M2" i="17"/>
  <c r="S2" i="17"/>
  <c r="G2" i="17"/>
  <c r="F2" i="17"/>
  <c r="AC7" i="17" l="1" a="1"/>
  <c r="AC7" i="17" s="1"/>
  <c r="AQ6" i="17" a="1"/>
  <c r="AQ6" i="17" s="1"/>
  <c r="R8" i="17" a="1"/>
  <c r="R8" i="17" s="1"/>
  <c r="Z7" i="17" a="1"/>
  <c r="Z7" i="17" s="1"/>
  <c r="V7" i="17" a="1"/>
  <c r="V7" i="17" s="1"/>
  <c r="H8" i="17" a="1"/>
  <c r="H8" i="17" s="1"/>
  <c r="V8" i="17" a="1"/>
  <c r="V8" i="17" s="1"/>
  <c r="AI6" i="17" a="1"/>
  <c r="AI6" i="17" s="1"/>
  <c r="Y8" i="17" a="1"/>
  <c r="Y8" i="17" s="1"/>
  <c r="J7" i="17" a="1"/>
  <c r="J7" i="17" s="1"/>
  <c r="H7" i="17" a="1"/>
  <c r="H7" i="17" s="1"/>
  <c r="Y7" i="17" a="1"/>
  <c r="Y7" i="17" s="1"/>
  <c r="AM6" i="17" a="1"/>
  <c r="AM6" i="17" s="1"/>
  <c r="AR8" i="17" a="1"/>
  <c r="AR8" i="17" s="1"/>
  <c r="AR6" i="17" a="1"/>
  <c r="AR6" i="17" s="1"/>
  <c r="N6" i="17" a="1"/>
  <c r="N6" i="17" s="1"/>
  <c r="Z8" i="17" a="1"/>
  <c r="Z8" i="17" s="1"/>
  <c r="P8" i="17" a="1"/>
  <c r="P8" i="17" s="1"/>
  <c r="AO7" i="17" a="1"/>
  <c r="AO7" i="17" s="1"/>
  <c r="J8" i="17" a="1"/>
  <c r="J8" i="17" s="1"/>
  <c r="AO6" i="17" a="1"/>
  <c r="AO6" i="17" s="1"/>
  <c r="P7" i="17" a="1"/>
  <c r="P7" i="17" s="1"/>
  <c r="AT6" i="17" a="1"/>
  <c r="AT6" i="17" s="1"/>
  <c r="AD6" i="17" a="1"/>
  <c r="AD6" i="17" s="1"/>
  <c r="AA8" i="17" a="1"/>
  <c r="AA8" i="17" s="1"/>
  <c r="AE6" i="17" a="1"/>
  <c r="AE6" i="17" s="1"/>
  <c r="AT7" i="17" a="1"/>
  <c r="AT7" i="17" s="1"/>
  <c r="AL8" i="17" a="1"/>
  <c r="AL8" i="17" s="1"/>
  <c r="R6" i="17" a="1"/>
  <c r="R6" i="17" s="1"/>
  <c r="AK7" i="17" a="1"/>
  <c r="AK7" i="17" s="1"/>
  <c r="AD7" i="17" a="1"/>
  <c r="AD7" i="17" s="1"/>
  <c r="AQ8" i="17" a="1"/>
  <c r="AQ8" i="17" s="1"/>
  <c r="N7" i="17" a="1"/>
  <c r="N7" i="17" s="1"/>
  <c r="AL7" i="17" a="1"/>
  <c r="AL7" i="17" s="1"/>
  <c r="AC6" i="17" a="1"/>
  <c r="AC6" i="17" s="1"/>
  <c r="AN6" i="17" a="1"/>
  <c r="AN6" i="17" s="1"/>
  <c r="T6" i="17" a="1"/>
  <c r="T6" i="17" s="1"/>
  <c r="T7" i="17" a="1"/>
  <c r="T7" i="17" s="1"/>
  <c r="AB6" i="17" a="1"/>
  <c r="AB6" i="17" s="1"/>
  <c r="AN7" i="17" a="1"/>
  <c r="AN7" i="17" s="1"/>
  <c r="AA7" i="17" a="1"/>
  <c r="AA7" i="17" s="1"/>
  <c r="AI7" i="17" a="1"/>
  <c r="AI7" i="17" s="1"/>
  <c r="AB7" i="17" a="1"/>
  <c r="AB7" i="17" s="1"/>
  <c r="Q7" i="17" a="1"/>
  <c r="Q7" i="17" s="1"/>
  <c r="AF6" i="17" a="1"/>
  <c r="AF6" i="17" s="1"/>
  <c r="AE8" i="17" a="1"/>
  <c r="AE8" i="17" s="1"/>
  <c r="Q8" i="17" a="1"/>
  <c r="Q8" i="17" s="1"/>
  <c r="AM7" i="17" a="1"/>
  <c r="AM7" i="17" s="1"/>
  <c r="AF8" i="17" a="1"/>
  <c r="AF8" i="17" s="1"/>
  <c r="AK6" i="17" a="1"/>
  <c r="AK6" i="17" s="1"/>
  <c r="AP6" i="17" a="1"/>
  <c r="AP6" i="17" s="1"/>
  <c r="AP7" i="17" a="1"/>
  <c r="AP7" i="17" s="1"/>
  <c r="AJ8" i="17" a="1"/>
  <c r="AJ8" i="17" s="1"/>
  <c r="AJ6" i="17" a="1"/>
  <c r="AJ6" i="17" s="1"/>
  <c r="AJ7" i="17" a="1"/>
  <c r="AJ7" i="17" s="1"/>
  <c r="AH8" i="17" a="1"/>
  <c r="AH8" i="17" s="1"/>
  <c r="AH6" i="17" a="1"/>
  <c r="AH6" i="17" s="1"/>
  <c r="AH7" i="17" a="1"/>
  <c r="AH7" i="17" s="1"/>
  <c r="AS7" i="17" a="1"/>
  <c r="AS7" i="17" s="1"/>
  <c r="AS8" i="17" a="1"/>
  <c r="AS8" i="17" s="1"/>
  <c r="AS6" i="17" a="1"/>
  <c r="AS6" i="17" s="1"/>
  <c r="AG7" i="17" a="1"/>
  <c r="AG7" i="17" s="1"/>
  <c r="AG8" i="17" a="1"/>
  <c r="AG8" i="17" s="1"/>
  <c r="AG6" i="17" a="1"/>
  <c r="AG6" i="17" s="1"/>
  <c r="W6" i="17" a="1"/>
  <c r="W6" i="17" s="1"/>
  <c r="W8" i="17" a="1"/>
  <c r="W8" i="17" s="1"/>
  <c r="W7" i="17" a="1"/>
  <c r="W7" i="17" s="1"/>
  <c r="U6" i="17" a="1"/>
  <c r="U6" i="17" s="1"/>
  <c r="U7" i="17" a="1"/>
  <c r="U7" i="17" s="1"/>
  <c r="U8" i="17" a="1"/>
  <c r="U8" i="17" s="1"/>
  <c r="O6" i="17" a="1"/>
  <c r="O6" i="17" s="1"/>
  <c r="O7" i="17" a="1"/>
  <c r="O7" i="17" s="1"/>
  <c r="O8" i="17" a="1"/>
  <c r="O8" i="17" s="1"/>
  <c r="K6" i="17" a="1"/>
  <c r="K6" i="17" s="1"/>
  <c r="K8" i="17" a="1"/>
  <c r="K8" i="17" s="1"/>
  <c r="K7" i="17" a="1"/>
  <c r="K7" i="17" s="1"/>
  <c r="I6" i="17" a="1"/>
  <c r="I6" i="17" s="1"/>
  <c r="I7" i="17" a="1"/>
  <c r="I7" i="17" s="1"/>
  <c r="I8" i="17" a="1"/>
  <c r="I8" i="17" s="1"/>
  <c r="L6" i="17" a="1"/>
  <c r="L6" i="17" s="1"/>
  <c r="L7" i="17" a="1"/>
  <c r="L7" i="17" s="1"/>
  <c r="L8" i="17" a="1"/>
  <c r="L8" i="17" s="1"/>
  <c r="S8" i="17" a="1"/>
  <c r="S8" i="17" s="1"/>
  <c r="S7" i="17" a="1"/>
  <c r="S7" i="17" s="1"/>
  <c r="S6" i="17" a="1"/>
  <c r="S6" i="17" s="1"/>
  <c r="X7" i="17" a="1"/>
  <c r="X7" i="17" s="1"/>
  <c r="X8" i="17" a="1"/>
  <c r="X8" i="17" s="1"/>
  <c r="X6" i="17" a="1"/>
  <c r="X6" i="17" s="1"/>
  <c r="M8" i="17" a="1"/>
  <c r="M8" i="17" s="1"/>
  <c r="M7" i="17" a="1"/>
  <c r="M7" i="17" s="1"/>
  <c r="M6" i="17" a="1"/>
  <c r="M6" i="17" s="1"/>
  <c r="G6" i="17" a="1"/>
  <c r="G6" i="17" s="1"/>
  <c r="G7" i="17" a="1"/>
  <c r="G7" i="17" s="1"/>
  <c r="G8" i="17" a="1"/>
  <c r="G8" i="17" s="1"/>
  <c r="F6" i="17" a="1"/>
  <c r="F6" i="17" s="1"/>
  <c r="F7" i="17" a="1"/>
  <c r="F7" i="17" s="1"/>
  <c r="F8" i="17" a="1"/>
  <c r="F8" i="17" s="1"/>
  <c r="D26" i="16" l="1"/>
  <c r="D25" i="16"/>
  <c r="D24" i="16"/>
  <c r="D23" i="16"/>
  <c r="D22" i="16"/>
  <c r="D21" i="16"/>
  <c r="D20" i="16"/>
  <c r="D19" i="16"/>
  <c r="D18" i="16"/>
  <c r="D17" i="16"/>
  <c r="D16" i="16"/>
  <c r="D15" i="16"/>
  <c r="D14" i="16"/>
  <c r="J9" i="16"/>
  <c r="J10" i="16" s="1"/>
  <c r="D8" i="16"/>
  <c r="J6" i="16"/>
  <c r="J7" i="16" s="1"/>
  <c r="D7" i="16" s="1"/>
  <c r="D5" i="16"/>
  <c r="D442" i="1"/>
  <c r="E442" i="1" s="1"/>
  <c r="F442" i="1" s="1"/>
  <c r="G442" i="1" s="1"/>
  <c r="H442" i="1" s="1"/>
  <c r="I442" i="1" s="1"/>
  <c r="J442" i="1" s="1"/>
  <c r="K442" i="1" s="1"/>
  <c r="L442" i="1" s="1"/>
  <c r="M442" i="1" s="1"/>
  <c r="N442" i="1" s="1"/>
  <c r="O442" i="1" s="1"/>
  <c r="P442" i="1" s="1"/>
  <c r="Q442" i="1" s="1"/>
  <c r="R442" i="1" s="1"/>
  <c r="S442" i="1" s="1"/>
  <c r="T442" i="1" s="1"/>
  <c r="U442" i="1" s="1"/>
  <c r="V442" i="1" s="1"/>
  <c r="W442" i="1" s="1"/>
  <c r="X442" i="1" s="1"/>
  <c r="Y442" i="1" s="1"/>
  <c r="Z442" i="1" s="1"/>
  <c r="AA442" i="1" s="1"/>
  <c r="AB442" i="1" s="1"/>
  <c r="AC442" i="1" s="1"/>
  <c r="AD442" i="1" s="1"/>
  <c r="AE442" i="1" s="1"/>
  <c r="AF442" i="1" s="1"/>
  <c r="AG442" i="1" s="1"/>
  <c r="AH442" i="1" s="1"/>
  <c r="AI442" i="1" s="1"/>
  <c r="AJ442" i="1" s="1"/>
  <c r="AK442" i="1" s="1"/>
  <c r="AL442" i="1" s="1"/>
  <c r="C298" i="1"/>
  <c r="B298" i="1"/>
  <c r="C297" i="1"/>
  <c r="B297" i="1"/>
  <c r="C296" i="1"/>
  <c r="B296" i="1"/>
  <c r="C295" i="1"/>
  <c r="B295" i="1"/>
  <c r="C294" i="1"/>
  <c r="B294" i="1"/>
  <c r="C293" i="1"/>
  <c r="B293" i="1"/>
  <c r="C292" i="1"/>
  <c r="B292" i="1"/>
  <c r="C291" i="1"/>
  <c r="B291" i="1"/>
  <c r="C290" i="1"/>
  <c r="B290" i="1"/>
  <c r="C289" i="1"/>
  <c r="B289" i="1"/>
  <c r="C288" i="1"/>
  <c r="B288" i="1"/>
  <c r="C287" i="1"/>
  <c r="B287" i="1"/>
  <c r="C286" i="1"/>
  <c r="B286" i="1"/>
  <c r="C285" i="1"/>
  <c r="B285" i="1"/>
  <c r="C284" i="1"/>
  <c r="B284" i="1"/>
  <c r="C283" i="1"/>
  <c r="B283" i="1"/>
  <c r="C282" i="1"/>
  <c r="B282" i="1"/>
  <c r="C281" i="1"/>
  <c r="B281" i="1"/>
  <c r="C280" i="1"/>
  <c r="B280" i="1"/>
  <c r="C279" i="1"/>
  <c r="B279" i="1"/>
  <c r="C278" i="1"/>
  <c r="B278" i="1"/>
  <c r="C277" i="1"/>
  <c r="B277" i="1"/>
  <c r="C276" i="1"/>
  <c r="B276" i="1"/>
  <c r="C275" i="1"/>
  <c r="B275" i="1"/>
  <c r="C274" i="1"/>
  <c r="B274" i="1"/>
  <c r="C273" i="1"/>
  <c r="B273" i="1"/>
  <c r="C272" i="1"/>
  <c r="B272" i="1"/>
  <c r="C271" i="1"/>
  <c r="B271" i="1"/>
  <c r="C270" i="1"/>
  <c r="B270" i="1"/>
  <c r="C269" i="1"/>
  <c r="B269" i="1"/>
  <c r="C268" i="1"/>
  <c r="B268" i="1"/>
  <c r="C267" i="1"/>
  <c r="B267" i="1"/>
  <c r="C266" i="1"/>
  <c r="B266" i="1"/>
  <c r="C265" i="1"/>
  <c r="B265" i="1"/>
  <c r="C264" i="1"/>
  <c r="B264" i="1"/>
  <c r="C263" i="1"/>
  <c r="B263" i="1"/>
  <c r="C262" i="1"/>
  <c r="B262" i="1"/>
  <c r="C261" i="1"/>
  <c r="B261" i="1"/>
  <c r="C260" i="1"/>
  <c r="B260" i="1"/>
  <c r="C259" i="1"/>
  <c r="B259" i="1"/>
  <c r="C258" i="1"/>
  <c r="B258" i="1"/>
  <c r="C257" i="1"/>
  <c r="B257" i="1"/>
  <c r="C256" i="1"/>
  <c r="B256" i="1"/>
  <c r="C255" i="1"/>
  <c r="B255" i="1"/>
  <c r="C254" i="1"/>
  <c r="B254" i="1"/>
  <c r="C253" i="1"/>
  <c r="B253" i="1"/>
  <c r="C252" i="1"/>
  <c r="B252" i="1"/>
  <c r="C251" i="1"/>
  <c r="B251" i="1"/>
  <c r="C250" i="1"/>
  <c r="B250" i="1"/>
  <c r="C249" i="1"/>
  <c r="B249" i="1"/>
  <c r="C248" i="1"/>
  <c r="B248" i="1"/>
  <c r="C247" i="1"/>
  <c r="B247" i="1"/>
  <c r="C246" i="1"/>
  <c r="B246" i="1"/>
  <c r="C245" i="1"/>
  <c r="B245" i="1"/>
  <c r="C244" i="1"/>
  <c r="B244" i="1"/>
  <c r="C243" i="1"/>
  <c r="B243" i="1"/>
  <c r="C242" i="1"/>
  <c r="B242" i="1"/>
  <c r="C241" i="1"/>
  <c r="B241" i="1"/>
  <c r="C240" i="1"/>
  <c r="B240" i="1"/>
  <c r="C239" i="1"/>
  <c r="B239" i="1"/>
  <c r="C238" i="1"/>
  <c r="B238" i="1"/>
  <c r="C237" i="1"/>
  <c r="B237" i="1"/>
  <c r="C236" i="1"/>
  <c r="B236" i="1"/>
  <c r="C235" i="1"/>
  <c r="B235" i="1"/>
  <c r="C234" i="1"/>
  <c r="B234" i="1"/>
  <c r="C233" i="1"/>
  <c r="B233" i="1"/>
  <c r="C232" i="1"/>
  <c r="B232" i="1"/>
  <c r="C231" i="1"/>
  <c r="B231" i="1"/>
  <c r="C230" i="1"/>
  <c r="B230" i="1"/>
  <c r="C229" i="1"/>
  <c r="C228" i="1"/>
  <c r="B228" i="1"/>
  <c r="G6" i="1"/>
  <c r="F6" i="1"/>
  <c r="E6" i="1"/>
  <c r="D6" i="1"/>
  <c r="AT467" i="17"/>
  <c r="E467" i="17"/>
  <c r="D467" i="17"/>
  <c r="C467" i="17"/>
  <c r="AT466" i="17"/>
  <c r="E466" i="17"/>
  <c r="D466" i="17"/>
  <c r="C466" i="17"/>
  <c r="B318" i="17"/>
  <c r="B536" i="17" s="1"/>
  <c r="A318" i="17"/>
  <c r="A536" i="17" s="1"/>
  <c r="B317" i="17"/>
  <c r="B535" i="17" s="1"/>
  <c r="A317" i="17"/>
  <c r="A535" i="17" s="1"/>
  <c r="B316" i="17"/>
  <c r="B534" i="17" s="1"/>
  <c r="A316" i="17"/>
  <c r="A534" i="17" s="1"/>
  <c r="B315" i="17"/>
  <c r="B533" i="17" s="1"/>
  <c r="A315" i="17"/>
  <c r="A533" i="17" s="1"/>
  <c r="B314" i="17"/>
  <c r="B532" i="17" s="1"/>
  <c r="A314" i="17"/>
  <c r="A532" i="17" s="1"/>
  <c r="B313" i="17"/>
  <c r="B531" i="17" s="1"/>
  <c r="A313" i="17"/>
  <c r="A531" i="17" s="1"/>
  <c r="B312" i="17"/>
  <c r="B530" i="17" s="1"/>
  <c r="A312" i="17"/>
  <c r="A530" i="17" s="1"/>
  <c r="B311" i="17"/>
  <c r="B529" i="17" s="1"/>
  <c r="A311" i="17"/>
  <c r="A529" i="17" s="1"/>
  <c r="B310" i="17"/>
  <c r="B528" i="17" s="1"/>
  <c r="A310" i="17"/>
  <c r="A528" i="17" s="1"/>
  <c r="B309" i="17"/>
  <c r="B527" i="17" s="1"/>
  <c r="A309" i="17"/>
  <c r="A527" i="17" s="1"/>
  <c r="B308" i="17"/>
  <c r="B526" i="17" s="1"/>
  <c r="A308" i="17"/>
  <c r="A526" i="17" s="1"/>
  <c r="B307" i="17"/>
  <c r="B525" i="17" s="1"/>
  <c r="A307" i="17"/>
  <c r="A525" i="17" s="1"/>
  <c r="B306" i="17"/>
  <c r="B524" i="17" s="1"/>
  <c r="A306" i="17"/>
  <c r="A524" i="17" s="1"/>
  <c r="B305" i="17"/>
  <c r="B523" i="17" s="1"/>
  <c r="A305" i="17"/>
  <c r="A523" i="17" s="1"/>
  <c r="B304" i="17"/>
  <c r="B522" i="17" s="1"/>
  <c r="A304" i="17"/>
  <c r="A522" i="17" s="1"/>
  <c r="B303" i="17"/>
  <c r="B521" i="17" s="1"/>
  <c r="A303" i="17"/>
  <c r="A521" i="17" s="1"/>
  <c r="B302" i="17"/>
  <c r="B520" i="17" s="1"/>
  <c r="A302" i="17"/>
  <c r="A520" i="17" s="1"/>
  <c r="B301" i="17"/>
  <c r="B519" i="17" s="1"/>
  <c r="A301" i="17"/>
  <c r="A519" i="17" s="1"/>
  <c r="B300" i="17"/>
  <c r="B518" i="17" s="1"/>
  <c r="A300" i="17"/>
  <c r="A518" i="17" s="1"/>
  <c r="B299" i="17"/>
  <c r="B517" i="17" s="1"/>
  <c r="A299" i="17"/>
  <c r="A517" i="17" s="1"/>
  <c r="B298" i="17"/>
  <c r="B516" i="17" s="1"/>
  <c r="A298" i="17"/>
  <c r="A516" i="17" s="1"/>
  <c r="B297" i="17"/>
  <c r="B515" i="17" s="1"/>
  <c r="A297" i="17"/>
  <c r="A515" i="17" s="1"/>
  <c r="B296" i="17"/>
  <c r="B514" i="17" s="1"/>
  <c r="A296" i="17"/>
  <c r="A514" i="17" s="1"/>
  <c r="B295" i="17"/>
  <c r="B513" i="17" s="1"/>
  <c r="A295" i="17"/>
  <c r="A513" i="17" s="1"/>
  <c r="B294" i="17"/>
  <c r="B512" i="17" s="1"/>
  <c r="A294" i="17"/>
  <c r="A512" i="17" s="1"/>
  <c r="B293" i="17"/>
  <c r="B511" i="17" s="1"/>
  <c r="A293" i="17"/>
  <c r="A511" i="17" s="1"/>
  <c r="B292" i="17"/>
  <c r="B510" i="17" s="1"/>
  <c r="A292" i="17"/>
  <c r="A510" i="17" s="1"/>
  <c r="B291" i="17"/>
  <c r="B509" i="17" s="1"/>
  <c r="A291" i="17"/>
  <c r="A509" i="17" s="1"/>
  <c r="B290" i="17"/>
  <c r="B508" i="17" s="1"/>
  <c r="A290" i="17"/>
  <c r="A508" i="17" s="1"/>
  <c r="B289" i="17"/>
  <c r="B507" i="17" s="1"/>
  <c r="A289" i="17"/>
  <c r="A507" i="17" s="1"/>
  <c r="B288" i="17"/>
  <c r="B506" i="17" s="1"/>
  <c r="A288" i="17"/>
  <c r="A506" i="17" s="1"/>
  <c r="B287" i="17"/>
  <c r="B505" i="17" s="1"/>
  <c r="A287" i="17"/>
  <c r="A505" i="17" s="1"/>
  <c r="B286" i="17"/>
  <c r="B504" i="17" s="1"/>
  <c r="A286" i="17"/>
  <c r="A504" i="17" s="1"/>
  <c r="B285" i="17"/>
  <c r="B503" i="17" s="1"/>
  <c r="A285" i="17"/>
  <c r="A503" i="17" s="1"/>
  <c r="B284" i="17"/>
  <c r="B502" i="17" s="1"/>
  <c r="A284" i="17"/>
  <c r="A502" i="17" s="1"/>
  <c r="B283" i="17"/>
  <c r="B501" i="17" s="1"/>
  <c r="A283" i="17"/>
  <c r="A501" i="17" s="1"/>
  <c r="B282" i="17"/>
  <c r="B500" i="17" s="1"/>
  <c r="A282" i="17"/>
  <c r="A500" i="17" s="1"/>
  <c r="B281" i="17"/>
  <c r="B499" i="17" s="1"/>
  <c r="A281" i="17"/>
  <c r="A499" i="17" s="1"/>
  <c r="B280" i="17"/>
  <c r="B498" i="17" s="1"/>
  <c r="A280" i="17"/>
  <c r="A498" i="17" s="1"/>
  <c r="B279" i="17"/>
  <c r="B497" i="17" s="1"/>
  <c r="A279" i="17"/>
  <c r="A497" i="17" s="1"/>
  <c r="B278" i="17"/>
  <c r="B496" i="17" s="1"/>
  <c r="A278" i="17"/>
  <c r="A496" i="17" s="1"/>
  <c r="B277" i="17"/>
  <c r="B495" i="17" s="1"/>
  <c r="A277" i="17"/>
  <c r="A495" i="17" s="1"/>
  <c r="B276" i="17"/>
  <c r="B494" i="17" s="1"/>
  <c r="A276" i="17"/>
  <c r="A494" i="17" s="1"/>
  <c r="B275" i="17"/>
  <c r="B493" i="17" s="1"/>
  <c r="A275" i="17"/>
  <c r="A493" i="17" s="1"/>
  <c r="B274" i="17"/>
  <c r="B492" i="17" s="1"/>
  <c r="A274" i="17"/>
  <c r="A492" i="17" s="1"/>
  <c r="B273" i="17"/>
  <c r="B491" i="17" s="1"/>
  <c r="A273" i="17"/>
  <c r="A491" i="17" s="1"/>
  <c r="B272" i="17"/>
  <c r="B490" i="17" s="1"/>
  <c r="A272" i="17"/>
  <c r="A490" i="17" s="1"/>
  <c r="B271" i="17"/>
  <c r="B489" i="17" s="1"/>
  <c r="A271" i="17"/>
  <c r="A489" i="17" s="1"/>
  <c r="B270" i="17"/>
  <c r="B488" i="17" s="1"/>
  <c r="A270" i="17"/>
  <c r="A488" i="17" s="1"/>
  <c r="B269" i="17"/>
  <c r="B487" i="17" s="1"/>
  <c r="A269" i="17"/>
  <c r="A487" i="17" s="1"/>
  <c r="B268" i="17"/>
  <c r="B486" i="17" s="1"/>
  <c r="A268" i="17"/>
  <c r="A486" i="17" s="1"/>
  <c r="B267" i="17"/>
  <c r="B485" i="17" s="1"/>
  <c r="A267" i="17"/>
  <c r="A485" i="17" s="1"/>
  <c r="B266" i="17"/>
  <c r="B484" i="17" s="1"/>
  <c r="A266" i="17"/>
  <c r="A484" i="17" s="1"/>
  <c r="B265" i="17"/>
  <c r="B483" i="17" s="1"/>
  <c r="A265" i="17"/>
  <c r="A483" i="17" s="1"/>
  <c r="B264" i="17"/>
  <c r="B482" i="17" s="1"/>
  <c r="A264" i="17"/>
  <c r="A482" i="17" s="1"/>
  <c r="B263" i="17"/>
  <c r="B481" i="17" s="1"/>
  <c r="A263" i="17"/>
  <c r="A481" i="17" s="1"/>
  <c r="B262" i="17"/>
  <c r="B480" i="17" s="1"/>
  <c r="A262" i="17"/>
  <c r="A480" i="17" s="1"/>
  <c r="B261" i="17"/>
  <c r="B479" i="17" s="1"/>
  <c r="A261" i="17"/>
  <c r="A479" i="17" s="1"/>
  <c r="B260" i="17"/>
  <c r="B478" i="17" s="1"/>
  <c r="A260" i="17"/>
  <c r="A478" i="17" s="1"/>
  <c r="B259" i="17"/>
  <c r="B477" i="17" s="1"/>
  <c r="A259" i="17"/>
  <c r="A477" i="17" s="1"/>
  <c r="B258" i="17"/>
  <c r="B476" i="17" s="1"/>
  <c r="A258" i="17"/>
  <c r="A476" i="17" s="1"/>
  <c r="B257" i="17"/>
  <c r="B475" i="17" s="1"/>
  <c r="A257" i="17"/>
  <c r="A475" i="17" s="1"/>
  <c r="B256" i="17"/>
  <c r="B474" i="17" s="1"/>
  <c r="A256" i="17"/>
  <c r="A474" i="17" s="1"/>
  <c r="B255" i="17"/>
  <c r="B473" i="17" s="1"/>
  <c r="A255" i="17"/>
  <c r="A473" i="17" s="1"/>
  <c r="B254" i="17"/>
  <c r="B472" i="17" s="1"/>
  <c r="A254" i="17"/>
  <c r="A472" i="17" s="1"/>
  <c r="B253" i="17"/>
  <c r="B471" i="17" s="1"/>
  <c r="A253" i="17"/>
  <c r="A471" i="17" s="1"/>
  <c r="B252" i="17"/>
  <c r="B470" i="17" s="1"/>
  <c r="A252" i="17"/>
  <c r="A470" i="17" s="1"/>
  <c r="B251" i="17"/>
  <c r="B469" i="17" s="1"/>
  <c r="A251" i="17"/>
  <c r="A469" i="17" s="1"/>
  <c r="B250" i="17"/>
  <c r="B468" i="17" s="1"/>
  <c r="AT249" i="17"/>
  <c r="E249" i="17"/>
  <c r="D249" i="17"/>
  <c r="C249" i="17"/>
  <c r="B249" i="17"/>
  <c r="B467" i="17" s="1"/>
  <c r="A467" i="17"/>
  <c r="E101" i="2" s="1"/>
  <c r="E102" i="2" s="1"/>
  <c r="C34" i="2" s="1"/>
  <c r="AT248" i="17"/>
  <c r="E248" i="17"/>
  <c r="D248" i="17"/>
  <c r="C248" i="17"/>
  <c r="B32" i="17"/>
  <c r="B686" i="17" s="1"/>
  <c r="AT31" i="17"/>
  <c r="E31" i="17"/>
  <c r="D31" i="17"/>
  <c r="C31" i="17"/>
  <c r="B31" i="17"/>
  <c r="B685" i="17" s="1"/>
  <c r="A31" i="17"/>
  <c r="A685" i="17" s="1"/>
  <c r="AT30" i="17"/>
  <c r="E30" i="17"/>
  <c r="D30" i="17"/>
  <c r="C30" i="17"/>
  <c r="E4" i="17"/>
  <c r="D4" i="17"/>
  <c r="C4" i="17"/>
  <c r="D3" i="17"/>
  <c r="C3" i="17"/>
  <c r="E8" i="17" a="1"/>
  <c r="E8" i="17" s="1"/>
  <c r="J27" i="2"/>
  <c r="H52" i="2" s="1"/>
  <c r="C27" i="2"/>
  <c r="C52" i="2" s="1"/>
  <c r="Q26" i="2"/>
  <c r="Q119" i="2" s="1"/>
  <c r="J26" i="2"/>
  <c r="J119" i="2" s="1"/>
  <c r="C26" i="2"/>
  <c r="C119" i="2" s="1"/>
  <c r="Q25" i="2"/>
  <c r="Q118" i="2" s="1"/>
  <c r="J25" i="2"/>
  <c r="J118" i="2" s="1"/>
  <c r="C25" i="2"/>
  <c r="C118" i="2" s="1"/>
  <c r="C24" i="2"/>
  <c r="C117" i="2" s="1"/>
  <c r="C23" i="2"/>
  <c r="C116" i="2" s="1"/>
  <c r="C22" i="2"/>
  <c r="C21" i="2"/>
  <c r="C114" i="2" s="1"/>
  <c r="Q20" i="2"/>
  <c r="Q113" i="2" s="1"/>
  <c r="J20" i="2"/>
  <c r="H44" i="2" s="1"/>
  <c r="C20" i="2"/>
  <c r="C44" i="2" s="1"/>
  <c r="Q19" i="2"/>
  <c r="M43" i="2" s="1"/>
  <c r="J19" i="2"/>
  <c r="J112" i="2" s="1"/>
  <c r="C19" i="2"/>
  <c r="C112" i="2" s="1"/>
  <c r="Q18" i="2"/>
  <c r="Q111" i="2" s="1"/>
  <c r="J18" i="2"/>
  <c r="J111" i="2" s="1"/>
  <c r="C18" i="2"/>
  <c r="C42" i="2" s="1"/>
  <c r="C17" i="2"/>
  <c r="C40" i="2" s="1"/>
  <c r="Q16" i="2"/>
  <c r="J16" i="2"/>
  <c r="J109" i="2" s="1"/>
  <c r="C16" i="2"/>
  <c r="C109" i="2" s="1"/>
  <c r="Q15" i="2"/>
  <c r="M38" i="2" s="1"/>
  <c r="J15" i="2"/>
  <c r="J108" i="2" s="1"/>
  <c r="C15" i="2"/>
  <c r="C108" i="2" s="1"/>
  <c r="Q14" i="2"/>
  <c r="Q107" i="2" s="1"/>
  <c r="J14" i="2"/>
  <c r="J107" i="2" s="1"/>
  <c r="C14" i="2"/>
  <c r="C37" i="2" s="1"/>
  <c r="Q12" i="2"/>
  <c r="M36" i="2" s="1"/>
  <c r="J12" i="2"/>
  <c r="J106" i="2" s="1"/>
  <c r="C12" i="2"/>
  <c r="C106" i="2" s="1"/>
  <c r="C186" i="17" l="1"/>
  <c r="C237" i="17"/>
  <c r="C229" i="17"/>
  <c r="C98" i="17"/>
  <c r="C223" i="17"/>
  <c r="C189" i="17"/>
  <c r="C102" i="17"/>
  <c r="C219" i="17"/>
  <c r="C213" i="17"/>
  <c r="C205" i="17"/>
  <c r="C193" i="17"/>
  <c r="C177" i="17"/>
  <c r="C209" i="17"/>
  <c r="C197" i="17"/>
  <c r="C241" i="17"/>
  <c r="C201" i="17"/>
  <c r="C181" i="17"/>
  <c r="C225" i="17"/>
  <c r="C238" i="17"/>
  <c r="C185" i="17"/>
  <c r="C97" i="17"/>
  <c r="C242" i="17"/>
  <c r="C240" i="17"/>
  <c r="C236" i="17"/>
  <c r="C167" i="17"/>
  <c r="C121" i="17"/>
  <c r="C234" i="17"/>
  <c r="C232" i="17"/>
  <c r="C204" i="17"/>
  <c r="C200" i="17"/>
  <c r="C198" i="17"/>
  <c r="C194" i="17"/>
  <c r="C188" i="17"/>
  <c r="C233" i="17"/>
  <c r="C228" i="17"/>
  <c r="C224" i="17"/>
  <c r="C222" i="17"/>
  <c r="C212" i="17"/>
  <c r="C206" i="17"/>
  <c r="C196" i="17"/>
  <c r="C230" i="17"/>
  <c r="C220" i="17"/>
  <c r="C218" i="17"/>
  <c r="C216" i="17"/>
  <c r="C214" i="17"/>
  <c r="C210" i="17"/>
  <c r="C208" i="17"/>
  <c r="C192" i="17"/>
  <c r="C174" i="17"/>
  <c r="C172" i="17"/>
  <c r="C168" i="17"/>
  <c r="C160" i="17"/>
  <c r="C152" i="17"/>
  <c r="C144" i="17"/>
  <c r="C202" i="17"/>
  <c r="C190" i="17"/>
  <c r="C182" i="17"/>
  <c r="C178" i="17"/>
  <c r="C170" i="17"/>
  <c r="C164" i="17"/>
  <c r="C162" i="17"/>
  <c r="C158" i="17"/>
  <c r="C156" i="17"/>
  <c r="C154" i="17"/>
  <c r="C148" i="17"/>
  <c r="C146" i="17"/>
  <c r="C184" i="17"/>
  <c r="C180" i="17"/>
  <c r="C122" i="17"/>
  <c r="C110" i="17"/>
  <c r="C108" i="17"/>
  <c r="C113" i="17"/>
  <c r="C243" i="17"/>
  <c r="C239" i="17"/>
  <c r="C203" i="17"/>
  <c r="C179" i="17"/>
  <c r="C173" i="17"/>
  <c r="C163" i="17"/>
  <c r="C142" i="17"/>
  <c r="C132" i="17"/>
  <c r="C106" i="17"/>
  <c r="C100" i="17"/>
  <c r="C215" i="17"/>
  <c r="C199" i="17"/>
  <c r="C191" i="17"/>
  <c r="C183" i="17"/>
  <c r="C166" i="17"/>
  <c r="C150" i="17"/>
  <c r="C138" i="17"/>
  <c r="C134" i="17"/>
  <c r="C126" i="17"/>
  <c r="C124" i="17"/>
  <c r="C120" i="17"/>
  <c r="C118" i="17"/>
  <c r="C235" i="17"/>
  <c r="C227" i="17"/>
  <c r="C211" i="17"/>
  <c r="C195" i="17"/>
  <c r="C187" i="17"/>
  <c r="C140" i="17"/>
  <c r="C161" i="17"/>
  <c r="C155" i="17"/>
  <c r="C147" i="17"/>
  <c r="C145" i="17"/>
  <c r="C139" i="17"/>
  <c r="C103" i="17"/>
  <c r="C105" i="17"/>
  <c r="C175" i="17"/>
  <c r="C130" i="17"/>
  <c r="C104" i="17"/>
  <c r="C207" i="17"/>
  <c r="C169" i="17"/>
  <c r="C153" i="17"/>
  <c r="C151" i="17"/>
  <c r="C125" i="17"/>
  <c r="C119" i="17"/>
  <c r="C117" i="17"/>
  <c r="C111" i="17"/>
  <c r="C101" i="17"/>
  <c r="C99" i="17"/>
  <c r="C176" i="17"/>
  <c r="C112" i="17"/>
  <c r="C136" i="17"/>
  <c r="C128" i="17"/>
  <c r="C116" i="17"/>
  <c r="C231" i="17"/>
  <c r="C221" i="17"/>
  <c r="C165" i="17"/>
  <c r="C159" i="17"/>
  <c r="C143" i="17"/>
  <c r="C131" i="17"/>
  <c r="C123" i="17"/>
  <c r="C109" i="17"/>
  <c r="C107" i="17"/>
  <c r="C114" i="17"/>
  <c r="C171" i="17"/>
  <c r="C141" i="17"/>
  <c r="C137" i="17"/>
  <c r="C135" i="17"/>
  <c r="C217" i="17"/>
  <c r="C129" i="17"/>
  <c r="C115" i="17"/>
  <c r="C149" i="17"/>
  <c r="C157" i="17"/>
  <c r="C133" i="17"/>
  <c r="C127" i="17"/>
  <c r="C226" i="17"/>
  <c r="C35" i="17"/>
  <c r="C43" i="17"/>
  <c r="C67" i="17"/>
  <c r="C41" i="17"/>
  <c r="C57" i="17"/>
  <c r="C39" i="17"/>
  <c r="C55" i="17"/>
  <c r="C77" i="17"/>
  <c r="C83" i="17"/>
  <c r="C38" i="17"/>
  <c r="C52" i="17"/>
  <c r="C54" i="17"/>
  <c r="C60" i="17"/>
  <c r="C64" i="17"/>
  <c r="C72" i="17"/>
  <c r="C76" i="17"/>
  <c r="C78" i="17"/>
  <c r="C84" i="17"/>
  <c r="C51" i="17"/>
  <c r="C63" i="17"/>
  <c r="C79" i="17"/>
  <c r="C33" i="17"/>
  <c r="C47" i="17"/>
  <c r="C34" i="17"/>
  <c r="C50" i="17"/>
  <c r="C58" i="17"/>
  <c r="C66" i="17"/>
  <c r="C70" i="17"/>
  <c r="C74" i="17"/>
  <c r="C80" i="17"/>
  <c r="C49" i="17"/>
  <c r="C73" i="17"/>
  <c r="C85" i="17"/>
  <c r="C71" i="17"/>
  <c r="C65" i="17"/>
  <c r="C91" i="17"/>
  <c r="C36" i="17"/>
  <c r="C42" i="17"/>
  <c r="C46" i="17"/>
  <c r="C48" i="17"/>
  <c r="C56" i="17"/>
  <c r="C62" i="17"/>
  <c r="C82" i="17"/>
  <c r="C40" i="17"/>
  <c r="C96" i="17"/>
  <c r="C61" i="17"/>
  <c r="C93" i="17"/>
  <c r="C59" i="17"/>
  <c r="C75" i="17"/>
  <c r="C44" i="17"/>
  <c r="C88" i="17"/>
  <c r="C92" i="17"/>
  <c r="C37" i="17"/>
  <c r="C53" i="17"/>
  <c r="C94" i="17"/>
  <c r="C95" i="17"/>
  <c r="C68" i="17"/>
  <c r="C86" i="17"/>
  <c r="C45" i="17"/>
  <c r="C81" i="17"/>
  <c r="C87" i="17"/>
  <c r="C89" i="17"/>
  <c r="C90" i="17"/>
  <c r="C69" i="17"/>
  <c r="D188" i="17"/>
  <c r="D184" i="17"/>
  <c r="D241" i="17"/>
  <c r="D237" i="17"/>
  <c r="D223" i="17"/>
  <c r="D219" i="17"/>
  <c r="D217" i="17"/>
  <c r="D205" i="17"/>
  <c r="D229" i="17"/>
  <c r="D198" i="17"/>
  <c r="D213" i="17"/>
  <c r="D193" i="17"/>
  <c r="D181" i="17"/>
  <c r="D233" i="17"/>
  <c r="D197" i="17"/>
  <c r="D189" i="17"/>
  <c r="D177" i="17"/>
  <c r="D167" i="17"/>
  <c r="D201" i="17"/>
  <c r="D185" i="17"/>
  <c r="D119" i="17"/>
  <c r="D225" i="17"/>
  <c r="D236" i="17"/>
  <c r="D234" i="17"/>
  <c r="D232" i="17"/>
  <c r="D209" i="17"/>
  <c r="D97" i="17"/>
  <c r="D242" i="17"/>
  <c r="D240" i="17"/>
  <c r="D230" i="17"/>
  <c r="D222" i="17"/>
  <c r="D220" i="17"/>
  <c r="D212" i="17"/>
  <c r="D200" i="17"/>
  <c r="D196" i="17"/>
  <c r="D228" i="17"/>
  <c r="D206" i="17"/>
  <c r="D204" i="17"/>
  <c r="D202" i="17"/>
  <c r="D194" i="17"/>
  <c r="D190" i="17"/>
  <c r="D226" i="17"/>
  <c r="D208" i="17"/>
  <c r="D192" i="17"/>
  <c r="D214" i="17"/>
  <c r="D182" i="17"/>
  <c r="D178" i="17"/>
  <c r="D176" i="17"/>
  <c r="D174" i="17"/>
  <c r="D172" i="17"/>
  <c r="D224" i="17"/>
  <c r="D218" i="17"/>
  <c r="D216" i="17"/>
  <c r="D186" i="17"/>
  <c r="D120" i="17"/>
  <c r="D106" i="17"/>
  <c r="D100" i="17"/>
  <c r="D235" i="17"/>
  <c r="D215" i="17"/>
  <c r="D199" i="17"/>
  <c r="D179" i="17"/>
  <c r="D165" i="17"/>
  <c r="D168" i="17"/>
  <c r="D164" i="17"/>
  <c r="D160" i="17"/>
  <c r="D156" i="17"/>
  <c r="D152" i="17"/>
  <c r="D148" i="17"/>
  <c r="D144" i="17"/>
  <c r="D140" i="17"/>
  <c r="D138" i="17"/>
  <c r="D136" i="17"/>
  <c r="D134" i="17"/>
  <c r="D132" i="17"/>
  <c r="D130" i="17"/>
  <c r="D128" i="17"/>
  <c r="D126" i="17"/>
  <c r="D124" i="17"/>
  <c r="D122" i="17"/>
  <c r="D118" i="17"/>
  <c r="D112" i="17"/>
  <c r="D98" i="17"/>
  <c r="D239" i="17"/>
  <c r="D231" i="17"/>
  <c r="D195" i="17"/>
  <c r="D191" i="17"/>
  <c r="D210" i="17"/>
  <c r="D180" i="17"/>
  <c r="D114" i="17"/>
  <c r="D108" i="17"/>
  <c r="D104" i="17"/>
  <c r="D221" i="17"/>
  <c r="D211" i="17"/>
  <c r="D207" i="17"/>
  <c r="D187" i="17"/>
  <c r="D175" i="17"/>
  <c r="D171" i="17"/>
  <c r="D169" i="17"/>
  <c r="D158" i="17"/>
  <c r="D142" i="17"/>
  <c r="D227" i="17"/>
  <c r="D203" i="17"/>
  <c r="D183" i="17"/>
  <c r="D163" i="17"/>
  <c r="D115" i="17"/>
  <c r="D99" i="17"/>
  <c r="D162" i="17"/>
  <c r="D146" i="17"/>
  <c r="D110" i="17"/>
  <c r="D102" i="17"/>
  <c r="D243" i="17"/>
  <c r="D133" i="17"/>
  <c r="D125" i="17"/>
  <c r="D123" i="17"/>
  <c r="D117" i="17"/>
  <c r="D113" i="17"/>
  <c r="D107" i="17"/>
  <c r="D105" i="17"/>
  <c r="D101" i="17"/>
  <c r="D154" i="17"/>
  <c r="D116" i="17"/>
  <c r="D166" i="17"/>
  <c r="D150" i="17"/>
  <c r="D173" i="17"/>
  <c r="D161" i="17"/>
  <c r="D159" i="17"/>
  <c r="D157" i="17"/>
  <c r="D151" i="17"/>
  <c r="D149" i="17"/>
  <c r="D143" i="17"/>
  <c r="D141" i="17"/>
  <c r="D137" i="17"/>
  <c r="D135" i="17"/>
  <c r="D129" i="17"/>
  <c r="D127" i="17"/>
  <c r="D111" i="17"/>
  <c r="D109" i="17"/>
  <c r="D238" i="17"/>
  <c r="D170" i="17"/>
  <c r="D147" i="17"/>
  <c r="D155" i="17"/>
  <c r="D145" i="17"/>
  <c r="D131" i="17"/>
  <c r="D103" i="17"/>
  <c r="D153" i="17"/>
  <c r="D121" i="17"/>
  <c r="D139" i="17"/>
  <c r="D35" i="17"/>
  <c r="D73" i="17"/>
  <c r="D41" i="17"/>
  <c r="D63" i="17"/>
  <c r="D39" i="17"/>
  <c r="D77" i="17"/>
  <c r="D36" i="17"/>
  <c r="D46" i="17"/>
  <c r="D58" i="17"/>
  <c r="D74" i="17"/>
  <c r="D76" i="17"/>
  <c r="D84" i="17"/>
  <c r="D88" i="17"/>
  <c r="D49" i="17"/>
  <c r="D67" i="17"/>
  <c r="D95" i="17"/>
  <c r="D33" i="17"/>
  <c r="D55" i="17"/>
  <c r="D83" i="17"/>
  <c r="D42" i="17"/>
  <c r="D44" i="17"/>
  <c r="D50" i="17"/>
  <c r="D56" i="17"/>
  <c r="D64" i="17"/>
  <c r="D66" i="17"/>
  <c r="D80" i="17"/>
  <c r="D86" i="17"/>
  <c r="D85" i="17"/>
  <c r="D71" i="17"/>
  <c r="D89" i="17"/>
  <c r="D65" i="17"/>
  <c r="D91" i="17"/>
  <c r="D34" i="17"/>
  <c r="D48" i="17"/>
  <c r="D54" i="17"/>
  <c r="D60" i="17"/>
  <c r="D70" i="17"/>
  <c r="D96" i="17"/>
  <c r="D53" i="17"/>
  <c r="D81" i="17"/>
  <c r="D72" i="17"/>
  <c r="D94" i="17"/>
  <c r="D38" i="17"/>
  <c r="D62" i="17"/>
  <c r="D82" i="17"/>
  <c r="D90" i="17"/>
  <c r="D69" i="17"/>
  <c r="D87" i="17"/>
  <c r="D47" i="17"/>
  <c r="D52" i="17"/>
  <c r="D78" i="17"/>
  <c r="D43" i="17"/>
  <c r="D59" i="17"/>
  <c r="D51" i="17"/>
  <c r="D57" i="17"/>
  <c r="D40" i="17"/>
  <c r="D68" i="17"/>
  <c r="D92" i="17"/>
  <c r="D37" i="17"/>
  <c r="D45" i="17"/>
  <c r="D61" i="17"/>
  <c r="D75" i="17"/>
  <c r="D93" i="17"/>
  <c r="D79" i="17"/>
  <c r="F32" i="17"/>
  <c r="J32" i="17"/>
  <c r="N32" i="17"/>
  <c r="R32" i="17"/>
  <c r="V32" i="17"/>
  <c r="Z32" i="17"/>
  <c r="AD32" i="17"/>
  <c r="AH32" i="17"/>
  <c r="AL32" i="17"/>
  <c r="AP32" i="17"/>
  <c r="AT32" i="17"/>
  <c r="D32" i="17"/>
  <c r="T32" i="17"/>
  <c r="AB32" i="17"/>
  <c r="AJ32" i="17"/>
  <c r="AR32" i="17"/>
  <c r="AR14" i="17" s="1"/>
  <c r="E32" i="17"/>
  <c r="M32" i="17"/>
  <c r="U32" i="17"/>
  <c r="Y32" i="17"/>
  <c r="AC32" i="17"/>
  <c r="AK32" i="17"/>
  <c r="G32" i="17"/>
  <c r="K32" i="17"/>
  <c r="O32" i="17"/>
  <c r="S32" i="17"/>
  <c r="W32" i="17"/>
  <c r="AA32" i="17"/>
  <c r="AE32" i="17"/>
  <c r="AI32" i="17"/>
  <c r="AM32" i="17"/>
  <c r="AQ32" i="17"/>
  <c r="C32" i="17"/>
  <c r="H32" i="17"/>
  <c r="L32" i="17"/>
  <c r="P32" i="17"/>
  <c r="X32" i="17"/>
  <c r="AF32" i="17"/>
  <c r="AN32" i="17"/>
  <c r="I32" i="17"/>
  <c r="Q32" i="17"/>
  <c r="AG32" i="17"/>
  <c r="AO32" i="17"/>
  <c r="AS32" i="17"/>
  <c r="D6" i="16"/>
  <c r="A16" i="15"/>
  <c r="B16" i="15"/>
  <c r="D101" i="2"/>
  <c r="D102" i="2" s="1"/>
  <c r="M37" i="2"/>
  <c r="H42" i="2"/>
  <c r="C51" i="2"/>
  <c r="C120" i="2"/>
  <c r="H37" i="2"/>
  <c r="M44" i="2"/>
  <c r="C38" i="2"/>
  <c r="C47" i="2"/>
  <c r="Q106" i="2"/>
  <c r="C39" i="2"/>
  <c r="C50" i="2"/>
  <c r="Q108" i="2"/>
  <c r="H39" i="2"/>
  <c r="H50" i="2"/>
  <c r="J113" i="2"/>
  <c r="C36" i="2"/>
  <c r="H43" i="2"/>
  <c r="H51" i="2"/>
  <c r="M51" i="2"/>
  <c r="C2" i="17"/>
  <c r="D2" i="17"/>
  <c r="E6" i="17" a="1"/>
  <c r="E6" i="17" s="1"/>
  <c r="Q109" i="2"/>
  <c r="M39" i="2"/>
  <c r="C115" i="2"/>
  <c r="C46" i="2"/>
  <c r="M42" i="2"/>
  <c r="C43" i="2"/>
  <c r="C107" i="2"/>
  <c r="C110" i="2"/>
  <c r="Q112" i="2"/>
  <c r="J120" i="2"/>
  <c r="M50" i="2"/>
  <c r="C45" i="2"/>
  <c r="H36" i="2"/>
  <c r="C48" i="2"/>
  <c r="H38" i="2"/>
  <c r="C111" i="2"/>
  <c r="C113" i="2"/>
  <c r="E7" i="17" a="1"/>
  <c r="E7" i="17" s="1"/>
  <c r="D10" i="16"/>
  <c r="J11" i="16"/>
  <c r="D9" i="16"/>
  <c r="C6" i="17" l="1" a="1"/>
  <c r="C6" i="17" s="1"/>
  <c r="I15" i="17"/>
  <c r="I16" i="17" s="1"/>
  <c r="C8" i="17" a="1"/>
  <c r="C8" i="17" s="1"/>
  <c r="AP14" i="17"/>
  <c r="AN14" i="17"/>
  <c r="AM14" i="17"/>
  <c r="AL14" i="17"/>
  <c r="AJ14" i="17"/>
  <c r="W14" i="17"/>
  <c r="X14" i="17"/>
  <c r="T14" i="17"/>
  <c r="P14" i="17"/>
  <c r="C7" i="17" a="1"/>
  <c r="C7" i="17" s="1"/>
  <c r="R14" i="17"/>
  <c r="N14" i="17"/>
  <c r="L14" i="17"/>
  <c r="J14" i="17"/>
  <c r="H14" i="17"/>
  <c r="F14" i="17"/>
  <c r="M14" i="17"/>
  <c r="U14" i="17"/>
  <c r="U15" i="17"/>
  <c r="U16" i="17" s="1"/>
  <c r="O14" i="17"/>
  <c r="F15" i="17"/>
  <c r="F16" i="17" s="1"/>
  <c r="F17" i="17" s="1"/>
  <c r="S14" i="17"/>
  <c r="S15" i="17"/>
  <c r="S16" i="17" s="1"/>
  <c r="AD14" i="17"/>
  <c r="AD15" i="17"/>
  <c r="AD16" i="17" s="1"/>
  <c r="G14" i="17"/>
  <c r="Q14" i="17"/>
  <c r="AH14" i="17"/>
  <c r="AH15" i="17"/>
  <c r="AH16" i="17" s="1"/>
  <c r="AH17" i="17" s="1"/>
  <c r="Z14" i="17"/>
  <c r="AF15" i="17"/>
  <c r="AF16" i="17" s="1"/>
  <c r="AF14" i="17"/>
  <c r="I14" i="17"/>
  <c r="W15" i="17"/>
  <c r="W16" i="17" s="1"/>
  <c r="W17" i="17" s="1"/>
  <c r="AE14" i="17"/>
  <c r="AN15" i="17"/>
  <c r="AN16" i="17" s="1"/>
  <c r="AN17" i="17" s="1"/>
  <c r="AN3" i="15" s="1"/>
  <c r="V15" i="17"/>
  <c r="V16" i="17" s="1"/>
  <c r="G15" i="17"/>
  <c r="G16" i="17" s="1"/>
  <c r="T15" i="17"/>
  <c r="T16" i="17" s="1"/>
  <c r="K14" i="17"/>
  <c r="M15" i="17"/>
  <c r="M16" i="17" s="1"/>
  <c r="AM15" i="17"/>
  <c r="AM16" i="17" s="1"/>
  <c r="AM17" i="17" s="1"/>
  <c r="AS15" i="17"/>
  <c r="AS16" i="17" s="1"/>
  <c r="AS14" i="17"/>
  <c r="AE15" i="17"/>
  <c r="AE16" i="17" s="1"/>
  <c r="V14" i="17"/>
  <c r="AG14" i="17"/>
  <c r="AG15" i="17"/>
  <c r="AG16" i="17" s="1"/>
  <c r="AG17" i="17" s="1"/>
  <c r="Z15" i="17"/>
  <c r="Z16" i="17" s="1"/>
  <c r="Z17" i="17" s="1"/>
  <c r="AC14" i="17"/>
  <c r="AC15" i="17"/>
  <c r="AC16" i="17" s="1"/>
  <c r="AC17" i="17" s="1"/>
  <c r="AK15" i="17"/>
  <c r="AK16" i="17" s="1"/>
  <c r="J15" i="17"/>
  <c r="J16" i="17" s="1"/>
  <c r="L15" i="17"/>
  <c r="L16" i="17" s="1"/>
  <c r="AK14" i="17"/>
  <c r="AL15" i="17"/>
  <c r="AL16" i="17" s="1"/>
  <c r="AL17" i="17" s="1"/>
  <c r="AL3" i="15" s="1"/>
  <c r="AB14" i="17"/>
  <c r="AB15" i="17"/>
  <c r="AB16" i="17" s="1"/>
  <c r="X15" i="17"/>
  <c r="X16" i="17" s="1"/>
  <c r="X17" i="17" s="1"/>
  <c r="X3" i="15" s="1"/>
  <c r="R15" i="17"/>
  <c r="R16" i="17" s="1"/>
  <c r="R17" i="17" s="1"/>
  <c r="R3" i="15" s="1"/>
  <c r="AP15" i="17"/>
  <c r="AP16" i="17" s="1"/>
  <c r="AP17" i="17" s="1"/>
  <c r="AP3" i="15" s="1"/>
  <c r="Y15" i="17"/>
  <c r="Y16" i="17" s="1"/>
  <c r="Y14" i="17"/>
  <c r="H15" i="17"/>
  <c r="H16" i="17" s="1"/>
  <c r="N15" i="17"/>
  <c r="N16" i="17" s="1"/>
  <c r="K15" i="17"/>
  <c r="K16" i="17" s="1"/>
  <c r="K17" i="17" s="1"/>
  <c r="K3" i="15" s="1"/>
  <c r="P15" i="17"/>
  <c r="P16" i="17" s="1"/>
  <c r="P17" i="17" s="1"/>
  <c r="P3" i="15" s="1"/>
  <c r="AA15" i="17"/>
  <c r="AA16" i="17" s="1"/>
  <c r="AR15" i="17"/>
  <c r="AR16" i="17" s="1"/>
  <c r="AR17" i="17" s="1"/>
  <c r="AR3" i="15" s="1"/>
  <c r="O15" i="17"/>
  <c r="O16" i="17" s="1"/>
  <c r="AQ14" i="17"/>
  <c r="AQ15" i="17"/>
  <c r="AQ16" i="17" s="1"/>
  <c r="Q15" i="17"/>
  <c r="Q16" i="17" s="1"/>
  <c r="Q17" i="17" s="1"/>
  <c r="AI14" i="17"/>
  <c r="AI15" i="17"/>
  <c r="AI16" i="17" s="1"/>
  <c r="AJ15" i="17"/>
  <c r="AJ16" i="17" s="1"/>
  <c r="AO14" i="17"/>
  <c r="AO15" i="17"/>
  <c r="AO16" i="17" s="1"/>
  <c r="AA14" i="17"/>
  <c r="AT14" i="17"/>
  <c r="AT15" i="17"/>
  <c r="AT16" i="17" s="1"/>
  <c r="D15" i="17"/>
  <c r="D16" i="17" s="1"/>
  <c r="D17" i="17" s="1"/>
  <c r="D3" i="15" s="1"/>
  <c r="D14" i="17"/>
  <c r="E15" i="17"/>
  <c r="E16" i="17" s="1"/>
  <c r="E14" i="17"/>
  <c r="D8" i="17" a="1"/>
  <c r="D8" i="17" s="1"/>
  <c r="D7" i="17" a="1"/>
  <c r="D7" i="17" s="1"/>
  <c r="D6" i="17" a="1"/>
  <c r="D6" i="17" s="1"/>
  <c r="C14" i="17"/>
  <c r="C15" i="17"/>
  <c r="C16" i="17" s="1"/>
  <c r="J12" i="16"/>
  <c r="D11" i="16"/>
  <c r="Z21" i="17" l="1"/>
  <c r="Z3" i="15"/>
  <c r="AH21" i="17"/>
  <c r="AH3" i="15"/>
  <c r="F21" i="17"/>
  <c r="F3" i="15"/>
  <c r="AG21" i="17"/>
  <c r="AG3" i="15"/>
  <c r="Q21" i="17"/>
  <c r="Q3" i="15"/>
  <c r="AC21" i="17"/>
  <c r="AC3" i="15"/>
  <c r="AM21" i="17"/>
  <c r="AM3" i="15"/>
  <c r="W21" i="17"/>
  <c r="W3" i="15"/>
  <c r="AJ17" i="17"/>
  <c r="AJ3" i="15" s="1"/>
  <c r="O17" i="17"/>
  <c r="L17" i="17"/>
  <c r="AS17" i="17"/>
  <c r="AO17" i="17"/>
  <c r="AK17" i="17"/>
  <c r="AD17" i="17"/>
  <c r="T17" i="17"/>
  <c r="H17" i="17"/>
  <c r="N17" i="17"/>
  <c r="J17" i="17"/>
  <c r="J3" i="15" s="1"/>
  <c r="I17" i="17"/>
  <c r="I3" i="15" s="1"/>
  <c r="K4" i="15"/>
  <c r="K6" i="15" s="1"/>
  <c r="K21" i="17"/>
  <c r="M17" i="17"/>
  <c r="M3" i="15" s="1"/>
  <c r="AF17" i="17"/>
  <c r="AF3" i="15" s="1"/>
  <c r="G17" i="17"/>
  <c r="U17" i="17"/>
  <c r="U3" i="15" s="1"/>
  <c r="S17" i="17"/>
  <c r="AQ17" i="17"/>
  <c r="AQ3" i="15" s="1"/>
  <c r="Y17" i="17"/>
  <c r="Y3" i="15" s="1"/>
  <c r="V17" i="17"/>
  <c r="V3" i="15" s="1"/>
  <c r="AP21" i="17"/>
  <c r="AP4" i="15"/>
  <c r="AP6" i="15" s="1"/>
  <c r="AB17" i="17"/>
  <c r="AB3" i="15" s="1"/>
  <c r="AN21" i="17"/>
  <c r="AN4" i="15"/>
  <c r="AN6" i="15" s="1"/>
  <c r="AA17" i="17"/>
  <c r="AI17" i="17"/>
  <c r="AI3" i="15" s="1"/>
  <c r="AL21" i="17"/>
  <c r="AL4" i="15"/>
  <c r="AL6" i="15" s="1"/>
  <c r="R21" i="17"/>
  <c r="R4" i="15"/>
  <c r="R6" i="15" s="1"/>
  <c r="AR21" i="17"/>
  <c r="AR4" i="15"/>
  <c r="AR6" i="15" s="1"/>
  <c r="P21" i="17"/>
  <c r="P4" i="15"/>
  <c r="P6" i="15" s="1"/>
  <c r="X4" i="15"/>
  <c r="X6" i="15" s="1"/>
  <c r="X21" i="17"/>
  <c r="AE17" i="17"/>
  <c r="AE3" i="15" s="1"/>
  <c r="AT17" i="17"/>
  <c r="AT3" i="15" s="1"/>
  <c r="F4" i="15"/>
  <c r="F6" i="15" s="1"/>
  <c r="AG4" i="15"/>
  <c r="AG6" i="15" s="1"/>
  <c r="Z4" i="15"/>
  <c r="Z6" i="15" s="1"/>
  <c r="D4" i="15"/>
  <c r="E17" i="17"/>
  <c r="E3" i="15" s="1"/>
  <c r="D21" i="17"/>
  <c r="J13" i="16"/>
  <c r="D13" i="16" s="1"/>
  <c r="D12" i="16"/>
  <c r="C17" i="17"/>
  <c r="C3" i="15" s="1"/>
  <c r="AA21" i="17" l="1"/>
  <c r="AA3" i="15"/>
  <c r="T21" i="17"/>
  <c r="T3" i="15"/>
  <c r="AS21" i="17"/>
  <c r="AS3" i="15"/>
  <c r="S4" i="15"/>
  <c r="S6" i="15" s="1"/>
  <c r="S3" i="15"/>
  <c r="AD21" i="17"/>
  <c r="AD3" i="15"/>
  <c r="L21" i="17"/>
  <c r="L3" i="15"/>
  <c r="N4" i="15"/>
  <c r="N6" i="15" s="1"/>
  <c r="N3" i="15"/>
  <c r="AK21" i="17"/>
  <c r="AK3" i="15"/>
  <c r="O21" i="17"/>
  <c r="O3" i="15"/>
  <c r="G21" i="17"/>
  <c r="G3" i="15"/>
  <c r="H21" i="17"/>
  <c r="H3" i="15"/>
  <c r="AO21" i="17"/>
  <c r="AO3" i="15"/>
  <c r="I4" i="15"/>
  <c r="I6" i="15" s="1"/>
  <c r="C4" i="15"/>
  <c r="C6" i="15" s="1"/>
  <c r="J4" i="15"/>
  <c r="J6" i="15" s="1"/>
  <c r="J19" i="17"/>
  <c r="L4" i="15"/>
  <c r="L6" i="15" s="1"/>
  <c r="AJ21" i="17"/>
  <c r="AJ4" i="15"/>
  <c r="AJ6" i="15" s="1"/>
  <c r="AS4" i="15"/>
  <c r="AS6" i="15" s="1"/>
  <c r="T4" i="15"/>
  <c r="T6" i="15" s="1"/>
  <c r="N21" i="17"/>
  <c r="H4" i="15"/>
  <c r="H6" i="15" s="1"/>
  <c r="J21" i="17"/>
  <c r="H19" i="17"/>
  <c r="AE4" i="15"/>
  <c r="AE6" i="15" s="1"/>
  <c r="U21" i="17"/>
  <c r="U4" i="15"/>
  <c r="U6" i="15" s="1"/>
  <c r="AT4" i="15"/>
  <c r="AT6" i="15" s="1"/>
  <c r="Q4" i="15"/>
  <c r="Q6" i="15" s="1"/>
  <c r="V4" i="15"/>
  <c r="V6" i="15" s="1"/>
  <c r="M4" i="15"/>
  <c r="M6" i="15" s="1"/>
  <c r="AF4" i="15"/>
  <c r="AF6" i="15" s="1"/>
  <c r="O4" i="15"/>
  <c r="O6" i="15" s="1"/>
  <c r="C19" i="17"/>
  <c r="AB4" i="15"/>
  <c r="AB6" i="15" s="1"/>
  <c r="AD4" i="15"/>
  <c r="AD6" i="15" s="1"/>
  <c r="Y4" i="15"/>
  <c r="Y6" i="15" s="1"/>
  <c r="AO4" i="15"/>
  <c r="AO6" i="15" s="1"/>
  <c r="AI4" i="15"/>
  <c r="AI6" i="15" s="1"/>
  <c r="D19" i="17"/>
  <c r="E4" i="15"/>
  <c r="E6" i="15" s="1"/>
  <c r="AM4" i="15"/>
  <c r="AM6" i="15" s="1"/>
  <c r="W4" i="15"/>
  <c r="W6" i="15" s="1"/>
  <c r="AH4" i="15"/>
  <c r="AH6" i="15" s="1"/>
  <c r="AK4" i="15"/>
  <c r="AK6" i="15" s="1"/>
  <c r="AA4" i="15"/>
  <c r="AA6" i="15" s="1"/>
  <c r="AC4" i="15"/>
  <c r="AC6" i="15" s="1"/>
  <c r="AQ4" i="15"/>
  <c r="AQ6" i="15" s="1"/>
  <c r="G4" i="15"/>
  <c r="G6" i="15" s="1"/>
  <c r="F19" i="17"/>
  <c r="C21" i="17"/>
  <c r="D6" i="15"/>
  <c r="V19" i="17" l="1"/>
  <c r="L19" i="17"/>
  <c r="L252" i="17" s="1"/>
  <c r="D260" i="17"/>
  <c r="D271" i="17"/>
  <c r="D276" i="17"/>
  <c r="D287" i="17"/>
  <c r="D281" i="17"/>
  <c r="D298" i="17"/>
  <c r="D295" i="17"/>
  <c r="D283" i="17"/>
  <c r="D313" i="17"/>
  <c r="D331" i="17"/>
  <c r="D343" i="17"/>
  <c r="D346" i="17"/>
  <c r="D363" i="17"/>
  <c r="D309" i="17"/>
  <c r="D360" i="17"/>
  <c r="D337" i="17"/>
  <c r="D389" i="17"/>
  <c r="D379" i="17"/>
  <c r="D403" i="17"/>
  <c r="D395" i="17"/>
  <c r="D406" i="17"/>
  <c r="D418" i="17"/>
  <c r="D404" i="17"/>
  <c r="D424" i="17"/>
  <c r="D461" i="17"/>
  <c r="D438" i="17"/>
  <c r="D458" i="17"/>
  <c r="D701" i="17"/>
  <c r="D717" i="17"/>
  <c r="D733" i="17"/>
  <c r="D749" i="17"/>
  <c r="D765" i="17"/>
  <c r="D781" i="17"/>
  <c r="D700" i="17"/>
  <c r="D716" i="17"/>
  <c r="D732" i="17"/>
  <c r="D748" i="17"/>
  <c r="D764" i="17"/>
  <c r="D780" i="17"/>
  <c r="D801" i="17"/>
  <c r="D831" i="17"/>
  <c r="D887" i="17"/>
  <c r="D794" i="17"/>
  <c r="D810" i="17"/>
  <c r="D826" i="17"/>
  <c r="D842" i="17"/>
  <c r="D858" i="17"/>
  <c r="D874" i="17"/>
  <c r="D890" i="17"/>
  <c r="D869" i="17"/>
  <c r="D803" i="17"/>
  <c r="D845" i="17"/>
  <c r="D877" i="17"/>
  <c r="D9" i="17"/>
  <c r="D310" i="17"/>
  <c r="D365" i="17"/>
  <c r="D394" i="17"/>
  <c r="D391" i="17"/>
  <c r="D447" i="17"/>
  <c r="D766" i="17"/>
  <c r="D812" i="17"/>
  <c r="D894" i="17"/>
  <c r="D885" i="17"/>
  <c r="D413" i="17"/>
  <c r="D258" i="17"/>
  <c r="D275" i="17"/>
  <c r="D254" i="17"/>
  <c r="D297" i="17"/>
  <c r="D293" i="17"/>
  <c r="D302" i="17"/>
  <c r="D282" i="17"/>
  <c r="D314" i="17"/>
  <c r="D317" i="17"/>
  <c r="D340" i="17"/>
  <c r="D333" i="17"/>
  <c r="D353" i="17"/>
  <c r="D367" i="17"/>
  <c r="D349" i="17"/>
  <c r="D364" i="17"/>
  <c r="D339" i="17"/>
  <c r="D376" i="17"/>
  <c r="D387" i="17"/>
  <c r="D407" i="17"/>
  <c r="D410" i="17"/>
  <c r="D415" i="17"/>
  <c r="D414" i="17"/>
  <c r="D417" i="17"/>
  <c r="D432" i="17"/>
  <c r="D448" i="17"/>
  <c r="D452" i="17"/>
  <c r="D443" i="17"/>
  <c r="D689" i="17"/>
  <c r="D705" i="17"/>
  <c r="D721" i="17"/>
  <c r="D737" i="17"/>
  <c r="D753" i="17"/>
  <c r="D769" i="17"/>
  <c r="D688" i="17"/>
  <c r="D704" i="17"/>
  <c r="D720" i="17"/>
  <c r="D736" i="17"/>
  <c r="D752" i="17"/>
  <c r="D768" i="17"/>
  <c r="D784" i="17"/>
  <c r="D809" i="17"/>
  <c r="D847" i="17"/>
  <c r="D895" i="17"/>
  <c r="D798" i="17"/>
  <c r="D814" i="17"/>
  <c r="D830" i="17"/>
  <c r="D846" i="17"/>
  <c r="D862" i="17"/>
  <c r="D878" i="17"/>
  <c r="D807" i="17"/>
  <c r="D879" i="17"/>
  <c r="D815" i="17"/>
  <c r="D853" i="17"/>
  <c r="D889" i="17"/>
  <c r="D427" i="17"/>
  <c r="D695" i="17"/>
  <c r="D711" i="17"/>
  <c r="D727" i="17"/>
  <c r="D759" i="17"/>
  <c r="D694" i="17"/>
  <c r="D726" i="17"/>
  <c r="D774" i="17"/>
  <c r="D871" i="17"/>
  <c r="D804" i="17"/>
  <c r="D852" i="17"/>
  <c r="D843" i="17"/>
  <c r="D863" i="17"/>
  <c r="D257" i="17"/>
  <c r="D277" i="17"/>
  <c r="D263" i="17"/>
  <c r="D299" i="17"/>
  <c r="D255" i="17"/>
  <c r="D304" i="17"/>
  <c r="D292" i="17"/>
  <c r="D316" i="17"/>
  <c r="D319" i="17"/>
  <c r="D348" i="17"/>
  <c r="D344" i="17"/>
  <c r="D345" i="17"/>
  <c r="D369" i="17"/>
  <c r="D327" i="17"/>
  <c r="D366" i="17"/>
  <c r="D352" i="17"/>
  <c r="D380" i="17"/>
  <c r="D388" i="17"/>
  <c r="D409" i="17"/>
  <c r="D400" i="17"/>
  <c r="D419" i="17"/>
  <c r="D426" i="17"/>
  <c r="D425" i="17"/>
  <c r="D435" i="17"/>
  <c r="D440" i="17"/>
  <c r="D453" i="17"/>
  <c r="D444" i="17"/>
  <c r="D691" i="17"/>
  <c r="D707" i="17"/>
  <c r="D723" i="17"/>
  <c r="D739" i="17"/>
  <c r="D755" i="17"/>
  <c r="D771" i="17"/>
  <c r="D690" i="17"/>
  <c r="D706" i="17"/>
  <c r="D722" i="17"/>
  <c r="D738" i="17"/>
  <c r="D754" i="17"/>
  <c r="D770" i="17"/>
  <c r="D892" i="17"/>
  <c r="D811" i="17"/>
  <c r="D851" i="17"/>
  <c r="D897" i="17"/>
  <c r="D800" i="17"/>
  <c r="D816" i="17"/>
  <c r="D832" i="17"/>
  <c r="D848" i="17"/>
  <c r="D864" i="17"/>
  <c r="D880" i="17"/>
  <c r="D819" i="17"/>
  <c r="D785" i="17"/>
  <c r="D823" i="17"/>
  <c r="D857" i="17"/>
  <c r="D893" i="17"/>
  <c r="D270" i="17"/>
  <c r="D280" i="17"/>
  <c r="D320" i="17"/>
  <c r="D332" i="17"/>
  <c r="D373" i="17"/>
  <c r="D370" i="17"/>
  <c r="D392" i="17"/>
  <c r="D397" i="17"/>
  <c r="D412" i="17"/>
  <c r="D429" i="17"/>
  <c r="D450" i="17"/>
  <c r="D743" i="17"/>
  <c r="D710" i="17"/>
  <c r="D742" i="17"/>
  <c r="D793" i="17"/>
  <c r="D788" i="17"/>
  <c r="D836" i="17"/>
  <c r="D884" i="17"/>
  <c r="D835" i="17"/>
  <c r="D251" i="17"/>
  <c r="D261" i="17"/>
  <c r="D266" i="17"/>
  <c r="D301" i="17"/>
  <c r="D279" i="17"/>
  <c r="D306" i="17"/>
  <c r="D256" i="17"/>
  <c r="D318" i="17"/>
  <c r="D322" i="17"/>
  <c r="D330" i="17"/>
  <c r="D326" i="17"/>
  <c r="D354" i="17"/>
  <c r="D371" i="17"/>
  <c r="D329" i="17"/>
  <c r="D368" i="17"/>
  <c r="D355" i="17"/>
  <c r="D384" i="17"/>
  <c r="D396" i="17"/>
  <c r="D378" i="17"/>
  <c r="D408" i="17"/>
  <c r="D423" i="17"/>
  <c r="D430" i="17"/>
  <c r="D421" i="17"/>
  <c r="D442" i="17"/>
  <c r="D449" i="17"/>
  <c r="D454" i="17"/>
  <c r="D693" i="17"/>
  <c r="D709" i="17"/>
  <c r="D725" i="17"/>
  <c r="D741" i="17"/>
  <c r="D757" i="17"/>
  <c r="D773" i="17"/>
  <c r="D692" i="17"/>
  <c r="D708" i="17"/>
  <c r="D724" i="17"/>
  <c r="D740" i="17"/>
  <c r="D756" i="17"/>
  <c r="D772" i="17"/>
  <c r="D896" i="17"/>
  <c r="D817" i="17"/>
  <c r="D855" i="17"/>
  <c r="D786" i="17"/>
  <c r="D802" i="17"/>
  <c r="D818" i="17"/>
  <c r="D834" i="17"/>
  <c r="D850" i="17"/>
  <c r="D866" i="17"/>
  <c r="D882" i="17"/>
  <c r="D841" i="17"/>
  <c r="D787" i="17"/>
  <c r="D829" i="17"/>
  <c r="D861" i="17"/>
  <c r="D686" i="17"/>
  <c r="D262" i="17"/>
  <c r="D252" i="17"/>
  <c r="D303" i="17"/>
  <c r="D286" i="17"/>
  <c r="D284" i="17"/>
  <c r="D307" i="17"/>
  <c r="D334" i="17"/>
  <c r="D357" i="17"/>
  <c r="D350" i="17"/>
  <c r="D377" i="17"/>
  <c r="D382" i="17"/>
  <c r="D445" i="17"/>
  <c r="D459" i="17"/>
  <c r="D775" i="17"/>
  <c r="D758" i="17"/>
  <c r="D821" i="17"/>
  <c r="D820" i="17"/>
  <c r="D868" i="17"/>
  <c r="D789" i="17"/>
  <c r="D22" i="17"/>
  <c r="D25" i="17" s="1"/>
  <c r="D24" i="17" s="1"/>
  <c r="D434" i="17"/>
  <c r="D268" i="17"/>
  <c r="D272" i="17"/>
  <c r="D264" i="17"/>
  <c r="D305" i="17"/>
  <c r="D294" i="17"/>
  <c r="D259" i="17"/>
  <c r="D291" i="17"/>
  <c r="D308" i="17"/>
  <c r="D311" i="17"/>
  <c r="D342" i="17"/>
  <c r="D336" i="17"/>
  <c r="D359" i="17"/>
  <c r="D375" i="17"/>
  <c r="D356" i="17"/>
  <c r="D372" i="17"/>
  <c r="D381" i="17"/>
  <c r="D390" i="17"/>
  <c r="D399" i="17"/>
  <c r="D386" i="17"/>
  <c r="D416" i="17"/>
  <c r="D431" i="17"/>
  <c r="D398" i="17"/>
  <c r="D433" i="17"/>
  <c r="D446" i="17"/>
  <c r="D456" i="17"/>
  <c r="D441" i="17"/>
  <c r="D697" i="17"/>
  <c r="D713" i="17"/>
  <c r="D729" i="17"/>
  <c r="D745" i="17"/>
  <c r="D761" i="17"/>
  <c r="D777" i="17"/>
  <c r="D696" i="17"/>
  <c r="D712" i="17"/>
  <c r="D728" i="17"/>
  <c r="D744" i="17"/>
  <c r="D760" i="17"/>
  <c r="D776" i="17"/>
  <c r="D795" i="17"/>
  <c r="D825" i="17"/>
  <c r="D881" i="17"/>
  <c r="D790" i="17"/>
  <c r="D806" i="17"/>
  <c r="D822" i="17"/>
  <c r="D838" i="17"/>
  <c r="D854" i="17"/>
  <c r="D870" i="17"/>
  <c r="D886" i="17"/>
  <c r="D859" i="17"/>
  <c r="D791" i="17"/>
  <c r="D837" i="17"/>
  <c r="D867" i="17"/>
  <c r="D273" i="17"/>
  <c r="D267" i="17"/>
  <c r="D290" i="17"/>
  <c r="D300" i="17"/>
  <c r="D315" i="17"/>
  <c r="D328" i="17"/>
  <c r="D323" i="17"/>
  <c r="D321" i="17"/>
  <c r="D405" i="17"/>
  <c r="D422" i="17"/>
  <c r="D451" i="17"/>
  <c r="D687" i="17"/>
  <c r="D719" i="17"/>
  <c r="D751" i="17"/>
  <c r="D783" i="17"/>
  <c r="D718" i="17"/>
  <c r="D750" i="17"/>
  <c r="D805" i="17"/>
  <c r="D833" i="17"/>
  <c r="D796" i="17"/>
  <c r="D844" i="17"/>
  <c r="D876" i="17"/>
  <c r="D813" i="17"/>
  <c r="D269" i="17"/>
  <c r="D274" i="17"/>
  <c r="D278" i="17"/>
  <c r="D253" i="17"/>
  <c r="D296" i="17"/>
  <c r="D285" i="17"/>
  <c r="D289" i="17"/>
  <c r="D312" i="17"/>
  <c r="D324" i="17"/>
  <c r="D325" i="17"/>
  <c r="D338" i="17"/>
  <c r="D361" i="17"/>
  <c r="D347" i="17"/>
  <c r="D358" i="17"/>
  <c r="D374" i="17"/>
  <c r="D385" i="17"/>
  <c r="D351" i="17"/>
  <c r="D401" i="17"/>
  <c r="D393" i="17"/>
  <c r="D420" i="17"/>
  <c r="D402" i="17"/>
  <c r="D436" i="17"/>
  <c r="D437" i="17"/>
  <c r="D457" i="17"/>
  <c r="D460" i="17"/>
  <c r="D455" i="17"/>
  <c r="D699" i="17"/>
  <c r="D715" i="17"/>
  <c r="D731" i="17"/>
  <c r="D747" i="17"/>
  <c r="D763" i="17"/>
  <c r="D779" i="17"/>
  <c r="D698" i="17"/>
  <c r="D714" i="17"/>
  <c r="D730" i="17"/>
  <c r="D746" i="17"/>
  <c r="D762" i="17"/>
  <c r="D778" i="17"/>
  <c r="D799" i="17"/>
  <c r="D827" i="17"/>
  <c r="D883" i="17"/>
  <c r="D792" i="17"/>
  <c r="D808" i="17"/>
  <c r="D824" i="17"/>
  <c r="D840" i="17"/>
  <c r="D856" i="17"/>
  <c r="D872" i="17"/>
  <c r="D888" i="17"/>
  <c r="D865" i="17"/>
  <c r="D797" i="17"/>
  <c r="D839" i="17"/>
  <c r="D875" i="17"/>
  <c r="D265" i="17"/>
  <c r="D288" i="17"/>
  <c r="D250" i="17"/>
  <c r="D335" i="17"/>
  <c r="D341" i="17"/>
  <c r="D362" i="17"/>
  <c r="D383" i="17"/>
  <c r="D411" i="17"/>
  <c r="D428" i="17"/>
  <c r="D439" i="17"/>
  <c r="D703" i="17"/>
  <c r="D735" i="17"/>
  <c r="D767" i="17"/>
  <c r="D702" i="17"/>
  <c r="D734" i="17"/>
  <c r="D782" i="17"/>
  <c r="D891" i="17"/>
  <c r="D828" i="17"/>
  <c r="D860" i="17"/>
  <c r="D873" i="17"/>
  <c r="D849" i="17"/>
  <c r="Z19" i="17"/>
  <c r="Z254" i="17" s="1"/>
  <c r="P19" i="17"/>
  <c r="P272" i="17" s="1"/>
  <c r="N19" i="17"/>
  <c r="N692" i="17" s="1"/>
  <c r="N256" i="17" s="1"/>
  <c r="AB19" i="17"/>
  <c r="AB343" i="17" s="1"/>
  <c r="T19" i="17"/>
  <c r="L254" i="17"/>
  <c r="L387" i="17"/>
  <c r="L399" i="17"/>
  <c r="J250" i="17"/>
  <c r="J252" i="17"/>
  <c r="J258" i="17"/>
  <c r="J263" i="17"/>
  <c r="J266" i="17"/>
  <c r="J268" i="17"/>
  <c r="J256" i="17"/>
  <c r="J255" i="17"/>
  <c r="J267" i="17"/>
  <c r="J253" i="17"/>
  <c r="J262" i="17"/>
  <c r="J259" i="17"/>
  <c r="J260" i="17"/>
  <c r="J264" i="17"/>
  <c r="J271" i="17"/>
  <c r="J274" i="17"/>
  <c r="J279" i="17"/>
  <c r="J281" i="17"/>
  <c r="J283" i="17"/>
  <c r="J285" i="17"/>
  <c r="J287" i="17"/>
  <c r="J289" i="17"/>
  <c r="J291" i="17"/>
  <c r="J293" i="17"/>
  <c r="J295" i="17"/>
  <c r="J251" i="17"/>
  <c r="J277" i="17"/>
  <c r="J272" i="17"/>
  <c r="J278" i="17"/>
  <c r="J280" i="17"/>
  <c r="J282" i="17"/>
  <c r="J284" i="17"/>
  <c r="J286" i="17"/>
  <c r="J288" i="17"/>
  <c r="J290" i="17"/>
  <c r="J292" i="17"/>
  <c r="J294" i="17"/>
  <c r="J257" i="17"/>
  <c r="J261" i="17"/>
  <c r="J273" i="17"/>
  <c r="J254" i="17"/>
  <c r="J269" i="17"/>
  <c r="J270" i="17"/>
  <c r="J299" i="17"/>
  <c r="J275" i="17"/>
  <c r="J300" i="17"/>
  <c r="J301" i="17"/>
  <c r="J276" i="17"/>
  <c r="J297" i="17"/>
  <c r="J302" i="17"/>
  <c r="J296" i="17"/>
  <c r="J265" i="17"/>
  <c r="J305" i="17"/>
  <c r="J298" i="17"/>
  <c r="J306" i="17"/>
  <c r="J304" i="17"/>
  <c r="J303" i="17"/>
  <c r="J307" i="17"/>
  <c r="J314" i="17"/>
  <c r="J316" i="17"/>
  <c r="J318" i="17"/>
  <c r="J320" i="17"/>
  <c r="J322" i="17"/>
  <c r="J310" i="17"/>
  <c r="J312" i="17"/>
  <c r="J309" i="17"/>
  <c r="J313" i="17"/>
  <c r="J315" i="17"/>
  <c r="J317" i="17"/>
  <c r="J319" i="17"/>
  <c r="J321" i="17"/>
  <c r="J308" i="17"/>
  <c r="J324" i="17"/>
  <c r="J326" i="17"/>
  <c r="J328" i="17"/>
  <c r="J330" i="17"/>
  <c r="J332" i="17"/>
  <c r="J334" i="17"/>
  <c r="J336" i="17"/>
  <c r="J311" i="17"/>
  <c r="J323" i="17"/>
  <c r="J325" i="17"/>
  <c r="J327" i="17"/>
  <c r="J329" i="17"/>
  <c r="J331" i="17"/>
  <c r="J333" i="17"/>
  <c r="J335" i="17"/>
  <c r="J344" i="17"/>
  <c r="J338" i="17"/>
  <c r="J346" i="17"/>
  <c r="J339" i="17"/>
  <c r="J340" i="17"/>
  <c r="J348" i="17"/>
  <c r="J342" i="17"/>
  <c r="J337" i="17"/>
  <c r="J341" i="17"/>
  <c r="J349" i="17"/>
  <c r="J343" i="17"/>
  <c r="J345" i="17"/>
  <c r="J351" i="17"/>
  <c r="J356" i="17"/>
  <c r="J358" i="17"/>
  <c r="J360" i="17"/>
  <c r="J362" i="17"/>
  <c r="J364" i="17"/>
  <c r="J366" i="17"/>
  <c r="J368" i="17"/>
  <c r="J370" i="17"/>
  <c r="J372" i="17"/>
  <c r="J374" i="17"/>
  <c r="J347" i="17"/>
  <c r="J352" i="17"/>
  <c r="J353" i="17"/>
  <c r="J355" i="17"/>
  <c r="J357" i="17"/>
  <c r="J359" i="17"/>
  <c r="J361" i="17"/>
  <c r="J363" i="17"/>
  <c r="J365" i="17"/>
  <c r="J367" i="17"/>
  <c r="J369" i="17"/>
  <c r="J371" i="17"/>
  <c r="J373" i="17"/>
  <c r="J350" i="17"/>
  <c r="J377" i="17"/>
  <c r="J379" i="17"/>
  <c r="J381" i="17"/>
  <c r="J383" i="17"/>
  <c r="J385" i="17"/>
  <c r="J387" i="17"/>
  <c r="J388" i="17"/>
  <c r="J354" i="17"/>
  <c r="J378" i="17"/>
  <c r="J382" i="17"/>
  <c r="J386" i="17"/>
  <c r="J393" i="17"/>
  <c r="J391" i="17"/>
  <c r="J396" i="17"/>
  <c r="J389" i="17"/>
  <c r="J395" i="17"/>
  <c r="J397" i="17"/>
  <c r="J399" i="17"/>
  <c r="J401" i="17"/>
  <c r="J403" i="17"/>
  <c r="J405" i="17"/>
  <c r="J407" i="17"/>
  <c r="J409" i="17"/>
  <c r="J376" i="17"/>
  <c r="J380" i="17"/>
  <c r="J384" i="17"/>
  <c r="J394" i="17"/>
  <c r="J392" i="17"/>
  <c r="J375" i="17"/>
  <c r="J390" i="17"/>
  <c r="J398" i="17"/>
  <c r="J400" i="17"/>
  <c r="J402" i="17"/>
  <c r="J404" i="17"/>
  <c r="J406" i="17"/>
  <c r="J408" i="17"/>
  <c r="J434" i="17"/>
  <c r="J410" i="17"/>
  <c r="J413" i="17"/>
  <c r="J417" i="17"/>
  <c r="J421" i="17"/>
  <c r="J425" i="17"/>
  <c r="J429" i="17"/>
  <c r="J433" i="17"/>
  <c r="J435" i="17"/>
  <c r="J436" i="17"/>
  <c r="J439" i="17"/>
  <c r="J441" i="17"/>
  <c r="J412" i="17"/>
  <c r="J416" i="17"/>
  <c r="J420" i="17"/>
  <c r="J424" i="17"/>
  <c r="J428" i="17"/>
  <c r="J432" i="17"/>
  <c r="J437" i="17"/>
  <c r="J411" i="17"/>
  <c r="J415" i="17"/>
  <c r="J419" i="17"/>
  <c r="J423" i="17"/>
  <c r="J427" i="17"/>
  <c r="J431" i="17"/>
  <c r="J438" i="17"/>
  <c r="J444" i="17"/>
  <c r="J446" i="17"/>
  <c r="J448" i="17"/>
  <c r="J450" i="17"/>
  <c r="J452" i="17"/>
  <c r="J454" i="17"/>
  <c r="J440" i="17"/>
  <c r="J442" i="17"/>
  <c r="J414" i="17"/>
  <c r="J418" i="17"/>
  <c r="J422" i="17"/>
  <c r="J426" i="17"/>
  <c r="J430" i="17"/>
  <c r="J443" i="17"/>
  <c r="J458" i="17"/>
  <c r="J445" i="17"/>
  <c r="J447" i="17"/>
  <c r="J457" i="17"/>
  <c r="J461" i="17"/>
  <c r="J449" i="17"/>
  <c r="J451" i="17"/>
  <c r="J456" i="17"/>
  <c r="J460" i="17"/>
  <c r="J453" i="17"/>
  <c r="J455" i="17"/>
  <c r="J459" i="17"/>
  <c r="F251" i="17"/>
  <c r="F253" i="17"/>
  <c r="F250" i="17"/>
  <c r="F261" i="17"/>
  <c r="F267" i="17"/>
  <c r="F259" i="17"/>
  <c r="F258" i="17"/>
  <c r="F266" i="17"/>
  <c r="F268" i="17"/>
  <c r="F265" i="17"/>
  <c r="F264" i="17"/>
  <c r="F277" i="17"/>
  <c r="F278" i="17"/>
  <c r="F280" i="17"/>
  <c r="F282" i="17"/>
  <c r="F284" i="17"/>
  <c r="F286" i="17"/>
  <c r="F288" i="17"/>
  <c r="F290" i="17"/>
  <c r="F292" i="17"/>
  <c r="F294" i="17"/>
  <c r="F255" i="17"/>
  <c r="F254" i="17"/>
  <c r="F263" i="17"/>
  <c r="F279" i="17"/>
  <c r="F281" i="17"/>
  <c r="F283" i="17"/>
  <c r="F285" i="17"/>
  <c r="F287" i="17"/>
  <c r="F289" i="17"/>
  <c r="F291" i="17"/>
  <c r="F293" i="17"/>
  <c r="F295" i="17"/>
  <c r="F260" i="17"/>
  <c r="F270" i="17"/>
  <c r="F252" i="17"/>
  <c r="F271" i="17"/>
  <c r="F276" i="17"/>
  <c r="F272" i="17"/>
  <c r="F274" i="17"/>
  <c r="F296" i="17"/>
  <c r="F275" i="17"/>
  <c r="F299" i="17"/>
  <c r="F303" i="17"/>
  <c r="F297" i="17"/>
  <c r="F301" i="17"/>
  <c r="F262" i="17"/>
  <c r="F306" i="17"/>
  <c r="F298" i="17"/>
  <c r="F300" i="17"/>
  <c r="F256" i="17"/>
  <c r="F257" i="17"/>
  <c r="F302" i="17"/>
  <c r="F269" i="17"/>
  <c r="F273" i="17"/>
  <c r="F305" i="17"/>
  <c r="F312" i="17"/>
  <c r="F310" i="17"/>
  <c r="F313" i="17"/>
  <c r="F315" i="17"/>
  <c r="F317" i="17"/>
  <c r="F319" i="17"/>
  <c r="F321" i="17"/>
  <c r="F309" i="17"/>
  <c r="F308" i="17"/>
  <c r="F314" i="17"/>
  <c r="F316" i="17"/>
  <c r="F318" i="17"/>
  <c r="F320" i="17"/>
  <c r="F322" i="17"/>
  <c r="F304" i="17"/>
  <c r="F307" i="17"/>
  <c r="F311" i="17"/>
  <c r="F323" i="17"/>
  <c r="F325" i="17"/>
  <c r="F327" i="17"/>
  <c r="F329" i="17"/>
  <c r="F331" i="17"/>
  <c r="F333" i="17"/>
  <c r="F335" i="17"/>
  <c r="F324" i="17"/>
  <c r="F326" i="17"/>
  <c r="F328" i="17"/>
  <c r="F330" i="17"/>
  <c r="F332" i="17"/>
  <c r="F334" i="17"/>
  <c r="F336" i="17"/>
  <c r="F339" i="17"/>
  <c r="F347" i="17"/>
  <c r="F341" i="17"/>
  <c r="F342" i="17"/>
  <c r="F343" i="17"/>
  <c r="F337" i="17"/>
  <c r="F345" i="17"/>
  <c r="F351" i="17"/>
  <c r="F352" i="17"/>
  <c r="F338" i="17"/>
  <c r="F354" i="17"/>
  <c r="F357" i="17"/>
  <c r="F359" i="17"/>
  <c r="F361" i="17"/>
  <c r="F363" i="17"/>
  <c r="F365" i="17"/>
  <c r="F367" i="17"/>
  <c r="F369" i="17"/>
  <c r="F371" i="17"/>
  <c r="F373" i="17"/>
  <c r="F375" i="17"/>
  <c r="F340" i="17"/>
  <c r="F355" i="17"/>
  <c r="F344" i="17"/>
  <c r="F346" i="17"/>
  <c r="F349" i="17"/>
  <c r="F348" i="17"/>
  <c r="F350" i="17"/>
  <c r="F356" i="17"/>
  <c r="F358" i="17"/>
  <c r="F360" i="17"/>
  <c r="F362" i="17"/>
  <c r="F364" i="17"/>
  <c r="F366" i="17"/>
  <c r="F368" i="17"/>
  <c r="F370" i="17"/>
  <c r="F372" i="17"/>
  <c r="F374" i="17"/>
  <c r="F353" i="17"/>
  <c r="F376" i="17"/>
  <c r="F378" i="17"/>
  <c r="F380" i="17"/>
  <c r="F382" i="17"/>
  <c r="F384" i="17"/>
  <c r="F386" i="17"/>
  <c r="F391" i="17"/>
  <c r="F395" i="17"/>
  <c r="F377" i="17"/>
  <c r="F381" i="17"/>
  <c r="F385" i="17"/>
  <c r="F389" i="17"/>
  <c r="F394" i="17"/>
  <c r="F392" i="17"/>
  <c r="F398" i="17"/>
  <c r="F400" i="17"/>
  <c r="F402" i="17"/>
  <c r="F404" i="17"/>
  <c r="F406" i="17"/>
  <c r="F408" i="17"/>
  <c r="F390" i="17"/>
  <c r="F379" i="17"/>
  <c r="F383" i="17"/>
  <c r="F387" i="17"/>
  <c r="F388" i="17"/>
  <c r="F396" i="17"/>
  <c r="F393" i="17"/>
  <c r="F397" i="17"/>
  <c r="F399" i="17"/>
  <c r="F401" i="17"/>
  <c r="F403" i="17"/>
  <c r="F405" i="17"/>
  <c r="F407" i="17"/>
  <c r="F409" i="17"/>
  <c r="F410" i="17"/>
  <c r="F412" i="17"/>
  <c r="F416" i="17"/>
  <c r="F420" i="17"/>
  <c r="F424" i="17"/>
  <c r="F428" i="17"/>
  <c r="F432" i="17"/>
  <c r="F438" i="17"/>
  <c r="F440" i="17"/>
  <c r="F442" i="17"/>
  <c r="F411" i="17"/>
  <c r="F415" i="17"/>
  <c r="F419" i="17"/>
  <c r="F423" i="17"/>
  <c r="F427" i="17"/>
  <c r="F431" i="17"/>
  <c r="F414" i="17"/>
  <c r="F418" i="17"/>
  <c r="F422" i="17"/>
  <c r="F426" i="17"/>
  <c r="F430" i="17"/>
  <c r="F434" i="17"/>
  <c r="F435" i="17"/>
  <c r="F439" i="17"/>
  <c r="F441" i="17"/>
  <c r="F443" i="17"/>
  <c r="F445" i="17"/>
  <c r="F447" i="17"/>
  <c r="F449" i="17"/>
  <c r="F451" i="17"/>
  <c r="F453" i="17"/>
  <c r="F455" i="17"/>
  <c r="F413" i="17"/>
  <c r="F417" i="17"/>
  <c r="F421" i="17"/>
  <c r="F425" i="17"/>
  <c r="F429" i="17"/>
  <c r="F433" i="17"/>
  <c r="F436" i="17"/>
  <c r="F444" i="17"/>
  <c r="F437" i="17"/>
  <c r="F446" i="17"/>
  <c r="F457" i="17"/>
  <c r="F461" i="17"/>
  <c r="F448" i="17"/>
  <c r="F450" i="17"/>
  <c r="F456" i="17"/>
  <c r="F460" i="17"/>
  <c r="F452" i="17"/>
  <c r="F454" i="17"/>
  <c r="F459" i="17"/>
  <c r="F458" i="17"/>
  <c r="C251" i="17"/>
  <c r="C253" i="17"/>
  <c r="C254" i="17"/>
  <c r="C259" i="17"/>
  <c r="C257" i="17"/>
  <c r="C262" i="17"/>
  <c r="C252" i="17"/>
  <c r="C270" i="17"/>
  <c r="C272" i="17"/>
  <c r="C263" i="17"/>
  <c r="C256" i="17"/>
  <c r="C273" i="17"/>
  <c r="C274" i="17"/>
  <c r="C268" i="17"/>
  <c r="C271" i="17"/>
  <c r="C275" i="17"/>
  <c r="C258" i="17"/>
  <c r="C269" i="17"/>
  <c r="C285" i="17"/>
  <c r="C291" i="17"/>
  <c r="C255" i="17"/>
  <c r="C265" i="17"/>
  <c r="C279" i="17"/>
  <c r="C286" i="17"/>
  <c r="C294" i="17"/>
  <c r="C296" i="17"/>
  <c r="C298" i="17"/>
  <c r="C267" i="17"/>
  <c r="C284" i="17"/>
  <c r="C295" i="17"/>
  <c r="C287" i="17"/>
  <c r="C292" i="17"/>
  <c r="C278" i="17"/>
  <c r="C293" i="17"/>
  <c r="C250" i="17"/>
  <c r="C260" i="17"/>
  <c r="C266" i="17"/>
  <c r="C276" i="17"/>
  <c r="C282" i="17"/>
  <c r="C277" i="17"/>
  <c r="C299" i="17"/>
  <c r="C283" i="17"/>
  <c r="C288" i="17"/>
  <c r="C300" i="17"/>
  <c r="C304" i="17"/>
  <c r="C302" i="17"/>
  <c r="C308" i="17"/>
  <c r="C310" i="17"/>
  <c r="C280" i="17"/>
  <c r="C303" i="17"/>
  <c r="C289" i="17"/>
  <c r="C290" i="17"/>
  <c r="C261" i="17"/>
  <c r="C264" i="17"/>
  <c r="C306" i="17"/>
  <c r="C307" i="17"/>
  <c r="C309" i="17"/>
  <c r="C297" i="17"/>
  <c r="C281" i="17"/>
  <c r="C301" i="17"/>
  <c r="C311" i="17"/>
  <c r="C319" i="17"/>
  <c r="C314" i="17"/>
  <c r="C322" i="17"/>
  <c r="C317" i="17"/>
  <c r="C324" i="17"/>
  <c r="C326" i="17"/>
  <c r="C328" i="17"/>
  <c r="C312" i="17"/>
  <c r="C315" i="17"/>
  <c r="C318" i="17"/>
  <c r="C305" i="17"/>
  <c r="C313" i="17"/>
  <c r="C320" i="17"/>
  <c r="C321" i="17"/>
  <c r="C323" i="17"/>
  <c r="C325" i="17"/>
  <c r="C327" i="17"/>
  <c r="C329" i="17"/>
  <c r="C341" i="17"/>
  <c r="C349" i="17"/>
  <c r="C351" i="17"/>
  <c r="C353" i="17"/>
  <c r="C355" i="17"/>
  <c r="C343" i="17"/>
  <c r="C333" i="17"/>
  <c r="C344" i="17"/>
  <c r="C337" i="17"/>
  <c r="C345" i="17"/>
  <c r="C350" i="17"/>
  <c r="C352" i="17"/>
  <c r="C354" i="17"/>
  <c r="C339" i="17"/>
  <c r="C347" i="17"/>
  <c r="C357" i="17"/>
  <c r="C359" i="17"/>
  <c r="C361" i="17"/>
  <c r="C316" i="17"/>
  <c r="C338" i="17"/>
  <c r="C340" i="17"/>
  <c r="C330" i="17"/>
  <c r="C331" i="17"/>
  <c r="C332" i="17"/>
  <c r="C342" i="17"/>
  <c r="C356" i="17"/>
  <c r="C358" i="17"/>
  <c r="C360" i="17"/>
  <c r="C334" i="17"/>
  <c r="C335" i="17"/>
  <c r="C336" i="17"/>
  <c r="C346" i="17"/>
  <c r="C348" i="17"/>
  <c r="C364" i="17"/>
  <c r="C368" i="17"/>
  <c r="C372" i="17"/>
  <c r="C363" i="17"/>
  <c r="C367" i="17"/>
  <c r="C371" i="17"/>
  <c r="C375" i="17"/>
  <c r="C376" i="17"/>
  <c r="C378" i="17"/>
  <c r="C380" i="17"/>
  <c r="C382" i="17"/>
  <c r="C384" i="17"/>
  <c r="C386" i="17"/>
  <c r="C388" i="17"/>
  <c r="C390" i="17"/>
  <c r="C392" i="17"/>
  <c r="C394" i="17"/>
  <c r="C396" i="17"/>
  <c r="C362" i="17"/>
  <c r="C366" i="17"/>
  <c r="C370" i="17"/>
  <c r="C374" i="17"/>
  <c r="C398" i="17"/>
  <c r="C400" i="17"/>
  <c r="C402" i="17"/>
  <c r="C404" i="17"/>
  <c r="C406" i="17"/>
  <c r="C408" i="17"/>
  <c r="C410" i="17"/>
  <c r="C369" i="17"/>
  <c r="C379" i="17"/>
  <c r="C383" i="17"/>
  <c r="C387" i="17"/>
  <c r="C397" i="17"/>
  <c r="C399" i="17"/>
  <c r="C401" i="17"/>
  <c r="C403" i="17"/>
  <c r="C405" i="17"/>
  <c r="C407" i="17"/>
  <c r="C393" i="17"/>
  <c r="C395" i="17"/>
  <c r="C391" i="17"/>
  <c r="C365" i="17"/>
  <c r="C373" i="17"/>
  <c r="C377" i="17"/>
  <c r="C381" i="17"/>
  <c r="C385" i="17"/>
  <c r="C389" i="17"/>
  <c r="C411" i="17"/>
  <c r="C413" i="17"/>
  <c r="C415" i="17"/>
  <c r="C417" i="17"/>
  <c r="C419" i="17"/>
  <c r="C421" i="17"/>
  <c r="C423" i="17"/>
  <c r="C425" i="17"/>
  <c r="C427" i="17"/>
  <c r="C429" i="17"/>
  <c r="C431" i="17"/>
  <c r="C433" i="17"/>
  <c r="C435" i="17"/>
  <c r="C437" i="17"/>
  <c r="C412" i="17"/>
  <c r="C414" i="17"/>
  <c r="C416" i="17"/>
  <c r="C418" i="17"/>
  <c r="C420" i="17"/>
  <c r="C422" i="17"/>
  <c r="C424" i="17"/>
  <c r="C426" i="17"/>
  <c r="C428" i="17"/>
  <c r="C430" i="17"/>
  <c r="C432" i="17"/>
  <c r="C434" i="17"/>
  <c r="C436" i="17"/>
  <c r="C409" i="17"/>
  <c r="C439" i="17"/>
  <c r="C441" i="17"/>
  <c r="C443" i="17"/>
  <c r="C445" i="17"/>
  <c r="C447" i="17"/>
  <c r="C449" i="17"/>
  <c r="C451" i="17"/>
  <c r="C453" i="17"/>
  <c r="C455" i="17"/>
  <c r="C457" i="17"/>
  <c r="C459" i="17"/>
  <c r="C461" i="17"/>
  <c r="C438" i="17"/>
  <c r="C440" i="17"/>
  <c r="C442" i="17"/>
  <c r="C444" i="17"/>
  <c r="C446" i="17"/>
  <c r="C448" i="17"/>
  <c r="C450" i="17"/>
  <c r="C452" i="17"/>
  <c r="C454" i="17"/>
  <c r="C456" i="17"/>
  <c r="C458" i="17"/>
  <c r="C460" i="17"/>
  <c r="AF19" i="17"/>
  <c r="AF691" i="17" s="1"/>
  <c r="AJ19" i="17"/>
  <c r="AJ762" i="17" s="1"/>
  <c r="AD19" i="17"/>
  <c r="AH19" i="17"/>
  <c r="AT19" i="17"/>
  <c r="R19" i="17"/>
  <c r="R702" i="17" s="1"/>
  <c r="Z688" i="17"/>
  <c r="Z690" i="17"/>
  <c r="Z692" i="17"/>
  <c r="Z694" i="17"/>
  <c r="Z696" i="17"/>
  <c r="Z698" i="17"/>
  <c r="Z700" i="17"/>
  <c r="Z702" i="17"/>
  <c r="Z704" i="17"/>
  <c r="Z706" i="17"/>
  <c r="Z708" i="17"/>
  <c r="Z710" i="17"/>
  <c r="Z712" i="17"/>
  <c r="Z714" i="17"/>
  <c r="Z716" i="17"/>
  <c r="Z718" i="17"/>
  <c r="Z720" i="17"/>
  <c r="Z722" i="17"/>
  <c r="Z724" i="17"/>
  <c r="Z726" i="17"/>
  <c r="Z728" i="17"/>
  <c r="Z730" i="17"/>
  <c r="Z732" i="17"/>
  <c r="Z734" i="17"/>
  <c r="Z736" i="17"/>
  <c r="Z738" i="17"/>
  <c r="Z740" i="17"/>
  <c r="Z742" i="17"/>
  <c r="Z744" i="17"/>
  <c r="Z746" i="17"/>
  <c r="Z748" i="17"/>
  <c r="Z750" i="17"/>
  <c r="Z752" i="17"/>
  <c r="Z754" i="17"/>
  <c r="Z756" i="17"/>
  <c r="Z758" i="17"/>
  <c r="Z760" i="17"/>
  <c r="Z762" i="17"/>
  <c r="Z764" i="17"/>
  <c r="Z766" i="17"/>
  <c r="Z768" i="17"/>
  <c r="Z770" i="17"/>
  <c r="Z772" i="17"/>
  <c r="Z774" i="17"/>
  <c r="Z776" i="17"/>
  <c r="Z778" i="17"/>
  <c r="Z780" i="17"/>
  <c r="Z782" i="17"/>
  <c r="Z784" i="17"/>
  <c r="Z687" i="17"/>
  <c r="Z689" i="17"/>
  <c r="Z691" i="17"/>
  <c r="Z693" i="17"/>
  <c r="Z695" i="17"/>
  <c r="Z697" i="17"/>
  <c r="Z699" i="17"/>
  <c r="Z701" i="17"/>
  <c r="Z703" i="17"/>
  <c r="Z705" i="17"/>
  <c r="Z707" i="17"/>
  <c r="Z709" i="17"/>
  <c r="Z711" i="17"/>
  <c r="Z713" i="17"/>
  <c r="Z715" i="17"/>
  <c r="Z717" i="17"/>
  <c r="Z719" i="17"/>
  <c r="Z721" i="17"/>
  <c r="Z723" i="17"/>
  <c r="Z725" i="17"/>
  <c r="Z727" i="17"/>
  <c r="Z729" i="17"/>
  <c r="Z731" i="17"/>
  <c r="Z733" i="17"/>
  <c r="Z735" i="17"/>
  <c r="Z737" i="17"/>
  <c r="Z739" i="17"/>
  <c r="Z741" i="17"/>
  <c r="Z743" i="17"/>
  <c r="Z745" i="17"/>
  <c r="Z747" i="17"/>
  <c r="Z749" i="17"/>
  <c r="Z751" i="17"/>
  <c r="Z753" i="17"/>
  <c r="Z755" i="17"/>
  <c r="Z757" i="17"/>
  <c r="Z759" i="17"/>
  <c r="Z761" i="17"/>
  <c r="Z763" i="17"/>
  <c r="Z765" i="17"/>
  <c r="Z767" i="17"/>
  <c r="Z769" i="17"/>
  <c r="Z771" i="17"/>
  <c r="Z773" i="17"/>
  <c r="Z775" i="17"/>
  <c r="Z777" i="17"/>
  <c r="Z779" i="17"/>
  <c r="Z781" i="17"/>
  <c r="Z783" i="17"/>
  <c r="Z891" i="17"/>
  <c r="Z895" i="17"/>
  <c r="Z788" i="17"/>
  <c r="Z792" i="17"/>
  <c r="Z794" i="17"/>
  <c r="Z796" i="17"/>
  <c r="Z798" i="17"/>
  <c r="Z800" i="17"/>
  <c r="Z802" i="17"/>
  <c r="Z804" i="17"/>
  <c r="Z808" i="17"/>
  <c r="Z814" i="17"/>
  <c r="Z816" i="17"/>
  <c r="Z820" i="17"/>
  <c r="Z824" i="17"/>
  <c r="Z826" i="17"/>
  <c r="Z832" i="17"/>
  <c r="Z848" i="17"/>
  <c r="Z856" i="17"/>
  <c r="Z868" i="17"/>
  <c r="Z870" i="17"/>
  <c r="Z874" i="17"/>
  <c r="Z876" i="17"/>
  <c r="Z880" i="17"/>
  <c r="Z882" i="17"/>
  <c r="Z886" i="17"/>
  <c r="Z888" i="17"/>
  <c r="Z890" i="17"/>
  <c r="Z892" i="17"/>
  <c r="Z894" i="17"/>
  <c r="Z785" i="17"/>
  <c r="Z787" i="17"/>
  <c r="Z789" i="17"/>
  <c r="Z791" i="17"/>
  <c r="Z793" i="17"/>
  <c r="Z795" i="17"/>
  <c r="Z797" i="17"/>
  <c r="Z799" i="17"/>
  <c r="Z801" i="17"/>
  <c r="Z803" i="17"/>
  <c r="Z805" i="17"/>
  <c r="Z807" i="17"/>
  <c r="Z809" i="17"/>
  <c r="Z811" i="17"/>
  <c r="Z813" i="17"/>
  <c r="Z815" i="17"/>
  <c r="Z817" i="17"/>
  <c r="Z819" i="17"/>
  <c r="Z821" i="17"/>
  <c r="Z823" i="17"/>
  <c r="Z825" i="17"/>
  <c r="Z827" i="17"/>
  <c r="Z829" i="17"/>
  <c r="Z831" i="17"/>
  <c r="Z833" i="17"/>
  <c r="Z835" i="17"/>
  <c r="Z837" i="17"/>
  <c r="Z839" i="17"/>
  <c r="Z841" i="17"/>
  <c r="Z843" i="17"/>
  <c r="Z845" i="17"/>
  <c r="Z847" i="17"/>
  <c r="Z849" i="17"/>
  <c r="Z851" i="17"/>
  <c r="Z853" i="17"/>
  <c r="Z855" i="17"/>
  <c r="Z857" i="17"/>
  <c r="Z859" i="17"/>
  <c r="Z861" i="17"/>
  <c r="Z863" i="17"/>
  <c r="Z865" i="17"/>
  <c r="Z867" i="17"/>
  <c r="Z869" i="17"/>
  <c r="Z871" i="17"/>
  <c r="Z873" i="17"/>
  <c r="Z875" i="17"/>
  <c r="Z877" i="17"/>
  <c r="Z879" i="17"/>
  <c r="Z881" i="17"/>
  <c r="Z883" i="17"/>
  <c r="Z885" i="17"/>
  <c r="Z887" i="17"/>
  <c r="Z889" i="17"/>
  <c r="Z893" i="17"/>
  <c r="Z897" i="17"/>
  <c r="Z806" i="17"/>
  <c r="Z818" i="17"/>
  <c r="Z830" i="17"/>
  <c r="Z840" i="17"/>
  <c r="Z842" i="17"/>
  <c r="Z864" i="17"/>
  <c r="Z872" i="17"/>
  <c r="Z786" i="17"/>
  <c r="Z790" i="17"/>
  <c r="Z810" i="17"/>
  <c r="Z812" i="17"/>
  <c r="Z822" i="17"/>
  <c r="Z828" i="17"/>
  <c r="Z834" i="17"/>
  <c r="Z836" i="17"/>
  <c r="Z838" i="17"/>
  <c r="Z844" i="17"/>
  <c r="Z846" i="17"/>
  <c r="Z850" i="17"/>
  <c r="Z852" i="17"/>
  <c r="Z854" i="17"/>
  <c r="Z858" i="17"/>
  <c r="Z860" i="17"/>
  <c r="Z862" i="17"/>
  <c r="Z866" i="17"/>
  <c r="Z878" i="17"/>
  <c r="Z884" i="17"/>
  <c r="Z896" i="17"/>
  <c r="J688" i="17"/>
  <c r="J690" i="17"/>
  <c r="J692" i="17"/>
  <c r="J694" i="17"/>
  <c r="J696" i="17"/>
  <c r="J698" i="17"/>
  <c r="J700" i="17"/>
  <c r="J702" i="17"/>
  <c r="J704" i="17"/>
  <c r="J706" i="17"/>
  <c r="J708" i="17"/>
  <c r="J710" i="17"/>
  <c r="J712" i="17"/>
  <c r="J714" i="17"/>
  <c r="J716" i="17"/>
  <c r="J718" i="17"/>
  <c r="J720" i="17"/>
  <c r="J722" i="17"/>
  <c r="J724" i="17"/>
  <c r="J726" i="17"/>
  <c r="J728" i="17"/>
  <c r="J730" i="17"/>
  <c r="J732" i="17"/>
  <c r="J734" i="17"/>
  <c r="J736" i="17"/>
  <c r="J738" i="17"/>
  <c r="J740" i="17"/>
  <c r="J742" i="17"/>
  <c r="J744" i="17"/>
  <c r="J746" i="17"/>
  <c r="J748" i="17"/>
  <c r="J750" i="17"/>
  <c r="J752" i="17"/>
  <c r="J754" i="17"/>
  <c r="J756" i="17"/>
  <c r="J758" i="17"/>
  <c r="J760" i="17"/>
  <c r="J762" i="17"/>
  <c r="J764" i="17"/>
  <c r="J766" i="17"/>
  <c r="J768" i="17"/>
  <c r="J770" i="17"/>
  <c r="J772" i="17"/>
  <c r="J774" i="17"/>
  <c r="J776" i="17"/>
  <c r="J778" i="17"/>
  <c r="J780" i="17"/>
  <c r="J782" i="17"/>
  <c r="J784" i="17"/>
  <c r="J687" i="17"/>
  <c r="J689" i="17"/>
  <c r="J691" i="17"/>
  <c r="J693" i="17"/>
  <c r="J695" i="17"/>
  <c r="J697" i="17"/>
  <c r="J699" i="17"/>
  <c r="J701" i="17"/>
  <c r="J703" i="17"/>
  <c r="J705" i="17"/>
  <c r="J707" i="17"/>
  <c r="J709" i="17"/>
  <c r="J711" i="17"/>
  <c r="J713" i="17"/>
  <c r="J715" i="17"/>
  <c r="J717" i="17"/>
  <c r="J719" i="17"/>
  <c r="J721" i="17"/>
  <c r="J723" i="17"/>
  <c r="J725" i="17"/>
  <c r="J727" i="17"/>
  <c r="J729" i="17"/>
  <c r="J731" i="17"/>
  <c r="J733" i="17"/>
  <c r="J735" i="17"/>
  <c r="J737" i="17"/>
  <c r="J739" i="17"/>
  <c r="J741" i="17"/>
  <c r="J743" i="17"/>
  <c r="J745" i="17"/>
  <c r="J747" i="17"/>
  <c r="J749" i="17"/>
  <c r="J751" i="17"/>
  <c r="J753" i="17"/>
  <c r="J755" i="17"/>
  <c r="J757" i="17"/>
  <c r="J759" i="17"/>
  <c r="J761" i="17"/>
  <c r="J763" i="17"/>
  <c r="J765" i="17"/>
  <c r="J767" i="17"/>
  <c r="J769" i="17"/>
  <c r="J771" i="17"/>
  <c r="J773" i="17"/>
  <c r="J775" i="17"/>
  <c r="J777" i="17"/>
  <c r="J779" i="17"/>
  <c r="J781" i="17"/>
  <c r="J783" i="17"/>
  <c r="J891" i="17"/>
  <c r="J893" i="17"/>
  <c r="J895" i="17"/>
  <c r="J786" i="17"/>
  <c r="J790" i="17"/>
  <c r="J794" i="17"/>
  <c r="J796" i="17"/>
  <c r="J802" i="17"/>
  <c r="J806" i="17"/>
  <c r="J810" i="17"/>
  <c r="J822" i="17"/>
  <c r="J828" i="17"/>
  <c r="J830" i="17"/>
  <c r="J836" i="17"/>
  <c r="J844" i="17"/>
  <c r="J852" i="17"/>
  <c r="J854" i="17"/>
  <c r="J860" i="17"/>
  <c r="J878" i="17"/>
  <c r="J890" i="17"/>
  <c r="J785" i="17"/>
  <c r="J787" i="17"/>
  <c r="J789" i="17"/>
  <c r="J791" i="17"/>
  <c r="J793" i="17"/>
  <c r="J795" i="17"/>
  <c r="J797" i="17"/>
  <c r="J799" i="17"/>
  <c r="J801" i="17"/>
  <c r="J803" i="17"/>
  <c r="J805" i="17"/>
  <c r="J807" i="17"/>
  <c r="J809" i="17"/>
  <c r="J811" i="17"/>
  <c r="J813" i="17"/>
  <c r="J815" i="17"/>
  <c r="J817" i="17"/>
  <c r="J819" i="17"/>
  <c r="J821" i="17"/>
  <c r="J823" i="17"/>
  <c r="J825" i="17"/>
  <c r="J827" i="17"/>
  <c r="J829" i="17"/>
  <c r="J831" i="17"/>
  <c r="J833" i="17"/>
  <c r="J835" i="17"/>
  <c r="J837" i="17"/>
  <c r="J839" i="17"/>
  <c r="J841" i="17"/>
  <c r="J843" i="17"/>
  <c r="J845" i="17"/>
  <c r="J847" i="17"/>
  <c r="J849" i="17"/>
  <c r="J851" i="17"/>
  <c r="J853" i="17"/>
  <c r="J855" i="17"/>
  <c r="J857" i="17"/>
  <c r="J859" i="17"/>
  <c r="J861" i="17"/>
  <c r="J863" i="17"/>
  <c r="J865" i="17"/>
  <c r="J867" i="17"/>
  <c r="J869" i="17"/>
  <c r="J871" i="17"/>
  <c r="J873" i="17"/>
  <c r="J875" i="17"/>
  <c r="J877" i="17"/>
  <c r="J879" i="17"/>
  <c r="J881" i="17"/>
  <c r="J883" i="17"/>
  <c r="J885" i="17"/>
  <c r="J887" i="17"/>
  <c r="J889" i="17"/>
  <c r="J897" i="17"/>
  <c r="J788" i="17"/>
  <c r="J792" i="17"/>
  <c r="J816" i="17"/>
  <c r="J820" i="17"/>
  <c r="J834" i="17"/>
  <c r="J838" i="17"/>
  <c r="J846" i="17"/>
  <c r="J850" i="17"/>
  <c r="J862" i="17"/>
  <c r="J866" i="17"/>
  <c r="J870" i="17"/>
  <c r="J874" i="17"/>
  <c r="J882" i="17"/>
  <c r="J884" i="17"/>
  <c r="J886" i="17"/>
  <c r="J888" i="17"/>
  <c r="J894" i="17"/>
  <c r="J896" i="17"/>
  <c r="J798" i="17"/>
  <c r="J800" i="17"/>
  <c r="J804" i="17"/>
  <c r="J808" i="17"/>
  <c r="J812" i="17"/>
  <c r="J814" i="17"/>
  <c r="J818" i="17"/>
  <c r="J824" i="17"/>
  <c r="J826" i="17"/>
  <c r="J832" i="17"/>
  <c r="J840" i="17"/>
  <c r="J842" i="17"/>
  <c r="J848" i="17"/>
  <c r="J856" i="17"/>
  <c r="J858" i="17"/>
  <c r="J864" i="17"/>
  <c r="J868" i="17"/>
  <c r="J872" i="17"/>
  <c r="J876" i="17"/>
  <c r="J880" i="17"/>
  <c r="J892" i="17"/>
  <c r="H687" i="17"/>
  <c r="H251" i="17" s="1"/>
  <c r="H689" i="17"/>
  <c r="H253" i="17" s="1"/>
  <c r="H691" i="17"/>
  <c r="H255" i="17" s="1"/>
  <c r="H693" i="17"/>
  <c r="H257" i="17" s="1"/>
  <c r="H695" i="17"/>
  <c r="H259" i="17" s="1"/>
  <c r="H697" i="17"/>
  <c r="H261" i="17" s="1"/>
  <c r="H699" i="17"/>
  <c r="H263" i="17" s="1"/>
  <c r="H701" i="17"/>
  <c r="H265" i="17" s="1"/>
  <c r="H703" i="17"/>
  <c r="H267" i="17" s="1"/>
  <c r="H705" i="17"/>
  <c r="H269" i="17" s="1"/>
  <c r="H707" i="17"/>
  <c r="H271" i="17" s="1"/>
  <c r="H709" i="17"/>
  <c r="H273" i="17" s="1"/>
  <c r="H711" i="17"/>
  <c r="H275" i="17" s="1"/>
  <c r="H713" i="17"/>
  <c r="H277" i="17" s="1"/>
  <c r="H715" i="17"/>
  <c r="H279" i="17" s="1"/>
  <c r="H717" i="17"/>
  <c r="H281" i="17" s="1"/>
  <c r="H719" i="17"/>
  <c r="H283" i="17" s="1"/>
  <c r="H721" i="17"/>
  <c r="H285" i="17" s="1"/>
  <c r="H723" i="17"/>
  <c r="H287" i="17" s="1"/>
  <c r="H725" i="17"/>
  <c r="H289" i="17" s="1"/>
  <c r="H727" i="17"/>
  <c r="H291" i="17" s="1"/>
  <c r="H729" i="17"/>
  <c r="H293" i="17" s="1"/>
  <c r="H731" i="17"/>
  <c r="H295" i="17" s="1"/>
  <c r="H733" i="17"/>
  <c r="H297" i="17" s="1"/>
  <c r="H735" i="17"/>
  <c r="H299" i="17" s="1"/>
  <c r="H737" i="17"/>
  <c r="H301" i="17" s="1"/>
  <c r="H739" i="17"/>
  <c r="H303" i="17" s="1"/>
  <c r="H741" i="17"/>
  <c r="H305" i="17" s="1"/>
  <c r="H743" i="17"/>
  <c r="H307" i="17" s="1"/>
  <c r="H745" i="17"/>
  <c r="H309" i="17" s="1"/>
  <c r="H747" i="17"/>
  <c r="H311" i="17" s="1"/>
  <c r="H749" i="17"/>
  <c r="H313" i="17" s="1"/>
  <c r="H751" i="17"/>
  <c r="H315" i="17" s="1"/>
  <c r="H753" i="17"/>
  <c r="H317" i="17" s="1"/>
  <c r="H755" i="17"/>
  <c r="H319" i="17" s="1"/>
  <c r="H757" i="17"/>
  <c r="H321" i="17" s="1"/>
  <c r="H759" i="17"/>
  <c r="H323" i="17" s="1"/>
  <c r="H761" i="17"/>
  <c r="H325" i="17" s="1"/>
  <c r="H763" i="17"/>
  <c r="H327" i="17" s="1"/>
  <c r="H765" i="17"/>
  <c r="H329" i="17" s="1"/>
  <c r="H767" i="17"/>
  <c r="H331" i="17" s="1"/>
  <c r="H769" i="17"/>
  <c r="H333" i="17" s="1"/>
  <c r="H771" i="17"/>
  <c r="H335" i="17" s="1"/>
  <c r="H773" i="17"/>
  <c r="H337" i="17" s="1"/>
  <c r="H775" i="17"/>
  <c r="H339" i="17" s="1"/>
  <c r="H777" i="17"/>
  <c r="H341" i="17" s="1"/>
  <c r="H779" i="17"/>
  <c r="H343" i="17" s="1"/>
  <c r="H781" i="17"/>
  <c r="H345" i="17" s="1"/>
  <c r="H783" i="17"/>
  <c r="H347" i="17" s="1"/>
  <c r="H688" i="17"/>
  <c r="H252" i="17" s="1"/>
  <c r="H690" i="17"/>
  <c r="H254" i="17" s="1"/>
  <c r="H692" i="17"/>
  <c r="H256" i="17" s="1"/>
  <c r="H694" i="17"/>
  <c r="H258" i="17" s="1"/>
  <c r="H696" i="17"/>
  <c r="H260" i="17" s="1"/>
  <c r="H698" i="17"/>
  <c r="H262" i="17" s="1"/>
  <c r="H700" i="17"/>
  <c r="H264" i="17" s="1"/>
  <c r="H702" i="17"/>
  <c r="H266" i="17" s="1"/>
  <c r="H704" i="17"/>
  <c r="H268" i="17" s="1"/>
  <c r="H706" i="17"/>
  <c r="H270" i="17" s="1"/>
  <c r="H708" i="17"/>
  <c r="H272" i="17" s="1"/>
  <c r="H710" i="17"/>
  <c r="H274" i="17" s="1"/>
  <c r="H712" i="17"/>
  <c r="H276" i="17" s="1"/>
  <c r="H714" i="17"/>
  <c r="H278" i="17" s="1"/>
  <c r="H716" i="17"/>
  <c r="H280" i="17" s="1"/>
  <c r="H718" i="17"/>
  <c r="H282" i="17" s="1"/>
  <c r="H720" i="17"/>
  <c r="H284" i="17" s="1"/>
  <c r="H722" i="17"/>
  <c r="H286" i="17" s="1"/>
  <c r="H724" i="17"/>
  <c r="H288" i="17" s="1"/>
  <c r="H726" i="17"/>
  <c r="H290" i="17" s="1"/>
  <c r="H728" i="17"/>
  <c r="H292" i="17" s="1"/>
  <c r="H730" i="17"/>
  <c r="H294" i="17" s="1"/>
  <c r="H732" i="17"/>
  <c r="H296" i="17" s="1"/>
  <c r="H734" i="17"/>
  <c r="H298" i="17" s="1"/>
  <c r="H736" i="17"/>
  <c r="H300" i="17" s="1"/>
  <c r="H738" i="17"/>
  <c r="H302" i="17" s="1"/>
  <c r="H740" i="17"/>
  <c r="H304" i="17" s="1"/>
  <c r="H742" i="17"/>
  <c r="H306" i="17" s="1"/>
  <c r="H744" i="17"/>
  <c r="H308" i="17" s="1"/>
  <c r="H746" i="17"/>
  <c r="H310" i="17" s="1"/>
  <c r="H748" i="17"/>
  <c r="H312" i="17" s="1"/>
  <c r="H750" i="17"/>
  <c r="H314" i="17" s="1"/>
  <c r="H752" i="17"/>
  <c r="H316" i="17" s="1"/>
  <c r="H754" i="17"/>
  <c r="H318" i="17" s="1"/>
  <c r="H756" i="17"/>
  <c r="H320" i="17" s="1"/>
  <c r="H758" i="17"/>
  <c r="H322" i="17" s="1"/>
  <c r="H760" i="17"/>
  <c r="H324" i="17" s="1"/>
  <c r="H762" i="17"/>
  <c r="H326" i="17" s="1"/>
  <c r="H764" i="17"/>
  <c r="H328" i="17" s="1"/>
  <c r="H766" i="17"/>
  <c r="H330" i="17" s="1"/>
  <c r="H768" i="17"/>
  <c r="H332" i="17" s="1"/>
  <c r="H770" i="17"/>
  <c r="H334" i="17" s="1"/>
  <c r="H772" i="17"/>
  <c r="H336" i="17" s="1"/>
  <c r="H774" i="17"/>
  <c r="H338" i="17" s="1"/>
  <c r="H776" i="17"/>
  <c r="H340" i="17" s="1"/>
  <c r="H778" i="17"/>
  <c r="H342" i="17" s="1"/>
  <c r="H780" i="17"/>
  <c r="H344" i="17" s="1"/>
  <c r="H782" i="17"/>
  <c r="H346" i="17" s="1"/>
  <c r="H784" i="17"/>
  <c r="H348" i="17" s="1"/>
  <c r="H888" i="17"/>
  <c r="H452" i="17" s="1"/>
  <c r="H890" i="17"/>
  <c r="H454" i="17" s="1"/>
  <c r="H894" i="17"/>
  <c r="H458" i="17" s="1"/>
  <c r="H807" i="17"/>
  <c r="H371" i="17" s="1"/>
  <c r="H835" i="17"/>
  <c r="H399" i="17" s="1"/>
  <c r="H839" i="17"/>
  <c r="H403" i="17" s="1"/>
  <c r="H841" i="17"/>
  <c r="H405" i="17" s="1"/>
  <c r="H843" i="17"/>
  <c r="H407" i="17" s="1"/>
  <c r="H863" i="17"/>
  <c r="H427" i="17" s="1"/>
  <c r="H867" i="17"/>
  <c r="H431" i="17" s="1"/>
  <c r="H875" i="17"/>
  <c r="H439" i="17" s="1"/>
  <c r="H885" i="17"/>
  <c r="H449" i="17" s="1"/>
  <c r="H889" i="17"/>
  <c r="H453" i="17" s="1"/>
  <c r="H786" i="17"/>
  <c r="H350" i="17" s="1"/>
  <c r="H788" i="17"/>
  <c r="H352" i="17" s="1"/>
  <c r="H790" i="17"/>
  <c r="H354" i="17" s="1"/>
  <c r="H792" i="17"/>
  <c r="H356" i="17" s="1"/>
  <c r="H794" i="17"/>
  <c r="H358" i="17" s="1"/>
  <c r="H796" i="17"/>
  <c r="H360" i="17" s="1"/>
  <c r="H798" i="17"/>
  <c r="H362" i="17" s="1"/>
  <c r="H800" i="17"/>
  <c r="H364" i="17" s="1"/>
  <c r="H802" i="17"/>
  <c r="H366" i="17" s="1"/>
  <c r="H804" i="17"/>
  <c r="H368" i="17" s="1"/>
  <c r="H806" i="17"/>
  <c r="H370" i="17" s="1"/>
  <c r="H808" i="17"/>
  <c r="H372" i="17" s="1"/>
  <c r="H810" i="17"/>
  <c r="H374" i="17" s="1"/>
  <c r="H812" i="17"/>
  <c r="H376" i="17" s="1"/>
  <c r="H814" i="17"/>
  <c r="H378" i="17" s="1"/>
  <c r="H816" i="17"/>
  <c r="H380" i="17" s="1"/>
  <c r="H818" i="17"/>
  <c r="H382" i="17" s="1"/>
  <c r="H820" i="17"/>
  <c r="H384" i="17" s="1"/>
  <c r="H822" i="17"/>
  <c r="H386" i="17" s="1"/>
  <c r="H824" i="17"/>
  <c r="H388" i="17" s="1"/>
  <c r="H826" i="17"/>
  <c r="H390" i="17" s="1"/>
  <c r="H828" i="17"/>
  <c r="H392" i="17" s="1"/>
  <c r="H830" i="17"/>
  <c r="H394" i="17" s="1"/>
  <c r="H832" i="17"/>
  <c r="H396" i="17" s="1"/>
  <c r="H834" i="17"/>
  <c r="H398" i="17" s="1"/>
  <c r="H836" i="17"/>
  <c r="H400" i="17" s="1"/>
  <c r="H838" i="17"/>
  <c r="H402" i="17" s="1"/>
  <c r="H840" i="17"/>
  <c r="H404" i="17" s="1"/>
  <c r="H842" i="17"/>
  <c r="H406" i="17" s="1"/>
  <c r="H844" i="17"/>
  <c r="H408" i="17" s="1"/>
  <c r="H846" i="17"/>
  <c r="H410" i="17" s="1"/>
  <c r="H848" i="17"/>
  <c r="H412" i="17" s="1"/>
  <c r="H850" i="17"/>
  <c r="H414" i="17" s="1"/>
  <c r="H852" i="17"/>
  <c r="H416" i="17" s="1"/>
  <c r="H854" i="17"/>
  <c r="H418" i="17" s="1"/>
  <c r="H856" i="17"/>
  <c r="H420" i="17" s="1"/>
  <c r="H858" i="17"/>
  <c r="H422" i="17" s="1"/>
  <c r="H860" i="17"/>
  <c r="H424" i="17" s="1"/>
  <c r="H862" i="17"/>
  <c r="H426" i="17" s="1"/>
  <c r="H864" i="17"/>
  <c r="H428" i="17" s="1"/>
  <c r="H866" i="17"/>
  <c r="H430" i="17" s="1"/>
  <c r="H868" i="17"/>
  <c r="H432" i="17" s="1"/>
  <c r="H870" i="17"/>
  <c r="H434" i="17" s="1"/>
  <c r="H872" i="17"/>
  <c r="H436" i="17" s="1"/>
  <c r="H874" i="17"/>
  <c r="H438" i="17" s="1"/>
  <c r="H876" i="17"/>
  <c r="H440" i="17" s="1"/>
  <c r="H878" i="17"/>
  <c r="H442" i="17" s="1"/>
  <c r="H880" i="17"/>
  <c r="H444" i="17" s="1"/>
  <c r="H882" i="17"/>
  <c r="H446" i="17" s="1"/>
  <c r="H884" i="17"/>
  <c r="H448" i="17" s="1"/>
  <c r="H886" i="17"/>
  <c r="H450" i="17" s="1"/>
  <c r="H892" i="17"/>
  <c r="H456" i="17" s="1"/>
  <c r="H896" i="17"/>
  <c r="H460" i="17" s="1"/>
  <c r="H785" i="17"/>
  <c r="H349" i="17" s="1"/>
  <c r="H787" i="17"/>
  <c r="H351" i="17" s="1"/>
  <c r="H789" i="17"/>
  <c r="H353" i="17" s="1"/>
  <c r="H791" i="17"/>
  <c r="H355" i="17" s="1"/>
  <c r="H793" i="17"/>
  <c r="H357" i="17" s="1"/>
  <c r="H795" i="17"/>
  <c r="H359" i="17" s="1"/>
  <c r="H797" i="17"/>
  <c r="H361" i="17" s="1"/>
  <c r="H799" i="17"/>
  <c r="H363" i="17" s="1"/>
  <c r="H801" i="17"/>
  <c r="H365" i="17" s="1"/>
  <c r="H803" i="17"/>
  <c r="H367" i="17" s="1"/>
  <c r="H805" i="17"/>
  <c r="H369" i="17" s="1"/>
  <c r="H809" i="17"/>
  <c r="H373" i="17" s="1"/>
  <c r="H811" i="17"/>
  <c r="H375" i="17" s="1"/>
  <c r="H813" i="17"/>
  <c r="H377" i="17" s="1"/>
  <c r="H815" i="17"/>
  <c r="H379" i="17" s="1"/>
  <c r="H823" i="17"/>
  <c r="H387" i="17" s="1"/>
  <c r="H825" i="17"/>
  <c r="H389" i="17" s="1"/>
  <c r="H827" i="17"/>
  <c r="H391" i="17" s="1"/>
  <c r="H829" i="17"/>
  <c r="H393" i="17" s="1"/>
  <c r="H833" i="17"/>
  <c r="H397" i="17" s="1"/>
  <c r="H837" i="17"/>
  <c r="H401" i="17" s="1"/>
  <c r="H845" i="17"/>
  <c r="H409" i="17" s="1"/>
  <c r="H849" i="17"/>
  <c r="H413" i="17" s="1"/>
  <c r="H851" i="17"/>
  <c r="H415" i="17" s="1"/>
  <c r="H853" i="17"/>
  <c r="H417" i="17" s="1"/>
  <c r="H855" i="17"/>
  <c r="H419" i="17" s="1"/>
  <c r="H857" i="17"/>
  <c r="H421" i="17" s="1"/>
  <c r="H861" i="17"/>
  <c r="H425" i="17" s="1"/>
  <c r="H877" i="17"/>
  <c r="H441" i="17" s="1"/>
  <c r="H881" i="17"/>
  <c r="H445" i="17" s="1"/>
  <c r="H883" i="17"/>
  <c r="H447" i="17" s="1"/>
  <c r="H891" i="17"/>
  <c r="H455" i="17" s="1"/>
  <c r="H893" i="17"/>
  <c r="H457" i="17" s="1"/>
  <c r="H895" i="17"/>
  <c r="H459" i="17" s="1"/>
  <c r="H897" i="17"/>
  <c r="H461" i="17" s="1"/>
  <c r="H817" i="17"/>
  <c r="H381" i="17" s="1"/>
  <c r="H819" i="17"/>
  <c r="H383" i="17" s="1"/>
  <c r="H821" i="17"/>
  <c r="H385" i="17" s="1"/>
  <c r="H831" i="17"/>
  <c r="H395" i="17" s="1"/>
  <c r="H847" i="17"/>
  <c r="H411" i="17" s="1"/>
  <c r="H859" i="17"/>
  <c r="H423" i="17" s="1"/>
  <c r="H865" i="17"/>
  <c r="H429" i="17" s="1"/>
  <c r="H869" i="17"/>
  <c r="H433" i="17" s="1"/>
  <c r="H871" i="17"/>
  <c r="H435" i="17" s="1"/>
  <c r="H873" i="17"/>
  <c r="H437" i="17" s="1"/>
  <c r="H879" i="17"/>
  <c r="H443" i="17" s="1"/>
  <c r="H887" i="17"/>
  <c r="H451" i="17" s="1"/>
  <c r="P687" i="17"/>
  <c r="P689" i="17"/>
  <c r="P691" i="17"/>
  <c r="P693" i="17"/>
  <c r="P695" i="17"/>
  <c r="P697" i="17"/>
  <c r="P699" i="17"/>
  <c r="P701" i="17"/>
  <c r="P703" i="17"/>
  <c r="P705" i="17"/>
  <c r="P707" i="17"/>
  <c r="P709" i="17"/>
  <c r="P711" i="17"/>
  <c r="P713" i="17"/>
  <c r="P715" i="17"/>
  <c r="P717" i="17"/>
  <c r="P719" i="17"/>
  <c r="P721" i="17"/>
  <c r="P723" i="17"/>
  <c r="P725" i="17"/>
  <c r="P727" i="17"/>
  <c r="P729" i="17"/>
  <c r="P731" i="17"/>
  <c r="P733" i="17"/>
  <c r="P735" i="17"/>
  <c r="P737" i="17"/>
  <c r="P739" i="17"/>
  <c r="P741" i="17"/>
  <c r="P743" i="17"/>
  <c r="P745" i="17"/>
  <c r="P747" i="17"/>
  <c r="P749" i="17"/>
  <c r="P751" i="17"/>
  <c r="P753" i="17"/>
  <c r="P755" i="17"/>
  <c r="P757" i="17"/>
  <c r="P759" i="17"/>
  <c r="P761" i="17"/>
  <c r="P763" i="17"/>
  <c r="P765" i="17"/>
  <c r="P767" i="17"/>
  <c r="P769" i="17"/>
  <c r="P771" i="17"/>
  <c r="P773" i="17"/>
  <c r="P775" i="17"/>
  <c r="P777" i="17"/>
  <c r="P779" i="17"/>
  <c r="P781" i="17"/>
  <c r="P783" i="17"/>
  <c r="P688" i="17"/>
  <c r="P690" i="17"/>
  <c r="P692" i="17"/>
  <c r="P694" i="17"/>
  <c r="P696" i="17"/>
  <c r="P698" i="17"/>
  <c r="P700" i="17"/>
  <c r="P702" i="17"/>
  <c r="P704" i="17"/>
  <c r="P706" i="17"/>
  <c r="P708" i="17"/>
  <c r="P710" i="17"/>
  <c r="P712" i="17"/>
  <c r="P714" i="17"/>
  <c r="P716" i="17"/>
  <c r="P718" i="17"/>
  <c r="P720" i="17"/>
  <c r="P722" i="17"/>
  <c r="P724" i="17"/>
  <c r="P726" i="17"/>
  <c r="P728" i="17"/>
  <c r="P730" i="17"/>
  <c r="P732" i="17"/>
  <c r="P734" i="17"/>
  <c r="P736" i="17"/>
  <c r="P738" i="17"/>
  <c r="P740" i="17"/>
  <c r="P742" i="17"/>
  <c r="P744" i="17"/>
  <c r="P746" i="17"/>
  <c r="P748" i="17"/>
  <c r="P750" i="17"/>
  <c r="P752" i="17"/>
  <c r="P754" i="17"/>
  <c r="P756" i="17"/>
  <c r="P758" i="17"/>
  <c r="P760" i="17"/>
  <c r="P762" i="17"/>
  <c r="P764" i="17"/>
  <c r="P766" i="17"/>
  <c r="P768" i="17"/>
  <c r="P770" i="17"/>
  <c r="P772" i="17"/>
  <c r="P774" i="17"/>
  <c r="P776" i="17"/>
  <c r="P778" i="17"/>
  <c r="P780" i="17"/>
  <c r="P782" i="17"/>
  <c r="P784" i="17"/>
  <c r="P888" i="17"/>
  <c r="P890" i="17"/>
  <c r="P894" i="17"/>
  <c r="P793" i="17"/>
  <c r="P795" i="17"/>
  <c r="P801" i="17"/>
  <c r="P805" i="17"/>
  <c r="P809" i="17"/>
  <c r="P813" i="17"/>
  <c r="P815" i="17"/>
  <c r="P817" i="17"/>
  <c r="P821" i="17"/>
  <c r="P829" i="17"/>
  <c r="P831" i="17"/>
  <c r="P839" i="17"/>
  <c r="P845" i="17"/>
  <c r="P847" i="17"/>
  <c r="P851" i="17"/>
  <c r="P855" i="17"/>
  <c r="P867" i="17"/>
  <c r="P871" i="17"/>
  <c r="P877" i="17"/>
  <c r="P883" i="17"/>
  <c r="P885" i="17"/>
  <c r="P891" i="17"/>
  <c r="P897" i="17"/>
  <c r="P786" i="17"/>
  <c r="P788" i="17"/>
  <c r="P790" i="17"/>
  <c r="P792" i="17"/>
  <c r="P794" i="17"/>
  <c r="P796" i="17"/>
  <c r="P798" i="17"/>
  <c r="P800" i="17"/>
  <c r="P802" i="17"/>
  <c r="P804" i="17"/>
  <c r="P806" i="17"/>
  <c r="P808" i="17"/>
  <c r="P810" i="17"/>
  <c r="P812" i="17"/>
  <c r="P814" i="17"/>
  <c r="P816" i="17"/>
  <c r="P818" i="17"/>
  <c r="P820" i="17"/>
  <c r="P822" i="17"/>
  <c r="P824" i="17"/>
  <c r="P826" i="17"/>
  <c r="P828" i="17"/>
  <c r="P830" i="17"/>
  <c r="P832" i="17"/>
  <c r="P834" i="17"/>
  <c r="P836" i="17"/>
  <c r="P838" i="17"/>
  <c r="P840" i="17"/>
  <c r="P842" i="17"/>
  <c r="P844" i="17"/>
  <c r="P846" i="17"/>
  <c r="P848" i="17"/>
  <c r="P850" i="17"/>
  <c r="P852" i="17"/>
  <c r="P854" i="17"/>
  <c r="P856" i="17"/>
  <c r="P858" i="17"/>
  <c r="P860" i="17"/>
  <c r="P862" i="17"/>
  <c r="P864" i="17"/>
  <c r="P866" i="17"/>
  <c r="P868" i="17"/>
  <c r="P870" i="17"/>
  <c r="P872" i="17"/>
  <c r="P874" i="17"/>
  <c r="P876" i="17"/>
  <c r="P878" i="17"/>
  <c r="P880" i="17"/>
  <c r="P882" i="17"/>
  <c r="P884" i="17"/>
  <c r="P886" i="17"/>
  <c r="P892" i="17"/>
  <c r="P896" i="17"/>
  <c r="P785" i="17"/>
  <c r="P789" i="17"/>
  <c r="P797" i="17"/>
  <c r="P803" i="17"/>
  <c r="P807" i="17"/>
  <c r="P819" i="17"/>
  <c r="P841" i="17"/>
  <c r="P843" i="17"/>
  <c r="P859" i="17"/>
  <c r="P865" i="17"/>
  <c r="P869" i="17"/>
  <c r="P873" i="17"/>
  <c r="P879" i="17"/>
  <c r="P787" i="17"/>
  <c r="P791" i="17"/>
  <c r="P799" i="17"/>
  <c r="P811" i="17"/>
  <c r="P823" i="17"/>
  <c r="P825" i="17"/>
  <c r="P827" i="17"/>
  <c r="P833" i="17"/>
  <c r="P835" i="17"/>
  <c r="P837" i="17"/>
  <c r="P849" i="17"/>
  <c r="P853" i="17"/>
  <c r="P857" i="17"/>
  <c r="P861" i="17"/>
  <c r="P863" i="17"/>
  <c r="P875" i="17"/>
  <c r="P881" i="17"/>
  <c r="P887" i="17"/>
  <c r="P889" i="17"/>
  <c r="P893" i="17"/>
  <c r="P895" i="17"/>
  <c r="R688" i="17"/>
  <c r="R768" i="17"/>
  <c r="R717" i="17"/>
  <c r="R846" i="17"/>
  <c r="R819" i="17"/>
  <c r="R790" i="17"/>
  <c r="R858" i="17"/>
  <c r="C688" i="17"/>
  <c r="C690" i="17"/>
  <c r="C692" i="17"/>
  <c r="C694" i="17"/>
  <c r="C696" i="17"/>
  <c r="C698" i="17"/>
  <c r="C700" i="17"/>
  <c r="C702" i="17"/>
  <c r="C704" i="17"/>
  <c r="C706" i="17"/>
  <c r="C708" i="17"/>
  <c r="C710" i="17"/>
  <c r="C712" i="17"/>
  <c r="C714" i="17"/>
  <c r="C716" i="17"/>
  <c r="C718" i="17"/>
  <c r="C720" i="17"/>
  <c r="C722" i="17"/>
  <c r="C724" i="17"/>
  <c r="C726" i="17"/>
  <c r="C728" i="17"/>
  <c r="C730" i="17"/>
  <c r="C732" i="17"/>
  <c r="C734" i="17"/>
  <c r="C736" i="17"/>
  <c r="C738" i="17"/>
  <c r="C740" i="17"/>
  <c r="C742" i="17"/>
  <c r="C744" i="17"/>
  <c r="C746" i="17"/>
  <c r="C748" i="17"/>
  <c r="C750" i="17"/>
  <c r="C752" i="17"/>
  <c r="C754" i="17"/>
  <c r="C756" i="17"/>
  <c r="C758" i="17"/>
  <c r="C760" i="17"/>
  <c r="C762" i="17"/>
  <c r="C764" i="17"/>
  <c r="C766" i="17"/>
  <c r="C768" i="17"/>
  <c r="C687" i="17"/>
  <c r="C691" i="17"/>
  <c r="C695" i="17"/>
  <c r="C699" i="17"/>
  <c r="C703" i="17"/>
  <c r="C707" i="17"/>
  <c r="C711" i="17"/>
  <c r="C715" i="17"/>
  <c r="C719" i="17"/>
  <c r="C723" i="17"/>
  <c r="C727" i="17"/>
  <c r="C731" i="17"/>
  <c r="C735" i="17"/>
  <c r="C739" i="17"/>
  <c r="C743" i="17"/>
  <c r="C747" i="17"/>
  <c r="C751" i="17"/>
  <c r="C755" i="17"/>
  <c r="C759" i="17"/>
  <c r="C763" i="17"/>
  <c r="C767" i="17"/>
  <c r="C786" i="17"/>
  <c r="C788" i="17"/>
  <c r="C790" i="17"/>
  <c r="C792" i="17"/>
  <c r="C794" i="17"/>
  <c r="C796" i="17"/>
  <c r="C798" i="17"/>
  <c r="C800" i="17"/>
  <c r="C802" i="17"/>
  <c r="C804" i="17"/>
  <c r="C806" i="17"/>
  <c r="C808" i="17"/>
  <c r="C810" i="17"/>
  <c r="C812" i="17"/>
  <c r="C814" i="17"/>
  <c r="C816" i="17"/>
  <c r="C818" i="17"/>
  <c r="C820" i="17"/>
  <c r="C822" i="17"/>
  <c r="C824" i="17"/>
  <c r="C826" i="17"/>
  <c r="C828" i="17"/>
  <c r="C830" i="17"/>
  <c r="C832" i="17"/>
  <c r="C834" i="17"/>
  <c r="C836" i="17"/>
  <c r="C838" i="17"/>
  <c r="C840" i="17"/>
  <c r="C842" i="17"/>
  <c r="C844" i="17"/>
  <c r="C846" i="17"/>
  <c r="C848" i="17"/>
  <c r="C850" i="17"/>
  <c r="C852" i="17"/>
  <c r="C854" i="17"/>
  <c r="C856" i="17"/>
  <c r="C858" i="17"/>
  <c r="C860" i="17"/>
  <c r="C862" i="17"/>
  <c r="C864" i="17"/>
  <c r="C866" i="17"/>
  <c r="C868" i="17"/>
  <c r="C870" i="17"/>
  <c r="C872" i="17"/>
  <c r="C874" i="17"/>
  <c r="C876" i="17"/>
  <c r="C878" i="17"/>
  <c r="C880" i="17"/>
  <c r="C882" i="17"/>
  <c r="C884" i="17"/>
  <c r="C886" i="17"/>
  <c r="C888" i="17"/>
  <c r="C890" i="17"/>
  <c r="C892" i="17"/>
  <c r="C894" i="17"/>
  <c r="C896" i="17"/>
  <c r="C689" i="17"/>
  <c r="C693" i="17"/>
  <c r="C697" i="17"/>
  <c r="C701" i="17"/>
  <c r="C705" i="17"/>
  <c r="C709" i="17"/>
  <c r="C713" i="17"/>
  <c r="C717" i="17"/>
  <c r="C721" i="17"/>
  <c r="C725" i="17"/>
  <c r="C729" i="17"/>
  <c r="C733" i="17"/>
  <c r="C737" i="17"/>
  <c r="C741" i="17"/>
  <c r="C745" i="17"/>
  <c r="C749" i="17"/>
  <c r="C753" i="17"/>
  <c r="C757" i="17"/>
  <c r="C761" i="17"/>
  <c r="C765" i="17"/>
  <c r="C769" i="17"/>
  <c r="C770" i="17"/>
  <c r="C771" i="17"/>
  <c r="C772" i="17"/>
  <c r="C773" i="17"/>
  <c r="C774" i="17"/>
  <c r="C775" i="17"/>
  <c r="C776" i="17"/>
  <c r="C777" i="17"/>
  <c r="C778" i="17"/>
  <c r="C779" i="17"/>
  <c r="C780" i="17"/>
  <c r="C781" i="17"/>
  <c r="C782" i="17"/>
  <c r="C783" i="17"/>
  <c r="C784" i="17"/>
  <c r="C785" i="17"/>
  <c r="C787" i="17"/>
  <c r="C789" i="17"/>
  <c r="C791" i="17"/>
  <c r="C793" i="17"/>
  <c r="C795" i="17"/>
  <c r="C797" i="17"/>
  <c r="C799" i="17"/>
  <c r="C801" i="17"/>
  <c r="C803" i="17"/>
  <c r="C805" i="17"/>
  <c r="C807" i="17"/>
  <c r="C809" i="17"/>
  <c r="C811" i="17"/>
  <c r="C813" i="17"/>
  <c r="C815" i="17"/>
  <c r="C817" i="17"/>
  <c r="C819" i="17"/>
  <c r="C821" i="17"/>
  <c r="C823" i="17"/>
  <c r="C825" i="17"/>
  <c r="C827" i="17"/>
  <c r="C829" i="17"/>
  <c r="C831" i="17"/>
  <c r="C833" i="17"/>
  <c r="C835" i="17"/>
  <c r="C837" i="17"/>
  <c r="C839" i="17"/>
  <c r="C841" i="17"/>
  <c r="C843" i="17"/>
  <c r="C845" i="17"/>
  <c r="C847" i="17"/>
  <c r="C849" i="17"/>
  <c r="C851" i="17"/>
  <c r="C853" i="17"/>
  <c r="C855" i="17"/>
  <c r="C857" i="17"/>
  <c r="C859" i="17"/>
  <c r="C861" i="17"/>
  <c r="C863" i="17"/>
  <c r="C865" i="17"/>
  <c r="C867" i="17"/>
  <c r="C869" i="17"/>
  <c r="C871" i="17"/>
  <c r="C873" i="17"/>
  <c r="C875" i="17"/>
  <c r="C877" i="17"/>
  <c r="C879" i="17"/>
  <c r="C881" i="17"/>
  <c r="C883" i="17"/>
  <c r="C885" i="17"/>
  <c r="C887" i="17"/>
  <c r="C889" i="17"/>
  <c r="C891" i="17"/>
  <c r="C893" i="17"/>
  <c r="C895" i="17"/>
  <c r="C897" i="17"/>
  <c r="AF689" i="17"/>
  <c r="AF705" i="17"/>
  <c r="AF721" i="17"/>
  <c r="AF737" i="17"/>
  <c r="AF753" i="17"/>
  <c r="AF769" i="17"/>
  <c r="AF688" i="17"/>
  <c r="AF704" i="17"/>
  <c r="AF720" i="17"/>
  <c r="AF736" i="17"/>
  <c r="AF752" i="17"/>
  <c r="AF768" i="17"/>
  <c r="AF784" i="17"/>
  <c r="AF825" i="17"/>
  <c r="AF792" i="17"/>
  <c r="AF808" i="17"/>
  <c r="AF824" i="17"/>
  <c r="AF840" i="17"/>
  <c r="AF856" i="17"/>
  <c r="AF872" i="17"/>
  <c r="AF892" i="17"/>
  <c r="AF811" i="17"/>
  <c r="AF849" i="17"/>
  <c r="AF881" i="17"/>
  <c r="AF789" i="17"/>
  <c r="AF841" i="17"/>
  <c r="AF879" i="17"/>
  <c r="V688" i="17"/>
  <c r="V252" i="17" s="1"/>
  <c r="V690" i="17"/>
  <c r="V254" i="17" s="1"/>
  <c r="V692" i="17"/>
  <c r="V256" i="17" s="1"/>
  <c r="V694" i="17"/>
  <c r="V258" i="17" s="1"/>
  <c r="V696" i="17"/>
  <c r="V260" i="17" s="1"/>
  <c r="V698" i="17"/>
  <c r="V262" i="17" s="1"/>
  <c r="V700" i="17"/>
  <c r="V264" i="17" s="1"/>
  <c r="V702" i="17"/>
  <c r="V266" i="17" s="1"/>
  <c r="V704" i="17"/>
  <c r="V268" i="17" s="1"/>
  <c r="V706" i="17"/>
  <c r="V270" i="17" s="1"/>
  <c r="V708" i="17"/>
  <c r="V272" i="17" s="1"/>
  <c r="V710" i="17"/>
  <c r="V274" i="17" s="1"/>
  <c r="V712" i="17"/>
  <c r="V276" i="17" s="1"/>
  <c r="V714" i="17"/>
  <c r="V278" i="17" s="1"/>
  <c r="V716" i="17"/>
  <c r="V280" i="17" s="1"/>
  <c r="V718" i="17"/>
  <c r="V282" i="17" s="1"/>
  <c r="V720" i="17"/>
  <c r="V284" i="17" s="1"/>
  <c r="V722" i="17"/>
  <c r="V286" i="17" s="1"/>
  <c r="V724" i="17"/>
  <c r="V288" i="17" s="1"/>
  <c r="V726" i="17"/>
  <c r="V290" i="17" s="1"/>
  <c r="V728" i="17"/>
  <c r="V292" i="17" s="1"/>
  <c r="V730" i="17"/>
  <c r="V294" i="17" s="1"/>
  <c r="V732" i="17"/>
  <c r="V296" i="17" s="1"/>
  <c r="V734" i="17"/>
  <c r="V298" i="17" s="1"/>
  <c r="V736" i="17"/>
  <c r="V300" i="17" s="1"/>
  <c r="V738" i="17"/>
  <c r="V302" i="17" s="1"/>
  <c r="V740" i="17"/>
  <c r="V304" i="17" s="1"/>
  <c r="V742" i="17"/>
  <c r="V306" i="17" s="1"/>
  <c r="V744" i="17"/>
  <c r="V308" i="17" s="1"/>
  <c r="V746" i="17"/>
  <c r="V310" i="17" s="1"/>
  <c r="V748" i="17"/>
  <c r="V312" i="17" s="1"/>
  <c r="V750" i="17"/>
  <c r="V314" i="17" s="1"/>
  <c r="V752" i="17"/>
  <c r="V316" i="17" s="1"/>
  <c r="V754" i="17"/>
  <c r="V318" i="17" s="1"/>
  <c r="V756" i="17"/>
  <c r="V320" i="17" s="1"/>
  <c r="V758" i="17"/>
  <c r="V322" i="17" s="1"/>
  <c r="V760" i="17"/>
  <c r="V324" i="17" s="1"/>
  <c r="V762" i="17"/>
  <c r="V326" i="17" s="1"/>
  <c r="V764" i="17"/>
  <c r="V328" i="17" s="1"/>
  <c r="V766" i="17"/>
  <c r="V330" i="17" s="1"/>
  <c r="V768" i="17"/>
  <c r="V332" i="17" s="1"/>
  <c r="V770" i="17"/>
  <c r="V334" i="17" s="1"/>
  <c r="V772" i="17"/>
  <c r="V336" i="17" s="1"/>
  <c r="V774" i="17"/>
  <c r="V338" i="17" s="1"/>
  <c r="V776" i="17"/>
  <c r="V340" i="17" s="1"/>
  <c r="V778" i="17"/>
  <c r="V342" i="17" s="1"/>
  <c r="V780" i="17"/>
  <c r="V344" i="17" s="1"/>
  <c r="V782" i="17"/>
  <c r="V346" i="17" s="1"/>
  <c r="V784" i="17"/>
  <c r="V348" i="17" s="1"/>
  <c r="V687" i="17"/>
  <c r="V251" i="17" s="1"/>
  <c r="V689" i="17"/>
  <c r="V253" i="17" s="1"/>
  <c r="V691" i="17"/>
  <c r="V255" i="17" s="1"/>
  <c r="V693" i="17"/>
  <c r="V257" i="17" s="1"/>
  <c r="V695" i="17"/>
  <c r="V259" i="17" s="1"/>
  <c r="V697" i="17"/>
  <c r="V261" i="17" s="1"/>
  <c r="V699" i="17"/>
  <c r="V263" i="17" s="1"/>
  <c r="V701" i="17"/>
  <c r="V265" i="17" s="1"/>
  <c r="V703" i="17"/>
  <c r="V267" i="17" s="1"/>
  <c r="V705" i="17"/>
  <c r="V269" i="17" s="1"/>
  <c r="V707" i="17"/>
  <c r="V271" i="17" s="1"/>
  <c r="V709" i="17"/>
  <c r="V273" i="17" s="1"/>
  <c r="V711" i="17"/>
  <c r="V275" i="17" s="1"/>
  <c r="V713" i="17"/>
  <c r="V277" i="17" s="1"/>
  <c r="V715" i="17"/>
  <c r="V279" i="17" s="1"/>
  <c r="V717" i="17"/>
  <c r="V281" i="17" s="1"/>
  <c r="V719" i="17"/>
  <c r="V283" i="17" s="1"/>
  <c r="V721" i="17"/>
  <c r="V285" i="17" s="1"/>
  <c r="V723" i="17"/>
  <c r="V287" i="17" s="1"/>
  <c r="V725" i="17"/>
  <c r="V289" i="17" s="1"/>
  <c r="V727" i="17"/>
  <c r="V291" i="17" s="1"/>
  <c r="V729" i="17"/>
  <c r="V293" i="17" s="1"/>
  <c r="V731" i="17"/>
  <c r="V295" i="17" s="1"/>
  <c r="V733" i="17"/>
  <c r="V297" i="17" s="1"/>
  <c r="V735" i="17"/>
  <c r="V299" i="17" s="1"/>
  <c r="V737" i="17"/>
  <c r="V301" i="17" s="1"/>
  <c r="V739" i="17"/>
  <c r="V303" i="17" s="1"/>
  <c r="V741" i="17"/>
  <c r="V305" i="17" s="1"/>
  <c r="V743" i="17"/>
  <c r="V307" i="17" s="1"/>
  <c r="V745" i="17"/>
  <c r="V309" i="17" s="1"/>
  <c r="V747" i="17"/>
  <c r="V311" i="17" s="1"/>
  <c r="V749" i="17"/>
  <c r="V313" i="17" s="1"/>
  <c r="V751" i="17"/>
  <c r="V315" i="17" s="1"/>
  <c r="V753" i="17"/>
  <c r="V317" i="17" s="1"/>
  <c r="V755" i="17"/>
  <c r="V319" i="17" s="1"/>
  <c r="V757" i="17"/>
  <c r="V321" i="17" s="1"/>
  <c r="V759" i="17"/>
  <c r="V323" i="17" s="1"/>
  <c r="V761" i="17"/>
  <c r="V325" i="17" s="1"/>
  <c r="V763" i="17"/>
  <c r="V327" i="17" s="1"/>
  <c r="V765" i="17"/>
  <c r="V329" i="17" s="1"/>
  <c r="V767" i="17"/>
  <c r="V331" i="17" s="1"/>
  <c r="V769" i="17"/>
  <c r="V333" i="17" s="1"/>
  <c r="V771" i="17"/>
  <c r="V335" i="17" s="1"/>
  <c r="V773" i="17"/>
  <c r="V337" i="17" s="1"/>
  <c r="V775" i="17"/>
  <c r="V339" i="17" s="1"/>
  <c r="V777" i="17"/>
  <c r="V341" i="17" s="1"/>
  <c r="V779" i="17"/>
  <c r="V343" i="17" s="1"/>
  <c r="V781" i="17"/>
  <c r="V345" i="17" s="1"/>
  <c r="V783" i="17"/>
  <c r="V347" i="17" s="1"/>
  <c r="V889" i="17"/>
  <c r="V453" i="17" s="1"/>
  <c r="V893" i="17"/>
  <c r="V457" i="17" s="1"/>
  <c r="V897" i="17"/>
  <c r="V461" i="17" s="1"/>
  <c r="V786" i="17"/>
  <c r="V350" i="17" s="1"/>
  <c r="V790" i="17"/>
  <c r="V354" i="17" s="1"/>
  <c r="V806" i="17"/>
  <c r="V370" i="17" s="1"/>
  <c r="V810" i="17"/>
  <c r="V374" i="17" s="1"/>
  <c r="V812" i="17"/>
  <c r="V376" i="17" s="1"/>
  <c r="V822" i="17"/>
  <c r="V386" i="17" s="1"/>
  <c r="V828" i="17"/>
  <c r="V392" i="17" s="1"/>
  <c r="V830" i="17"/>
  <c r="V394" i="17" s="1"/>
  <c r="V836" i="17"/>
  <c r="V400" i="17" s="1"/>
  <c r="V844" i="17"/>
  <c r="V408" i="17" s="1"/>
  <c r="V852" i="17"/>
  <c r="V416" i="17" s="1"/>
  <c r="V854" i="17"/>
  <c r="V418" i="17" s="1"/>
  <c r="V858" i="17"/>
  <c r="V422" i="17" s="1"/>
  <c r="V860" i="17"/>
  <c r="V424" i="17" s="1"/>
  <c r="V872" i="17"/>
  <c r="V436" i="17" s="1"/>
  <c r="V878" i="17"/>
  <c r="V442" i="17" s="1"/>
  <c r="V896" i="17"/>
  <c r="V460" i="17" s="1"/>
  <c r="V785" i="17"/>
  <c r="V349" i="17" s="1"/>
  <c r="V787" i="17"/>
  <c r="V351" i="17" s="1"/>
  <c r="V789" i="17"/>
  <c r="V353" i="17" s="1"/>
  <c r="V791" i="17"/>
  <c r="V355" i="17" s="1"/>
  <c r="V793" i="17"/>
  <c r="V357" i="17" s="1"/>
  <c r="V795" i="17"/>
  <c r="V359" i="17" s="1"/>
  <c r="V797" i="17"/>
  <c r="V361" i="17" s="1"/>
  <c r="V799" i="17"/>
  <c r="V363" i="17" s="1"/>
  <c r="V801" i="17"/>
  <c r="V365" i="17" s="1"/>
  <c r="V803" i="17"/>
  <c r="V367" i="17" s="1"/>
  <c r="V805" i="17"/>
  <c r="V369" i="17" s="1"/>
  <c r="V807" i="17"/>
  <c r="V371" i="17" s="1"/>
  <c r="V809" i="17"/>
  <c r="V373" i="17" s="1"/>
  <c r="V811" i="17"/>
  <c r="V375" i="17" s="1"/>
  <c r="V813" i="17"/>
  <c r="V377" i="17" s="1"/>
  <c r="V815" i="17"/>
  <c r="V379" i="17" s="1"/>
  <c r="V817" i="17"/>
  <c r="V381" i="17" s="1"/>
  <c r="V819" i="17"/>
  <c r="V383" i="17" s="1"/>
  <c r="V821" i="17"/>
  <c r="V385" i="17" s="1"/>
  <c r="V823" i="17"/>
  <c r="V387" i="17" s="1"/>
  <c r="V825" i="17"/>
  <c r="V389" i="17" s="1"/>
  <c r="V827" i="17"/>
  <c r="V391" i="17" s="1"/>
  <c r="V829" i="17"/>
  <c r="V393" i="17" s="1"/>
  <c r="V831" i="17"/>
  <c r="V395" i="17" s="1"/>
  <c r="V833" i="17"/>
  <c r="V397" i="17" s="1"/>
  <c r="V835" i="17"/>
  <c r="V399" i="17" s="1"/>
  <c r="V837" i="17"/>
  <c r="V401" i="17" s="1"/>
  <c r="V839" i="17"/>
  <c r="V403" i="17" s="1"/>
  <c r="V841" i="17"/>
  <c r="V405" i="17" s="1"/>
  <c r="V843" i="17"/>
  <c r="V407" i="17" s="1"/>
  <c r="V845" i="17"/>
  <c r="V409" i="17" s="1"/>
  <c r="V847" i="17"/>
  <c r="V411" i="17" s="1"/>
  <c r="V849" i="17"/>
  <c r="V413" i="17" s="1"/>
  <c r="V851" i="17"/>
  <c r="V415" i="17" s="1"/>
  <c r="V853" i="17"/>
  <c r="V417" i="17" s="1"/>
  <c r="V855" i="17"/>
  <c r="V419" i="17" s="1"/>
  <c r="V857" i="17"/>
  <c r="V421" i="17" s="1"/>
  <c r="V859" i="17"/>
  <c r="V423" i="17" s="1"/>
  <c r="V861" i="17"/>
  <c r="V425" i="17" s="1"/>
  <c r="V863" i="17"/>
  <c r="V427" i="17" s="1"/>
  <c r="V865" i="17"/>
  <c r="V429" i="17" s="1"/>
  <c r="V867" i="17"/>
  <c r="V431" i="17" s="1"/>
  <c r="V869" i="17"/>
  <c r="V433" i="17" s="1"/>
  <c r="V871" i="17"/>
  <c r="V435" i="17" s="1"/>
  <c r="V873" i="17"/>
  <c r="V437" i="17" s="1"/>
  <c r="V875" i="17"/>
  <c r="V439" i="17" s="1"/>
  <c r="V877" i="17"/>
  <c r="V441" i="17" s="1"/>
  <c r="V879" i="17"/>
  <c r="V443" i="17" s="1"/>
  <c r="V881" i="17"/>
  <c r="V445" i="17" s="1"/>
  <c r="V883" i="17"/>
  <c r="V447" i="17" s="1"/>
  <c r="V885" i="17"/>
  <c r="V449" i="17" s="1"/>
  <c r="V887" i="17"/>
  <c r="V451" i="17" s="1"/>
  <c r="V891" i="17"/>
  <c r="V455" i="17" s="1"/>
  <c r="V895" i="17"/>
  <c r="V459" i="17" s="1"/>
  <c r="V816" i="17"/>
  <c r="V380" i="17" s="1"/>
  <c r="V820" i="17"/>
  <c r="V384" i="17" s="1"/>
  <c r="V834" i="17"/>
  <c r="V398" i="17" s="1"/>
  <c r="V838" i="17"/>
  <c r="V402" i="17" s="1"/>
  <c r="V846" i="17"/>
  <c r="V410" i="17" s="1"/>
  <c r="V850" i="17"/>
  <c r="V414" i="17" s="1"/>
  <c r="V862" i="17"/>
  <c r="V426" i="17" s="1"/>
  <c r="V866" i="17"/>
  <c r="V430" i="17" s="1"/>
  <c r="V870" i="17"/>
  <c r="V434" i="17" s="1"/>
  <c r="V874" i="17"/>
  <c r="V438" i="17" s="1"/>
  <c r="V882" i="17"/>
  <c r="V446" i="17" s="1"/>
  <c r="V884" i="17"/>
  <c r="V448" i="17" s="1"/>
  <c r="V886" i="17"/>
  <c r="V450" i="17" s="1"/>
  <c r="V888" i="17"/>
  <c r="V452" i="17" s="1"/>
  <c r="V788" i="17"/>
  <c r="V352" i="17" s="1"/>
  <c r="V792" i="17"/>
  <c r="V356" i="17" s="1"/>
  <c r="V794" i="17"/>
  <c r="V358" i="17" s="1"/>
  <c r="V796" i="17"/>
  <c r="V360" i="17" s="1"/>
  <c r="V798" i="17"/>
  <c r="V362" i="17" s="1"/>
  <c r="V800" i="17"/>
  <c r="V364" i="17" s="1"/>
  <c r="V802" i="17"/>
  <c r="V366" i="17" s="1"/>
  <c r="V804" i="17"/>
  <c r="V368" i="17" s="1"/>
  <c r="V808" i="17"/>
  <c r="V372" i="17" s="1"/>
  <c r="V814" i="17"/>
  <c r="V378" i="17" s="1"/>
  <c r="V818" i="17"/>
  <c r="V382" i="17" s="1"/>
  <c r="V824" i="17"/>
  <c r="V388" i="17" s="1"/>
  <c r="V826" i="17"/>
  <c r="V390" i="17" s="1"/>
  <c r="V832" i="17"/>
  <c r="V396" i="17" s="1"/>
  <c r="V840" i="17"/>
  <c r="V404" i="17" s="1"/>
  <c r="V842" i="17"/>
  <c r="V406" i="17" s="1"/>
  <c r="V848" i="17"/>
  <c r="V412" i="17" s="1"/>
  <c r="V856" i="17"/>
  <c r="V420" i="17" s="1"/>
  <c r="V864" i="17"/>
  <c r="V428" i="17" s="1"/>
  <c r="V868" i="17"/>
  <c r="V432" i="17" s="1"/>
  <c r="V876" i="17"/>
  <c r="V440" i="17" s="1"/>
  <c r="V880" i="17"/>
  <c r="V444" i="17" s="1"/>
  <c r="V890" i="17"/>
  <c r="V454" i="17" s="1"/>
  <c r="V892" i="17"/>
  <c r="V456" i="17" s="1"/>
  <c r="V894" i="17"/>
  <c r="V458" i="17" s="1"/>
  <c r="N688" i="17"/>
  <c r="N252" i="17" s="1"/>
  <c r="N690" i="17"/>
  <c r="N254" i="17" s="1"/>
  <c r="N704" i="17"/>
  <c r="N268" i="17" s="1"/>
  <c r="N706" i="17"/>
  <c r="N270" i="17" s="1"/>
  <c r="N720" i="17"/>
  <c r="N284" i="17" s="1"/>
  <c r="N722" i="17"/>
  <c r="N286" i="17" s="1"/>
  <c r="N736" i="17"/>
  <c r="N300" i="17" s="1"/>
  <c r="N738" i="17"/>
  <c r="N302" i="17" s="1"/>
  <c r="N752" i="17"/>
  <c r="N316" i="17" s="1"/>
  <c r="N754" i="17"/>
  <c r="N318" i="17" s="1"/>
  <c r="N768" i="17"/>
  <c r="N332" i="17" s="1"/>
  <c r="N770" i="17"/>
  <c r="N334" i="17" s="1"/>
  <c r="N784" i="17"/>
  <c r="N348" i="17" s="1"/>
  <c r="N687" i="17"/>
  <c r="N251" i="17" s="1"/>
  <c r="N701" i="17"/>
  <c r="N265" i="17" s="1"/>
  <c r="N703" i="17"/>
  <c r="N267" i="17" s="1"/>
  <c r="N717" i="17"/>
  <c r="N281" i="17" s="1"/>
  <c r="N719" i="17"/>
  <c r="N283" i="17" s="1"/>
  <c r="N733" i="17"/>
  <c r="N297" i="17" s="1"/>
  <c r="N735" i="17"/>
  <c r="N299" i="17" s="1"/>
  <c r="N749" i="17"/>
  <c r="N313" i="17" s="1"/>
  <c r="N751" i="17"/>
  <c r="N315" i="17" s="1"/>
  <c r="N765" i="17"/>
  <c r="N329" i="17" s="1"/>
  <c r="N767" i="17"/>
  <c r="N331" i="17" s="1"/>
  <c r="N781" i="17"/>
  <c r="N345" i="17" s="1"/>
  <c r="N783" i="17"/>
  <c r="N347" i="17" s="1"/>
  <c r="N808" i="17"/>
  <c r="N372" i="17" s="1"/>
  <c r="N812" i="17"/>
  <c r="N376" i="17" s="1"/>
  <c r="N842" i="17"/>
  <c r="N406" i="17" s="1"/>
  <c r="N848" i="17"/>
  <c r="N412" i="17" s="1"/>
  <c r="N880" i="17"/>
  <c r="N444" i="17" s="1"/>
  <c r="N882" i="17"/>
  <c r="N446" i="17" s="1"/>
  <c r="N791" i="17"/>
  <c r="N355" i="17" s="1"/>
  <c r="N793" i="17"/>
  <c r="N357" i="17" s="1"/>
  <c r="N807" i="17"/>
  <c r="N371" i="17" s="1"/>
  <c r="N809" i="17"/>
  <c r="N373" i="17" s="1"/>
  <c r="N823" i="17"/>
  <c r="N387" i="17" s="1"/>
  <c r="N825" i="17"/>
  <c r="N389" i="17" s="1"/>
  <c r="N839" i="17"/>
  <c r="N403" i="17" s="1"/>
  <c r="N841" i="17"/>
  <c r="N405" i="17" s="1"/>
  <c r="N855" i="17"/>
  <c r="N419" i="17" s="1"/>
  <c r="N857" i="17"/>
  <c r="N421" i="17" s="1"/>
  <c r="N871" i="17"/>
  <c r="N435" i="17" s="1"/>
  <c r="N873" i="17"/>
  <c r="N437" i="17" s="1"/>
  <c r="N887" i="17"/>
  <c r="N451" i="17" s="1"/>
  <c r="N891" i="17"/>
  <c r="N455" i="17" s="1"/>
  <c r="N840" i="17"/>
  <c r="N404" i="17" s="1"/>
  <c r="N864" i="17"/>
  <c r="N428" i="17" s="1"/>
  <c r="N810" i="17"/>
  <c r="N374" i="17" s="1"/>
  <c r="N822" i="17"/>
  <c r="N386" i="17" s="1"/>
  <c r="N850" i="17"/>
  <c r="N414" i="17" s="1"/>
  <c r="N852" i="17"/>
  <c r="N416" i="17" s="1"/>
  <c r="N886" i="17"/>
  <c r="N450" i="17" s="1"/>
  <c r="N890" i="17"/>
  <c r="N454" i="17" s="1"/>
  <c r="F688" i="17"/>
  <c r="F690" i="17"/>
  <c r="F692" i="17"/>
  <c r="F694" i="17"/>
  <c r="F696" i="17"/>
  <c r="F698" i="17"/>
  <c r="F700" i="17"/>
  <c r="F702" i="17"/>
  <c r="F704" i="17"/>
  <c r="F706" i="17"/>
  <c r="F708" i="17"/>
  <c r="F710" i="17"/>
  <c r="F712" i="17"/>
  <c r="F714" i="17"/>
  <c r="F716" i="17"/>
  <c r="F718" i="17"/>
  <c r="F720" i="17"/>
  <c r="F722" i="17"/>
  <c r="F724" i="17"/>
  <c r="F726" i="17"/>
  <c r="F728" i="17"/>
  <c r="F730" i="17"/>
  <c r="F732" i="17"/>
  <c r="F734" i="17"/>
  <c r="F736" i="17"/>
  <c r="F738" i="17"/>
  <c r="F740" i="17"/>
  <c r="F742" i="17"/>
  <c r="F744" i="17"/>
  <c r="F746" i="17"/>
  <c r="F748" i="17"/>
  <c r="F750" i="17"/>
  <c r="F752" i="17"/>
  <c r="F754" i="17"/>
  <c r="F756" i="17"/>
  <c r="F758" i="17"/>
  <c r="F760" i="17"/>
  <c r="F762" i="17"/>
  <c r="F764" i="17"/>
  <c r="F766" i="17"/>
  <c r="F768" i="17"/>
  <c r="F770" i="17"/>
  <c r="F772" i="17"/>
  <c r="F774" i="17"/>
  <c r="F776" i="17"/>
  <c r="F778" i="17"/>
  <c r="F780" i="17"/>
  <c r="F782" i="17"/>
  <c r="F784" i="17"/>
  <c r="F687" i="17"/>
  <c r="F689" i="17"/>
  <c r="F691" i="17"/>
  <c r="F693" i="17"/>
  <c r="F695" i="17"/>
  <c r="F697" i="17"/>
  <c r="F699" i="17"/>
  <c r="F701" i="17"/>
  <c r="F703" i="17"/>
  <c r="F705" i="17"/>
  <c r="F707" i="17"/>
  <c r="F709" i="17"/>
  <c r="F711" i="17"/>
  <c r="F713" i="17"/>
  <c r="F715" i="17"/>
  <c r="F717" i="17"/>
  <c r="F719" i="17"/>
  <c r="F721" i="17"/>
  <c r="F723" i="17"/>
  <c r="F725" i="17"/>
  <c r="F727" i="17"/>
  <c r="F729" i="17"/>
  <c r="F731" i="17"/>
  <c r="F733" i="17"/>
  <c r="F735" i="17"/>
  <c r="F737" i="17"/>
  <c r="F739" i="17"/>
  <c r="F741" i="17"/>
  <c r="F743" i="17"/>
  <c r="F745" i="17"/>
  <c r="F747" i="17"/>
  <c r="F749" i="17"/>
  <c r="F751" i="17"/>
  <c r="F753" i="17"/>
  <c r="F755" i="17"/>
  <c r="F757" i="17"/>
  <c r="F759" i="17"/>
  <c r="F761" i="17"/>
  <c r="F763" i="17"/>
  <c r="F765" i="17"/>
  <c r="F767" i="17"/>
  <c r="F769" i="17"/>
  <c r="F771" i="17"/>
  <c r="F773" i="17"/>
  <c r="F775" i="17"/>
  <c r="F777" i="17"/>
  <c r="F779" i="17"/>
  <c r="F781" i="17"/>
  <c r="F783" i="17"/>
  <c r="F889" i="17"/>
  <c r="F897" i="17"/>
  <c r="F800" i="17"/>
  <c r="F818" i="17"/>
  <c r="F834" i="17"/>
  <c r="F838" i="17"/>
  <c r="F840" i="17"/>
  <c r="F846" i="17"/>
  <c r="F850" i="17"/>
  <c r="F862" i="17"/>
  <c r="F864" i="17"/>
  <c r="F866" i="17"/>
  <c r="F872" i="17"/>
  <c r="F884" i="17"/>
  <c r="F886" i="17"/>
  <c r="F896" i="17"/>
  <c r="F785" i="17"/>
  <c r="F787" i="17"/>
  <c r="F789" i="17"/>
  <c r="F791" i="17"/>
  <c r="F793" i="17"/>
  <c r="F795" i="17"/>
  <c r="F797" i="17"/>
  <c r="F799" i="17"/>
  <c r="F801" i="17"/>
  <c r="F803" i="17"/>
  <c r="F805" i="17"/>
  <c r="F807" i="17"/>
  <c r="F809" i="17"/>
  <c r="F811" i="17"/>
  <c r="F813" i="17"/>
  <c r="F815" i="17"/>
  <c r="F817" i="17"/>
  <c r="F819" i="17"/>
  <c r="F821" i="17"/>
  <c r="F823" i="17"/>
  <c r="F825" i="17"/>
  <c r="F827" i="17"/>
  <c r="F829" i="17"/>
  <c r="F831" i="17"/>
  <c r="F833" i="17"/>
  <c r="F835" i="17"/>
  <c r="F837" i="17"/>
  <c r="F839" i="17"/>
  <c r="F841" i="17"/>
  <c r="F843" i="17"/>
  <c r="F845" i="17"/>
  <c r="F847" i="17"/>
  <c r="F849" i="17"/>
  <c r="F851" i="17"/>
  <c r="F853" i="17"/>
  <c r="F855" i="17"/>
  <c r="F857" i="17"/>
  <c r="F859" i="17"/>
  <c r="F861" i="17"/>
  <c r="F863" i="17"/>
  <c r="F865" i="17"/>
  <c r="F867" i="17"/>
  <c r="F869" i="17"/>
  <c r="F871" i="17"/>
  <c r="F873" i="17"/>
  <c r="F875" i="17"/>
  <c r="F877" i="17"/>
  <c r="F879" i="17"/>
  <c r="F881" i="17"/>
  <c r="F883" i="17"/>
  <c r="F885" i="17"/>
  <c r="F887" i="17"/>
  <c r="F891" i="17"/>
  <c r="F893" i="17"/>
  <c r="F895" i="17"/>
  <c r="F786" i="17"/>
  <c r="F790" i="17"/>
  <c r="F794" i="17"/>
  <c r="F796" i="17"/>
  <c r="F798" i="17"/>
  <c r="F802" i="17"/>
  <c r="F804" i="17"/>
  <c r="F808" i="17"/>
  <c r="F810" i="17"/>
  <c r="F812" i="17"/>
  <c r="F814" i="17"/>
  <c r="F822" i="17"/>
  <c r="F824" i="17"/>
  <c r="F826" i="17"/>
  <c r="F828" i="17"/>
  <c r="F832" i="17"/>
  <c r="F836" i="17"/>
  <c r="F842" i="17"/>
  <c r="F844" i="17"/>
  <c r="F848" i="17"/>
  <c r="F852" i="17"/>
  <c r="F854" i="17"/>
  <c r="F856" i="17"/>
  <c r="F858" i="17"/>
  <c r="F860" i="17"/>
  <c r="F868" i="17"/>
  <c r="F876" i="17"/>
  <c r="F878" i="17"/>
  <c r="F880" i="17"/>
  <c r="F890" i="17"/>
  <c r="F892" i="17"/>
  <c r="F788" i="17"/>
  <c r="F792" i="17"/>
  <c r="F806" i="17"/>
  <c r="F816" i="17"/>
  <c r="F820" i="17"/>
  <c r="F830" i="17"/>
  <c r="F870" i="17"/>
  <c r="F874" i="17"/>
  <c r="F882" i="17"/>
  <c r="F888" i="17"/>
  <c r="F894" i="17"/>
  <c r="L687" i="17"/>
  <c r="L689" i="17"/>
  <c r="L691" i="17"/>
  <c r="L693" i="17"/>
  <c r="L695" i="17"/>
  <c r="L697" i="17"/>
  <c r="L699" i="17"/>
  <c r="L701" i="17"/>
  <c r="L703" i="17"/>
  <c r="L705" i="17"/>
  <c r="L707" i="17"/>
  <c r="L709" i="17"/>
  <c r="L711" i="17"/>
  <c r="L713" i="17"/>
  <c r="L715" i="17"/>
  <c r="L717" i="17"/>
  <c r="L719" i="17"/>
  <c r="L721" i="17"/>
  <c r="L723" i="17"/>
  <c r="L725" i="17"/>
  <c r="L727" i="17"/>
  <c r="L729" i="17"/>
  <c r="L731" i="17"/>
  <c r="L733" i="17"/>
  <c r="L735" i="17"/>
  <c r="L737" i="17"/>
  <c r="L739" i="17"/>
  <c r="L741" i="17"/>
  <c r="L743" i="17"/>
  <c r="L745" i="17"/>
  <c r="L747" i="17"/>
  <c r="L749" i="17"/>
  <c r="L751" i="17"/>
  <c r="L753" i="17"/>
  <c r="L755" i="17"/>
  <c r="L757" i="17"/>
  <c r="L759" i="17"/>
  <c r="L761" i="17"/>
  <c r="L763" i="17"/>
  <c r="L765" i="17"/>
  <c r="L767" i="17"/>
  <c r="L769" i="17"/>
  <c r="L771" i="17"/>
  <c r="L773" i="17"/>
  <c r="L775" i="17"/>
  <c r="L777" i="17"/>
  <c r="L779" i="17"/>
  <c r="L781" i="17"/>
  <c r="L783" i="17"/>
  <c r="L688" i="17"/>
  <c r="L690" i="17"/>
  <c r="L692" i="17"/>
  <c r="L694" i="17"/>
  <c r="L696" i="17"/>
  <c r="L698" i="17"/>
  <c r="L700" i="17"/>
  <c r="L702" i="17"/>
  <c r="L704" i="17"/>
  <c r="L706" i="17"/>
  <c r="L708" i="17"/>
  <c r="L710" i="17"/>
  <c r="L712" i="17"/>
  <c r="L714" i="17"/>
  <c r="L716" i="17"/>
  <c r="L718" i="17"/>
  <c r="L720" i="17"/>
  <c r="L722" i="17"/>
  <c r="L724" i="17"/>
  <c r="L726" i="17"/>
  <c r="L728" i="17"/>
  <c r="L730" i="17"/>
  <c r="L732" i="17"/>
  <c r="L734" i="17"/>
  <c r="L736" i="17"/>
  <c r="L738" i="17"/>
  <c r="L740" i="17"/>
  <c r="L742" i="17"/>
  <c r="L744" i="17"/>
  <c r="L746" i="17"/>
  <c r="L748" i="17"/>
  <c r="L750" i="17"/>
  <c r="L752" i="17"/>
  <c r="L754" i="17"/>
  <c r="L756" i="17"/>
  <c r="L758" i="17"/>
  <c r="L760" i="17"/>
  <c r="L762" i="17"/>
  <c r="L764" i="17"/>
  <c r="L766" i="17"/>
  <c r="L768" i="17"/>
  <c r="L770" i="17"/>
  <c r="L772" i="17"/>
  <c r="L774" i="17"/>
  <c r="L776" i="17"/>
  <c r="L778" i="17"/>
  <c r="L780" i="17"/>
  <c r="L782" i="17"/>
  <c r="L784" i="17"/>
  <c r="L892" i="17"/>
  <c r="L896" i="17"/>
  <c r="L785" i="17"/>
  <c r="L787" i="17"/>
  <c r="L789" i="17"/>
  <c r="L791" i="17"/>
  <c r="L799" i="17"/>
  <c r="L811" i="17"/>
  <c r="L819" i="17"/>
  <c r="L823" i="17"/>
  <c r="L825" i="17"/>
  <c r="L827" i="17"/>
  <c r="L833" i="17"/>
  <c r="L837" i="17"/>
  <c r="L849" i="17"/>
  <c r="L853" i="17"/>
  <c r="L857" i="17"/>
  <c r="L859" i="17"/>
  <c r="L861" i="17"/>
  <c r="L865" i="17"/>
  <c r="L869" i="17"/>
  <c r="L873" i="17"/>
  <c r="L879" i="17"/>
  <c r="L881" i="17"/>
  <c r="L893" i="17"/>
  <c r="L895" i="17"/>
  <c r="L786" i="17"/>
  <c r="L788" i="17"/>
  <c r="L790" i="17"/>
  <c r="L792" i="17"/>
  <c r="L794" i="17"/>
  <c r="L796" i="17"/>
  <c r="L798" i="17"/>
  <c r="L800" i="17"/>
  <c r="L802" i="17"/>
  <c r="L804" i="17"/>
  <c r="L806" i="17"/>
  <c r="L808" i="17"/>
  <c r="L810" i="17"/>
  <c r="L812" i="17"/>
  <c r="L814" i="17"/>
  <c r="L816" i="17"/>
  <c r="L818" i="17"/>
  <c r="L820" i="17"/>
  <c r="L822" i="17"/>
  <c r="L824" i="17"/>
  <c r="L826" i="17"/>
  <c r="L828" i="17"/>
  <c r="L830" i="17"/>
  <c r="L832" i="17"/>
  <c r="L834" i="17"/>
  <c r="L836" i="17"/>
  <c r="L838" i="17"/>
  <c r="L840" i="17"/>
  <c r="L842" i="17"/>
  <c r="L844" i="17"/>
  <c r="L846" i="17"/>
  <c r="L848" i="17"/>
  <c r="L850" i="17"/>
  <c r="L852" i="17"/>
  <c r="L854" i="17"/>
  <c r="L856" i="17"/>
  <c r="L858" i="17"/>
  <c r="L860" i="17"/>
  <c r="L862" i="17"/>
  <c r="L864" i="17"/>
  <c r="L866" i="17"/>
  <c r="L868" i="17"/>
  <c r="L870" i="17"/>
  <c r="L872" i="17"/>
  <c r="L874" i="17"/>
  <c r="L876" i="17"/>
  <c r="L878" i="17"/>
  <c r="L880" i="17"/>
  <c r="L882" i="17"/>
  <c r="L884" i="17"/>
  <c r="L886" i="17"/>
  <c r="L888" i="17"/>
  <c r="L890" i="17"/>
  <c r="L894" i="17"/>
  <c r="L795" i="17"/>
  <c r="L817" i="17"/>
  <c r="L821" i="17"/>
  <c r="L831" i="17"/>
  <c r="L835" i="17"/>
  <c r="L839" i="17"/>
  <c r="L847" i="17"/>
  <c r="L863" i="17"/>
  <c r="L867" i="17"/>
  <c r="L871" i="17"/>
  <c r="L875" i="17"/>
  <c r="L885" i="17"/>
  <c r="L887" i="17"/>
  <c r="L889" i="17"/>
  <c r="L793" i="17"/>
  <c r="L797" i="17"/>
  <c r="L801" i="17"/>
  <c r="L803" i="17"/>
  <c r="L805" i="17"/>
  <c r="L807" i="17"/>
  <c r="L809" i="17"/>
  <c r="L813" i="17"/>
  <c r="L815" i="17"/>
  <c r="L829" i="17"/>
  <c r="L841" i="17"/>
  <c r="L843" i="17"/>
  <c r="L845" i="17"/>
  <c r="L851" i="17"/>
  <c r="L855" i="17"/>
  <c r="L877" i="17"/>
  <c r="L883" i="17"/>
  <c r="L891" i="17"/>
  <c r="L897" i="17"/>
  <c r="T687" i="17"/>
  <c r="T251" i="17" s="1"/>
  <c r="T689" i="17"/>
  <c r="T253" i="17" s="1"/>
  <c r="T691" i="17"/>
  <c r="T255" i="17" s="1"/>
  <c r="T693" i="17"/>
  <c r="T257" i="17" s="1"/>
  <c r="T695" i="17"/>
  <c r="T259" i="17" s="1"/>
  <c r="T697" i="17"/>
  <c r="T261" i="17" s="1"/>
  <c r="T699" i="17"/>
  <c r="T263" i="17" s="1"/>
  <c r="T701" i="17"/>
  <c r="T265" i="17" s="1"/>
  <c r="T703" i="17"/>
  <c r="T267" i="17" s="1"/>
  <c r="T705" i="17"/>
  <c r="T269" i="17" s="1"/>
  <c r="T707" i="17"/>
  <c r="T271" i="17" s="1"/>
  <c r="T709" i="17"/>
  <c r="T273" i="17" s="1"/>
  <c r="T711" i="17"/>
  <c r="T275" i="17" s="1"/>
  <c r="T713" i="17"/>
  <c r="T277" i="17" s="1"/>
  <c r="T715" i="17"/>
  <c r="T279" i="17" s="1"/>
  <c r="T717" i="17"/>
  <c r="T281" i="17" s="1"/>
  <c r="T719" i="17"/>
  <c r="T283" i="17" s="1"/>
  <c r="T721" i="17"/>
  <c r="T285" i="17" s="1"/>
  <c r="T723" i="17"/>
  <c r="T287" i="17" s="1"/>
  <c r="T725" i="17"/>
  <c r="T289" i="17" s="1"/>
  <c r="T727" i="17"/>
  <c r="T291" i="17" s="1"/>
  <c r="T729" i="17"/>
  <c r="T293" i="17" s="1"/>
  <c r="T731" i="17"/>
  <c r="T295" i="17" s="1"/>
  <c r="T733" i="17"/>
  <c r="T297" i="17" s="1"/>
  <c r="T735" i="17"/>
  <c r="T299" i="17" s="1"/>
  <c r="T737" i="17"/>
  <c r="T301" i="17" s="1"/>
  <c r="T739" i="17"/>
  <c r="T303" i="17" s="1"/>
  <c r="T741" i="17"/>
  <c r="T305" i="17" s="1"/>
  <c r="T743" i="17"/>
  <c r="T307" i="17" s="1"/>
  <c r="T745" i="17"/>
  <c r="T309" i="17" s="1"/>
  <c r="T747" i="17"/>
  <c r="T311" i="17" s="1"/>
  <c r="T749" i="17"/>
  <c r="T313" i="17" s="1"/>
  <c r="T751" i="17"/>
  <c r="T315" i="17" s="1"/>
  <c r="T753" i="17"/>
  <c r="T317" i="17" s="1"/>
  <c r="T755" i="17"/>
  <c r="T319" i="17" s="1"/>
  <c r="T757" i="17"/>
  <c r="T321" i="17" s="1"/>
  <c r="T759" i="17"/>
  <c r="T323" i="17" s="1"/>
  <c r="T761" i="17"/>
  <c r="T325" i="17" s="1"/>
  <c r="T763" i="17"/>
  <c r="T327" i="17" s="1"/>
  <c r="T765" i="17"/>
  <c r="T329" i="17" s="1"/>
  <c r="T767" i="17"/>
  <c r="T331" i="17" s="1"/>
  <c r="T769" i="17"/>
  <c r="T333" i="17" s="1"/>
  <c r="T771" i="17"/>
  <c r="T335" i="17" s="1"/>
  <c r="T773" i="17"/>
  <c r="T337" i="17" s="1"/>
  <c r="T775" i="17"/>
  <c r="T339" i="17" s="1"/>
  <c r="T777" i="17"/>
  <c r="T341" i="17" s="1"/>
  <c r="T779" i="17"/>
  <c r="T343" i="17" s="1"/>
  <c r="T781" i="17"/>
  <c r="T345" i="17" s="1"/>
  <c r="T783" i="17"/>
  <c r="T347" i="17" s="1"/>
  <c r="T688" i="17"/>
  <c r="T252" i="17" s="1"/>
  <c r="T690" i="17"/>
  <c r="T254" i="17" s="1"/>
  <c r="T692" i="17"/>
  <c r="T256" i="17" s="1"/>
  <c r="T694" i="17"/>
  <c r="T258" i="17" s="1"/>
  <c r="T696" i="17"/>
  <c r="T260" i="17" s="1"/>
  <c r="T698" i="17"/>
  <c r="T262" i="17" s="1"/>
  <c r="T700" i="17"/>
  <c r="T264" i="17" s="1"/>
  <c r="T702" i="17"/>
  <c r="T266" i="17" s="1"/>
  <c r="T704" i="17"/>
  <c r="T268" i="17" s="1"/>
  <c r="T706" i="17"/>
  <c r="T270" i="17" s="1"/>
  <c r="T708" i="17"/>
  <c r="T272" i="17" s="1"/>
  <c r="T710" i="17"/>
  <c r="T274" i="17" s="1"/>
  <c r="T712" i="17"/>
  <c r="T276" i="17" s="1"/>
  <c r="T714" i="17"/>
  <c r="T278" i="17" s="1"/>
  <c r="T716" i="17"/>
  <c r="T280" i="17" s="1"/>
  <c r="T718" i="17"/>
  <c r="T282" i="17" s="1"/>
  <c r="T720" i="17"/>
  <c r="T284" i="17" s="1"/>
  <c r="T722" i="17"/>
  <c r="T286" i="17" s="1"/>
  <c r="T724" i="17"/>
  <c r="T288" i="17" s="1"/>
  <c r="T726" i="17"/>
  <c r="T290" i="17" s="1"/>
  <c r="T728" i="17"/>
  <c r="T292" i="17" s="1"/>
  <c r="T730" i="17"/>
  <c r="T294" i="17" s="1"/>
  <c r="T732" i="17"/>
  <c r="T296" i="17" s="1"/>
  <c r="T734" i="17"/>
  <c r="T298" i="17" s="1"/>
  <c r="T736" i="17"/>
  <c r="T300" i="17" s="1"/>
  <c r="T738" i="17"/>
  <c r="T302" i="17" s="1"/>
  <c r="T740" i="17"/>
  <c r="T304" i="17" s="1"/>
  <c r="T742" i="17"/>
  <c r="T306" i="17" s="1"/>
  <c r="T744" i="17"/>
  <c r="T308" i="17" s="1"/>
  <c r="T746" i="17"/>
  <c r="T310" i="17" s="1"/>
  <c r="T748" i="17"/>
  <c r="T312" i="17" s="1"/>
  <c r="T750" i="17"/>
  <c r="T314" i="17" s="1"/>
  <c r="T752" i="17"/>
  <c r="T316" i="17" s="1"/>
  <c r="T754" i="17"/>
  <c r="T318" i="17" s="1"/>
  <c r="T756" i="17"/>
  <c r="T320" i="17" s="1"/>
  <c r="T758" i="17"/>
  <c r="T322" i="17" s="1"/>
  <c r="T760" i="17"/>
  <c r="T324" i="17" s="1"/>
  <c r="T762" i="17"/>
  <c r="T326" i="17" s="1"/>
  <c r="T764" i="17"/>
  <c r="T328" i="17" s="1"/>
  <c r="T766" i="17"/>
  <c r="T330" i="17" s="1"/>
  <c r="T768" i="17"/>
  <c r="T332" i="17" s="1"/>
  <c r="T770" i="17"/>
  <c r="T334" i="17" s="1"/>
  <c r="T772" i="17"/>
  <c r="T336" i="17" s="1"/>
  <c r="T774" i="17"/>
  <c r="T338" i="17" s="1"/>
  <c r="T776" i="17"/>
  <c r="T340" i="17" s="1"/>
  <c r="T778" i="17"/>
  <c r="T342" i="17" s="1"/>
  <c r="T780" i="17"/>
  <c r="T344" i="17" s="1"/>
  <c r="T782" i="17"/>
  <c r="T346" i="17" s="1"/>
  <c r="T784" i="17"/>
  <c r="T348" i="17" s="1"/>
  <c r="T892" i="17"/>
  <c r="T456" i="17" s="1"/>
  <c r="T797" i="17"/>
  <c r="T361" i="17" s="1"/>
  <c r="T803" i="17"/>
  <c r="T367" i="17" s="1"/>
  <c r="T807" i="17"/>
  <c r="T371" i="17" s="1"/>
  <c r="T819" i="17"/>
  <c r="T383" i="17" s="1"/>
  <c r="T835" i="17"/>
  <c r="T399" i="17" s="1"/>
  <c r="T843" i="17"/>
  <c r="T407" i="17" s="1"/>
  <c r="T863" i="17"/>
  <c r="T427" i="17" s="1"/>
  <c r="T887" i="17"/>
  <c r="T451" i="17" s="1"/>
  <c r="T889" i="17"/>
  <c r="T453" i="17" s="1"/>
  <c r="T786" i="17"/>
  <c r="T350" i="17" s="1"/>
  <c r="T788" i="17"/>
  <c r="T352" i="17" s="1"/>
  <c r="T790" i="17"/>
  <c r="T354" i="17" s="1"/>
  <c r="T792" i="17"/>
  <c r="T356" i="17" s="1"/>
  <c r="T794" i="17"/>
  <c r="T358" i="17" s="1"/>
  <c r="T796" i="17"/>
  <c r="T360" i="17" s="1"/>
  <c r="T798" i="17"/>
  <c r="T362" i="17" s="1"/>
  <c r="T800" i="17"/>
  <c r="T364" i="17" s="1"/>
  <c r="T802" i="17"/>
  <c r="T366" i="17" s="1"/>
  <c r="T804" i="17"/>
  <c r="T368" i="17" s="1"/>
  <c r="T806" i="17"/>
  <c r="T370" i="17" s="1"/>
  <c r="T808" i="17"/>
  <c r="T372" i="17" s="1"/>
  <c r="T810" i="17"/>
  <c r="T374" i="17" s="1"/>
  <c r="T812" i="17"/>
  <c r="T376" i="17" s="1"/>
  <c r="T814" i="17"/>
  <c r="T378" i="17" s="1"/>
  <c r="T816" i="17"/>
  <c r="T380" i="17" s="1"/>
  <c r="T818" i="17"/>
  <c r="T382" i="17" s="1"/>
  <c r="T820" i="17"/>
  <c r="T384" i="17" s="1"/>
  <c r="T822" i="17"/>
  <c r="T386" i="17" s="1"/>
  <c r="T824" i="17"/>
  <c r="T388" i="17" s="1"/>
  <c r="T826" i="17"/>
  <c r="T390" i="17" s="1"/>
  <c r="T828" i="17"/>
  <c r="T392" i="17" s="1"/>
  <c r="T830" i="17"/>
  <c r="T394" i="17" s="1"/>
  <c r="T832" i="17"/>
  <c r="T396" i="17" s="1"/>
  <c r="T834" i="17"/>
  <c r="T398" i="17" s="1"/>
  <c r="T836" i="17"/>
  <c r="T400" i="17" s="1"/>
  <c r="T838" i="17"/>
  <c r="T402" i="17" s="1"/>
  <c r="T840" i="17"/>
  <c r="T404" i="17" s="1"/>
  <c r="T842" i="17"/>
  <c r="T406" i="17" s="1"/>
  <c r="T844" i="17"/>
  <c r="T408" i="17" s="1"/>
  <c r="T846" i="17"/>
  <c r="T410" i="17" s="1"/>
  <c r="T848" i="17"/>
  <c r="T412" i="17" s="1"/>
  <c r="T850" i="17"/>
  <c r="T414" i="17" s="1"/>
  <c r="T852" i="17"/>
  <c r="T416" i="17" s="1"/>
  <c r="T854" i="17"/>
  <c r="T418" i="17" s="1"/>
  <c r="T856" i="17"/>
  <c r="T420" i="17" s="1"/>
  <c r="T858" i="17"/>
  <c r="T422" i="17" s="1"/>
  <c r="T860" i="17"/>
  <c r="T424" i="17" s="1"/>
  <c r="T862" i="17"/>
  <c r="T426" i="17" s="1"/>
  <c r="T864" i="17"/>
  <c r="T428" i="17" s="1"/>
  <c r="T866" i="17"/>
  <c r="T430" i="17" s="1"/>
  <c r="T868" i="17"/>
  <c r="T432" i="17" s="1"/>
  <c r="T870" i="17"/>
  <c r="T434" i="17" s="1"/>
  <c r="T872" i="17"/>
  <c r="T436" i="17" s="1"/>
  <c r="T874" i="17"/>
  <c r="T438" i="17" s="1"/>
  <c r="T876" i="17"/>
  <c r="T440" i="17" s="1"/>
  <c r="T878" i="17"/>
  <c r="T442" i="17" s="1"/>
  <c r="T880" i="17"/>
  <c r="T444" i="17" s="1"/>
  <c r="T882" i="17"/>
  <c r="T446" i="17" s="1"/>
  <c r="T884" i="17"/>
  <c r="T448" i="17" s="1"/>
  <c r="T886" i="17"/>
  <c r="T450" i="17" s="1"/>
  <c r="T888" i="17"/>
  <c r="T452" i="17" s="1"/>
  <c r="T890" i="17"/>
  <c r="T454" i="17" s="1"/>
  <c r="T894" i="17"/>
  <c r="T458" i="17" s="1"/>
  <c r="T896" i="17"/>
  <c r="T460" i="17" s="1"/>
  <c r="T787" i="17"/>
  <c r="T351" i="17" s="1"/>
  <c r="T791" i="17"/>
  <c r="T355" i="17" s="1"/>
  <c r="T793" i="17"/>
  <c r="T357" i="17" s="1"/>
  <c r="T799" i="17"/>
  <c r="T363" i="17" s="1"/>
  <c r="T801" i="17"/>
  <c r="T365" i="17" s="1"/>
  <c r="T805" i="17"/>
  <c r="T369" i="17" s="1"/>
  <c r="T809" i="17"/>
  <c r="T373" i="17" s="1"/>
  <c r="T811" i="17"/>
  <c r="T375" i="17" s="1"/>
  <c r="T813" i="17"/>
  <c r="T377" i="17" s="1"/>
  <c r="T815" i="17"/>
  <c r="T379" i="17" s="1"/>
  <c r="T823" i="17"/>
  <c r="T387" i="17" s="1"/>
  <c r="T825" i="17"/>
  <c r="T389" i="17" s="1"/>
  <c r="T827" i="17"/>
  <c r="T391" i="17" s="1"/>
  <c r="T829" i="17"/>
  <c r="T393" i="17" s="1"/>
  <c r="T833" i="17"/>
  <c r="T397" i="17" s="1"/>
  <c r="T837" i="17"/>
  <c r="T401" i="17" s="1"/>
  <c r="T845" i="17"/>
  <c r="T409" i="17" s="1"/>
  <c r="T849" i="17"/>
  <c r="T413" i="17" s="1"/>
  <c r="T851" i="17"/>
  <c r="T415" i="17" s="1"/>
  <c r="T853" i="17"/>
  <c r="T417" i="17" s="1"/>
  <c r="T855" i="17"/>
  <c r="T419" i="17" s="1"/>
  <c r="T857" i="17"/>
  <c r="T421" i="17" s="1"/>
  <c r="T861" i="17"/>
  <c r="T425" i="17" s="1"/>
  <c r="T873" i="17"/>
  <c r="T437" i="17" s="1"/>
  <c r="T875" i="17"/>
  <c r="T439" i="17" s="1"/>
  <c r="T877" i="17"/>
  <c r="T441" i="17" s="1"/>
  <c r="T881" i="17"/>
  <c r="T445" i="17" s="1"/>
  <c r="T883" i="17"/>
  <c r="T447" i="17" s="1"/>
  <c r="T891" i="17"/>
  <c r="T455" i="17" s="1"/>
  <c r="T893" i="17"/>
  <c r="T457" i="17" s="1"/>
  <c r="T895" i="17"/>
  <c r="T459" i="17" s="1"/>
  <c r="T897" i="17"/>
  <c r="T461" i="17" s="1"/>
  <c r="T785" i="17"/>
  <c r="T349" i="17" s="1"/>
  <c r="T789" i="17"/>
  <c r="T353" i="17" s="1"/>
  <c r="T795" i="17"/>
  <c r="T359" i="17" s="1"/>
  <c r="T817" i="17"/>
  <c r="T381" i="17" s="1"/>
  <c r="T821" i="17"/>
  <c r="T385" i="17" s="1"/>
  <c r="T831" i="17"/>
  <c r="T395" i="17" s="1"/>
  <c r="T839" i="17"/>
  <c r="T403" i="17" s="1"/>
  <c r="T841" i="17"/>
  <c r="T405" i="17" s="1"/>
  <c r="T847" i="17"/>
  <c r="T411" i="17" s="1"/>
  <c r="T859" i="17"/>
  <c r="T423" i="17" s="1"/>
  <c r="T865" i="17"/>
  <c r="T429" i="17" s="1"/>
  <c r="T867" i="17"/>
  <c r="T431" i="17" s="1"/>
  <c r="T869" i="17"/>
  <c r="T433" i="17" s="1"/>
  <c r="T871" i="17"/>
  <c r="T435" i="17" s="1"/>
  <c r="T879" i="17"/>
  <c r="T443" i="17" s="1"/>
  <c r="T885" i="17"/>
  <c r="T449" i="17" s="1"/>
  <c r="AT688" i="17"/>
  <c r="AT690" i="17"/>
  <c r="AT692" i="17"/>
  <c r="AT694" i="17"/>
  <c r="AT696" i="17"/>
  <c r="AT698" i="17"/>
  <c r="AT700" i="17"/>
  <c r="AT702" i="17"/>
  <c r="AT704" i="17"/>
  <c r="AT706" i="17"/>
  <c r="AT708" i="17"/>
  <c r="AT710" i="17"/>
  <c r="AT712" i="17"/>
  <c r="AT714" i="17"/>
  <c r="AT716" i="17"/>
  <c r="AT718" i="17"/>
  <c r="AT720" i="17"/>
  <c r="AT722" i="17"/>
  <c r="AT724" i="17"/>
  <c r="AT726" i="17"/>
  <c r="AT728" i="17"/>
  <c r="AT730" i="17"/>
  <c r="AT732" i="17"/>
  <c r="AT734" i="17"/>
  <c r="AT736" i="17"/>
  <c r="AT738" i="17"/>
  <c r="AT740" i="17"/>
  <c r="AT742" i="17"/>
  <c r="AT744" i="17"/>
  <c r="AT746" i="17"/>
  <c r="AT748" i="17"/>
  <c r="AT750" i="17"/>
  <c r="AT752" i="17"/>
  <c r="AT754" i="17"/>
  <c r="AT756" i="17"/>
  <c r="AT758" i="17"/>
  <c r="AT760" i="17"/>
  <c r="AT762" i="17"/>
  <c r="AT764" i="17"/>
  <c r="AT766" i="17"/>
  <c r="AT768" i="17"/>
  <c r="AT770" i="17"/>
  <c r="AT772" i="17"/>
  <c r="AT774" i="17"/>
  <c r="AT776" i="17"/>
  <c r="AT778" i="17"/>
  <c r="AT780" i="17"/>
  <c r="AT782" i="17"/>
  <c r="AT784" i="17"/>
  <c r="AT687" i="17"/>
  <c r="AT689" i="17"/>
  <c r="AT691" i="17"/>
  <c r="AT693" i="17"/>
  <c r="AT695" i="17"/>
  <c r="AT697" i="17"/>
  <c r="AT699" i="17"/>
  <c r="AT701" i="17"/>
  <c r="AT703" i="17"/>
  <c r="AT705" i="17"/>
  <c r="AT707" i="17"/>
  <c r="AT709" i="17"/>
  <c r="AT711" i="17"/>
  <c r="AT713" i="17"/>
  <c r="AT715" i="17"/>
  <c r="AT717" i="17"/>
  <c r="AT719" i="17"/>
  <c r="AT721" i="17"/>
  <c r="AT723" i="17"/>
  <c r="AT725" i="17"/>
  <c r="AT727" i="17"/>
  <c r="AT729" i="17"/>
  <c r="AT731" i="17"/>
  <c r="AT733" i="17"/>
  <c r="AT735" i="17"/>
  <c r="AT737" i="17"/>
  <c r="AT739" i="17"/>
  <c r="AT741" i="17"/>
  <c r="AT743" i="17"/>
  <c r="AT745" i="17"/>
  <c r="AT747" i="17"/>
  <c r="AT749" i="17"/>
  <c r="AT751" i="17"/>
  <c r="AT753" i="17"/>
  <c r="AT755" i="17"/>
  <c r="AT757" i="17"/>
  <c r="AT759" i="17"/>
  <c r="AT761" i="17"/>
  <c r="AT763" i="17"/>
  <c r="AT765" i="17"/>
  <c r="AT767" i="17"/>
  <c r="AT769" i="17"/>
  <c r="AT771" i="17"/>
  <c r="AT773" i="17"/>
  <c r="AT775" i="17"/>
  <c r="AT777" i="17"/>
  <c r="AT779" i="17"/>
  <c r="AT781" i="17"/>
  <c r="AT783" i="17"/>
  <c r="AT887" i="17"/>
  <c r="AT889" i="17"/>
  <c r="AT893" i="17"/>
  <c r="AT897" i="17"/>
  <c r="AT786" i="17"/>
  <c r="AT788" i="17"/>
  <c r="AT790" i="17"/>
  <c r="AT796" i="17"/>
  <c r="AT802" i="17"/>
  <c r="AT806" i="17"/>
  <c r="AT812" i="17"/>
  <c r="AT814" i="17"/>
  <c r="AT818" i="17"/>
  <c r="AT822" i="17"/>
  <c r="AT828" i="17"/>
  <c r="AT836" i="17"/>
  <c r="AT844" i="17"/>
  <c r="AT848" i="17"/>
  <c r="AT852" i="17"/>
  <c r="AT856" i="17"/>
  <c r="AT858" i="17"/>
  <c r="AT860" i="17"/>
  <c r="AT868" i="17"/>
  <c r="AT876" i="17"/>
  <c r="AT878" i="17"/>
  <c r="AT892" i="17"/>
  <c r="AT785" i="17"/>
  <c r="AT787" i="17"/>
  <c r="AT789" i="17"/>
  <c r="AT791" i="17"/>
  <c r="AT793" i="17"/>
  <c r="AT795" i="17"/>
  <c r="AT797" i="17"/>
  <c r="AT799" i="17"/>
  <c r="AT801" i="17"/>
  <c r="AT803" i="17"/>
  <c r="AT805" i="17"/>
  <c r="AT807" i="17"/>
  <c r="AT809" i="17"/>
  <c r="AT811" i="17"/>
  <c r="AT813" i="17"/>
  <c r="AT815" i="17"/>
  <c r="AT817" i="17"/>
  <c r="AT819" i="17"/>
  <c r="AT821" i="17"/>
  <c r="AT823" i="17"/>
  <c r="AT825" i="17"/>
  <c r="AT827" i="17"/>
  <c r="AT829" i="17"/>
  <c r="AT831" i="17"/>
  <c r="AT833" i="17"/>
  <c r="AT835" i="17"/>
  <c r="AT837" i="17"/>
  <c r="AT839" i="17"/>
  <c r="AT841" i="17"/>
  <c r="AT843" i="17"/>
  <c r="AT845" i="17"/>
  <c r="AT847" i="17"/>
  <c r="AT849" i="17"/>
  <c r="AT851" i="17"/>
  <c r="AT853" i="17"/>
  <c r="AT855" i="17"/>
  <c r="AT857" i="17"/>
  <c r="AT859" i="17"/>
  <c r="AT861" i="17"/>
  <c r="AT863" i="17"/>
  <c r="AT865" i="17"/>
  <c r="AT867" i="17"/>
  <c r="AT869" i="17"/>
  <c r="AT871" i="17"/>
  <c r="AT873" i="17"/>
  <c r="AT875" i="17"/>
  <c r="AT877" i="17"/>
  <c r="AT879" i="17"/>
  <c r="AT881" i="17"/>
  <c r="AT883" i="17"/>
  <c r="AT885" i="17"/>
  <c r="AT891" i="17"/>
  <c r="AT895" i="17"/>
  <c r="AT816" i="17"/>
  <c r="AT820" i="17"/>
  <c r="AT830" i="17"/>
  <c r="AT834" i="17"/>
  <c r="AT838" i="17"/>
  <c r="AT846" i="17"/>
  <c r="AT862" i="17"/>
  <c r="AT866" i="17"/>
  <c r="AT870" i="17"/>
  <c r="AT874" i="17"/>
  <c r="AT884" i="17"/>
  <c r="AT886" i="17"/>
  <c r="AT888" i="17"/>
  <c r="AT792" i="17"/>
  <c r="AT794" i="17"/>
  <c r="AT798" i="17"/>
  <c r="AT800" i="17"/>
  <c r="AT804" i="17"/>
  <c r="AT808" i="17"/>
  <c r="AT810" i="17"/>
  <c r="AT824" i="17"/>
  <c r="AT826" i="17"/>
  <c r="AT832" i="17"/>
  <c r="AT840" i="17"/>
  <c r="AT842" i="17"/>
  <c r="AT850" i="17"/>
  <c r="AT854" i="17"/>
  <c r="AT864" i="17"/>
  <c r="AT872" i="17"/>
  <c r="AT880" i="17"/>
  <c r="AT882" i="17"/>
  <c r="AT890" i="17"/>
  <c r="AT894" i="17"/>
  <c r="AT896" i="17"/>
  <c r="C686" i="17"/>
  <c r="V686" i="17"/>
  <c r="V250" i="17" s="1"/>
  <c r="F686" i="17"/>
  <c r="H686" i="17"/>
  <c r="H250" i="17" s="1"/>
  <c r="P686" i="17"/>
  <c r="L686" i="17"/>
  <c r="T686" i="17"/>
  <c r="T250" i="17" s="1"/>
  <c r="AT686" i="17"/>
  <c r="R686" i="17"/>
  <c r="J686" i="17"/>
  <c r="Z686" i="17"/>
  <c r="AC19" i="17"/>
  <c r="AK19" i="17"/>
  <c r="AO19" i="17"/>
  <c r="U19" i="17"/>
  <c r="Y19" i="17"/>
  <c r="Z9" i="17"/>
  <c r="E19" i="17"/>
  <c r="Z22" i="17"/>
  <c r="Z25" i="17" s="1"/>
  <c r="Z24" i="17" s="1"/>
  <c r="G19" i="17"/>
  <c r="F9" i="17"/>
  <c r="AQ19" i="17"/>
  <c r="I19" i="17"/>
  <c r="M19" i="17"/>
  <c r="F22" i="17"/>
  <c r="F25" i="17" s="1"/>
  <c r="F24" i="17" s="1"/>
  <c r="AA19" i="17"/>
  <c r="AI19" i="17"/>
  <c r="K19" i="17"/>
  <c r="O19" i="17"/>
  <c r="S19" i="17"/>
  <c r="AE19" i="17"/>
  <c r="AS19" i="17"/>
  <c r="Q19" i="17"/>
  <c r="AG19" i="17"/>
  <c r="AR19" i="17"/>
  <c r="AP19" i="17"/>
  <c r="AN19" i="17"/>
  <c r="AM19" i="17"/>
  <c r="W19" i="17"/>
  <c r="AL19" i="17"/>
  <c r="X19" i="17"/>
  <c r="R22" i="17"/>
  <c r="R25" i="17" s="1"/>
  <c r="R24" i="17" s="1"/>
  <c r="R9" i="17"/>
  <c r="H22" i="17"/>
  <c r="H25" i="17" s="1"/>
  <c r="H24" i="17" s="1"/>
  <c r="H9" i="17"/>
  <c r="T22" i="17"/>
  <c r="T25" i="17" s="1"/>
  <c r="T24" i="17" s="1"/>
  <c r="T9" i="17"/>
  <c r="J9" i="17"/>
  <c r="J22" i="17"/>
  <c r="J25" i="17" s="1"/>
  <c r="J24" i="17" s="1"/>
  <c r="P9" i="17"/>
  <c r="P22" i="17"/>
  <c r="P25" i="17" s="1"/>
  <c r="P24" i="17" s="1"/>
  <c r="L22" i="17"/>
  <c r="L25" i="17" s="1"/>
  <c r="L24" i="17" s="1"/>
  <c r="L9" i="17"/>
  <c r="C9" i="17"/>
  <c r="V9" i="17"/>
  <c r="AT9" i="17"/>
  <c r="C22" i="17"/>
  <c r="C25" i="17" s="1"/>
  <c r="C24" i="17" s="1"/>
  <c r="L436" i="17" l="1"/>
  <c r="L362" i="17"/>
  <c r="L314" i="17"/>
  <c r="L296" i="17"/>
  <c r="L422" i="17"/>
  <c r="P428" i="17"/>
  <c r="P430" i="17"/>
  <c r="P378" i="17"/>
  <c r="P274" i="17"/>
  <c r="L361" i="17"/>
  <c r="L461" i="17"/>
  <c r="L326" i="17"/>
  <c r="L434" i="17"/>
  <c r="L265" i="17"/>
  <c r="AJ854" i="17"/>
  <c r="P346" i="17"/>
  <c r="L442" i="17"/>
  <c r="L421" i="17"/>
  <c r="L385" i="17"/>
  <c r="L371" i="17"/>
  <c r="L315" i="17"/>
  <c r="L303" i="17"/>
  <c r="P324" i="17"/>
  <c r="L439" i="17"/>
  <c r="L417" i="17"/>
  <c r="L381" i="17"/>
  <c r="L369" i="17"/>
  <c r="L313" i="17"/>
  <c r="L292" i="17"/>
  <c r="L454" i="17"/>
  <c r="L404" i="17"/>
  <c r="L426" i="17"/>
  <c r="L379" i="17"/>
  <c r="L339" i="17"/>
  <c r="L308" i="17"/>
  <c r="L258" i="17"/>
  <c r="L456" i="17"/>
  <c r="L427" i="17"/>
  <c r="L409" i="17"/>
  <c r="L372" i="17"/>
  <c r="L328" i="17"/>
  <c r="L291" i="17"/>
  <c r="L262" i="17"/>
  <c r="L451" i="17"/>
  <c r="L423" i="17"/>
  <c r="L407" i="17"/>
  <c r="L370" i="17"/>
  <c r="L338" i="17"/>
  <c r="L284" i="17"/>
  <c r="L250" i="17"/>
  <c r="P338" i="17"/>
  <c r="L457" i="17"/>
  <c r="L435" i="17"/>
  <c r="L395" i="17"/>
  <c r="L352" i="17"/>
  <c r="L322" i="17"/>
  <c r="L280" i="17"/>
  <c r="P447" i="17"/>
  <c r="P253" i="17"/>
  <c r="L446" i="17"/>
  <c r="L424" i="17"/>
  <c r="L392" i="17"/>
  <c r="L386" i="17"/>
  <c r="L351" i="17"/>
  <c r="L344" i="17"/>
  <c r="L286" i="17"/>
  <c r="L267" i="17"/>
  <c r="P437" i="17"/>
  <c r="P299" i="17"/>
  <c r="L445" i="17"/>
  <c r="L416" i="17"/>
  <c r="L394" i="17"/>
  <c r="L382" i="17"/>
  <c r="L350" i="17"/>
  <c r="L332" i="17"/>
  <c r="L285" i="17"/>
  <c r="L253" i="17"/>
  <c r="P427" i="17"/>
  <c r="P334" i="17"/>
  <c r="L441" i="17"/>
  <c r="L448" i="17"/>
  <c r="L459" i="17"/>
  <c r="L398" i="17"/>
  <c r="L433" i="17"/>
  <c r="L418" i="17"/>
  <c r="L403" i="17"/>
  <c r="L377" i="17"/>
  <c r="L354" i="17"/>
  <c r="L347" i="17"/>
  <c r="L365" i="17"/>
  <c r="L335" i="17"/>
  <c r="L309" i="17"/>
  <c r="L279" i="17"/>
  <c r="L306" i="17"/>
  <c r="L281" i="17"/>
  <c r="L251" i="17"/>
  <c r="P449" i="17"/>
  <c r="P400" i="17"/>
  <c r="P291" i="17"/>
  <c r="L460" i="17"/>
  <c r="L440" i="17"/>
  <c r="L455" i="17"/>
  <c r="L432" i="17"/>
  <c r="L425" i="17"/>
  <c r="L414" i="17"/>
  <c r="L401" i="17"/>
  <c r="L393" i="17"/>
  <c r="L329" i="17"/>
  <c r="L323" i="17"/>
  <c r="L363" i="17"/>
  <c r="L327" i="17"/>
  <c r="L319" i="17"/>
  <c r="L293" i="17"/>
  <c r="L298" i="17"/>
  <c r="L256" i="17"/>
  <c r="L273" i="17"/>
  <c r="P439" i="17"/>
  <c r="P369" i="17"/>
  <c r="P266" i="17"/>
  <c r="L450" i="17"/>
  <c r="L444" i="17"/>
  <c r="L431" i="17"/>
  <c r="L412" i="17"/>
  <c r="L408" i="17"/>
  <c r="L384" i="17"/>
  <c r="L389" i="17"/>
  <c r="L388" i="17"/>
  <c r="L368" i="17"/>
  <c r="L349" i="17"/>
  <c r="L334" i="17"/>
  <c r="L324" i="17"/>
  <c r="L312" i="17"/>
  <c r="L255" i="17"/>
  <c r="L282" i="17"/>
  <c r="L276" i="17"/>
  <c r="L257" i="17"/>
  <c r="P401" i="17"/>
  <c r="P366" i="17"/>
  <c r="P271" i="17"/>
  <c r="L449" i="17"/>
  <c r="L443" i="17"/>
  <c r="L411" i="17"/>
  <c r="L402" i="17"/>
  <c r="L406" i="17"/>
  <c r="L376" i="17"/>
  <c r="L353" i="17"/>
  <c r="L390" i="17"/>
  <c r="L364" i="17"/>
  <c r="L373" i="17"/>
  <c r="L330" i="17"/>
  <c r="L342" i="17"/>
  <c r="L318" i="17"/>
  <c r="L263" i="17"/>
  <c r="L305" i="17"/>
  <c r="L266" i="17"/>
  <c r="L259" i="17"/>
  <c r="L277" i="17"/>
  <c r="N9" i="17"/>
  <c r="N884" i="17"/>
  <c r="N448" i="17" s="1"/>
  <c r="N846" i="17"/>
  <c r="N410" i="17" s="1"/>
  <c r="N802" i="17"/>
  <c r="N366" i="17" s="1"/>
  <c r="N830" i="17"/>
  <c r="N394" i="17" s="1"/>
  <c r="N885" i="17"/>
  <c r="N449" i="17" s="1"/>
  <c r="N869" i="17"/>
  <c r="N433" i="17" s="1"/>
  <c r="N853" i="17"/>
  <c r="N417" i="17" s="1"/>
  <c r="N837" i="17"/>
  <c r="N401" i="17" s="1"/>
  <c r="N821" i="17"/>
  <c r="N385" i="17" s="1"/>
  <c r="N805" i="17"/>
  <c r="N369" i="17" s="1"/>
  <c r="N789" i="17"/>
  <c r="N353" i="17" s="1"/>
  <c r="N876" i="17"/>
  <c r="N440" i="17" s="1"/>
  <c r="N832" i="17"/>
  <c r="N396" i="17" s="1"/>
  <c r="N804" i="17"/>
  <c r="N368" i="17" s="1"/>
  <c r="N779" i="17"/>
  <c r="N343" i="17" s="1"/>
  <c r="N763" i="17"/>
  <c r="N327" i="17" s="1"/>
  <c r="N747" i="17"/>
  <c r="N311" i="17" s="1"/>
  <c r="N731" i="17"/>
  <c r="N295" i="17" s="1"/>
  <c r="N715" i="17"/>
  <c r="N279" i="17" s="1"/>
  <c r="N699" i="17"/>
  <c r="N263" i="17" s="1"/>
  <c r="N782" i="17"/>
  <c r="N346" i="17" s="1"/>
  <c r="N766" i="17"/>
  <c r="N330" i="17" s="1"/>
  <c r="N750" i="17"/>
  <c r="N314" i="17" s="1"/>
  <c r="N734" i="17"/>
  <c r="N298" i="17" s="1"/>
  <c r="N718" i="17"/>
  <c r="N282" i="17" s="1"/>
  <c r="N702" i="17"/>
  <c r="N266" i="17" s="1"/>
  <c r="N22" i="17"/>
  <c r="N25" i="17" s="1"/>
  <c r="N24" i="17" s="1"/>
  <c r="N878" i="17"/>
  <c r="N442" i="17" s="1"/>
  <c r="N844" i="17"/>
  <c r="N408" i="17" s="1"/>
  <c r="N796" i="17"/>
  <c r="N360" i="17" s="1"/>
  <c r="N818" i="17"/>
  <c r="N382" i="17" s="1"/>
  <c r="N883" i="17"/>
  <c r="N447" i="17" s="1"/>
  <c r="N867" i="17"/>
  <c r="N431" i="17" s="1"/>
  <c r="N851" i="17"/>
  <c r="N415" i="17" s="1"/>
  <c r="N835" i="17"/>
  <c r="N399" i="17" s="1"/>
  <c r="N819" i="17"/>
  <c r="N383" i="17" s="1"/>
  <c r="N803" i="17"/>
  <c r="N367" i="17" s="1"/>
  <c r="N787" i="17"/>
  <c r="N351" i="17" s="1"/>
  <c r="N874" i="17"/>
  <c r="N438" i="17" s="1"/>
  <c r="N826" i="17"/>
  <c r="N390" i="17" s="1"/>
  <c r="N798" i="17"/>
  <c r="N362" i="17" s="1"/>
  <c r="N777" i="17"/>
  <c r="N341" i="17" s="1"/>
  <c r="N761" i="17"/>
  <c r="N325" i="17" s="1"/>
  <c r="N745" i="17"/>
  <c r="N309" i="17" s="1"/>
  <c r="N729" i="17"/>
  <c r="N293" i="17" s="1"/>
  <c r="N713" i="17"/>
  <c r="N277" i="17" s="1"/>
  <c r="N697" i="17"/>
  <c r="N261" i="17" s="1"/>
  <c r="N780" i="17"/>
  <c r="N344" i="17" s="1"/>
  <c r="N764" i="17"/>
  <c r="N328" i="17" s="1"/>
  <c r="N748" i="17"/>
  <c r="N312" i="17" s="1"/>
  <c r="N732" i="17"/>
  <c r="N296" i="17" s="1"/>
  <c r="N716" i="17"/>
  <c r="N280" i="17" s="1"/>
  <c r="N700" i="17"/>
  <c r="N264" i="17" s="1"/>
  <c r="N866" i="17"/>
  <c r="N430" i="17" s="1"/>
  <c r="N838" i="17"/>
  <c r="N402" i="17" s="1"/>
  <c r="N794" i="17"/>
  <c r="N358" i="17" s="1"/>
  <c r="N806" i="17"/>
  <c r="N370" i="17" s="1"/>
  <c r="N881" i="17"/>
  <c r="N445" i="17" s="1"/>
  <c r="N865" i="17"/>
  <c r="N429" i="17" s="1"/>
  <c r="N849" i="17"/>
  <c r="N413" i="17" s="1"/>
  <c r="N833" i="17"/>
  <c r="N397" i="17" s="1"/>
  <c r="N817" i="17"/>
  <c r="N381" i="17" s="1"/>
  <c r="N801" i="17"/>
  <c r="N365" i="17" s="1"/>
  <c r="N785" i="17"/>
  <c r="N349" i="17" s="1"/>
  <c r="N870" i="17"/>
  <c r="N434" i="17" s="1"/>
  <c r="N824" i="17"/>
  <c r="N388" i="17" s="1"/>
  <c r="N792" i="17"/>
  <c r="N356" i="17" s="1"/>
  <c r="N775" i="17"/>
  <c r="N339" i="17" s="1"/>
  <c r="N759" i="17"/>
  <c r="N323" i="17" s="1"/>
  <c r="N743" i="17"/>
  <c r="N307" i="17" s="1"/>
  <c r="N727" i="17"/>
  <c r="N291" i="17" s="1"/>
  <c r="N711" i="17"/>
  <c r="N275" i="17" s="1"/>
  <c r="N695" i="17"/>
  <c r="N259" i="17" s="1"/>
  <c r="N778" i="17"/>
  <c r="N342" i="17" s="1"/>
  <c r="N762" i="17"/>
  <c r="N326" i="17" s="1"/>
  <c r="N746" i="17"/>
  <c r="N310" i="17" s="1"/>
  <c r="N730" i="17"/>
  <c r="N294" i="17" s="1"/>
  <c r="N714" i="17"/>
  <c r="N278" i="17" s="1"/>
  <c r="N698" i="17"/>
  <c r="N262" i="17" s="1"/>
  <c r="N862" i="17"/>
  <c r="N426" i="17" s="1"/>
  <c r="N836" i="17"/>
  <c r="N400" i="17" s="1"/>
  <c r="N790" i="17"/>
  <c r="N354" i="17" s="1"/>
  <c r="N800" i="17"/>
  <c r="N364" i="17" s="1"/>
  <c r="N879" i="17"/>
  <c r="N443" i="17" s="1"/>
  <c r="N863" i="17"/>
  <c r="N427" i="17" s="1"/>
  <c r="N847" i="17"/>
  <c r="N411" i="17" s="1"/>
  <c r="N831" i="17"/>
  <c r="N395" i="17" s="1"/>
  <c r="N815" i="17"/>
  <c r="N379" i="17" s="1"/>
  <c r="N799" i="17"/>
  <c r="N363" i="17" s="1"/>
  <c r="N894" i="17"/>
  <c r="N458" i="17" s="1"/>
  <c r="N868" i="17"/>
  <c r="N432" i="17" s="1"/>
  <c r="N820" i="17"/>
  <c r="N384" i="17" s="1"/>
  <c r="N788" i="17"/>
  <c r="N352" i="17" s="1"/>
  <c r="N773" i="17"/>
  <c r="N337" i="17" s="1"/>
  <c r="N757" i="17"/>
  <c r="N321" i="17" s="1"/>
  <c r="N741" i="17"/>
  <c r="N305" i="17" s="1"/>
  <c r="N725" i="17"/>
  <c r="N289" i="17" s="1"/>
  <c r="N709" i="17"/>
  <c r="N273" i="17" s="1"/>
  <c r="N693" i="17"/>
  <c r="N257" i="17" s="1"/>
  <c r="N776" i="17"/>
  <c r="N340" i="17" s="1"/>
  <c r="N760" i="17"/>
  <c r="N324" i="17" s="1"/>
  <c r="N744" i="17"/>
  <c r="N308" i="17" s="1"/>
  <c r="N728" i="17"/>
  <c r="N292" i="17" s="1"/>
  <c r="N712" i="17"/>
  <c r="N276" i="17" s="1"/>
  <c r="N696" i="17"/>
  <c r="N260" i="17" s="1"/>
  <c r="N860" i="17"/>
  <c r="N424" i="17" s="1"/>
  <c r="N834" i="17"/>
  <c r="N398" i="17" s="1"/>
  <c r="N786" i="17"/>
  <c r="N350" i="17" s="1"/>
  <c r="N895" i="17"/>
  <c r="N459" i="17" s="1"/>
  <c r="N877" i="17"/>
  <c r="N441" i="17" s="1"/>
  <c r="N861" i="17"/>
  <c r="N425" i="17" s="1"/>
  <c r="N845" i="17"/>
  <c r="N409" i="17" s="1"/>
  <c r="N829" i="17"/>
  <c r="N393" i="17" s="1"/>
  <c r="N813" i="17"/>
  <c r="N377" i="17" s="1"/>
  <c r="N797" i="17"/>
  <c r="N361" i="17" s="1"/>
  <c r="N892" i="17"/>
  <c r="N456" i="17" s="1"/>
  <c r="N858" i="17"/>
  <c r="N422" i="17" s="1"/>
  <c r="N816" i="17"/>
  <c r="N380" i="17" s="1"/>
  <c r="N897" i="17"/>
  <c r="N461" i="17" s="1"/>
  <c r="N771" i="17"/>
  <c r="N335" i="17" s="1"/>
  <c r="N755" i="17"/>
  <c r="N319" i="17" s="1"/>
  <c r="N739" i="17"/>
  <c r="N303" i="17" s="1"/>
  <c r="N723" i="17"/>
  <c r="N287" i="17" s="1"/>
  <c r="N707" i="17"/>
  <c r="N271" i="17" s="1"/>
  <c r="N691" i="17"/>
  <c r="N255" i="17" s="1"/>
  <c r="N774" i="17"/>
  <c r="N338" i="17" s="1"/>
  <c r="N758" i="17"/>
  <c r="N322" i="17" s="1"/>
  <c r="N742" i="17"/>
  <c r="N306" i="17" s="1"/>
  <c r="N726" i="17"/>
  <c r="N290" i="17" s="1"/>
  <c r="N710" i="17"/>
  <c r="N274" i="17" s="1"/>
  <c r="N694" i="17"/>
  <c r="N258" i="17" s="1"/>
  <c r="N686" i="17"/>
  <c r="N250" i="17" s="1"/>
  <c r="N896" i="17"/>
  <c r="N460" i="17" s="1"/>
  <c r="N854" i="17"/>
  <c r="N418" i="17" s="1"/>
  <c r="N828" i="17"/>
  <c r="N392" i="17" s="1"/>
  <c r="N872" i="17"/>
  <c r="N436" i="17" s="1"/>
  <c r="N893" i="17"/>
  <c r="N457" i="17" s="1"/>
  <c r="N875" i="17"/>
  <c r="N439" i="17" s="1"/>
  <c r="N859" i="17"/>
  <c r="N423" i="17" s="1"/>
  <c r="N843" i="17"/>
  <c r="N407" i="17" s="1"/>
  <c r="N827" i="17"/>
  <c r="N391" i="17" s="1"/>
  <c r="N811" i="17"/>
  <c r="N375" i="17" s="1"/>
  <c r="N795" i="17"/>
  <c r="N359" i="17" s="1"/>
  <c r="N888" i="17"/>
  <c r="N452" i="17" s="1"/>
  <c r="N856" i="17"/>
  <c r="N420" i="17" s="1"/>
  <c r="N814" i="17"/>
  <c r="N378" i="17" s="1"/>
  <c r="N889" i="17"/>
  <c r="N453" i="17" s="1"/>
  <c r="N769" i="17"/>
  <c r="N333" i="17" s="1"/>
  <c r="N753" i="17"/>
  <c r="N317" i="17" s="1"/>
  <c r="N737" i="17"/>
  <c r="N301" i="17" s="1"/>
  <c r="N721" i="17"/>
  <c r="N285" i="17" s="1"/>
  <c r="N705" i="17"/>
  <c r="N269" i="17" s="1"/>
  <c r="N689" i="17"/>
  <c r="N253" i="17" s="1"/>
  <c r="N772" i="17"/>
  <c r="N336" i="17" s="1"/>
  <c r="N756" i="17"/>
  <c r="N320" i="17" s="1"/>
  <c r="N740" i="17"/>
  <c r="N304" i="17" s="1"/>
  <c r="N724" i="17"/>
  <c r="N288" i="17" s="1"/>
  <c r="N708" i="17"/>
  <c r="N272" i="17" s="1"/>
  <c r="AF869" i="17"/>
  <c r="AF831" i="17"/>
  <c r="AF785" i="17"/>
  <c r="AF877" i="17"/>
  <c r="AF845" i="17"/>
  <c r="AF809" i="17"/>
  <c r="AF886" i="17"/>
  <c r="AF870" i="17"/>
  <c r="AF854" i="17"/>
  <c r="AF838" i="17"/>
  <c r="AF822" i="17"/>
  <c r="AF806" i="17"/>
  <c r="AF790" i="17"/>
  <c r="AF819" i="17"/>
  <c r="AF782" i="17"/>
  <c r="AF766" i="17"/>
  <c r="AF750" i="17"/>
  <c r="AF734" i="17"/>
  <c r="AF718" i="17"/>
  <c r="AF702" i="17"/>
  <c r="AF783" i="17"/>
  <c r="AF767" i="17"/>
  <c r="AF751" i="17"/>
  <c r="AF735" i="17"/>
  <c r="AF719" i="17"/>
  <c r="AF703" i="17"/>
  <c r="AF687" i="17"/>
  <c r="P438" i="17"/>
  <c r="P459" i="17"/>
  <c r="P436" i="17"/>
  <c r="P403" i="17"/>
  <c r="P398" i="17"/>
  <c r="P371" i="17"/>
  <c r="P356" i="17"/>
  <c r="P341" i="17"/>
  <c r="P294" i="17"/>
  <c r="P288" i="17"/>
  <c r="P269" i="17"/>
  <c r="AF9" i="17"/>
  <c r="AF686" i="17"/>
  <c r="AF867" i="17"/>
  <c r="AF827" i="17"/>
  <c r="AF897" i="17"/>
  <c r="AF875" i="17"/>
  <c r="AF839" i="17"/>
  <c r="AF805" i="17"/>
  <c r="AF884" i="17"/>
  <c r="AF868" i="17"/>
  <c r="AF852" i="17"/>
  <c r="AF836" i="17"/>
  <c r="AF820" i="17"/>
  <c r="AF804" i="17"/>
  <c r="AF788" i="17"/>
  <c r="AF807" i="17"/>
  <c r="AF780" i="17"/>
  <c r="AF764" i="17"/>
  <c r="AF748" i="17"/>
  <c r="AF732" i="17"/>
  <c r="AF716" i="17"/>
  <c r="AF700" i="17"/>
  <c r="AF781" i="17"/>
  <c r="AF765" i="17"/>
  <c r="AF749" i="17"/>
  <c r="AF733" i="17"/>
  <c r="AF717" i="17"/>
  <c r="AF701" i="17"/>
  <c r="AB891" i="17"/>
  <c r="AF865" i="17"/>
  <c r="AF821" i="17"/>
  <c r="AF895" i="17"/>
  <c r="AF873" i="17"/>
  <c r="AF837" i="17"/>
  <c r="AF799" i="17"/>
  <c r="AF882" i="17"/>
  <c r="AF866" i="17"/>
  <c r="AF850" i="17"/>
  <c r="AF834" i="17"/>
  <c r="AF818" i="17"/>
  <c r="AF802" i="17"/>
  <c r="AF786" i="17"/>
  <c r="AF803" i="17"/>
  <c r="AF778" i="17"/>
  <c r="AF762" i="17"/>
  <c r="AF746" i="17"/>
  <c r="AF730" i="17"/>
  <c r="AF714" i="17"/>
  <c r="AF698" i="17"/>
  <c r="AF779" i="17"/>
  <c r="AF763" i="17"/>
  <c r="AF747" i="17"/>
  <c r="AF731" i="17"/>
  <c r="AF715" i="17"/>
  <c r="AF699" i="17"/>
  <c r="AB883" i="17"/>
  <c r="P446" i="17"/>
  <c r="P454" i="17"/>
  <c r="P409" i="17"/>
  <c r="P419" i="17"/>
  <c r="P392" i="17"/>
  <c r="P359" i="17"/>
  <c r="P352" i="17"/>
  <c r="P323" i="17"/>
  <c r="P281" i="17"/>
  <c r="P306" i="17"/>
  <c r="P270" i="17"/>
  <c r="AF863" i="17"/>
  <c r="AF817" i="17"/>
  <c r="AF893" i="17"/>
  <c r="AF861" i="17"/>
  <c r="AF833" i="17"/>
  <c r="AF793" i="17"/>
  <c r="AF880" i="17"/>
  <c r="AF864" i="17"/>
  <c r="AF848" i="17"/>
  <c r="AF832" i="17"/>
  <c r="AF816" i="17"/>
  <c r="AF800" i="17"/>
  <c r="AF891" i="17"/>
  <c r="AF797" i="17"/>
  <c r="AF776" i="17"/>
  <c r="AF760" i="17"/>
  <c r="AF744" i="17"/>
  <c r="AF728" i="17"/>
  <c r="AF712" i="17"/>
  <c r="AF696" i="17"/>
  <c r="AF777" i="17"/>
  <c r="AF761" i="17"/>
  <c r="AF745" i="17"/>
  <c r="AF729" i="17"/>
  <c r="AF713" i="17"/>
  <c r="AF697" i="17"/>
  <c r="AB757" i="17"/>
  <c r="P458" i="17"/>
  <c r="P460" i="17"/>
  <c r="P405" i="17"/>
  <c r="P389" i="17"/>
  <c r="P387" i="17"/>
  <c r="P355" i="17"/>
  <c r="P331" i="17"/>
  <c r="P310" i="17"/>
  <c r="P287" i="17"/>
  <c r="P296" i="17"/>
  <c r="P267" i="17"/>
  <c r="AF859" i="17"/>
  <c r="AF813" i="17"/>
  <c r="AF887" i="17"/>
  <c r="AF857" i="17"/>
  <c r="AF829" i="17"/>
  <c r="AF791" i="17"/>
  <c r="AF878" i="17"/>
  <c r="AF862" i="17"/>
  <c r="AF846" i="17"/>
  <c r="AF830" i="17"/>
  <c r="AF814" i="17"/>
  <c r="AF798" i="17"/>
  <c r="AF871" i="17"/>
  <c r="AF896" i="17"/>
  <c r="AF774" i="17"/>
  <c r="AF758" i="17"/>
  <c r="AF742" i="17"/>
  <c r="AF726" i="17"/>
  <c r="AF710" i="17"/>
  <c r="AF694" i="17"/>
  <c r="AF775" i="17"/>
  <c r="AF759" i="17"/>
  <c r="AF743" i="17"/>
  <c r="AF727" i="17"/>
  <c r="AF711" i="17"/>
  <c r="AF695" i="17"/>
  <c r="P451" i="17"/>
  <c r="P445" i="17"/>
  <c r="P453" i="17"/>
  <c r="P433" i="17"/>
  <c r="P385" i="17"/>
  <c r="P350" i="17"/>
  <c r="P349" i="17"/>
  <c r="P322" i="17"/>
  <c r="P307" i="17"/>
  <c r="P280" i="17"/>
  <c r="P285" i="17"/>
  <c r="P256" i="17"/>
  <c r="AF853" i="17"/>
  <c r="AF801" i="17"/>
  <c r="AF885" i="17"/>
  <c r="AF855" i="17"/>
  <c r="AF823" i="17"/>
  <c r="AF787" i="17"/>
  <c r="AF876" i="17"/>
  <c r="AF860" i="17"/>
  <c r="AF844" i="17"/>
  <c r="AF828" i="17"/>
  <c r="AF812" i="17"/>
  <c r="AF796" i="17"/>
  <c r="AF843" i="17"/>
  <c r="AF890" i="17"/>
  <c r="AF772" i="17"/>
  <c r="AF756" i="17"/>
  <c r="AF740" i="17"/>
  <c r="AF724" i="17"/>
  <c r="AF708" i="17"/>
  <c r="AF692" i="17"/>
  <c r="AF773" i="17"/>
  <c r="AF757" i="17"/>
  <c r="AF741" i="17"/>
  <c r="AF725" i="17"/>
  <c r="AF709" i="17"/>
  <c r="AF693" i="17"/>
  <c r="P461" i="17"/>
  <c r="P444" i="17"/>
  <c r="P452" i="17"/>
  <c r="P425" i="17"/>
  <c r="P381" i="17"/>
  <c r="P384" i="17"/>
  <c r="P372" i="17"/>
  <c r="P308" i="17"/>
  <c r="P319" i="17"/>
  <c r="P305" i="17"/>
  <c r="P278" i="17"/>
  <c r="AF889" i="17"/>
  <c r="AF847" i="17"/>
  <c r="AF795" i="17"/>
  <c r="AF883" i="17"/>
  <c r="AF851" i="17"/>
  <c r="AF815" i="17"/>
  <c r="AF894" i="17"/>
  <c r="AF874" i="17"/>
  <c r="AF858" i="17"/>
  <c r="AF842" i="17"/>
  <c r="AF826" i="17"/>
  <c r="AF810" i="17"/>
  <c r="AF794" i="17"/>
  <c r="AF835" i="17"/>
  <c r="AF888" i="17"/>
  <c r="AF770" i="17"/>
  <c r="AF754" i="17"/>
  <c r="AF738" i="17"/>
  <c r="AF722" i="17"/>
  <c r="AF706" i="17"/>
  <c r="AF690" i="17"/>
  <c r="AF771" i="17"/>
  <c r="AF755" i="17"/>
  <c r="AF739" i="17"/>
  <c r="AF723" i="17"/>
  <c r="AF707" i="17"/>
  <c r="P457" i="17"/>
  <c r="P442" i="17"/>
  <c r="P441" i="17"/>
  <c r="P417" i="17"/>
  <c r="P404" i="17"/>
  <c r="P380" i="17"/>
  <c r="P368" i="17"/>
  <c r="P320" i="17"/>
  <c r="P317" i="17"/>
  <c r="P301" i="17"/>
  <c r="P275" i="17"/>
  <c r="AB819" i="17"/>
  <c r="AB829" i="17"/>
  <c r="AB735" i="17"/>
  <c r="AB405" i="17"/>
  <c r="AB896" i="17"/>
  <c r="AB892" i="17"/>
  <c r="AB713" i="17"/>
  <c r="AB874" i="17"/>
  <c r="AB766" i="17"/>
  <c r="AB693" i="17"/>
  <c r="AB858" i="17"/>
  <c r="AB744" i="17"/>
  <c r="AB842" i="17"/>
  <c r="AB724" i="17"/>
  <c r="AB887" i="17"/>
  <c r="AB822" i="17"/>
  <c r="AB702" i="17"/>
  <c r="AB849" i="17"/>
  <c r="AB802" i="17"/>
  <c r="AB777" i="17"/>
  <c r="D10" i="17"/>
  <c r="AB881" i="17"/>
  <c r="AB843" i="17"/>
  <c r="AB879" i="17"/>
  <c r="AB813" i="17"/>
  <c r="AB890" i="17"/>
  <c r="AB872" i="17"/>
  <c r="AB856" i="17"/>
  <c r="AB840" i="17"/>
  <c r="AB820" i="17"/>
  <c r="AB798" i="17"/>
  <c r="AB873" i="17"/>
  <c r="AB823" i="17"/>
  <c r="AB784" i="17"/>
  <c r="AB764" i="17"/>
  <c r="AB742" i="17"/>
  <c r="AB720" i="17"/>
  <c r="AB700" i="17"/>
  <c r="AB775" i="17"/>
  <c r="AB753" i="17"/>
  <c r="AB733" i="17"/>
  <c r="AB711" i="17"/>
  <c r="AB689" i="17"/>
  <c r="AB340" i="17"/>
  <c r="AB877" i="17"/>
  <c r="AB835" i="17"/>
  <c r="AB869" i="17"/>
  <c r="AB807" i="17"/>
  <c r="AB888" i="17"/>
  <c r="AB870" i="17"/>
  <c r="AB854" i="17"/>
  <c r="AB838" i="17"/>
  <c r="AB818" i="17"/>
  <c r="AB796" i="17"/>
  <c r="AB865" i="17"/>
  <c r="AB821" i="17"/>
  <c r="AB782" i="17"/>
  <c r="AB760" i="17"/>
  <c r="AB740" i="17"/>
  <c r="AB718" i="17"/>
  <c r="AB696" i="17"/>
  <c r="AB773" i="17"/>
  <c r="AB751" i="17"/>
  <c r="AB729" i="17"/>
  <c r="AB709" i="17"/>
  <c r="AB687" i="17"/>
  <c r="AB9" i="17"/>
  <c r="AB875" i="17"/>
  <c r="AB833" i="17"/>
  <c r="AB859" i="17"/>
  <c r="AB803" i="17"/>
  <c r="AB884" i="17"/>
  <c r="AB868" i="17"/>
  <c r="AB852" i="17"/>
  <c r="AB836" i="17"/>
  <c r="AB814" i="17"/>
  <c r="AB794" i="17"/>
  <c r="AB863" i="17"/>
  <c r="AB815" i="17"/>
  <c r="AB780" i="17"/>
  <c r="AB758" i="17"/>
  <c r="AB736" i="17"/>
  <c r="AB716" i="17"/>
  <c r="AB694" i="17"/>
  <c r="AB769" i="17"/>
  <c r="AB749" i="17"/>
  <c r="AB727" i="17"/>
  <c r="AB705" i="17"/>
  <c r="AB871" i="17"/>
  <c r="AB811" i="17"/>
  <c r="AB853" i="17"/>
  <c r="AB801" i="17"/>
  <c r="AB882" i="17"/>
  <c r="AB866" i="17"/>
  <c r="AB850" i="17"/>
  <c r="AB834" i="17"/>
  <c r="AB812" i="17"/>
  <c r="AB790" i="17"/>
  <c r="AB851" i="17"/>
  <c r="AB799" i="17"/>
  <c r="AB776" i="17"/>
  <c r="AB756" i="17"/>
  <c r="AB734" i="17"/>
  <c r="AB712" i="17"/>
  <c r="AB692" i="17"/>
  <c r="AB767" i="17"/>
  <c r="AB745" i="17"/>
  <c r="AB725" i="17"/>
  <c r="AB703" i="17"/>
  <c r="D11" i="17"/>
  <c r="AB897" i="17"/>
  <c r="AB861" i="17"/>
  <c r="AB809" i="17"/>
  <c r="AB841" i="17"/>
  <c r="AB797" i="17"/>
  <c r="AB880" i="17"/>
  <c r="AB864" i="17"/>
  <c r="AB848" i="17"/>
  <c r="AB830" i="17"/>
  <c r="AB810" i="17"/>
  <c r="AB788" i="17"/>
  <c r="AB845" i="17"/>
  <c r="AB795" i="17"/>
  <c r="AB774" i="17"/>
  <c r="AB752" i="17"/>
  <c r="AB732" i="17"/>
  <c r="AB710" i="17"/>
  <c r="AB688" i="17"/>
  <c r="AB765" i="17"/>
  <c r="AB743" i="17"/>
  <c r="AB721" i="17"/>
  <c r="AB701" i="17"/>
  <c r="AB686" i="17"/>
  <c r="AB895" i="17"/>
  <c r="AB857" i="17"/>
  <c r="AB805" i="17"/>
  <c r="AB827" i="17"/>
  <c r="AB789" i="17"/>
  <c r="AB878" i="17"/>
  <c r="AB862" i="17"/>
  <c r="AB846" i="17"/>
  <c r="AB828" i="17"/>
  <c r="AB806" i="17"/>
  <c r="AB786" i="17"/>
  <c r="AB839" i="17"/>
  <c r="AB787" i="17"/>
  <c r="AB772" i="17"/>
  <c r="AB750" i="17"/>
  <c r="AB728" i="17"/>
  <c r="AB708" i="17"/>
  <c r="AB783" i="17"/>
  <c r="AB761" i="17"/>
  <c r="AB741" i="17"/>
  <c r="AB719" i="17"/>
  <c r="AB697" i="17"/>
  <c r="AB893" i="17"/>
  <c r="AB855" i="17"/>
  <c r="AB793" i="17"/>
  <c r="AB825" i="17"/>
  <c r="AB785" i="17"/>
  <c r="AB876" i="17"/>
  <c r="AB860" i="17"/>
  <c r="AB844" i="17"/>
  <c r="AB826" i="17"/>
  <c r="AB804" i="17"/>
  <c r="AB885" i="17"/>
  <c r="AB837" i="17"/>
  <c r="AB894" i="17"/>
  <c r="AB768" i="17"/>
  <c r="AB748" i="17"/>
  <c r="AB726" i="17"/>
  <c r="AB704" i="17"/>
  <c r="AB781" i="17"/>
  <c r="AB759" i="17"/>
  <c r="AB737" i="17"/>
  <c r="AB717" i="17"/>
  <c r="AB695" i="17"/>
  <c r="L360" i="17"/>
  <c r="L348" i="17"/>
  <c r="L357" i="17"/>
  <c r="L331" i="17"/>
  <c r="L287" i="17"/>
  <c r="L310" i="17"/>
  <c r="L290" i="17"/>
  <c r="L304" i="17"/>
  <c r="L299" i="17"/>
  <c r="L274" i="17"/>
  <c r="L271" i="17"/>
  <c r="L356" i="17"/>
  <c r="L341" i="17"/>
  <c r="L355" i="17"/>
  <c r="L337" i="17"/>
  <c r="L307" i="17"/>
  <c r="L320" i="17"/>
  <c r="L264" i="17"/>
  <c r="L302" i="17"/>
  <c r="L297" i="17"/>
  <c r="L270" i="17"/>
  <c r="L269" i="17"/>
  <c r="Z443" i="17"/>
  <c r="Z446" i="17"/>
  <c r="Z389" i="17"/>
  <c r="Z358" i="17"/>
  <c r="Z447" i="17"/>
  <c r="Z390" i="17"/>
  <c r="Z410" i="17"/>
  <c r="Z385" i="17"/>
  <c r="Z448" i="17"/>
  <c r="Z369" i="17"/>
  <c r="Z415" i="17"/>
  <c r="Z336" i="17"/>
  <c r="Z441" i="17"/>
  <c r="Z317" i="17"/>
  <c r="Z394" i="17"/>
  <c r="Z274" i="17"/>
  <c r="AB460" i="17"/>
  <c r="AB306" i="17"/>
  <c r="Z405" i="17"/>
  <c r="Z342" i="17"/>
  <c r="AB452" i="17"/>
  <c r="AB282" i="17"/>
  <c r="AB426" i="17"/>
  <c r="AB259" i="17"/>
  <c r="AB398" i="17"/>
  <c r="Z371" i="17"/>
  <c r="Z260" i="17"/>
  <c r="AB377" i="17"/>
  <c r="Z417" i="17"/>
  <c r="Z355" i="17"/>
  <c r="Z266" i="17"/>
  <c r="Z372" i="17"/>
  <c r="AB266" i="17"/>
  <c r="AB253" i="17"/>
  <c r="AB268" i="17"/>
  <c r="AB286" i="17"/>
  <c r="AB265" i="17"/>
  <c r="AB310" i="17"/>
  <c r="AB323" i="17"/>
  <c r="AB361" i="17"/>
  <c r="AB347" i="17"/>
  <c r="AB370" i="17"/>
  <c r="AB350" i="17"/>
  <c r="AB396" i="17"/>
  <c r="AB381" i="17"/>
  <c r="AB407" i="17"/>
  <c r="AB410" i="17"/>
  <c r="AB429" i="17"/>
  <c r="AB416" i="17"/>
  <c r="AB423" i="17"/>
  <c r="AB440" i="17"/>
  <c r="AB447" i="17"/>
  <c r="AB457" i="17"/>
  <c r="AB442" i="17"/>
  <c r="AB263" i="17"/>
  <c r="AB272" i="17"/>
  <c r="AB277" i="17"/>
  <c r="AB288" i="17"/>
  <c r="AB315" i="17"/>
  <c r="AB326" i="17"/>
  <c r="AB365" i="17"/>
  <c r="AB356" i="17"/>
  <c r="AB372" i="17"/>
  <c r="AB353" i="17"/>
  <c r="AB378" i="17"/>
  <c r="AB385" i="17"/>
  <c r="AB409" i="17"/>
  <c r="AB414" i="17"/>
  <c r="AB433" i="17"/>
  <c r="AB428" i="17"/>
  <c r="AB435" i="17"/>
  <c r="AB443" i="17"/>
  <c r="AB448" i="17"/>
  <c r="AB461" i="17"/>
  <c r="AB250" i="17"/>
  <c r="AB264" i="17"/>
  <c r="AB296" i="17"/>
  <c r="AB281" i="17"/>
  <c r="AB309" i="17"/>
  <c r="AB342" i="17"/>
  <c r="AB371" i="17"/>
  <c r="AB358" i="17"/>
  <c r="AB374" i="17"/>
  <c r="AB375" i="17"/>
  <c r="AB382" i="17"/>
  <c r="AB393" i="17"/>
  <c r="AB376" i="17"/>
  <c r="AB430" i="17"/>
  <c r="AB400" i="17"/>
  <c r="AB434" i="17"/>
  <c r="AB427" i="17"/>
  <c r="AB444" i="17"/>
  <c r="AB458" i="17"/>
  <c r="AB439" i="17"/>
  <c r="AB699" i="17"/>
  <c r="AB715" i="17"/>
  <c r="AB731" i="17"/>
  <c r="AB747" i="17"/>
  <c r="AB763" i="17"/>
  <c r="AB779" i="17"/>
  <c r="AB698" i="17"/>
  <c r="AB714" i="17"/>
  <c r="AB730" i="17"/>
  <c r="AB746" i="17"/>
  <c r="AB762" i="17"/>
  <c r="AB778" i="17"/>
  <c r="AB791" i="17"/>
  <c r="AB831" i="17"/>
  <c r="AB867" i="17"/>
  <c r="AB792" i="17"/>
  <c r="AB808" i="17"/>
  <c r="AB824" i="17"/>
  <c r="AB262" i="17"/>
  <c r="AB267" i="17"/>
  <c r="AB298" i="17"/>
  <c r="AB308" i="17"/>
  <c r="AB322" i="17"/>
  <c r="AB324" i="17"/>
  <c r="AB373" i="17"/>
  <c r="AB360" i="17"/>
  <c r="AB339" i="17"/>
  <c r="AB379" i="17"/>
  <c r="AB386" i="17"/>
  <c r="AB397" i="17"/>
  <c r="AB380" i="17"/>
  <c r="AB404" i="17"/>
  <c r="AB420" i="17"/>
  <c r="AB402" i="17"/>
  <c r="AB431" i="17"/>
  <c r="AB455" i="17"/>
  <c r="AB441" i="17"/>
  <c r="AB453" i="17"/>
  <c r="AB269" i="17"/>
  <c r="AB285" i="17"/>
  <c r="AB302" i="17"/>
  <c r="AB312" i="17"/>
  <c r="AB333" i="17"/>
  <c r="AB334" i="17"/>
  <c r="AB307" i="17"/>
  <c r="AB362" i="17"/>
  <c r="AB349" i="17"/>
  <c r="AB383" i="17"/>
  <c r="AB390" i="17"/>
  <c r="AB399" i="17"/>
  <c r="AB384" i="17"/>
  <c r="AB413" i="17"/>
  <c r="AB424" i="17"/>
  <c r="AB408" i="17"/>
  <c r="AB436" i="17"/>
  <c r="AB459" i="17"/>
  <c r="AB449" i="17"/>
  <c r="AB454" i="17"/>
  <c r="AB273" i="17"/>
  <c r="AB297" i="17"/>
  <c r="AB293" i="17"/>
  <c r="AB316" i="17"/>
  <c r="AB346" i="17"/>
  <c r="AB345" i="17"/>
  <c r="AB354" i="17"/>
  <c r="AB364" i="17"/>
  <c r="AB325" i="17"/>
  <c r="AB387" i="17"/>
  <c r="AB388" i="17"/>
  <c r="AB401" i="17"/>
  <c r="AB391" i="17"/>
  <c r="AB417" i="17"/>
  <c r="AB432" i="17"/>
  <c r="AB411" i="17"/>
  <c r="AB418" i="17"/>
  <c r="AB445" i="17"/>
  <c r="AB450" i="17"/>
  <c r="AB437" i="17"/>
  <c r="AB257" i="17"/>
  <c r="AB303" i="17"/>
  <c r="AB294" i="17"/>
  <c r="AB289" i="17"/>
  <c r="AB336" i="17"/>
  <c r="AB355" i="17"/>
  <c r="AB319" i="17"/>
  <c r="AB366" i="17"/>
  <c r="AB327" i="17"/>
  <c r="AB394" i="17"/>
  <c r="AB395" i="17"/>
  <c r="AB403" i="17"/>
  <c r="AB389" i="17"/>
  <c r="AB421" i="17"/>
  <c r="AB406" i="17"/>
  <c r="AB415" i="17"/>
  <c r="AB422" i="17"/>
  <c r="AB446" i="17"/>
  <c r="AB451" i="17"/>
  <c r="AB456" i="17"/>
  <c r="AB691" i="17"/>
  <c r="AB707" i="17"/>
  <c r="AB723" i="17"/>
  <c r="AB739" i="17"/>
  <c r="AB755" i="17"/>
  <c r="AB771" i="17"/>
  <c r="AB690" i="17"/>
  <c r="AB706" i="17"/>
  <c r="AB722" i="17"/>
  <c r="AB738" i="17"/>
  <c r="AB754" i="17"/>
  <c r="AB770" i="17"/>
  <c r="AB886" i="17"/>
  <c r="AB817" i="17"/>
  <c r="AB847" i="17"/>
  <c r="AB889" i="17"/>
  <c r="AB800" i="17"/>
  <c r="AB816" i="17"/>
  <c r="AB832" i="17"/>
  <c r="AB438" i="17"/>
  <c r="AB392" i="17"/>
  <c r="AB305" i="17"/>
  <c r="AB419" i="17"/>
  <c r="AB368" i="17"/>
  <c r="AB412" i="17"/>
  <c r="AB337" i="17"/>
  <c r="AB425" i="17"/>
  <c r="AB357" i="17"/>
  <c r="P448" i="17"/>
  <c r="P443" i="17"/>
  <c r="P456" i="17"/>
  <c r="P416" i="17"/>
  <c r="P418" i="17"/>
  <c r="P408" i="17"/>
  <c r="P375" i="17"/>
  <c r="P363" i="17"/>
  <c r="P360" i="17"/>
  <c r="P332" i="17"/>
  <c r="P314" i="17"/>
  <c r="P255" i="17"/>
  <c r="P286" i="17"/>
  <c r="P263" i="17"/>
  <c r="P259" i="17"/>
  <c r="L452" i="17"/>
  <c r="L447" i="17"/>
  <c r="L437" i="17"/>
  <c r="L419" i="17"/>
  <c r="L420" i="17"/>
  <c r="L429" i="17"/>
  <c r="L400" i="17"/>
  <c r="L380" i="17"/>
  <c r="L397" i="17"/>
  <c r="L396" i="17"/>
  <c r="L383" i="17"/>
  <c r="L366" i="17"/>
  <c r="L325" i="17"/>
  <c r="L375" i="17"/>
  <c r="L359" i="17"/>
  <c r="L346" i="17"/>
  <c r="L336" i="17"/>
  <c r="L321" i="17"/>
  <c r="L311" i="17"/>
  <c r="L294" i="17"/>
  <c r="L283" i="17"/>
  <c r="L300" i="17"/>
  <c r="L301" i="17"/>
  <c r="L268" i="17"/>
  <c r="L260" i="17"/>
  <c r="L261" i="17"/>
  <c r="Z460" i="17"/>
  <c r="Z411" i="17"/>
  <c r="Z403" i="17"/>
  <c r="Z351" i="17"/>
  <c r="Z318" i="17"/>
  <c r="Z458" i="17"/>
  <c r="Z412" i="17"/>
  <c r="Z395" i="17"/>
  <c r="Z374" i="17"/>
  <c r="Z301" i="17"/>
  <c r="P450" i="17"/>
  <c r="P440" i="17"/>
  <c r="P455" i="17"/>
  <c r="P431" i="17"/>
  <c r="P399" i="17"/>
  <c r="P407" i="17"/>
  <c r="P386" i="17"/>
  <c r="P351" i="17"/>
  <c r="P326" i="17"/>
  <c r="P337" i="17"/>
  <c r="P347" i="17"/>
  <c r="P312" i="17"/>
  <c r="P268" i="17"/>
  <c r="P300" i="17"/>
  <c r="P250" i="17"/>
  <c r="L453" i="17"/>
  <c r="L438" i="17"/>
  <c r="L458" i="17"/>
  <c r="L430" i="17"/>
  <c r="L415" i="17"/>
  <c r="L428" i="17"/>
  <c r="L413" i="17"/>
  <c r="L410" i="17"/>
  <c r="L405" i="17"/>
  <c r="L391" i="17"/>
  <c r="L378" i="17"/>
  <c r="L374" i="17"/>
  <c r="L358" i="17"/>
  <c r="L343" i="17"/>
  <c r="L367" i="17"/>
  <c r="L340" i="17"/>
  <c r="L345" i="17"/>
  <c r="L333" i="17"/>
  <c r="L317" i="17"/>
  <c r="L316" i="17"/>
  <c r="L289" i="17"/>
  <c r="L278" i="17"/>
  <c r="L295" i="17"/>
  <c r="L288" i="17"/>
  <c r="L272" i="17"/>
  <c r="L275" i="17"/>
  <c r="Z450" i="17"/>
  <c r="Z413" i="17"/>
  <c r="Z383" i="17"/>
  <c r="Z356" i="17"/>
  <c r="Z277" i="17"/>
  <c r="Z453" i="17"/>
  <c r="Z430" i="17"/>
  <c r="Z442" i="17"/>
  <c r="Z435" i="17"/>
  <c r="Z432" i="17"/>
  <c r="Z437" i="17"/>
  <c r="Z406" i="17"/>
  <c r="Z380" i="17"/>
  <c r="Z399" i="17"/>
  <c r="Z382" i="17"/>
  <c r="Z379" i="17"/>
  <c r="Z365" i="17"/>
  <c r="Z341" i="17"/>
  <c r="Z368" i="17"/>
  <c r="Z352" i="17"/>
  <c r="Z335" i="17"/>
  <c r="Z328" i="17"/>
  <c r="Z310" i="17"/>
  <c r="Z307" i="17"/>
  <c r="Z295" i="17"/>
  <c r="Z290" i="17"/>
  <c r="Z291" i="17"/>
  <c r="Z263" i="17"/>
  <c r="Z252" i="17"/>
  <c r="Z461" i="17"/>
  <c r="Z426" i="17"/>
  <c r="Z440" i="17"/>
  <c r="Z431" i="17"/>
  <c r="Z428" i="17"/>
  <c r="Z433" i="17"/>
  <c r="Z404" i="17"/>
  <c r="Z376" i="17"/>
  <c r="Z397" i="17"/>
  <c r="Z378" i="17"/>
  <c r="Z377" i="17"/>
  <c r="Z363" i="17"/>
  <c r="Z349" i="17"/>
  <c r="Z366" i="17"/>
  <c r="Z346" i="17"/>
  <c r="Z331" i="17"/>
  <c r="Z326" i="17"/>
  <c r="Z302" i="17"/>
  <c r="Z298" i="17"/>
  <c r="Z296" i="17"/>
  <c r="Z286" i="17"/>
  <c r="Z287" i="17"/>
  <c r="Z253" i="17"/>
  <c r="Z457" i="17"/>
  <c r="Z422" i="17"/>
  <c r="Z436" i="17"/>
  <c r="Z427" i="17"/>
  <c r="Z424" i="17"/>
  <c r="Z429" i="17"/>
  <c r="Z402" i="17"/>
  <c r="Z391" i="17"/>
  <c r="Z393" i="17"/>
  <c r="Z396" i="17"/>
  <c r="Z375" i="17"/>
  <c r="Z361" i="17"/>
  <c r="Z339" i="17"/>
  <c r="Z364" i="17"/>
  <c r="Z338" i="17"/>
  <c r="Z329" i="17"/>
  <c r="Z324" i="17"/>
  <c r="Z306" i="17"/>
  <c r="Z305" i="17"/>
  <c r="Z272" i="17"/>
  <c r="Z284" i="17"/>
  <c r="Z285" i="17"/>
  <c r="Z264" i="17"/>
  <c r="Z459" i="17"/>
  <c r="Z451" i="17"/>
  <c r="Z418" i="17"/>
  <c r="Z454" i="17"/>
  <c r="Z423" i="17"/>
  <c r="Z420" i="17"/>
  <c r="Z425" i="17"/>
  <c r="Z400" i="17"/>
  <c r="Z409" i="17"/>
  <c r="Z388" i="17"/>
  <c r="Z392" i="17"/>
  <c r="Z354" i="17"/>
  <c r="Z359" i="17"/>
  <c r="Z347" i="17"/>
  <c r="Z362" i="17"/>
  <c r="Z344" i="17"/>
  <c r="Z327" i="17"/>
  <c r="Z308" i="17"/>
  <c r="Z322" i="17"/>
  <c r="Z276" i="17"/>
  <c r="Z271" i="17"/>
  <c r="Z280" i="17"/>
  <c r="Z283" i="17"/>
  <c r="Z265" i="17"/>
  <c r="Z455" i="17"/>
  <c r="Z449" i="17"/>
  <c r="Z414" i="17"/>
  <c r="Z452" i="17"/>
  <c r="Z419" i="17"/>
  <c r="Z416" i="17"/>
  <c r="Z421" i="17"/>
  <c r="Z398" i="17"/>
  <c r="Z407" i="17"/>
  <c r="Z350" i="17"/>
  <c r="Z387" i="17"/>
  <c r="Z373" i="17"/>
  <c r="Z357" i="17"/>
  <c r="Z337" i="17"/>
  <c r="Z360" i="17"/>
  <c r="Z343" i="17"/>
  <c r="Z325" i="17"/>
  <c r="Z321" i="17"/>
  <c r="Z320" i="17"/>
  <c r="Z299" i="17"/>
  <c r="Z270" i="17"/>
  <c r="Z278" i="17"/>
  <c r="Z281" i="17"/>
  <c r="Z259" i="17"/>
  <c r="Z348" i="17"/>
  <c r="Z334" i="17"/>
  <c r="Z315" i="17"/>
  <c r="Z316" i="17"/>
  <c r="Z258" i="17"/>
  <c r="Z294" i="17"/>
  <c r="Z273" i="17"/>
  <c r="Z268" i="17"/>
  <c r="Z262" i="17"/>
  <c r="Z456" i="17"/>
  <c r="Z445" i="17"/>
  <c r="Z444" i="17"/>
  <c r="Z438" i="17"/>
  <c r="Z434" i="17"/>
  <c r="Z439" i="17"/>
  <c r="Z408" i="17"/>
  <c r="Z384" i="17"/>
  <c r="Z401" i="17"/>
  <c r="Z386" i="17"/>
  <c r="Z381" i="17"/>
  <c r="Z367" i="17"/>
  <c r="Z345" i="17"/>
  <c r="Z370" i="17"/>
  <c r="Z353" i="17"/>
  <c r="Z340" i="17"/>
  <c r="Z330" i="17"/>
  <c r="Z313" i="17"/>
  <c r="Z312" i="17"/>
  <c r="Z304" i="17"/>
  <c r="Z292" i="17"/>
  <c r="Z293" i="17"/>
  <c r="Z257" i="17"/>
  <c r="Z251" i="17"/>
  <c r="P424" i="17"/>
  <c r="P429" i="17"/>
  <c r="P426" i="17"/>
  <c r="P415" i="17"/>
  <c r="P377" i="17"/>
  <c r="P393" i="17"/>
  <c r="P383" i="17"/>
  <c r="P376" i="17"/>
  <c r="P367" i="17"/>
  <c r="P348" i="17"/>
  <c r="P364" i="17"/>
  <c r="P344" i="17"/>
  <c r="P343" i="17"/>
  <c r="P333" i="17"/>
  <c r="P318" i="17"/>
  <c r="P315" i="17"/>
  <c r="P252" i="17"/>
  <c r="P260" i="17"/>
  <c r="P297" i="17"/>
  <c r="P304" i="17"/>
  <c r="P257" i="17"/>
  <c r="P258" i="17"/>
  <c r="P262" i="17"/>
  <c r="AB369" i="17"/>
  <c r="AB352" i="17"/>
  <c r="AB335" i="17"/>
  <c r="AB332" i="17"/>
  <c r="AB321" i="17"/>
  <c r="AB320" i="17"/>
  <c r="AB260" i="17"/>
  <c r="AB283" i="17"/>
  <c r="AB292" i="17"/>
  <c r="AB301" i="17"/>
  <c r="AB276" i="17"/>
  <c r="AB254" i="17"/>
  <c r="AB255" i="17"/>
  <c r="Z323" i="17"/>
  <c r="Z311" i="17"/>
  <c r="Z309" i="17"/>
  <c r="Z314" i="17"/>
  <c r="Z303" i="17"/>
  <c r="Z297" i="17"/>
  <c r="Z288" i="17"/>
  <c r="Z269" i="17"/>
  <c r="Z279" i="17"/>
  <c r="Z267" i="17"/>
  <c r="Z250" i="17"/>
  <c r="P420" i="17"/>
  <c r="P413" i="17"/>
  <c r="P422" i="17"/>
  <c r="P411" i="17"/>
  <c r="P410" i="17"/>
  <c r="P388" i="17"/>
  <c r="P379" i="17"/>
  <c r="P354" i="17"/>
  <c r="P365" i="17"/>
  <c r="P328" i="17"/>
  <c r="P362" i="17"/>
  <c r="P345" i="17"/>
  <c r="P336" i="17"/>
  <c r="P329" i="17"/>
  <c r="P316" i="17"/>
  <c r="P313" i="17"/>
  <c r="P282" i="17"/>
  <c r="P283" i="17"/>
  <c r="P293" i="17"/>
  <c r="P302" i="17"/>
  <c r="P251" i="17"/>
  <c r="P261" i="17"/>
  <c r="P264" i="17"/>
  <c r="AB367" i="17"/>
  <c r="AB351" i="17"/>
  <c r="AB331" i="17"/>
  <c r="AB328" i="17"/>
  <c r="AB317" i="17"/>
  <c r="AB318" i="17"/>
  <c r="AB278" i="17"/>
  <c r="AB251" i="17"/>
  <c r="AB284" i="17"/>
  <c r="AB299" i="17"/>
  <c r="AB274" i="17"/>
  <c r="AB275" i="17"/>
  <c r="AB256" i="17"/>
  <c r="P423" i="17"/>
  <c r="P412" i="17"/>
  <c r="P434" i="17"/>
  <c r="P414" i="17"/>
  <c r="P396" i="17"/>
  <c r="P406" i="17"/>
  <c r="P382" i="17"/>
  <c r="P394" i="17"/>
  <c r="P340" i="17"/>
  <c r="P361" i="17"/>
  <c r="P374" i="17"/>
  <c r="P358" i="17"/>
  <c r="P335" i="17"/>
  <c r="P327" i="17"/>
  <c r="P339" i="17"/>
  <c r="P311" i="17"/>
  <c r="P309" i="17"/>
  <c r="P284" i="17"/>
  <c r="P265" i="17"/>
  <c r="P292" i="17"/>
  <c r="P298" i="17"/>
  <c r="P277" i="17"/>
  <c r="P276" i="17"/>
  <c r="P254" i="17"/>
  <c r="AB363" i="17"/>
  <c r="AB344" i="17"/>
  <c r="AB341" i="17"/>
  <c r="AB338" i="17"/>
  <c r="AB313" i="17"/>
  <c r="AB314" i="17"/>
  <c r="AB280" i="17"/>
  <c r="AB304" i="17"/>
  <c r="AB291" i="17"/>
  <c r="AB295" i="17"/>
  <c r="AB270" i="17"/>
  <c r="AB271" i="17"/>
  <c r="AB258" i="17"/>
  <c r="Z333" i="17"/>
  <c r="Z332" i="17"/>
  <c r="Z319" i="17"/>
  <c r="Z300" i="17"/>
  <c r="Z255" i="17"/>
  <c r="Z256" i="17"/>
  <c r="Z275" i="17"/>
  <c r="Z282" i="17"/>
  <c r="Z289" i="17"/>
  <c r="Z261" i="17"/>
  <c r="P432" i="17"/>
  <c r="P435" i="17"/>
  <c r="P421" i="17"/>
  <c r="P397" i="17"/>
  <c r="P391" i="17"/>
  <c r="P402" i="17"/>
  <c r="P390" i="17"/>
  <c r="P395" i="17"/>
  <c r="P373" i="17"/>
  <c r="P357" i="17"/>
  <c r="P370" i="17"/>
  <c r="P353" i="17"/>
  <c r="P325" i="17"/>
  <c r="P342" i="17"/>
  <c r="P330" i="17"/>
  <c r="P321" i="17"/>
  <c r="P295" i="17"/>
  <c r="P290" i="17"/>
  <c r="P303" i="17"/>
  <c r="P279" i="17"/>
  <c r="P289" i="17"/>
  <c r="P273" i="17"/>
  <c r="AB359" i="17"/>
  <c r="AB330" i="17"/>
  <c r="AB348" i="17"/>
  <c r="AB329" i="17"/>
  <c r="AB290" i="17"/>
  <c r="AB311" i="17"/>
  <c r="AB287" i="17"/>
  <c r="AB300" i="17"/>
  <c r="AB279" i="17"/>
  <c r="AB252" i="17"/>
  <c r="AB261" i="17"/>
  <c r="R808" i="17"/>
  <c r="R787" i="17"/>
  <c r="R784" i="17"/>
  <c r="R883" i="17"/>
  <c r="R781" i="17"/>
  <c r="R752" i="17"/>
  <c r="R867" i="17"/>
  <c r="R765" i="17"/>
  <c r="R736" i="17"/>
  <c r="R874" i="17"/>
  <c r="R851" i="17"/>
  <c r="R749" i="17"/>
  <c r="R720" i="17"/>
  <c r="R894" i="17"/>
  <c r="R835" i="17"/>
  <c r="R733" i="17"/>
  <c r="R704" i="17"/>
  <c r="R832" i="17"/>
  <c r="R803" i="17"/>
  <c r="R701" i="17"/>
  <c r="AJ892" i="17"/>
  <c r="AJ456" i="17" s="1"/>
  <c r="R870" i="17"/>
  <c r="R890" i="17"/>
  <c r="R854" i="17"/>
  <c r="R826" i="17"/>
  <c r="R802" i="17"/>
  <c r="R786" i="17"/>
  <c r="R879" i="17"/>
  <c r="R863" i="17"/>
  <c r="R847" i="17"/>
  <c r="R831" i="17"/>
  <c r="R815" i="17"/>
  <c r="R799" i="17"/>
  <c r="R886" i="17"/>
  <c r="R838" i="17"/>
  <c r="R777" i="17"/>
  <c r="R761" i="17"/>
  <c r="R745" i="17"/>
  <c r="R729" i="17"/>
  <c r="R713" i="17"/>
  <c r="R697" i="17"/>
  <c r="R780" i="17"/>
  <c r="R764" i="17"/>
  <c r="R748" i="17"/>
  <c r="R732" i="17"/>
  <c r="R716" i="17"/>
  <c r="R700" i="17"/>
  <c r="R830" i="17"/>
  <c r="R880" i="17"/>
  <c r="R852" i="17"/>
  <c r="R824" i="17"/>
  <c r="R800" i="17"/>
  <c r="R897" i="17"/>
  <c r="R877" i="17"/>
  <c r="R861" i="17"/>
  <c r="R845" i="17"/>
  <c r="R829" i="17"/>
  <c r="R813" i="17"/>
  <c r="R797" i="17"/>
  <c r="R884" i="17"/>
  <c r="R834" i="17"/>
  <c r="R775" i="17"/>
  <c r="R759" i="17"/>
  <c r="R743" i="17"/>
  <c r="R727" i="17"/>
  <c r="R711" i="17"/>
  <c r="R695" i="17"/>
  <c r="R778" i="17"/>
  <c r="R762" i="17"/>
  <c r="R746" i="17"/>
  <c r="R730" i="17"/>
  <c r="R714" i="17"/>
  <c r="R698" i="17"/>
  <c r="R820" i="17"/>
  <c r="R878" i="17"/>
  <c r="R848" i="17"/>
  <c r="R822" i="17"/>
  <c r="R798" i="17"/>
  <c r="R893" i="17"/>
  <c r="R875" i="17"/>
  <c r="R859" i="17"/>
  <c r="R843" i="17"/>
  <c r="R827" i="17"/>
  <c r="R811" i="17"/>
  <c r="R795" i="17"/>
  <c r="R866" i="17"/>
  <c r="R818" i="17"/>
  <c r="R773" i="17"/>
  <c r="R757" i="17"/>
  <c r="R741" i="17"/>
  <c r="R725" i="17"/>
  <c r="R709" i="17"/>
  <c r="R693" i="17"/>
  <c r="R776" i="17"/>
  <c r="R760" i="17"/>
  <c r="R744" i="17"/>
  <c r="R728" i="17"/>
  <c r="R712" i="17"/>
  <c r="R696" i="17"/>
  <c r="R816" i="17"/>
  <c r="R876" i="17"/>
  <c r="R844" i="17"/>
  <c r="R814" i="17"/>
  <c r="R796" i="17"/>
  <c r="R889" i="17"/>
  <c r="R873" i="17"/>
  <c r="R857" i="17"/>
  <c r="R841" i="17"/>
  <c r="R825" i="17"/>
  <c r="R809" i="17"/>
  <c r="R793" i="17"/>
  <c r="R864" i="17"/>
  <c r="R895" i="17"/>
  <c r="R771" i="17"/>
  <c r="R755" i="17"/>
  <c r="R739" i="17"/>
  <c r="R723" i="17"/>
  <c r="R707" i="17"/>
  <c r="R691" i="17"/>
  <c r="R774" i="17"/>
  <c r="R758" i="17"/>
  <c r="R742" i="17"/>
  <c r="R726" i="17"/>
  <c r="R710" i="17"/>
  <c r="R694" i="17"/>
  <c r="R888" i="17"/>
  <c r="R806" i="17"/>
  <c r="R868" i="17"/>
  <c r="R842" i="17"/>
  <c r="R812" i="17"/>
  <c r="R794" i="17"/>
  <c r="R887" i="17"/>
  <c r="R871" i="17"/>
  <c r="R855" i="17"/>
  <c r="R839" i="17"/>
  <c r="R823" i="17"/>
  <c r="R807" i="17"/>
  <c r="R791" i="17"/>
  <c r="R862" i="17"/>
  <c r="R891" i="17"/>
  <c r="R769" i="17"/>
  <c r="R753" i="17"/>
  <c r="R737" i="17"/>
  <c r="R721" i="17"/>
  <c r="R705" i="17"/>
  <c r="R689" i="17"/>
  <c r="R772" i="17"/>
  <c r="R756" i="17"/>
  <c r="R740" i="17"/>
  <c r="R724" i="17"/>
  <c r="R708" i="17"/>
  <c r="R692" i="17"/>
  <c r="R882" i="17"/>
  <c r="R896" i="17"/>
  <c r="R860" i="17"/>
  <c r="R836" i="17"/>
  <c r="R810" i="17"/>
  <c r="R792" i="17"/>
  <c r="R885" i="17"/>
  <c r="R869" i="17"/>
  <c r="R853" i="17"/>
  <c r="R837" i="17"/>
  <c r="R821" i="17"/>
  <c r="R805" i="17"/>
  <c r="R789" i="17"/>
  <c r="R850" i="17"/>
  <c r="R783" i="17"/>
  <c r="R767" i="17"/>
  <c r="R751" i="17"/>
  <c r="R735" i="17"/>
  <c r="R719" i="17"/>
  <c r="R703" i="17"/>
  <c r="R687" i="17"/>
  <c r="R770" i="17"/>
  <c r="R754" i="17"/>
  <c r="R738" i="17"/>
  <c r="R722" i="17"/>
  <c r="R706" i="17"/>
  <c r="R690" i="17"/>
  <c r="R872" i="17"/>
  <c r="R892" i="17"/>
  <c r="R856" i="17"/>
  <c r="R828" i="17"/>
  <c r="R804" i="17"/>
  <c r="R788" i="17"/>
  <c r="R881" i="17"/>
  <c r="R865" i="17"/>
  <c r="R849" i="17"/>
  <c r="R833" i="17"/>
  <c r="R817" i="17"/>
  <c r="R801" i="17"/>
  <c r="R785" i="17"/>
  <c r="R840" i="17"/>
  <c r="R779" i="17"/>
  <c r="R763" i="17"/>
  <c r="R747" i="17"/>
  <c r="R731" i="17"/>
  <c r="R715" i="17"/>
  <c r="R699" i="17"/>
  <c r="R782" i="17"/>
  <c r="R766" i="17"/>
  <c r="R750" i="17"/>
  <c r="R734" i="17"/>
  <c r="R718" i="17"/>
  <c r="U250" i="17"/>
  <c r="U252" i="17"/>
  <c r="U254" i="17"/>
  <c r="U256" i="17"/>
  <c r="U258" i="17"/>
  <c r="U260" i="17"/>
  <c r="U262" i="17"/>
  <c r="U264" i="17"/>
  <c r="U259" i="17"/>
  <c r="U257" i="17"/>
  <c r="U253" i="17"/>
  <c r="U263" i="17"/>
  <c r="U266" i="17"/>
  <c r="U267" i="17"/>
  <c r="U255" i="17"/>
  <c r="U269" i="17"/>
  <c r="U274" i="17"/>
  <c r="U270" i="17"/>
  <c r="U277" i="17"/>
  <c r="U279" i="17"/>
  <c r="U281" i="17"/>
  <c r="U283" i="17"/>
  <c r="U285" i="17"/>
  <c r="U287" i="17"/>
  <c r="U268" i="17"/>
  <c r="U265" i="17"/>
  <c r="U284" i="17"/>
  <c r="U293" i="17"/>
  <c r="U272" i="17"/>
  <c r="U276" i="17"/>
  <c r="U278" i="17"/>
  <c r="U289" i="17"/>
  <c r="U288" i="17"/>
  <c r="U298" i="17"/>
  <c r="U299" i="17"/>
  <c r="U261" i="17"/>
  <c r="U297" i="17"/>
  <c r="U292" i="17"/>
  <c r="U300" i="17"/>
  <c r="U290" i="17"/>
  <c r="U291" i="17"/>
  <c r="U301" i="17"/>
  <c r="U275" i="17"/>
  <c r="U286" i="17"/>
  <c r="U296" i="17"/>
  <c r="U302" i="17"/>
  <c r="U282" i="17"/>
  <c r="U307" i="17"/>
  <c r="U309" i="17"/>
  <c r="U311" i="17"/>
  <c r="U251" i="17"/>
  <c r="U305" i="17"/>
  <c r="U304" i="17"/>
  <c r="U306" i="17"/>
  <c r="U308" i="17"/>
  <c r="U310" i="17"/>
  <c r="U280" i="17"/>
  <c r="U303" i="17"/>
  <c r="U271" i="17"/>
  <c r="U273" i="17"/>
  <c r="U294" i="17"/>
  <c r="U295" i="17"/>
  <c r="U313" i="17"/>
  <c r="U315" i="17"/>
  <c r="U317" i="17"/>
  <c r="U319" i="17"/>
  <c r="U321" i="17"/>
  <c r="U312" i="17"/>
  <c r="U314" i="17"/>
  <c r="U316" i="17"/>
  <c r="U318" i="17"/>
  <c r="U320" i="17"/>
  <c r="U323" i="17"/>
  <c r="U325" i="17"/>
  <c r="U327" i="17"/>
  <c r="U329" i="17"/>
  <c r="U331" i="17"/>
  <c r="U333" i="17"/>
  <c r="U335" i="17"/>
  <c r="U337" i="17"/>
  <c r="U339" i="17"/>
  <c r="U341" i="17"/>
  <c r="U343" i="17"/>
  <c r="U345" i="17"/>
  <c r="U347" i="17"/>
  <c r="U324" i="17"/>
  <c r="U326" i="17"/>
  <c r="U328" i="17"/>
  <c r="U330" i="17"/>
  <c r="U332" i="17"/>
  <c r="U334" i="17"/>
  <c r="U336" i="17"/>
  <c r="U338" i="17"/>
  <c r="U340" i="17"/>
  <c r="U342" i="17"/>
  <c r="U344" i="17"/>
  <c r="U346" i="17"/>
  <c r="U348" i="17"/>
  <c r="U349" i="17"/>
  <c r="U322" i="17"/>
  <c r="U351" i="17"/>
  <c r="U352" i="17"/>
  <c r="U353" i="17"/>
  <c r="U359" i="17"/>
  <c r="U375" i="17"/>
  <c r="U377" i="17"/>
  <c r="U379" i="17"/>
  <c r="U381" i="17"/>
  <c r="U383" i="17"/>
  <c r="U385" i="17"/>
  <c r="U387" i="17"/>
  <c r="U389" i="17"/>
  <c r="U391" i="17"/>
  <c r="U393" i="17"/>
  <c r="U350" i="17"/>
  <c r="U357" i="17"/>
  <c r="U355" i="17"/>
  <c r="U376" i="17"/>
  <c r="U378" i="17"/>
  <c r="U380" i="17"/>
  <c r="U382" i="17"/>
  <c r="U384" i="17"/>
  <c r="U386" i="17"/>
  <c r="U388" i="17"/>
  <c r="U390" i="17"/>
  <c r="U392" i="17"/>
  <c r="U394" i="17"/>
  <c r="U358" i="17"/>
  <c r="U362" i="17"/>
  <c r="U366" i="17"/>
  <c r="U370" i="17"/>
  <c r="U374" i="17"/>
  <c r="U361" i="17"/>
  <c r="U369" i="17"/>
  <c r="U364" i="17"/>
  <c r="U372" i="17"/>
  <c r="U354" i="17"/>
  <c r="U360" i="17"/>
  <c r="U367" i="17"/>
  <c r="U396" i="17"/>
  <c r="U356" i="17"/>
  <c r="U365" i="17"/>
  <c r="U373" i="17"/>
  <c r="U368" i="17"/>
  <c r="U395" i="17"/>
  <c r="U363" i="17"/>
  <c r="U371" i="17"/>
  <c r="U397" i="17"/>
  <c r="U399" i="17"/>
  <c r="U401" i="17"/>
  <c r="U403" i="17"/>
  <c r="U405" i="17"/>
  <c r="U404" i="17"/>
  <c r="U408" i="17"/>
  <c r="U412" i="17"/>
  <c r="U414" i="17"/>
  <c r="U416" i="17"/>
  <c r="U418" i="17"/>
  <c r="U420" i="17"/>
  <c r="U422" i="17"/>
  <c r="U424" i="17"/>
  <c r="U426" i="17"/>
  <c r="U428" i="17"/>
  <c r="U430" i="17"/>
  <c r="U432" i="17"/>
  <c r="U402" i="17"/>
  <c r="U407" i="17"/>
  <c r="U400" i="17"/>
  <c r="U411" i="17"/>
  <c r="U413" i="17"/>
  <c r="U415" i="17"/>
  <c r="U417" i="17"/>
  <c r="U419" i="17"/>
  <c r="U421" i="17"/>
  <c r="U423" i="17"/>
  <c r="U425" i="17"/>
  <c r="U427" i="17"/>
  <c r="U429" i="17"/>
  <c r="U431" i="17"/>
  <c r="U433" i="17"/>
  <c r="U398" i="17"/>
  <c r="U406" i="17"/>
  <c r="U409" i="17"/>
  <c r="U435" i="17"/>
  <c r="U438" i="17"/>
  <c r="U440" i="17"/>
  <c r="U442" i="17"/>
  <c r="U444" i="17"/>
  <c r="U446" i="17"/>
  <c r="U448" i="17"/>
  <c r="U450" i="17"/>
  <c r="U452" i="17"/>
  <c r="U454" i="17"/>
  <c r="U456" i="17"/>
  <c r="U458" i="17"/>
  <c r="U460" i="17"/>
  <c r="U436" i="17"/>
  <c r="U410" i="17"/>
  <c r="U437" i="17"/>
  <c r="U439" i="17"/>
  <c r="U441" i="17"/>
  <c r="U443" i="17"/>
  <c r="U445" i="17"/>
  <c r="U447" i="17"/>
  <c r="U449" i="17"/>
  <c r="U451" i="17"/>
  <c r="U453" i="17"/>
  <c r="U455" i="17"/>
  <c r="U457" i="17"/>
  <c r="U459" i="17"/>
  <c r="U461" i="17"/>
  <c r="U434" i="17"/>
  <c r="AQ251" i="17"/>
  <c r="AQ256" i="17"/>
  <c r="AQ261" i="17"/>
  <c r="AQ254" i="17"/>
  <c r="AQ259" i="17"/>
  <c r="AQ253" i="17"/>
  <c r="AQ264" i="17"/>
  <c r="AQ252" i="17"/>
  <c r="AQ260" i="17"/>
  <c r="AQ255" i="17"/>
  <c r="AQ257" i="17"/>
  <c r="AQ258" i="17"/>
  <c r="AQ266" i="17"/>
  <c r="AQ268" i="17"/>
  <c r="AQ270" i="17"/>
  <c r="AQ272" i="17"/>
  <c r="AQ267" i="17"/>
  <c r="AQ250" i="17"/>
  <c r="AQ273" i="17"/>
  <c r="AQ263" i="17"/>
  <c r="AQ276" i="17"/>
  <c r="AQ269" i="17"/>
  <c r="AQ278" i="17"/>
  <c r="AQ287" i="17"/>
  <c r="AQ293" i="17"/>
  <c r="AQ281" i="17"/>
  <c r="AQ288" i="17"/>
  <c r="AQ296" i="17"/>
  <c r="AQ262" i="17"/>
  <c r="AQ274" i="17"/>
  <c r="AQ279" i="17"/>
  <c r="AQ286" i="17"/>
  <c r="AQ289" i="17"/>
  <c r="AQ275" i="17"/>
  <c r="AQ298" i="17"/>
  <c r="AQ265" i="17"/>
  <c r="AQ285" i="17"/>
  <c r="AQ290" i="17"/>
  <c r="AQ291" i="17"/>
  <c r="AQ292" i="17"/>
  <c r="AQ299" i="17"/>
  <c r="AQ295" i="17"/>
  <c r="AQ300" i="17"/>
  <c r="AQ283" i="17"/>
  <c r="AQ297" i="17"/>
  <c r="AQ301" i="17"/>
  <c r="AQ284" i="17"/>
  <c r="AQ271" i="17"/>
  <c r="AQ280" i="17"/>
  <c r="AQ302" i="17"/>
  <c r="AQ304" i="17"/>
  <c r="AQ306" i="17"/>
  <c r="AQ308" i="17"/>
  <c r="AQ294" i="17"/>
  <c r="AQ305" i="17"/>
  <c r="AQ277" i="17"/>
  <c r="AQ282" i="17"/>
  <c r="AQ307" i="17"/>
  <c r="AQ309" i="17"/>
  <c r="AQ311" i="17"/>
  <c r="AQ313" i="17"/>
  <c r="AQ316" i="17"/>
  <c r="AQ322" i="17"/>
  <c r="AQ324" i="17"/>
  <c r="AQ326" i="17"/>
  <c r="AQ328" i="17"/>
  <c r="AQ303" i="17"/>
  <c r="AQ317" i="17"/>
  <c r="AQ319" i="17"/>
  <c r="AQ312" i="17"/>
  <c r="AQ320" i="17"/>
  <c r="AQ315" i="17"/>
  <c r="AQ321" i="17"/>
  <c r="AQ323" i="17"/>
  <c r="AQ325" i="17"/>
  <c r="AQ327" i="17"/>
  <c r="AQ343" i="17"/>
  <c r="AQ349" i="17"/>
  <c r="AQ351" i="17"/>
  <c r="AQ353" i="17"/>
  <c r="AQ310" i="17"/>
  <c r="AQ337" i="17"/>
  <c r="AQ345" i="17"/>
  <c r="AQ331" i="17"/>
  <c r="AQ335" i="17"/>
  <c r="AQ338" i="17"/>
  <c r="AQ346" i="17"/>
  <c r="AQ314" i="17"/>
  <c r="AQ339" i="17"/>
  <c r="AQ347" i="17"/>
  <c r="AQ350" i="17"/>
  <c r="AQ352" i="17"/>
  <c r="AQ354" i="17"/>
  <c r="AQ341" i="17"/>
  <c r="AQ344" i="17"/>
  <c r="AQ355" i="17"/>
  <c r="AQ357" i="17"/>
  <c r="AQ359" i="17"/>
  <c r="AQ348" i="17"/>
  <c r="AQ329" i="17"/>
  <c r="AQ330" i="17"/>
  <c r="AQ318" i="17"/>
  <c r="AQ332" i="17"/>
  <c r="AQ333" i="17"/>
  <c r="AQ334" i="17"/>
  <c r="AQ356" i="17"/>
  <c r="AQ358" i="17"/>
  <c r="AQ360" i="17"/>
  <c r="AQ336" i="17"/>
  <c r="AQ340" i="17"/>
  <c r="AQ342" i="17"/>
  <c r="AQ362" i="17"/>
  <c r="AQ366" i="17"/>
  <c r="AQ370" i="17"/>
  <c r="AQ374" i="17"/>
  <c r="AQ361" i="17"/>
  <c r="AQ365" i="17"/>
  <c r="AQ369" i="17"/>
  <c r="AQ373" i="17"/>
  <c r="AQ376" i="17"/>
  <c r="AQ378" i="17"/>
  <c r="AQ380" i="17"/>
  <c r="AQ382" i="17"/>
  <c r="AQ384" i="17"/>
  <c r="AQ386" i="17"/>
  <c r="AQ388" i="17"/>
  <c r="AQ390" i="17"/>
  <c r="AQ392" i="17"/>
  <c r="AQ394" i="17"/>
  <c r="AQ364" i="17"/>
  <c r="AQ368" i="17"/>
  <c r="AQ372" i="17"/>
  <c r="AQ389" i="17"/>
  <c r="AQ395" i="17"/>
  <c r="AQ396" i="17"/>
  <c r="AQ398" i="17"/>
  <c r="AQ400" i="17"/>
  <c r="AQ402" i="17"/>
  <c r="AQ404" i="17"/>
  <c r="AQ406" i="17"/>
  <c r="AQ408" i="17"/>
  <c r="AQ387" i="17"/>
  <c r="AQ363" i="17"/>
  <c r="AQ371" i="17"/>
  <c r="AQ377" i="17"/>
  <c r="AQ381" i="17"/>
  <c r="AQ385" i="17"/>
  <c r="AQ397" i="17"/>
  <c r="AQ399" i="17"/>
  <c r="AQ401" i="17"/>
  <c r="AQ403" i="17"/>
  <c r="AQ405" i="17"/>
  <c r="AQ393" i="17"/>
  <c r="AQ367" i="17"/>
  <c r="AQ375" i="17"/>
  <c r="AQ379" i="17"/>
  <c r="AQ383" i="17"/>
  <c r="AQ391" i="17"/>
  <c r="AQ411" i="17"/>
  <c r="AQ413" i="17"/>
  <c r="AQ415" i="17"/>
  <c r="AQ417" i="17"/>
  <c r="AQ419" i="17"/>
  <c r="AQ421" i="17"/>
  <c r="AQ423" i="17"/>
  <c r="AQ425" i="17"/>
  <c r="AQ427" i="17"/>
  <c r="AQ429" i="17"/>
  <c r="AQ431" i="17"/>
  <c r="AQ433" i="17"/>
  <c r="AQ435" i="17"/>
  <c r="AQ410" i="17"/>
  <c r="AQ412" i="17"/>
  <c r="AQ414" i="17"/>
  <c r="AQ416" i="17"/>
  <c r="AQ418" i="17"/>
  <c r="AQ420" i="17"/>
  <c r="AQ422" i="17"/>
  <c r="AQ424" i="17"/>
  <c r="AQ426" i="17"/>
  <c r="AQ428" i="17"/>
  <c r="AQ430" i="17"/>
  <c r="AQ432" i="17"/>
  <c r="AQ434" i="17"/>
  <c r="AQ436" i="17"/>
  <c r="AQ437" i="17"/>
  <c r="AQ439" i="17"/>
  <c r="AQ441" i="17"/>
  <c r="AQ443" i="17"/>
  <c r="AQ445" i="17"/>
  <c r="AQ447" i="17"/>
  <c r="AQ449" i="17"/>
  <c r="AQ451" i="17"/>
  <c r="AQ453" i="17"/>
  <c r="AQ455" i="17"/>
  <c r="AQ457" i="17"/>
  <c r="AQ459" i="17"/>
  <c r="AQ461" i="17"/>
  <c r="AQ409" i="17"/>
  <c r="AQ407" i="17"/>
  <c r="AQ438" i="17"/>
  <c r="AQ440" i="17"/>
  <c r="AQ442" i="17"/>
  <c r="AQ444" i="17"/>
  <c r="AQ446" i="17"/>
  <c r="AQ448" i="17"/>
  <c r="AQ450" i="17"/>
  <c r="AQ452" i="17"/>
  <c r="AQ454" i="17"/>
  <c r="AQ456" i="17"/>
  <c r="AQ458" i="17"/>
  <c r="AQ460" i="17"/>
  <c r="AH250" i="17"/>
  <c r="AH252" i="17"/>
  <c r="AH470" i="17" s="1"/>
  <c r="AH256" i="17"/>
  <c r="AH474" i="17" s="1"/>
  <c r="AH261" i="17"/>
  <c r="AH479" i="17" s="1"/>
  <c r="AH266" i="17"/>
  <c r="AH254" i="17"/>
  <c r="AH472" i="17" s="1"/>
  <c r="AH259" i="17"/>
  <c r="AH477" i="17" s="1"/>
  <c r="AH253" i="17"/>
  <c r="AH471" i="17" s="1"/>
  <c r="AH264" i="17"/>
  <c r="AH482" i="17" s="1"/>
  <c r="AH265" i="17"/>
  <c r="AH483" i="17" s="1"/>
  <c r="AH267" i="17"/>
  <c r="AH485" i="17" s="1"/>
  <c r="AH263" i="17"/>
  <c r="AH481" i="17" s="1"/>
  <c r="AH251" i="17"/>
  <c r="AH262" i="17"/>
  <c r="AH480" i="17" s="1"/>
  <c r="AH269" i="17"/>
  <c r="AH487" i="17" s="1"/>
  <c r="AH277" i="17"/>
  <c r="AH495" i="17" s="1"/>
  <c r="AH279" i="17"/>
  <c r="AH497" i="17" s="1"/>
  <c r="AH281" i="17"/>
  <c r="AH499" i="17" s="1"/>
  <c r="AH283" i="17"/>
  <c r="AH501" i="17" s="1"/>
  <c r="AH285" i="17"/>
  <c r="AH503" i="17" s="1"/>
  <c r="AH287" i="17"/>
  <c r="AH289" i="17"/>
  <c r="AH507" i="17" s="1"/>
  <c r="AH291" i="17"/>
  <c r="AH509" i="17" s="1"/>
  <c r="AH293" i="17"/>
  <c r="AH511" i="17" s="1"/>
  <c r="AH272" i="17"/>
  <c r="AH490" i="17" s="1"/>
  <c r="AH275" i="17"/>
  <c r="AH493" i="17" s="1"/>
  <c r="AH255" i="17"/>
  <c r="AH473" i="17" s="1"/>
  <c r="AH270" i="17"/>
  <c r="AH488" i="17" s="1"/>
  <c r="AH276" i="17"/>
  <c r="AH278" i="17"/>
  <c r="AH496" i="17" s="1"/>
  <c r="AH280" i="17"/>
  <c r="AH498" i="17" s="1"/>
  <c r="AH282" i="17"/>
  <c r="AH500" i="17" s="1"/>
  <c r="AH284" i="17"/>
  <c r="AH502" i="17" s="1"/>
  <c r="AH286" i="17"/>
  <c r="AH504" i="17" s="1"/>
  <c r="AH288" i="17"/>
  <c r="AH506" i="17" s="1"/>
  <c r="AH290" i="17"/>
  <c r="AH508" i="17" s="1"/>
  <c r="AH292" i="17"/>
  <c r="AH294" i="17"/>
  <c r="AH512" i="17" s="1"/>
  <c r="AH274" i="17"/>
  <c r="AH492" i="17" s="1"/>
  <c r="AH260" i="17"/>
  <c r="AH478" i="17" s="1"/>
  <c r="AH268" i="17"/>
  <c r="AH486" i="17" s="1"/>
  <c r="AH273" i="17"/>
  <c r="AH491" i="17" s="1"/>
  <c r="AH257" i="17"/>
  <c r="AH475" i="17" s="1"/>
  <c r="AH271" i="17"/>
  <c r="AH489" i="17" s="1"/>
  <c r="AH297" i="17"/>
  <c r="AH296" i="17"/>
  <c r="AH514" i="17" s="1"/>
  <c r="AH258" i="17"/>
  <c r="AH476" i="17" s="1"/>
  <c r="AH298" i="17"/>
  <c r="AH516" i="17" s="1"/>
  <c r="AH300" i="17"/>
  <c r="AH518" i="17" s="1"/>
  <c r="AH302" i="17"/>
  <c r="AH520" i="17" s="1"/>
  <c r="AH299" i="17"/>
  <c r="AH517" i="17" s="1"/>
  <c r="AH301" i="17"/>
  <c r="AH519" i="17" s="1"/>
  <c r="AH304" i="17"/>
  <c r="AH305" i="17"/>
  <c r="AH523" i="17" s="1"/>
  <c r="AH303" i="17"/>
  <c r="AH521" i="17" s="1"/>
  <c r="AH309" i="17"/>
  <c r="AH527" i="17" s="1"/>
  <c r="AH312" i="17"/>
  <c r="AH530" i="17" s="1"/>
  <c r="AH314" i="17"/>
  <c r="AH532" i="17" s="1"/>
  <c r="AH316" i="17"/>
  <c r="AH534" i="17" s="1"/>
  <c r="AH318" i="17"/>
  <c r="AH536" i="17" s="1"/>
  <c r="AH320" i="17"/>
  <c r="AH308" i="17"/>
  <c r="AH526" i="17" s="1"/>
  <c r="AH310" i="17"/>
  <c r="AH528" i="17" s="1"/>
  <c r="AH311" i="17"/>
  <c r="AH529" i="17" s="1"/>
  <c r="AH307" i="17"/>
  <c r="AH525" i="17" s="1"/>
  <c r="AH313" i="17"/>
  <c r="AH531" i="17" s="1"/>
  <c r="AH315" i="17"/>
  <c r="AH533" i="17" s="1"/>
  <c r="AH317" i="17"/>
  <c r="AH535" i="17" s="1"/>
  <c r="AH319" i="17"/>
  <c r="AH321" i="17"/>
  <c r="AH539" i="17" s="1"/>
  <c r="AH306" i="17"/>
  <c r="AH524" i="17" s="1"/>
  <c r="AH322" i="17"/>
  <c r="AH540" i="17" s="1"/>
  <c r="AH324" i="17"/>
  <c r="AH542" i="17" s="1"/>
  <c r="AH326" i="17"/>
  <c r="AH544" i="17" s="1"/>
  <c r="AH328" i="17"/>
  <c r="AH546" i="17" s="1"/>
  <c r="AH330" i="17"/>
  <c r="AH548" i="17" s="1"/>
  <c r="AH332" i="17"/>
  <c r="AH334" i="17"/>
  <c r="AH552" i="17" s="1"/>
  <c r="AH336" i="17"/>
  <c r="AH554" i="17" s="1"/>
  <c r="AH295" i="17"/>
  <c r="AH513" i="17" s="1"/>
  <c r="AH323" i="17"/>
  <c r="AH541" i="17" s="1"/>
  <c r="AH325" i="17"/>
  <c r="AH543" i="17" s="1"/>
  <c r="AH327" i="17"/>
  <c r="AH545" i="17" s="1"/>
  <c r="AH329" i="17"/>
  <c r="AH331" i="17"/>
  <c r="AH333" i="17"/>
  <c r="AH551" i="17" s="1"/>
  <c r="AH335" i="17"/>
  <c r="AH553" i="17" s="1"/>
  <c r="AH342" i="17"/>
  <c r="AH560" i="17" s="1"/>
  <c r="AH344" i="17"/>
  <c r="AH562" i="17" s="1"/>
  <c r="AH337" i="17"/>
  <c r="AH555" i="17" s="1"/>
  <c r="AH345" i="17"/>
  <c r="AH563" i="17" s="1"/>
  <c r="AH338" i="17"/>
  <c r="AH556" i="17" s="1"/>
  <c r="AH346" i="17"/>
  <c r="AH340" i="17"/>
  <c r="AH558" i="17" s="1"/>
  <c r="AH341" i="17"/>
  <c r="AH559" i="17" s="1"/>
  <c r="AH354" i="17"/>
  <c r="AH572" i="17" s="1"/>
  <c r="AH343" i="17"/>
  <c r="AH561" i="17" s="1"/>
  <c r="AH349" i="17"/>
  <c r="AH567" i="17" s="1"/>
  <c r="AH356" i="17"/>
  <c r="AH574" i="17" s="1"/>
  <c r="AH358" i="17"/>
  <c r="AH576" i="17" s="1"/>
  <c r="AH360" i="17"/>
  <c r="AH362" i="17"/>
  <c r="AH580" i="17" s="1"/>
  <c r="AH364" i="17"/>
  <c r="AH582" i="17" s="1"/>
  <c r="AH366" i="17"/>
  <c r="AH584" i="17" s="1"/>
  <c r="AH368" i="17"/>
  <c r="AH586" i="17" s="1"/>
  <c r="AH370" i="17"/>
  <c r="AH372" i="17"/>
  <c r="AH590" i="17" s="1"/>
  <c r="AH374" i="17"/>
  <c r="AH592" i="17" s="1"/>
  <c r="AH348" i="17"/>
  <c r="AH350" i="17"/>
  <c r="AH568" i="17" s="1"/>
  <c r="AH351" i="17"/>
  <c r="AH569" i="17" s="1"/>
  <c r="AH339" i="17"/>
  <c r="AH557" i="17" s="1"/>
  <c r="AH347" i="17"/>
  <c r="AH565" i="17" s="1"/>
  <c r="AH353" i="17"/>
  <c r="AH571" i="17" s="1"/>
  <c r="AH355" i="17"/>
  <c r="AH573" i="17" s="1"/>
  <c r="AH357" i="17"/>
  <c r="AH575" i="17" s="1"/>
  <c r="AH359" i="17"/>
  <c r="AH361" i="17"/>
  <c r="AH579" i="17" s="1"/>
  <c r="AH363" i="17"/>
  <c r="AH581" i="17" s="1"/>
  <c r="AH365" i="17"/>
  <c r="AH583" i="17" s="1"/>
  <c r="AH367" i="17"/>
  <c r="AH585" i="17" s="1"/>
  <c r="AH369" i="17"/>
  <c r="AH371" i="17"/>
  <c r="AH589" i="17" s="1"/>
  <c r="AH373" i="17"/>
  <c r="AH591" i="17" s="1"/>
  <c r="AH352" i="17"/>
  <c r="AH375" i="17"/>
  <c r="AH593" i="17" s="1"/>
  <c r="AH377" i="17"/>
  <c r="AH595" i="17" s="1"/>
  <c r="AH379" i="17"/>
  <c r="AH597" i="17" s="1"/>
  <c r="AH381" i="17"/>
  <c r="AH599" i="17" s="1"/>
  <c r="AH383" i="17"/>
  <c r="AH601" i="17" s="1"/>
  <c r="AH385" i="17"/>
  <c r="AH603" i="17" s="1"/>
  <c r="AH393" i="17"/>
  <c r="AH611" i="17" s="1"/>
  <c r="AH395" i="17"/>
  <c r="AH376" i="17"/>
  <c r="AH594" i="17" s="1"/>
  <c r="AH380" i="17"/>
  <c r="AH598" i="17" s="1"/>
  <c r="AH384" i="17"/>
  <c r="AH602" i="17" s="1"/>
  <c r="AH391" i="17"/>
  <c r="AH609" i="17" s="1"/>
  <c r="AH389" i="17"/>
  <c r="AH607" i="17" s="1"/>
  <c r="AH387" i="17"/>
  <c r="AH605" i="17" s="1"/>
  <c r="AH397" i="17"/>
  <c r="AH615" i="17" s="1"/>
  <c r="AH399" i="17"/>
  <c r="AH401" i="17"/>
  <c r="AH619" i="17" s="1"/>
  <c r="AH403" i="17"/>
  <c r="AH621" i="17" s="1"/>
  <c r="AH405" i="17"/>
  <c r="AH623" i="17" s="1"/>
  <c r="AH407" i="17"/>
  <c r="AH625" i="17" s="1"/>
  <c r="AH409" i="17"/>
  <c r="AH627" i="17" s="1"/>
  <c r="AH394" i="17"/>
  <c r="AH612" i="17" s="1"/>
  <c r="AH378" i="17"/>
  <c r="AH596" i="17" s="1"/>
  <c r="AH382" i="17"/>
  <c r="AH386" i="17"/>
  <c r="AH604" i="17" s="1"/>
  <c r="AH392" i="17"/>
  <c r="AH610" i="17" s="1"/>
  <c r="AH390" i="17"/>
  <c r="AH608" i="17" s="1"/>
  <c r="AH388" i="17"/>
  <c r="AH606" i="17" s="1"/>
  <c r="AH396" i="17"/>
  <c r="AH614" i="17" s="1"/>
  <c r="AH398" i="17"/>
  <c r="AH616" i="17" s="1"/>
  <c r="AH400" i="17"/>
  <c r="AH618" i="17" s="1"/>
  <c r="AH402" i="17"/>
  <c r="AH404" i="17"/>
  <c r="AH622" i="17" s="1"/>
  <c r="AH406" i="17"/>
  <c r="AH624" i="17" s="1"/>
  <c r="AH408" i="17"/>
  <c r="AH626" i="17" s="1"/>
  <c r="AH411" i="17"/>
  <c r="AH629" i="17" s="1"/>
  <c r="AH415" i="17"/>
  <c r="AH633" i="17" s="1"/>
  <c r="AH419" i="17"/>
  <c r="AH637" i="17" s="1"/>
  <c r="AH423" i="17"/>
  <c r="AH641" i="17" s="1"/>
  <c r="AH427" i="17"/>
  <c r="AH431" i="17"/>
  <c r="AH649" i="17" s="1"/>
  <c r="AH434" i="17"/>
  <c r="AH652" i="17" s="1"/>
  <c r="AH437" i="17"/>
  <c r="AH655" i="17" s="1"/>
  <c r="AH439" i="17"/>
  <c r="AH657" i="17" s="1"/>
  <c r="AH441" i="17"/>
  <c r="AH659" i="17" s="1"/>
  <c r="AH410" i="17"/>
  <c r="AH628" i="17" s="1"/>
  <c r="AH414" i="17"/>
  <c r="AH632" i="17" s="1"/>
  <c r="AH418" i="17"/>
  <c r="AH422" i="17"/>
  <c r="AH640" i="17" s="1"/>
  <c r="AH426" i="17"/>
  <c r="AH644" i="17" s="1"/>
  <c r="AH430" i="17"/>
  <c r="AH648" i="17" s="1"/>
  <c r="AH435" i="17"/>
  <c r="AH653" i="17" s="1"/>
  <c r="AH413" i="17"/>
  <c r="AH631" i="17" s="1"/>
  <c r="AH417" i="17"/>
  <c r="AH635" i="17" s="1"/>
  <c r="AH421" i="17"/>
  <c r="AH639" i="17" s="1"/>
  <c r="AH425" i="17"/>
  <c r="AH429" i="17"/>
  <c r="AH647" i="17" s="1"/>
  <c r="AH433" i="17"/>
  <c r="AH651" i="17" s="1"/>
  <c r="AH440" i="17"/>
  <c r="AH658" i="17" s="1"/>
  <c r="AH442" i="17"/>
  <c r="AH660" i="17" s="1"/>
  <c r="AH444" i="17"/>
  <c r="AH662" i="17" s="1"/>
  <c r="AH446" i="17"/>
  <c r="AH664" i="17" s="1"/>
  <c r="AH448" i="17"/>
  <c r="AH666" i="17" s="1"/>
  <c r="AH450" i="17"/>
  <c r="AH438" i="17"/>
  <c r="AH656" i="17" s="1"/>
  <c r="AH452" i="17"/>
  <c r="AH670" i="17" s="1"/>
  <c r="AH454" i="17"/>
  <c r="AH672" i="17" s="1"/>
  <c r="AH412" i="17"/>
  <c r="AH630" i="17" s="1"/>
  <c r="AH416" i="17"/>
  <c r="AH634" i="17" s="1"/>
  <c r="AH420" i="17"/>
  <c r="AH638" i="17" s="1"/>
  <c r="AH424" i="17"/>
  <c r="AH642" i="17" s="1"/>
  <c r="AH428" i="17"/>
  <c r="AH432" i="17"/>
  <c r="AH650" i="17" s="1"/>
  <c r="AH456" i="17"/>
  <c r="AH674" i="17" s="1"/>
  <c r="AH460" i="17"/>
  <c r="AH678" i="17" s="1"/>
  <c r="AH443" i="17"/>
  <c r="AH661" i="17" s="1"/>
  <c r="AH445" i="17"/>
  <c r="AH663" i="17" s="1"/>
  <c r="AH455" i="17"/>
  <c r="AH673" i="17" s="1"/>
  <c r="AH459" i="17"/>
  <c r="AH677" i="17" s="1"/>
  <c r="AH447" i="17"/>
  <c r="AH449" i="17"/>
  <c r="AH667" i="17" s="1"/>
  <c r="AH458" i="17"/>
  <c r="AH676" i="17" s="1"/>
  <c r="AH436" i="17"/>
  <c r="AH654" i="17" s="1"/>
  <c r="AH451" i="17"/>
  <c r="AH669" i="17" s="1"/>
  <c r="AH453" i="17"/>
  <c r="AH671" i="17" s="1"/>
  <c r="AH457" i="17"/>
  <c r="AH675" i="17" s="1"/>
  <c r="AH461" i="17"/>
  <c r="AH679" i="17" s="1"/>
  <c r="I251" i="17"/>
  <c r="I253" i="17"/>
  <c r="I255" i="17"/>
  <c r="I257" i="17"/>
  <c r="I259" i="17"/>
  <c r="I261" i="17"/>
  <c r="I263" i="17"/>
  <c r="I265" i="17"/>
  <c r="I260" i="17"/>
  <c r="I254" i="17"/>
  <c r="I252" i="17"/>
  <c r="I262" i="17"/>
  <c r="I267" i="17"/>
  <c r="I268" i="17"/>
  <c r="I250" i="17"/>
  <c r="I269" i="17"/>
  <c r="I275" i="17"/>
  <c r="I256" i="17"/>
  <c r="I272" i="17"/>
  <c r="I278" i="17"/>
  <c r="I280" i="17"/>
  <c r="I282" i="17"/>
  <c r="I284" i="17"/>
  <c r="I286" i="17"/>
  <c r="I288" i="17"/>
  <c r="I270" i="17"/>
  <c r="I294" i="17"/>
  <c r="I287" i="17"/>
  <c r="I289" i="17"/>
  <c r="I274" i="17"/>
  <c r="I285" i="17"/>
  <c r="I290" i="17"/>
  <c r="I258" i="17"/>
  <c r="I264" i="17"/>
  <c r="I277" i="17"/>
  <c r="I293" i="17"/>
  <c r="I283" i="17"/>
  <c r="I297" i="17"/>
  <c r="I301" i="17"/>
  <c r="I266" i="17"/>
  <c r="I276" i="17"/>
  <c r="I302" i="17"/>
  <c r="I295" i="17"/>
  <c r="I281" i="17"/>
  <c r="I298" i="17"/>
  <c r="I308" i="17"/>
  <c r="I310" i="17"/>
  <c r="I312" i="17"/>
  <c r="I306" i="17"/>
  <c r="I300" i="17"/>
  <c r="I304" i="17"/>
  <c r="I307" i="17"/>
  <c r="I309" i="17"/>
  <c r="I311" i="17"/>
  <c r="I271" i="17"/>
  <c r="I279" i="17"/>
  <c r="I291" i="17"/>
  <c r="I292" i="17"/>
  <c r="I273" i="17"/>
  <c r="I296" i="17"/>
  <c r="I299" i="17"/>
  <c r="I303" i="17"/>
  <c r="I314" i="17"/>
  <c r="I316" i="17"/>
  <c r="I318" i="17"/>
  <c r="I320" i="17"/>
  <c r="I313" i="17"/>
  <c r="I315" i="17"/>
  <c r="I317" i="17"/>
  <c r="I319" i="17"/>
  <c r="I321" i="17"/>
  <c r="I305" i="17"/>
  <c r="I324" i="17"/>
  <c r="I326" i="17"/>
  <c r="I328" i="17"/>
  <c r="I330" i="17"/>
  <c r="I332" i="17"/>
  <c r="I334" i="17"/>
  <c r="I336" i="17"/>
  <c r="I338" i="17"/>
  <c r="I340" i="17"/>
  <c r="I342" i="17"/>
  <c r="I344" i="17"/>
  <c r="I346" i="17"/>
  <c r="I348" i="17"/>
  <c r="I323" i="17"/>
  <c r="I325" i="17"/>
  <c r="I327" i="17"/>
  <c r="I329" i="17"/>
  <c r="I331" i="17"/>
  <c r="I333" i="17"/>
  <c r="I335" i="17"/>
  <c r="I337" i="17"/>
  <c r="I339" i="17"/>
  <c r="I341" i="17"/>
  <c r="I343" i="17"/>
  <c r="I345" i="17"/>
  <c r="I347" i="17"/>
  <c r="I322" i="17"/>
  <c r="I349" i="17"/>
  <c r="I350" i="17"/>
  <c r="I352" i="17"/>
  <c r="I353" i="17"/>
  <c r="I354" i="17"/>
  <c r="I351" i="17"/>
  <c r="I360" i="17"/>
  <c r="I376" i="17"/>
  <c r="I378" i="17"/>
  <c r="I380" i="17"/>
  <c r="I382" i="17"/>
  <c r="I384" i="17"/>
  <c r="I386" i="17"/>
  <c r="I388" i="17"/>
  <c r="I390" i="17"/>
  <c r="I392" i="17"/>
  <c r="I394" i="17"/>
  <c r="I358" i="17"/>
  <c r="I356" i="17"/>
  <c r="I377" i="17"/>
  <c r="I379" i="17"/>
  <c r="I381" i="17"/>
  <c r="I383" i="17"/>
  <c r="I385" i="17"/>
  <c r="I387" i="17"/>
  <c r="I389" i="17"/>
  <c r="I391" i="17"/>
  <c r="I393" i="17"/>
  <c r="I359" i="17"/>
  <c r="I363" i="17"/>
  <c r="I367" i="17"/>
  <c r="I371" i="17"/>
  <c r="I375" i="17"/>
  <c r="I357" i="17"/>
  <c r="I362" i="17"/>
  <c r="I370" i="17"/>
  <c r="I365" i="17"/>
  <c r="I373" i="17"/>
  <c r="I396" i="17"/>
  <c r="I368" i="17"/>
  <c r="I395" i="17"/>
  <c r="I366" i="17"/>
  <c r="I374" i="17"/>
  <c r="I355" i="17"/>
  <c r="I369" i="17"/>
  <c r="I361" i="17"/>
  <c r="I364" i="17"/>
  <c r="I372" i="17"/>
  <c r="I398" i="17"/>
  <c r="I400" i="17"/>
  <c r="I402" i="17"/>
  <c r="I404" i="17"/>
  <c r="I406" i="17"/>
  <c r="I397" i="17"/>
  <c r="I405" i="17"/>
  <c r="I409" i="17"/>
  <c r="I410" i="17"/>
  <c r="I411" i="17"/>
  <c r="I413" i="17"/>
  <c r="I415" i="17"/>
  <c r="I417" i="17"/>
  <c r="I419" i="17"/>
  <c r="I421" i="17"/>
  <c r="I423" i="17"/>
  <c r="I425" i="17"/>
  <c r="I427" i="17"/>
  <c r="I429" i="17"/>
  <c r="I431" i="17"/>
  <c r="I433" i="17"/>
  <c r="I403" i="17"/>
  <c r="I408" i="17"/>
  <c r="I401" i="17"/>
  <c r="I412" i="17"/>
  <c r="I414" i="17"/>
  <c r="I416" i="17"/>
  <c r="I418" i="17"/>
  <c r="I420" i="17"/>
  <c r="I422" i="17"/>
  <c r="I424" i="17"/>
  <c r="I426" i="17"/>
  <c r="I428" i="17"/>
  <c r="I430" i="17"/>
  <c r="I432" i="17"/>
  <c r="I399" i="17"/>
  <c r="I407" i="17"/>
  <c r="I436" i="17"/>
  <c r="I439" i="17"/>
  <c r="I441" i="17"/>
  <c r="I443" i="17"/>
  <c r="I445" i="17"/>
  <c r="I447" i="17"/>
  <c r="I449" i="17"/>
  <c r="I451" i="17"/>
  <c r="I453" i="17"/>
  <c r="I455" i="17"/>
  <c r="I457" i="17"/>
  <c r="I459" i="17"/>
  <c r="I461" i="17"/>
  <c r="I437" i="17"/>
  <c r="I438" i="17"/>
  <c r="I440" i="17"/>
  <c r="I442" i="17"/>
  <c r="I444" i="17"/>
  <c r="I446" i="17"/>
  <c r="I448" i="17"/>
  <c r="I450" i="17"/>
  <c r="I452" i="17"/>
  <c r="I454" i="17"/>
  <c r="I456" i="17"/>
  <c r="I458" i="17"/>
  <c r="I460" i="17"/>
  <c r="I434" i="17"/>
  <c r="I435" i="17"/>
  <c r="AM250" i="17"/>
  <c r="AM252" i="17"/>
  <c r="AM251" i="17"/>
  <c r="AM259" i="17"/>
  <c r="AM264" i="17"/>
  <c r="AM257" i="17"/>
  <c r="AM256" i="17"/>
  <c r="AM266" i="17"/>
  <c r="AM269" i="17"/>
  <c r="AM271" i="17"/>
  <c r="AM263" i="17"/>
  <c r="AM253" i="17"/>
  <c r="AM262" i="17"/>
  <c r="AM267" i="17"/>
  <c r="AM268" i="17"/>
  <c r="AM276" i="17"/>
  <c r="AM258" i="17"/>
  <c r="AM260" i="17"/>
  <c r="AM270" i="17"/>
  <c r="AM281" i="17"/>
  <c r="AM255" i="17"/>
  <c r="AM284" i="17"/>
  <c r="AM291" i="17"/>
  <c r="AM295" i="17"/>
  <c r="AM297" i="17"/>
  <c r="AM282" i="17"/>
  <c r="AM292" i="17"/>
  <c r="AM261" i="17"/>
  <c r="AM290" i="17"/>
  <c r="AM254" i="17"/>
  <c r="AM280" i="17"/>
  <c r="AM286" i="17"/>
  <c r="AM287" i="17"/>
  <c r="AM293" i="17"/>
  <c r="AM296" i="17"/>
  <c r="AM298" i="17"/>
  <c r="AM278" i="17"/>
  <c r="AM283" i="17"/>
  <c r="AM289" i="17"/>
  <c r="AM302" i="17"/>
  <c r="AM288" i="17"/>
  <c r="AM272" i="17"/>
  <c r="AM285" i="17"/>
  <c r="AM299" i="17"/>
  <c r="AM300" i="17"/>
  <c r="AM273" i="17"/>
  <c r="AM305" i="17"/>
  <c r="AM279" i="17"/>
  <c r="AM294" i="17"/>
  <c r="AM303" i="17"/>
  <c r="AM307" i="17"/>
  <c r="AM309" i="17"/>
  <c r="AM265" i="17"/>
  <c r="AM275" i="17"/>
  <c r="AM277" i="17"/>
  <c r="AM274" i="17"/>
  <c r="AM306" i="17"/>
  <c r="AM308" i="17"/>
  <c r="AM301" i="17"/>
  <c r="AM304" i="17"/>
  <c r="AM311" i="17"/>
  <c r="AM310" i="17"/>
  <c r="AM316" i="17"/>
  <c r="AM314" i="17"/>
  <c r="AM323" i="17"/>
  <c r="AM325" i="17"/>
  <c r="AM327" i="17"/>
  <c r="AM312" i="17"/>
  <c r="AM315" i="17"/>
  <c r="AM321" i="17"/>
  <c r="AM318" i="17"/>
  <c r="AM322" i="17"/>
  <c r="AM324" i="17"/>
  <c r="AM326" i="17"/>
  <c r="AM328" i="17"/>
  <c r="AM338" i="17"/>
  <c r="AM346" i="17"/>
  <c r="AM350" i="17"/>
  <c r="AM352" i="17"/>
  <c r="AM354" i="17"/>
  <c r="AM319" i="17"/>
  <c r="AM340" i="17"/>
  <c r="AM330" i="17"/>
  <c r="AM334" i="17"/>
  <c r="AM341" i="17"/>
  <c r="AM317" i="17"/>
  <c r="AM342" i="17"/>
  <c r="AM349" i="17"/>
  <c r="AM351" i="17"/>
  <c r="AM353" i="17"/>
  <c r="AM320" i="17"/>
  <c r="AM344" i="17"/>
  <c r="AM337" i="17"/>
  <c r="AM356" i="17"/>
  <c r="AM358" i="17"/>
  <c r="AM360" i="17"/>
  <c r="AM339" i="17"/>
  <c r="AM329" i="17"/>
  <c r="AM343" i="17"/>
  <c r="AM347" i="17"/>
  <c r="AM331" i="17"/>
  <c r="AM332" i="17"/>
  <c r="AM333" i="17"/>
  <c r="AM345" i="17"/>
  <c r="AM335" i="17"/>
  <c r="AM336" i="17"/>
  <c r="AM355" i="17"/>
  <c r="AM357" i="17"/>
  <c r="AM359" i="17"/>
  <c r="AM313" i="17"/>
  <c r="AM348" i="17"/>
  <c r="AM361" i="17"/>
  <c r="AM365" i="17"/>
  <c r="AM369" i="17"/>
  <c r="AM373" i="17"/>
  <c r="AM364" i="17"/>
  <c r="AM368" i="17"/>
  <c r="AM372" i="17"/>
  <c r="AM375" i="17"/>
  <c r="AM377" i="17"/>
  <c r="AM379" i="17"/>
  <c r="AM381" i="17"/>
  <c r="AM383" i="17"/>
  <c r="AM385" i="17"/>
  <c r="AM387" i="17"/>
  <c r="AM389" i="17"/>
  <c r="AM391" i="17"/>
  <c r="AM393" i="17"/>
  <c r="AM395" i="17"/>
  <c r="AM363" i="17"/>
  <c r="AM367" i="17"/>
  <c r="AM371" i="17"/>
  <c r="AM392" i="17"/>
  <c r="AM397" i="17"/>
  <c r="AM399" i="17"/>
  <c r="AM401" i="17"/>
  <c r="AM403" i="17"/>
  <c r="AM405" i="17"/>
  <c r="AM407" i="17"/>
  <c r="AM409" i="17"/>
  <c r="AM390" i="17"/>
  <c r="AM388" i="17"/>
  <c r="AM366" i="17"/>
  <c r="AM374" i="17"/>
  <c r="AM376" i="17"/>
  <c r="AM380" i="17"/>
  <c r="AM384" i="17"/>
  <c r="AM396" i="17"/>
  <c r="AM398" i="17"/>
  <c r="AM400" i="17"/>
  <c r="AM402" i="17"/>
  <c r="AM404" i="17"/>
  <c r="AM406" i="17"/>
  <c r="AM362" i="17"/>
  <c r="AM370" i="17"/>
  <c r="AM378" i="17"/>
  <c r="AM382" i="17"/>
  <c r="AM386" i="17"/>
  <c r="AM394" i="17"/>
  <c r="AM410" i="17"/>
  <c r="AM412" i="17"/>
  <c r="AM414" i="17"/>
  <c r="AM416" i="17"/>
  <c r="AM418" i="17"/>
  <c r="AM420" i="17"/>
  <c r="AM422" i="17"/>
  <c r="AM424" i="17"/>
  <c r="AM426" i="17"/>
  <c r="AM428" i="17"/>
  <c r="AM430" i="17"/>
  <c r="AM432" i="17"/>
  <c r="AM434" i="17"/>
  <c r="AM436" i="17"/>
  <c r="AM411" i="17"/>
  <c r="AM413" i="17"/>
  <c r="AM415" i="17"/>
  <c r="AM417" i="17"/>
  <c r="AM419" i="17"/>
  <c r="AM421" i="17"/>
  <c r="AM423" i="17"/>
  <c r="AM425" i="17"/>
  <c r="AM427" i="17"/>
  <c r="AM429" i="17"/>
  <c r="AM431" i="17"/>
  <c r="AM433" i="17"/>
  <c r="AM435" i="17"/>
  <c r="AM408" i="17"/>
  <c r="AM438" i="17"/>
  <c r="AM440" i="17"/>
  <c r="AM442" i="17"/>
  <c r="AM444" i="17"/>
  <c r="AM446" i="17"/>
  <c r="AM448" i="17"/>
  <c r="AM450" i="17"/>
  <c r="AM452" i="17"/>
  <c r="AM454" i="17"/>
  <c r="AM456" i="17"/>
  <c r="AM458" i="17"/>
  <c r="AM460" i="17"/>
  <c r="AM437" i="17"/>
  <c r="AM439" i="17"/>
  <c r="AM441" i="17"/>
  <c r="AM443" i="17"/>
  <c r="AM445" i="17"/>
  <c r="AM447" i="17"/>
  <c r="AM449" i="17"/>
  <c r="AM451" i="17"/>
  <c r="AM453" i="17"/>
  <c r="AM455" i="17"/>
  <c r="AM457" i="17"/>
  <c r="AM459" i="17"/>
  <c r="AM461" i="17"/>
  <c r="AD793" i="17"/>
  <c r="AD357" i="17" s="1"/>
  <c r="AE250" i="17"/>
  <c r="AE252" i="17"/>
  <c r="AE254" i="17"/>
  <c r="AE251" i="17"/>
  <c r="AE257" i="17"/>
  <c r="AE262" i="17"/>
  <c r="AE260" i="17"/>
  <c r="AE264" i="17"/>
  <c r="AE267" i="17"/>
  <c r="AE269" i="17"/>
  <c r="AE271" i="17"/>
  <c r="AE256" i="17"/>
  <c r="AE258" i="17"/>
  <c r="AE266" i="17"/>
  <c r="AE274" i="17"/>
  <c r="AE255" i="17"/>
  <c r="AE265" i="17"/>
  <c r="AE268" i="17"/>
  <c r="AE276" i="17"/>
  <c r="AE280" i="17"/>
  <c r="AE287" i="17"/>
  <c r="AE294" i="17"/>
  <c r="AE275" i="17"/>
  <c r="AE281" i="17"/>
  <c r="AE289" i="17"/>
  <c r="AE295" i="17"/>
  <c r="AE297" i="17"/>
  <c r="AE263" i="17"/>
  <c r="AE279" i="17"/>
  <c r="AE288" i="17"/>
  <c r="AE290" i="17"/>
  <c r="AE278" i="17"/>
  <c r="AE285" i="17"/>
  <c r="AE291" i="17"/>
  <c r="AE296" i="17"/>
  <c r="AE299" i="17"/>
  <c r="AE253" i="17"/>
  <c r="AE282" i="17"/>
  <c r="AE292" i="17"/>
  <c r="AE261" i="17"/>
  <c r="AE270" i="17"/>
  <c r="AE277" i="17"/>
  <c r="AE300" i="17"/>
  <c r="AE272" i="17"/>
  <c r="AE298" i="17"/>
  <c r="AE301" i="17"/>
  <c r="AE273" i="17"/>
  <c r="AE259" i="17"/>
  <c r="AE283" i="17"/>
  <c r="AE284" i="17"/>
  <c r="AE293" i="17"/>
  <c r="AE302" i="17"/>
  <c r="AE304" i="17"/>
  <c r="AE305" i="17"/>
  <c r="AE307" i="17"/>
  <c r="AE309" i="17"/>
  <c r="AE286" i="17"/>
  <c r="AE306" i="17"/>
  <c r="AE308" i="17"/>
  <c r="AE310" i="17"/>
  <c r="AE303" i="17"/>
  <c r="AE314" i="17"/>
  <c r="AE319" i="17"/>
  <c r="AE320" i="17"/>
  <c r="AE311" i="17"/>
  <c r="AE317" i="17"/>
  <c r="AE321" i="17"/>
  <c r="AE312" i="17"/>
  <c r="AE323" i="17"/>
  <c r="AE325" i="17"/>
  <c r="AE327" i="17"/>
  <c r="AE318" i="17"/>
  <c r="AE313" i="17"/>
  <c r="AE316" i="17"/>
  <c r="AE322" i="17"/>
  <c r="AE324" i="17"/>
  <c r="AE326" i="17"/>
  <c r="AE328" i="17"/>
  <c r="AE344" i="17"/>
  <c r="AE350" i="17"/>
  <c r="AE352" i="17"/>
  <c r="AE354" i="17"/>
  <c r="AE338" i="17"/>
  <c r="AE346" i="17"/>
  <c r="AE332" i="17"/>
  <c r="AE336" i="17"/>
  <c r="AE339" i="17"/>
  <c r="AE340" i="17"/>
  <c r="AE348" i="17"/>
  <c r="AE349" i="17"/>
  <c r="AE351" i="17"/>
  <c r="AE353" i="17"/>
  <c r="AE315" i="17"/>
  <c r="AE342" i="17"/>
  <c r="AE343" i="17"/>
  <c r="AE356" i="17"/>
  <c r="AE358" i="17"/>
  <c r="AE360" i="17"/>
  <c r="AE329" i="17"/>
  <c r="AE330" i="17"/>
  <c r="AE331" i="17"/>
  <c r="AE345" i="17"/>
  <c r="AE333" i="17"/>
  <c r="AE334" i="17"/>
  <c r="AE335" i="17"/>
  <c r="AE355" i="17"/>
  <c r="AE357" i="17"/>
  <c r="AE359" i="17"/>
  <c r="AE337" i="17"/>
  <c r="AE347" i="17"/>
  <c r="AE341" i="17"/>
  <c r="AE363" i="17"/>
  <c r="AE367" i="17"/>
  <c r="AE371" i="17"/>
  <c r="AE362" i="17"/>
  <c r="AE366" i="17"/>
  <c r="AE370" i="17"/>
  <c r="AE374" i="17"/>
  <c r="AE375" i="17"/>
  <c r="AE377" i="17"/>
  <c r="AE379" i="17"/>
  <c r="AE381" i="17"/>
  <c r="AE383" i="17"/>
  <c r="AE385" i="17"/>
  <c r="AE387" i="17"/>
  <c r="AE389" i="17"/>
  <c r="AE391" i="17"/>
  <c r="AE393" i="17"/>
  <c r="AE395" i="17"/>
  <c r="AE361" i="17"/>
  <c r="AE365" i="17"/>
  <c r="AE369" i="17"/>
  <c r="AE373" i="17"/>
  <c r="AE397" i="17"/>
  <c r="AE399" i="17"/>
  <c r="AE401" i="17"/>
  <c r="AE403" i="17"/>
  <c r="AE405" i="17"/>
  <c r="AE407" i="17"/>
  <c r="AE409" i="17"/>
  <c r="AE394" i="17"/>
  <c r="AE364" i="17"/>
  <c r="AE372" i="17"/>
  <c r="AE378" i="17"/>
  <c r="AE382" i="17"/>
  <c r="AE386" i="17"/>
  <c r="AE392" i="17"/>
  <c r="AE390" i="17"/>
  <c r="AE396" i="17"/>
  <c r="AE398" i="17"/>
  <c r="AE400" i="17"/>
  <c r="AE402" i="17"/>
  <c r="AE404" i="17"/>
  <c r="AE406" i="17"/>
  <c r="AE388" i="17"/>
  <c r="AE368" i="17"/>
  <c r="AE376" i="17"/>
  <c r="AE380" i="17"/>
  <c r="AE384" i="17"/>
  <c r="AE410" i="17"/>
  <c r="AE412" i="17"/>
  <c r="AE414" i="17"/>
  <c r="AE416" i="17"/>
  <c r="AE418" i="17"/>
  <c r="AE420" i="17"/>
  <c r="AE422" i="17"/>
  <c r="AE424" i="17"/>
  <c r="AE426" i="17"/>
  <c r="AE428" i="17"/>
  <c r="AE430" i="17"/>
  <c r="AE432" i="17"/>
  <c r="AE434" i="17"/>
  <c r="AE436" i="17"/>
  <c r="AE411" i="17"/>
  <c r="AE413" i="17"/>
  <c r="AE415" i="17"/>
  <c r="AE417" i="17"/>
  <c r="AE419" i="17"/>
  <c r="AE421" i="17"/>
  <c r="AE423" i="17"/>
  <c r="AE425" i="17"/>
  <c r="AE427" i="17"/>
  <c r="AE429" i="17"/>
  <c r="AE431" i="17"/>
  <c r="AE433" i="17"/>
  <c r="AE435" i="17"/>
  <c r="AE438" i="17"/>
  <c r="AE440" i="17"/>
  <c r="AE442" i="17"/>
  <c r="AE444" i="17"/>
  <c r="AE446" i="17"/>
  <c r="AE448" i="17"/>
  <c r="AE450" i="17"/>
  <c r="AE452" i="17"/>
  <c r="AE454" i="17"/>
  <c r="AE456" i="17"/>
  <c r="AE458" i="17"/>
  <c r="AE460" i="17"/>
  <c r="AE408" i="17"/>
  <c r="AE437" i="17"/>
  <c r="AE439" i="17"/>
  <c r="AE441" i="17"/>
  <c r="AE443" i="17"/>
  <c r="AE445" i="17"/>
  <c r="AE447" i="17"/>
  <c r="AE449" i="17"/>
  <c r="AE451" i="17"/>
  <c r="AE453" i="17"/>
  <c r="AE455" i="17"/>
  <c r="AE457" i="17"/>
  <c r="AE459" i="17"/>
  <c r="AE461" i="17"/>
  <c r="S251" i="17"/>
  <c r="S253" i="17"/>
  <c r="S250" i="17"/>
  <c r="S258" i="17"/>
  <c r="S263" i="17"/>
  <c r="S256" i="17"/>
  <c r="S255" i="17"/>
  <c r="S260" i="17"/>
  <c r="S265" i="17"/>
  <c r="S268" i="17"/>
  <c r="S270" i="17"/>
  <c r="S272" i="17"/>
  <c r="S264" i="17"/>
  <c r="S252" i="17"/>
  <c r="S254" i="17"/>
  <c r="S262" i="17"/>
  <c r="S275" i="17"/>
  <c r="S259" i="17"/>
  <c r="S280" i="17"/>
  <c r="S295" i="17"/>
  <c r="S283" i="17"/>
  <c r="S290" i="17"/>
  <c r="S296" i="17"/>
  <c r="S298" i="17"/>
  <c r="S266" i="17"/>
  <c r="S273" i="17"/>
  <c r="S281" i="17"/>
  <c r="S288" i="17"/>
  <c r="S291" i="17"/>
  <c r="S282" i="17"/>
  <c r="S267" i="17"/>
  <c r="S301" i="17"/>
  <c r="S274" i="17"/>
  <c r="S286" i="17"/>
  <c r="S289" i="17"/>
  <c r="S302" i="17"/>
  <c r="S278" i="17"/>
  <c r="S271" i="17"/>
  <c r="S277" i="17"/>
  <c r="S287" i="17"/>
  <c r="S294" i="17"/>
  <c r="S299" i="17"/>
  <c r="S304" i="17"/>
  <c r="S306" i="17"/>
  <c r="S308" i="17"/>
  <c r="S297" i="17"/>
  <c r="S257" i="17"/>
  <c r="S276" i="17"/>
  <c r="S285" i="17"/>
  <c r="S307" i="17"/>
  <c r="S309" i="17"/>
  <c r="S261" i="17"/>
  <c r="S269" i="17"/>
  <c r="S279" i="17"/>
  <c r="S284" i="17"/>
  <c r="S292" i="17"/>
  <c r="S293" i="17"/>
  <c r="S300" i="17"/>
  <c r="S310" i="17"/>
  <c r="S305" i="17"/>
  <c r="S311" i="17"/>
  <c r="S315" i="17"/>
  <c r="S318" i="17"/>
  <c r="S313" i="17"/>
  <c r="S324" i="17"/>
  <c r="S326" i="17"/>
  <c r="S328" i="17"/>
  <c r="S319" i="17"/>
  <c r="S320" i="17"/>
  <c r="S321" i="17"/>
  <c r="S314" i="17"/>
  <c r="S322" i="17"/>
  <c r="S317" i="17"/>
  <c r="S323" i="17"/>
  <c r="S325" i="17"/>
  <c r="S327" i="17"/>
  <c r="S316" i="17"/>
  <c r="S337" i="17"/>
  <c r="S345" i="17"/>
  <c r="S349" i="17"/>
  <c r="S351" i="17"/>
  <c r="S353" i="17"/>
  <c r="S303" i="17"/>
  <c r="S339" i="17"/>
  <c r="S347" i="17"/>
  <c r="S329" i="17"/>
  <c r="S333" i="17"/>
  <c r="S340" i="17"/>
  <c r="S341" i="17"/>
  <c r="S350" i="17"/>
  <c r="S352" i="17"/>
  <c r="S354" i="17"/>
  <c r="S343" i="17"/>
  <c r="S334" i="17"/>
  <c r="S335" i="17"/>
  <c r="S336" i="17"/>
  <c r="S342" i="17"/>
  <c r="S355" i="17"/>
  <c r="S357" i="17"/>
  <c r="S359" i="17"/>
  <c r="S344" i="17"/>
  <c r="S346" i="17"/>
  <c r="S356" i="17"/>
  <c r="S358" i="17"/>
  <c r="S360" i="17"/>
  <c r="S312" i="17"/>
  <c r="S348" i="17"/>
  <c r="S330" i="17"/>
  <c r="S331" i="17"/>
  <c r="S332" i="17"/>
  <c r="S338" i="17"/>
  <c r="S364" i="17"/>
  <c r="S368" i="17"/>
  <c r="S372" i="17"/>
  <c r="S363" i="17"/>
  <c r="S367" i="17"/>
  <c r="S371" i="17"/>
  <c r="S376" i="17"/>
  <c r="S378" i="17"/>
  <c r="S380" i="17"/>
  <c r="S382" i="17"/>
  <c r="S384" i="17"/>
  <c r="S386" i="17"/>
  <c r="S388" i="17"/>
  <c r="S390" i="17"/>
  <c r="S392" i="17"/>
  <c r="S394" i="17"/>
  <c r="S396" i="17"/>
  <c r="S362" i="17"/>
  <c r="S366" i="17"/>
  <c r="S370" i="17"/>
  <c r="S374" i="17"/>
  <c r="S391" i="17"/>
  <c r="S398" i="17"/>
  <c r="S400" i="17"/>
  <c r="S402" i="17"/>
  <c r="S404" i="17"/>
  <c r="S406" i="17"/>
  <c r="S408" i="17"/>
  <c r="S410" i="17"/>
  <c r="S389" i="17"/>
  <c r="S365" i="17"/>
  <c r="S373" i="17"/>
  <c r="S375" i="17"/>
  <c r="S379" i="17"/>
  <c r="S383" i="17"/>
  <c r="S387" i="17"/>
  <c r="S395" i="17"/>
  <c r="S397" i="17"/>
  <c r="S399" i="17"/>
  <c r="S401" i="17"/>
  <c r="S403" i="17"/>
  <c r="S405" i="17"/>
  <c r="S361" i="17"/>
  <c r="S369" i="17"/>
  <c r="S377" i="17"/>
  <c r="S381" i="17"/>
  <c r="S385" i="17"/>
  <c r="S393" i="17"/>
  <c r="S411" i="17"/>
  <c r="S413" i="17"/>
  <c r="S415" i="17"/>
  <c r="S417" i="17"/>
  <c r="S419" i="17"/>
  <c r="S421" i="17"/>
  <c r="S423" i="17"/>
  <c r="S425" i="17"/>
  <c r="S427" i="17"/>
  <c r="S429" i="17"/>
  <c r="S431" i="17"/>
  <c r="S433" i="17"/>
  <c r="S435" i="17"/>
  <c r="S412" i="17"/>
  <c r="S414" i="17"/>
  <c r="S416" i="17"/>
  <c r="S418" i="17"/>
  <c r="S420" i="17"/>
  <c r="S422" i="17"/>
  <c r="S424" i="17"/>
  <c r="S426" i="17"/>
  <c r="S428" i="17"/>
  <c r="S430" i="17"/>
  <c r="S432" i="17"/>
  <c r="S434" i="17"/>
  <c r="S436" i="17"/>
  <c r="S407" i="17"/>
  <c r="S437" i="17"/>
  <c r="S439" i="17"/>
  <c r="S441" i="17"/>
  <c r="S443" i="17"/>
  <c r="S445" i="17"/>
  <c r="S447" i="17"/>
  <c r="S449" i="17"/>
  <c r="S451" i="17"/>
  <c r="S453" i="17"/>
  <c r="S455" i="17"/>
  <c r="S457" i="17"/>
  <c r="S459" i="17"/>
  <c r="S461" i="17"/>
  <c r="S409" i="17"/>
  <c r="S438" i="17"/>
  <c r="S440" i="17"/>
  <c r="S442" i="17"/>
  <c r="S444" i="17"/>
  <c r="S446" i="17"/>
  <c r="S448" i="17"/>
  <c r="S450" i="17"/>
  <c r="S452" i="17"/>
  <c r="S454" i="17"/>
  <c r="S456" i="17"/>
  <c r="S458" i="17"/>
  <c r="S460" i="17"/>
  <c r="O250" i="17"/>
  <c r="O252" i="17"/>
  <c r="O253" i="17"/>
  <c r="O261" i="17"/>
  <c r="O259" i="17"/>
  <c r="O258" i="17"/>
  <c r="O268" i="17"/>
  <c r="O269" i="17"/>
  <c r="O271" i="17"/>
  <c r="O251" i="17"/>
  <c r="O254" i="17"/>
  <c r="O255" i="17"/>
  <c r="O256" i="17"/>
  <c r="O257" i="17"/>
  <c r="O263" i="17"/>
  <c r="O266" i="17"/>
  <c r="O270" i="17"/>
  <c r="O273" i="17"/>
  <c r="O265" i="17"/>
  <c r="O274" i="17"/>
  <c r="O276" i="17"/>
  <c r="O283" i="17"/>
  <c r="O290" i="17"/>
  <c r="O264" i="17"/>
  <c r="O275" i="17"/>
  <c r="O286" i="17"/>
  <c r="O293" i="17"/>
  <c r="O297" i="17"/>
  <c r="O262" i="17"/>
  <c r="O284" i="17"/>
  <c r="O294" i="17"/>
  <c r="O267" i="17"/>
  <c r="O289" i="17"/>
  <c r="O281" i="17"/>
  <c r="O298" i="17"/>
  <c r="O296" i="17"/>
  <c r="O304" i="17"/>
  <c r="O260" i="17"/>
  <c r="O278" i="17"/>
  <c r="O299" i="17"/>
  <c r="O288" i="17"/>
  <c r="O272" i="17"/>
  <c r="O279" i="17"/>
  <c r="O291" i="17"/>
  <c r="O292" i="17"/>
  <c r="O302" i="17"/>
  <c r="O287" i="17"/>
  <c r="O307" i="17"/>
  <c r="O309" i="17"/>
  <c r="O303" i="17"/>
  <c r="O280" i="17"/>
  <c r="O285" i="17"/>
  <c r="O295" i="17"/>
  <c r="O301" i="17"/>
  <c r="O305" i="17"/>
  <c r="O308" i="17"/>
  <c r="O310" i="17"/>
  <c r="O306" i="17"/>
  <c r="O312" i="17"/>
  <c r="O318" i="17"/>
  <c r="O277" i="17"/>
  <c r="O313" i="17"/>
  <c r="O282" i="17"/>
  <c r="O316" i="17"/>
  <c r="O320" i="17"/>
  <c r="O322" i="17"/>
  <c r="O323" i="17"/>
  <c r="O325" i="17"/>
  <c r="O327" i="17"/>
  <c r="O329" i="17"/>
  <c r="O314" i="17"/>
  <c r="O317" i="17"/>
  <c r="O311" i="17"/>
  <c r="O324" i="17"/>
  <c r="O326" i="17"/>
  <c r="O328" i="17"/>
  <c r="O319" i="17"/>
  <c r="O321" i="17"/>
  <c r="O340" i="17"/>
  <c r="O348" i="17"/>
  <c r="O350" i="17"/>
  <c r="O352" i="17"/>
  <c r="O354" i="17"/>
  <c r="O342" i="17"/>
  <c r="O332" i="17"/>
  <c r="O336" i="17"/>
  <c r="O343" i="17"/>
  <c r="O344" i="17"/>
  <c r="O349" i="17"/>
  <c r="O351" i="17"/>
  <c r="O353" i="17"/>
  <c r="O338" i="17"/>
  <c r="O346" i="17"/>
  <c r="O315" i="17"/>
  <c r="O356" i="17"/>
  <c r="O358" i="17"/>
  <c r="O360" i="17"/>
  <c r="O300" i="17"/>
  <c r="O337" i="17"/>
  <c r="O339" i="17"/>
  <c r="O341" i="17"/>
  <c r="O345" i="17"/>
  <c r="O355" i="17"/>
  <c r="O357" i="17"/>
  <c r="O359" i="17"/>
  <c r="O361" i="17"/>
  <c r="O330" i="17"/>
  <c r="O331" i="17"/>
  <c r="O333" i="17"/>
  <c r="O334" i="17"/>
  <c r="O335" i="17"/>
  <c r="O347" i="17"/>
  <c r="O363" i="17"/>
  <c r="O367" i="17"/>
  <c r="O371" i="17"/>
  <c r="O362" i="17"/>
  <c r="O366" i="17"/>
  <c r="O370" i="17"/>
  <c r="O374" i="17"/>
  <c r="O375" i="17"/>
  <c r="O377" i="17"/>
  <c r="O379" i="17"/>
  <c r="O381" i="17"/>
  <c r="O383" i="17"/>
  <c r="O385" i="17"/>
  <c r="O387" i="17"/>
  <c r="O389" i="17"/>
  <c r="O391" i="17"/>
  <c r="O393" i="17"/>
  <c r="O395" i="17"/>
  <c r="O365" i="17"/>
  <c r="O369" i="17"/>
  <c r="O373" i="17"/>
  <c r="O394" i="17"/>
  <c r="O397" i="17"/>
  <c r="O399" i="17"/>
  <c r="O401" i="17"/>
  <c r="O403" i="17"/>
  <c r="O405" i="17"/>
  <c r="O407" i="17"/>
  <c r="O409" i="17"/>
  <c r="O392" i="17"/>
  <c r="O390" i="17"/>
  <c r="O368" i="17"/>
  <c r="O378" i="17"/>
  <c r="O382" i="17"/>
  <c r="O386" i="17"/>
  <c r="O388" i="17"/>
  <c r="O398" i="17"/>
  <c r="O400" i="17"/>
  <c r="O402" i="17"/>
  <c r="O404" i="17"/>
  <c r="O406" i="17"/>
  <c r="O396" i="17"/>
  <c r="O364" i="17"/>
  <c r="O372" i="17"/>
  <c r="O376" i="17"/>
  <c r="O380" i="17"/>
  <c r="O384" i="17"/>
  <c r="O412" i="17"/>
  <c r="O414" i="17"/>
  <c r="O416" i="17"/>
  <c r="O418" i="17"/>
  <c r="O420" i="17"/>
  <c r="O422" i="17"/>
  <c r="O424" i="17"/>
  <c r="O426" i="17"/>
  <c r="O428" i="17"/>
  <c r="O430" i="17"/>
  <c r="O432" i="17"/>
  <c r="O434" i="17"/>
  <c r="O436" i="17"/>
  <c r="O411" i="17"/>
  <c r="O413" i="17"/>
  <c r="O415" i="17"/>
  <c r="O417" i="17"/>
  <c r="O419" i="17"/>
  <c r="O421" i="17"/>
  <c r="O423" i="17"/>
  <c r="O425" i="17"/>
  <c r="O427" i="17"/>
  <c r="O429" i="17"/>
  <c r="O431" i="17"/>
  <c r="O433" i="17"/>
  <c r="O435" i="17"/>
  <c r="O408" i="17"/>
  <c r="O410" i="17"/>
  <c r="O438" i="17"/>
  <c r="O440" i="17"/>
  <c r="O442" i="17"/>
  <c r="O444" i="17"/>
  <c r="O446" i="17"/>
  <c r="O448" i="17"/>
  <c r="O450" i="17"/>
  <c r="O452" i="17"/>
  <c r="O454" i="17"/>
  <c r="O456" i="17"/>
  <c r="O458" i="17"/>
  <c r="O460" i="17"/>
  <c r="O437" i="17"/>
  <c r="O439" i="17"/>
  <c r="O441" i="17"/>
  <c r="O443" i="17"/>
  <c r="O445" i="17"/>
  <c r="O447" i="17"/>
  <c r="O449" i="17"/>
  <c r="O451" i="17"/>
  <c r="O453" i="17"/>
  <c r="O455" i="17"/>
  <c r="O457" i="17"/>
  <c r="O459" i="17"/>
  <c r="O461" i="17"/>
  <c r="AP250" i="17"/>
  <c r="AP252" i="17"/>
  <c r="AP255" i="17"/>
  <c r="AP266" i="17"/>
  <c r="AP253" i="17"/>
  <c r="AP258" i="17"/>
  <c r="AP263" i="17"/>
  <c r="AP265" i="17"/>
  <c r="AP267" i="17"/>
  <c r="AP254" i="17"/>
  <c r="AP256" i="17"/>
  <c r="AP259" i="17"/>
  <c r="AP264" i="17"/>
  <c r="AP261" i="17"/>
  <c r="AP272" i="17"/>
  <c r="AP274" i="17"/>
  <c r="AP277" i="17"/>
  <c r="AP279" i="17"/>
  <c r="AP281" i="17"/>
  <c r="AP283" i="17"/>
  <c r="AP285" i="17"/>
  <c r="AP287" i="17"/>
  <c r="AP289" i="17"/>
  <c r="AP291" i="17"/>
  <c r="AP293" i="17"/>
  <c r="AP251" i="17"/>
  <c r="AP469" i="17" s="1"/>
  <c r="AP271" i="17"/>
  <c r="AP278" i="17"/>
  <c r="AP280" i="17"/>
  <c r="AP282" i="17"/>
  <c r="AP284" i="17"/>
  <c r="AP286" i="17"/>
  <c r="AP288" i="17"/>
  <c r="AP290" i="17"/>
  <c r="AP292" i="17"/>
  <c r="AP294" i="17"/>
  <c r="AP275" i="17"/>
  <c r="AP262" i="17"/>
  <c r="AP260" i="17"/>
  <c r="AP299" i="17"/>
  <c r="AP295" i="17"/>
  <c r="AP300" i="17"/>
  <c r="AP276" i="17"/>
  <c r="AP297" i="17"/>
  <c r="AP301" i="17"/>
  <c r="AP269" i="17"/>
  <c r="AP257" i="17"/>
  <c r="AP305" i="17"/>
  <c r="AP298" i="17"/>
  <c r="AP268" i="17"/>
  <c r="AP270" i="17"/>
  <c r="AP303" i="17"/>
  <c r="AP296" i="17"/>
  <c r="AP302" i="17"/>
  <c r="AP273" i="17"/>
  <c r="AP307" i="17"/>
  <c r="AP310" i="17"/>
  <c r="AP312" i="17"/>
  <c r="AP314" i="17"/>
  <c r="AP316" i="17"/>
  <c r="AP318" i="17"/>
  <c r="AP320" i="17"/>
  <c r="AP306" i="17"/>
  <c r="AP304" i="17"/>
  <c r="AP309" i="17"/>
  <c r="AP313" i="17"/>
  <c r="AP315" i="17"/>
  <c r="AP317" i="17"/>
  <c r="AP319" i="17"/>
  <c r="AP321" i="17"/>
  <c r="AP308" i="17"/>
  <c r="AP322" i="17"/>
  <c r="AP324" i="17"/>
  <c r="AP326" i="17"/>
  <c r="AP328" i="17"/>
  <c r="AP330" i="17"/>
  <c r="AP332" i="17"/>
  <c r="AP334" i="17"/>
  <c r="AP336" i="17"/>
  <c r="AP323" i="17"/>
  <c r="AP325" i="17"/>
  <c r="AP327" i="17"/>
  <c r="AP329" i="17"/>
  <c r="AP331" i="17"/>
  <c r="AP333" i="17"/>
  <c r="AP335" i="17"/>
  <c r="AP344" i="17"/>
  <c r="AP338" i="17"/>
  <c r="AP346" i="17"/>
  <c r="AP339" i="17"/>
  <c r="AP311" i="17"/>
  <c r="AP340" i="17"/>
  <c r="AP348" i="17"/>
  <c r="AP342" i="17"/>
  <c r="AP337" i="17"/>
  <c r="AP349" i="17"/>
  <c r="AP341" i="17"/>
  <c r="AP343" i="17"/>
  <c r="AP347" i="17"/>
  <c r="AP351" i="17"/>
  <c r="AP356" i="17"/>
  <c r="AP358" i="17"/>
  <c r="AP360" i="17"/>
  <c r="AP362" i="17"/>
  <c r="AP364" i="17"/>
  <c r="AP366" i="17"/>
  <c r="AP368" i="17"/>
  <c r="AP370" i="17"/>
  <c r="AP372" i="17"/>
  <c r="AP374" i="17"/>
  <c r="AP345" i="17"/>
  <c r="AP352" i="17"/>
  <c r="AP353" i="17"/>
  <c r="AP355" i="17"/>
  <c r="AP357" i="17"/>
  <c r="AP359" i="17"/>
  <c r="AP361" i="17"/>
  <c r="AP363" i="17"/>
  <c r="AP365" i="17"/>
  <c r="AP367" i="17"/>
  <c r="AP369" i="17"/>
  <c r="AP371" i="17"/>
  <c r="AP373" i="17"/>
  <c r="AP375" i="17"/>
  <c r="AP377" i="17"/>
  <c r="AP379" i="17"/>
  <c r="AP381" i="17"/>
  <c r="AP383" i="17"/>
  <c r="AP385" i="17"/>
  <c r="AP387" i="17"/>
  <c r="AP378" i="17"/>
  <c r="AP382" i="17"/>
  <c r="AP386" i="17"/>
  <c r="AP394" i="17"/>
  <c r="AP392" i="17"/>
  <c r="AP350" i="17"/>
  <c r="AP390" i="17"/>
  <c r="AP397" i="17"/>
  <c r="AP399" i="17"/>
  <c r="AP401" i="17"/>
  <c r="AP403" i="17"/>
  <c r="AP405" i="17"/>
  <c r="AP407" i="17"/>
  <c r="AP409" i="17"/>
  <c r="AP354" i="17"/>
  <c r="AP388" i="17"/>
  <c r="AP376" i="17"/>
  <c r="AP380" i="17"/>
  <c r="AP384" i="17"/>
  <c r="AP393" i="17"/>
  <c r="AP391" i="17"/>
  <c r="AP389" i="17"/>
  <c r="AP395" i="17"/>
  <c r="AP396" i="17"/>
  <c r="AP398" i="17"/>
  <c r="AP400" i="17"/>
  <c r="AP402" i="17"/>
  <c r="AP404" i="17"/>
  <c r="AP406" i="17"/>
  <c r="AP408" i="17"/>
  <c r="AP413" i="17"/>
  <c r="AP417" i="17"/>
  <c r="AP421" i="17"/>
  <c r="AP425" i="17"/>
  <c r="AP429" i="17"/>
  <c r="AP433" i="17"/>
  <c r="AP435" i="17"/>
  <c r="AP436" i="17"/>
  <c r="AP437" i="17"/>
  <c r="AP439" i="17"/>
  <c r="AP441" i="17"/>
  <c r="AP412" i="17"/>
  <c r="AP416" i="17"/>
  <c r="AP420" i="17"/>
  <c r="AP424" i="17"/>
  <c r="AP428" i="17"/>
  <c r="AP432" i="17"/>
  <c r="AP411" i="17"/>
  <c r="AP415" i="17"/>
  <c r="AP419" i="17"/>
  <c r="AP423" i="17"/>
  <c r="AP427" i="17"/>
  <c r="AP431" i="17"/>
  <c r="AP438" i="17"/>
  <c r="AP452" i="17"/>
  <c r="AP454" i="17"/>
  <c r="AP440" i="17"/>
  <c r="AP442" i="17"/>
  <c r="AP444" i="17"/>
  <c r="AP446" i="17"/>
  <c r="AP448" i="17"/>
  <c r="AP450" i="17"/>
  <c r="AP410" i="17"/>
  <c r="AP414" i="17"/>
  <c r="AP418" i="17"/>
  <c r="AP422" i="17"/>
  <c r="AP426" i="17"/>
  <c r="AP430" i="17"/>
  <c r="AP449" i="17"/>
  <c r="AP451" i="17"/>
  <c r="AP458" i="17"/>
  <c r="AP453" i="17"/>
  <c r="AP457" i="17"/>
  <c r="AP461" i="17"/>
  <c r="AP443" i="17"/>
  <c r="AP456" i="17"/>
  <c r="AP460" i="17"/>
  <c r="AP445" i="17"/>
  <c r="AP434" i="17"/>
  <c r="AP447" i="17"/>
  <c r="AP455" i="17"/>
  <c r="AP459" i="17"/>
  <c r="K251" i="17"/>
  <c r="K253" i="17"/>
  <c r="K264" i="17"/>
  <c r="K250" i="17"/>
  <c r="K256" i="17"/>
  <c r="K261" i="17"/>
  <c r="K260" i="17"/>
  <c r="K265" i="17"/>
  <c r="K266" i="17"/>
  <c r="K270" i="17"/>
  <c r="K272" i="17"/>
  <c r="K252" i="17"/>
  <c r="K267" i="17"/>
  <c r="K273" i="17"/>
  <c r="K257" i="17"/>
  <c r="K276" i="17"/>
  <c r="K255" i="17"/>
  <c r="K262" i="17"/>
  <c r="K277" i="17"/>
  <c r="K279" i="17"/>
  <c r="K286" i="17"/>
  <c r="K293" i="17"/>
  <c r="K259" i="17"/>
  <c r="K268" i="17"/>
  <c r="K280" i="17"/>
  <c r="K296" i="17"/>
  <c r="K298" i="17"/>
  <c r="K254" i="17"/>
  <c r="K269" i="17"/>
  <c r="K278" i="17"/>
  <c r="K287" i="17"/>
  <c r="K289" i="17"/>
  <c r="K285" i="17"/>
  <c r="K282" i="17"/>
  <c r="K294" i="17"/>
  <c r="K258" i="17"/>
  <c r="K263" i="17"/>
  <c r="K283" i="17"/>
  <c r="K275" i="17"/>
  <c r="K288" i="17"/>
  <c r="K300" i="17"/>
  <c r="K301" i="17"/>
  <c r="K274" i="17"/>
  <c r="K299" i="17"/>
  <c r="K297" i="17"/>
  <c r="K303" i="17"/>
  <c r="K308" i="17"/>
  <c r="K310" i="17"/>
  <c r="K281" i="17"/>
  <c r="K305" i="17"/>
  <c r="K295" i="17"/>
  <c r="K306" i="17"/>
  <c r="K271" i="17"/>
  <c r="K284" i="17"/>
  <c r="K290" i="17"/>
  <c r="K291" i="17"/>
  <c r="K292" i="17"/>
  <c r="K307" i="17"/>
  <c r="K309" i="17"/>
  <c r="K304" i="17"/>
  <c r="K311" i="17"/>
  <c r="K312" i="17"/>
  <c r="K313" i="17"/>
  <c r="K302" i="17"/>
  <c r="K316" i="17"/>
  <c r="K320" i="17"/>
  <c r="K321" i="17"/>
  <c r="K319" i="17"/>
  <c r="K324" i="17"/>
  <c r="K326" i="17"/>
  <c r="K328" i="17"/>
  <c r="K317" i="17"/>
  <c r="K315" i="17"/>
  <c r="K323" i="17"/>
  <c r="K325" i="17"/>
  <c r="K327" i="17"/>
  <c r="K329" i="17"/>
  <c r="K343" i="17"/>
  <c r="K349" i="17"/>
  <c r="K351" i="17"/>
  <c r="K353" i="17"/>
  <c r="K314" i="17"/>
  <c r="K337" i="17"/>
  <c r="K345" i="17"/>
  <c r="K331" i="17"/>
  <c r="K335" i="17"/>
  <c r="K338" i="17"/>
  <c r="K346" i="17"/>
  <c r="K339" i="17"/>
  <c r="K347" i="17"/>
  <c r="K350" i="17"/>
  <c r="K352" i="17"/>
  <c r="K354" i="17"/>
  <c r="K341" i="17"/>
  <c r="K355" i="17"/>
  <c r="K357" i="17"/>
  <c r="K359" i="17"/>
  <c r="K361" i="17"/>
  <c r="K322" i="17"/>
  <c r="K348" i="17"/>
  <c r="K318" i="17"/>
  <c r="K356" i="17"/>
  <c r="K358" i="17"/>
  <c r="K360" i="17"/>
  <c r="K330" i="17"/>
  <c r="K340" i="17"/>
  <c r="K332" i="17"/>
  <c r="K333" i="17"/>
  <c r="K334" i="17"/>
  <c r="K342" i="17"/>
  <c r="K336" i="17"/>
  <c r="K344" i="17"/>
  <c r="K362" i="17"/>
  <c r="K366" i="17"/>
  <c r="K370" i="17"/>
  <c r="K374" i="17"/>
  <c r="K365" i="17"/>
  <c r="K369" i="17"/>
  <c r="K373" i="17"/>
  <c r="K376" i="17"/>
  <c r="K378" i="17"/>
  <c r="K380" i="17"/>
  <c r="K382" i="17"/>
  <c r="K384" i="17"/>
  <c r="K386" i="17"/>
  <c r="K388" i="17"/>
  <c r="K390" i="17"/>
  <c r="K392" i="17"/>
  <c r="K394" i="17"/>
  <c r="K396" i="17"/>
  <c r="K364" i="17"/>
  <c r="K368" i="17"/>
  <c r="K372" i="17"/>
  <c r="K375" i="17"/>
  <c r="K398" i="17"/>
  <c r="K400" i="17"/>
  <c r="K402" i="17"/>
  <c r="K404" i="17"/>
  <c r="K406" i="17"/>
  <c r="K408" i="17"/>
  <c r="K410" i="17"/>
  <c r="K393" i="17"/>
  <c r="K363" i="17"/>
  <c r="K371" i="17"/>
  <c r="K377" i="17"/>
  <c r="K381" i="17"/>
  <c r="K385" i="17"/>
  <c r="K391" i="17"/>
  <c r="K389" i="17"/>
  <c r="K395" i="17"/>
  <c r="K397" i="17"/>
  <c r="K399" i="17"/>
  <c r="K401" i="17"/>
  <c r="K403" i="17"/>
  <c r="K405" i="17"/>
  <c r="K407" i="17"/>
  <c r="K367" i="17"/>
  <c r="K379" i="17"/>
  <c r="K383" i="17"/>
  <c r="K387" i="17"/>
  <c r="K411" i="17"/>
  <c r="K413" i="17"/>
  <c r="K415" i="17"/>
  <c r="K417" i="17"/>
  <c r="K419" i="17"/>
  <c r="K421" i="17"/>
  <c r="K423" i="17"/>
  <c r="K425" i="17"/>
  <c r="K427" i="17"/>
  <c r="K429" i="17"/>
  <c r="K431" i="17"/>
  <c r="K433" i="17"/>
  <c r="K435" i="17"/>
  <c r="K437" i="17"/>
  <c r="K412" i="17"/>
  <c r="K414" i="17"/>
  <c r="K416" i="17"/>
  <c r="K418" i="17"/>
  <c r="K420" i="17"/>
  <c r="K422" i="17"/>
  <c r="K424" i="17"/>
  <c r="K426" i="17"/>
  <c r="K428" i="17"/>
  <c r="K430" i="17"/>
  <c r="K432" i="17"/>
  <c r="K434" i="17"/>
  <c r="K436" i="17"/>
  <c r="K439" i="17"/>
  <c r="K441" i="17"/>
  <c r="K443" i="17"/>
  <c r="K445" i="17"/>
  <c r="K447" i="17"/>
  <c r="K449" i="17"/>
  <c r="K451" i="17"/>
  <c r="K453" i="17"/>
  <c r="K455" i="17"/>
  <c r="K457" i="17"/>
  <c r="K459" i="17"/>
  <c r="K461" i="17"/>
  <c r="K409" i="17"/>
  <c r="K438" i="17"/>
  <c r="K440" i="17"/>
  <c r="K442" i="17"/>
  <c r="K444" i="17"/>
  <c r="K446" i="17"/>
  <c r="K448" i="17"/>
  <c r="K450" i="17"/>
  <c r="K452" i="17"/>
  <c r="K454" i="17"/>
  <c r="K456" i="17"/>
  <c r="K458" i="17"/>
  <c r="K460" i="17"/>
  <c r="G250" i="17"/>
  <c r="G252" i="17"/>
  <c r="G256" i="17"/>
  <c r="G253" i="17"/>
  <c r="G254" i="17"/>
  <c r="G251" i="17"/>
  <c r="G259" i="17"/>
  <c r="G264" i="17"/>
  <c r="G255" i="17"/>
  <c r="G257" i="17"/>
  <c r="G260" i="17"/>
  <c r="G266" i="17"/>
  <c r="G269" i="17"/>
  <c r="G271" i="17"/>
  <c r="G273" i="17"/>
  <c r="G258" i="17"/>
  <c r="G261" i="17"/>
  <c r="G276" i="17"/>
  <c r="G262" i="17"/>
  <c r="G270" i="17"/>
  <c r="G275" i="17"/>
  <c r="G282" i="17"/>
  <c r="G274" i="17"/>
  <c r="G283" i="17"/>
  <c r="G291" i="17"/>
  <c r="G297" i="17"/>
  <c r="G265" i="17"/>
  <c r="G281" i="17"/>
  <c r="G292" i="17"/>
  <c r="G263" i="17"/>
  <c r="G286" i="17"/>
  <c r="G295" i="17"/>
  <c r="G298" i="17"/>
  <c r="G280" i="17"/>
  <c r="G302" i="17"/>
  <c r="G285" i="17"/>
  <c r="G287" i="17"/>
  <c r="G293" i="17"/>
  <c r="G294" i="17"/>
  <c r="G267" i="17"/>
  <c r="G300" i="17"/>
  <c r="G277" i="17"/>
  <c r="G305" i="17"/>
  <c r="G268" i="17"/>
  <c r="G304" i="17"/>
  <c r="G307" i="17"/>
  <c r="G309" i="17"/>
  <c r="G301" i="17"/>
  <c r="G279" i="17"/>
  <c r="G284" i="17"/>
  <c r="G290" i="17"/>
  <c r="G296" i="17"/>
  <c r="G299" i="17"/>
  <c r="G289" i="17"/>
  <c r="G308" i="17"/>
  <c r="G310" i="17"/>
  <c r="G278" i="17"/>
  <c r="G288" i="17"/>
  <c r="G303" i="17"/>
  <c r="G311" i="17"/>
  <c r="G312" i="17"/>
  <c r="G272" i="17"/>
  <c r="G306" i="17"/>
  <c r="G316" i="17"/>
  <c r="G321" i="17"/>
  <c r="G319" i="17"/>
  <c r="G314" i="17"/>
  <c r="G323" i="17"/>
  <c r="G325" i="17"/>
  <c r="G327" i="17"/>
  <c r="G329" i="17"/>
  <c r="G322" i="17"/>
  <c r="G315" i="17"/>
  <c r="G318" i="17"/>
  <c r="G324" i="17"/>
  <c r="G326" i="17"/>
  <c r="G328" i="17"/>
  <c r="G338" i="17"/>
  <c r="G346" i="17"/>
  <c r="G350" i="17"/>
  <c r="G352" i="17"/>
  <c r="G354" i="17"/>
  <c r="G317" i="17"/>
  <c r="G340" i="17"/>
  <c r="G348" i="17"/>
  <c r="G320" i="17"/>
  <c r="G330" i="17"/>
  <c r="G334" i="17"/>
  <c r="G341" i="17"/>
  <c r="G342" i="17"/>
  <c r="G349" i="17"/>
  <c r="G351" i="17"/>
  <c r="G353" i="17"/>
  <c r="G355" i="17"/>
  <c r="G344" i="17"/>
  <c r="G339" i="17"/>
  <c r="G356" i="17"/>
  <c r="G358" i="17"/>
  <c r="G360" i="17"/>
  <c r="G343" i="17"/>
  <c r="G345" i="17"/>
  <c r="G347" i="17"/>
  <c r="G357" i="17"/>
  <c r="G359" i="17"/>
  <c r="G361" i="17"/>
  <c r="G331" i="17"/>
  <c r="G332" i="17"/>
  <c r="G333" i="17"/>
  <c r="G313" i="17"/>
  <c r="G335" i="17"/>
  <c r="G336" i="17"/>
  <c r="G337" i="17"/>
  <c r="G365" i="17"/>
  <c r="G369" i="17"/>
  <c r="G373" i="17"/>
  <c r="G364" i="17"/>
  <c r="G368" i="17"/>
  <c r="G372" i="17"/>
  <c r="G377" i="17"/>
  <c r="G379" i="17"/>
  <c r="G381" i="17"/>
  <c r="G383" i="17"/>
  <c r="G385" i="17"/>
  <c r="G387" i="17"/>
  <c r="G389" i="17"/>
  <c r="G391" i="17"/>
  <c r="G393" i="17"/>
  <c r="G395" i="17"/>
  <c r="G363" i="17"/>
  <c r="G367" i="17"/>
  <c r="G371" i="17"/>
  <c r="G375" i="17"/>
  <c r="G397" i="17"/>
  <c r="G399" i="17"/>
  <c r="G401" i="17"/>
  <c r="G403" i="17"/>
  <c r="G405" i="17"/>
  <c r="G407" i="17"/>
  <c r="G409" i="17"/>
  <c r="G366" i="17"/>
  <c r="G374" i="17"/>
  <c r="G376" i="17"/>
  <c r="G380" i="17"/>
  <c r="G384" i="17"/>
  <c r="G394" i="17"/>
  <c r="G392" i="17"/>
  <c r="G398" i="17"/>
  <c r="G400" i="17"/>
  <c r="G402" i="17"/>
  <c r="G404" i="17"/>
  <c r="G406" i="17"/>
  <c r="G390" i="17"/>
  <c r="G388" i="17"/>
  <c r="G362" i="17"/>
  <c r="G370" i="17"/>
  <c r="G378" i="17"/>
  <c r="G382" i="17"/>
  <c r="G386" i="17"/>
  <c r="G396" i="17"/>
  <c r="G412" i="17"/>
  <c r="G414" i="17"/>
  <c r="G416" i="17"/>
  <c r="G418" i="17"/>
  <c r="G420" i="17"/>
  <c r="G422" i="17"/>
  <c r="G424" i="17"/>
  <c r="G426" i="17"/>
  <c r="G428" i="17"/>
  <c r="G430" i="17"/>
  <c r="G432" i="17"/>
  <c r="G434" i="17"/>
  <c r="G436" i="17"/>
  <c r="G411" i="17"/>
  <c r="G413" i="17"/>
  <c r="G415" i="17"/>
  <c r="G417" i="17"/>
  <c r="G419" i="17"/>
  <c r="G421" i="17"/>
  <c r="G423" i="17"/>
  <c r="G425" i="17"/>
  <c r="G427" i="17"/>
  <c r="G429" i="17"/>
  <c r="G431" i="17"/>
  <c r="G433" i="17"/>
  <c r="G435" i="17"/>
  <c r="G437" i="17"/>
  <c r="G410" i="17"/>
  <c r="G408" i="17"/>
  <c r="G438" i="17"/>
  <c r="G440" i="17"/>
  <c r="G442" i="17"/>
  <c r="G444" i="17"/>
  <c r="G446" i="17"/>
  <c r="G448" i="17"/>
  <c r="G450" i="17"/>
  <c r="G452" i="17"/>
  <c r="G454" i="17"/>
  <c r="G456" i="17"/>
  <c r="G458" i="17"/>
  <c r="G460" i="17"/>
  <c r="G439" i="17"/>
  <c r="G441" i="17"/>
  <c r="G443" i="17"/>
  <c r="G445" i="17"/>
  <c r="G447" i="17"/>
  <c r="G449" i="17"/>
  <c r="G451" i="17"/>
  <c r="G453" i="17"/>
  <c r="G455" i="17"/>
  <c r="G457" i="17"/>
  <c r="G459" i="17"/>
  <c r="G461" i="17"/>
  <c r="AJ697" i="17"/>
  <c r="AJ261" i="17" s="1"/>
  <c r="AJ326" i="17"/>
  <c r="AJ418" i="17"/>
  <c r="AF250" i="17"/>
  <c r="AF255" i="17"/>
  <c r="AF260" i="17"/>
  <c r="AF253" i="17"/>
  <c r="AF258" i="17"/>
  <c r="AF251" i="17"/>
  <c r="AF263" i="17"/>
  <c r="AF268" i="17"/>
  <c r="AF270" i="17"/>
  <c r="AF272" i="17"/>
  <c r="AF274" i="17"/>
  <c r="AF276" i="17"/>
  <c r="AF266" i="17"/>
  <c r="AF252" i="17"/>
  <c r="AF264" i="17"/>
  <c r="AF267" i="17"/>
  <c r="AF269" i="17"/>
  <c r="AF271" i="17"/>
  <c r="AF273" i="17"/>
  <c r="AF275" i="17"/>
  <c r="AF259" i="17"/>
  <c r="AF261" i="17"/>
  <c r="AF254" i="17"/>
  <c r="AF265" i="17"/>
  <c r="AF262" i="17"/>
  <c r="AF282" i="17"/>
  <c r="AF293" i="17"/>
  <c r="AF296" i="17"/>
  <c r="AF298" i="17"/>
  <c r="AF300" i="17"/>
  <c r="AF302" i="17"/>
  <c r="AF304" i="17"/>
  <c r="AF256" i="17"/>
  <c r="AF283" i="17"/>
  <c r="AF257" i="17"/>
  <c r="AF281" i="17"/>
  <c r="AF289" i="17"/>
  <c r="AF295" i="17"/>
  <c r="AF297" i="17"/>
  <c r="AF299" i="17"/>
  <c r="AF301" i="17"/>
  <c r="AF303" i="17"/>
  <c r="AF305" i="17"/>
  <c r="AF284" i="17"/>
  <c r="AF280" i="17"/>
  <c r="AF285" i="17"/>
  <c r="AF277" i="17"/>
  <c r="AF279" i="17"/>
  <c r="AF287" i="17"/>
  <c r="AF278" i="17"/>
  <c r="AF294" i="17"/>
  <c r="AF290" i="17"/>
  <c r="AF288" i="17"/>
  <c r="AF286" i="17"/>
  <c r="AF309" i="17"/>
  <c r="AF311" i="17"/>
  <c r="AF313" i="17"/>
  <c r="AF315" i="17"/>
  <c r="AF317" i="17"/>
  <c r="AF319" i="17"/>
  <c r="AF321" i="17"/>
  <c r="AF307" i="17"/>
  <c r="AF292" i="17"/>
  <c r="AF312" i="17"/>
  <c r="AF314" i="17"/>
  <c r="AF316" i="17"/>
  <c r="AF318" i="17"/>
  <c r="AF310" i="17"/>
  <c r="AF320" i="17"/>
  <c r="AF306" i="17"/>
  <c r="AF291" i="17"/>
  <c r="AF308" i="17"/>
  <c r="AF327" i="17"/>
  <c r="AF330" i="17"/>
  <c r="AF334" i="17"/>
  <c r="AF343" i="17"/>
  <c r="AF325" i="17"/>
  <c r="AF329" i="17"/>
  <c r="AF333" i="17"/>
  <c r="AF337" i="17"/>
  <c r="AF345" i="17"/>
  <c r="AF328" i="17"/>
  <c r="AF338" i="17"/>
  <c r="AF346" i="17"/>
  <c r="AF323" i="17"/>
  <c r="AF332" i="17"/>
  <c r="AF336" i="17"/>
  <c r="AF339" i="17"/>
  <c r="AF347" i="17"/>
  <c r="AF331" i="17"/>
  <c r="AF335" i="17"/>
  <c r="AF341" i="17"/>
  <c r="AF349" i="17"/>
  <c r="AF356" i="17"/>
  <c r="AF358" i="17"/>
  <c r="AF360" i="17"/>
  <c r="AF362" i="17"/>
  <c r="AF364" i="17"/>
  <c r="AF366" i="17"/>
  <c r="AF368" i="17"/>
  <c r="AF370" i="17"/>
  <c r="AF372" i="17"/>
  <c r="AF374" i="17"/>
  <c r="AF322" i="17"/>
  <c r="AF324" i="17"/>
  <c r="AF326" i="17"/>
  <c r="AF340" i="17"/>
  <c r="AF348" i="17"/>
  <c r="AF351" i="17"/>
  <c r="AF342" i="17"/>
  <c r="AF352" i="17"/>
  <c r="AF344" i="17"/>
  <c r="AF353" i="17"/>
  <c r="AF355" i="17"/>
  <c r="AF357" i="17"/>
  <c r="AF359" i="17"/>
  <c r="AF361" i="17"/>
  <c r="AF363" i="17"/>
  <c r="AF365" i="17"/>
  <c r="AF367" i="17"/>
  <c r="AF369" i="17"/>
  <c r="AF371" i="17"/>
  <c r="AF373" i="17"/>
  <c r="AF350" i="17"/>
  <c r="AF354" i="17"/>
  <c r="AF376" i="17"/>
  <c r="AF380" i="17"/>
  <c r="AF384" i="17"/>
  <c r="AF391" i="17"/>
  <c r="AF389" i="17"/>
  <c r="AF375" i="17"/>
  <c r="AF379" i="17"/>
  <c r="AF383" i="17"/>
  <c r="AF387" i="17"/>
  <c r="AF394" i="17"/>
  <c r="AF378" i="17"/>
  <c r="AF382" i="17"/>
  <c r="AF386" i="17"/>
  <c r="AF392" i="17"/>
  <c r="AF390" i="17"/>
  <c r="AF396" i="17"/>
  <c r="AF398" i="17"/>
  <c r="AF400" i="17"/>
  <c r="AF402" i="17"/>
  <c r="AF404" i="17"/>
  <c r="AF406" i="17"/>
  <c r="AF408" i="17"/>
  <c r="AF377" i="17"/>
  <c r="AF381" i="17"/>
  <c r="AF385" i="17"/>
  <c r="AF388" i="17"/>
  <c r="AF395" i="17"/>
  <c r="AF393" i="17"/>
  <c r="AF411" i="17"/>
  <c r="AF423" i="17"/>
  <c r="AF431" i="17"/>
  <c r="AF401" i="17"/>
  <c r="AF435" i="17"/>
  <c r="AF409" i="17"/>
  <c r="AF410" i="17"/>
  <c r="AF414" i="17"/>
  <c r="AF418" i="17"/>
  <c r="AF422" i="17"/>
  <c r="AF426" i="17"/>
  <c r="AF430" i="17"/>
  <c r="AF436" i="17"/>
  <c r="AF397" i="17"/>
  <c r="AF425" i="17"/>
  <c r="AF429" i="17"/>
  <c r="AF433" i="17"/>
  <c r="AF403" i="17"/>
  <c r="AF407" i="17"/>
  <c r="AF413" i="17"/>
  <c r="AF417" i="17"/>
  <c r="AF421" i="17"/>
  <c r="AF399" i="17"/>
  <c r="AF412" i="17"/>
  <c r="AF420" i="17"/>
  <c r="AF424" i="17"/>
  <c r="AF428" i="17"/>
  <c r="AF416" i="17"/>
  <c r="AF432" i="17"/>
  <c r="AF405" i="17"/>
  <c r="AF415" i="17"/>
  <c r="AF419" i="17"/>
  <c r="AF427" i="17"/>
  <c r="AF456" i="17"/>
  <c r="AF460" i="17"/>
  <c r="AF440" i="17"/>
  <c r="AF442" i="17"/>
  <c r="AF443" i="17"/>
  <c r="AF444" i="17"/>
  <c r="AF445" i="17"/>
  <c r="AF455" i="17"/>
  <c r="AF459" i="17"/>
  <c r="AF438" i="17"/>
  <c r="AF446" i="17"/>
  <c r="AF447" i="17"/>
  <c r="AF441" i="17"/>
  <c r="AF448" i="17"/>
  <c r="AF449" i="17"/>
  <c r="AF458" i="17"/>
  <c r="AF434" i="17"/>
  <c r="AF450" i="17"/>
  <c r="AF451" i="17"/>
  <c r="AF439" i="17"/>
  <c r="AF452" i="17"/>
  <c r="AF453" i="17"/>
  <c r="AF457" i="17"/>
  <c r="AF461" i="17"/>
  <c r="AF437" i="17"/>
  <c r="AF454" i="17"/>
  <c r="AG251" i="17"/>
  <c r="AG253" i="17"/>
  <c r="AG255" i="17"/>
  <c r="AG257" i="17"/>
  <c r="AG259" i="17"/>
  <c r="AG261" i="17"/>
  <c r="AG263" i="17"/>
  <c r="AG252" i="17"/>
  <c r="AG258" i="17"/>
  <c r="AG262" i="17"/>
  <c r="AG265" i="17"/>
  <c r="AG266" i="17"/>
  <c r="AG273" i="17"/>
  <c r="AG256" i="17"/>
  <c r="AG270" i="17"/>
  <c r="AG276" i="17"/>
  <c r="AG278" i="17"/>
  <c r="AG280" i="17"/>
  <c r="AG282" i="17"/>
  <c r="AG284" i="17"/>
  <c r="AG286" i="17"/>
  <c r="AG288" i="17"/>
  <c r="AG268" i="17"/>
  <c r="AG254" i="17"/>
  <c r="AG272" i="17"/>
  <c r="AG292" i="17"/>
  <c r="AG250" i="17"/>
  <c r="AG285" i="17"/>
  <c r="AG267" i="17"/>
  <c r="AG269" i="17"/>
  <c r="AG275" i="17"/>
  <c r="AG283" i="17"/>
  <c r="AG260" i="17"/>
  <c r="AG274" i="17"/>
  <c r="AG277" i="17"/>
  <c r="AG289" i="17"/>
  <c r="AG294" i="17"/>
  <c r="AG298" i="17"/>
  <c r="AG290" i="17"/>
  <c r="AG295" i="17"/>
  <c r="AG296" i="17"/>
  <c r="AG264" i="17"/>
  <c r="AG271" i="17"/>
  <c r="AG300" i="17"/>
  <c r="AG299" i="17"/>
  <c r="AG301" i="17"/>
  <c r="AG279" i="17"/>
  <c r="AG306" i="17"/>
  <c r="AG308" i="17"/>
  <c r="AG310" i="17"/>
  <c r="AG291" i="17"/>
  <c r="AG304" i="17"/>
  <c r="AG305" i="17"/>
  <c r="AG287" i="17"/>
  <c r="AG307" i="17"/>
  <c r="AG309" i="17"/>
  <c r="AG311" i="17"/>
  <c r="AG281" i="17"/>
  <c r="AG297" i="17"/>
  <c r="AG303" i="17"/>
  <c r="AG293" i="17"/>
  <c r="AG312" i="17"/>
  <c r="AG314" i="17"/>
  <c r="AG316" i="17"/>
  <c r="AG318" i="17"/>
  <c r="AG320" i="17"/>
  <c r="AG313" i="17"/>
  <c r="AG315" i="17"/>
  <c r="AG317" i="17"/>
  <c r="AG319" i="17"/>
  <c r="AG321" i="17"/>
  <c r="AG302" i="17"/>
  <c r="AG322" i="17"/>
  <c r="AG324" i="17"/>
  <c r="AG326" i="17"/>
  <c r="AG328" i="17"/>
  <c r="AG330" i="17"/>
  <c r="AG332" i="17"/>
  <c r="AG334" i="17"/>
  <c r="AG336" i="17"/>
  <c r="AG338" i="17"/>
  <c r="AG340" i="17"/>
  <c r="AG342" i="17"/>
  <c r="AG344" i="17"/>
  <c r="AG346" i="17"/>
  <c r="AG348" i="17"/>
  <c r="AG323" i="17"/>
  <c r="AG325" i="17"/>
  <c r="AG327" i="17"/>
  <c r="AG329" i="17"/>
  <c r="AG331" i="17"/>
  <c r="AG333" i="17"/>
  <c r="AG335" i="17"/>
  <c r="AG337" i="17"/>
  <c r="AG339" i="17"/>
  <c r="AG341" i="17"/>
  <c r="AG343" i="17"/>
  <c r="AG345" i="17"/>
  <c r="AG347" i="17"/>
  <c r="AG349" i="17"/>
  <c r="AG350" i="17"/>
  <c r="AG351" i="17"/>
  <c r="AG352" i="17"/>
  <c r="AG354" i="17"/>
  <c r="AG358" i="17"/>
  <c r="AG376" i="17"/>
  <c r="AG378" i="17"/>
  <c r="AG380" i="17"/>
  <c r="AG382" i="17"/>
  <c r="AG384" i="17"/>
  <c r="AG386" i="17"/>
  <c r="AG388" i="17"/>
  <c r="AG390" i="17"/>
  <c r="AG392" i="17"/>
  <c r="AG394" i="17"/>
  <c r="AG356" i="17"/>
  <c r="AG375" i="17"/>
  <c r="AG377" i="17"/>
  <c r="AG379" i="17"/>
  <c r="AG381" i="17"/>
  <c r="AG383" i="17"/>
  <c r="AG385" i="17"/>
  <c r="AG387" i="17"/>
  <c r="AG389" i="17"/>
  <c r="AG391" i="17"/>
  <c r="AG393" i="17"/>
  <c r="AG353" i="17"/>
  <c r="AG357" i="17"/>
  <c r="AG361" i="17"/>
  <c r="AG365" i="17"/>
  <c r="AG369" i="17"/>
  <c r="AG373" i="17"/>
  <c r="AG355" i="17"/>
  <c r="AG368" i="17"/>
  <c r="AG363" i="17"/>
  <c r="AG371" i="17"/>
  <c r="AG366" i="17"/>
  <c r="AG374" i="17"/>
  <c r="AG360" i="17"/>
  <c r="AG364" i="17"/>
  <c r="AG372" i="17"/>
  <c r="AG367" i="17"/>
  <c r="AG359" i="17"/>
  <c r="AG362" i="17"/>
  <c r="AG370" i="17"/>
  <c r="AG396" i="17"/>
  <c r="AG398" i="17"/>
  <c r="AG400" i="17"/>
  <c r="AG402" i="17"/>
  <c r="AG404" i="17"/>
  <c r="AG406" i="17"/>
  <c r="AG395" i="17"/>
  <c r="AG403" i="17"/>
  <c r="AG407" i="17"/>
  <c r="AG411" i="17"/>
  <c r="AG413" i="17"/>
  <c r="AG415" i="17"/>
  <c r="AG417" i="17"/>
  <c r="AG419" i="17"/>
  <c r="AG421" i="17"/>
  <c r="AG423" i="17"/>
  <c r="AG425" i="17"/>
  <c r="AG427" i="17"/>
  <c r="AG429" i="17"/>
  <c r="AG431" i="17"/>
  <c r="AG433" i="17"/>
  <c r="AG401" i="17"/>
  <c r="AG399" i="17"/>
  <c r="AG409" i="17"/>
  <c r="AG410" i="17"/>
  <c r="AG412" i="17"/>
  <c r="AG414" i="17"/>
  <c r="AG416" i="17"/>
  <c r="AG418" i="17"/>
  <c r="AG420" i="17"/>
  <c r="AG422" i="17"/>
  <c r="AG424" i="17"/>
  <c r="AG426" i="17"/>
  <c r="AG428" i="17"/>
  <c r="AG430" i="17"/>
  <c r="AG432" i="17"/>
  <c r="AG397" i="17"/>
  <c r="AG405" i="17"/>
  <c r="AG408" i="17"/>
  <c r="AG434" i="17"/>
  <c r="AG437" i="17"/>
  <c r="AG439" i="17"/>
  <c r="AG441" i="17"/>
  <c r="AG443" i="17"/>
  <c r="AG445" i="17"/>
  <c r="AG447" i="17"/>
  <c r="AG449" i="17"/>
  <c r="AG451" i="17"/>
  <c r="AG453" i="17"/>
  <c r="AG455" i="17"/>
  <c r="AG457" i="17"/>
  <c r="AG459" i="17"/>
  <c r="AG461" i="17"/>
  <c r="AG435" i="17"/>
  <c r="AG436" i="17"/>
  <c r="AG438" i="17"/>
  <c r="AG440" i="17"/>
  <c r="AG442" i="17"/>
  <c r="AG444" i="17"/>
  <c r="AG446" i="17"/>
  <c r="AG448" i="17"/>
  <c r="AG450" i="17"/>
  <c r="AG452" i="17"/>
  <c r="AG454" i="17"/>
  <c r="AG456" i="17"/>
  <c r="AG458" i="17"/>
  <c r="AG460" i="17"/>
  <c r="AA251" i="17"/>
  <c r="AA253" i="17"/>
  <c r="AA257" i="17"/>
  <c r="AA255" i="17"/>
  <c r="AA252" i="17"/>
  <c r="AA260" i="17"/>
  <c r="AA267" i="17"/>
  <c r="AA256" i="17"/>
  <c r="AA258" i="17"/>
  <c r="AA268" i="17"/>
  <c r="AA270" i="17"/>
  <c r="AA272" i="17"/>
  <c r="AA263" i="17"/>
  <c r="AA254" i="17"/>
  <c r="AA262" i="17"/>
  <c r="AA271" i="17"/>
  <c r="AA250" i="17"/>
  <c r="AA269" i="17"/>
  <c r="AA273" i="17"/>
  <c r="AA283" i="17"/>
  <c r="AA289" i="17"/>
  <c r="AA277" i="17"/>
  <c r="AA284" i="17"/>
  <c r="AA292" i="17"/>
  <c r="AA296" i="17"/>
  <c r="AA298" i="17"/>
  <c r="AA261" i="17"/>
  <c r="AA274" i="17"/>
  <c r="AA282" i="17"/>
  <c r="AA293" i="17"/>
  <c r="AA259" i="17"/>
  <c r="AA276" i="17"/>
  <c r="AA279" i="17"/>
  <c r="AA280" i="17"/>
  <c r="AA286" i="17"/>
  <c r="AA299" i="17"/>
  <c r="AA264" i="17"/>
  <c r="AA287" i="17"/>
  <c r="AA303" i="17"/>
  <c r="AA294" i="17"/>
  <c r="AA295" i="17"/>
  <c r="AA297" i="17"/>
  <c r="AA301" i="17"/>
  <c r="AA290" i="17"/>
  <c r="AA291" i="17"/>
  <c r="AA265" i="17"/>
  <c r="AA288" i="17"/>
  <c r="AA300" i="17"/>
  <c r="AA306" i="17"/>
  <c r="AA308" i="17"/>
  <c r="AA266" i="17"/>
  <c r="AA281" i="17"/>
  <c r="AA302" i="17"/>
  <c r="AA307" i="17"/>
  <c r="AA309" i="17"/>
  <c r="AA285" i="17"/>
  <c r="AA304" i="17"/>
  <c r="AA305" i="17"/>
  <c r="AA275" i="17"/>
  <c r="AA278" i="17"/>
  <c r="AA311" i="17"/>
  <c r="AA310" i="17"/>
  <c r="AA317" i="17"/>
  <c r="AA312" i="17"/>
  <c r="AA315" i="17"/>
  <c r="AA324" i="17"/>
  <c r="AA326" i="17"/>
  <c r="AA328" i="17"/>
  <c r="AA313" i="17"/>
  <c r="AA316" i="17"/>
  <c r="AA319" i="17"/>
  <c r="AA323" i="17"/>
  <c r="AA325" i="17"/>
  <c r="AA327" i="17"/>
  <c r="AA322" i="17"/>
  <c r="AA339" i="17"/>
  <c r="AA347" i="17"/>
  <c r="AA349" i="17"/>
  <c r="AA351" i="17"/>
  <c r="AA353" i="17"/>
  <c r="AA341" i="17"/>
  <c r="AA314" i="17"/>
  <c r="AA331" i="17"/>
  <c r="AA335" i="17"/>
  <c r="AA342" i="17"/>
  <c r="AA343" i="17"/>
  <c r="AA350" i="17"/>
  <c r="AA352" i="17"/>
  <c r="AA354" i="17"/>
  <c r="AA318" i="17"/>
  <c r="AA337" i="17"/>
  <c r="AA345" i="17"/>
  <c r="AA321" i="17"/>
  <c r="AA329" i="17"/>
  <c r="AA330" i="17"/>
  <c r="AA355" i="17"/>
  <c r="AA357" i="17"/>
  <c r="AA359" i="17"/>
  <c r="AA332" i="17"/>
  <c r="AA333" i="17"/>
  <c r="AA334" i="17"/>
  <c r="AA338" i="17"/>
  <c r="AA348" i="17"/>
  <c r="AA336" i="17"/>
  <c r="AA340" i="17"/>
  <c r="AA344" i="17"/>
  <c r="AA346" i="17"/>
  <c r="AA356" i="17"/>
  <c r="AA358" i="17"/>
  <c r="AA360" i="17"/>
  <c r="AA320" i="17"/>
  <c r="AA362" i="17"/>
  <c r="AA366" i="17"/>
  <c r="AA370" i="17"/>
  <c r="AA374" i="17"/>
  <c r="AA361" i="17"/>
  <c r="AA365" i="17"/>
  <c r="AA369" i="17"/>
  <c r="AA373" i="17"/>
  <c r="AA376" i="17"/>
  <c r="AA378" i="17"/>
  <c r="AA380" i="17"/>
  <c r="AA382" i="17"/>
  <c r="AA384" i="17"/>
  <c r="AA386" i="17"/>
  <c r="AA388" i="17"/>
  <c r="AA390" i="17"/>
  <c r="AA392" i="17"/>
  <c r="AA394" i="17"/>
  <c r="AA396" i="17"/>
  <c r="AA364" i="17"/>
  <c r="AA368" i="17"/>
  <c r="AA372" i="17"/>
  <c r="AA398" i="17"/>
  <c r="AA400" i="17"/>
  <c r="AA402" i="17"/>
  <c r="AA404" i="17"/>
  <c r="AA406" i="17"/>
  <c r="AA408" i="17"/>
  <c r="AA395" i="17"/>
  <c r="AA367" i="17"/>
  <c r="AA377" i="17"/>
  <c r="AA381" i="17"/>
  <c r="AA385" i="17"/>
  <c r="AA393" i="17"/>
  <c r="AA397" i="17"/>
  <c r="AA399" i="17"/>
  <c r="AA401" i="17"/>
  <c r="AA403" i="17"/>
  <c r="AA405" i="17"/>
  <c r="AA391" i="17"/>
  <c r="AA389" i="17"/>
  <c r="AA363" i="17"/>
  <c r="AA371" i="17"/>
  <c r="AA375" i="17"/>
  <c r="AA379" i="17"/>
  <c r="AA383" i="17"/>
  <c r="AA387" i="17"/>
  <c r="AA411" i="17"/>
  <c r="AA413" i="17"/>
  <c r="AA415" i="17"/>
  <c r="AA417" i="17"/>
  <c r="AA419" i="17"/>
  <c r="AA421" i="17"/>
  <c r="AA423" i="17"/>
  <c r="AA425" i="17"/>
  <c r="AA427" i="17"/>
  <c r="AA429" i="17"/>
  <c r="AA431" i="17"/>
  <c r="AA433" i="17"/>
  <c r="AA435" i="17"/>
  <c r="AA410" i="17"/>
  <c r="AA412" i="17"/>
  <c r="AA414" i="17"/>
  <c r="AA416" i="17"/>
  <c r="AA418" i="17"/>
  <c r="AA420" i="17"/>
  <c r="AA422" i="17"/>
  <c r="AA424" i="17"/>
  <c r="AA426" i="17"/>
  <c r="AA428" i="17"/>
  <c r="AA430" i="17"/>
  <c r="AA432" i="17"/>
  <c r="AA434" i="17"/>
  <c r="AA436" i="17"/>
  <c r="AA409" i="17"/>
  <c r="AA407" i="17"/>
  <c r="AA437" i="17"/>
  <c r="AA439" i="17"/>
  <c r="AA441" i="17"/>
  <c r="AA443" i="17"/>
  <c r="AA445" i="17"/>
  <c r="AA447" i="17"/>
  <c r="AA449" i="17"/>
  <c r="AA451" i="17"/>
  <c r="AA453" i="17"/>
  <c r="AA455" i="17"/>
  <c r="AA457" i="17"/>
  <c r="AA459" i="17"/>
  <c r="AA461" i="17"/>
  <c r="AA438" i="17"/>
  <c r="AA440" i="17"/>
  <c r="AA442" i="17"/>
  <c r="AA444" i="17"/>
  <c r="AA446" i="17"/>
  <c r="AA448" i="17"/>
  <c r="AA450" i="17"/>
  <c r="AA452" i="17"/>
  <c r="AA454" i="17"/>
  <c r="AA456" i="17"/>
  <c r="AA458" i="17"/>
  <c r="AA460" i="17"/>
  <c r="E250" i="17"/>
  <c r="E252" i="17"/>
  <c r="E254" i="17"/>
  <c r="E256" i="17"/>
  <c r="E258" i="17"/>
  <c r="E260" i="17"/>
  <c r="E262" i="17"/>
  <c r="E264" i="17"/>
  <c r="E255" i="17"/>
  <c r="E251" i="17"/>
  <c r="E263" i="17"/>
  <c r="E267" i="17"/>
  <c r="E253" i="17"/>
  <c r="E261" i="17"/>
  <c r="E257" i="17"/>
  <c r="E265" i="17"/>
  <c r="E272" i="17"/>
  <c r="E279" i="17"/>
  <c r="E281" i="17"/>
  <c r="E283" i="17"/>
  <c r="E285" i="17"/>
  <c r="E287" i="17"/>
  <c r="E266" i="17"/>
  <c r="E273" i="17"/>
  <c r="E274" i="17"/>
  <c r="E277" i="17"/>
  <c r="E280" i="17"/>
  <c r="E289" i="17"/>
  <c r="E271" i="17"/>
  <c r="E276" i="17"/>
  <c r="E292" i="17"/>
  <c r="E288" i="17"/>
  <c r="E293" i="17"/>
  <c r="E269" i="17"/>
  <c r="E290" i="17"/>
  <c r="E284" i="17"/>
  <c r="E291" i="17"/>
  <c r="E297" i="17"/>
  <c r="E304" i="17"/>
  <c r="E294" i="17"/>
  <c r="E295" i="17"/>
  <c r="E282" i="17"/>
  <c r="E278" i="17"/>
  <c r="E307" i="17"/>
  <c r="E309" i="17"/>
  <c r="E311" i="17"/>
  <c r="E286" i="17"/>
  <c r="E301" i="17"/>
  <c r="E302" i="17"/>
  <c r="E296" i="17"/>
  <c r="E299" i="17"/>
  <c r="E303" i="17"/>
  <c r="E308" i="17"/>
  <c r="E310" i="17"/>
  <c r="E312" i="17"/>
  <c r="E305" i="17"/>
  <c r="E275" i="17"/>
  <c r="E306" i="17"/>
  <c r="E313" i="17"/>
  <c r="E315" i="17"/>
  <c r="E317" i="17"/>
  <c r="E319" i="17"/>
  <c r="E321" i="17"/>
  <c r="E300" i="17"/>
  <c r="E314" i="17"/>
  <c r="E316" i="17"/>
  <c r="E318" i="17"/>
  <c r="E320" i="17"/>
  <c r="E268" i="17"/>
  <c r="E298" i="17"/>
  <c r="E270" i="17"/>
  <c r="E323" i="17"/>
  <c r="E325" i="17"/>
  <c r="E327" i="17"/>
  <c r="E329" i="17"/>
  <c r="E331" i="17"/>
  <c r="E333" i="17"/>
  <c r="E335" i="17"/>
  <c r="E337" i="17"/>
  <c r="E339" i="17"/>
  <c r="E341" i="17"/>
  <c r="E343" i="17"/>
  <c r="E345" i="17"/>
  <c r="E347" i="17"/>
  <c r="E324" i="17"/>
  <c r="E326" i="17"/>
  <c r="E328" i="17"/>
  <c r="E330" i="17"/>
  <c r="E332" i="17"/>
  <c r="E334" i="17"/>
  <c r="E336" i="17"/>
  <c r="E338" i="17"/>
  <c r="E340" i="17"/>
  <c r="E342" i="17"/>
  <c r="E344" i="17"/>
  <c r="E346" i="17"/>
  <c r="E348" i="17"/>
  <c r="E322" i="17"/>
  <c r="E259" i="17"/>
  <c r="E352" i="17"/>
  <c r="E353" i="17"/>
  <c r="E355" i="17"/>
  <c r="E349" i="17"/>
  <c r="E351" i="17"/>
  <c r="E354" i="17"/>
  <c r="E377" i="17"/>
  <c r="E379" i="17"/>
  <c r="E381" i="17"/>
  <c r="E383" i="17"/>
  <c r="E385" i="17"/>
  <c r="E387" i="17"/>
  <c r="E389" i="17"/>
  <c r="E391" i="17"/>
  <c r="E393" i="17"/>
  <c r="E361" i="17"/>
  <c r="E359" i="17"/>
  <c r="E376" i="17"/>
  <c r="E378" i="17"/>
  <c r="E380" i="17"/>
  <c r="E382" i="17"/>
  <c r="E384" i="17"/>
  <c r="E386" i="17"/>
  <c r="E388" i="17"/>
  <c r="E390" i="17"/>
  <c r="E392" i="17"/>
  <c r="E394" i="17"/>
  <c r="E362" i="17"/>
  <c r="E366" i="17"/>
  <c r="E370" i="17"/>
  <c r="E374" i="17"/>
  <c r="E350" i="17"/>
  <c r="E360" i="17"/>
  <c r="E365" i="17"/>
  <c r="E373" i="17"/>
  <c r="E368" i="17"/>
  <c r="E356" i="17"/>
  <c r="E363" i="17"/>
  <c r="E371" i="17"/>
  <c r="E369" i="17"/>
  <c r="E358" i="17"/>
  <c r="E364" i="17"/>
  <c r="E372" i="17"/>
  <c r="E396" i="17"/>
  <c r="E367" i="17"/>
  <c r="E375" i="17"/>
  <c r="E397" i="17"/>
  <c r="E399" i="17"/>
  <c r="E401" i="17"/>
  <c r="E403" i="17"/>
  <c r="E405" i="17"/>
  <c r="E407" i="17"/>
  <c r="E357" i="17"/>
  <c r="E395" i="17"/>
  <c r="E400" i="17"/>
  <c r="E408" i="17"/>
  <c r="E412" i="17"/>
  <c r="E414" i="17"/>
  <c r="E416" i="17"/>
  <c r="E418" i="17"/>
  <c r="E420" i="17"/>
  <c r="E422" i="17"/>
  <c r="E424" i="17"/>
  <c r="E426" i="17"/>
  <c r="E428" i="17"/>
  <c r="E430" i="17"/>
  <c r="E432" i="17"/>
  <c r="E434" i="17"/>
  <c r="E398" i="17"/>
  <c r="E406" i="17"/>
  <c r="E404" i="17"/>
  <c r="E411" i="17"/>
  <c r="E413" i="17"/>
  <c r="E415" i="17"/>
  <c r="E417" i="17"/>
  <c r="E419" i="17"/>
  <c r="E421" i="17"/>
  <c r="E423" i="17"/>
  <c r="E425" i="17"/>
  <c r="E427" i="17"/>
  <c r="E429" i="17"/>
  <c r="E431" i="17"/>
  <c r="E433" i="17"/>
  <c r="E402" i="17"/>
  <c r="E409" i="17"/>
  <c r="E438" i="17"/>
  <c r="E440" i="17"/>
  <c r="E442" i="17"/>
  <c r="E444" i="17"/>
  <c r="E446" i="17"/>
  <c r="E448" i="17"/>
  <c r="E450" i="17"/>
  <c r="E452" i="17"/>
  <c r="E454" i="17"/>
  <c r="E456" i="17"/>
  <c r="E458" i="17"/>
  <c r="E460" i="17"/>
  <c r="E435" i="17"/>
  <c r="E439" i="17"/>
  <c r="E441" i="17"/>
  <c r="E443" i="17"/>
  <c r="E445" i="17"/>
  <c r="E447" i="17"/>
  <c r="E449" i="17"/>
  <c r="E451" i="17"/>
  <c r="E453" i="17"/>
  <c r="E455" i="17"/>
  <c r="E457" i="17"/>
  <c r="E459" i="17"/>
  <c r="E461" i="17"/>
  <c r="E436" i="17"/>
  <c r="E410" i="17"/>
  <c r="E437" i="17"/>
  <c r="X261" i="17"/>
  <c r="X479" i="17" s="1"/>
  <c r="X250" i="17"/>
  <c r="X259" i="17"/>
  <c r="X477" i="17" s="1"/>
  <c r="X258" i="17"/>
  <c r="X476" i="17" s="1"/>
  <c r="X251" i="17"/>
  <c r="X469" i="17" s="1"/>
  <c r="X268" i="17"/>
  <c r="X486" i="17" s="1"/>
  <c r="X270" i="17"/>
  <c r="X488" i="17" s="1"/>
  <c r="X272" i="17"/>
  <c r="X490" i="17" s="1"/>
  <c r="X274" i="17"/>
  <c r="X492" i="17" s="1"/>
  <c r="X276" i="17"/>
  <c r="X494" i="17" s="1"/>
  <c r="X260" i="17"/>
  <c r="X478" i="17" s="1"/>
  <c r="X265" i="17"/>
  <c r="X483" i="17" s="1"/>
  <c r="X269" i="17"/>
  <c r="X487" i="17" s="1"/>
  <c r="X271" i="17"/>
  <c r="X489" i="17" s="1"/>
  <c r="X273" i="17"/>
  <c r="X491" i="17" s="1"/>
  <c r="X275" i="17"/>
  <c r="X256" i="17"/>
  <c r="X474" i="17" s="1"/>
  <c r="X253" i="17"/>
  <c r="X471" i="17" s="1"/>
  <c r="X263" i="17"/>
  <c r="X481" i="17" s="1"/>
  <c r="X266" i="17"/>
  <c r="X484" i="17" s="1"/>
  <c r="X255" i="17"/>
  <c r="X473" i="17" s="1"/>
  <c r="X279" i="17"/>
  <c r="X497" i="17" s="1"/>
  <c r="X288" i="17"/>
  <c r="X506" i="17" s="1"/>
  <c r="X291" i="17"/>
  <c r="X296" i="17"/>
  <c r="X514" i="17" s="1"/>
  <c r="X298" i="17"/>
  <c r="X516" i="17" s="1"/>
  <c r="X300" i="17"/>
  <c r="X518" i="17" s="1"/>
  <c r="X302" i="17"/>
  <c r="X520" i="17" s="1"/>
  <c r="X304" i="17"/>
  <c r="X522" i="17" s="1"/>
  <c r="X257" i="17"/>
  <c r="X475" i="17" s="1"/>
  <c r="X282" i="17"/>
  <c r="X500" i="17" s="1"/>
  <c r="X294" i="17"/>
  <c r="X280" i="17"/>
  <c r="X498" i="17" s="1"/>
  <c r="X287" i="17"/>
  <c r="X505" i="17" s="1"/>
  <c r="X295" i="17"/>
  <c r="X513" i="17" s="1"/>
  <c r="X297" i="17"/>
  <c r="X515" i="17" s="1"/>
  <c r="X299" i="17"/>
  <c r="X301" i="17"/>
  <c r="X519" i="17" s="1"/>
  <c r="X303" i="17"/>
  <c r="X521" i="17" s="1"/>
  <c r="X305" i="17"/>
  <c r="X278" i="17"/>
  <c r="X496" i="17" s="1"/>
  <c r="X284" i="17"/>
  <c r="X502" i="17" s="1"/>
  <c r="X285" i="17"/>
  <c r="X503" i="17" s="1"/>
  <c r="X252" i="17"/>
  <c r="X470" i="17" s="1"/>
  <c r="X254" i="17"/>
  <c r="X472" i="17" s="1"/>
  <c r="X267" i="17"/>
  <c r="X485" i="17" s="1"/>
  <c r="X292" i="17"/>
  <c r="X510" i="17" s="1"/>
  <c r="X293" i="17"/>
  <c r="X511" i="17" s="1"/>
  <c r="X281" i="17"/>
  <c r="X499" i="17" s="1"/>
  <c r="X290" i="17"/>
  <c r="X508" i="17" s="1"/>
  <c r="X289" i="17"/>
  <c r="X507" i="17" s="1"/>
  <c r="X262" i="17"/>
  <c r="X480" i="17" s="1"/>
  <c r="X277" i="17"/>
  <c r="X495" i="17" s="1"/>
  <c r="X286" i="17"/>
  <c r="X504" i="17" s="1"/>
  <c r="X264" i="17"/>
  <c r="X482" i="17" s="1"/>
  <c r="X306" i="17"/>
  <c r="X524" i="17" s="1"/>
  <c r="X307" i="17"/>
  <c r="X525" i="17" s="1"/>
  <c r="X313" i="17"/>
  <c r="X531" i="17" s="1"/>
  <c r="X315" i="17"/>
  <c r="X533" i="17" s="1"/>
  <c r="X317" i="17"/>
  <c r="X319" i="17"/>
  <c r="X537" i="17" s="1"/>
  <c r="X321" i="17"/>
  <c r="X539" i="17" s="1"/>
  <c r="X309" i="17"/>
  <c r="X527" i="17" s="1"/>
  <c r="X310" i="17"/>
  <c r="X311" i="17"/>
  <c r="X529" i="17" s="1"/>
  <c r="X283" i="17"/>
  <c r="X501" i="17" s="1"/>
  <c r="X312" i="17"/>
  <c r="X530" i="17" s="1"/>
  <c r="X314" i="17"/>
  <c r="X532" i="17" s="1"/>
  <c r="X316" i="17"/>
  <c r="X534" i="17" s="1"/>
  <c r="X318" i="17"/>
  <c r="X536" i="17" s="1"/>
  <c r="X322" i="17"/>
  <c r="X540" i="17" s="1"/>
  <c r="X308" i="17"/>
  <c r="X526" i="17" s="1"/>
  <c r="X320" i="17"/>
  <c r="X538" i="17" s="1"/>
  <c r="X325" i="17"/>
  <c r="X543" i="17" s="1"/>
  <c r="X332" i="17"/>
  <c r="X550" i="17" s="1"/>
  <c r="X336" i="17"/>
  <c r="X554" i="17" s="1"/>
  <c r="X341" i="17"/>
  <c r="X559" i="17" s="1"/>
  <c r="X323" i="17"/>
  <c r="X541" i="17" s="1"/>
  <c r="X331" i="17"/>
  <c r="X549" i="17" s="1"/>
  <c r="X335" i="17"/>
  <c r="X343" i="17"/>
  <c r="X561" i="17" s="1"/>
  <c r="X326" i="17"/>
  <c r="X544" i="17" s="1"/>
  <c r="X344" i="17"/>
  <c r="X562" i="17" s="1"/>
  <c r="X330" i="17"/>
  <c r="X548" i="17" s="1"/>
  <c r="X334" i="17"/>
  <c r="X552" i="17" s="1"/>
  <c r="X337" i="17"/>
  <c r="X555" i="17" s="1"/>
  <c r="X345" i="17"/>
  <c r="X563" i="17" s="1"/>
  <c r="X327" i="17"/>
  <c r="X329" i="17"/>
  <c r="X333" i="17"/>
  <c r="X551" i="17" s="1"/>
  <c r="X339" i="17"/>
  <c r="X557" i="17" s="1"/>
  <c r="X338" i="17"/>
  <c r="X556" i="17" s="1"/>
  <c r="X348" i="17"/>
  <c r="X566" i="17" s="1"/>
  <c r="X354" i="17"/>
  <c r="X572" i="17" s="1"/>
  <c r="X340" i="17"/>
  <c r="X558" i="17" s="1"/>
  <c r="X356" i="17"/>
  <c r="X358" i="17"/>
  <c r="X576" i="17" s="1"/>
  <c r="X360" i="17"/>
  <c r="X578" i="17" s="1"/>
  <c r="X362" i="17"/>
  <c r="X580" i="17" s="1"/>
  <c r="X364" i="17"/>
  <c r="X582" i="17" s="1"/>
  <c r="X366" i="17"/>
  <c r="X584" i="17" s="1"/>
  <c r="X368" i="17"/>
  <c r="X586" i="17" s="1"/>
  <c r="X370" i="17"/>
  <c r="X588" i="17" s="1"/>
  <c r="X372" i="17"/>
  <c r="X374" i="17"/>
  <c r="X592" i="17" s="1"/>
  <c r="X324" i="17"/>
  <c r="X542" i="17" s="1"/>
  <c r="X342" i="17"/>
  <c r="X560" i="17" s="1"/>
  <c r="X328" i="17"/>
  <c r="X546" i="17" s="1"/>
  <c r="X346" i="17"/>
  <c r="X564" i="17" s="1"/>
  <c r="X347" i="17"/>
  <c r="X565" i="17" s="1"/>
  <c r="X349" i="17"/>
  <c r="X567" i="17" s="1"/>
  <c r="X350" i="17"/>
  <c r="X351" i="17"/>
  <c r="X569" i="17" s="1"/>
  <c r="X355" i="17"/>
  <c r="X573" i="17" s="1"/>
  <c r="X357" i="17"/>
  <c r="X575" i="17" s="1"/>
  <c r="X359" i="17"/>
  <c r="X361" i="17"/>
  <c r="X579" i="17" s="1"/>
  <c r="X363" i="17"/>
  <c r="X581" i="17" s="1"/>
  <c r="X365" i="17"/>
  <c r="X583" i="17" s="1"/>
  <c r="X367" i="17"/>
  <c r="X369" i="17"/>
  <c r="X587" i="17" s="1"/>
  <c r="X371" i="17"/>
  <c r="X589" i="17" s="1"/>
  <c r="X373" i="17"/>
  <c r="X591" i="17" s="1"/>
  <c r="X353" i="17"/>
  <c r="X571" i="17" s="1"/>
  <c r="X378" i="17"/>
  <c r="X596" i="17" s="1"/>
  <c r="X382" i="17"/>
  <c r="X600" i="17" s="1"/>
  <c r="X386" i="17"/>
  <c r="X604" i="17" s="1"/>
  <c r="X390" i="17"/>
  <c r="X388" i="17"/>
  <c r="X606" i="17" s="1"/>
  <c r="X352" i="17"/>
  <c r="X570" i="17" s="1"/>
  <c r="X377" i="17"/>
  <c r="X595" i="17" s="1"/>
  <c r="X381" i="17"/>
  <c r="X599" i="17" s="1"/>
  <c r="X385" i="17"/>
  <c r="X393" i="17"/>
  <c r="X611" i="17" s="1"/>
  <c r="X391" i="17"/>
  <c r="X609" i="17" s="1"/>
  <c r="X376" i="17"/>
  <c r="X594" i="17" s="1"/>
  <c r="X380" i="17"/>
  <c r="X598" i="17" s="1"/>
  <c r="X384" i="17"/>
  <c r="X602" i="17" s="1"/>
  <c r="X389" i="17"/>
  <c r="X607" i="17" s="1"/>
  <c r="X398" i="17"/>
  <c r="X616" i="17" s="1"/>
  <c r="X400" i="17"/>
  <c r="X618" i="17" s="1"/>
  <c r="X402" i="17"/>
  <c r="X620" i="17" s="1"/>
  <c r="X404" i="17"/>
  <c r="X622" i="17" s="1"/>
  <c r="X406" i="17"/>
  <c r="X408" i="17"/>
  <c r="X626" i="17" s="1"/>
  <c r="X410" i="17"/>
  <c r="X628" i="17" s="1"/>
  <c r="X375" i="17"/>
  <c r="X593" i="17" s="1"/>
  <c r="X379" i="17"/>
  <c r="X597" i="17" s="1"/>
  <c r="X383" i="17"/>
  <c r="X601" i="17" s="1"/>
  <c r="X387" i="17"/>
  <c r="X605" i="17" s="1"/>
  <c r="X394" i="17"/>
  <c r="X612" i="17" s="1"/>
  <c r="X396" i="17"/>
  <c r="X614" i="17" s="1"/>
  <c r="X392" i="17"/>
  <c r="X610" i="17" s="1"/>
  <c r="X395" i="17"/>
  <c r="X613" i="17" s="1"/>
  <c r="X401" i="17"/>
  <c r="X619" i="17" s="1"/>
  <c r="X409" i="17"/>
  <c r="X627" i="17" s="1"/>
  <c r="X413" i="17"/>
  <c r="X631" i="17" s="1"/>
  <c r="X417" i="17"/>
  <c r="X635" i="17" s="1"/>
  <c r="X425" i="17"/>
  <c r="X643" i="17" s="1"/>
  <c r="X397" i="17"/>
  <c r="X407" i="17"/>
  <c r="X625" i="17" s="1"/>
  <c r="X412" i="17"/>
  <c r="X630" i="17" s="1"/>
  <c r="X416" i="17"/>
  <c r="X634" i="17" s="1"/>
  <c r="X420" i="17"/>
  <c r="X638" i="17" s="1"/>
  <c r="X424" i="17"/>
  <c r="X642" i="17" s="1"/>
  <c r="X428" i="17"/>
  <c r="X646" i="17" s="1"/>
  <c r="X432" i="17"/>
  <c r="X650" i="17" s="1"/>
  <c r="X434" i="17"/>
  <c r="X403" i="17"/>
  <c r="X621" i="17" s="1"/>
  <c r="X435" i="17"/>
  <c r="X653" i="17" s="1"/>
  <c r="X415" i="17"/>
  <c r="X633" i="17" s="1"/>
  <c r="X419" i="17"/>
  <c r="X637" i="17" s="1"/>
  <c r="X411" i="17"/>
  <c r="X423" i="17"/>
  <c r="X641" i="17" s="1"/>
  <c r="X427" i="17"/>
  <c r="X645" i="17" s="1"/>
  <c r="X431" i="17"/>
  <c r="X399" i="17"/>
  <c r="X617" i="17" s="1"/>
  <c r="X405" i="17"/>
  <c r="X623" i="17" s="1"/>
  <c r="X414" i="17"/>
  <c r="X632" i="17" s="1"/>
  <c r="X418" i="17"/>
  <c r="X636" i="17" s="1"/>
  <c r="X422" i="17"/>
  <c r="X640" i="17" s="1"/>
  <c r="X426" i="17"/>
  <c r="X644" i="17" s="1"/>
  <c r="X430" i="17"/>
  <c r="X648" i="17" s="1"/>
  <c r="X421" i="17"/>
  <c r="X639" i="17" s="1"/>
  <c r="X429" i="17"/>
  <c r="X647" i="17" s="1"/>
  <c r="X433" i="17"/>
  <c r="X651" i="17" s="1"/>
  <c r="X446" i="17"/>
  <c r="X664" i="17" s="1"/>
  <c r="X447" i="17"/>
  <c r="X665" i="17" s="1"/>
  <c r="X458" i="17"/>
  <c r="X676" i="17" s="1"/>
  <c r="X438" i="17"/>
  <c r="X656" i="17" s="1"/>
  <c r="X448" i="17"/>
  <c r="X666" i="17" s="1"/>
  <c r="X449" i="17"/>
  <c r="X441" i="17"/>
  <c r="X659" i="17" s="1"/>
  <c r="X450" i="17"/>
  <c r="X668" i="17" s="1"/>
  <c r="X451" i="17"/>
  <c r="X669" i="17" s="1"/>
  <c r="X457" i="17"/>
  <c r="X675" i="17" s="1"/>
  <c r="X461" i="17"/>
  <c r="X679" i="17" s="1"/>
  <c r="X452" i="17"/>
  <c r="X670" i="17" s="1"/>
  <c r="X453" i="17"/>
  <c r="X671" i="17" s="1"/>
  <c r="X436" i="17"/>
  <c r="X439" i="17"/>
  <c r="X657" i="17" s="1"/>
  <c r="X454" i="17"/>
  <c r="X672" i="17" s="1"/>
  <c r="X456" i="17"/>
  <c r="X674" i="17" s="1"/>
  <c r="X460" i="17"/>
  <c r="X678" i="17" s="1"/>
  <c r="X437" i="17"/>
  <c r="X655" i="17" s="1"/>
  <c r="X442" i="17"/>
  <c r="X660" i="17" s="1"/>
  <c r="X443" i="17"/>
  <c r="X661" i="17" s="1"/>
  <c r="X455" i="17"/>
  <c r="X459" i="17"/>
  <c r="X677" i="17" s="1"/>
  <c r="X440" i="17"/>
  <c r="X658" i="17" s="1"/>
  <c r="X444" i="17"/>
  <c r="X662" i="17" s="1"/>
  <c r="X445" i="17"/>
  <c r="X663" i="17" s="1"/>
  <c r="Q251" i="17"/>
  <c r="Q253" i="17"/>
  <c r="Q255" i="17"/>
  <c r="Q257" i="17"/>
  <c r="Q259" i="17"/>
  <c r="Q261" i="17"/>
  <c r="Q263" i="17"/>
  <c r="Q265" i="17"/>
  <c r="Q262" i="17"/>
  <c r="Q254" i="17"/>
  <c r="Q266" i="17"/>
  <c r="Q250" i="17"/>
  <c r="Q272" i="17"/>
  <c r="Q277" i="17"/>
  <c r="Q258" i="17"/>
  <c r="Q260" i="17"/>
  <c r="Q264" i="17"/>
  <c r="Q268" i="17"/>
  <c r="Q278" i="17"/>
  <c r="Q280" i="17"/>
  <c r="Q282" i="17"/>
  <c r="Q284" i="17"/>
  <c r="Q286" i="17"/>
  <c r="Q288" i="17"/>
  <c r="Q271" i="17"/>
  <c r="Q273" i="17"/>
  <c r="Q267" i="17"/>
  <c r="Q287" i="17"/>
  <c r="Q281" i="17"/>
  <c r="Q291" i="17"/>
  <c r="Q275" i="17"/>
  <c r="Q279" i="17"/>
  <c r="Q292" i="17"/>
  <c r="Q252" i="17"/>
  <c r="Q294" i="17"/>
  <c r="Q256" i="17"/>
  <c r="Q276" i="17"/>
  <c r="Q295" i="17"/>
  <c r="Q299" i="17"/>
  <c r="Q274" i="17"/>
  <c r="Q289" i="17"/>
  <c r="Q290" i="17"/>
  <c r="Q303" i="17"/>
  <c r="Q296" i="17"/>
  <c r="Q283" i="17"/>
  <c r="Q298" i="17"/>
  <c r="Q270" i="17"/>
  <c r="Q293" i="17"/>
  <c r="Q301" i="17"/>
  <c r="Q304" i="17"/>
  <c r="Q306" i="17"/>
  <c r="Q308" i="17"/>
  <c r="Q310" i="17"/>
  <c r="Q312" i="17"/>
  <c r="Q297" i="17"/>
  <c r="Q307" i="17"/>
  <c r="Q309" i="17"/>
  <c r="Q311" i="17"/>
  <c r="Q285" i="17"/>
  <c r="Q269" i="17"/>
  <c r="Q300" i="17"/>
  <c r="Q305" i="17"/>
  <c r="Q314" i="17"/>
  <c r="Q316" i="17"/>
  <c r="Q318" i="17"/>
  <c r="Q320" i="17"/>
  <c r="Q302" i="17"/>
  <c r="Q313" i="17"/>
  <c r="Q315" i="17"/>
  <c r="Q317" i="17"/>
  <c r="Q319" i="17"/>
  <c r="Q321" i="17"/>
  <c r="Q324" i="17"/>
  <c r="Q326" i="17"/>
  <c r="Q328" i="17"/>
  <c r="Q330" i="17"/>
  <c r="Q332" i="17"/>
  <c r="Q334" i="17"/>
  <c r="Q336" i="17"/>
  <c r="Q338" i="17"/>
  <c r="Q340" i="17"/>
  <c r="Q342" i="17"/>
  <c r="Q344" i="17"/>
  <c r="Q346" i="17"/>
  <c r="Q348" i="17"/>
  <c r="Q322" i="17"/>
  <c r="Q323" i="17"/>
  <c r="Q325" i="17"/>
  <c r="Q327" i="17"/>
  <c r="Q329" i="17"/>
  <c r="Q331" i="17"/>
  <c r="Q333" i="17"/>
  <c r="Q335" i="17"/>
  <c r="Q337" i="17"/>
  <c r="Q339" i="17"/>
  <c r="Q341" i="17"/>
  <c r="Q343" i="17"/>
  <c r="Q345" i="17"/>
  <c r="Q347" i="17"/>
  <c r="Q351" i="17"/>
  <c r="Q352" i="17"/>
  <c r="Q354" i="17"/>
  <c r="Q349" i="17"/>
  <c r="Q350" i="17"/>
  <c r="Q376" i="17"/>
  <c r="Q378" i="17"/>
  <c r="Q380" i="17"/>
  <c r="Q382" i="17"/>
  <c r="Q384" i="17"/>
  <c r="Q386" i="17"/>
  <c r="Q388" i="17"/>
  <c r="Q390" i="17"/>
  <c r="Q392" i="17"/>
  <c r="Q394" i="17"/>
  <c r="Q353" i="17"/>
  <c r="Q360" i="17"/>
  <c r="Q358" i="17"/>
  <c r="Q375" i="17"/>
  <c r="Q377" i="17"/>
  <c r="Q379" i="17"/>
  <c r="Q381" i="17"/>
  <c r="Q383" i="17"/>
  <c r="Q385" i="17"/>
  <c r="Q387" i="17"/>
  <c r="Q389" i="17"/>
  <c r="Q391" i="17"/>
  <c r="Q393" i="17"/>
  <c r="Q361" i="17"/>
  <c r="Q365" i="17"/>
  <c r="Q369" i="17"/>
  <c r="Q373" i="17"/>
  <c r="Q364" i="17"/>
  <c r="Q372" i="17"/>
  <c r="Q396" i="17"/>
  <c r="Q357" i="17"/>
  <c r="Q367" i="17"/>
  <c r="Q395" i="17"/>
  <c r="Q362" i="17"/>
  <c r="Q370" i="17"/>
  <c r="Q356" i="17"/>
  <c r="Q359" i="17"/>
  <c r="Q368" i="17"/>
  <c r="Q363" i="17"/>
  <c r="Q371" i="17"/>
  <c r="Q355" i="17"/>
  <c r="Q366" i="17"/>
  <c r="Q374" i="17"/>
  <c r="Q398" i="17"/>
  <c r="Q400" i="17"/>
  <c r="Q402" i="17"/>
  <c r="Q404" i="17"/>
  <c r="Q406" i="17"/>
  <c r="Q399" i="17"/>
  <c r="Q407" i="17"/>
  <c r="Q411" i="17"/>
  <c r="Q413" i="17"/>
  <c r="Q415" i="17"/>
  <c r="Q417" i="17"/>
  <c r="Q419" i="17"/>
  <c r="Q421" i="17"/>
  <c r="Q423" i="17"/>
  <c r="Q425" i="17"/>
  <c r="Q427" i="17"/>
  <c r="Q429" i="17"/>
  <c r="Q431" i="17"/>
  <c r="Q433" i="17"/>
  <c r="Q397" i="17"/>
  <c r="Q405" i="17"/>
  <c r="Q403" i="17"/>
  <c r="Q409" i="17"/>
  <c r="Q412" i="17"/>
  <c r="Q414" i="17"/>
  <c r="Q416" i="17"/>
  <c r="Q418" i="17"/>
  <c r="Q420" i="17"/>
  <c r="Q422" i="17"/>
  <c r="Q424" i="17"/>
  <c r="Q426" i="17"/>
  <c r="Q428" i="17"/>
  <c r="Q430" i="17"/>
  <c r="Q432" i="17"/>
  <c r="Q401" i="17"/>
  <c r="Q408" i="17"/>
  <c r="Q410" i="17"/>
  <c r="Q437" i="17"/>
  <c r="Q439" i="17"/>
  <c r="Q441" i="17"/>
  <c r="Q443" i="17"/>
  <c r="Q445" i="17"/>
  <c r="Q447" i="17"/>
  <c r="Q449" i="17"/>
  <c r="Q451" i="17"/>
  <c r="Q453" i="17"/>
  <c r="Q455" i="17"/>
  <c r="Q457" i="17"/>
  <c r="Q459" i="17"/>
  <c r="Q461" i="17"/>
  <c r="Q434" i="17"/>
  <c r="Q438" i="17"/>
  <c r="Q440" i="17"/>
  <c r="Q442" i="17"/>
  <c r="Q444" i="17"/>
  <c r="Q446" i="17"/>
  <c r="Q448" i="17"/>
  <c r="Q450" i="17"/>
  <c r="Q452" i="17"/>
  <c r="Q454" i="17"/>
  <c r="Q456" i="17"/>
  <c r="Q458" i="17"/>
  <c r="Q460" i="17"/>
  <c r="Q435" i="17"/>
  <c r="Q436" i="17"/>
  <c r="AL251" i="17"/>
  <c r="AL253" i="17"/>
  <c r="AL258" i="17"/>
  <c r="AL265" i="17"/>
  <c r="AL267" i="17"/>
  <c r="AL252" i="17"/>
  <c r="AL256" i="17"/>
  <c r="AL250" i="17"/>
  <c r="AL261" i="17"/>
  <c r="AL266" i="17"/>
  <c r="AL254" i="17"/>
  <c r="AL255" i="17"/>
  <c r="AL264" i="17"/>
  <c r="AL263" i="17"/>
  <c r="AL260" i="17"/>
  <c r="AL278" i="17"/>
  <c r="AL280" i="17"/>
  <c r="AL282" i="17"/>
  <c r="AL284" i="17"/>
  <c r="AL286" i="17"/>
  <c r="AL288" i="17"/>
  <c r="AL290" i="17"/>
  <c r="AL292" i="17"/>
  <c r="AL294" i="17"/>
  <c r="AL269" i="17"/>
  <c r="AL257" i="17"/>
  <c r="AL273" i="17"/>
  <c r="AL277" i="17"/>
  <c r="AL279" i="17"/>
  <c r="AL281" i="17"/>
  <c r="AL283" i="17"/>
  <c r="AL285" i="17"/>
  <c r="AL287" i="17"/>
  <c r="AL289" i="17"/>
  <c r="AL291" i="17"/>
  <c r="AL293" i="17"/>
  <c r="AL276" i="17"/>
  <c r="AL272" i="17"/>
  <c r="AL297" i="17"/>
  <c r="AL268" i="17"/>
  <c r="AL299" i="17"/>
  <c r="AL303" i="17"/>
  <c r="AL270" i="17"/>
  <c r="AL271" i="17"/>
  <c r="AL275" i="17"/>
  <c r="AL295" i="17"/>
  <c r="AL301" i="17"/>
  <c r="AL298" i="17"/>
  <c r="AL259" i="17"/>
  <c r="AL262" i="17"/>
  <c r="AL296" i="17"/>
  <c r="AL274" i="17"/>
  <c r="AL300" i="17"/>
  <c r="AL304" i="17"/>
  <c r="AL305" i="17"/>
  <c r="AL306" i="17"/>
  <c r="AL313" i="17"/>
  <c r="AL315" i="17"/>
  <c r="AL317" i="17"/>
  <c r="AL319" i="17"/>
  <c r="AL321" i="17"/>
  <c r="AL309" i="17"/>
  <c r="AL308" i="17"/>
  <c r="AL312" i="17"/>
  <c r="AL314" i="17"/>
  <c r="AL316" i="17"/>
  <c r="AL318" i="17"/>
  <c r="AL320" i="17"/>
  <c r="AL307" i="17"/>
  <c r="AL311" i="17"/>
  <c r="AL323" i="17"/>
  <c r="AL325" i="17"/>
  <c r="AL327" i="17"/>
  <c r="AL329" i="17"/>
  <c r="AL331" i="17"/>
  <c r="AL333" i="17"/>
  <c r="AL335" i="17"/>
  <c r="AL302" i="17"/>
  <c r="AL310" i="17"/>
  <c r="AL322" i="17"/>
  <c r="AL324" i="17"/>
  <c r="AL326" i="17"/>
  <c r="AL328" i="17"/>
  <c r="AL330" i="17"/>
  <c r="AL332" i="17"/>
  <c r="AL334" i="17"/>
  <c r="AL336" i="17"/>
  <c r="AL339" i="17"/>
  <c r="AL347" i="17"/>
  <c r="AL341" i="17"/>
  <c r="AL342" i="17"/>
  <c r="AL343" i="17"/>
  <c r="AL337" i="17"/>
  <c r="AL345" i="17"/>
  <c r="AL351" i="17"/>
  <c r="AL352" i="17"/>
  <c r="AL354" i="17"/>
  <c r="AL355" i="17"/>
  <c r="AL357" i="17"/>
  <c r="AL359" i="17"/>
  <c r="AL361" i="17"/>
  <c r="AL363" i="17"/>
  <c r="AL365" i="17"/>
  <c r="AL367" i="17"/>
  <c r="AL369" i="17"/>
  <c r="AL371" i="17"/>
  <c r="AL373" i="17"/>
  <c r="AL338" i="17"/>
  <c r="AL340" i="17"/>
  <c r="AL344" i="17"/>
  <c r="AL348" i="17"/>
  <c r="AL349" i="17"/>
  <c r="AL346" i="17"/>
  <c r="AL350" i="17"/>
  <c r="AL356" i="17"/>
  <c r="AL358" i="17"/>
  <c r="AL360" i="17"/>
  <c r="AL362" i="17"/>
  <c r="AL364" i="17"/>
  <c r="AL366" i="17"/>
  <c r="AL368" i="17"/>
  <c r="AL370" i="17"/>
  <c r="AL372" i="17"/>
  <c r="AL374" i="17"/>
  <c r="AL376" i="17"/>
  <c r="AL378" i="17"/>
  <c r="AL380" i="17"/>
  <c r="AL382" i="17"/>
  <c r="AL384" i="17"/>
  <c r="AL386" i="17"/>
  <c r="AL390" i="17"/>
  <c r="AL377" i="17"/>
  <c r="AL381" i="17"/>
  <c r="AL385" i="17"/>
  <c r="AL388" i="17"/>
  <c r="AL393" i="17"/>
  <c r="AL396" i="17"/>
  <c r="AL398" i="17"/>
  <c r="AL400" i="17"/>
  <c r="AL402" i="17"/>
  <c r="AL404" i="17"/>
  <c r="AL406" i="17"/>
  <c r="AL408" i="17"/>
  <c r="AL391" i="17"/>
  <c r="AL395" i="17"/>
  <c r="AL375" i="17"/>
  <c r="AL379" i="17"/>
  <c r="AL383" i="17"/>
  <c r="AL389" i="17"/>
  <c r="AL387" i="17"/>
  <c r="AL394" i="17"/>
  <c r="AL353" i="17"/>
  <c r="AL392" i="17"/>
  <c r="AL397" i="17"/>
  <c r="AL399" i="17"/>
  <c r="AL401" i="17"/>
  <c r="AL403" i="17"/>
  <c r="AL405" i="17"/>
  <c r="AL407" i="17"/>
  <c r="AL409" i="17"/>
  <c r="AL412" i="17"/>
  <c r="AL416" i="17"/>
  <c r="AL420" i="17"/>
  <c r="AL424" i="17"/>
  <c r="AL428" i="17"/>
  <c r="AL432" i="17"/>
  <c r="AL438" i="17"/>
  <c r="AL440" i="17"/>
  <c r="AL411" i="17"/>
  <c r="AL415" i="17"/>
  <c r="AL419" i="17"/>
  <c r="AL423" i="17"/>
  <c r="AL427" i="17"/>
  <c r="AL431" i="17"/>
  <c r="AL410" i="17"/>
  <c r="AL414" i="17"/>
  <c r="AL418" i="17"/>
  <c r="AL422" i="17"/>
  <c r="AL426" i="17"/>
  <c r="AL430" i="17"/>
  <c r="AL434" i="17"/>
  <c r="AL437" i="17"/>
  <c r="AL443" i="17"/>
  <c r="AL445" i="17"/>
  <c r="AL447" i="17"/>
  <c r="AL449" i="17"/>
  <c r="AL451" i="17"/>
  <c r="AL435" i="17"/>
  <c r="AL439" i="17"/>
  <c r="AL441" i="17"/>
  <c r="AL453" i="17"/>
  <c r="AL413" i="17"/>
  <c r="AL417" i="17"/>
  <c r="AL421" i="17"/>
  <c r="AL425" i="17"/>
  <c r="AL429" i="17"/>
  <c r="AL433" i="17"/>
  <c r="AL436" i="17"/>
  <c r="AL452" i="17"/>
  <c r="AL454" i="17"/>
  <c r="AL457" i="17"/>
  <c r="AL461" i="17"/>
  <c r="AL442" i="17"/>
  <c r="AL456" i="17"/>
  <c r="AL460" i="17"/>
  <c r="AL444" i="17"/>
  <c r="AL446" i="17"/>
  <c r="AL455" i="17"/>
  <c r="AL459" i="17"/>
  <c r="AL448" i="17"/>
  <c r="AL450" i="17"/>
  <c r="AL458" i="17"/>
  <c r="Y251" i="17"/>
  <c r="Y253" i="17"/>
  <c r="Y255" i="17"/>
  <c r="Y257" i="17"/>
  <c r="Y259" i="17"/>
  <c r="Y261" i="17"/>
  <c r="Y263" i="17"/>
  <c r="Y256" i="17"/>
  <c r="Y252" i="17"/>
  <c r="Y254" i="17"/>
  <c r="Y250" i="17"/>
  <c r="Y264" i="17"/>
  <c r="Y260" i="17"/>
  <c r="Y265" i="17"/>
  <c r="Y274" i="17"/>
  <c r="Y278" i="17"/>
  <c r="Y280" i="17"/>
  <c r="Y282" i="17"/>
  <c r="Y284" i="17"/>
  <c r="Y286" i="17"/>
  <c r="Y288" i="17"/>
  <c r="Y275" i="17"/>
  <c r="Y268" i="17"/>
  <c r="Y281" i="17"/>
  <c r="Y290" i="17"/>
  <c r="Y267" i="17"/>
  <c r="Y271" i="17"/>
  <c r="Y293" i="17"/>
  <c r="Y258" i="17"/>
  <c r="Y272" i="17"/>
  <c r="Y276" i="17"/>
  <c r="Y294" i="17"/>
  <c r="Y270" i="17"/>
  <c r="Y287" i="17"/>
  <c r="Y295" i="17"/>
  <c r="Y262" i="17"/>
  <c r="Y269" i="17"/>
  <c r="Y277" i="17"/>
  <c r="Y289" i="17"/>
  <c r="Y273" i="17"/>
  <c r="Y279" i="17"/>
  <c r="Y297" i="17"/>
  <c r="Y266" i="17"/>
  <c r="Y291" i="17"/>
  <c r="Y292" i="17"/>
  <c r="Y285" i="17"/>
  <c r="Y298" i="17"/>
  <c r="Y299" i="17"/>
  <c r="Y300" i="17"/>
  <c r="Y306" i="17"/>
  <c r="Y308" i="17"/>
  <c r="Y310" i="17"/>
  <c r="Y283" i="17"/>
  <c r="Y296" i="17"/>
  <c r="Y302" i="17"/>
  <c r="Y307" i="17"/>
  <c r="Y309" i="17"/>
  <c r="Y311" i="17"/>
  <c r="Y304" i="17"/>
  <c r="Y312" i="17"/>
  <c r="Y314" i="17"/>
  <c r="Y316" i="17"/>
  <c r="Y318" i="17"/>
  <c r="Y320" i="17"/>
  <c r="Y303" i="17"/>
  <c r="Y313" i="17"/>
  <c r="Y315" i="17"/>
  <c r="Y317" i="17"/>
  <c r="Y319" i="17"/>
  <c r="Y321" i="17"/>
  <c r="Y301" i="17"/>
  <c r="Y324" i="17"/>
  <c r="Y326" i="17"/>
  <c r="Y328" i="17"/>
  <c r="Y330" i="17"/>
  <c r="Y332" i="17"/>
  <c r="Y334" i="17"/>
  <c r="Y336" i="17"/>
  <c r="Y338" i="17"/>
  <c r="Y340" i="17"/>
  <c r="Y342" i="17"/>
  <c r="Y344" i="17"/>
  <c r="Y346" i="17"/>
  <c r="Y348" i="17"/>
  <c r="Y322" i="17"/>
  <c r="Y323" i="17"/>
  <c r="Y325" i="17"/>
  <c r="Y327" i="17"/>
  <c r="Y329" i="17"/>
  <c r="Y331" i="17"/>
  <c r="Y333" i="17"/>
  <c r="Y335" i="17"/>
  <c r="Y337" i="17"/>
  <c r="Y339" i="17"/>
  <c r="Y341" i="17"/>
  <c r="Y343" i="17"/>
  <c r="Y345" i="17"/>
  <c r="Y347" i="17"/>
  <c r="Y305" i="17"/>
  <c r="Y353" i="17"/>
  <c r="Y354" i="17"/>
  <c r="Y349" i="17"/>
  <c r="Y350" i="17"/>
  <c r="Y352" i="17"/>
  <c r="Y356" i="17"/>
  <c r="Y376" i="17"/>
  <c r="Y378" i="17"/>
  <c r="Y380" i="17"/>
  <c r="Y382" i="17"/>
  <c r="Y384" i="17"/>
  <c r="Y386" i="17"/>
  <c r="Y388" i="17"/>
  <c r="Y390" i="17"/>
  <c r="Y392" i="17"/>
  <c r="Y394" i="17"/>
  <c r="Y360" i="17"/>
  <c r="Y375" i="17"/>
  <c r="Y377" i="17"/>
  <c r="Y379" i="17"/>
  <c r="Y381" i="17"/>
  <c r="Y383" i="17"/>
  <c r="Y385" i="17"/>
  <c r="Y387" i="17"/>
  <c r="Y389" i="17"/>
  <c r="Y391" i="17"/>
  <c r="Y393" i="17"/>
  <c r="Y355" i="17"/>
  <c r="Y363" i="17"/>
  <c r="Y367" i="17"/>
  <c r="Y371" i="17"/>
  <c r="Y366" i="17"/>
  <c r="Y374" i="17"/>
  <c r="Y395" i="17"/>
  <c r="Y361" i="17"/>
  <c r="Y369" i="17"/>
  <c r="Y357" i="17"/>
  <c r="Y364" i="17"/>
  <c r="Y372" i="17"/>
  <c r="Y362" i="17"/>
  <c r="Y370" i="17"/>
  <c r="Y359" i="17"/>
  <c r="Y365" i="17"/>
  <c r="Y373" i="17"/>
  <c r="Y351" i="17"/>
  <c r="Y368" i="17"/>
  <c r="Y398" i="17"/>
  <c r="Y400" i="17"/>
  <c r="Y402" i="17"/>
  <c r="Y404" i="17"/>
  <c r="Y406" i="17"/>
  <c r="Y358" i="17"/>
  <c r="Y396" i="17"/>
  <c r="Y401" i="17"/>
  <c r="Y409" i="17"/>
  <c r="Y411" i="17"/>
  <c r="Y413" i="17"/>
  <c r="Y415" i="17"/>
  <c r="Y417" i="17"/>
  <c r="Y419" i="17"/>
  <c r="Y421" i="17"/>
  <c r="Y423" i="17"/>
  <c r="Y425" i="17"/>
  <c r="Y427" i="17"/>
  <c r="Y429" i="17"/>
  <c r="Y431" i="17"/>
  <c r="Y433" i="17"/>
  <c r="Y399" i="17"/>
  <c r="Y408" i="17"/>
  <c r="Y397" i="17"/>
  <c r="Y405" i="17"/>
  <c r="Y407" i="17"/>
  <c r="Y410" i="17"/>
  <c r="Y412" i="17"/>
  <c r="Y414" i="17"/>
  <c r="Y416" i="17"/>
  <c r="Y418" i="17"/>
  <c r="Y420" i="17"/>
  <c r="Y422" i="17"/>
  <c r="Y424" i="17"/>
  <c r="Y426" i="17"/>
  <c r="Y428" i="17"/>
  <c r="Y430" i="17"/>
  <c r="Y432" i="17"/>
  <c r="Y403" i="17"/>
  <c r="Y437" i="17"/>
  <c r="Y439" i="17"/>
  <c r="Y441" i="17"/>
  <c r="Y443" i="17"/>
  <c r="Y445" i="17"/>
  <c r="Y447" i="17"/>
  <c r="Y449" i="17"/>
  <c r="Y451" i="17"/>
  <c r="Y453" i="17"/>
  <c r="Y455" i="17"/>
  <c r="Y457" i="17"/>
  <c r="Y459" i="17"/>
  <c r="Y461" i="17"/>
  <c r="Y434" i="17"/>
  <c r="Y436" i="17"/>
  <c r="Y438" i="17"/>
  <c r="Y440" i="17"/>
  <c r="Y442" i="17"/>
  <c r="Y444" i="17"/>
  <c r="Y446" i="17"/>
  <c r="Y448" i="17"/>
  <c r="Y450" i="17"/>
  <c r="Y452" i="17"/>
  <c r="Y454" i="17"/>
  <c r="Y456" i="17"/>
  <c r="Y458" i="17"/>
  <c r="Y460" i="17"/>
  <c r="Y435" i="17"/>
  <c r="R250" i="17"/>
  <c r="R252" i="17"/>
  <c r="R257" i="17"/>
  <c r="R266" i="17"/>
  <c r="R268" i="17"/>
  <c r="R251" i="17"/>
  <c r="R255" i="17"/>
  <c r="R260" i="17"/>
  <c r="R265" i="17"/>
  <c r="R267" i="17"/>
  <c r="R253" i="17"/>
  <c r="R264" i="17"/>
  <c r="R261" i="17"/>
  <c r="R276" i="17"/>
  <c r="R279" i="17"/>
  <c r="R281" i="17"/>
  <c r="R283" i="17"/>
  <c r="R285" i="17"/>
  <c r="R287" i="17"/>
  <c r="R289" i="17"/>
  <c r="R291" i="17"/>
  <c r="R293" i="17"/>
  <c r="R295" i="17"/>
  <c r="R258" i="17"/>
  <c r="R278" i="17"/>
  <c r="R280" i="17"/>
  <c r="R282" i="17"/>
  <c r="R284" i="17"/>
  <c r="R286" i="17"/>
  <c r="R288" i="17"/>
  <c r="R290" i="17"/>
  <c r="R292" i="17"/>
  <c r="R294" i="17"/>
  <c r="R256" i="17"/>
  <c r="R263" i="17"/>
  <c r="R270" i="17"/>
  <c r="R271" i="17"/>
  <c r="R274" i="17"/>
  <c r="R273" i="17"/>
  <c r="R259" i="17"/>
  <c r="R275" i="17"/>
  <c r="R296" i="17"/>
  <c r="R302" i="17"/>
  <c r="R299" i="17"/>
  <c r="R254" i="17"/>
  <c r="R269" i="17"/>
  <c r="R297" i="17"/>
  <c r="R300" i="17"/>
  <c r="R305" i="17"/>
  <c r="R277" i="17"/>
  <c r="R272" i="17"/>
  <c r="R298" i="17"/>
  <c r="R303" i="17"/>
  <c r="R301" i="17"/>
  <c r="R311" i="17"/>
  <c r="R304" i="17"/>
  <c r="R306" i="17"/>
  <c r="R309" i="17"/>
  <c r="R312" i="17"/>
  <c r="R314" i="17"/>
  <c r="R316" i="17"/>
  <c r="R318" i="17"/>
  <c r="R320" i="17"/>
  <c r="R322" i="17"/>
  <c r="R262" i="17"/>
  <c r="R308" i="17"/>
  <c r="R307" i="17"/>
  <c r="R313" i="17"/>
  <c r="R315" i="17"/>
  <c r="R317" i="17"/>
  <c r="R319" i="17"/>
  <c r="R321" i="17"/>
  <c r="R310" i="17"/>
  <c r="R324" i="17"/>
  <c r="R326" i="17"/>
  <c r="R328" i="17"/>
  <c r="R330" i="17"/>
  <c r="R332" i="17"/>
  <c r="R334" i="17"/>
  <c r="R336" i="17"/>
  <c r="R323" i="17"/>
  <c r="R325" i="17"/>
  <c r="R327" i="17"/>
  <c r="R329" i="17"/>
  <c r="R331" i="17"/>
  <c r="R333" i="17"/>
  <c r="R335" i="17"/>
  <c r="R338" i="17"/>
  <c r="R346" i="17"/>
  <c r="R340" i="17"/>
  <c r="R348" i="17"/>
  <c r="R341" i="17"/>
  <c r="R342" i="17"/>
  <c r="R344" i="17"/>
  <c r="R347" i="17"/>
  <c r="R350" i="17"/>
  <c r="R351" i="17"/>
  <c r="R337" i="17"/>
  <c r="R339" i="17"/>
  <c r="R353" i="17"/>
  <c r="R356" i="17"/>
  <c r="R358" i="17"/>
  <c r="R360" i="17"/>
  <c r="R362" i="17"/>
  <c r="R364" i="17"/>
  <c r="R366" i="17"/>
  <c r="R368" i="17"/>
  <c r="R370" i="17"/>
  <c r="R372" i="17"/>
  <c r="R374" i="17"/>
  <c r="R343" i="17"/>
  <c r="R354" i="17"/>
  <c r="R345" i="17"/>
  <c r="R349" i="17"/>
  <c r="R355" i="17"/>
  <c r="R357" i="17"/>
  <c r="R359" i="17"/>
  <c r="R361" i="17"/>
  <c r="R363" i="17"/>
  <c r="R365" i="17"/>
  <c r="R367" i="17"/>
  <c r="R369" i="17"/>
  <c r="R371" i="17"/>
  <c r="R373" i="17"/>
  <c r="R352" i="17"/>
  <c r="R375" i="17"/>
  <c r="R377" i="17"/>
  <c r="R379" i="17"/>
  <c r="R381" i="17"/>
  <c r="R383" i="17"/>
  <c r="R385" i="17"/>
  <c r="R387" i="17"/>
  <c r="R389" i="17"/>
  <c r="R376" i="17"/>
  <c r="R380" i="17"/>
  <c r="R384" i="17"/>
  <c r="R396" i="17"/>
  <c r="R394" i="17"/>
  <c r="R395" i="17"/>
  <c r="R392" i="17"/>
  <c r="R397" i="17"/>
  <c r="R399" i="17"/>
  <c r="R401" i="17"/>
  <c r="R403" i="17"/>
  <c r="R405" i="17"/>
  <c r="R407" i="17"/>
  <c r="R409" i="17"/>
  <c r="R390" i="17"/>
  <c r="R378" i="17"/>
  <c r="R382" i="17"/>
  <c r="R386" i="17"/>
  <c r="R388" i="17"/>
  <c r="R393" i="17"/>
  <c r="R391" i="17"/>
  <c r="R398" i="17"/>
  <c r="R400" i="17"/>
  <c r="R402" i="17"/>
  <c r="R404" i="17"/>
  <c r="R406" i="17"/>
  <c r="R408" i="17"/>
  <c r="R411" i="17"/>
  <c r="R415" i="17"/>
  <c r="R419" i="17"/>
  <c r="R423" i="17"/>
  <c r="R427" i="17"/>
  <c r="R431" i="17"/>
  <c r="R437" i="17"/>
  <c r="R439" i="17"/>
  <c r="R441" i="17"/>
  <c r="R414" i="17"/>
  <c r="R418" i="17"/>
  <c r="R422" i="17"/>
  <c r="R426" i="17"/>
  <c r="R430" i="17"/>
  <c r="R410" i="17"/>
  <c r="R413" i="17"/>
  <c r="R417" i="17"/>
  <c r="R421" i="17"/>
  <c r="R425" i="17"/>
  <c r="R429" i="17"/>
  <c r="R433" i="17"/>
  <c r="R440" i="17"/>
  <c r="R442" i="17"/>
  <c r="R444" i="17"/>
  <c r="R450" i="17"/>
  <c r="R434" i="17"/>
  <c r="R438" i="17"/>
  <c r="R446" i="17"/>
  <c r="R448" i="17"/>
  <c r="R452" i="17"/>
  <c r="R454" i="17"/>
  <c r="R412" i="17"/>
  <c r="R416" i="17"/>
  <c r="R420" i="17"/>
  <c r="R424" i="17"/>
  <c r="R428" i="17"/>
  <c r="R432" i="17"/>
  <c r="R435" i="17"/>
  <c r="R451" i="17"/>
  <c r="R453" i="17"/>
  <c r="R456" i="17"/>
  <c r="R460" i="17"/>
  <c r="R436" i="17"/>
  <c r="R455" i="17"/>
  <c r="R459" i="17"/>
  <c r="R443" i="17"/>
  <c r="R445" i="17"/>
  <c r="R458" i="17"/>
  <c r="R447" i="17"/>
  <c r="R449" i="17"/>
  <c r="R457" i="17"/>
  <c r="R461" i="17"/>
  <c r="W250" i="17"/>
  <c r="W252" i="17"/>
  <c r="W255" i="17"/>
  <c r="W260" i="17"/>
  <c r="W258" i="17"/>
  <c r="W263" i="17"/>
  <c r="W254" i="17"/>
  <c r="W256" i="17"/>
  <c r="W257" i="17"/>
  <c r="W261" i="17"/>
  <c r="W265" i="17"/>
  <c r="W269" i="17"/>
  <c r="W271" i="17"/>
  <c r="W262" i="17"/>
  <c r="W266" i="17"/>
  <c r="W267" i="17"/>
  <c r="W253" i="17"/>
  <c r="W275" i="17"/>
  <c r="W272" i="17"/>
  <c r="W276" i="17"/>
  <c r="W251" i="17"/>
  <c r="W277" i="17"/>
  <c r="W286" i="17"/>
  <c r="W292" i="17"/>
  <c r="W274" i="17"/>
  <c r="W280" i="17"/>
  <c r="W287" i="17"/>
  <c r="W295" i="17"/>
  <c r="W297" i="17"/>
  <c r="W264" i="17"/>
  <c r="W278" i="17"/>
  <c r="W285" i="17"/>
  <c r="W273" i="17"/>
  <c r="W281" i="17"/>
  <c r="W290" i="17"/>
  <c r="W291" i="17"/>
  <c r="W279" i="17"/>
  <c r="W293" i="17"/>
  <c r="W294" i="17"/>
  <c r="W284" i="17"/>
  <c r="W289" i="17"/>
  <c r="W300" i="17"/>
  <c r="W283" i="17"/>
  <c r="W301" i="17"/>
  <c r="W303" i="17"/>
  <c r="W259" i="17"/>
  <c r="W299" i="17"/>
  <c r="W307" i="17"/>
  <c r="W309" i="17"/>
  <c r="W268" i="17"/>
  <c r="W270" i="17"/>
  <c r="W282" i="17"/>
  <c r="W302" i="17"/>
  <c r="W305" i="17"/>
  <c r="W298" i="17"/>
  <c r="W306" i="17"/>
  <c r="W308" i="17"/>
  <c r="W288" i="17"/>
  <c r="W296" i="17"/>
  <c r="W310" i="17"/>
  <c r="W311" i="17"/>
  <c r="W312" i="17"/>
  <c r="W322" i="17"/>
  <c r="W315" i="17"/>
  <c r="W318" i="17"/>
  <c r="W323" i="17"/>
  <c r="W325" i="17"/>
  <c r="W327" i="17"/>
  <c r="W316" i="17"/>
  <c r="W304" i="17"/>
  <c r="W319" i="17"/>
  <c r="W320" i="17"/>
  <c r="W314" i="17"/>
  <c r="W321" i="17"/>
  <c r="W324" i="17"/>
  <c r="W326" i="17"/>
  <c r="W328" i="17"/>
  <c r="W313" i="17"/>
  <c r="W342" i="17"/>
  <c r="W350" i="17"/>
  <c r="W352" i="17"/>
  <c r="W354" i="17"/>
  <c r="W344" i="17"/>
  <c r="W317" i="17"/>
  <c r="W330" i="17"/>
  <c r="W334" i="17"/>
  <c r="W337" i="17"/>
  <c r="W345" i="17"/>
  <c r="W338" i="17"/>
  <c r="W346" i="17"/>
  <c r="W349" i="17"/>
  <c r="W351" i="17"/>
  <c r="W353" i="17"/>
  <c r="W340" i="17"/>
  <c r="W331" i="17"/>
  <c r="W332" i="17"/>
  <c r="W333" i="17"/>
  <c r="W356" i="17"/>
  <c r="W358" i="17"/>
  <c r="W360" i="17"/>
  <c r="W335" i="17"/>
  <c r="W336" i="17"/>
  <c r="W347" i="17"/>
  <c r="W339" i="17"/>
  <c r="W355" i="17"/>
  <c r="W357" i="17"/>
  <c r="W359" i="17"/>
  <c r="W341" i="17"/>
  <c r="W343" i="17"/>
  <c r="W329" i="17"/>
  <c r="W348" i="17"/>
  <c r="W361" i="17"/>
  <c r="W365" i="17"/>
  <c r="W369" i="17"/>
  <c r="W373" i="17"/>
  <c r="W364" i="17"/>
  <c r="W368" i="17"/>
  <c r="W372" i="17"/>
  <c r="W375" i="17"/>
  <c r="W377" i="17"/>
  <c r="W379" i="17"/>
  <c r="W381" i="17"/>
  <c r="W383" i="17"/>
  <c r="W385" i="17"/>
  <c r="W387" i="17"/>
  <c r="W389" i="17"/>
  <c r="W391" i="17"/>
  <c r="W393" i="17"/>
  <c r="W395" i="17"/>
  <c r="W363" i="17"/>
  <c r="W367" i="17"/>
  <c r="W371" i="17"/>
  <c r="W388" i="17"/>
  <c r="W397" i="17"/>
  <c r="W399" i="17"/>
  <c r="W401" i="17"/>
  <c r="W403" i="17"/>
  <c r="W405" i="17"/>
  <c r="W407" i="17"/>
  <c r="W409" i="17"/>
  <c r="W362" i="17"/>
  <c r="W370" i="17"/>
  <c r="W376" i="17"/>
  <c r="W380" i="17"/>
  <c r="W384" i="17"/>
  <c r="W398" i="17"/>
  <c r="W400" i="17"/>
  <c r="W402" i="17"/>
  <c r="W404" i="17"/>
  <c r="W406" i="17"/>
  <c r="W394" i="17"/>
  <c r="W396" i="17"/>
  <c r="W392" i="17"/>
  <c r="W366" i="17"/>
  <c r="W374" i="17"/>
  <c r="W378" i="17"/>
  <c r="W382" i="17"/>
  <c r="W386" i="17"/>
  <c r="W390" i="17"/>
  <c r="W412" i="17"/>
  <c r="W414" i="17"/>
  <c r="W416" i="17"/>
  <c r="W418" i="17"/>
  <c r="W420" i="17"/>
  <c r="W422" i="17"/>
  <c r="W424" i="17"/>
  <c r="W426" i="17"/>
  <c r="W428" i="17"/>
  <c r="W430" i="17"/>
  <c r="W432" i="17"/>
  <c r="W434" i="17"/>
  <c r="W436" i="17"/>
  <c r="W411" i="17"/>
  <c r="W413" i="17"/>
  <c r="W415" i="17"/>
  <c r="W417" i="17"/>
  <c r="W419" i="17"/>
  <c r="W421" i="17"/>
  <c r="W423" i="17"/>
  <c r="W425" i="17"/>
  <c r="W427" i="17"/>
  <c r="W429" i="17"/>
  <c r="W431" i="17"/>
  <c r="W433" i="17"/>
  <c r="W435" i="17"/>
  <c r="W438" i="17"/>
  <c r="W440" i="17"/>
  <c r="W442" i="17"/>
  <c r="W444" i="17"/>
  <c r="W446" i="17"/>
  <c r="W448" i="17"/>
  <c r="W450" i="17"/>
  <c r="W452" i="17"/>
  <c r="W454" i="17"/>
  <c r="W456" i="17"/>
  <c r="W458" i="17"/>
  <c r="W460" i="17"/>
  <c r="W408" i="17"/>
  <c r="W410" i="17"/>
  <c r="W437" i="17"/>
  <c r="W439" i="17"/>
  <c r="W441" i="17"/>
  <c r="W443" i="17"/>
  <c r="W445" i="17"/>
  <c r="W447" i="17"/>
  <c r="W449" i="17"/>
  <c r="W451" i="17"/>
  <c r="W453" i="17"/>
  <c r="W455" i="17"/>
  <c r="W457" i="17"/>
  <c r="W459" i="17"/>
  <c r="W461" i="17"/>
  <c r="AT251" i="17"/>
  <c r="AT252" i="17"/>
  <c r="AT263" i="17"/>
  <c r="AT265" i="17"/>
  <c r="AT267" i="17"/>
  <c r="AT255" i="17"/>
  <c r="AT260" i="17"/>
  <c r="AT266" i="17"/>
  <c r="AT262" i="17"/>
  <c r="AT254" i="17"/>
  <c r="AT269" i="17"/>
  <c r="AT278" i="17"/>
  <c r="AT280" i="17"/>
  <c r="AT282" i="17"/>
  <c r="AT284" i="17"/>
  <c r="AT286" i="17"/>
  <c r="AT288" i="17"/>
  <c r="AT290" i="17"/>
  <c r="AT292" i="17"/>
  <c r="AT294" i="17"/>
  <c r="AT270" i="17"/>
  <c r="AT274" i="17"/>
  <c r="AT259" i="17"/>
  <c r="AT268" i="17"/>
  <c r="AT275" i="17"/>
  <c r="AT277" i="17"/>
  <c r="AT279" i="17"/>
  <c r="AT281" i="17"/>
  <c r="AT283" i="17"/>
  <c r="AT285" i="17"/>
  <c r="AT287" i="17"/>
  <c r="AT289" i="17"/>
  <c r="AT291" i="17"/>
  <c r="AT293" i="17"/>
  <c r="AT258" i="17"/>
  <c r="AT271" i="17"/>
  <c r="AT253" i="17"/>
  <c r="AT276" i="17"/>
  <c r="AT297" i="17"/>
  <c r="AT298" i="17"/>
  <c r="AT256" i="17"/>
  <c r="AT261" i="17"/>
  <c r="AT264" i="17"/>
  <c r="AT295" i="17"/>
  <c r="AT299" i="17"/>
  <c r="AT296" i="17"/>
  <c r="AT250" i="17"/>
  <c r="AT300" i="17"/>
  <c r="AT273" i="17"/>
  <c r="AT302" i="17"/>
  <c r="AT272" i="17"/>
  <c r="AT304" i="17"/>
  <c r="AT257" i="17"/>
  <c r="AT303" i="17"/>
  <c r="AT301" i="17"/>
  <c r="AT308" i="17"/>
  <c r="AT313" i="17"/>
  <c r="AT315" i="17"/>
  <c r="AT317" i="17"/>
  <c r="AT319" i="17"/>
  <c r="AT321" i="17"/>
  <c r="AT307" i="17"/>
  <c r="AT310" i="17"/>
  <c r="AT306" i="17"/>
  <c r="AT311" i="17"/>
  <c r="AT312" i="17"/>
  <c r="AT314" i="17"/>
  <c r="AT316" i="17"/>
  <c r="AT318" i="17"/>
  <c r="AT320" i="17"/>
  <c r="AT309" i="17"/>
  <c r="AT305" i="17"/>
  <c r="AT323" i="17"/>
  <c r="AT325" i="17"/>
  <c r="AT327" i="17"/>
  <c r="AT329" i="17"/>
  <c r="AT331" i="17"/>
  <c r="AT333" i="17"/>
  <c r="AT335" i="17"/>
  <c r="AT322" i="17"/>
  <c r="AT324" i="17"/>
  <c r="AT326" i="17"/>
  <c r="AT328" i="17"/>
  <c r="AT330" i="17"/>
  <c r="AT332" i="17"/>
  <c r="AT334" i="17"/>
  <c r="AT341" i="17"/>
  <c r="AT343" i="17"/>
  <c r="AT336" i="17"/>
  <c r="AT344" i="17"/>
  <c r="AT337" i="17"/>
  <c r="AT345" i="17"/>
  <c r="AT339" i="17"/>
  <c r="AT342" i="17"/>
  <c r="AT353" i="17"/>
  <c r="AT346" i="17"/>
  <c r="AT354" i="17"/>
  <c r="AT348" i="17"/>
  <c r="AT355" i="17"/>
  <c r="AT357" i="17"/>
  <c r="AT359" i="17"/>
  <c r="AT361" i="17"/>
  <c r="AT363" i="17"/>
  <c r="AT365" i="17"/>
  <c r="AT367" i="17"/>
  <c r="AT369" i="17"/>
  <c r="AT371" i="17"/>
  <c r="AT373" i="17"/>
  <c r="AT349" i="17"/>
  <c r="AT347" i="17"/>
  <c r="AT350" i="17"/>
  <c r="AT338" i="17"/>
  <c r="AT340" i="17"/>
  <c r="AT352" i="17"/>
  <c r="AT356" i="17"/>
  <c r="AT358" i="17"/>
  <c r="AT360" i="17"/>
  <c r="AT362" i="17"/>
  <c r="AT364" i="17"/>
  <c r="AT366" i="17"/>
  <c r="AT368" i="17"/>
  <c r="AT370" i="17"/>
  <c r="AT372" i="17"/>
  <c r="AT374" i="17"/>
  <c r="AT376" i="17"/>
  <c r="AT378" i="17"/>
  <c r="AT380" i="17"/>
  <c r="AT382" i="17"/>
  <c r="AT384" i="17"/>
  <c r="AT386" i="17"/>
  <c r="AT351" i="17"/>
  <c r="AT393" i="17"/>
  <c r="AT375" i="17"/>
  <c r="AT379" i="17"/>
  <c r="AT383" i="17"/>
  <c r="AT391" i="17"/>
  <c r="AT389" i="17"/>
  <c r="AT387" i="17"/>
  <c r="AT395" i="17"/>
  <c r="AT396" i="17"/>
  <c r="AT398" i="17"/>
  <c r="AT400" i="17"/>
  <c r="AT402" i="17"/>
  <c r="AT404" i="17"/>
  <c r="AT406" i="17"/>
  <c r="AT408" i="17"/>
  <c r="AT392" i="17"/>
  <c r="AT394" i="17"/>
  <c r="AT377" i="17"/>
  <c r="AT381" i="17"/>
  <c r="AT385" i="17"/>
  <c r="AT390" i="17"/>
  <c r="AT388" i="17"/>
  <c r="AT397" i="17"/>
  <c r="AT399" i="17"/>
  <c r="AT401" i="17"/>
  <c r="AT403" i="17"/>
  <c r="AT405" i="17"/>
  <c r="AT407" i="17"/>
  <c r="AT410" i="17"/>
  <c r="AT414" i="17"/>
  <c r="AT418" i="17"/>
  <c r="AT422" i="17"/>
  <c r="AT426" i="17"/>
  <c r="AT430" i="17"/>
  <c r="AT438" i="17"/>
  <c r="AT440" i="17"/>
  <c r="AT413" i="17"/>
  <c r="AT417" i="17"/>
  <c r="AT421" i="17"/>
  <c r="AT425" i="17"/>
  <c r="AT429" i="17"/>
  <c r="AT433" i="17"/>
  <c r="AT434" i="17"/>
  <c r="AT412" i="17"/>
  <c r="AT416" i="17"/>
  <c r="AT420" i="17"/>
  <c r="AT424" i="17"/>
  <c r="AT428" i="17"/>
  <c r="AT432" i="17"/>
  <c r="AT436" i="17"/>
  <c r="AT409" i="17"/>
  <c r="AT439" i="17"/>
  <c r="AT441" i="17"/>
  <c r="AT453" i="17"/>
  <c r="AT437" i="17"/>
  <c r="AT443" i="17"/>
  <c r="AT445" i="17"/>
  <c r="AT447" i="17"/>
  <c r="AT449" i="17"/>
  <c r="AT451" i="17"/>
  <c r="AT411" i="17"/>
  <c r="AT415" i="17"/>
  <c r="AT419" i="17"/>
  <c r="AT423" i="17"/>
  <c r="AT427" i="17"/>
  <c r="AT431" i="17"/>
  <c r="AT435" i="17"/>
  <c r="AT446" i="17"/>
  <c r="AT448" i="17"/>
  <c r="AT455" i="17"/>
  <c r="AT459" i="17"/>
  <c r="AT450" i="17"/>
  <c r="AT452" i="17"/>
  <c r="AT458" i="17"/>
  <c r="AT454" i="17"/>
  <c r="AT457" i="17"/>
  <c r="AT461" i="17"/>
  <c r="AT442" i="17"/>
  <c r="AT444" i="17"/>
  <c r="AT456" i="17"/>
  <c r="AT460" i="17"/>
  <c r="AJ739" i="17"/>
  <c r="AJ303" i="17" s="1"/>
  <c r="AJ715" i="17"/>
  <c r="AJ279" i="17" s="1"/>
  <c r="AJ878" i="17"/>
  <c r="AJ442" i="17" s="1"/>
  <c r="AD840" i="17"/>
  <c r="AD404" i="17" s="1"/>
  <c r="AJ858" i="17"/>
  <c r="AJ422" i="17" s="1"/>
  <c r="AJ766" i="17"/>
  <c r="AJ330" i="17" s="1"/>
  <c r="AJ719" i="17"/>
  <c r="AJ283" i="17" s="1"/>
  <c r="AJ834" i="17"/>
  <c r="AJ398" i="17" s="1"/>
  <c r="AJ830" i="17"/>
  <c r="AJ394" i="17" s="1"/>
  <c r="AJ738" i="17"/>
  <c r="AJ302" i="17" s="1"/>
  <c r="AJ691" i="17"/>
  <c r="AJ255" i="17" s="1"/>
  <c r="AJ891" i="17"/>
  <c r="AJ455" i="17" s="1"/>
  <c r="AJ810" i="17"/>
  <c r="AJ374" i="17" s="1"/>
  <c r="AJ718" i="17"/>
  <c r="AJ282" i="17" s="1"/>
  <c r="AJ883" i="17"/>
  <c r="AJ447" i="17" s="1"/>
  <c r="AJ806" i="17"/>
  <c r="AJ370" i="17" s="1"/>
  <c r="AJ714" i="17"/>
  <c r="AJ278" i="17" s="1"/>
  <c r="AJ807" i="17"/>
  <c r="AJ371" i="17" s="1"/>
  <c r="AJ786" i="17"/>
  <c r="AJ350" i="17" s="1"/>
  <c r="AJ694" i="17"/>
  <c r="AJ258" i="17" s="1"/>
  <c r="AJ742" i="17"/>
  <c r="AJ306" i="17" s="1"/>
  <c r="AJ695" i="17"/>
  <c r="AJ259" i="17" s="1"/>
  <c r="AJ797" i="17"/>
  <c r="AJ361" i="17" s="1"/>
  <c r="AJ887" i="17"/>
  <c r="AJ451" i="17" s="1"/>
  <c r="AJ690" i="17"/>
  <c r="AJ254" i="17" s="1"/>
  <c r="AJ767" i="17"/>
  <c r="AJ331" i="17" s="1"/>
  <c r="AJ835" i="17"/>
  <c r="AJ399" i="17" s="1"/>
  <c r="AJ851" i="17"/>
  <c r="AJ415" i="17" s="1"/>
  <c r="AJ821" i="17"/>
  <c r="AJ385" i="17" s="1"/>
  <c r="AJ841" i="17"/>
  <c r="AJ405" i="17" s="1"/>
  <c r="AJ763" i="17"/>
  <c r="AJ327" i="17" s="1"/>
  <c r="AJ9" i="17"/>
  <c r="AJ882" i="17"/>
  <c r="AJ446" i="17" s="1"/>
  <c r="AJ785" i="17"/>
  <c r="AJ349" i="17" s="1"/>
  <c r="AJ743" i="17"/>
  <c r="AJ307" i="17" s="1"/>
  <c r="AJ885" i="17"/>
  <c r="AJ449" i="17" s="1"/>
  <c r="AJ803" i="17"/>
  <c r="AJ367" i="17" s="1"/>
  <c r="AJ831" i="17"/>
  <c r="AJ395" i="17" s="1"/>
  <c r="AJ880" i="17"/>
  <c r="AJ444" i="17" s="1"/>
  <c r="AJ856" i="17"/>
  <c r="AJ420" i="17" s="1"/>
  <c r="AJ832" i="17"/>
  <c r="AJ396" i="17" s="1"/>
  <c r="AJ808" i="17"/>
  <c r="AJ372" i="17" s="1"/>
  <c r="AJ897" i="17"/>
  <c r="AJ461" i="17" s="1"/>
  <c r="AJ849" i="17"/>
  <c r="AJ413" i="17" s="1"/>
  <c r="AJ894" i="17"/>
  <c r="AJ458" i="17" s="1"/>
  <c r="AJ764" i="17"/>
  <c r="AJ328" i="17" s="1"/>
  <c r="AJ740" i="17"/>
  <c r="AJ304" i="17" s="1"/>
  <c r="AJ716" i="17"/>
  <c r="AJ280" i="17" s="1"/>
  <c r="AJ692" i="17"/>
  <c r="AJ256" i="17" s="1"/>
  <c r="AJ765" i="17"/>
  <c r="AJ329" i="17" s="1"/>
  <c r="AJ741" i="17"/>
  <c r="AJ305" i="17" s="1"/>
  <c r="AJ717" i="17"/>
  <c r="AJ281" i="17" s="1"/>
  <c r="AJ693" i="17"/>
  <c r="AJ257" i="17" s="1"/>
  <c r="AJ873" i="17"/>
  <c r="AJ437" i="17" s="1"/>
  <c r="AJ791" i="17"/>
  <c r="AJ355" i="17" s="1"/>
  <c r="AJ819" i="17"/>
  <c r="AJ383" i="17" s="1"/>
  <c r="AJ876" i="17"/>
  <c r="AJ440" i="17" s="1"/>
  <c r="AJ852" i="17"/>
  <c r="AJ416" i="17" s="1"/>
  <c r="AJ828" i="17"/>
  <c r="AJ392" i="17" s="1"/>
  <c r="AJ804" i="17"/>
  <c r="AJ368" i="17" s="1"/>
  <c r="AJ881" i="17"/>
  <c r="AJ445" i="17" s="1"/>
  <c r="AJ833" i="17"/>
  <c r="AJ397" i="17" s="1"/>
  <c r="AJ784" i="17"/>
  <c r="AJ348" i="17" s="1"/>
  <c r="AJ760" i="17"/>
  <c r="AJ324" i="17" s="1"/>
  <c r="AJ736" i="17"/>
  <c r="AJ300" i="17" s="1"/>
  <c r="AJ712" i="17"/>
  <c r="AJ276" i="17" s="1"/>
  <c r="AJ688" i="17"/>
  <c r="AJ252" i="17" s="1"/>
  <c r="AJ761" i="17"/>
  <c r="AJ325" i="17" s="1"/>
  <c r="AJ737" i="17"/>
  <c r="AJ301" i="17" s="1"/>
  <c r="AJ713" i="17"/>
  <c r="AJ277" i="17" s="1"/>
  <c r="AJ689" i="17"/>
  <c r="AJ253" i="17" s="1"/>
  <c r="AJ22" i="17"/>
  <c r="AJ25" i="17" s="1"/>
  <c r="AJ24" i="17" s="1"/>
  <c r="AJ826" i="17"/>
  <c r="AJ390" i="17" s="1"/>
  <c r="AJ734" i="17"/>
  <c r="AJ298" i="17" s="1"/>
  <c r="AJ889" i="17"/>
  <c r="AJ453" i="17" s="1"/>
  <c r="AJ799" i="17"/>
  <c r="AJ363" i="17" s="1"/>
  <c r="AJ872" i="17"/>
  <c r="AJ436" i="17" s="1"/>
  <c r="AJ848" i="17"/>
  <c r="AJ412" i="17" s="1"/>
  <c r="AJ824" i="17"/>
  <c r="AJ388" i="17" s="1"/>
  <c r="AJ877" i="17"/>
  <c r="AJ441" i="17" s="1"/>
  <c r="AJ813" i="17"/>
  <c r="AJ377" i="17" s="1"/>
  <c r="AJ780" i="17"/>
  <c r="AJ344" i="17" s="1"/>
  <c r="AJ756" i="17"/>
  <c r="AJ320" i="17" s="1"/>
  <c r="AJ732" i="17"/>
  <c r="AJ296" i="17" s="1"/>
  <c r="AJ708" i="17"/>
  <c r="AJ272" i="17" s="1"/>
  <c r="AJ781" i="17"/>
  <c r="AJ345" i="17" s="1"/>
  <c r="AJ757" i="17"/>
  <c r="AJ321" i="17" s="1"/>
  <c r="AJ733" i="17"/>
  <c r="AJ297" i="17" s="1"/>
  <c r="AJ709" i="17"/>
  <c r="AJ273" i="17" s="1"/>
  <c r="AJ817" i="17"/>
  <c r="AJ381" i="17" s="1"/>
  <c r="AJ782" i="17"/>
  <c r="AJ346" i="17" s="1"/>
  <c r="AJ845" i="17"/>
  <c r="AJ409" i="17" s="1"/>
  <c r="AJ839" i="17"/>
  <c r="AJ403" i="17" s="1"/>
  <c r="AJ871" i="17"/>
  <c r="AJ435" i="17" s="1"/>
  <c r="AJ795" i="17"/>
  <c r="AJ359" i="17" s="1"/>
  <c r="AJ870" i="17"/>
  <c r="AJ434" i="17" s="1"/>
  <c r="AJ846" i="17"/>
  <c r="AJ410" i="17" s="1"/>
  <c r="AJ822" i="17"/>
  <c r="AJ386" i="17" s="1"/>
  <c r="AJ798" i="17"/>
  <c r="AJ362" i="17" s="1"/>
  <c r="AJ875" i="17"/>
  <c r="AJ439" i="17" s="1"/>
  <c r="AJ811" i="17"/>
  <c r="AJ375" i="17" s="1"/>
  <c r="AJ778" i="17"/>
  <c r="AJ342" i="17" s="1"/>
  <c r="AJ754" i="17"/>
  <c r="AJ318" i="17" s="1"/>
  <c r="AJ730" i="17"/>
  <c r="AJ294" i="17" s="1"/>
  <c r="AJ706" i="17"/>
  <c r="AJ270" i="17" s="1"/>
  <c r="AJ779" i="17"/>
  <c r="AJ343" i="17" s="1"/>
  <c r="AJ755" i="17"/>
  <c r="AJ319" i="17" s="1"/>
  <c r="AJ731" i="17"/>
  <c r="AJ295" i="17" s="1"/>
  <c r="AJ707" i="17"/>
  <c r="AJ271" i="17" s="1"/>
  <c r="AJ759" i="17"/>
  <c r="AJ323" i="17" s="1"/>
  <c r="AJ800" i="17"/>
  <c r="AJ364" i="17" s="1"/>
  <c r="AJ837" i="17"/>
  <c r="AJ401" i="17" s="1"/>
  <c r="AJ867" i="17"/>
  <c r="AJ431" i="17" s="1"/>
  <c r="AJ896" i="17"/>
  <c r="AJ460" i="17" s="1"/>
  <c r="AJ868" i="17"/>
  <c r="AJ432" i="17" s="1"/>
  <c r="AJ844" i="17"/>
  <c r="AJ408" i="17" s="1"/>
  <c r="AJ820" i="17"/>
  <c r="AJ384" i="17" s="1"/>
  <c r="AJ796" i="17"/>
  <c r="AJ360" i="17" s="1"/>
  <c r="AJ869" i="17"/>
  <c r="AJ433" i="17" s="1"/>
  <c r="AJ809" i="17"/>
  <c r="AJ373" i="17" s="1"/>
  <c r="AJ776" i="17"/>
  <c r="AJ340" i="17" s="1"/>
  <c r="AJ752" i="17"/>
  <c r="AJ316" i="17" s="1"/>
  <c r="AJ728" i="17"/>
  <c r="AJ292" i="17" s="1"/>
  <c r="AJ704" i="17"/>
  <c r="AJ268" i="17" s="1"/>
  <c r="AJ777" i="17"/>
  <c r="AJ341" i="17" s="1"/>
  <c r="AJ753" i="17"/>
  <c r="AJ317" i="17" s="1"/>
  <c r="AJ729" i="17"/>
  <c r="AJ293" i="17" s="1"/>
  <c r="AJ705" i="17"/>
  <c r="AJ269" i="17" s="1"/>
  <c r="AJ874" i="17"/>
  <c r="AJ438" i="17" s="1"/>
  <c r="AJ802" i="17"/>
  <c r="AJ366" i="17" s="1"/>
  <c r="AJ758" i="17"/>
  <c r="AJ322" i="17" s="1"/>
  <c r="AJ711" i="17"/>
  <c r="AJ275" i="17" s="1"/>
  <c r="AJ829" i="17"/>
  <c r="AJ393" i="17" s="1"/>
  <c r="AJ865" i="17"/>
  <c r="AJ429" i="17" s="1"/>
  <c r="AJ890" i="17"/>
  <c r="AJ454" i="17" s="1"/>
  <c r="AJ866" i="17"/>
  <c r="AJ430" i="17" s="1"/>
  <c r="AJ842" i="17"/>
  <c r="AJ406" i="17" s="1"/>
  <c r="AJ818" i="17"/>
  <c r="AJ382" i="17" s="1"/>
  <c r="AJ794" i="17"/>
  <c r="AJ358" i="17" s="1"/>
  <c r="AJ861" i="17"/>
  <c r="AJ425" i="17" s="1"/>
  <c r="AJ805" i="17"/>
  <c r="AJ369" i="17" s="1"/>
  <c r="AJ774" i="17"/>
  <c r="AJ338" i="17" s="1"/>
  <c r="AJ750" i="17"/>
  <c r="AJ314" i="17" s="1"/>
  <c r="AJ726" i="17"/>
  <c r="AJ290" i="17" s="1"/>
  <c r="AJ702" i="17"/>
  <c r="AJ266" i="17" s="1"/>
  <c r="AJ775" i="17"/>
  <c r="AJ339" i="17" s="1"/>
  <c r="AJ751" i="17"/>
  <c r="AJ315" i="17" s="1"/>
  <c r="AJ727" i="17"/>
  <c r="AJ291" i="17" s="1"/>
  <c r="AJ703" i="17"/>
  <c r="AJ267" i="17" s="1"/>
  <c r="AJ686" i="17"/>
  <c r="AJ250" i="17" s="1"/>
  <c r="AJ857" i="17"/>
  <c r="AJ421" i="17" s="1"/>
  <c r="AJ735" i="17"/>
  <c r="AJ299" i="17" s="1"/>
  <c r="AJ825" i="17"/>
  <c r="AJ389" i="17" s="1"/>
  <c r="AJ863" i="17"/>
  <c r="AJ427" i="17" s="1"/>
  <c r="AJ888" i="17"/>
  <c r="AJ452" i="17" s="1"/>
  <c r="AJ864" i="17"/>
  <c r="AJ428" i="17" s="1"/>
  <c r="AJ840" i="17"/>
  <c r="AJ404" i="17" s="1"/>
  <c r="AJ816" i="17"/>
  <c r="AJ380" i="17" s="1"/>
  <c r="AJ792" i="17"/>
  <c r="AJ356" i="17" s="1"/>
  <c r="AJ859" i="17"/>
  <c r="AJ423" i="17" s="1"/>
  <c r="AJ801" i="17"/>
  <c r="AJ365" i="17" s="1"/>
  <c r="AJ772" i="17"/>
  <c r="AJ336" i="17" s="1"/>
  <c r="AJ748" i="17"/>
  <c r="AJ312" i="17" s="1"/>
  <c r="AJ724" i="17"/>
  <c r="AJ288" i="17" s="1"/>
  <c r="AJ700" i="17"/>
  <c r="AJ264" i="17" s="1"/>
  <c r="AJ773" i="17"/>
  <c r="AJ337" i="17" s="1"/>
  <c r="AJ749" i="17"/>
  <c r="AJ313" i="17" s="1"/>
  <c r="AJ725" i="17"/>
  <c r="AJ289" i="17" s="1"/>
  <c r="AJ701" i="17"/>
  <c r="AJ265" i="17" s="1"/>
  <c r="AJ850" i="17"/>
  <c r="AJ414" i="17" s="1"/>
  <c r="AJ827" i="17"/>
  <c r="AJ391" i="17" s="1"/>
  <c r="AJ710" i="17"/>
  <c r="AJ274" i="17" s="1"/>
  <c r="AJ687" i="17"/>
  <c r="AJ251" i="17" s="1"/>
  <c r="AJ895" i="17"/>
  <c r="AJ459" i="17" s="1"/>
  <c r="AJ823" i="17"/>
  <c r="AJ387" i="17" s="1"/>
  <c r="AJ847" i="17"/>
  <c r="AJ411" i="17" s="1"/>
  <c r="AJ886" i="17"/>
  <c r="AJ450" i="17" s="1"/>
  <c r="AJ862" i="17"/>
  <c r="AJ426" i="17" s="1"/>
  <c r="AJ838" i="17"/>
  <c r="AJ402" i="17" s="1"/>
  <c r="AJ814" i="17"/>
  <c r="AJ378" i="17" s="1"/>
  <c r="AJ790" i="17"/>
  <c r="AJ354" i="17" s="1"/>
  <c r="AJ855" i="17"/>
  <c r="AJ419" i="17" s="1"/>
  <c r="AJ793" i="17"/>
  <c r="AJ357" i="17" s="1"/>
  <c r="AJ770" i="17"/>
  <c r="AJ334" i="17" s="1"/>
  <c r="AJ746" i="17"/>
  <c r="AJ310" i="17" s="1"/>
  <c r="AJ722" i="17"/>
  <c r="AJ286" i="17" s="1"/>
  <c r="AJ698" i="17"/>
  <c r="AJ262" i="17" s="1"/>
  <c r="AJ771" i="17"/>
  <c r="AJ335" i="17" s="1"/>
  <c r="AJ747" i="17"/>
  <c r="AJ311" i="17" s="1"/>
  <c r="AJ723" i="17"/>
  <c r="AJ287" i="17" s="1"/>
  <c r="AJ699" i="17"/>
  <c r="AJ263" i="17" s="1"/>
  <c r="AJ787" i="17"/>
  <c r="AJ351" i="17" s="1"/>
  <c r="AJ879" i="17"/>
  <c r="AJ443" i="17" s="1"/>
  <c r="AJ783" i="17"/>
  <c r="AJ347" i="17" s="1"/>
  <c r="AJ893" i="17"/>
  <c r="AJ457" i="17" s="1"/>
  <c r="AJ815" i="17"/>
  <c r="AJ379" i="17" s="1"/>
  <c r="AJ843" i="17"/>
  <c r="AJ407" i="17" s="1"/>
  <c r="AJ884" i="17"/>
  <c r="AJ448" i="17" s="1"/>
  <c r="AJ860" i="17"/>
  <c r="AJ424" i="17" s="1"/>
  <c r="AJ836" i="17"/>
  <c r="AJ400" i="17" s="1"/>
  <c r="AJ812" i="17"/>
  <c r="AJ376" i="17" s="1"/>
  <c r="AJ788" i="17"/>
  <c r="AJ352" i="17" s="1"/>
  <c r="AJ853" i="17"/>
  <c r="AJ417" i="17" s="1"/>
  <c r="AJ789" i="17"/>
  <c r="AJ353" i="17" s="1"/>
  <c r="AJ768" i="17"/>
  <c r="AJ332" i="17" s="1"/>
  <c r="AJ744" i="17"/>
  <c r="AJ308" i="17" s="1"/>
  <c r="AJ720" i="17"/>
  <c r="AJ284" i="17" s="1"/>
  <c r="AJ696" i="17"/>
  <c r="AJ260" i="17" s="1"/>
  <c r="AJ769" i="17"/>
  <c r="AJ333" i="17" s="1"/>
  <c r="AJ745" i="17"/>
  <c r="AJ309" i="17" s="1"/>
  <c r="AJ721" i="17"/>
  <c r="AJ285" i="17" s="1"/>
  <c r="AD773" i="17"/>
  <c r="AD337" i="17" s="1"/>
  <c r="AD749" i="17"/>
  <c r="AD313" i="17" s="1"/>
  <c r="AD9" i="17"/>
  <c r="AD725" i="17"/>
  <c r="AD289" i="17" s="1"/>
  <c r="AD892" i="17"/>
  <c r="AD456" i="17" s="1"/>
  <c r="AD701" i="17"/>
  <c r="AD265" i="17" s="1"/>
  <c r="AD850" i="17"/>
  <c r="AD414" i="17" s="1"/>
  <c r="AD776" i="17"/>
  <c r="AD340" i="17" s="1"/>
  <c r="AD808" i="17"/>
  <c r="AD372" i="17" s="1"/>
  <c r="AD752" i="17"/>
  <c r="AD316" i="17" s="1"/>
  <c r="AD891" i="17"/>
  <c r="AD455" i="17" s="1"/>
  <c r="AD728" i="17"/>
  <c r="AD292" i="17" s="1"/>
  <c r="AD865" i="17"/>
  <c r="AD429" i="17" s="1"/>
  <c r="AD704" i="17"/>
  <c r="AD268" i="17" s="1"/>
  <c r="AD841" i="17"/>
  <c r="AD405" i="17" s="1"/>
  <c r="AD817" i="17"/>
  <c r="AD381" i="17" s="1"/>
  <c r="X654" i="17"/>
  <c r="X603" i="17"/>
  <c r="X608" i="17"/>
  <c r="X615" i="17"/>
  <c r="X535" i="17"/>
  <c r="X528" i="17"/>
  <c r="X523" i="17"/>
  <c r="X517" i="17"/>
  <c r="AH643" i="17"/>
  <c r="AH617" i="17"/>
  <c r="AH636" i="17"/>
  <c r="AH620" i="17"/>
  <c r="AH587" i="17"/>
  <c r="AH550" i="17"/>
  <c r="AH645" i="17"/>
  <c r="AH570" i="17"/>
  <c r="AH564" i="17"/>
  <c r="AH600" i="17"/>
  <c r="AH505" i="17"/>
  <c r="AH515" i="17"/>
  <c r="AH522" i="17"/>
  <c r="AH469" i="17"/>
  <c r="AH510" i="17"/>
  <c r="AH484" i="17"/>
  <c r="AH494" i="17"/>
  <c r="AH538" i="17"/>
  <c r="AD706" i="17"/>
  <c r="AD270" i="17" s="1"/>
  <c r="AD890" i="17"/>
  <c r="AD454" i="17" s="1"/>
  <c r="AD848" i="17"/>
  <c r="AD412" i="17" s="1"/>
  <c r="AD804" i="17"/>
  <c r="AD368" i="17" s="1"/>
  <c r="AD887" i="17"/>
  <c r="AD451" i="17" s="1"/>
  <c r="AD863" i="17"/>
  <c r="AD427" i="17" s="1"/>
  <c r="AD839" i="17"/>
  <c r="AD403" i="17" s="1"/>
  <c r="AD815" i="17"/>
  <c r="AD379" i="17" s="1"/>
  <c r="AD791" i="17"/>
  <c r="AD355" i="17" s="1"/>
  <c r="AD838" i="17"/>
  <c r="AD402" i="17" s="1"/>
  <c r="AD771" i="17"/>
  <c r="AD335" i="17" s="1"/>
  <c r="AD747" i="17"/>
  <c r="AD311" i="17" s="1"/>
  <c r="AD723" i="17"/>
  <c r="AD287" i="17" s="1"/>
  <c r="AD699" i="17"/>
  <c r="AD263" i="17" s="1"/>
  <c r="AD774" i="17"/>
  <c r="AD338" i="17" s="1"/>
  <c r="AD750" i="17"/>
  <c r="AD314" i="17" s="1"/>
  <c r="AD726" i="17"/>
  <c r="AD290" i="17" s="1"/>
  <c r="AD702" i="17"/>
  <c r="AD266" i="17" s="1"/>
  <c r="AD888" i="17"/>
  <c r="AD452" i="17" s="1"/>
  <c r="AD882" i="17"/>
  <c r="AD446" i="17" s="1"/>
  <c r="AD844" i="17"/>
  <c r="AD408" i="17" s="1"/>
  <c r="AD802" i="17"/>
  <c r="AD366" i="17" s="1"/>
  <c r="AD885" i="17"/>
  <c r="AD449" i="17" s="1"/>
  <c r="AD861" i="17"/>
  <c r="AD425" i="17" s="1"/>
  <c r="AD837" i="17"/>
  <c r="AD401" i="17" s="1"/>
  <c r="AD813" i="17"/>
  <c r="AD377" i="17" s="1"/>
  <c r="AD789" i="17"/>
  <c r="AD353" i="17" s="1"/>
  <c r="AD834" i="17"/>
  <c r="AD398" i="17" s="1"/>
  <c r="AD769" i="17"/>
  <c r="AD333" i="17" s="1"/>
  <c r="AD745" i="17"/>
  <c r="AD309" i="17" s="1"/>
  <c r="AD721" i="17"/>
  <c r="AD285" i="17" s="1"/>
  <c r="AD697" i="17"/>
  <c r="AD261" i="17" s="1"/>
  <c r="AD772" i="17"/>
  <c r="AD336" i="17" s="1"/>
  <c r="AD748" i="17"/>
  <c r="AD312" i="17" s="1"/>
  <c r="AD724" i="17"/>
  <c r="AD288" i="17" s="1"/>
  <c r="AD700" i="17"/>
  <c r="AD264" i="17" s="1"/>
  <c r="AD886" i="17"/>
  <c r="AD450" i="17" s="1"/>
  <c r="AD880" i="17"/>
  <c r="AD444" i="17" s="1"/>
  <c r="AD836" i="17"/>
  <c r="AD400" i="17" s="1"/>
  <c r="AD800" i="17"/>
  <c r="AD364" i="17" s="1"/>
  <c r="AD883" i="17"/>
  <c r="AD447" i="17" s="1"/>
  <c r="AD859" i="17"/>
  <c r="AD423" i="17" s="1"/>
  <c r="AD835" i="17"/>
  <c r="AD399" i="17" s="1"/>
  <c r="AD811" i="17"/>
  <c r="AD375" i="17" s="1"/>
  <c r="AD787" i="17"/>
  <c r="AD351" i="17" s="1"/>
  <c r="AD818" i="17"/>
  <c r="AD382" i="17" s="1"/>
  <c r="AD767" i="17"/>
  <c r="AD331" i="17" s="1"/>
  <c r="AD743" i="17"/>
  <c r="AD307" i="17" s="1"/>
  <c r="AD719" i="17"/>
  <c r="AD283" i="17" s="1"/>
  <c r="AD695" i="17"/>
  <c r="AD259" i="17" s="1"/>
  <c r="AD770" i="17"/>
  <c r="AD334" i="17" s="1"/>
  <c r="AD746" i="17"/>
  <c r="AD310" i="17" s="1"/>
  <c r="AD722" i="17"/>
  <c r="AD286" i="17" s="1"/>
  <c r="AD698" i="17"/>
  <c r="AD262" i="17" s="1"/>
  <c r="AD874" i="17"/>
  <c r="AD438" i="17" s="1"/>
  <c r="AD878" i="17"/>
  <c r="AD442" i="17" s="1"/>
  <c r="AD832" i="17"/>
  <c r="AD396" i="17" s="1"/>
  <c r="AD798" i="17"/>
  <c r="AD362" i="17" s="1"/>
  <c r="AD881" i="17"/>
  <c r="AD445" i="17" s="1"/>
  <c r="AD857" i="17"/>
  <c r="AD421" i="17" s="1"/>
  <c r="AD833" i="17"/>
  <c r="AD397" i="17" s="1"/>
  <c r="AD809" i="17"/>
  <c r="AD373" i="17" s="1"/>
  <c r="AD785" i="17"/>
  <c r="AD349" i="17" s="1"/>
  <c r="AD897" i="17"/>
  <c r="AD461" i="17" s="1"/>
  <c r="AD765" i="17"/>
  <c r="AD329" i="17" s="1"/>
  <c r="AD741" i="17"/>
  <c r="AD305" i="17" s="1"/>
  <c r="AD717" i="17"/>
  <c r="AD281" i="17" s="1"/>
  <c r="AD693" i="17"/>
  <c r="AD257" i="17" s="1"/>
  <c r="AD768" i="17"/>
  <c r="AD332" i="17" s="1"/>
  <c r="AD744" i="17"/>
  <c r="AD308" i="17" s="1"/>
  <c r="AD720" i="17"/>
  <c r="AD284" i="17" s="1"/>
  <c r="AD696" i="17"/>
  <c r="AD260" i="17" s="1"/>
  <c r="AD870" i="17"/>
  <c r="AD434" i="17" s="1"/>
  <c r="AD828" i="17"/>
  <c r="AD392" i="17" s="1"/>
  <c r="AD807" i="17"/>
  <c r="AD371" i="17" s="1"/>
  <c r="AD739" i="17"/>
  <c r="AD303" i="17" s="1"/>
  <c r="AD766" i="17"/>
  <c r="AD330" i="17" s="1"/>
  <c r="AD694" i="17"/>
  <c r="AD258" i="17" s="1"/>
  <c r="AD763" i="17"/>
  <c r="AD327" i="17" s="1"/>
  <c r="AD830" i="17"/>
  <c r="AD394" i="17" s="1"/>
  <c r="AD868" i="17"/>
  <c r="AD432" i="17" s="1"/>
  <c r="AD826" i="17"/>
  <c r="AD390" i="17" s="1"/>
  <c r="AD794" i="17"/>
  <c r="AD358" i="17" s="1"/>
  <c r="AD877" i="17"/>
  <c r="AD441" i="17" s="1"/>
  <c r="AD853" i="17"/>
  <c r="AD417" i="17" s="1"/>
  <c r="AD829" i="17"/>
  <c r="AD393" i="17" s="1"/>
  <c r="AD805" i="17"/>
  <c r="AD369" i="17" s="1"/>
  <c r="AD872" i="17"/>
  <c r="AD436" i="17" s="1"/>
  <c r="AD889" i="17"/>
  <c r="AD453" i="17" s="1"/>
  <c r="AD761" i="17"/>
  <c r="AD325" i="17" s="1"/>
  <c r="AD737" i="17"/>
  <c r="AD301" i="17" s="1"/>
  <c r="AD713" i="17"/>
  <c r="AD277" i="17" s="1"/>
  <c r="AD689" i="17"/>
  <c r="AD253" i="17" s="1"/>
  <c r="AD764" i="17"/>
  <c r="AD328" i="17" s="1"/>
  <c r="AD740" i="17"/>
  <c r="AD304" i="17" s="1"/>
  <c r="AD716" i="17"/>
  <c r="AD280" i="17" s="1"/>
  <c r="AD692" i="17"/>
  <c r="AD256" i="17" s="1"/>
  <c r="AD796" i="17"/>
  <c r="AD360" i="17" s="1"/>
  <c r="AD718" i="17"/>
  <c r="AD282" i="17" s="1"/>
  <c r="AD686" i="17"/>
  <c r="AD250" i="17" s="1"/>
  <c r="AD820" i="17"/>
  <c r="AD384" i="17" s="1"/>
  <c r="AD860" i="17"/>
  <c r="AD424" i="17" s="1"/>
  <c r="AD824" i="17"/>
  <c r="AD388" i="17" s="1"/>
  <c r="AD792" i="17"/>
  <c r="AD356" i="17" s="1"/>
  <c r="AD875" i="17"/>
  <c r="AD439" i="17" s="1"/>
  <c r="AD851" i="17"/>
  <c r="AD415" i="17" s="1"/>
  <c r="AD827" i="17"/>
  <c r="AD391" i="17" s="1"/>
  <c r="AD803" i="17"/>
  <c r="AD367" i="17" s="1"/>
  <c r="AD866" i="17"/>
  <c r="AD430" i="17" s="1"/>
  <c r="AD783" i="17"/>
  <c r="AD347" i="17" s="1"/>
  <c r="AD759" i="17"/>
  <c r="AD323" i="17" s="1"/>
  <c r="AD735" i="17"/>
  <c r="AD299" i="17" s="1"/>
  <c r="AD711" i="17"/>
  <c r="AD275" i="17" s="1"/>
  <c r="AD687" i="17"/>
  <c r="AD251" i="17" s="1"/>
  <c r="AD762" i="17"/>
  <c r="AD326" i="17" s="1"/>
  <c r="AD738" i="17"/>
  <c r="AD302" i="17" s="1"/>
  <c r="AD714" i="17"/>
  <c r="AD278" i="17" s="1"/>
  <c r="AD690" i="17"/>
  <c r="AD254" i="17" s="1"/>
  <c r="AD893" i="17"/>
  <c r="AD457" i="17" s="1"/>
  <c r="AD816" i="17"/>
  <c r="AD380" i="17" s="1"/>
  <c r="AD858" i="17"/>
  <c r="AD422" i="17" s="1"/>
  <c r="AD822" i="17"/>
  <c r="AD386" i="17" s="1"/>
  <c r="AD790" i="17"/>
  <c r="AD354" i="17" s="1"/>
  <c r="AD873" i="17"/>
  <c r="AD437" i="17" s="1"/>
  <c r="AD849" i="17"/>
  <c r="AD413" i="17" s="1"/>
  <c r="AD825" i="17"/>
  <c r="AD389" i="17" s="1"/>
  <c r="AD801" i="17"/>
  <c r="AD365" i="17" s="1"/>
  <c r="AD864" i="17"/>
  <c r="AD428" i="17" s="1"/>
  <c r="AD781" i="17"/>
  <c r="AD345" i="17" s="1"/>
  <c r="AD757" i="17"/>
  <c r="AD321" i="17" s="1"/>
  <c r="AD733" i="17"/>
  <c r="AD297" i="17" s="1"/>
  <c r="AD709" i="17"/>
  <c r="AD273" i="17" s="1"/>
  <c r="AD784" i="17"/>
  <c r="AD348" i="17" s="1"/>
  <c r="AD760" i="17"/>
  <c r="AD324" i="17" s="1"/>
  <c r="AD736" i="17"/>
  <c r="AD300" i="17" s="1"/>
  <c r="AD712" i="17"/>
  <c r="AD276" i="17" s="1"/>
  <c r="AD688" i="17"/>
  <c r="AD252" i="17" s="1"/>
  <c r="AD831" i="17"/>
  <c r="AD395" i="17" s="1"/>
  <c r="AD806" i="17"/>
  <c r="AD370" i="17" s="1"/>
  <c r="AD856" i="17"/>
  <c r="AD420" i="17" s="1"/>
  <c r="AD814" i="17"/>
  <c r="AD378" i="17" s="1"/>
  <c r="AD788" i="17"/>
  <c r="AD352" i="17" s="1"/>
  <c r="AD871" i="17"/>
  <c r="AD435" i="17" s="1"/>
  <c r="AD847" i="17"/>
  <c r="AD411" i="17" s="1"/>
  <c r="AD823" i="17"/>
  <c r="AD387" i="17" s="1"/>
  <c r="AD799" i="17"/>
  <c r="AD363" i="17" s="1"/>
  <c r="AD862" i="17"/>
  <c r="AD426" i="17" s="1"/>
  <c r="AD779" i="17"/>
  <c r="AD343" i="17" s="1"/>
  <c r="AD755" i="17"/>
  <c r="AD319" i="17" s="1"/>
  <c r="AD731" i="17"/>
  <c r="AD295" i="17" s="1"/>
  <c r="AD707" i="17"/>
  <c r="AD271" i="17" s="1"/>
  <c r="AD782" i="17"/>
  <c r="AD346" i="17" s="1"/>
  <c r="AD758" i="17"/>
  <c r="AD322" i="17" s="1"/>
  <c r="AD734" i="17"/>
  <c r="AD298" i="17" s="1"/>
  <c r="AD710" i="17"/>
  <c r="AD274" i="17" s="1"/>
  <c r="AD879" i="17"/>
  <c r="AD443" i="17" s="1"/>
  <c r="AD715" i="17"/>
  <c r="AD279" i="17" s="1"/>
  <c r="AD896" i="17"/>
  <c r="AD460" i="17" s="1"/>
  <c r="AD854" i="17"/>
  <c r="AD418" i="17" s="1"/>
  <c r="AD812" i="17"/>
  <c r="AD376" i="17" s="1"/>
  <c r="AD786" i="17"/>
  <c r="AD350" i="17" s="1"/>
  <c r="AD869" i="17"/>
  <c r="AD433" i="17" s="1"/>
  <c r="AD845" i="17"/>
  <c r="AD409" i="17" s="1"/>
  <c r="AD821" i="17"/>
  <c r="AD385" i="17" s="1"/>
  <c r="AD797" i="17"/>
  <c r="AD361" i="17" s="1"/>
  <c r="AD846" i="17"/>
  <c r="AD410" i="17" s="1"/>
  <c r="AD777" i="17"/>
  <c r="AD341" i="17" s="1"/>
  <c r="AD753" i="17"/>
  <c r="AD317" i="17" s="1"/>
  <c r="AD729" i="17"/>
  <c r="AD293" i="17" s="1"/>
  <c r="AD705" i="17"/>
  <c r="AD269" i="17" s="1"/>
  <c r="AD780" i="17"/>
  <c r="AD344" i="17" s="1"/>
  <c r="AD756" i="17"/>
  <c r="AD320" i="17" s="1"/>
  <c r="AD732" i="17"/>
  <c r="AD296" i="17" s="1"/>
  <c r="AD708" i="17"/>
  <c r="AD272" i="17" s="1"/>
  <c r="AD876" i="17"/>
  <c r="AD440" i="17" s="1"/>
  <c r="AD855" i="17"/>
  <c r="AD419" i="17" s="1"/>
  <c r="AD884" i="17"/>
  <c r="AD448" i="17" s="1"/>
  <c r="AD691" i="17"/>
  <c r="AD255" i="17" s="1"/>
  <c r="AD742" i="17"/>
  <c r="AD306" i="17" s="1"/>
  <c r="AD22" i="17"/>
  <c r="AD25" i="17" s="1"/>
  <c r="AD24" i="17" s="1"/>
  <c r="AD894" i="17"/>
  <c r="AD458" i="17" s="1"/>
  <c r="AD852" i="17"/>
  <c r="AD416" i="17" s="1"/>
  <c r="AD810" i="17"/>
  <c r="AD374" i="17" s="1"/>
  <c r="AD895" i="17"/>
  <c r="AD459" i="17" s="1"/>
  <c r="AD867" i="17"/>
  <c r="AD431" i="17" s="1"/>
  <c r="AD843" i="17"/>
  <c r="AD407" i="17" s="1"/>
  <c r="AD819" i="17"/>
  <c r="AD383" i="17" s="1"/>
  <c r="AD795" i="17"/>
  <c r="AD359" i="17" s="1"/>
  <c r="AD842" i="17"/>
  <c r="AD406" i="17" s="1"/>
  <c r="AD775" i="17"/>
  <c r="AD339" i="17" s="1"/>
  <c r="AD751" i="17"/>
  <c r="AD315" i="17" s="1"/>
  <c r="AD727" i="17"/>
  <c r="AD291" i="17" s="1"/>
  <c r="AD703" i="17"/>
  <c r="AD267" i="17" s="1"/>
  <c r="AD778" i="17"/>
  <c r="AD342" i="17" s="1"/>
  <c r="AD754" i="17"/>
  <c r="AD318" i="17" s="1"/>
  <c r="AD730" i="17"/>
  <c r="AD294" i="17" s="1"/>
  <c r="AH668" i="17"/>
  <c r="AH646" i="17"/>
  <c r="AH537" i="17"/>
  <c r="X652" i="17"/>
  <c r="X624" i="17"/>
  <c r="X590" i="17"/>
  <c r="X509" i="17"/>
  <c r="X493" i="17"/>
  <c r="X673" i="17"/>
  <c r="AH566" i="17"/>
  <c r="AH799" i="17"/>
  <c r="AH763" i="17"/>
  <c r="AH802" i="17"/>
  <c r="AH776" i="17"/>
  <c r="AH863" i="17"/>
  <c r="AH690" i="17"/>
  <c r="AH870" i="17"/>
  <c r="AH847" i="17"/>
  <c r="AH880" i="17"/>
  <c r="AH741" i="17"/>
  <c r="AH754" i="17"/>
  <c r="AH882" i="17"/>
  <c r="AH816" i="17"/>
  <c r="AH831" i="17"/>
  <c r="AH822" i="17"/>
  <c r="AH719" i="17"/>
  <c r="AH734" i="17"/>
  <c r="AH832" i="17"/>
  <c r="AH879" i="17"/>
  <c r="AH815" i="17"/>
  <c r="AH783" i="17"/>
  <c r="AH699" i="17"/>
  <c r="AH712" i="17"/>
  <c r="AH872" i="17"/>
  <c r="AH826" i="17"/>
  <c r="AH794" i="17"/>
  <c r="AH866" i="17"/>
  <c r="AH877" i="17"/>
  <c r="AH861" i="17"/>
  <c r="AH845" i="17"/>
  <c r="AH829" i="17"/>
  <c r="AH813" i="17"/>
  <c r="AH797" i="17"/>
  <c r="AH876" i="17"/>
  <c r="AH814" i="17"/>
  <c r="AH781" i="17"/>
  <c r="AH759" i="17"/>
  <c r="AH739" i="17"/>
  <c r="AH717" i="17"/>
  <c r="AH695" i="17"/>
  <c r="AH774" i="17"/>
  <c r="AH752" i="17"/>
  <c r="AH730" i="17"/>
  <c r="AH710" i="17"/>
  <c r="AH688" i="17"/>
  <c r="AH588" i="17"/>
  <c r="AH665" i="17"/>
  <c r="AH692" i="17"/>
  <c r="AH700" i="17"/>
  <c r="AH708" i="17"/>
  <c r="AH716" i="17"/>
  <c r="AH724" i="17"/>
  <c r="AH732" i="17"/>
  <c r="AH740" i="17"/>
  <c r="AH748" i="17"/>
  <c r="AH756" i="17"/>
  <c r="AH764" i="17"/>
  <c r="AH772" i="17"/>
  <c r="AH780" i="17"/>
  <c r="AH689" i="17"/>
  <c r="AH697" i="17"/>
  <c r="AH705" i="17"/>
  <c r="AH713" i="17"/>
  <c r="AH721" i="17"/>
  <c r="AH729" i="17"/>
  <c r="AH737" i="17"/>
  <c r="AH745" i="17"/>
  <c r="AH753" i="17"/>
  <c r="AH761" i="17"/>
  <c r="AH769" i="17"/>
  <c r="AH777" i="17"/>
  <c r="AH887" i="17"/>
  <c r="AH790" i="17"/>
  <c r="AH806" i="17"/>
  <c r="AH836" i="17"/>
  <c r="AH854" i="17"/>
  <c r="AH878" i="17"/>
  <c r="AH785" i="17"/>
  <c r="AH793" i="17"/>
  <c r="AH578" i="17"/>
  <c r="AH613" i="17"/>
  <c r="AH694" i="17"/>
  <c r="AH704" i="17"/>
  <c r="AH714" i="17"/>
  <c r="AH726" i="17"/>
  <c r="AH736" i="17"/>
  <c r="AH746" i="17"/>
  <c r="AH758" i="17"/>
  <c r="AH768" i="17"/>
  <c r="AH778" i="17"/>
  <c r="AH691" i="17"/>
  <c r="AH701" i="17"/>
  <c r="AH711" i="17"/>
  <c r="AH723" i="17"/>
  <c r="AH733" i="17"/>
  <c r="AH743" i="17"/>
  <c r="AH755" i="17"/>
  <c r="AH765" i="17"/>
  <c r="AH775" i="17"/>
  <c r="AH891" i="17"/>
  <c r="AH798" i="17"/>
  <c r="AH828" i="17"/>
  <c r="AH860" i="17"/>
  <c r="AH890" i="17"/>
  <c r="AH791" i="17"/>
  <c r="AH801" i="17"/>
  <c r="AH809" i="17"/>
  <c r="AH817" i="17"/>
  <c r="AH825" i="17"/>
  <c r="AH833" i="17"/>
  <c r="AH841" i="17"/>
  <c r="AH849" i="17"/>
  <c r="AH857" i="17"/>
  <c r="AH865" i="17"/>
  <c r="AH873" i="17"/>
  <c r="AH881" i="17"/>
  <c r="AH893" i="17"/>
  <c r="AH820" i="17"/>
  <c r="AH846" i="17"/>
  <c r="AH874" i="17"/>
  <c r="AH788" i="17"/>
  <c r="AH804" i="17"/>
  <c r="AH818" i="17"/>
  <c r="AH840" i="17"/>
  <c r="AH858" i="17"/>
  <c r="AH892" i="17"/>
  <c r="AH696" i="17"/>
  <c r="AH706" i="17"/>
  <c r="AH718" i="17"/>
  <c r="AH728" i="17"/>
  <c r="AH738" i="17"/>
  <c r="AH750" i="17"/>
  <c r="AH760" i="17"/>
  <c r="AH770" i="17"/>
  <c r="AH782" i="17"/>
  <c r="AH693" i="17"/>
  <c r="AH703" i="17"/>
  <c r="AH715" i="17"/>
  <c r="AH725" i="17"/>
  <c r="AH735" i="17"/>
  <c r="AH747" i="17"/>
  <c r="AH757" i="17"/>
  <c r="AH767" i="17"/>
  <c r="AH779" i="17"/>
  <c r="AH895" i="17"/>
  <c r="AH800" i="17"/>
  <c r="AH848" i="17"/>
  <c r="AH868" i="17"/>
  <c r="AH795" i="17"/>
  <c r="AH803" i="17"/>
  <c r="AH811" i="17"/>
  <c r="AH819" i="17"/>
  <c r="AH827" i="17"/>
  <c r="AH835" i="17"/>
  <c r="AH843" i="17"/>
  <c r="AH851" i="17"/>
  <c r="AH859" i="17"/>
  <c r="AH867" i="17"/>
  <c r="AH875" i="17"/>
  <c r="AH883" i="17"/>
  <c r="AH897" i="17"/>
  <c r="AH830" i="17"/>
  <c r="AH862" i="17"/>
  <c r="AH884" i="17"/>
  <c r="AH792" i="17"/>
  <c r="AH808" i="17"/>
  <c r="AH824" i="17"/>
  <c r="AH842" i="17"/>
  <c r="AH864" i="17"/>
  <c r="AH894" i="17"/>
  <c r="AH22" i="17"/>
  <c r="AH25" i="17" s="1"/>
  <c r="AH24" i="17" s="1"/>
  <c r="AH686" i="17"/>
  <c r="AH856" i="17"/>
  <c r="AH812" i="17"/>
  <c r="AH888" i="17"/>
  <c r="AH838" i="17"/>
  <c r="AH889" i="17"/>
  <c r="AH871" i="17"/>
  <c r="AH855" i="17"/>
  <c r="AH839" i="17"/>
  <c r="AH823" i="17"/>
  <c r="AH807" i="17"/>
  <c r="AH789" i="17"/>
  <c r="AH852" i="17"/>
  <c r="AH796" i="17"/>
  <c r="AH773" i="17"/>
  <c r="AH751" i="17"/>
  <c r="AH731" i="17"/>
  <c r="AH709" i="17"/>
  <c r="AH687" i="17"/>
  <c r="AH766" i="17"/>
  <c r="AH744" i="17"/>
  <c r="AH722" i="17"/>
  <c r="AH702" i="17"/>
  <c r="AH9" i="17"/>
  <c r="AH896" i="17"/>
  <c r="AH844" i="17"/>
  <c r="AH810" i="17"/>
  <c r="AH886" i="17"/>
  <c r="AH834" i="17"/>
  <c r="AH885" i="17"/>
  <c r="AH869" i="17"/>
  <c r="AH853" i="17"/>
  <c r="AH837" i="17"/>
  <c r="AH821" i="17"/>
  <c r="AH805" i="17"/>
  <c r="AH787" i="17"/>
  <c r="AH850" i="17"/>
  <c r="AH786" i="17"/>
  <c r="AH771" i="17"/>
  <c r="AH749" i="17"/>
  <c r="AH727" i="17"/>
  <c r="AH707" i="17"/>
  <c r="AH784" i="17"/>
  <c r="AH762" i="17"/>
  <c r="AH742" i="17"/>
  <c r="AH720" i="17"/>
  <c r="AH698" i="17"/>
  <c r="AH549" i="17"/>
  <c r="D592" i="17"/>
  <c r="D666" i="17"/>
  <c r="D624" i="17"/>
  <c r="D589" i="17"/>
  <c r="D563" i="17"/>
  <c r="D561" i="17"/>
  <c r="D616" i="17"/>
  <c r="D607" i="17"/>
  <c r="D669" i="17"/>
  <c r="D652" i="17"/>
  <c r="D570" i="17"/>
  <c r="D574" i="17"/>
  <c r="D644" i="17"/>
  <c r="D588" i="17"/>
  <c r="D615" i="17"/>
  <c r="D545" i="17"/>
  <c r="D614" i="17"/>
  <c r="D630" i="17"/>
  <c r="O688" i="17"/>
  <c r="O690" i="17"/>
  <c r="O692" i="17"/>
  <c r="O694" i="17"/>
  <c r="O696" i="17"/>
  <c r="O698" i="17"/>
  <c r="O700" i="17"/>
  <c r="O702" i="17"/>
  <c r="O704" i="17"/>
  <c r="O706" i="17"/>
  <c r="O708" i="17"/>
  <c r="O710" i="17"/>
  <c r="O712" i="17"/>
  <c r="O714" i="17"/>
  <c r="O716" i="17"/>
  <c r="O718" i="17"/>
  <c r="O720" i="17"/>
  <c r="O722" i="17"/>
  <c r="O724" i="17"/>
  <c r="O726" i="17"/>
  <c r="O728" i="17"/>
  <c r="O730" i="17"/>
  <c r="O732" i="17"/>
  <c r="O734" i="17"/>
  <c r="O736" i="17"/>
  <c r="O738" i="17"/>
  <c r="O740" i="17"/>
  <c r="O742" i="17"/>
  <c r="O744" i="17"/>
  <c r="O746" i="17"/>
  <c r="O748" i="17"/>
  <c r="O750" i="17"/>
  <c r="O752" i="17"/>
  <c r="O754" i="17"/>
  <c r="O756" i="17"/>
  <c r="O758" i="17"/>
  <c r="O760" i="17"/>
  <c r="O762" i="17"/>
  <c r="O764" i="17"/>
  <c r="O766" i="17"/>
  <c r="O768" i="17"/>
  <c r="O769" i="17"/>
  <c r="O770" i="17"/>
  <c r="O771" i="17"/>
  <c r="O772" i="17"/>
  <c r="O773" i="17"/>
  <c r="O774" i="17"/>
  <c r="O775" i="17"/>
  <c r="O776" i="17"/>
  <c r="O777" i="17"/>
  <c r="O778" i="17"/>
  <c r="O779" i="17"/>
  <c r="O780" i="17"/>
  <c r="O781" i="17"/>
  <c r="O782" i="17"/>
  <c r="O783" i="17"/>
  <c r="O784" i="17"/>
  <c r="O786" i="17"/>
  <c r="O788" i="17"/>
  <c r="O790" i="17"/>
  <c r="O792" i="17"/>
  <c r="O794" i="17"/>
  <c r="O796" i="17"/>
  <c r="O798" i="17"/>
  <c r="O800" i="17"/>
  <c r="O802" i="17"/>
  <c r="O804" i="17"/>
  <c r="O806" i="17"/>
  <c r="O808" i="17"/>
  <c r="O810" i="17"/>
  <c r="O812" i="17"/>
  <c r="O814" i="17"/>
  <c r="O816" i="17"/>
  <c r="O818" i="17"/>
  <c r="O820" i="17"/>
  <c r="O822" i="17"/>
  <c r="O824" i="17"/>
  <c r="O826" i="17"/>
  <c r="O828" i="17"/>
  <c r="O830" i="17"/>
  <c r="O832" i="17"/>
  <c r="O834" i="17"/>
  <c r="O836" i="17"/>
  <c r="O838" i="17"/>
  <c r="O840" i="17"/>
  <c r="O842" i="17"/>
  <c r="O844" i="17"/>
  <c r="O846" i="17"/>
  <c r="O848" i="17"/>
  <c r="O850" i="17"/>
  <c r="O852" i="17"/>
  <c r="O854" i="17"/>
  <c r="O856" i="17"/>
  <c r="O858" i="17"/>
  <c r="O860" i="17"/>
  <c r="O862" i="17"/>
  <c r="O864" i="17"/>
  <c r="O866" i="17"/>
  <c r="O868" i="17"/>
  <c r="O870" i="17"/>
  <c r="O872" i="17"/>
  <c r="O874" i="17"/>
  <c r="O876" i="17"/>
  <c r="O878" i="17"/>
  <c r="O880" i="17"/>
  <c r="O882" i="17"/>
  <c r="O884" i="17"/>
  <c r="O886" i="17"/>
  <c r="O888" i="17"/>
  <c r="O890" i="17"/>
  <c r="O892" i="17"/>
  <c r="O894" i="17"/>
  <c r="O896" i="17"/>
  <c r="O719" i="17"/>
  <c r="O727" i="17"/>
  <c r="O735" i="17"/>
  <c r="O743" i="17"/>
  <c r="O747" i="17"/>
  <c r="O763" i="17"/>
  <c r="O689" i="17"/>
  <c r="O693" i="17"/>
  <c r="O697" i="17"/>
  <c r="O701" i="17"/>
  <c r="O705" i="17"/>
  <c r="O709" i="17"/>
  <c r="O713" i="17"/>
  <c r="O717" i="17"/>
  <c r="O721" i="17"/>
  <c r="O725" i="17"/>
  <c r="O729" i="17"/>
  <c r="O733" i="17"/>
  <c r="O737" i="17"/>
  <c r="O741" i="17"/>
  <c r="O745" i="17"/>
  <c r="O749" i="17"/>
  <c r="O753" i="17"/>
  <c r="O757" i="17"/>
  <c r="O761" i="17"/>
  <c r="O765" i="17"/>
  <c r="O715" i="17"/>
  <c r="O731" i="17"/>
  <c r="O739" i="17"/>
  <c r="O785" i="17"/>
  <c r="O787" i="17"/>
  <c r="O789" i="17"/>
  <c r="O791" i="17"/>
  <c r="O793" i="17"/>
  <c r="O795" i="17"/>
  <c r="O797" i="17"/>
  <c r="O799" i="17"/>
  <c r="O801" i="17"/>
  <c r="O803" i="17"/>
  <c r="O805" i="17"/>
  <c r="O807" i="17"/>
  <c r="O809" i="17"/>
  <c r="O811" i="17"/>
  <c r="O813" i="17"/>
  <c r="O815" i="17"/>
  <c r="O817" i="17"/>
  <c r="O819" i="17"/>
  <c r="O821" i="17"/>
  <c r="O823" i="17"/>
  <c r="O825" i="17"/>
  <c r="O827" i="17"/>
  <c r="O829" i="17"/>
  <c r="O831" i="17"/>
  <c r="O833" i="17"/>
  <c r="O835" i="17"/>
  <c r="O837" i="17"/>
  <c r="O839" i="17"/>
  <c r="O841" i="17"/>
  <c r="O843" i="17"/>
  <c r="O845" i="17"/>
  <c r="O847" i="17"/>
  <c r="O849" i="17"/>
  <c r="O851" i="17"/>
  <c r="O853" i="17"/>
  <c r="O855" i="17"/>
  <c r="O857" i="17"/>
  <c r="O859" i="17"/>
  <c r="O861" i="17"/>
  <c r="O863" i="17"/>
  <c r="O865" i="17"/>
  <c r="O867" i="17"/>
  <c r="O869" i="17"/>
  <c r="O871" i="17"/>
  <c r="O873" i="17"/>
  <c r="O875" i="17"/>
  <c r="O877" i="17"/>
  <c r="O879" i="17"/>
  <c r="O881" i="17"/>
  <c r="O883" i="17"/>
  <c r="O885" i="17"/>
  <c r="O887" i="17"/>
  <c r="O889" i="17"/>
  <c r="O891" i="17"/>
  <c r="O893" i="17"/>
  <c r="O895" i="17"/>
  <c r="O897" i="17"/>
  <c r="O687" i="17"/>
  <c r="O691" i="17"/>
  <c r="O695" i="17"/>
  <c r="O699" i="17"/>
  <c r="O703" i="17"/>
  <c r="O707" i="17"/>
  <c r="O711" i="17"/>
  <c r="O723" i="17"/>
  <c r="O751" i="17"/>
  <c r="O755" i="17"/>
  <c r="O759" i="17"/>
  <c r="O767" i="17"/>
  <c r="AS687" i="17"/>
  <c r="AS251" i="17" s="1"/>
  <c r="AS689" i="17"/>
  <c r="AS253" i="17" s="1"/>
  <c r="AS691" i="17"/>
  <c r="AS255" i="17" s="1"/>
  <c r="AS693" i="17"/>
  <c r="AS257" i="17" s="1"/>
  <c r="AS695" i="17"/>
  <c r="AS259" i="17" s="1"/>
  <c r="AS697" i="17"/>
  <c r="AS261" i="17" s="1"/>
  <c r="AS699" i="17"/>
  <c r="AS263" i="17" s="1"/>
  <c r="AS701" i="17"/>
  <c r="AS265" i="17" s="1"/>
  <c r="AS703" i="17"/>
  <c r="AS267" i="17" s="1"/>
  <c r="AS705" i="17"/>
  <c r="AS269" i="17" s="1"/>
  <c r="AS707" i="17"/>
  <c r="AS271" i="17" s="1"/>
  <c r="AS709" i="17"/>
  <c r="AS273" i="17" s="1"/>
  <c r="AS711" i="17"/>
  <c r="AS275" i="17" s="1"/>
  <c r="AS713" i="17"/>
  <c r="AS277" i="17" s="1"/>
  <c r="AS715" i="17"/>
  <c r="AS279" i="17" s="1"/>
  <c r="AS717" i="17"/>
  <c r="AS281" i="17" s="1"/>
  <c r="AS719" i="17"/>
  <c r="AS283" i="17" s="1"/>
  <c r="AS721" i="17"/>
  <c r="AS285" i="17" s="1"/>
  <c r="AS723" i="17"/>
  <c r="AS287" i="17" s="1"/>
  <c r="AS725" i="17"/>
  <c r="AS289" i="17" s="1"/>
  <c r="AS727" i="17"/>
  <c r="AS291" i="17" s="1"/>
  <c r="AS729" i="17"/>
  <c r="AS293" i="17" s="1"/>
  <c r="AS731" i="17"/>
  <c r="AS295" i="17" s="1"/>
  <c r="AS733" i="17"/>
  <c r="AS297" i="17" s="1"/>
  <c r="AS735" i="17"/>
  <c r="AS299" i="17" s="1"/>
  <c r="AS737" i="17"/>
  <c r="AS301" i="17" s="1"/>
  <c r="AS739" i="17"/>
  <c r="AS303" i="17" s="1"/>
  <c r="AS741" i="17"/>
  <c r="AS305" i="17" s="1"/>
  <c r="AS743" i="17"/>
  <c r="AS307" i="17" s="1"/>
  <c r="AS745" i="17"/>
  <c r="AS309" i="17" s="1"/>
  <c r="AS747" i="17"/>
  <c r="AS311" i="17" s="1"/>
  <c r="AS749" i="17"/>
  <c r="AS313" i="17" s="1"/>
  <c r="AS751" i="17"/>
  <c r="AS315" i="17" s="1"/>
  <c r="AS753" i="17"/>
  <c r="AS317" i="17" s="1"/>
  <c r="AS755" i="17"/>
  <c r="AS319" i="17" s="1"/>
  <c r="AS757" i="17"/>
  <c r="AS321" i="17" s="1"/>
  <c r="AS759" i="17"/>
  <c r="AS323" i="17" s="1"/>
  <c r="AS761" i="17"/>
  <c r="AS325" i="17" s="1"/>
  <c r="AS763" i="17"/>
  <c r="AS327" i="17" s="1"/>
  <c r="AS765" i="17"/>
  <c r="AS329" i="17" s="1"/>
  <c r="AS767" i="17"/>
  <c r="AS331" i="17" s="1"/>
  <c r="AS785" i="17"/>
  <c r="AS349" i="17" s="1"/>
  <c r="AS787" i="17"/>
  <c r="AS351" i="17" s="1"/>
  <c r="AS789" i="17"/>
  <c r="AS353" i="17" s="1"/>
  <c r="AS791" i="17"/>
  <c r="AS355" i="17" s="1"/>
  <c r="AS793" i="17"/>
  <c r="AS357" i="17" s="1"/>
  <c r="AS795" i="17"/>
  <c r="AS359" i="17" s="1"/>
  <c r="AS797" i="17"/>
  <c r="AS361" i="17" s="1"/>
  <c r="AS799" i="17"/>
  <c r="AS363" i="17" s="1"/>
  <c r="AS801" i="17"/>
  <c r="AS365" i="17" s="1"/>
  <c r="AS803" i="17"/>
  <c r="AS367" i="17" s="1"/>
  <c r="AS805" i="17"/>
  <c r="AS369" i="17" s="1"/>
  <c r="AS807" i="17"/>
  <c r="AS371" i="17" s="1"/>
  <c r="AS809" i="17"/>
  <c r="AS373" i="17" s="1"/>
  <c r="AS811" i="17"/>
  <c r="AS375" i="17" s="1"/>
  <c r="AS813" i="17"/>
  <c r="AS377" i="17" s="1"/>
  <c r="AS815" i="17"/>
  <c r="AS379" i="17" s="1"/>
  <c r="AS817" i="17"/>
  <c r="AS381" i="17" s="1"/>
  <c r="AS819" i="17"/>
  <c r="AS383" i="17" s="1"/>
  <c r="AS821" i="17"/>
  <c r="AS385" i="17" s="1"/>
  <c r="AS823" i="17"/>
  <c r="AS387" i="17" s="1"/>
  <c r="AS825" i="17"/>
  <c r="AS389" i="17" s="1"/>
  <c r="AS827" i="17"/>
  <c r="AS391" i="17" s="1"/>
  <c r="AS829" i="17"/>
  <c r="AS393" i="17" s="1"/>
  <c r="AS831" i="17"/>
  <c r="AS395" i="17" s="1"/>
  <c r="AS833" i="17"/>
  <c r="AS397" i="17" s="1"/>
  <c r="AS835" i="17"/>
  <c r="AS399" i="17" s="1"/>
  <c r="AS837" i="17"/>
  <c r="AS401" i="17" s="1"/>
  <c r="AS839" i="17"/>
  <c r="AS403" i="17" s="1"/>
  <c r="AS841" i="17"/>
  <c r="AS405" i="17" s="1"/>
  <c r="AS843" i="17"/>
  <c r="AS407" i="17" s="1"/>
  <c r="AS845" i="17"/>
  <c r="AS409" i="17" s="1"/>
  <c r="AS847" i="17"/>
  <c r="AS411" i="17" s="1"/>
  <c r="AS849" i="17"/>
  <c r="AS413" i="17" s="1"/>
  <c r="AS851" i="17"/>
  <c r="AS415" i="17" s="1"/>
  <c r="AS853" i="17"/>
  <c r="AS417" i="17" s="1"/>
  <c r="AS855" i="17"/>
  <c r="AS419" i="17" s="1"/>
  <c r="AS857" i="17"/>
  <c r="AS421" i="17" s="1"/>
  <c r="AS859" i="17"/>
  <c r="AS423" i="17" s="1"/>
  <c r="AS861" i="17"/>
  <c r="AS425" i="17" s="1"/>
  <c r="AS863" i="17"/>
  <c r="AS427" i="17" s="1"/>
  <c r="AS865" i="17"/>
  <c r="AS429" i="17" s="1"/>
  <c r="AS867" i="17"/>
  <c r="AS431" i="17" s="1"/>
  <c r="AS869" i="17"/>
  <c r="AS433" i="17" s="1"/>
  <c r="AS871" i="17"/>
  <c r="AS435" i="17" s="1"/>
  <c r="AS873" i="17"/>
  <c r="AS437" i="17" s="1"/>
  <c r="AS875" i="17"/>
  <c r="AS439" i="17" s="1"/>
  <c r="AS877" i="17"/>
  <c r="AS441" i="17" s="1"/>
  <c r="AS879" i="17"/>
  <c r="AS443" i="17" s="1"/>
  <c r="AS881" i="17"/>
  <c r="AS445" i="17" s="1"/>
  <c r="AS883" i="17"/>
  <c r="AS447" i="17" s="1"/>
  <c r="AS885" i="17"/>
  <c r="AS449" i="17" s="1"/>
  <c r="AS887" i="17"/>
  <c r="AS451" i="17" s="1"/>
  <c r="AS889" i="17"/>
  <c r="AS453" i="17" s="1"/>
  <c r="AS891" i="17"/>
  <c r="AS455" i="17" s="1"/>
  <c r="AS893" i="17"/>
  <c r="AS457" i="17" s="1"/>
  <c r="AS895" i="17"/>
  <c r="AS459" i="17" s="1"/>
  <c r="AS897" i="17"/>
  <c r="AS461" i="17" s="1"/>
  <c r="AS700" i="17"/>
  <c r="AS264" i="17" s="1"/>
  <c r="AS712" i="17"/>
  <c r="AS276" i="17" s="1"/>
  <c r="AS732" i="17"/>
  <c r="AS296" i="17" s="1"/>
  <c r="AS752" i="17"/>
  <c r="AS316" i="17" s="1"/>
  <c r="AS760" i="17"/>
  <c r="AS324" i="17" s="1"/>
  <c r="AS768" i="17"/>
  <c r="AS332" i="17" s="1"/>
  <c r="AS769" i="17"/>
  <c r="AS333" i="17" s="1"/>
  <c r="AS780" i="17"/>
  <c r="AS344" i="17" s="1"/>
  <c r="AS781" i="17"/>
  <c r="AS345" i="17" s="1"/>
  <c r="AS782" i="17"/>
  <c r="AS346" i="17" s="1"/>
  <c r="AS784" i="17"/>
  <c r="AS348" i="17" s="1"/>
  <c r="AS690" i="17"/>
  <c r="AS254" i="17" s="1"/>
  <c r="AS694" i="17"/>
  <c r="AS258" i="17" s="1"/>
  <c r="AS698" i="17"/>
  <c r="AS262" i="17" s="1"/>
  <c r="AS702" i="17"/>
  <c r="AS266" i="17" s="1"/>
  <c r="AS706" i="17"/>
  <c r="AS270" i="17" s="1"/>
  <c r="AS710" i="17"/>
  <c r="AS274" i="17" s="1"/>
  <c r="AS714" i="17"/>
  <c r="AS278" i="17" s="1"/>
  <c r="AS718" i="17"/>
  <c r="AS282" i="17" s="1"/>
  <c r="AS722" i="17"/>
  <c r="AS286" i="17" s="1"/>
  <c r="AS726" i="17"/>
  <c r="AS290" i="17" s="1"/>
  <c r="AS730" i="17"/>
  <c r="AS294" i="17" s="1"/>
  <c r="AS734" i="17"/>
  <c r="AS298" i="17" s="1"/>
  <c r="AS738" i="17"/>
  <c r="AS302" i="17" s="1"/>
  <c r="AS742" i="17"/>
  <c r="AS306" i="17" s="1"/>
  <c r="AS746" i="17"/>
  <c r="AS310" i="17" s="1"/>
  <c r="AS750" i="17"/>
  <c r="AS314" i="17" s="1"/>
  <c r="AS754" i="17"/>
  <c r="AS318" i="17" s="1"/>
  <c r="AS758" i="17"/>
  <c r="AS322" i="17" s="1"/>
  <c r="AS762" i="17"/>
  <c r="AS326" i="17" s="1"/>
  <c r="AS766" i="17"/>
  <c r="AS330" i="17" s="1"/>
  <c r="AS704" i="17"/>
  <c r="AS268" i="17" s="1"/>
  <c r="AS708" i="17"/>
  <c r="AS272" i="17" s="1"/>
  <c r="AS720" i="17"/>
  <c r="AS284" i="17" s="1"/>
  <c r="AS724" i="17"/>
  <c r="AS288" i="17" s="1"/>
  <c r="AS740" i="17"/>
  <c r="AS304" i="17" s="1"/>
  <c r="AS748" i="17"/>
  <c r="AS312" i="17" s="1"/>
  <c r="AS756" i="17"/>
  <c r="AS320" i="17" s="1"/>
  <c r="AS774" i="17"/>
  <c r="AS338" i="17" s="1"/>
  <c r="AS775" i="17"/>
  <c r="AS339" i="17" s="1"/>
  <c r="AS776" i="17"/>
  <c r="AS340" i="17" s="1"/>
  <c r="AS777" i="17"/>
  <c r="AS341" i="17" s="1"/>
  <c r="AS778" i="17"/>
  <c r="AS342" i="17" s="1"/>
  <c r="AS779" i="17"/>
  <c r="AS343" i="17" s="1"/>
  <c r="AS786" i="17"/>
  <c r="AS350" i="17" s="1"/>
  <c r="AS788" i="17"/>
  <c r="AS352" i="17" s="1"/>
  <c r="AS790" i="17"/>
  <c r="AS354" i="17" s="1"/>
  <c r="AS792" i="17"/>
  <c r="AS356" i="17" s="1"/>
  <c r="AS794" i="17"/>
  <c r="AS358" i="17" s="1"/>
  <c r="AS796" i="17"/>
  <c r="AS360" i="17" s="1"/>
  <c r="AS798" i="17"/>
  <c r="AS362" i="17" s="1"/>
  <c r="AS800" i="17"/>
  <c r="AS364" i="17" s="1"/>
  <c r="AS802" i="17"/>
  <c r="AS366" i="17" s="1"/>
  <c r="AS804" i="17"/>
  <c r="AS368" i="17" s="1"/>
  <c r="AS806" i="17"/>
  <c r="AS370" i="17" s="1"/>
  <c r="AS808" i="17"/>
  <c r="AS372" i="17" s="1"/>
  <c r="AS810" i="17"/>
  <c r="AS374" i="17" s="1"/>
  <c r="AS812" i="17"/>
  <c r="AS376" i="17" s="1"/>
  <c r="AS814" i="17"/>
  <c r="AS378" i="17" s="1"/>
  <c r="AS816" i="17"/>
  <c r="AS380" i="17" s="1"/>
  <c r="AS818" i="17"/>
  <c r="AS382" i="17" s="1"/>
  <c r="AS820" i="17"/>
  <c r="AS384" i="17" s="1"/>
  <c r="AS822" i="17"/>
  <c r="AS386" i="17" s="1"/>
  <c r="AS824" i="17"/>
  <c r="AS388" i="17" s="1"/>
  <c r="AS826" i="17"/>
  <c r="AS390" i="17" s="1"/>
  <c r="AS828" i="17"/>
  <c r="AS392" i="17" s="1"/>
  <c r="AS830" i="17"/>
  <c r="AS394" i="17" s="1"/>
  <c r="AS832" i="17"/>
  <c r="AS396" i="17" s="1"/>
  <c r="AS834" i="17"/>
  <c r="AS398" i="17" s="1"/>
  <c r="AS836" i="17"/>
  <c r="AS400" i="17" s="1"/>
  <c r="AS838" i="17"/>
  <c r="AS402" i="17" s="1"/>
  <c r="AS840" i="17"/>
  <c r="AS404" i="17" s="1"/>
  <c r="AS842" i="17"/>
  <c r="AS406" i="17" s="1"/>
  <c r="AS844" i="17"/>
  <c r="AS408" i="17" s="1"/>
  <c r="AS846" i="17"/>
  <c r="AS410" i="17" s="1"/>
  <c r="AS848" i="17"/>
  <c r="AS412" i="17" s="1"/>
  <c r="AS850" i="17"/>
  <c r="AS414" i="17" s="1"/>
  <c r="AS852" i="17"/>
  <c r="AS416" i="17" s="1"/>
  <c r="AS854" i="17"/>
  <c r="AS418" i="17" s="1"/>
  <c r="AS856" i="17"/>
  <c r="AS420" i="17" s="1"/>
  <c r="AS858" i="17"/>
  <c r="AS422" i="17" s="1"/>
  <c r="AS860" i="17"/>
  <c r="AS424" i="17" s="1"/>
  <c r="AS862" i="17"/>
  <c r="AS426" i="17" s="1"/>
  <c r="AS864" i="17"/>
  <c r="AS428" i="17" s="1"/>
  <c r="AS866" i="17"/>
  <c r="AS430" i="17" s="1"/>
  <c r="AS868" i="17"/>
  <c r="AS432" i="17" s="1"/>
  <c r="AS870" i="17"/>
  <c r="AS434" i="17" s="1"/>
  <c r="AS872" i="17"/>
  <c r="AS436" i="17" s="1"/>
  <c r="AS874" i="17"/>
  <c r="AS438" i="17" s="1"/>
  <c r="AS876" i="17"/>
  <c r="AS440" i="17" s="1"/>
  <c r="AS878" i="17"/>
  <c r="AS442" i="17" s="1"/>
  <c r="AS880" i="17"/>
  <c r="AS444" i="17" s="1"/>
  <c r="AS882" i="17"/>
  <c r="AS446" i="17" s="1"/>
  <c r="AS884" i="17"/>
  <c r="AS448" i="17" s="1"/>
  <c r="AS886" i="17"/>
  <c r="AS450" i="17" s="1"/>
  <c r="AS888" i="17"/>
  <c r="AS452" i="17" s="1"/>
  <c r="AS890" i="17"/>
  <c r="AS454" i="17" s="1"/>
  <c r="AS892" i="17"/>
  <c r="AS456" i="17" s="1"/>
  <c r="AS894" i="17"/>
  <c r="AS458" i="17" s="1"/>
  <c r="AS896" i="17"/>
  <c r="AS460" i="17" s="1"/>
  <c r="AS688" i="17"/>
  <c r="AS252" i="17" s="1"/>
  <c r="AS692" i="17"/>
  <c r="AS256" i="17" s="1"/>
  <c r="AS696" i="17"/>
  <c r="AS260" i="17" s="1"/>
  <c r="AS716" i="17"/>
  <c r="AS280" i="17" s="1"/>
  <c r="AS728" i="17"/>
  <c r="AS292" i="17" s="1"/>
  <c r="AS736" i="17"/>
  <c r="AS300" i="17" s="1"/>
  <c r="AS744" i="17"/>
  <c r="AS308" i="17" s="1"/>
  <c r="AS764" i="17"/>
  <c r="AS328" i="17" s="1"/>
  <c r="AS770" i="17"/>
  <c r="AS334" i="17" s="1"/>
  <c r="AS771" i="17"/>
  <c r="AS335" i="17" s="1"/>
  <c r="AS772" i="17"/>
  <c r="AS336" i="17" s="1"/>
  <c r="AS773" i="17"/>
  <c r="AS337" i="17" s="1"/>
  <c r="AS783" i="17"/>
  <c r="AS347" i="17" s="1"/>
  <c r="Y687" i="17"/>
  <c r="Y689" i="17"/>
  <c r="Y691" i="17"/>
  <c r="Y693" i="17"/>
  <c r="Y695" i="17"/>
  <c r="Y697" i="17"/>
  <c r="Y699" i="17"/>
  <c r="Y701" i="17"/>
  <c r="Y703" i="17"/>
  <c r="Y705" i="17"/>
  <c r="Y707" i="17"/>
  <c r="Y709" i="17"/>
  <c r="Y711" i="17"/>
  <c r="Y713" i="17"/>
  <c r="Y715" i="17"/>
  <c r="Y717" i="17"/>
  <c r="Y719" i="17"/>
  <c r="Y721" i="17"/>
  <c r="Y723" i="17"/>
  <c r="Y725" i="17"/>
  <c r="Y727" i="17"/>
  <c r="Y729" i="17"/>
  <c r="Y731" i="17"/>
  <c r="Y733" i="17"/>
  <c r="Y735" i="17"/>
  <c r="Y737" i="17"/>
  <c r="Y739" i="17"/>
  <c r="Y741" i="17"/>
  <c r="Y743" i="17"/>
  <c r="Y745" i="17"/>
  <c r="Y747" i="17"/>
  <c r="Y749" i="17"/>
  <c r="Y751" i="17"/>
  <c r="Y753" i="17"/>
  <c r="Y755" i="17"/>
  <c r="Y757" i="17"/>
  <c r="Y759" i="17"/>
  <c r="Y761" i="17"/>
  <c r="Y763" i="17"/>
  <c r="Y765" i="17"/>
  <c r="Y767" i="17"/>
  <c r="Y690" i="17"/>
  <c r="Y694" i="17"/>
  <c r="Y698" i="17"/>
  <c r="Y702" i="17"/>
  <c r="Y706" i="17"/>
  <c r="Y710" i="17"/>
  <c r="Y714" i="17"/>
  <c r="Y718" i="17"/>
  <c r="Y722" i="17"/>
  <c r="Y726" i="17"/>
  <c r="Y730" i="17"/>
  <c r="Y734" i="17"/>
  <c r="Y738" i="17"/>
  <c r="Y742" i="17"/>
  <c r="Y746" i="17"/>
  <c r="Y750" i="17"/>
  <c r="Y754" i="17"/>
  <c r="Y758" i="17"/>
  <c r="Y762" i="17"/>
  <c r="Y766" i="17"/>
  <c r="Y785" i="17"/>
  <c r="Y787" i="17"/>
  <c r="Y789" i="17"/>
  <c r="Y791" i="17"/>
  <c r="Y793" i="17"/>
  <c r="Y795" i="17"/>
  <c r="Y797" i="17"/>
  <c r="Y799" i="17"/>
  <c r="Y801" i="17"/>
  <c r="Y803" i="17"/>
  <c r="Y805" i="17"/>
  <c r="Y807" i="17"/>
  <c r="Y809" i="17"/>
  <c r="Y811" i="17"/>
  <c r="Y813" i="17"/>
  <c r="Y815" i="17"/>
  <c r="Y817" i="17"/>
  <c r="Y819" i="17"/>
  <c r="Y821" i="17"/>
  <c r="Y823" i="17"/>
  <c r="Y825" i="17"/>
  <c r="Y827" i="17"/>
  <c r="Y829" i="17"/>
  <c r="Y831" i="17"/>
  <c r="Y833" i="17"/>
  <c r="Y835" i="17"/>
  <c r="Y837" i="17"/>
  <c r="Y839" i="17"/>
  <c r="Y841" i="17"/>
  <c r="Y843" i="17"/>
  <c r="Y845" i="17"/>
  <c r="Y847" i="17"/>
  <c r="Y849" i="17"/>
  <c r="Y851" i="17"/>
  <c r="Y853" i="17"/>
  <c r="Y855" i="17"/>
  <c r="Y857" i="17"/>
  <c r="Y859" i="17"/>
  <c r="Y861" i="17"/>
  <c r="Y863" i="17"/>
  <c r="Y865" i="17"/>
  <c r="Y867" i="17"/>
  <c r="Y869" i="17"/>
  <c r="Y871" i="17"/>
  <c r="Y873" i="17"/>
  <c r="Y875" i="17"/>
  <c r="Y877" i="17"/>
  <c r="Y879" i="17"/>
  <c r="Y881" i="17"/>
  <c r="Y883" i="17"/>
  <c r="Y885" i="17"/>
  <c r="Y887" i="17"/>
  <c r="Y889" i="17"/>
  <c r="Y891" i="17"/>
  <c r="Y893" i="17"/>
  <c r="Y895" i="17"/>
  <c r="Y897" i="17"/>
  <c r="Y769" i="17"/>
  <c r="Y770" i="17"/>
  <c r="Y771" i="17"/>
  <c r="Y772" i="17"/>
  <c r="Y773" i="17"/>
  <c r="Y774" i="17"/>
  <c r="Y775" i="17"/>
  <c r="Y776" i="17"/>
  <c r="Y777" i="17"/>
  <c r="Y778" i="17"/>
  <c r="Y779" i="17"/>
  <c r="Y780" i="17"/>
  <c r="Y781" i="17"/>
  <c r="Y782" i="17"/>
  <c r="Y783" i="17"/>
  <c r="Y784" i="17"/>
  <c r="Y688" i="17"/>
  <c r="Y692" i="17"/>
  <c r="Y696" i="17"/>
  <c r="Y700" i="17"/>
  <c r="Y704" i="17"/>
  <c r="Y708" i="17"/>
  <c r="Y712" i="17"/>
  <c r="Y716" i="17"/>
  <c r="Y720" i="17"/>
  <c r="Y724" i="17"/>
  <c r="Y728" i="17"/>
  <c r="Y732" i="17"/>
  <c r="Y736" i="17"/>
  <c r="Y740" i="17"/>
  <c r="Y744" i="17"/>
  <c r="Y748" i="17"/>
  <c r="Y752" i="17"/>
  <c r="Y756" i="17"/>
  <c r="Y760" i="17"/>
  <c r="Y764" i="17"/>
  <c r="Y768" i="17"/>
  <c r="Y786" i="17"/>
  <c r="Y788" i="17"/>
  <c r="Y790" i="17"/>
  <c r="Y792" i="17"/>
  <c r="Y794" i="17"/>
  <c r="Y796" i="17"/>
  <c r="Y798" i="17"/>
  <c r="Y800" i="17"/>
  <c r="Y802" i="17"/>
  <c r="Y804" i="17"/>
  <c r="Y806" i="17"/>
  <c r="Y808" i="17"/>
  <c r="Y810" i="17"/>
  <c r="Y812" i="17"/>
  <c r="Y814" i="17"/>
  <c r="Y816" i="17"/>
  <c r="Y818" i="17"/>
  <c r="Y820" i="17"/>
  <c r="Y822" i="17"/>
  <c r="Y824" i="17"/>
  <c r="Y826" i="17"/>
  <c r="Y828" i="17"/>
  <c r="Y830" i="17"/>
  <c r="Y832" i="17"/>
  <c r="Y834" i="17"/>
  <c r="Y836" i="17"/>
  <c r="Y838" i="17"/>
  <c r="Y840" i="17"/>
  <c r="Y842" i="17"/>
  <c r="Y844" i="17"/>
  <c r="Y846" i="17"/>
  <c r="Y848" i="17"/>
  <c r="Y850" i="17"/>
  <c r="Y852" i="17"/>
  <c r="Y854" i="17"/>
  <c r="Y856" i="17"/>
  <c r="Y858" i="17"/>
  <c r="Y860" i="17"/>
  <c r="Y862" i="17"/>
  <c r="Y864" i="17"/>
  <c r="Y866" i="17"/>
  <c r="Y868" i="17"/>
  <c r="Y870" i="17"/>
  <c r="Y872" i="17"/>
  <c r="Y874" i="17"/>
  <c r="Y876" i="17"/>
  <c r="Y878" i="17"/>
  <c r="Y880" i="17"/>
  <c r="Y882" i="17"/>
  <c r="Y884" i="17"/>
  <c r="Y886" i="17"/>
  <c r="Y888" i="17"/>
  <c r="Y890" i="17"/>
  <c r="Y892" i="17"/>
  <c r="Y894" i="17"/>
  <c r="Y896" i="17"/>
  <c r="X512" i="17"/>
  <c r="X545" i="17"/>
  <c r="X553" i="17"/>
  <c r="X585" i="17"/>
  <c r="X568" i="17"/>
  <c r="X574" i="17"/>
  <c r="X629" i="17"/>
  <c r="X649" i="17"/>
  <c r="X667" i="17"/>
  <c r="X687" i="17"/>
  <c r="X689" i="17"/>
  <c r="X691" i="17"/>
  <c r="X693" i="17"/>
  <c r="X695" i="17"/>
  <c r="X697" i="17"/>
  <c r="X699" i="17"/>
  <c r="X701" i="17"/>
  <c r="X703" i="17"/>
  <c r="X705" i="17"/>
  <c r="X707" i="17"/>
  <c r="X709" i="17"/>
  <c r="X711" i="17"/>
  <c r="X713" i="17"/>
  <c r="X715" i="17"/>
  <c r="X717" i="17"/>
  <c r="X719" i="17"/>
  <c r="X721" i="17"/>
  <c r="X723" i="17"/>
  <c r="X725" i="17"/>
  <c r="X727" i="17"/>
  <c r="X729" i="17"/>
  <c r="X731" i="17"/>
  <c r="X733" i="17"/>
  <c r="X735" i="17"/>
  <c r="X737" i="17"/>
  <c r="X739" i="17"/>
  <c r="X741" i="17"/>
  <c r="X743" i="17"/>
  <c r="X745" i="17"/>
  <c r="X747" i="17"/>
  <c r="X749" i="17"/>
  <c r="X751" i="17"/>
  <c r="X753" i="17"/>
  <c r="X755" i="17"/>
  <c r="X757" i="17"/>
  <c r="X759" i="17"/>
  <c r="X761" i="17"/>
  <c r="X763" i="17"/>
  <c r="X765" i="17"/>
  <c r="X767" i="17"/>
  <c r="X769" i="17"/>
  <c r="X771" i="17"/>
  <c r="X773" i="17"/>
  <c r="X775" i="17"/>
  <c r="X777" i="17"/>
  <c r="X779" i="17"/>
  <c r="X781" i="17"/>
  <c r="X783" i="17"/>
  <c r="X688" i="17"/>
  <c r="X690" i="17"/>
  <c r="X692" i="17"/>
  <c r="X694" i="17"/>
  <c r="X696" i="17"/>
  <c r="X698" i="17"/>
  <c r="X700" i="17"/>
  <c r="X702" i="17"/>
  <c r="X704" i="17"/>
  <c r="X706" i="17"/>
  <c r="X708" i="17"/>
  <c r="X710" i="17"/>
  <c r="X712" i="17"/>
  <c r="X714" i="17"/>
  <c r="X716" i="17"/>
  <c r="X718" i="17"/>
  <c r="X720" i="17"/>
  <c r="X722" i="17"/>
  <c r="X724" i="17"/>
  <c r="X726" i="17"/>
  <c r="X728" i="17"/>
  <c r="X730" i="17"/>
  <c r="X732" i="17"/>
  <c r="X734" i="17"/>
  <c r="X736" i="17"/>
  <c r="X738" i="17"/>
  <c r="X740" i="17"/>
  <c r="X742" i="17"/>
  <c r="X744" i="17"/>
  <c r="X746" i="17"/>
  <c r="X748" i="17"/>
  <c r="X750" i="17"/>
  <c r="X752" i="17"/>
  <c r="X754" i="17"/>
  <c r="X756" i="17"/>
  <c r="X758" i="17"/>
  <c r="X760" i="17"/>
  <c r="X762" i="17"/>
  <c r="X764" i="17"/>
  <c r="X766" i="17"/>
  <c r="X768" i="17"/>
  <c r="X770" i="17"/>
  <c r="X772" i="17"/>
  <c r="X774" i="17"/>
  <c r="X776" i="17"/>
  <c r="X778" i="17"/>
  <c r="X780" i="17"/>
  <c r="X782" i="17"/>
  <c r="X784" i="17"/>
  <c r="X888" i="17"/>
  <c r="X890" i="17"/>
  <c r="X896" i="17"/>
  <c r="X785" i="17"/>
  <c r="X789" i="17"/>
  <c r="X793" i="17"/>
  <c r="X801" i="17"/>
  <c r="X805" i="17"/>
  <c r="X809" i="17"/>
  <c r="X811" i="17"/>
  <c r="X813" i="17"/>
  <c r="X827" i="17"/>
  <c r="X833" i="17"/>
  <c r="X841" i="17"/>
  <c r="X849" i="17"/>
  <c r="X853" i="17"/>
  <c r="X855" i="17"/>
  <c r="X857" i="17"/>
  <c r="X859" i="17"/>
  <c r="X861" i="17"/>
  <c r="X869" i="17"/>
  <c r="X875" i="17"/>
  <c r="X877" i="17"/>
  <c r="X879" i="17"/>
  <c r="X881" i="17"/>
  <c r="X893" i="17"/>
  <c r="X895" i="17"/>
  <c r="X897" i="17"/>
  <c r="X786" i="17"/>
  <c r="X788" i="17"/>
  <c r="X790" i="17"/>
  <c r="X792" i="17"/>
  <c r="X794" i="17"/>
  <c r="X796" i="17"/>
  <c r="X798" i="17"/>
  <c r="X800" i="17"/>
  <c r="X802" i="17"/>
  <c r="X804" i="17"/>
  <c r="X806" i="17"/>
  <c r="X808" i="17"/>
  <c r="X810" i="17"/>
  <c r="X812" i="17"/>
  <c r="X814" i="17"/>
  <c r="X816" i="17"/>
  <c r="X818" i="17"/>
  <c r="X820" i="17"/>
  <c r="X822" i="17"/>
  <c r="X824" i="17"/>
  <c r="X826" i="17"/>
  <c r="X828" i="17"/>
  <c r="X830" i="17"/>
  <c r="X832" i="17"/>
  <c r="X834" i="17"/>
  <c r="X836" i="17"/>
  <c r="X838" i="17"/>
  <c r="X840" i="17"/>
  <c r="X842" i="17"/>
  <c r="X844" i="17"/>
  <c r="X846" i="17"/>
  <c r="X848" i="17"/>
  <c r="X850" i="17"/>
  <c r="X852" i="17"/>
  <c r="X854" i="17"/>
  <c r="X856" i="17"/>
  <c r="X858" i="17"/>
  <c r="X860" i="17"/>
  <c r="X862" i="17"/>
  <c r="X864" i="17"/>
  <c r="X866" i="17"/>
  <c r="X868" i="17"/>
  <c r="X870" i="17"/>
  <c r="X872" i="17"/>
  <c r="X874" i="17"/>
  <c r="X876" i="17"/>
  <c r="X878" i="17"/>
  <c r="X880" i="17"/>
  <c r="X882" i="17"/>
  <c r="X884" i="17"/>
  <c r="X886" i="17"/>
  <c r="X892" i="17"/>
  <c r="X894" i="17"/>
  <c r="X795" i="17"/>
  <c r="X817" i="17"/>
  <c r="X821" i="17"/>
  <c r="X831" i="17"/>
  <c r="X835" i="17"/>
  <c r="X839" i="17"/>
  <c r="X843" i="17"/>
  <c r="X847" i="17"/>
  <c r="X863" i="17"/>
  <c r="X865" i="17"/>
  <c r="X867" i="17"/>
  <c r="X871" i="17"/>
  <c r="X885" i="17"/>
  <c r="X887" i="17"/>
  <c r="X889" i="17"/>
  <c r="X787" i="17"/>
  <c r="X791" i="17"/>
  <c r="X797" i="17"/>
  <c r="X799" i="17"/>
  <c r="X803" i="17"/>
  <c r="X807" i="17"/>
  <c r="X815" i="17"/>
  <c r="X819" i="17"/>
  <c r="X823" i="17"/>
  <c r="X825" i="17"/>
  <c r="X829" i="17"/>
  <c r="X837" i="17"/>
  <c r="X845" i="17"/>
  <c r="X851" i="17"/>
  <c r="X873" i="17"/>
  <c r="X883" i="17"/>
  <c r="X891" i="17"/>
  <c r="Q687" i="17"/>
  <c r="Q689" i="17"/>
  <c r="Q691" i="17"/>
  <c r="Q693" i="17"/>
  <c r="Q695" i="17"/>
  <c r="Q697" i="17"/>
  <c r="Q699" i="17"/>
  <c r="Q701" i="17"/>
  <c r="Q703" i="17"/>
  <c r="Q705" i="17"/>
  <c r="Q707" i="17"/>
  <c r="Q709" i="17"/>
  <c r="Q711" i="17"/>
  <c r="Q713" i="17"/>
  <c r="Q715" i="17"/>
  <c r="Q717" i="17"/>
  <c r="Q719" i="17"/>
  <c r="Q721" i="17"/>
  <c r="Q723" i="17"/>
  <c r="Q725" i="17"/>
  <c r="Q727" i="17"/>
  <c r="Q729" i="17"/>
  <c r="Q731" i="17"/>
  <c r="Q733" i="17"/>
  <c r="Q735" i="17"/>
  <c r="Q737" i="17"/>
  <c r="Q739" i="17"/>
  <c r="Q741" i="17"/>
  <c r="Q743" i="17"/>
  <c r="Q745" i="17"/>
  <c r="Q747" i="17"/>
  <c r="Q749" i="17"/>
  <c r="Q751" i="17"/>
  <c r="Q753" i="17"/>
  <c r="Q755" i="17"/>
  <c r="Q757" i="17"/>
  <c r="Q759" i="17"/>
  <c r="Q761" i="17"/>
  <c r="Q763" i="17"/>
  <c r="Q765" i="17"/>
  <c r="Q767" i="17"/>
  <c r="Q688" i="17"/>
  <c r="Q692" i="17"/>
  <c r="Q696" i="17"/>
  <c r="Q700" i="17"/>
  <c r="Q704" i="17"/>
  <c r="Q708" i="17"/>
  <c r="Q712" i="17"/>
  <c r="Q716" i="17"/>
  <c r="Q720" i="17"/>
  <c r="Q724" i="17"/>
  <c r="Q728" i="17"/>
  <c r="Q732" i="17"/>
  <c r="Q736" i="17"/>
  <c r="Q740" i="17"/>
  <c r="Q744" i="17"/>
  <c r="Q748" i="17"/>
  <c r="Q752" i="17"/>
  <c r="Q756" i="17"/>
  <c r="Q760" i="17"/>
  <c r="Q764" i="17"/>
  <c r="Q768" i="17"/>
  <c r="Q785" i="17"/>
  <c r="Q787" i="17"/>
  <c r="Q789" i="17"/>
  <c r="Q791" i="17"/>
  <c r="Q793" i="17"/>
  <c r="Q795" i="17"/>
  <c r="Q797" i="17"/>
  <c r="Q799" i="17"/>
  <c r="Q801" i="17"/>
  <c r="Q803" i="17"/>
  <c r="Q805" i="17"/>
  <c r="Q807" i="17"/>
  <c r="Q809" i="17"/>
  <c r="Q811" i="17"/>
  <c r="Q813" i="17"/>
  <c r="Q815" i="17"/>
  <c r="Q817" i="17"/>
  <c r="Q819" i="17"/>
  <c r="Q821" i="17"/>
  <c r="Q823" i="17"/>
  <c r="Q825" i="17"/>
  <c r="Q827" i="17"/>
  <c r="Q829" i="17"/>
  <c r="Q831" i="17"/>
  <c r="Q833" i="17"/>
  <c r="Q835" i="17"/>
  <c r="Q837" i="17"/>
  <c r="Q839" i="17"/>
  <c r="Q841" i="17"/>
  <c r="Q843" i="17"/>
  <c r="Q845" i="17"/>
  <c r="Q847" i="17"/>
  <c r="Q849" i="17"/>
  <c r="Q851" i="17"/>
  <c r="Q853" i="17"/>
  <c r="Q855" i="17"/>
  <c r="Q857" i="17"/>
  <c r="Q859" i="17"/>
  <c r="Q861" i="17"/>
  <c r="Q863" i="17"/>
  <c r="Q865" i="17"/>
  <c r="Q867" i="17"/>
  <c r="Q869" i="17"/>
  <c r="Q871" i="17"/>
  <c r="Q873" i="17"/>
  <c r="Q875" i="17"/>
  <c r="Q877" i="17"/>
  <c r="Q879" i="17"/>
  <c r="Q881" i="17"/>
  <c r="Q883" i="17"/>
  <c r="Q885" i="17"/>
  <c r="Q887" i="17"/>
  <c r="Q889" i="17"/>
  <c r="Q891" i="17"/>
  <c r="Q893" i="17"/>
  <c r="Q895" i="17"/>
  <c r="Q897" i="17"/>
  <c r="Q769" i="17"/>
  <c r="Q770" i="17"/>
  <c r="Q771" i="17"/>
  <c r="Q772" i="17"/>
  <c r="Q773" i="17"/>
  <c r="Q774" i="17"/>
  <c r="Q775" i="17"/>
  <c r="Q776" i="17"/>
  <c r="Q777" i="17"/>
  <c r="Q778" i="17"/>
  <c r="Q779" i="17"/>
  <c r="Q780" i="17"/>
  <c r="Q781" i="17"/>
  <c r="Q782" i="17"/>
  <c r="Q783" i="17"/>
  <c r="Q784" i="17"/>
  <c r="Q690" i="17"/>
  <c r="Q694" i="17"/>
  <c r="Q698" i="17"/>
  <c r="Q702" i="17"/>
  <c r="Q706" i="17"/>
  <c r="Q710" i="17"/>
  <c r="Q714" i="17"/>
  <c r="Q718" i="17"/>
  <c r="Q722" i="17"/>
  <c r="Q726" i="17"/>
  <c r="Q730" i="17"/>
  <c r="Q734" i="17"/>
  <c r="Q738" i="17"/>
  <c r="Q742" i="17"/>
  <c r="Q746" i="17"/>
  <c r="Q750" i="17"/>
  <c r="Q754" i="17"/>
  <c r="Q758" i="17"/>
  <c r="Q762" i="17"/>
  <c r="Q766" i="17"/>
  <c r="Q786" i="17"/>
  <c r="Q788" i="17"/>
  <c r="Q790" i="17"/>
  <c r="Q792" i="17"/>
  <c r="Q794" i="17"/>
  <c r="Q796" i="17"/>
  <c r="Q798" i="17"/>
  <c r="Q800" i="17"/>
  <c r="Q802" i="17"/>
  <c r="Q804" i="17"/>
  <c r="Q806" i="17"/>
  <c r="Q808" i="17"/>
  <c r="Q810" i="17"/>
  <c r="Q812" i="17"/>
  <c r="Q814" i="17"/>
  <c r="Q816" i="17"/>
  <c r="Q818" i="17"/>
  <c r="Q820" i="17"/>
  <c r="Q822" i="17"/>
  <c r="Q824" i="17"/>
  <c r="Q826" i="17"/>
  <c r="Q828" i="17"/>
  <c r="Q830" i="17"/>
  <c r="Q832" i="17"/>
  <c r="Q834" i="17"/>
  <c r="Q836" i="17"/>
  <c r="Q838" i="17"/>
  <c r="Q840" i="17"/>
  <c r="Q842" i="17"/>
  <c r="Q844" i="17"/>
  <c r="Q846" i="17"/>
  <c r="Q848" i="17"/>
  <c r="Q850" i="17"/>
  <c r="Q852" i="17"/>
  <c r="Q854" i="17"/>
  <c r="Q856" i="17"/>
  <c r="Q858" i="17"/>
  <c r="Q860" i="17"/>
  <c r="Q862" i="17"/>
  <c r="Q864" i="17"/>
  <c r="Q866" i="17"/>
  <c r="Q868" i="17"/>
  <c r="Q870" i="17"/>
  <c r="Q872" i="17"/>
  <c r="Q874" i="17"/>
  <c r="Q876" i="17"/>
  <c r="Q878" i="17"/>
  <c r="Q880" i="17"/>
  <c r="Q882" i="17"/>
  <c r="Q884" i="17"/>
  <c r="Q886" i="17"/>
  <c r="Q888" i="17"/>
  <c r="Q890" i="17"/>
  <c r="Q892" i="17"/>
  <c r="Q894" i="17"/>
  <c r="Q896" i="17"/>
  <c r="AL688" i="17"/>
  <c r="AL690" i="17"/>
  <c r="AL692" i="17"/>
  <c r="AL694" i="17"/>
  <c r="AL696" i="17"/>
  <c r="AL698" i="17"/>
  <c r="AL700" i="17"/>
  <c r="AL702" i="17"/>
  <c r="AL704" i="17"/>
  <c r="AL706" i="17"/>
  <c r="AL708" i="17"/>
  <c r="AL710" i="17"/>
  <c r="AL712" i="17"/>
  <c r="AL714" i="17"/>
  <c r="AL716" i="17"/>
  <c r="AL718" i="17"/>
  <c r="AL720" i="17"/>
  <c r="AL722" i="17"/>
  <c r="AL724" i="17"/>
  <c r="AL726" i="17"/>
  <c r="AL728" i="17"/>
  <c r="AL730" i="17"/>
  <c r="AL732" i="17"/>
  <c r="AL734" i="17"/>
  <c r="AL736" i="17"/>
  <c r="AL738" i="17"/>
  <c r="AL740" i="17"/>
  <c r="AL742" i="17"/>
  <c r="AL744" i="17"/>
  <c r="AL746" i="17"/>
  <c r="AL748" i="17"/>
  <c r="AL750" i="17"/>
  <c r="AL752" i="17"/>
  <c r="AL754" i="17"/>
  <c r="AL756" i="17"/>
  <c r="AL758" i="17"/>
  <c r="AL760" i="17"/>
  <c r="AL762" i="17"/>
  <c r="AL764" i="17"/>
  <c r="AL766" i="17"/>
  <c r="AL768" i="17"/>
  <c r="AL770" i="17"/>
  <c r="AL772" i="17"/>
  <c r="AL774" i="17"/>
  <c r="AL776" i="17"/>
  <c r="AL778" i="17"/>
  <c r="AL780" i="17"/>
  <c r="AL782" i="17"/>
  <c r="AL784" i="17"/>
  <c r="AL687" i="17"/>
  <c r="AL689" i="17"/>
  <c r="AL691" i="17"/>
  <c r="AL693" i="17"/>
  <c r="AL695" i="17"/>
  <c r="AL697" i="17"/>
  <c r="AL699" i="17"/>
  <c r="AL701" i="17"/>
  <c r="AL703" i="17"/>
  <c r="AL705" i="17"/>
  <c r="AL707" i="17"/>
  <c r="AL709" i="17"/>
  <c r="AL711" i="17"/>
  <c r="AL713" i="17"/>
  <c r="AL715" i="17"/>
  <c r="AL717" i="17"/>
  <c r="AL719" i="17"/>
  <c r="AL721" i="17"/>
  <c r="AL723" i="17"/>
  <c r="AL725" i="17"/>
  <c r="AL727" i="17"/>
  <c r="AL729" i="17"/>
  <c r="AL731" i="17"/>
  <c r="AL733" i="17"/>
  <c r="AL735" i="17"/>
  <c r="AL737" i="17"/>
  <c r="AL739" i="17"/>
  <c r="AL741" i="17"/>
  <c r="AL743" i="17"/>
  <c r="AL745" i="17"/>
  <c r="AL747" i="17"/>
  <c r="AL749" i="17"/>
  <c r="AL751" i="17"/>
  <c r="AL753" i="17"/>
  <c r="AL755" i="17"/>
  <c r="AL757" i="17"/>
  <c r="AL759" i="17"/>
  <c r="AL761" i="17"/>
  <c r="AL763" i="17"/>
  <c r="AL765" i="17"/>
  <c r="AL767" i="17"/>
  <c r="AL769" i="17"/>
  <c r="AL771" i="17"/>
  <c r="AL773" i="17"/>
  <c r="AL775" i="17"/>
  <c r="AL777" i="17"/>
  <c r="AL779" i="17"/>
  <c r="AL781" i="17"/>
  <c r="AL783" i="17"/>
  <c r="AL889" i="17"/>
  <c r="AL893" i="17"/>
  <c r="AL897" i="17"/>
  <c r="AL788" i="17"/>
  <c r="AL792" i="17"/>
  <c r="AL794" i="17"/>
  <c r="AL802" i="17"/>
  <c r="AL804" i="17"/>
  <c r="AL808" i="17"/>
  <c r="AL810" i="17"/>
  <c r="AL812" i="17"/>
  <c r="AL816" i="17"/>
  <c r="AL820" i="17"/>
  <c r="AL824" i="17"/>
  <c r="AL826" i="17"/>
  <c r="AL830" i="17"/>
  <c r="AL832" i="17"/>
  <c r="AL844" i="17"/>
  <c r="AL856" i="17"/>
  <c r="AL858" i="17"/>
  <c r="AL874" i="17"/>
  <c r="AL882" i="17"/>
  <c r="AL886" i="17"/>
  <c r="AL888" i="17"/>
  <c r="AL892" i="17"/>
  <c r="AL894" i="17"/>
  <c r="AL896" i="17"/>
  <c r="AL785" i="17"/>
  <c r="AL787" i="17"/>
  <c r="AL789" i="17"/>
  <c r="AL791" i="17"/>
  <c r="AL793" i="17"/>
  <c r="AL795" i="17"/>
  <c r="AL797" i="17"/>
  <c r="AL799" i="17"/>
  <c r="AL801" i="17"/>
  <c r="AL803" i="17"/>
  <c r="AL805" i="17"/>
  <c r="AL807" i="17"/>
  <c r="AL809" i="17"/>
  <c r="AL811" i="17"/>
  <c r="AL813" i="17"/>
  <c r="AL815" i="17"/>
  <c r="AL817" i="17"/>
  <c r="AL819" i="17"/>
  <c r="AL821" i="17"/>
  <c r="AL823" i="17"/>
  <c r="AL825" i="17"/>
  <c r="AL827" i="17"/>
  <c r="AL829" i="17"/>
  <c r="AL831" i="17"/>
  <c r="AL833" i="17"/>
  <c r="AL835" i="17"/>
  <c r="AL837" i="17"/>
  <c r="AL839" i="17"/>
  <c r="AL841" i="17"/>
  <c r="AL843" i="17"/>
  <c r="AL845" i="17"/>
  <c r="AL847" i="17"/>
  <c r="AL849" i="17"/>
  <c r="AL851" i="17"/>
  <c r="AL853" i="17"/>
  <c r="AL855" i="17"/>
  <c r="AL857" i="17"/>
  <c r="AL859" i="17"/>
  <c r="AL861" i="17"/>
  <c r="AL863" i="17"/>
  <c r="AL865" i="17"/>
  <c r="AL867" i="17"/>
  <c r="AL869" i="17"/>
  <c r="AL871" i="17"/>
  <c r="AL873" i="17"/>
  <c r="AL875" i="17"/>
  <c r="AL877" i="17"/>
  <c r="AL879" i="17"/>
  <c r="AL881" i="17"/>
  <c r="AL883" i="17"/>
  <c r="AL885" i="17"/>
  <c r="AL887" i="17"/>
  <c r="AL891" i="17"/>
  <c r="AL895" i="17"/>
  <c r="AL806" i="17"/>
  <c r="AL818" i="17"/>
  <c r="AL840" i="17"/>
  <c r="AL842" i="17"/>
  <c r="AL864" i="17"/>
  <c r="AL872" i="17"/>
  <c r="AL786" i="17"/>
  <c r="AL790" i="17"/>
  <c r="AL796" i="17"/>
  <c r="AL798" i="17"/>
  <c r="AL800" i="17"/>
  <c r="AL814" i="17"/>
  <c r="AL822" i="17"/>
  <c r="AL828" i="17"/>
  <c r="AL834" i="17"/>
  <c r="AL836" i="17"/>
  <c r="AL838" i="17"/>
  <c r="AL846" i="17"/>
  <c r="AL848" i="17"/>
  <c r="AL850" i="17"/>
  <c r="AL852" i="17"/>
  <c r="AL854" i="17"/>
  <c r="AL860" i="17"/>
  <c r="AL862" i="17"/>
  <c r="AL866" i="17"/>
  <c r="AL868" i="17"/>
  <c r="AL870" i="17"/>
  <c r="AL876" i="17"/>
  <c r="AL878" i="17"/>
  <c r="AL880" i="17"/>
  <c r="AL884" i="17"/>
  <c r="AL890" i="17"/>
  <c r="M687" i="17"/>
  <c r="M251" i="17" s="1"/>
  <c r="M689" i="17"/>
  <c r="M253" i="17" s="1"/>
  <c r="M691" i="17"/>
  <c r="M255" i="17" s="1"/>
  <c r="M693" i="17"/>
  <c r="M257" i="17" s="1"/>
  <c r="M695" i="17"/>
  <c r="M259" i="17" s="1"/>
  <c r="M697" i="17"/>
  <c r="M261" i="17" s="1"/>
  <c r="M699" i="17"/>
  <c r="M263" i="17" s="1"/>
  <c r="M701" i="17"/>
  <c r="M265" i="17" s="1"/>
  <c r="M703" i="17"/>
  <c r="M267" i="17" s="1"/>
  <c r="M705" i="17"/>
  <c r="M269" i="17" s="1"/>
  <c r="M707" i="17"/>
  <c r="M271" i="17" s="1"/>
  <c r="M709" i="17"/>
  <c r="M273" i="17" s="1"/>
  <c r="M711" i="17"/>
  <c r="M275" i="17" s="1"/>
  <c r="M713" i="17"/>
  <c r="M277" i="17" s="1"/>
  <c r="M715" i="17"/>
  <c r="M279" i="17" s="1"/>
  <c r="M717" i="17"/>
  <c r="M281" i="17" s="1"/>
  <c r="M719" i="17"/>
  <c r="M283" i="17" s="1"/>
  <c r="M721" i="17"/>
  <c r="M285" i="17" s="1"/>
  <c r="M723" i="17"/>
  <c r="M287" i="17" s="1"/>
  <c r="M725" i="17"/>
  <c r="M289" i="17" s="1"/>
  <c r="M727" i="17"/>
  <c r="M291" i="17" s="1"/>
  <c r="M729" i="17"/>
  <c r="M293" i="17" s="1"/>
  <c r="M731" i="17"/>
  <c r="M295" i="17" s="1"/>
  <c r="M733" i="17"/>
  <c r="M297" i="17" s="1"/>
  <c r="M735" i="17"/>
  <c r="M299" i="17" s="1"/>
  <c r="M737" i="17"/>
  <c r="M301" i="17" s="1"/>
  <c r="M739" i="17"/>
  <c r="M303" i="17" s="1"/>
  <c r="M741" i="17"/>
  <c r="M305" i="17" s="1"/>
  <c r="M743" i="17"/>
  <c r="M307" i="17" s="1"/>
  <c r="M745" i="17"/>
  <c r="M309" i="17" s="1"/>
  <c r="M747" i="17"/>
  <c r="M311" i="17" s="1"/>
  <c r="M749" i="17"/>
  <c r="M313" i="17" s="1"/>
  <c r="M751" i="17"/>
  <c r="M315" i="17" s="1"/>
  <c r="M753" i="17"/>
  <c r="M317" i="17" s="1"/>
  <c r="M755" i="17"/>
  <c r="M319" i="17" s="1"/>
  <c r="M757" i="17"/>
  <c r="M321" i="17" s="1"/>
  <c r="M759" i="17"/>
  <c r="M323" i="17" s="1"/>
  <c r="M761" i="17"/>
  <c r="M325" i="17" s="1"/>
  <c r="M763" i="17"/>
  <c r="M327" i="17" s="1"/>
  <c r="M765" i="17"/>
  <c r="M329" i="17" s="1"/>
  <c r="M767" i="17"/>
  <c r="M331" i="17" s="1"/>
  <c r="M785" i="17"/>
  <c r="M349" i="17" s="1"/>
  <c r="M787" i="17"/>
  <c r="M351" i="17" s="1"/>
  <c r="M789" i="17"/>
  <c r="M353" i="17" s="1"/>
  <c r="M791" i="17"/>
  <c r="M355" i="17" s="1"/>
  <c r="M793" i="17"/>
  <c r="M357" i="17" s="1"/>
  <c r="M795" i="17"/>
  <c r="M359" i="17" s="1"/>
  <c r="M797" i="17"/>
  <c r="M361" i="17" s="1"/>
  <c r="M799" i="17"/>
  <c r="M363" i="17" s="1"/>
  <c r="M801" i="17"/>
  <c r="M365" i="17" s="1"/>
  <c r="M803" i="17"/>
  <c r="M367" i="17" s="1"/>
  <c r="M805" i="17"/>
  <c r="M369" i="17" s="1"/>
  <c r="M807" i="17"/>
  <c r="M371" i="17" s="1"/>
  <c r="M809" i="17"/>
  <c r="M373" i="17" s="1"/>
  <c r="M811" i="17"/>
  <c r="M375" i="17" s="1"/>
  <c r="M813" i="17"/>
  <c r="M377" i="17" s="1"/>
  <c r="M815" i="17"/>
  <c r="M379" i="17" s="1"/>
  <c r="M817" i="17"/>
  <c r="M381" i="17" s="1"/>
  <c r="M819" i="17"/>
  <c r="M383" i="17" s="1"/>
  <c r="M821" i="17"/>
  <c r="M385" i="17" s="1"/>
  <c r="M823" i="17"/>
  <c r="M387" i="17" s="1"/>
  <c r="M825" i="17"/>
  <c r="M389" i="17" s="1"/>
  <c r="M827" i="17"/>
  <c r="M391" i="17" s="1"/>
  <c r="M829" i="17"/>
  <c r="M393" i="17" s="1"/>
  <c r="M831" i="17"/>
  <c r="M395" i="17" s="1"/>
  <c r="M833" i="17"/>
  <c r="M397" i="17" s="1"/>
  <c r="M835" i="17"/>
  <c r="M399" i="17" s="1"/>
  <c r="M837" i="17"/>
  <c r="M401" i="17" s="1"/>
  <c r="M839" i="17"/>
  <c r="M403" i="17" s="1"/>
  <c r="M841" i="17"/>
  <c r="M405" i="17" s="1"/>
  <c r="M843" i="17"/>
  <c r="M407" i="17" s="1"/>
  <c r="M845" i="17"/>
  <c r="M409" i="17" s="1"/>
  <c r="M847" i="17"/>
  <c r="M411" i="17" s="1"/>
  <c r="M849" i="17"/>
  <c r="M413" i="17" s="1"/>
  <c r="M851" i="17"/>
  <c r="M415" i="17" s="1"/>
  <c r="M853" i="17"/>
  <c r="M417" i="17" s="1"/>
  <c r="M855" i="17"/>
  <c r="M419" i="17" s="1"/>
  <c r="M857" i="17"/>
  <c r="M421" i="17" s="1"/>
  <c r="M859" i="17"/>
  <c r="M423" i="17" s="1"/>
  <c r="M861" i="17"/>
  <c r="M425" i="17" s="1"/>
  <c r="M863" i="17"/>
  <c r="M427" i="17" s="1"/>
  <c r="M865" i="17"/>
  <c r="M429" i="17" s="1"/>
  <c r="M867" i="17"/>
  <c r="M431" i="17" s="1"/>
  <c r="M869" i="17"/>
  <c r="M433" i="17" s="1"/>
  <c r="M871" i="17"/>
  <c r="M435" i="17" s="1"/>
  <c r="M873" i="17"/>
  <c r="M437" i="17" s="1"/>
  <c r="M875" i="17"/>
  <c r="M439" i="17" s="1"/>
  <c r="M877" i="17"/>
  <c r="M441" i="17" s="1"/>
  <c r="M879" i="17"/>
  <c r="M443" i="17" s="1"/>
  <c r="M881" i="17"/>
  <c r="M445" i="17" s="1"/>
  <c r="M883" i="17"/>
  <c r="M447" i="17" s="1"/>
  <c r="M885" i="17"/>
  <c r="M449" i="17" s="1"/>
  <c r="M887" i="17"/>
  <c r="M451" i="17" s="1"/>
  <c r="M889" i="17"/>
  <c r="M453" i="17" s="1"/>
  <c r="M891" i="17"/>
  <c r="M455" i="17" s="1"/>
  <c r="M893" i="17"/>
  <c r="M457" i="17" s="1"/>
  <c r="M895" i="17"/>
  <c r="M459" i="17" s="1"/>
  <c r="M897" i="17"/>
  <c r="M461" i="17" s="1"/>
  <c r="M716" i="17"/>
  <c r="M280" i="17" s="1"/>
  <c r="M720" i="17"/>
  <c r="M284" i="17" s="1"/>
  <c r="M728" i="17"/>
  <c r="M292" i="17" s="1"/>
  <c r="M736" i="17"/>
  <c r="M300" i="17" s="1"/>
  <c r="M740" i="17"/>
  <c r="M304" i="17" s="1"/>
  <c r="M744" i="17"/>
  <c r="M308" i="17" s="1"/>
  <c r="M748" i="17"/>
  <c r="M312" i="17" s="1"/>
  <c r="M771" i="17"/>
  <c r="M335" i="17" s="1"/>
  <c r="M772" i="17"/>
  <c r="M336" i="17" s="1"/>
  <c r="M773" i="17"/>
  <c r="M337" i="17" s="1"/>
  <c r="M774" i="17"/>
  <c r="M338" i="17" s="1"/>
  <c r="M775" i="17"/>
  <c r="M339" i="17" s="1"/>
  <c r="M690" i="17"/>
  <c r="M254" i="17" s="1"/>
  <c r="M694" i="17"/>
  <c r="M258" i="17" s="1"/>
  <c r="M698" i="17"/>
  <c r="M262" i="17" s="1"/>
  <c r="M702" i="17"/>
  <c r="M266" i="17" s="1"/>
  <c r="M706" i="17"/>
  <c r="M270" i="17" s="1"/>
  <c r="M710" i="17"/>
  <c r="M274" i="17" s="1"/>
  <c r="M714" i="17"/>
  <c r="M278" i="17" s="1"/>
  <c r="M718" i="17"/>
  <c r="M282" i="17" s="1"/>
  <c r="M722" i="17"/>
  <c r="M286" i="17" s="1"/>
  <c r="M726" i="17"/>
  <c r="M290" i="17" s="1"/>
  <c r="M730" i="17"/>
  <c r="M294" i="17" s="1"/>
  <c r="M734" i="17"/>
  <c r="M298" i="17" s="1"/>
  <c r="M738" i="17"/>
  <c r="M302" i="17" s="1"/>
  <c r="M742" i="17"/>
  <c r="M306" i="17" s="1"/>
  <c r="M746" i="17"/>
  <c r="M310" i="17" s="1"/>
  <c r="M750" i="17"/>
  <c r="M314" i="17" s="1"/>
  <c r="M754" i="17"/>
  <c r="M318" i="17" s="1"/>
  <c r="M758" i="17"/>
  <c r="M322" i="17" s="1"/>
  <c r="M762" i="17"/>
  <c r="M326" i="17" s="1"/>
  <c r="M766" i="17"/>
  <c r="M330" i="17" s="1"/>
  <c r="M764" i="17"/>
  <c r="M328" i="17" s="1"/>
  <c r="M769" i="17"/>
  <c r="M333" i="17" s="1"/>
  <c r="M770" i="17"/>
  <c r="M334" i="17" s="1"/>
  <c r="M780" i="17"/>
  <c r="M344" i="17" s="1"/>
  <c r="M781" i="17"/>
  <c r="M345" i="17" s="1"/>
  <c r="M782" i="17"/>
  <c r="M346" i="17" s="1"/>
  <c r="M783" i="17"/>
  <c r="M347" i="17" s="1"/>
  <c r="M784" i="17"/>
  <c r="M348" i="17" s="1"/>
  <c r="M786" i="17"/>
  <c r="M350" i="17" s="1"/>
  <c r="M788" i="17"/>
  <c r="M352" i="17" s="1"/>
  <c r="M790" i="17"/>
  <c r="M354" i="17" s="1"/>
  <c r="M792" i="17"/>
  <c r="M356" i="17" s="1"/>
  <c r="M794" i="17"/>
  <c r="M358" i="17" s="1"/>
  <c r="M796" i="17"/>
  <c r="M360" i="17" s="1"/>
  <c r="M798" i="17"/>
  <c r="M362" i="17" s="1"/>
  <c r="M800" i="17"/>
  <c r="M364" i="17" s="1"/>
  <c r="M802" i="17"/>
  <c r="M366" i="17" s="1"/>
  <c r="M804" i="17"/>
  <c r="M368" i="17" s="1"/>
  <c r="M806" i="17"/>
  <c r="M370" i="17" s="1"/>
  <c r="M808" i="17"/>
  <c r="M372" i="17" s="1"/>
  <c r="M810" i="17"/>
  <c r="M374" i="17" s="1"/>
  <c r="M812" i="17"/>
  <c r="M376" i="17" s="1"/>
  <c r="M814" i="17"/>
  <c r="M378" i="17" s="1"/>
  <c r="M816" i="17"/>
  <c r="M380" i="17" s="1"/>
  <c r="M818" i="17"/>
  <c r="M382" i="17" s="1"/>
  <c r="M820" i="17"/>
  <c r="M384" i="17" s="1"/>
  <c r="M822" i="17"/>
  <c r="M386" i="17" s="1"/>
  <c r="M824" i="17"/>
  <c r="M388" i="17" s="1"/>
  <c r="M826" i="17"/>
  <c r="M390" i="17" s="1"/>
  <c r="M828" i="17"/>
  <c r="M392" i="17" s="1"/>
  <c r="M830" i="17"/>
  <c r="M394" i="17" s="1"/>
  <c r="M832" i="17"/>
  <c r="M396" i="17" s="1"/>
  <c r="M834" i="17"/>
  <c r="M398" i="17" s="1"/>
  <c r="M836" i="17"/>
  <c r="M400" i="17" s="1"/>
  <c r="M838" i="17"/>
  <c r="M402" i="17" s="1"/>
  <c r="M840" i="17"/>
  <c r="M404" i="17" s="1"/>
  <c r="M842" i="17"/>
  <c r="M406" i="17" s="1"/>
  <c r="M844" i="17"/>
  <c r="M408" i="17" s="1"/>
  <c r="M846" i="17"/>
  <c r="M410" i="17" s="1"/>
  <c r="M848" i="17"/>
  <c r="M412" i="17" s="1"/>
  <c r="M850" i="17"/>
  <c r="M414" i="17" s="1"/>
  <c r="M852" i="17"/>
  <c r="M416" i="17" s="1"/>
  <c r="M854" i="17"/>
  <c r="M418" i="17" s="1"/>
  <c r="M856" i="17"/>
  <c r="M420" i="17" s="1"/>
  <c r="M858" i="17"/>
  <c r="M422" i="17" s="1"/>
  <c r="M860" i="17"/>
  <c r="M424" i="17" s="1"/>
  <c r="M862" i="17"/>
  <c r="M426" i="17" s="1"/>
  <c r="M864" i="17"/>
  <c r="M428" i="17" s="1"/>
  <c r="M866" i="17"/>
  <c r="M430" i="17" s="1"/>
  <c r="M868" i="17"/>
  <c r="M432" i="17" s="1"/>
  <c r="M870" i="17"/>
  <c r="M434" i="17" s="1"/>
  <c r="M872" i="17"/>
  <c r="M436" i="17" s="1"/>
  <c r="M874" i="17"/>
  <c r="M438" i="17" s="1"/>
  <c r="M876" i="17"/>
  <c r="M440" i="17" s="1"/>
  <c r="M878" i="17"/>
  <c r="M442" i="17" s="1"/>
  <c r="M880" i="17"/>
  <c r="M444" i="17" s="1"/>
  <c r="M882" i="17"/>
  <c r="M446" i="17" s="1"/>
  <c r="M884" i="17"/>
  <c r="M448" i="17" s="1"/>
  <c r="M886" i="17"/>
  <c r="M450" i="17" s="1"/>
  <c r="M888" i="17"/>
  <c r="M452" i="17" s="1"/>
  <c r="M890" i="17"/>
  <c r="M454" i="17" s="1"/>
  <c r="M892" i="17"/>
  <c r="M456" i="17" s="1"/>
  <c r="M894" i="17"/>
  <c r="M458" i="17" s="1"/>
  <c r="M896" i="17"/>
  <c r="M460" i="17" s="1"/>
  <c r="M688" i="17"/>
  <c r="M252" i="17" s="1"/>
  <c r="M692" i="17"/>
  <c r="M256" i="17" s="1"/>
  <c r="M696" i="17"/>
  <c r="M260" i="17" s="1"/>
  <c r="M700" i="17"/>
  <c r="M264" i="17" s="1"/>
  <c r="M704" i="17"/>
  <c r="M268" i="17" s="1"/>
  <c r="M708" i="17"/>
  <c r="M272" i="17" s="1"/>
  <c r="M712" i="17"/>
  <c r="M276" i="17" s="1"/>
  <c r="M724" i="17"/>
  <c r="M288" i="17" s="1"/>
  <c r="M732" i="17"/>
  <c r="M296" i="17" s="1"/>
  <c r="M752" i="17"/>
  <c r="M316" i="17" s="1"/>
  <c r="M756" i="17"/>
  <c r="M320" i="17" s="1"/>
  <c r="M760" i="17"/>
  <c r="M324" i="17" s="1"/>
  <c r="M768" i="17"/>
  <c r="M332" i="17" s="1"/>
  <c r="M776" i="17"/>
  <c r="M340" i="17" s="1"/>
  <c r="M777" i="17"/>
  <c r="M341" i="17" s="1"/>
  <c r="M778" i="17"/>
  <c r="M342" i="17" s="1"/>
  <c r="M779" i="17"/>
  <c r="M343" i="17" s="1"/>
  <c r="G688" i="17"/>
  <c r="G690" i="17"/>
  <c r="G692" i="17"/>
  <c r="G694" i="17"/>
  <c r="G696" i="17"/>
  <c r="G698" i="17"/>
  <c r="G700" i="17"/>
  <c r="G702" i="17"/>
  <c r="G704" i="17"/>
  <c r="G706" i="17"/>
  <c r="G708" i="17"/>
  <c r="G710" i="17"/>
  <c r="G712" i="17"/>
  <c r="G714" i="17"/>
  <c r="G716" i="17"/>
  <c r="G718" i="17"/>
  <c r="G720" i="17"/>
  <c r="G722" i="17"/>
  <c r="G724" i="17"/>
  <c r="G726" i="17"/>
  <c r="G728" i="17"/>
  <c r="G730" i="17"/>
  <c r="G732" i="17"/>
  <c r="G734" i="17"/>
  <c r="G736" i="17"/>
  <c r="G738" i="17"/>
  <c r="G740" i="17"/>
  <c r="G742" i="17"/>
  <c r="G744" i="17"/>
  <c r="G746" i="17"/>
  <c r="G748" i="17"/>
  <c r="G750" i="17"/>
  <c r="G752" i="17"/>
  <c r="G754" i="17"/>
  <c r="G756" i="17"/>
  <c r="G758" i="17"/>
  <c r="G760" i="17"/>
  <c r="G762" i="17"/>
  <c r="G764" i="17"/>
  <c r="G766" i="17"/>
  <c r="G768" i="17"/>
  <c r="G769" i="17"/>
  <c r="G770" i="17"/>
  <c r="G771" i="17"/>
  <c r="G772" i="17"/>
  <c r="G773" i="17"/>
  <c r="G774" i="17"/>
  <c r="G775" i="17"/>
  <c r="G776" i="17"/>
  <c r="G777" i="17"/>
  <c r="G778" i="17"/>
  <c r="G779" i="17"/>
  <c r="G780" i="17"/>
  <c r="G781" i="17"/>
  <c r="G782" i="17"/>
  <c r="G783" i="17"/>
  <c r="G784" i="17"/>
  <c r="G786" i="17"/>
  <c r="G788" i="17"/>
  <c r="G790" i="17"/>
  <c r="G792" i="17"/>
  <c r="G794" i="17"/>
  <c r="G796" i="17"/>
  <c r="G798" i="17"/>
  <c r="G800" i="17"/>
  <c r="G802" i="17"/>
  <c r="G804" i="17"/>
  <c r="G806" i="17"/>
  <c r="G808" i="17"/>
  <c r="G810" i="17"/>
  <c r="G812" i="17"/>
  <c r="G814" i="17"/>
  <c r="G816" i="17"/>
  <c r="G818" i="17"/>
  <c r="G820" i="17"/>
  <c r="G822" i="17"/>
  <c r="G824" i="17"/>
  <c r="G826" i="17"/>
  <c r="G828" i="17"/>
  <c r="G830" i="17"/>
  <c r="G832" i="17"/>
  <c r="G834" i="17"/>
  <c r="G836" i="17"/>
  <c r="G838" i="17"/>
  <c r="G840" i="17"/>
  <c r="G842" i="17"/>
  <c r="G844" i="17"/>
  <c r="G846" i="17"/>
  <c r="G848" i="17"/>
  <c r="G850" i="17"/>
  <c r="G852" i="17"/>
  <c r="G854" i="17"/>
  <c r="G856" i="17"/>
  <c r="G858" i="17"/>
  <c r="G860" i="17"/>
  <c r="G862" i="17"/>
  <c r="G864" i="17"/>
  <c r="G866" i="17"/>
  <c r="G868" i="17"/>
  <c r="G870" i="17"/>
  <c r="G872" i="17"/>
  <c r="G874" i="17"/>
  <c r="G876" i="17"/>
  <c r="G878" i="17"/>
  <c r="G880" i="17"/>
  <c r="G882" i="17"/>
  <c r="G884" i="17"/>
  <c r="G886" i="17"/>
  <c r="G888" i="17"/>
  <c r="G890" i="17"/>
  <c r="G892" i="17"/>
  <c r="G894" i="17"/>
  <c r="G896" i="17"/>
  <c r="G717" i="17"/>
  <c r="G721" i="17"/>
  <c r="G725" i="17"/>
  <c r="G729" i="17"/>
  <c r="G737" i="17"/>
  <c r="G741" i="17"/>
  <c r="G745" i="17"/>
  <c r="G757" i="17"/>
  <c r="G687" i="17"/>
  <c r="G691" i="17"/>
  <c r="G695" i="17"/>
  <c r="G699" i="17"/>
  <c r="G703" i="17"/>
  <c r="G707" i="17"/>
  <c r="G711" i="17"/>
  <c r="G715" i="17"/>
  <c r="G719" i="17"/>
  <c r="G723" i="17"/>
  <c r="G727" i="17"/>
  <c r="G731" i="17"/>
  <c r="G735" i="17"/>
  <c r="G739" i="17"/>
  <c r="G743" i="17"/>
  <c r="G747" i="17"/>
  <c r="G751" i="17"/>
  <c r="G755" i="17"/>
  <c r="G759" i="17"/>
  <c r="G763" i="17"/>
  <c r="G767" i="17"/>
  <c r="G765" i="17"/>
  <c r="G785" i="17"/>
  <c r="G787" i="17"/>
  <c r="G789" i="17"/>
  <c r="G791" i="17"/>
  <c r="G793" i="17"/>
  <c r="G795" i="17"/>
  <c r="G797" i="17"/>
  <c r="G799" i="17"/>
  <c r="G801" i="17"/>
  <c r="G803" i="17"/>
  <c r="G805" i="17"/>
  <c r="G807" i="17"/>
  <c r="G809" i="17"/>
  <c r="G811" i="17"/>
  <c r="G813" i="17"/>
  <c r="G815" i="17"/>
  <c r="G817" i="17"/>
  <c r="G819" i="17"/>
  <c r="G821" i="17"/>
  <c r="G823" i="17"/>
  <c r="G825" i="17"/>
  <c r="G827" i="17"/>
  <c r="G829" i="17"/>
  <c r="G831" i="17"/>
  <c r="G833" i="17"/>
  <c r="G835" i="17"/>
  <c r="G837" i="17"/>
  <c r="G839" i="17"/>
  <c r="G841" i="17"/>
  <c r="G843" i="17"/>
  <c r="G845" i="17"/>
  <c r="G847" i="17"/>
  <c r="G849" i="17"/>
  <c r="G851" i="17"/>
  <c r="G853" i="17"/>
  <c r="G855" i="17"/>
  <c r="G857" i="17"/>
  <c r="G859" i="17"/>
  <c r="G861" i="17"/>
  <c r="G863" i="17"/>
  <c r="G865" i="17"/>
  <c r="G867" i="17"/>
  <c r="G869" i="17"/>
  <c r="G871" i="17"/>
  <c r="G873" i="17"/>
  <c r="G875" i="17"/>
  <c r="G877" i="17"/>
  <c r="G879" i="17"/>
  <c r="G881" i="17"/>
  <c r="G883" i="17"/>
  <c r="G885" i="17"/>
  <c r="G887" i="17"/>
  <c r="G889" i="17"/>
  <c r="G891" i="17"/>
  <c r="G893" i="17"/>
  <c r="G895" i="17"/>
  <c r="G897" i="17"/>
  <c r="G689" i="17"/>
  <c r="G693" i="17"/>
  <c r="G697" i="17"/>
  <c r="G701" i="17"/>
  <c r="G705" i="17"/>
  <c r="G709" i="17"/>
  <c r="G713" i="17"/>
  <c r="G733" i="17"/>
  <c r="G749" i="17"/>
  <c r="G753" i="17"/>
  <c r="G761" i="17"/>
  <c r="W688" i="17"/>
  <c r="W690" i="17"/>
  <c r="W692" i="17"/>
  <c r="W694" i="17"/>
  <c r="W696" i="17"/>
  <c r="W698" i="17"/>
  <c r="W700" i="17"/>
  <c r="W702" i="17"/>
  <c r="W704" i="17"/>
  <c r="W706" i="17"/>
  <c r="W708" i="17"/>
  <c r="W710" i="17"/>
  <c r="W712" i="17"/>
  <c r="W714" i="17"/>
  <c r="W716" i="17"/>
  <c r="W718" i="17"/>
  <c r="W720" i="17"/>
  <c r="W722" i="17"/>
  <c r="W724" i="17"/>
  <c r="W726" i="17"/>
  <c r="W728" i="17"/>
  <c r="W730" i="17"/>
  <c r="W732" i="17"/>
  <c r="W734" i="17"/>
  <c r="W736" i="17"/>
  <c r="W738" i="17"/>
  <c r="W740" i="17"/>
  <c r="W742" i="17"/>
  <c r="W744" i="17"/>
  <c r="W746" i="17"/>
  <c r="W748" i="17"/>
  <c r="W750" i="17"/>
  <c r="W752" i="17"/>
  <c r="W754" i="17"/>
  <c r="W756" i="17"/>
  <c r="W758" i="17"/>
  <c r="W760" i="17"/>
  <c r="W762" i="17"/>
  <c r="W764" i="17"/>
  <c r="W766" i="17"/>
  <c r="W768" i="17"/>
  <c r="W769" i="17"/>
  <c r="W770" i="17"/>
  <c r="W771" i="17"/>
  <c r="W772" i="17"/>
  <c r="W773" i="17"/>
  <c r="W774" i="17"/>
  <c r="W775" i="17"/>
  <c r="W776" i="17"/>
  <c r="W777" i="17"/>
  <c r="W778" i="17"/>
  <c r="W779" i="17"/>
  <c r="W780" i="17"/>
  <c r="W781" i="17"/>
  <c r="W782" i="17"/>
  <c r="W783" i="17"/>
  <c r="W784" i="17"/>
  <c r="W786" i="17"/>
  <c r="W788" i="17"/>
  <c r="W790" i="17"/>
  <c r="W792" i="17"/>
  <c r="W794" i="17"/>
  <c r="W796" i="17"/>
  <c r="W798" i="17"/>
  <c r="W800" i="17"/>
  <c r="W802" i="17"/>
  <c r="W804" i="17"/>
  <c r="W806" i="17"/>
  <c r="W808" i="17"/>
  <c r="W810" i="17"/>
  <c r="W812" i="17"/>
  <c r="W814" i="17"/>
  <c r="W816" i="17"/>
  <c r="W818" i="17"/>
  <c r="W820" i="17"/>
  <c r="W822" i="17"/>
  <c r="W824" i="17"/>
  <c r="W826" i="17"/>
  <c r="W828" i="17"/>
  <c r="W830" i="17"/>
  <c r="W832" i="17"/>
  <c r="W834" i="17"/>
  <c r="W836" i="17"/>
  <c r="W838" i="17"/>
  <c r="W840" i="17"/>
  <c r="W842" i="17"/>
  <c r="W844" i="17"/>
  <c r="W846" i="17"/>
  <c r="W848" i="17"/>
  <c r="W850" i="17"/>
  <c r="W852" i="17"/>
  <c r="W854" i="17"/>
  <c r="W856" i="17"/>
  <c r="W858" i="17"/>
  <c r="W860" i="17"/>
  <c r="W862" i="17"/>
  <c r="W864" i="17"/>
  <c r="W866" i="17"/>
  <c r="W868" i="17"/>
  <c r="W870" i="17"/>
  <c r="W872" i="17"/>
  <c r="W874" i="17"/>
  <c r="W876" i="17"/>
  <c r="W878" i="17"/>
  <c r="W880" i="17"/>
  <c r="W882" i="17"/>
  <c r="W884" i="17"/>
  <c r="W886" i="17"/>
  <c r="W888" i="17"/>
  <c r="W890" i="17"/>
  <c r="W892" i="17"/>
  <c r="W894" i="17"/>
  <c r="W896" i="17"/>
  <c r="W705" i="17"/>
  <c r="W709" i="17"/>
  <c r="W733" i="17"/>
  <c r="W749" i="17"/>
  <c r="W765" i="17"/>
  <c r="W687" i="17"/>
  <c r="W691" i="17"/>
  <c r="W695" i="17"/>
  <c r="W699" i="17"/>
  <c r="W703" i="17"/>
  <c r="W707" i="17"/>
  <c r="W711" i="17"/>
  <c r="W715" i="17"/>
  <c r="W719" i="17"/>
  <c r="W723" i="17"/>
  <c r="W727" i="17"/>
  <c r="W731" i="17"/>
  <c r="W735" i="17"/>
  <c r="W739" i="17"/>
  <c r="W743" i="17"/>
  <c r="W747" i="17"/>
  <c r="W751" i="17"/>
  <c r="W755" i="17"/>
  <c r="W759" i="17"/>
  <c r="W763" i="17"/>
  <c r="W767" i="17"/>
  <c r="W713" i="17"/>
  <c r="W717" i="17"/>
  <c r="W729" i="17"/>
  <c r="W737" i="17"/>
  <c r="W745" i="17"/>
  <c r="W753" i="17"/>
  <c r="W761" i="17"/>
  <c r="W785" i="17"/>
  <c r="W787" i="17"/>
  <c r="W789" i="17"/>
  <c r="W791" i="17"/>
  <c r="W793" i="17"/>
  <c r="W795" i="17"/>
  <c r="W797" i="17"/>
  <c r="W799" i="17"/>
  <c r="W801" i="17"/>
  <c r="W803" i="17"/>
  <c r="W805" i="17"/>
  <c r="W807" i="17"/>
  <c r="W809" i="17"/>
  <c r="W811" i="17"/>
  <c r="W813" i="17"/>
  <c r="W815" i="17"/>
  <c r="W817" i="17"/>
  <c r="W819" i="17"/>
  <c r="W821" i="17"/>
  <c r="W823" i="17"/>
  <c r="W825" i="17"/>
  <c r="W827" i="17"/>
  <c r="W829" i="17"/>
  <c r="W831" i="17"/>
  <c r="W833" i="17"/>
  <c r="W835" i="17"/>
  <c r="W837" i="17"/>
  <c r="W839" i="17"/>
  <c r="W841" i="17"/>
  <c r="W843" i="17"/>
  <c r="W845" i="17"/>
  <c r="W847" i="17"/>
  <c r="W849" i="17"/>
  <c r="W851" i="17"/>
  <c r="W853" i="17"/>
  <c r="W855" i="17"/>
  <c r="W857" i="17"/>
  <c r="W859" i="17"/>
  <c r="W861" i="17"/>
  <c r="W863" i="17"/>
  <c r="W865" i="17"/>
  <c r="W867" i="17"/>
  <c r="W869" i="17"/>
  <c r="W871" i="17"/>
  <c r="W873" i="17"/>
  <c r="W875" i="17"/>
  <c r="W877" i="17"/>
  <c r="W879" i="17"/>
  <c r="W881" i="17"/>
  <c r="W883" i="17"/>
  <c r="W885" i="17"/>
  <c r="W887" i="17"/>
  <c r="W889" i="17"/>
  <c r="W891" i="17"/>
  <c r="W893" i="17"/>
  <c r="W895" i="17"/>
  <c r="W897" i="17"/>
  <c r="W689" i="17"/>
  <c r="W693" i="17"/>
  <c r="W697" i="17"/>
  <c r="W701" i="17"/>
  <c r="W721" i="17"/>
  <c r="W725" i="17"/>
  <c r="W741" i="17"/>
  <c r="W757" i="17"/>
  <c r="AR687" i="17"/>
  <c r="AR251" i="17" s="1"/>
  <c r="AR689" i="17"/>
  <c r="AR253" i="17" s="1"/>
  <c r="AR691" i="17"/>
  <c r="AR255" i="17" s="1"/>
  <c r="AR693" i="17"/>
  <c r="AR257" i="17" s="1"/>
  <c r="AR695" i="17"/>
  <c r="AR259" i="17" s="1"/>
  <c r="AR697" i="17"/>
  <c r="AR261" i="17" s="1"/>
  <c r="AR699" i="17"/>
  <c r="AR263" i="17" s="1"/>
  <c r="AR701" i="17"/>
  <c r="AR265" i="17" s="1"/>
  <c r="AR703" i="17"/>
  <c r="AR267" i="17" s="1"/>
  <c r="AR705" i="17"/>
  <c r="AR269" i="17" s="1"/>
  <c r="AR707" i="17"/>
  <c r="AR271" i="17" s="1"/>
  <c r="AR709" i="17"/>
  <c r="AR273" i="17" s="1"/>
  <c r="AR711" i="17"/>
  <c r="AR275" i="17" s="1"/>
  <c r="AR713" i="17"/>
  <c r="AR277" i="17" s="1"/>
  <c r="AR715" i="17"/>
  <c r="AR279" i="17" s="1"/>
  <c r="AR717" i="17"/>
  <c r="AR281" i="17" s="1"/>
  <c r="AR719" i="17"/>
  <c r="AR283" i="17" s="1"/>
  <c r="AR721" i="17"/>
  <c r="AR285" i="17" s="1"/>
  <c r="AR723" i="17"/>
  <c r="AR287" i="17" s="1"/>
  <c r="AR725" i="17"/>
  <c r="AR289" i="17" s="1"/>
  <c r="AR727" i="17"/>
  <c r="AR291" i="17" s="1"/>
  <c r="AR729" i="17"/>
  <c r="AR293" i="17" s="1"/>
  <c r="AR731" i="17"/>
  <c r="AR295" i="17" s="1"/>
  <c r="AR733" i="17"/>
  <c r="AR297" i="17" s="1"/>
  <c r="AR735" i="17"/>
  <c r="AR299" i="17" s="1"/>
  <c r="AR737" i="17"/>
  <c r="AR301" i="17" s="1"/>
  <c r="AR739" i="17"/>
  <c r="AR303" i="17" s="1"/>
  <c r="AR741" i="17"/>
  <c r="AR305" i="17" s="1"/>
  <c r="AR743" i="17"/>
  <c r="AR307" i="17" s="1"/>
  <c r="AR745" i="17"/>
  <c r="AR309" i="17" s="1"/>
  <c r="AR747" i="17"/>
  <c r="AR311" i="17" s="1"/>
  <c r="AR749" i="17"/>
  <c r="AR313" i="17" s="1"/>
  <c r="AR751" i="17"/>
  <c r="AR315" i="17" s="1"/>
  <c r="AR753" i="17"/>
  <c r="AR317" i="17" s="1"/>
  <c r="AR755" i="17"/>
  <c r="AR319" i="17" s="1"/>
  <c r="AR757" i="17"/>
  <c r="AR321" i="17" s="1"/>
  <c r="AR759" i="17"/>
  <c r="AR323" i="17" s="1"/>
  <c r="AR761" i="17"/>
  <c r="AR325" i="17" s="1"/>
  <c r="AR763" i="17"/>
  <c r="AR327" i="17" s="1"/>
  <c r="AR765" i="17"/>
  <c r="AR329" i="17" s="1"/>
  <c r="AR767" i="17"/>
  <c r="AR331" i="17" s="1"/>
  <c r="AR769" i="17"/>
  <c r="AR333" i="17" s="1"/>
  <c r="AR771" i="17"/>
  <c r="AR335" i="17" s="1"/>
  <c r="AR773" i="17"/>
  <c r="AR337" i="17" s="1"/>
  <c r="AR775" i="17"/>
  <c r="AR339" i="17" s="1"/>
  <c r="AR777" i="17"/>
  <c r="AR341" i="17" s="1"/>
  <c r="AR779" i="17"/>
  <c r="AR343" i="17" s="1"/>
  <c r="AR781" i="17"/>
  <c r="AR345" i="17" s="1"/>
  <c r="AR783" i="17"/>
  <c r="AR347" i="17" s="1"/>
  <c r="AR688" i="17"/>
  <c r="AR252" i="17" s="1"/>
  <c r="AR690" i="17"/>
  <c r="AR254" i="17" s="1"/>
  <c r="AR692" i="17"/>
  <c r="AR256" i="17" s="1"/>
  <c r="AR694" i="17"/>
  <c r="AR258" i="17" s="1"/>
  <c r="AR696" i="17"/>
  <c r="AR260" i="17" s="1"/>
  <c r="AR698" i="17"/>
  <c r="AR262" i="17" s="1"/>
  <c r="AR700" i="17"/>
  <c r="AR264" i="17" s="1"/>
  <c r="AR702" i="17"/>
  <c r="AR266" i="17" s="1"/>
  <c r="AR704" i="17"/>
  <c r="AR268" i="17" s="1"/>
  <c r="AR706" i="17"/>
  <c r="AR270" i="17" s="1"/>
  <c r="AR708" i="17"/>
  <c r="AR272" i="17" s="1"/>
  <c r="AR710" i="17"/>
  <c r="AR274" i="17" s="1"/>
  <c r="AR712" i="17"/>
  <c r="AR276" i="17" s="1"/>
  <c r="AR714" i="17"/>
  <c r="AR278" i="17" s="1"/>
  <c r="AR716" i="17"/>
  <c r="AR280" i="17" s="1"/>
  <c r="AR718" i="17"/>
  <c r="AR282" i="17" s="1"/>
  <c r="AR720" i="17"/>
  <c r="AR284" i="17" s="1"/>
  <c r="AR722" i="17"/>
  <c r="AR286" i="17" s="1"/>
  <c r="AR724" i="17"/>
  <c r="AR288" i="17" s="1"/>
  <c r="AR726" i="17"/>
  <c r="AR290" i="17" s="1"/>
  <c r="AR728" i="17"/>
  <c r="AR292" i="17" s="1"/>
  <c r="AR730" i="17"/>
  <c r="AR294" i="17" s="1"/>
  <c r="AR732" i="17"/>
  <c r="AR296" i="17" s="1"/>
  <c r="AR734" i="17"/>
  <c r="AR298" i="17" s="1"/>
  <c r="AR736" i="17"/>
  <c r="AR300" i="17" s="1"/>
  <c r="AR738" i="17"/>
  <c r="AR302" i="17" s="1"/>
  <c r="AR740" i="17"/>
  <c r="AR304" i="17" s="1"/>
  <c r="AR742" i="17"/>
  <c r="AR306" i="17" s="1"/>
  <c r="AR744" i="17"/>
  <c r="AR308" i="17" s="1"/>
  <c r="AR746" i="17"/>
  <c r="AR310" i="17" s="1"/>
  <c r="AR748" i="17"/>
  <c r="AR312" i="17" s="1"/>
  <c r="AR750" i="17"/>
  <c r="AR314" i="17" s="1"/>
  <c r="AR752" i="17"/>
  <c r="AR316" i="17" s="1"/>
  <c r="AR754" i="17"/>
  <c r="AR318" i="17" s="1"/>
  <c r="AR756" i="17"/>
  <c r="AR320" i="17" s="1"/>
  <c r="AR758" i="17"/>
  <c r="AR322" i="17" s="1"/>
  <c r="AR760" i="17"/>
  <c r="AR324" i="17" s="1"/>
  <c r="AR762" i="17"/>
  <c r="AR326" i="17" s="1"/>
  <c r="AR764" i="17"/>
  <c r="AR328" i="17" s="1"/>
  <c r="AR766" i="17"/>
  <c r="AR330" i="17" s="1"/>
  <c r="AR768" i="17"/>
  <c r="AR332" i="17" s="1"/>
  <c r="AR770" i="17"/>
  <c r="AR334" i="17" s="1"/>
  <c r="AR772" i="17"/>
  <c r="AR336" i="17" s="1"/>
  <c r="AR774" i="17"/>
  <c r="AR338" i="17" s="1"/>
  <c r="AR776" i="17"/>
  <c r="AR340" i="17" s="1"/>
  <c r="AR778" i="17"/>
  <c r="AR342" i="17" s="1"/>
  <c r="AR780" i="17"/>
  <c r="AR344" i="17" s="1"/>
  <c r="AR782" i="17"/>
  <c r="AR346" i="17" s="1"/>
  <c r="AR784" i="17"/>
  <c r="AR348" i="17" s="1"/>
  <c r="AR892" i="17"/>
  <c r="AR456" i="17" s="1"/>
  <c r="AR894" i="17"/>
  <c r="AR458" i="17" s="1"/>
  <c r="AR797" i="17"/>
  <c r="AR361" i="17" s="1"/>
  <c r="AR803" i="17"/>
  <c r="AR367" i="17" s="1"/>
  <c r="AR819" i="17"/>
  <c r="AR383" i="17" s="1"/>
  <c r="AR823" i="17"/>
  <c r="AR387" i="17" s="1"/>
  <c r="AR825" i="17"/>
  <c r="AR389" i="17" s="1"/>
  <c r="AR841" i="17"/>
  <c r="AR405" i="17" s="1"/>
  <c r="AR843" i="17"/>
  <c r="AR407" i="17" s="1"/>
  <c r="AR847" i="17"/>
  <c r="AR411" i="17" s="1"/>
  <c r="AR857" i="17"/>
  <c r="AR421" i="17" s="1"/>
  <c r="AR867" i="17"/>
  <c r="AR431" i="17" s="1"/>
  <c r="AR869" i="17"/>
  <c r="AR433" i="17" s="1"/>
  <c r="AR879" i="17"/>
  <c r="AR443" i="17" s="1"/>
  <c r="AR891" i="17"/>
  <c r="AR455" i="17" s="1"/>
  <c r="AR786" i="17"/>
  <c r="AR350" i="17" s="1"/>
  <c r="AR788" i="17"/>
  <c r="AR352" i="17" s="1"/>
  <c r="AR790" i="17"/>
  <c r="AR354" i="17" s="1"/>
  <c r="AR792" i="17"/>
  <c r="AR356" i="17" s="1"/>
  <c r="AR794" i="17"/>
  <c r="AR358" i="17" s="1"/>
  <c r="AR796" i="17"/>
  <c r="AR360" i="17" s="1"/>
  <c r="AR798" i="17"/>
  <c r="AR362" i="17" s="1"/>
  <c r="AR800" i="17"/>
  <c r="AR364" i="17" s="1"/>
  <c r="AR802" i="17"/>
  <c r="AR366" i="17" s="1"/>
  <c r="AR804" i="17"/>
  <c r="AR368" i="17" s="1"/>
  <c r="AR806" i="17"/>
  <c r="AR370" i="17" s="1"/>
  <c r="AR808" i="17"/>
  <c r="AR372" i="17" s="1"/>
  <c r="AR810" i="17"/>
  <c r="AR374" i="17" s="1"/>
  <c r="AR812" i="17"/>
  <c r="AR376" i="17" s="1"/>
  <c r="AR814" i="17"/>
  <c r="AR378" i="17" s="1"/>
  <c r="AR816" i="17"/>
  <c r="AR380" i="17" s="1"/>
  <c r="AR818" i="17"/>
  <c r="AR382" i="17" s="1"/>
  <c r="AR820" i="17"/>
  <c r="AR384" i="17" s="1"/>
  <c r="AR822" i="17"/>
  <c r="AR386" i="17" s="1"/>
  <c r="AR824" i="17"/>
  <c r="AR388" i="17" s="1"/>
  <c r="AR826" i="17"/>
  <c r="AR390" i="17" s="1"/>
  <c r="AR828" i="17"/>
  <c r="AR392" i="17" s="1"/>
  <c r="AR830" i="17"/>
  <c r="AR394" i="17" s="1"/>
  <c r="AR832" i="17"/>
  <c r="AR396" i="17" s="1"/>
  <c r="AR834" i="17"/>
  <c r="AR398" i="17" s="1"/>
  <c r="AR836" i="17"/>
  <c r="AR400" i="17" s="1"/>
  <c r="AR838" i="17"/>
  <c r="AR402" i="17" s="1"/>
  <c r="AR840" i="17"/>
  <c r="AR404" i="17" s="1"/>
  <c r="AR842" i="17"/>
  <c r="AR406" i="17" s="1"/>
  <c r="AR844" i="17"/>
  <c r="AR408" i="17" s="1"/>
  <c r="AR846" i="17"/>
  <c r="AR410" i="17" s="1"/>
  <c r="AR848" i="17"/>
  <c r="AR412" i="17" s="1"/>
  <c r="AR850" i="17"/>
  <c r="AR414" i="17" s="1"/>
  <c r="AR852" i="17"/>
  <c r="AR416" i="17" s="1"/>
  <c r="AR854" i="17"/>
  <c r="AR418" i="17" s="1"/>
  <c r="AR856" i="17"/>
  <c r="AR420" i="17" s="1"/>
  <c r="AR858" i="17"/>
  <c r="AR422" i="17" s="1"/>
  <c r="AR860" i="17"/>
  <c r="AR424" i="17" s="1"/>
  <c r="AR862" i="17"/>
  <c r="AR426" i="17" s="1"/>
  <c r="AR864" i="17"/>
  <c r="AR428" i="17" s="1"/>
  <c r="AR866" i="17"/>
  <c r="AR430" i="17" s="1"/>
  <c r="AR868" i="17"/>
  <c r="AR432" i="17" s="1"/>
  <c r="AR870" i="17"/>
  <c r="AR434" i="17" s="1"/>
  <c r="AR872" i="17"/>
  <c r="AR436" i="17" s="1"/>
  <c r="AR874" i="17"/>
  <c r="AR438" i="17" s="1"/>
  <c r="AR876" i="17"/>
  <c r="AR440" i="17" s="1"/>
  <c r="AR878" i="17"/>
  <c r="AR442" i="17" s="1"/>
  <c r="AR880" i="17"/>
  <c r="AR444" i="17" s="1"/>
  <c r="AR882" i="17"/>
  <c r="AR446" i="17" s="1"/>
  <c r="AR884" i="17"/>
  <c r="AR448" i="17" s="1"/>
  <c r="AR886" i="17"/>
  <c r="AR450" i="17" s="1"/>
  <c r="AR888" i="17"/>
  <c r="AR452" i="17" s="1"/>
  <c r="AR890" i="17"/>
  <c r="AR454" i="17" s="1"/>
  <c r="AR896" i="17"/>
  <c r="AR460" i="17" s="1"/>
  <c r="AR787" i="17"/>
  <c r="AR351" i="17" s="1"/>
  <c r="AR791" i="17"/>
  <c r="AR355" i="17" s="1"/>
  <c r="AR805" i="17"/>
  <c r="AR369" i="17" s="1"/>
  <c r="AR811" i="17"/>
  <c r="AR375" i="17" s="1"/>
  <c r="AR815" i="17"/>
  <c r="AR379" i="17" s="1"/>
  <c r="AR817" i="17"/>
  <c r="AR381" i="17" s="1"/>
  <c r="AR829" i="17"/>
  <c r="AR393" i="17" s="1"/>
  <c r="AR833" i="17"/>
  <c r="AR397" i="17" s="1"/>
  <c r="AR837" i="17"/>
  <c r="AR401" i="17" s="1"/>
  <c r="AR839" i="17"/>
  <c r="AR403" i="17" s="1"/>
  <c r="AR845" i="17"/>
  <c r="AR409" i="17" s="1"/>
  <c r="AR849" i="17"/>
  <c r="AR413" i="17" s="1"/>
  <c r="AR851" i="17"/>
  <c r="AR415" i="17" s="1"/>
  <c r="AR861" i="17"/>
  <c r="AR425" i="17" s="1"/>
  <c r="AR863" i="17"/>
  <c r="AR427" i="17" s="1"/>
  <c r="AR871" i="17"/>
  <c r="AR435" i="17" s="1"/>
  <c r="AR873" i="17"/>
  <c r="AR437" i="17" s="1"/>
  <c r="AR875" i="17"/>
  <c r="AR439" i="17" s="1"/>
  <c r="AR877" i="17"/>
  <c r="AR441" i="17" s="1"/>
  <c r="AR881" i="17"/>
  <c r="AR445" i="17" s="1"/>
  <c r="AR883" i="17"/>
  <c r="AR447" i="17" s="1"/>
  <c r="AR885" i="17"/>
  <c r="AR449" i="17" s="1"/>
  <c r="AR887" i="17"/>
  <c r="AR451" i="17" s="1"/>
  <c r="AR893" i="17"/>
  <c r="AR457" i="17" s="1"/>
  <c r="AR895" i="17"/>
  <c r="AR459" i="17" s="1"/>
  <c r="AR897" i="17"/>
  <c r="AR461" i="17" s="1"/>
  <c r="AR785" i="17"/>
  <c r="AR349" i="17" s="1"/>
  <c r="AR789" i="17"/>
  <c r="AR353" i="17" s="1"/>
  <c r="AR793" i="17"/>
  <c r="AR357" i="17" s="1"/>
  <c r="AR795" i="17"/>
  <c r="AR359" i="17" s="1"/>
  <c r="AR799" i="17"/>
  <c r="AR363" i="17" s="1"/>
  <c r="AR801" i="17"/>
  <c r="AR365" i="17" s="1"/>
  <c r="AR807" i="17"/>
  <c r="AR371" i="17" s="1"/>
  <c r="AR809" i="17"/>
  <c r="AR373" i="17" s="1"/>
  <c r="AR813" i="17"/>
  <c r="AR377" i="17" s="1"/>
  <c r="AR821" i="17"/>
  <c r="AR385" i="17" s="1"/>
  <c r="AR827" i="17"/>
  <c r="AR391" i="17" s="1"/>
  <c r="AR831" i="17"/>
  <c r="AR395" i="17" s="1"/>
  <c r="AR835" i="17"/>
  <c r="AR399" i="17" s="1"/>
  <c r="AR853" i="17"/>
  <c r="AR417" i="17" s="1"/>
  <c r="AR855" i="17"/>
  <c r="AR419" i="17" s="1"/>
  <c r="AR859" i="17"/>
  <c r="AR423" i="17" s="1"/>
  <c r="AR865" i="17"/>
  <c r="AR429" i="17" s="1"/>
  <c r="AR889" i="17"/>
  <c r="AR453" i="17" s="1"/>
  <c r="AE688" i="17"/>
  <c r="AE690" i="17"/>
  <c r="AE692" i="17"/>
  <c r="AE694" i="17"/>
  <c r="AE696" i="17"/>
  <c r="AE698" i="17"/>
  <c r="AE700" i="17"/>
  <c r="AE702" i="17"/>
  <c r="AE704" i="17"/>
  <c r="AE706" i="17"/>
  <c r="AE708" i="17"/>
  <c r="AE710" i="17"/>
  <c r="AE712" i="17"/>
  <c r="AE714" i="17"/>
  <c r="AE716" i="17"/>
  <c r="AE718" i="17"/>
  <c r="AE720" i="17"/>
  <c r="AE722" i="17"/>
  <c r="AE724" i="17"/>
  <c r="AE726" i="17"/>
  <c r="AE728" i="17"/>
  <c r="AE730" i="17"/>
  <c r="AE732" i="17"/>
  <c r="AE734" i="17"/>
  <c r="AE736" i="17"/>
  <c r="AE738" i="17"/>
  <c r="AE740" i="17"/>
  <c r="AE742" i="17"/>
  <c r="AE744" i="17"/>
  <c r="AE746" i="17"/>
  <c r="AE748" i="17"/>
  <c r="AE750" i="17"/>
  <c r="AE752" i="17"/>
  <c r="AE754" i="17"/>
  <c r="AE756" i="17"/>
  <c r="AE758" i="17"/>
  <c r="AE760" i="17"/>
  <c r="AE762" i="17"/>
  <c r="AE764" i="17"/>
  <c r="AE766" i="17"/>
  <c r="AE768" i="17"/>
  <c r="AE769" i="17"/>
  <c r="AE770" i="17"/>
  <c r="AE771" i="17"/>
  <c r="AE772" i="17"/>
  <c r="AE773" i="17"/>
  <c r="AE774" i="17"/>
  <c r="AE775" i="17"/>
  <c r="AE776" i="17"/>
  <c r="AE777" i="17"/>
  <c r="AE778" i="17"/>
  <c r="AE779" i="17"/>
  <c r="AE780" i="17"/>
  <c r="AE781" i="17"/>
  <c r="AE782" i="17"/>
  <c r="AE783" i="17"/>
  <c r="AE784" i="17"/>
  <c r="AE786" i="17"/>
  <c r="AE788" i="17"/>
  <c r="AE790" i="17"/>
  <c r="AE792" i="17"/>
  <c r="AE794" i="17"/>
  <c r="AE796" i="17"/>
  <c r="AE798" i="17"/>
  <c r="AE800" i="17"/>
  <c r="AE802" i="17"/>
  <c r="AE804" i="17"/>
  <c r="AE806" i="17"/>
  <c r="AE808" i="17"/>
  <c r="AE810" i="17"/>
  <c r="AE812" i="17"/>
  <c r="AE814" i="17"/>
  <c r="AE816" i="17"/>
  <c r="AE818" i="17"/>
  <c r="AE820" i="17"/>
  <c r="AE822" i="17"/>
  <c r="AE824" i="17"/>
  <c r="AE826" i="17"/>
  <c r="AE828" i="17"/>
  <c r="AE830" i="17"/>
  <c r="AE832" i="17"/>
  <c r="AE834" i="17"/>
  <c r="AE836" i="17"/>
  <c r="AE838" i="17"/>
  <c r="AE840" i="17"/>
  <c r="AE842" i="17"/>
  <c r="AE844" i="17"/>
  <c r="AE846" i="17"/>
  <c r="AE848" i="17"/>
  <c r="AE850" i="17"/>
  <c r="AE852" i="17"/>
  <c r="AE854" i="17"/>
  <c r="AE856" i="17"/>
  <c r="AE858" i="17"/>
  <c r="AE860" i="17"/>
  <c r="AE862" i="17"/>
  <c r="AE864" i="17"/>
  <c r="AE866" i="17"/>
  <c r="AE868" i="17"/>
  <c r="AE870" i="17"/>
  <c r="AE872" i="17"/>
  <c r="AE874" i="17"/>
  <c r="AE876" i="17"/>
  <c r="AE878" i="17"/>
  <c r="AE880" i="17"/>
  <c r="AE882" i="17"/>
  <c r="AE884" i="17"/>
  <c r="AE886" i="17"/>
  <c r="AE888" i="17"/>
  <c r="AE890" i="17"/>
  <c r="AE892" i="17"/>
  <c r="AE894" i="17"/>
  <c r="AE896" i="17"/>
  <c r="AE711" i="17"/>
  <c r="AE731" i="17"/>
  <c r="AE751" i="17"/>
  <c r="AE759" i="17"/>
  <c r="AE689" i="17"/>
  <c r="AE693" i="17"/>
  <c r="AE697" i="17"/>
  <c r="AE701" i="17"/>
  <c r="AE705" i="17"/>
  <c r="AE709" i="17"/>
  <c r="AE713" i="17"/>
  <c r="AE717" i="17"/>
  <c r="AE721" i="17"/>
  <c r="AE725" i="17"/>
  <c r="AE729" i="17"/>
  <c r="AE733" i="17"/>
  <c r="AE737" i="17"/>
  <c r="AE741" i="17"/>
  <c r="AE745" i="17"/>
  <c r="AE749" i="17"/>
  <c r="AE753" i="17"/>
  <c r="AE757" i="17"/>
  <c r="AE761" i="17"/>
  <c r="AE765" i="17"/>
  <c r="AE699" i="17"/>
  <c r="AE707" i="17"/>
  <c r="AE719" i="17"/>
  <c r="AE723" i="17"/>
  <c r="AE747" i="17"/>
  <c r="AE755" i="17"/>
  <c r="AE767" i="17"/>
  <c r="AE785" i="17"/>
  <c r="AE787" i="17"/>
  <c r="AE789" i="17"/>
  <c r="AE791" i="17"/>
  <c r="AE793" i="17"/>
  <c r="AE795" i="17"/>
  <c r="AE797" i="17"/>
  <c r="AE799" i="17"/>
  <c r="AE801" i="17"/>
  <c r="AE803" i="17"/>
  <c r="AE805" i="17"/>
  <c r="AE807" i="17"/>
  <c r="AE809" i="17"/>
  <c r="AE811" i="17"/>
  <c r="AE813" i="17"/>
  <c r="AE815" i="17"/>
  <c r="AE817" i="17"/>
  <c r="AE819" i="17"/>
  <c r="AE821" i="17"/>
  <c r="AE823" i="17"/>
  <c r="AE825" i="17"/>
  <c r="AE827" i="17"/>
  <c r="AE829" i="17"/>
  <c r="AE831" i="17"/>
  <c r="AE833" i="17"/>
  <c r="AE835" i="17"/>
  <c r="AE837" i="17"/>
  <c r="AE839" i="17"/>
  <c r="AE841" i="17"/>
  <c r="AE843" i="17"/>
  <c r="AE845" i="17"/>
  <c r="AE847" i="17"/>
  <c r="AE849" i="17"/>
  <c r="AE851" i="17"/>
  <c r="AE853" i="17"/>
  <c r="AE855" i="17"/>
  <c r="AE857" i="17"/>
  <c r="AE859" i="17"/>
  <c r="AE861" i="17"/>
  <c r="AE863" i="17"/>
  <c r="AE865" i="17"/>
  <c r="AE867" i="17"/>
  <c r="AE869" i="17"/>
  <c r="AE871" i="17"/>
  <c r="AE873" i="17"/>
  <c r="AE875" i="17"/>
  <c r="AE877" i="17"/>
  <c r="AE879" i="17"/>
  <c r="AE881" i="17"/>
  <c r="AE883" i="17"/>
  <c r="AE885" i="17"/>
  <c r="AE887" i="17"/>
  <c r="AE889" i="17"/>
  <c r="AE891" i="17"/>
  <c r="AE893" i="17"/>
  <c r="AE895" i="17"/>
  <c r="AE897" i="17"/>
  <c r="AE687" i="17"/>
  <c r="AE691" i="17"/>
  <c r="AE695" i="17"/>
  <c r="AE703" i="17"/>
  <c r="AE715" i="17"/>
  <c r="AE727" i="17"/>
  <c r="AE735" i="17"/>
  <c r="AE739" i="17"/>
  <c r="AE743" i="17"/>
  <c r="AE763" i="17"/>
  <c r="AI688" i="17"/>
  <c r="AI252" i="17" s="1"/>
  <c r="AI690" i="17"/>
  <c r="AI254" i="17" s="1"/>
  <c r="AI692" i="17"/>
  <c r="AI256" i="17" s="1"/>
  <c r="AI694" i="17"/>
  <c r="AI258" i="17" s="1"/>
  <c r="AI696" i="17"/>
  <c r="AI260" i="17" s="1"/>
  <c r="AI698" i="17"/>
  <c r="AI262" i="17" s="1"/>
  <c r="AI700" i="17"/>
  <c r="AI264" i="17" s="1"/>
  <c r="AI702" i="17"/>
  <c r="AI266" i="17" s="1"/>
  <c r="AI704" i="17"/>
  <c r="AI268" i="17" s="1"/>
  <c r="AI706" i="17"/>
  <c r="AI270" i="17" s="1"/>
  <c r="AI708" i="17"/>
  <c r="AI272" i="17" s="1"/>
  <c r="AI710" i="17"/>
  <c r="AI274" i="17" s="1"/>
  <c r="AI712" i="17"/>
  <c r="AI276" i="17" s="1"/>
  <c r="AI714" i="17"/>
  <c r="AI278" i="17" s="1"/>
  <c r="AI716" i="17"/>
  <c r="AI280" i="17" s="1"/>
  <c r="AI718" i="17"/>
  <c r="AI282" i="17" s="1"/>
  <c r="AI720" i="17"/>
  <c r="AI284" i="17" s="1"/>
  <c r="AI722" i="17"/>
  <c r="AI286" i="17" s="1"/>
  <c r="AI724" i="17"/>
  <c r="AI288" i="17" s="1"/>
  <c r="AI726" i="17"/>
  <c r="AI290" i="17" s="1"/>
  <c r="AI728" i="17"/>
  <c r="AI292" i="17" s="1"/>
  <c r="AI730" i="17"/>
  <c r="AI294" i="17" s="1"/>
  <c r="AI732" i="17"/>
  <c r="AI296" i="17" s="1"/>
  <c r="AI734" i="17"/>
  <c r="AI298" i="17" s="1"/>
  <c r="AI736" i="17"/>
  <c r="AI300" i="17" s="1"/>
  <c r="AI738" i="17"/>
  <c r="AI302" i="17" s="1"/>
  <c r="AI740" i="17"/>
  <c r="AI304" i="17" s="1"/>
  <c r="AI742" i="17"/>
  <c r="AI306" i="17" s="1"/>
  <c r="AI744" i="17"/>
  <c r="AI308" i="17" s="1"/>
  <c r="AI746" i="17"/>
  <c r="AI310" i="17" s="1"/>
  <c r="AI748" i="17"/>
  <c r="AI312" i="17" s="1"/>
  <c r="AI750" i="17"/>
  <c r="AI314" i="17" s="1"/>
  <c r="AI752" i="17"/>
  <c r="AI316" i="17" s="1"/>
  <c r="AI754" i="17"/>
  <c r="AI318" i="17" s="1"/>
  <c r="AI756" i="17"/>
  <c r="AI320" i="17" s="1"/>
  <c r="AI758" i="17"/>
  <c r="AI322" i="17" s="1"/>
  <c r="AI760" i="17"/>
  <c r="AI324" i="17" s="1"/>
  <c r="AI762" i="17"/>
  <c r="AI326" i="17" s="1"/>
  <c r="AI764" i="17"/>
  <c r="AI328" i="17" s="1"/>
  <c r="AI766" i="17"/>
  <c r="AI330" i="17" s="1"/>
  <c r="AI687" i="17"/>
  <c r="AI251" i="17" s="1"/>
  <c r="AI691" i="17"/>
  <c r="AI255" i="17" s="1"/>
  <c r="AI695" i="17"/>
  <c r="AI259" i="17" s="1"/>
  <c r="AI699" i="17"/>
  <c r="AI263" i="17" s="1"/>
  <c r="AI703" i="17"/>
  <c r="AI267" i="17" s="1"/>
  <c r="AI707" i="17"/>
  <c r="AI271" i="17" s="1"/>
  <c r="AI711" i="17"/>
  <c r="AI275" i="17" s="1"/>
  <c r="AI715" i="17"/>
  <c r="AI279" i="17" s="1"/>
  <c r="AI719" i="17"/>
  <c r="AI283" i="17" s="1"/>
  <c r="AI723" i="17"/>
  <c r="AI287" i="17" s="1"/>
  <c r="AI727" i="17"/>
  <c r="AI291" i="17" s="1"/>
  <c r="AI731" i="17"/>
  <c r="AI295" i="17" s="1"/>
  <c r="AI735" i="17"/>
  <c r="AI299" i="17" s="1"/>
  <c r="AI739" i="17"/>
  <c r="AI303" i="17" s="1"/>
  <c r="AI743" i="17"/>
  <c r="AI307" i="17" s="1"/>
  <c r="AI747" i="17"/>
  <c r="AI311" i="17" s="1"/>
  <c r="AI751" i="17"/>
  <c r="AI315" i="17" s="1"/>
  <c r="AI755" i="17"/>
  <c r="AI319" i="17" s="1"/>
  <c r="AI759" i="17"/>
  <c r="AI323" i="17" s="1"/>
  <c r="AI763" i="17"/>
  <c r="AI327" i="17" s="1"/>
  <c r="AI767" i="17"/>
  <c r="AI331" i="17" s="1"/>
  <c r="AI786" i="17"/>
  <c r="AI350" i="17" s="1"/>
  <c r="AI788" i="17"/>
  <c r="AI352" i="17" s="1"/>
  <c r="AI790" i="17"/>
  <c r="AI354" i="17" s="1"/>
  <c r="AI792" i="17"/>
  <c r="AI356" i="17" s="1"/>
  <c r="AI794" i="17"/>
  <c r="AI358" i="17" s="1"/>
  <c r="AI796" i="17"/>
  <c r="AI360" i="17" s="1"/>
  <c r="AI798" i="17"/>
  <c r="AI362" i="17" s="1"/>
  <c r="AI800" i="17"/>
  <c r="AI364" i="17" s="1"/>
  <c r="AI802" i="17"/>
  <c r="AI366" i="17" s="1"/>
  <c r="AI804" i="17"/>
  <c r="AI368" i="17" s="1"/>
  <c r="AI806" i="17"/>
  <c r="AI370" i="17" s="1"/>
  <c r="AI808" i="17"/>
  <c r="AI372" i="17" s="1"/>
  <c r="AI810" i="17"/>
  <c r="AI374" i="17" s="1"/>
  <c r="AI812" i="17"/>
  <c r="AI376" i="17" s="1"/>
  <c r="AI814" i="17"/>
  <c r="AI378" i="17" s="1"/>
  <c r="AI816" i="17"/>
  <c r="AI380" i="17" s="1"/>
  <c r="AI818" i="17"/>
  <c r="AI382" i="17" s="1"/>
  <c r="AI820" i="17"/>
  <c r="AI384" i="17" s="1"/>
  <c r="AI822" i="17"/>
  <c r="AI386" i="17" s="1"/>
  <c r="AI824" i="17"/>
  <c r="AI388" i="17" s="1"/>
  <c r="AI826" i="17"/>
  <c r="AI390" i="17" s="1"/>
  <c r="AI828" i="17"/>
  <c r="AI392" i="17" s="1"/>
  <c r="AI830" i="17"/>
  <c r="AI394" i="17" s="1"/>
  <c r="AI832" i="17"/>
  <c r="AI396" i="17" s="1"/>
  <c r="AI834" i="17"/>
  <c r="AI398" i="17" s="1"/>
  <c r="AI836" i="17"/>
  <c r="AI400" i="17" s="1"/>
  <c r="AI838" i="17"/>
  <c r="AI402" i="17" s="1"/>
  <c r="AI840" i="17"/>
  <c r="AI404" i="17" s="1"/>
  <c r="AI842" i="17"/>
  <c r="AI406" i="17" s="1"/>
  <c r="AI844" i="17"/>
  <c r="AI408" i="17" s="1"/>
  <c r="AI846" i="17"/>
  <c r="AI410" i="17" s="1"/>
  <c r="AI848" i="17"/>
  <c r="AI412" i="17" s="1"/>
  <c r="AI850" i="17"/>
  <c r="AI414" i="17" s="1"/>
  <c r="AI852" i="17"/>
  <c r="AI416" i="17" s="1"/>
  <c r="AI854" i="17"/>
  <c r="AI418" i="17" s="1"/>
  <c r="AI856" i="17"/>
  <c r="AI420" i="17" s="1"/>
  <c r="AI858" i="17"/>
  <c r="AI422" i="17" s="1"/>
  <c r="AI860" i="17"/>
  <c r="AI424" i="17" s="1"/>
  <c r="AI862" i="17"/>
  <c r="AI426" i="17" s="1"/>
  <c r="AI864" i="17"/>
  <c r="AI428" i="17" s="1"/>
  <c r="AI866" i="17"/>
  <c r="AI430" i="17" s="1"/>
  <c r="AI868" i="17"/>
  <c r="AI432" i="17" s="1"/>
  <c r="AI870" i="17"/>
  <c r="AI434" i="17" s="1"/>
  <c r="AI872" i="17"/>
  <c r="AI436" i="17" s="1"/>
  <c r="AI874" i="17"/>
  <c r="AI438" i="17" s="1"/>
  <c r="AI876" i="17"/>
  <c r="AI440" i="17" s="1"/>
  <c r="AI878" i="17"/>
  <c r="AI442" i="17" s="1"/>
  <c r="AI880" i="17"/>
  <c r="AI444" i="17" s="1"/>
  <c r="AI882" i="17"/>
  <c r="AI446" i="17" s="1"/>
  <c r="AI884" i="17"/>
  <c r="AI448" i="17" s="1"/>
  <c r="AI886" i="17"/>
  <c r="AI450" i="17" s="1"/>
  <c r="AI888" i="17"/>
  <c r="AI452" i="17" s="1"/>
  <c r="AI890" i="17"/>
  <c r="AI454" i="17" s="1"/>
  <c r="AI892" i="17"/>
  <c r="AI456" i="17" s="1"/>
  <c r="AI894" i="17"/>
  <c r="AI458" i="17" s="1"/>
  <c r="AI896" i="17"/>
  <c r="AI460" i="17" s="1"/>
  <c r="AI689" i="17"/>
  <c r="AI253" i="17" s="1"/>
  <c r="AI693" i="17"/>
  <c r="AI257" i="17" s="1"/>
  <c r="AI697" i="17"/>
  <c r="AI261" i="17" s="1"/>
  <c r="AI701" i="17"/>
  <c r="AI265" i="17" s="1"/>
  <c r="AI705" i="17"/>
  <c r="AI269" i="17" s="1"/>
  <c r="AI709" i="17"/>
  <c r="AI273" i="17" s="1"/>
  <c r="AI713" i="17"/>
  <c r="AI277" i="17" s="1"/>
  <c r="AI717" i="17"/>
  <c r="AI281" i="17" s="1"/>
  <c r="AI721" i="17"/>
  <c r="AI285" i="17" s="1"/>
  <c r="AI725" i="17"/>
  <c r="AI289" i="17" s="1"/>
  <c r="AI729" i="17"/>
  <c r="AI293" i="17" s="1"/>
  <c r="AI733" i="17"/>
  <c r="AI297" i="17" s="1"/>
  <c r="AI737" i="17"/>
  <c r="AI301" i="17" s="1"/>
  <c r="AI741" i="17"/>
  <c r="AI305" i="17" s="1"/>
  <c r="AI745" i="17"/>
  <c r="AI309" i="17" s="1"/>
  <c r="AI749" i="17"/>
  <c r="AI313" i="17" s="1"/>
  <c r="AI753" i="17"/>
  <c r="AI317" i="17" s="1"/>
  <c r="AI757" i="17"/>
  <c r="AI321" i="17" s="1"/>
  <c r="AI761" i="17"/>
  <c r="AI325" i="17" s="1"/>
  <c r="AI765" i="17"/>
  <c r="AI329" i="17" s="1"/>
  <c r="AI768" i="17"/>
  <c r="AI332" i="17" s="1"/>
  <c r="AI769" i="17"/>
  <c r="AI333" i="17" s="1"/>
  <c r="AI770" i="17"/>
  <c r="AI334" i="17" s="1"/>
  <c r="AI771" i="17"/>
  <c r="AI335" i="17" s="1"/>
  <c r="AI772" i="17"/>
  <c r="AI336" i="17" s="1"/>
  <c r="AI773" i="17"/>
  <c r="AI337" i="17" s="1"/>
  <c r="AI774" i="17"/>
  <c r="AI338" i="17" s="1"/>
  <c r="AI775" i="17"/>
  <c r="AI339" i="17" s="1"/>
  <c r="AI776" i="17"/>
  <c r="AI340" i="17" s="1"/>
  <c r="AI777" i="17"/>
  <c r="AI341" i="17" s="1"/>
  <c r="AI778" i="17"/>
  <c r="AI342" i="17" s="1"/>
  <c r="AI779" i="17"/>
  <c r="AI343" i="17" s="1"/>
  <c r="AI780" i="17"/>
  <c r="AI344" i="17" s="1"/>
  <c r="AI781" i="17"/>
  <c r="AI345" i="17" s="1"/>
  <c r="AI782" i="17"/>
  <c r="AI346" i="17" s="1"/>
  <c r="AI783" i="17"/>
  <c r="AI347" i="17" s="1"/>
  <c r="AI784" i="17"/>
  <c r="AI348" i="17" s="1"/>
  <c r="AI785" i="17"/>
  <c r="AI349" i="17" s="1"/>
  <c r="AI787" i="17"/>
  <c r="AI351" i="17" s="1"/>
  <c r="AI789" i="17"/>
  <c r="AI353" i="17" s="1"/>
  <c r="AI791" i="17"/>
  <c r="AI355" i="17" s="1"/>
  <c r="AI793" i="17"/>
  <c r="AI357" i="17" s="1"/>
  <c r="AI795" i="17"/>
  <c r="AI359" i="17" s="1"/>
  <c r="AI797" i="17"/>
  <c r="AI361" i="17" s="1"/>
  <c r="AI799" i="17"/>
  <c r="AI363" i="17" s="1"/>
  <c r="AI801" i="17"/>
  <c r="AI365" i="17" s="1"/>
  <c r="AI803" i="17"/>
  <c r="AI367" i="17" s="1"/>
  <c r="AI805" i="17"/>
  <c r="AI369" i="17" s="1"/>
  <c r="AI807" i="17"/>
  <c r="AI371" i="17" s="1"/>
  <c r="AI809" i="17"/>
  <c r="AI373" i="17" s="1"/>
  <c r="AI811" i="17"/>
  <c r="AI375" i="17" s="1"/>
  <c r="AI813" i="17"/>
  <c r="AI377" i="17" s="1"/>
  <c r="AI815" i="17"/>
  <c r="AI379" i="17" s="1"/>
  <c r="AI817" i="17"/>
  <c r="AI381" i="17" s="1"/>
  <c r="AI819" i="17"/>
  <c r="AI383" i="17" s="1"/>
  <c r="AI821" i="17"/>
  <c r="AI385" i="17" s="1"/>
  <c r="AI823" i="17"/>
  <c r="AI387" i="17" s="1"/>
  <c r="AI825" i="17"/>
  <c r="AI389" i="17" s="1"/>
  <c r="AI827" i="17"/>
  <c r="AI391" i="17" s="1"/>
  <c r="AI829" i="17"/>
  <c r="AI393" i="17" s="1"/>
  <c r="AI831" i="17"/>
  <c r="AI395" i="17" s="1"/>
  <c r="AI833" i="17"/>
  <c r="AI397" i="17" s="1"/>
  <c r="AI835" i="17"/>
  <c r="AI399" i="17" s="1"/>
  <c r="AI837" i="17"/>
  <c r="AI401" i="17" s="1"/>
  <c r="AI839" i="17"/>
  <c r="AI403" i="17" s="1"/>
  <c r="AI841" i="17"/>
  <c r="AI405" i="17" s="1"/>
  <c r="AI843" i="17"/>
  <c r="AI407" i="17" s="1"/>
  <c r="AI845" i="17"/>
  <c r="AI409" i="17" s="1"/>
  <c r="AI847" i="17"/>
  <c r="AI411" i="17" s="1"/>
  <c r="AI849" i="17"/>
  <c r="AI413" i="17" s="1"/>
  <c r="AI851" i="17"/>
  <c r="AI415" i="17" s="1"/>
  <c r="AI853" i="17"/>
  <c r="AI417" i="17" s="1"/>
  <c r="AI855" i="17"/>
  <c r="AI419" i="17" s="1"/>
  <c r="AI857" i="17"/>
  <c r="AI421" i="17" s="1"/>
  <c r="AI859" i="17"/>
  <c r="AI423" i="17" s="1"/>
  <c r="AI861" i="17"/>
  <c r="AI425" i="17" s="1"/>
  <c r="AI863" i="17"/>
  <c r="AI427" i="17" s="1"/>
  <c r="AI865" i="17"/>
  <c r="AI429" i="17" s="1"/>
  <c r="AI867" i="17"/>
  <c r="AI431" i="17" s="1"/>
  <c r="AI869" i="17"/>
  <c r="AI433" i="17" s="1"/>
  <c r="AI871" i="17"/>
  <c r="AI435" i="17" s="1"/>
  <c r="AI873" i="17"/>
  <c r="AI437" i="17" s="1"/>
  <c r="AI875" i="17"/>
  <c r="AI439" i="17" s="1"/>
  <c r="AI877" i="17"/>
  <c r="AI441" i="17" s="1"/>
  <c r="AI879" i="17"/>
  <c r="AI443" i="17" s="1"/>
  <c r="AI881" i="17"/>
  <c r="AI445" i="17" s="1"/>
  <c r="AI883" i="17"/>
  <c r="AI447" i="17" s="1"/>
  <c r="AI885" i="17"/>
  <c r="AI449" i="17" s="1"/>
  <c r="AI887" i="17"/>
  <c r="AI451" i="17" s="1"/>
  <c r="AI889" i="17"/>
  <c r="AI453" i="17" s="1"/>
  <c r="AI891" i="17"/>
  <c r="AI455" i="17" s="1"/>
  <c r="AI893" i="17"/>
  <c r="AI457" i="17" s="1"/>
  <c r="AI895" i="17"/>
  <c r="AI459" i="17" s="1"/>
  <c r="AI897" i="17"/>
  <c r="AI461" i="17" s="1"/>
  <c r="I687" i="17"/>
  <c r="I689" i="17"/>
  <c r="I691" i="17"/>
  <c r="I693" i="17"/>
  <c r="I695" i="17"/>
  <c r="I697" i="17"/>
  <c r="I699" i="17"/>
  <c r="I701" i="17"/>
  <c r="I703" i="17"/>
  <c r="I705" i="17"/>
  <c r="I707" i="17"/>
  <c r="I709" i="17"/>
  <c r="I711" i="17"/>
  <c r="I713" i="17"/>
  <c r="I715" i="17"/>
  <c r="I717" i="17"/>
  <c r="I719" i="17"/>
  <c r="I721" i="17"/>
  <c r="I723" i="17"/>
  <c r="I725" i="17"/>
  <c r="I727" i="17"/>
  <c r="I729" i="17"/>
  <c r="I731" i="17"/>
  <c r="I733" i="17"/>
  <c r="I735" i="17"/>
  <c r="I737" i="17"/>
  <c r="I739" i="17"/>
  <c r="I741" i="17"/>
  <c r="I743" i="17"/>
  <c r="I745" i="17"/>
  <c r="I747" i="17"/>
  <c r="I749" i="17"/>
  <c r="I751" i="17"/>
  <c r="I753" i="17"/>
  <c r="I755" i="17"/>
  <c r="I757" i="17"/>
  <c r="I759" i="17"/>
  <c r="I761" i="17"/>
  <c r="I763" i="17"/>
  <c r="I765" i="17"/>
  <c r="I767" i="17"/>
  <c r="I690" i="17"/>
  <c r="I694" i="17"/>
  <c r="I698" i="17"/>
  <c r="I702" i="17"/>
  <c r="I706" i="17"/>
  <c r="I710" i="17"/>
  <c r="I714" i="17"/>
  <c r="I718" i="17"/>
  <c r="I722" i="17"/>
  <c r="I726" i="17"/>
  <c r="I730" i="17"/>
  <c r="I734" i="17"/>
  <c r="I738" i="17"/>
  <c r="I742" i="17"/>
  <c r="I746" i="17"/>
  <c r="I750" i="17"/>
  <c r="I754" i="17"/>
  <c r="I758" i="17"/>
  <c r="I762" i="17"/>
  <c r="I766" i="17"/>
  <c r="I785" i="17"/>
  <c r="I787" i="17"/>
  <c r="I789" i="17"/>
  <c r="I791" i="17"/>
  <c r="I793" i="17"/>
  <c r="I795" i="17"/>
  <c r="I797" i="17"/>
  <c r="I799" i="17"/>
  <c r="I801" i="17"/>
  <c r="I803" i="17"/>
  <c r="I805" i="17"/>
  <c r="I807" i="17"/>
  <c r="I809" i="17"/>
  <c r="I811" i="17"/>
  <c r="I813" i="17"/>
  <c r="I815" i="17"/>
  <c r="I817" i="17"/>
  <c r="I819" i="17"/>
  <c r="I821" i="17"/>
  <c r="I823" i="17"/>
  <c r="I825" i="17"/>
  <c r="I827" i="17"/>
  <c r="I829" i="17"/>
  <c r="I831" i="17"/>
  <c r="I833" i="17"/>
  <c r="I835" i="17"/>
  <c r="I837" i="17"/>
  <c r="I839" i="17"/>
  <c r="I841" i="17"/>
  <c r="I843" i="17"/>
  <c r="I845" i="17"/>
  <c r="I847" i="17"/>
  <c r="I849" i="17"/>
  <c r="I851" i="17"/>
  <c r="I853" i="17"/>
  <c r="I855" i="17"/>
  <c r="I857" i="17"/>
  <c r="I859" i="17"/>
  <c r="I861" i="17"/>
  <c r="I863" i="17"/>
  <c r="I865" i="17"/>
  <c r="I867" i="17"/>
  <c r="I869" i="17"/>
  <c r="I871" i="17"/>
  <c r="I873" i="17"/>
  <c r="I875" i="17"/>
  <c r="I877" i="17"/>
  <c r="I879" i="17"/>
  <c r="I881" i="17"/>
  <c r="I883" i="17"/>
  <c r="I885" i="17"/>
  <c r="I887" i="17"/>
  <c r="I889" i="17"/>
  <c r="I891" i="17"/>
  <c r="I893" i="17"/>
  <c r="I895" i="17"/>
  <c r="I897" i="17"/>
  <c r="I769" i="17"/>
  <c r="I770" i="17"/>
  <c r="I771" i="17"/>
  <c r="I772" i="17"/>
  <c r="I773" i="17"/>
  <c r="I774" i="17"/>
  <c r="I775" i="17"/>
  <c r="I776" i="17"/>
  <c r="I777" i="17"/>
  <c r="I778" i="17"/>
  <c r="I779" i="17"/>
  <c r="I780" i="17"/>
  <c r="I781" i="17"/>
  <c r="I782" i="17"/>
  <c r="I783" i="17"/>
  <c r="I784" i="17"/>
  <c r="I688" i="17"/>
  <c r="I692" i="17"/>
  <c r="I696" i="17"/>
  <c r="I700" i="17"/>
  <c r="I704" i="17"/>
  <c r="I708" i="17"/>
  <c r="I712" i="17"/>
  <c r="I716" i="17"/>
  <c r="I720" i="17"/>
  <c r="I724" i="17"/>
  <c r="I728" i="17"/>
  <c r="I732" i="17"/>
  <c r="I736" i="17"/>
  <c r="I740" i="17"/>
  <c r="I744" i="17"/>
  <c r="I748" i="17"/>
  <c r="I752" i="17"/>
  <c r="I756" i="17"/>
  <c r="I760" i="17"/>
  <c r="I764" i="17"/>
  <c r="I768" i="17"/>
  <c r="I786" i="17"/>
  <c r="I788" i="17"/>
  <c r="I790" i="17"/>
  <c r="I792" i="17"/>
  <c r="I794" i="17"/>
  <c r="I796" i="17"/>
  <c r="I798" i="17"/>
  <c r="I800" i="17"/>
  <c r="I802" i="17"/>
  <c r="I804" i="17"/>
  <c r="I806" i="17"/>
  <c r="I808" i="17"/>
  <c r="I810" i="17"/>
  <c r="I812" i="17"/>
  <c r="I814" i="17"/>
  <c r="I816" i="17"/>
  <c r="I818" i="17"/>
  <c r="I820" i="17"/>
  <c r="I822" i="17"/>
  <c r="I824" i="17"/>
  <c r="I826" i="17"/>
  <c r="I828" i="17"/>
  <c r="I830" i="17"/>
  <c r="I832" i="17"/>
  <c r="I834" i="17"/>
  <c r="I836" i="17"/>
  <c r="I838" i="17"/>
  <c r="I840" i="17"/>
  <c r="I842" i="17"/>
  <c r="I844" i="17"/>
  <c r="I846" i="17"/>
  <c r="I848" i="17"/>
  <c r="I850" i="17"/>
  <c r="I852" i="17"/>
  <c r="I854" i="17"/>
  <c r="I856" i="17"/>
  <c r="I858" i="17"/>
  <c r="I860" i="17"/>
  <c r="I862" i="17"/>
  <c r="I864" i="17"/>
  <c r="I866" i="17"/>
  <c r="I868" i="17"/>
  <c r="I870" i="17"/>
  <c r="I872" i="17"/>
  <c r="I874" i="17"/>
  <c r="I876" i="17"/>
  <c r="I878" i="17"/>
  <c r="I880" i="17"/>
  <c r="I882" i="17"/>
  <c r="I884" i="17"/>
  <c r="I886" i="17"/>
  <c r="I888" i="17"/>
  <c r="I890" i="17"/>
  <c r="I892" i="17"/>
  <c r="I894" i="17"/>
  <c r="I896" i="17"/>
  <c r="U687" i="17"/>
  <c r="U689" i="17"/>
  <c r="U691" i="17"/>
  <c r="U693" i="17"/>
  <c r="U695" i="17"/>
  <c r="U697" i="17"/>
  <c r="U699" i="17"/>
  <c r="U701" i="17"/>
  <c r="U703" i="17"/>
  <c r="U705" i="17"/>
  <c r="U707" i="17"/>
  <c r="U709" i="17"/>
  <c r="U711" i="17"/>
  <c r="U713" i="17"/>
  <c r="U715" i="17"/>
  <c r="U717" i="17"/>
  <c r="U719" i="17"/>
  <c r="U721" i="17"/>
  <c r="U723" i="17"/>
  <c r="U725" i="17"/>
  <c r="U727" i="17"/>
  <c r="U729" i="17"/>
  <c r="U731" i="17"/>
  <c r="U733" i="17"/>
  <c r="U735" i="17"/>
  <c r="U737" i="17"/>
  <c r="U739" i="17"/>
  <c r="U741" i="17"/>
  <c r="U743" i="17"/>
  <c r="U745" i="17"/>
  <c r="U747" i="17"/>
  <c r="U749" i="17"/>
  <c r="U751" i="17"/>
  <c r="U753" i="17"/>
  <c r="U755" i="17"/>
  <c r="U757" i="17"/>
  <c r="U759" i="17"/>
  <c r="U761" i="17"/>
  <c r="U763" i="17"/>
  <c r="U765" i="17"/>
  <c r="U767" i="17"/>
  <c r="U785" i="17"/>
  <c r="U787" i="17"/>
  <c r="U789" i="17"/>
  <c r="U791" i="17"/>
  <c r="U793" i="17"/>
  <c r="U795" i="17"/>
  <c r="U797" i="17"/>
  <c r="U799" i="17"/>
  <c r="U801" i="17"/>
  <c r="U803" i="17"/>
  <c r="U805" i="17"/>
  <c r="U807" i="17"/>
  <c r="U809" i="17"/>
  <c r="U811" i="17"/>
  <c r="U813" i="17"/>
  <c r="U815" i="17"/>
  <c r="U817" i="17"/>
  <c r="U819" i="17"/>
  <c r="U821" i="17"/>
  <c r="U823" i="17"/>
  <c r="U825" i="17"/>
  <c r="U827" i="17"/>
  <c r="U829" i="17"/>
  <c r="U831" i="17"/>
  <c r="U833" i="17"/>
  <c r="U835" i="17"/>
  <c r="U837" i="17"/>
  <c r="U839" i="17"/>
  <c r="U841" i="17"/>
  <c r="U843" i="17"/>
  <c r="U845" i="17"/>
  <c r="U847" i="17"/>
  <c r="U849" i="17"/>
  <c r="U851" i="17"/>
  <c r="U853" i="17"/>
  <c r="U855" i="17"/>
  <c r="U857" i="17"/>
  <c r="U859" i="17"/>
  <c r="U861" i="17"/>
  <c r="U863" i="17"/>
  <c r="U865" i="17"/>
  <c r="U867" i="17"/>
  <c r="U869" i="17"/>
  <c r="U871" i="17"/>
  <c r="U873" i="17"/>
  <c r="U875" i="17"/>
  <c r="U877" i="17"/>
  <c r="U879" i="17"/>
  <c r="U881" i="17"/>
  <c r="U883" i="17"/>
  <c r="U885" i="17"/>
  <c r="U887" i="17"/>
  <c r="U889" i="17"/>
  <c r="U891" i="17"/>
  <c r="U893" i="17"/>
  <c r="U895" i="17"/>
  <c r="U897" i="17"/>
  <c r="U710" i="17"/>
  <c r="U734" i="17"/>
  <c r="U758" i="17"/>
  <c r="U766" i="17"/>
  <c r="U769" i="17"/>
  <c r="U780" i="17"/>
  <c r="U781" i="17"/>
  <c r="U782" i="17"/>
  <c r="U783" i="17"/>
  <c r="U688" i="17"/>
  <c r="U692" i="17"/>
  <c r="U696" i="17"/>
  <c r="U700" i="17"/>
  <c r="U704" i="17"/>
  <c r="U708" i="17"/>
  <c r="U712" i="17"/>
  <c r="U716" i="17"/>
  <c r="U720" i="17"/>
  <c r="U724" i="17"/>
  <c r="U728" i="17"/>
  <c r="U732" i="17"/>
  <c r="U736" i="17"/>
  <c r="U740" i="17"/>
  <c r="U744" i="17"/>
  <c r="U748" i="17"/>
  <c r="U752" i="17"/>
  <c r="U756" i="17"/>
  <c r="U760" i="17"/>
  <c r="U764" i="17"/>
  <c r="U768" i="17"/>
  <c r="U706" i="17"/>
  <c r="U714" i="17"/>
  <c r="U718" i="17"/>
  <c r="U730" i="17"/>
  <c r="U738" i="17"/>
  <c r="U746" i="17"/>
  <c r="U754" i="17"/>
  <c r="U762" i="17"/>
  <c r="U775" i="17"/>
  <c r="U776" i="17"/>
  <c r="U777" i="17"/>
  <c r="U778" i="17"/>
  <c r="U779" i="17"/>
  <c r="U786" i="17"/>
  <c r="U788" i="17"/>
  <c r="U790" i="17"/>
  <c r="U792" i="17"/>
  <c r="U794" i="17"/>
  <c r="U796" i="17"/>
  <c r="U798" i="17"/>
  <c r="U800" i="17"/>
  <c r="U802" i="17"/>
  <c r="U804" i="17"/>
  <c r="U806" i="17"/>
  <c r="U808" i="17"/>
  <c r="U810" i="17"/>
  <c r="U812" i="17"/>
  <c r="U814" i="17"/>
  <c r="U816" i="17"/>
  <c r="U818" i="17"/>
  <c r="U820" i="17"/>
  <c r="U822" i="17"/>
  <c r="U824" i="17"/>
  <c r="U826" i="17"/>
  <c r="U828" i="17"/>
  <c r="U830" i="17"/>
  <c r="U832" i="17"/>
  <c r="U834" i="17"/>
  <c r="U836" i="17"/>
  <c r="U838" i="17"/>
  <c r="U840" i="17"/>
  <c r="U842" i="17"/>
  <c r="U844" i="17"/>
  <c r="U846" i="17"/>
  <c r="U848" i="17"/>
  <c r="U850" i="17"/>
  <c r="U852" i="17"/>
  <c r="U854" i="17"/>
  <c r="U856" i="17"/>
  <c r="U858" i="17"/>
  <c r="U860" i="17"/>
  <c r="U862" i="17"/>
  <c r="U864" i="17"/>
  <c r="U866" i="17"/>
  <c r="U868" i="17"/>
  <c r="U870" i="17"/>
  <c r="U872" i="17"/>
  <c r="U874" i="17"/>
  <c r="U876" i="17"/>
  <c r="U878" i="17"/>
  <c r="U880" i="17"/>
  <c r="U882" i="17"/>
  <c r="U884" i="17"/>
  <c r="U886" i="17"/>
  <c r="U888" i="17"/>
  <c r="U890" i="17"/>
  <c r="U892" i="17"/>
  <c r="U894" i="17"/>
  <c r="U896" i="17"/>
  <c r="U690" i="17"/>
  <c r="U694" i="17"/>
  <c r="U698" i="17"/>
  <c r="U702" i="17"/>
  <c r="U722" i="17"/>
  <c r="U726" i="17"/>
  <c r="U742" i="17"/>
  <c r="U750" i="17"/>
  <c r="U770" i="17"/>
  <c r="U771" i="17"/>
  <c r="U772" i="17"/>
  <c r="U773" i="17"/>
  <c r="U774" i="17"/>
  <c r="U784" i="17"/>
  <c r="AN687" i="17"/>
  <c r="AN251" i="17" s="1"/>
  <c r="AN689" i="17"/>
  <c r="AN253" i="17" s="1"/>
  <c r="AN691" i="17"/>
  <c r="AN255" i="17" s="1"/>
  <c r="AN693" i="17"/>
  <c r="AN257" i="17" s="1"/>
  <c r="AN695" i="17"/>
  <c r="AN259" i="17" s="1"/>
  <c r="AN697" i="17"/>
  <c r="AN261" i="17" s="1"/>
  <c r="AN699" i="17"/>
  <c r="AN263" i="17" s="1"/>
  <c r="AN701" i="17"/>
  <c r="AN265" i="17" s="1"/>
  <c r="AN703" i="17"/>
  <c r="AN267" i="17" s="1"/>
  <c r="AN705" i="17"/>
  <c r="AN269" i="17" s="1"/>
  <c r="AN707" i="17"/>
  <c r="AN271" i="17" s="1"/>
  <c r="AN709" i="17"/>
  <c r="AN273" i="17" s="1"/>
  <c r="AN711" i="17"/>
  <c r="AN275" i="17" s="1"/>
  <c r="AN713" i="17"/>
  <c r="AN277" i="17" s="1"/>
  <c r="AN715" i="17"/>
  <c r="AN279" i="17" s="1"/>
  <c r="AN717" i="17"/>
  <c r="AN281" i="17" s="1"/>
  <c r="AN719" i="17"/>
  <c r="AN283" i="17" s="1"/>
  <c r="AN721" i="17"/>
  <c r="AN285" i="17" s="1"/>
  <c r="AN723" i="17"/>
  <c r="AN287" i="17" s="1"/>
  <c r="AN725" i="17"/>
  <c r="AN289" i="17" s="1"/>
  <c r="AN727" i="17"/>
  <c r="AN291" i="17" s="1"/>
  <c r="AN729" i="17"/>
  <c r="AN293" i="17" s="1"/>
  <c r="AN731" i="17"/>
  <c r="AN295" i="17" s="1"/>
  <c r="AN733" i="17"/>
  <c r="AN297" i="17" s="1"/>
  <c r="AN735" i="17"/>
  <c r="AN299" i="17" s="1"/>
  <c r="AN737" i="17"/>
  <c r="AN301" i="17" s="1"/>
  <c r="AN739" i="17"/>
  <c r="AN303" i="17" s="1"/>
  <c r="AN741" i="17"/>
  <c r="AN305" i="17" s="1"/>
  <c r="AN743" i="17"/>
  <c r="AN307" i="17" s="1"/>
  <c r="AN745" i="17"/>
  <c r="AN309" i="17" s="1"/>
  <c r="AN747" i="17"/>
  <c r="AN311" i="17" s="1"/>
  <c r="AN749" i="17"/>
  <c r="AN313" i="17" s="1"/>
  <c r="AN751" i="17"/>
  <c r="AN315" i="17" s="1"/>
  <c r="AN753" i="17"/>
  <c r="AN317" i="17" s="1"/>
  <c r="AN755" i="17"/>
  <c r="AN319" i="17" s="1"/>
  <c r="AN757" i="17"/>
  <c r="AN321" i="17" s="1"/>
  <c r="AN759" i="17"/>
  <c r="AN323" i="17" s="1"/>
  <c r="AN761" i="17"/>
  <c r="AN325" i="17" s="1"/>
  <c r="AN763" i="17"/>
  <c r="AN327" i="17" s="1"/>
  <c r="AN765" i="17"/>
  <c r="AN329" i="17" s="1"/>
  <c r="AN767" i="17"/>
  <c r="AN331" i="17" s="1"/>
  <c r="AN769" i="17"/>
  <c r="AN333" i="17" s="1"/>
  <c r="AN771" i="17"/>
  <c r="AN335" i="17" s="1"/>
  <c r="AN773" i="17"/>
  <c r="AN337" i="17" s="1"/>
  <c r="AN775" i="17"/>
  <c r="AN339" i="17" s="1"/>
  <c r="AN777" i="17"/>
  <c r="AN341" i="17" s="1"/>
  <c r="AN779" i="17"/>
  <c r="AN343" i="17" s="1"/>
  <c r="AN781" i="17"/>
  <c r="AN345" i="17" s="1"/>
  <c r="AN783" i="17"/>
  <c r="AN347" i="17" s="1"/>
  <c r="AN688" i="17"/>
  <c r="AN252" i="17" s="1"/>
  <c r="AN690" i="17"/>
  <c r="AN254" i="17" s="1"/>
  <c r="AN692" i="17"/>
  <c r="AN256" i="17" s="1"/>
  <c r="AN694" i="17"/>
  <c r="AN258" i="17" s="1"/>
  <c r="AN696" i="17"/>
  <c r="AN260" i="17" s="1"/>
  <c r="AN698" i="17"/>
  <c r="AN262" i="17" s="1"/>
  <c r="AN700" i="17"/>
  <c r="AN264" i="17" s="1"/>
  <c r="AN702" i="17"/>
  <c r="AN266" i="17" s="1"/>
  <c r="AN704" i="17"/>
  <c r="AN268" i="17" s="1"/>
  <c r="AN706" i="17"/>
  <c r="AN270" i="17" s="1"/>
  <c r="AN708" i="17"/>
  <c r="AN272" i="17" s="1"/>
  <c r="AN710" i="17"/>
  <c r="AN274" i="17" s="1"/>
  <c r="AN712" i="17"/>
  <c r="AN276" i="17" s="1"/>
  <c r="AN714" i="17"/>
  <c r="AN278" i="17" s="1"/>
  <c r="AN716" i="17"/>
  <c r="AN280" i="17" s="1"/>
  <c r="AN718" i="17"/>
  <c r="AN282" i="17" s="1"/>
  <c r="AN720" i="17"/>
  <c r="AN284" i="17" s="1"/>
  <c r="AN722" i="17"/>
  <c r="AN286" i="17" s="1"/>
  <c r="AN724" i="17"/>
  <c r="AN288" i="17" s="1"/>
  <c r="AN726" i="17"/>
  <c r="AN290" i="17" s="1"/>
  <c r="AN728" i="17"/>
  <c r="AN292" i="17" s="1"/>
  <c r="AN730" i="17"/>
  <c r="AN294" i="17" s="1"/>
  <c r="AN732" i="17"/>
  <c r="AN296" i="17" s="1"/>
  <c r="AN734" i="17"/>
  <c r="AN298" i="17" s="1"/>
  <c r="AN736" i="17"/>
  <c r="AN300" i="17" s="1"/>
  <c r="AN738" i="17"/>
  <c r="AN302" i="17" s="1"/>
  <c r="AN740" i="17"/>
  <c r="AN304" i="17" s="1"/>
  <c r="AN742" i="17"/>
  <c r="AN306" i="17" s="1"/>
  <c r="AN744" i="17"/>
  <c r="AN308" i="17" s="1"/>
  <c r="AN746" i="17"/>
  <c r="AN310" i="17" s="1"/>
  <c r="AN748" i="17"/>
  <c r="AN312" i="17" s="1"/>
  <c r="AN750" i="17"/>
  <c r="AN314" i="17" s="1"/>
  <c r="AN752" i="17"/>
  <c r="AN316" i="17" s="1"/>
  <c r="AN754" i="17"/>
  <c r="AN318" i="17" s="1"/>
  <c r="AN756" i="17"/>
  <c r="AN320" i="17" s="1"/>
  <c r="AN758" i="17"/>
  <c r="AN322" i="17" s="1"/>
  <c r="AN760" i="17"/>
  <c r="AN324" i="17" s="1"/>
  <c r="AN762" i="17"/>
  <c r="AN326" i="17" s="1"/>
  <c r="AN764" i="17"/>
  <c r="AN328" i="17" s="1"/>
  <c r="AN766" i="17"/>
  <c r="AN330" i="17" s="1"/>
  <c r="AN768" i="17"/>
  <c r="AN332" i="17" s="1"/>
  <c r="AN770" i="17"/>
  <c r="AN334" i="17" s="1"/>
  <c r="AN772" i="17"/>
  <c r="AN336" i="17" s="1"/>
  <c r="AN774" i="17"/>
  <c r="AN338" i="17" s="1"/>
  <c r="AN776" i="17"/>
  <c r="AN340" i="17" s="1"/>
  <c r="AN778" i="17"/>
  <c r="AN342" i="17" s="1"/>
  <c r="AN780" i="17"/>
  <c r="AN344" i="17" s="1"/>
  <c r="AN782" i="17"/>
  <c r="AN346" i="17" s="1"/>
  <c r="AN784" i="17"/>
  <c r="AN348" i="17" s="1"/>
  <c r="AN888" i="17"/>
  <c r="AN452" i="17" s="1"/>
  <c r="AN890" i="17"/>
  <c r="AN454" i="17" s="1"/>
  <c r="AN896" i="17"/>
  <c r="AN460" i="17" s="1"/>
  <c r="AN787" i="17"/>
  <c r="AN351" i="17" s="1"/>
  <c r="AN791" i="17"/>
  <c r="AN355" i="17" s="1"/>
  <c r="AN795" i="17"/>
  <c r="AN359" i="17" s="1"/>
  <c r="AN799" i="17"/>
  <c r="AN363" i="17" s="1"/>
  <c r="AN815" i="17"/>
  <c r="AN379" i="17" s="1"/>
  <c r="AN817" i="17"/>
  <c r="AN381" i="17" s="1"/>
  <c r="AN821" i="17"/>
  <c r="AN385" i="17" s="1"/>
  <c r="AN829" i="17"/>
  <c r="AN393" i="17" s="1"/>
  <c r="AN831" i="17"/>
  <c r="AN395" i="17" s="1"/>
  <c r="AN835" i="17"/>
  <c r="AN399" i="17" s="1"/>
  <c r="AN837" i="17"/>
  <c r="AN401" i="17" s="1"/>
  <c r="AN839" i="17"/>
  <c r="AN403" i="17" s="1"/>
  <c r="AN845" i="17"/>
  <c r="AN409" i="17" s="1"/>
  <c r="AN863" i="17"/>
  <c r="AN427" i="17" s="1"/>
  <c r="AN865" i="17"/>
  <c r="AN429" i="17" s="1"/>
  <c r="AN871" i="17"/>
  <c r="AN435" i="17" s="1"/>
  <c r="AN873" i="17"/>
  <c r="AN437" i="17" s="1"/>
  <c r="AN883" i="17"/>
  <c r="AN447" i="17" s="1"/>
  <c r="AN885" i="17"/>
  <c r="AN449" i="17" s="1"/>
  <c r="AN889" i="17"/>
  <c r="AN453" i="17" s="1"/>
  <c r="AN893" i="17"/>
  <c r="AN457" i="17" s="1"/>
  <c r="AN895" i="17"/>
  <c r="AN459" i="17" s="1"/>
  <c r="AN786" i="17"/>
  <c r="AN350" i="17" s="1"/>
  <c r="AN788" i="17"/>
  <c r="AN352" i="17" s="1"/>
  <c r="AN790" i="17"/>
  <c r="AN354" i="17" s="1"/>
  <c r="AN792" i="17"/>
  <c r="AN356" i="17" s="1"/>
  <c r="AN794" i="17"/>
  <c r="AN358" i="17" s="1"/>
  <c r="AN796" i="17"/>
  <c r="AN360" i="17" s="1"/>
  <c r="AN798" i="17"/>
  <c r="AN362" i="17" s="1"/>
  <c r="AN800" i="17"/>
  <c r="AN364" i="17" s="1"/>
  <c r="AN802" i="17"/>
  <c r="AN366" i="17" s="1"/>
  <c r="AN804" i="17"/>
  <c r="AN368" i="17" s="1"/>
  <c r="AN806" i="17"/>
  <c r="AN370" i="17" s="1"/>
  <c r="AN808" i="17"/>
  <c r="AN372" i="17" s="1"/>
  <c r="AN810" i="17"/>
  <c r="AN374" i="17" s="1"/>
  <c r="AN812" i="17"/>
  <c r="AN376" i="17" s="1"/>
  <c r="AN814" i="17"/>
  <c r="AN378" i="17" s="1"/>
  <c r="AN816" i="17"/>
  <c r="AN380" i="17" s="1"/>
  <c r="AN818" i="17"/>
  <c r="AN382" i="17" s="1"/>
  <c r="AN820" i="17"/>
  <c r="AN384" i="17" s="1"/>
  <c r="AN822" i="17"/>
  <c r="AN386" i="17" s="1"/>
  <c r="AN824" i="17"/>
  <c r="AN388" i="17" s="1"/>
  <c r="AN826" i="17"/>
  <c r="AN390" i="17" s="1"/>
  <c r="AN828" i="17"/>
  <c r="AN392" i="17" s="1"/>
  <c r="AN830" i="17"/>
  <c r="AN394" i="17" s="1"/>
  <c r="AN832" i="17"/>
  <c r="AN396" i="17" s="1"/>
  <c r="AN834" i="17"/>
  <c r="AN398" i="17" s="1"/>
  <c r="AN836" i="17"/>
  <c r="AN400" i="17" s="1"/>
  <c r="AN838" i="17"/>
  <c r="AN402" i="17" s="1"/>
  <c r="AN840" i="17"/>
  <c r="AN404" i="17" s="1"/>
  <c r="AN842" i="17"/>
  <c r="AN406" i="17" s="1"/>
  <c r="AN844" i="17"/>
  <c r="AN408" i="17" s="1"/>
  <c r="AN846" i="17"/>
  <c r="AN410" i="17" s="1"/>
  <c r="AN848" i="17"/>
  <c r="AN412" i="17" s="1"/>
  <c r="AN850" i="17"/>
  <c r="AN414" i="17" s="1"/>
  <c r="AN852" i="17"/>
  <c r="AN416" i="17" s="1"/>
  <c r="AN854" i="17"/>
  <c r="AN418" i="17" s="1"/>
  <c r="AN856" i="17"/>
  <c r="AN420" i="17" s="1"/>
  <c r="AN858" i="17"/>
  <c r="AN422" i="17" s="1"/>
  <c r="AN860" i="17"/>
  <c r="AN424" i="17" s="1"/>
  <c r="AN862" i="17"/>
  <c r="AN426" i="17" s="1"/>
  <c r="AN864" i="17"/>
  <c r="AN428" i="17" s="1"/>
  <c r="AN866" i="17"/>
  <c r="AN430" i="17" s="1"/>
  <c r="AN868" i="17"/>
  <c r="AN432" i="17" s="1"/>
  <c r="AN870" i="17"/>
  <c r="AN434" i="17" s="1"/>
  <c r="AN872" i="17"/>
  <c r="AN436" i="17" s="1"/>
  <c r="AN874" i="17"/>
  <c r="AN438" i="17" s="1"/>
  <c r="AN876" i="17"/>
  <c r="AN440" i="17" s="1"/>
  <c r="AN878" i="17"/>
  <c r="AN442" i="17" s="1"/>
  <c r="AN880" i="17"/>
  <c r="AN444" i="17" s="1"/>
  <c r="AN882" i="17"/>
  <c r="AN446" i="17" s="1"/>
  <c r="AN884" i="17"/>
  <c r="AN448" i="17" s="1"/>
  <c r="AN886" i="17"/>
  <c r="AN450" i="17" s="1"/>
  <c r="AN892" i="17"/>
  <c r="AN456" i="17" s="1"/>
  <c r="AN894" i="17"/>
  <c r="AN458" i="17" s="1"/>
  <c r="AN785" i="17"/>
  <c r="AN349" i="17" s="1"/>
  <c r="AN789" i="17"/>
  <c r="AN353" i="17" s="1"/>
  <c r="AN793" i="17"/>
  <c r="AN357" i="17" s="1"/>
  <c r="AN797" i="17"/>
  <c r="AN361" i="17" s="1"/>
  <c r="AN801" i="17"/>
  <c r="AN365" i="17" s="1"/>
  <c r="AN803" i="17"/>
  <c r="AN367" i="17" s="1"/>
  <c r="AN807" i="17"/>
  <c r="AN371" i="17" s="1"/>
  <c r="AN809" i="17"/>
  <c r="AN373" i="17" s="1"/>
  <c r="AN813" i="17"/>
  <c r="AN377" i="17" s="1"/>
  <c r="AN823" i="17"/>
  <c r="AN387" i="17" s="1"/>
  <c r="AN825" i="17"/>
  <c r="AN389" i="17" s="1"/>
  <c r="AN827" i="17"/>
  <c r="AN391" i="17" s="1"/>
  <c r="AN841" i="17"/>
  <c r="AN405" i="17" s="1"/>
  <c r="AN853" i="17"/>
  <c r="AN417" i="17" s="1"/>
  <c r="AN855" i="17"/>
  <c r="AN419" i="17" s="1"/>
  <c r="AN857" i="17"/>
  <c r="AN421" i="17" s="1"/>
  <c r="AN859" i="17"/>
  <c r="AN423" i="17" s="1"/>
  <c r="AN869" i="17"/>
  <c r="AN433" i="17" s="1"/>
  <c r="AN879" i="17"/>
  <c r="AN443" i="17" s="1"/>
  <c r="AN891" i="17"/>
  <c r="AN455" i="17" s="1"/>
  <c r="AN805" i="17"/>
  <c r="AN369" i="17" s="1"/>
  <c r="AN811" i="17"/>
  <c r="AN375" i="17" s="1"/>
  <c r="AN819" i="17"/>
  <c r="AN383" i="17" s="1"/>
  <c r="AN833" i="17"/>
  <c r="AN397" i="17" s="1"/>
  <c r="AN843" i="17"/>
  <c r="AN407" i="17" s="1"/>
  <c r="AN847" i="17"/>
  <c r="AN411" i="17" s="1"/>
  <c r="AN849" i="17"/>
  <c r="AN413" i="17" s="1"/>
  <c r="AN851" i="17"/>
  <c r="AN415" i="17" s="1"/>
  <c r="AN861" i="17"/>
  <c r="AN425" i="17" s="1"/>
  <c r="AN867" i="17"/>
  <c r="AN431" i="17" s="1"/>
  <c r="AN875" i="17"/>
  <c r="AN439" i="17" s="1"/>
  <c r="AN877" i="17"/>
  <c r="AN441" i="17" s="1"/>
  <c r="AN881" i="17"/>
  <c r="AN445" i="17" s="1"/>
  <c r="AN887" i="17"/>
  <c r="AN451" i="17" s="1"/>
  <c r="AN897" i="17"/>
  <c r="AN461" i="17" s="1"/>
  <c r="AK687" i="17"/>
  <c r="AK251" i="17" s="1"/>
  <c r="AK689" i="17"/>
  <c r="AK253" i="17" s="1"/>
  <c r="AK691" i="17"/>
  <c r="AK255" i="17" s="1"/>
  <c r="AK693" i="17"/>
  <c r="AK257" i="17" s="1"/>
  <c r="AK695" i="17"/>
  <c r="AK259" i="17" s="1"/>
  <c r="AK697" i="17"/>
  <c r="AK261" i="17" s="1"/>
  <c r="AK699" i="17"/>
  <c r="AK263" i="17" s="1"/>
  <c r="AK701" i="17"/>
  <c r="AK265" i="17" s="1"/>
  <c r="AK703" i="17"/>
  <c r="AK267" i="17" s="1"/>
  <c r="AK705" i="17"/>
  <c r="AK269" i="17" s="1"/>
  <c r="AK707" i="17"/>
  <c r="AK271" i="17" s="1"/>
  <c r="AK709" i="17"/>
  <c r="AK273" i="17" s="1"/>
  <c r="AK711" i="17"/>
  <c r="AK275" i="17" s="1"/>
  <c r="AK713" i="17"/>
  <c r="AK277" i="17" s="1"/>
  <c r="AK715" i="17"/>
  <c r="AK279" i="17" s="1"/>
  <c r="AK717" i="17"/>
  <c r="AK281" i="17" s="1"/>
  <c r="AK719" i="17"/>
  <c r="AK283" i="17" s="1"/>
  <c r="AK721" i="17"/>
  <c r="AK285" i="17" s="1"/>
  <c r="AK723" i="17"/>
  <c r="AK287" i="17" s="1"/>
  <c r="AK725" i="17"/>
  <c r="AK289" i="17" s="1"/>
  <c r="AK727" i="17"/>
  <c r="AK291" i="17" s="1"/>
  <c r="AK729" i="17"/>
  <c r="AK293" i="17" s="1"/>
  <c r="AK731" i="17"/>
  <c r="AK295" i="17" s="1"/>
  <c r="AK733" i="17"/>
  <c r="AK297" i="17" s="1"/>
  <c r="AK735" i="17"/>
  <c r="AK299" i="17" s="1"/>
  <c r="AK737" i="17"/>
  <c r="AK301" i="17" s="1"/>
  <c r="AK739" i="17"/>
  <c r="AK303" i="17" s="1"/>
  <c r="AK741" i="17"/>
  <c r="AK305" i="17" s="1"/>
  <c r="AK743" i="17"/>
  <c r="AK307" i="17" s="1"/>
  <c r="AK745" i="17"/>
  <c r="AK309" i="17" s="1"/>
  <c r="AK747" i="17"/>
  <c r="AK311" i="17" s="1"/>
  <c r="AK749" i="17"/>
  <c r="AK313" i="17" s="1"/>
  <c r="AK751" i="17"/>
  <c r="AK315" i="17" s="1"/>
  <c r="AK753" i="17"/>
  <c r="AK317" i="17" s="1"/>
  <c r="AK755" i="17"/>
  <c r="AK319" i="17" s="1"/>
  <c r="AK757" i="17"/>
  <c r="AK321" i="17" s="1"/>
  <c r="AK759" i="17"/>
  <c r="AK323" i="17" s="1"/>
  <c r="AK761" i="17"/>
  <c r="AK325" i="17" s="1"/>
  <c r="AK763" i="17"/>
  <c r="AK327" i="17" s="1"/>
  <c r="AK765" i="17"/>
  <c r="AK329" i="17" s="1"/>
  <c r="AK767" i="17"/>
  <c r="AK331" i="17" s="1"/>
  <c r="AK785" i="17"/>
  <c r="AK349" i="17" s="1"/>
  <c r="AK787" i="17"/>
  <c r="AK351" i="17" s="1"/>
  <c r="AK789" i="17"/>
  <c r="AK353" i="17" s="1"/>
  <c r="AK791" i="17"/>
  <c r="AK355" i="17" s="1"/>
  <c r="AK793" i="17"/>
  <c r="AK357" i="17" s="1"/>
  <c r="AK795" i="17"/>
  <c r="AK359" i="17" s="1"/>
  <c r="AK797" i="17"/>
  <c r="AK361" i="17" s="1"/>
  <c r="AK799" i="17"/>
  <c r="AK363" i="17" s="1"/>
  <c r="AK801" i="17"/>
  <c r="AK365" i="17" s="1"/>
  <c r="AK803" i="17"/>
  <c r="AK367" i="17" s="1"/>
  <c r="AK805" i="17"/>
  <c r="AK369" i="17" s="1"/>
  <c r="AK807" i="17"/>
  <c r="AK371" i="17" s="1"/>
  <c r="AK809" i="17"/>
  <c r="AK373" i="17" s="1"/>
  <c r="AK811" i="17"/>
  <c r="AK375" i="17" s="1"/>
  <c r="AK813" i="17"/>
  <c r="AK377" i="17" s="1"/>
  <c r="AK815" i="17"/>
  <c r="AK379" i="17" s="1"/>
  <c r="AK817" i="17"/>
  <c r="AK381" i="17" s="1"/>
  <c r="AK819" i="17"/>
  <c r="AK383" i="17" s="1"/>
  <c r="AK821" i="17"/>
  <c r="AK385" i="17" s="1"/>
  <c r="AK823" i="17"/>
  <c r="AK387" i="17" s="1"/>
  <c r="AK825" i="17"/>
  <c r="AK389" i="17" s="1"/>
  <c r="AK827" i="17"/>
  <c r="AK391" i="17" s="1"/>
  <c r="AK829" i="17"/>
  <c r="AK393" i="17" s="1"/>
  <c r="AK831" i="17"/>
  <c r="AK395" i="17" s="1"/>
  <c r="AK833" i="17"/>
  <c r="AK397" i="17" s="1"/>
  <c r="AK835" i="17"/>
  <c r="AK399" i="17" s="1"/>
  <c r="AK837" i="17"/>
  <c r="AK401" i="17" s="1"/>
  <c r="AK839" i="17"/>
  <c r="AK403" i="17" s="1"/>
  <c r="AK841" i="17"/>
  <c r="AK405" i="17" s="1"/>
  <c r="AK843" i="17"/>
  <c r="AK407" i="17" s="1"/>
  <c r="AK845" i="17"/>
  <c r="AK409" i="17" s="1"/>
  <c r="AK847" i="17"/>
  <c r="AK411" i="17" s="1"/>
  <c r="AK849" i="17"/>
  <c r="AK413" i="17" s="1"/>
  <c r="AK851" i="17"/>
  <c r="AK415" i="17" s="1"/>
  <c r="AK853" i="17"/>
  <c r="AK417" i="17" s="1"/>
  <c r="AK855" i="17"/>
  <c r="AK419" i="17" s="1"/>
  <c r="AK857" i="17"/>
  <c r="AK421" i="17" s="1"/>
  <c r="AK859" i="17"/>
  <c r="AK423" i="17" s="1"/>
  <c r="AK861" i="17"/>
  <c r="AK425" i="17" s="1"/>
  <c r="AK863" i="17"/>
  <c r="AK427" i="17" s="1"/>
  <c r="AK865" i="17"/>
  <c r="AK429" i="17" s="1"/>
  <c r="AK867" i="17"/>
  <c r="AK431" i="17" s="1"/>
  <c r="AK869" i="17"/>
  <c r="AK433" i="17" s="1"/>
  <c r="AK871" i="17"/>
  <c r="AK435" i="17" s="1"/>
  <c r="AK873" i="17"/>
  <c r="AK437" i="17" s="1"/>
  <c r="AK875" i="17"/>
  <c r="AK439" i="17" s="1"/>
  <c r="AK877" i="17"/>
  <c r="AK441" i="17" s="1"/>
  <c r="AK879" i="17"/>
  <c r="AK443" i="17" s="1"/>
  <c r="AK881" i="17"/>
  <c r="AK445" i="17" s="1"/>
  <c r="AK883" i="17"/>
  <c r="AK447" i="17" s="1"/>
  <c r="AK885" i="17"/>
  <c r="AK449" i="17" s="1"/>
  <c r="AK887" i="17"/>
  <c r="AK451" i="17" s="1"/>
  <c r="AK889" i="17"/>
  <c r="AK453" i="17" s="1"/>
  <c r="AK891" i="17"/>
  <c r="AK455" i="17" s="1"/>
  <c r="AK893" i="17"/>
  <c r="AK457" i="17" s="1"/>
  <c r="AK895" i="17"/>
  <c r="AK459" i="17" s="1"/>
  <c r="AK897" i="17"/>
  <c r="AK461" i="17" s="1"/>
  <c r="AK706" i="17"/>
  <c r="AK270" i="17" s="1"/>
  <c r="AK714" i="17"/>
  <c r="AK278" i="17" s="1"/>
  <c r="AK738" i="17"/>
  <c r="AK302" i="17" s="1"/>
  <c r="AK754" i="17"/>
  <c r="AK318" i="17" s="1"/>
  <c r="AK762" i="17"/>
  <c r="AK326" i="17" s="1"/>
  <c r="AK770" i="17"/>
  <c r="AK334" i="17" s="1"/>
  <c r="AK771" i="17"/>
  <c r="AK335" i="17" s="1"/>
  <c r="AK772" i="17"/>
  <c r="AK336" i="17" s="1"/>
  <c r="AK773" i="17"/>
  <c r="AK337" i="17" s="1"/>
  <c r="AK774" i="17"/>
  <c r="AK338" i="17" s="1"/>
  <c r="AK775" i="17"/>
  <c r="AK339" i="17" s="1"/>
  <c r="AK688" i="17"/>
  <c r="AK252" i="17" s="1"/>
  <c r="AK692" i="17"/>
  <c r="AK256" i="17" s="1"/>
  <c r="AK696" i="17"/>
  <c r="AK260" i="17" s="1"/>
  <c r="AK700" i="17"/>
  <c r="AK264" i="17" s="1"/>
  <c r="AK704" i="17"/>
  <c r="AK268" i="17" s="1"/>
  <c r="AK708" i="17"/>
  <c r="AK272" i="17" s="1"/>
  <c r="AK712" i="17"/>
  <c r="AK276" i="17" s="1"/>
  <c r="AK716" i="17"/>
  <c r="AK280" i="17" s="1"/>
  <c r="AK720" i="17"/>
  <c r="AK284" i="17" s="1"/>
  <c r="AK724" i="17"/>
  <c r="AK288" i="17" s="1"/>
  <c r="AK728" i="17"/>
  <c r="AK292" i="17" s="1"/>
  <c r="AK732" i="17"/>
  <c r="AK296" i="17" s="1"/>
  <c r="AK736" i="17"/>
  <c r="AK300" i="17" s="1"/>
  <c r="AK740" i="17"/>
  <c r="AK304" i="17" s="1"/>
  <c r="AK744" i="17"/>
  <c r="AK308" i="17" s="1"/>
  <c r="AK748" i="17"/>
  <c r="AK312" i="17" s="1"/>
  <c r="AK752" i="17"/>
  <c r="AK316" i="17" s="1"/>
  <c r="AK756" i="17"/>
  <c r="AK320" i="17" s="1"/>
  <c r="AK760" i="17"/>
  <c r="AK324" i="17" s="1"/>
  <c r="AK764" i="17"/>
  <c r="AK328" i="17" s="1"/>
  <c r="AK710" i="17"/>
  <c r="AK274" i="17" s="1"/>
  <c r="AK722" i="17"/>
  <c r="AK286" i="17" s="1"/>
  <c r="AK726" i="17"/>
  <c r="AK290" i="17" s="1"/>
  <c r="AK734" i="17"/>
  <c r="AK298" i="17" s="1"/>
  <c r="AK742" i="17"/>
  <c r="AK306" i="17" s="1"/>
  <c r="AK750" i="17"/>
  <c r="AK314" i="17" s="1"/>
  <c r="AK758" i="17"/>
  <c r="AK322" i="17" s="1"/>
  <c r="AK768" i="17"/>
  <c r="AK332" i="17" s="1"/>
  <c r="AK769" i="17"/>
  <c r="AK333" i="17" s="1"/>
  <c r="AK780" i="17"/>
  <c r="AK344" i="17" s="1"/>
  <c r="AK781" i="17"/>
  <c r="AK345" i="17" s="1"/>
  <c r="AK782" i="17"/>
  <c r="AK346" i="17" s="1"/>
  <c r="AK783" i="17"/>
  <c r="AK347" i="17" s="1"/>
  <c r="AK784" i="17"/>
  <c r="AK348" i="17" s="1"/>
  <c r="AK786" i="17"/>
  <c r="AK350" i="17" s="1"/>
  <c r="AK788" i="17"/>
  <c r="AK352" i="17" s="1"/>
  <c r="AK790" i="17"/>
  <c r="AK354" i="17" s="1"/>
  <c r="AK792" i="17"/>
  <c r="AK356" i="17" s="1"/>
  <c r="AK794" i="17"/>
  <c r="AK358" i="17" s="1"/>
  <c r="AK796" i="17"/>
  <c r="AK360" i="17" s="1"/>
  <c r="AK798" i="17"/>
  <c r="AK362" i="17" s="1"/>
  <c r="AK800" i="17"/>
  <c r="AK364" i="17" s="1"/>
  <c r="AK802" i="17"/>
  <c r="AK366" i="17" s="1"/>
  <c r="AK804" i="17"/>
  <c r="AK368" i="17" s="1"/>
  <c r="AK806" i="17"/>
  <c r="AK370" i="17" s="1"/>
  <c r="AK808" i="17"/>
  <c r="AK372" i="17" s="1"/>
  <c r="AK810" i="17"/>
  <c r="AK374" i="17" s="1"/>
  <c r="AK812" i="17"/>
  <c r="AK376" i="17" s="1"/>
  <c r="AK814" i="17"/>
  <c r="AK378" i="17" s="1"/>
  <c r="AK816" i="17"/>
  <c r="AK380" i="17" s="1"/>
  <c r="AK818" i="17"/>
  <c r="AK382" i="17" s="1"/>
  <c r="AK820" i="17"/>
  <c r="AK384" i="17" s="1"/>
  <c r="AK822" i="17"/>
  <c r="AK386" i="17" s="1"/>
  <c r="AK824" i="17"/>
  <c r="AK388" i="17" s="1"/>
  <c r="AK826" i="17"/>
  <c r="AK390" i="17" s="1"/>
  <c r="AK828" i="17"/>
  <c r="AK392" i="17" s="1"/>
  <c r="AK830" i="17"/>
  <c r="AK394" i="17" s="1"/>
  <c r="AK832" i="17"/>
  <c r="AK396" i="17" s="1"/>
  <c r="AK834" i="17"/>
  <c r="AK398" i="17" s="1"/>
  <c r="AK836" i="17"/>
  <c r="AK400" i="17" s="1"/>
  <c r="AK838" i="17"/>
  <c r="AK402" i="17" s="1"/>
  <c r="AK840" i="17"/>
  <c r="AK404" i="17" s="1"/>
  <c r="AK842" i="17"/>
  <c r="AK406" i="17" s="1"/>
  <c r="AK844" i="17"/>
  <c r="AK408" i="17" s="1"/>
  <c r="AK846" i="17"/>
  <c r="AK410" i="17" s="1"/>
  <c r="AK848" i="17"/>
  <c r="AK412" i="17" s="1"/>
  <c r="AK850" i="17"/>
  <c r="AK414" i="17" s="1"/>
  <c r="AK852" i="17"/>
  <c r="AK416" i="17" s="1"/>
  <c r="AK854" i="17"/>
  <c r="AK418" i="17" s="1"/>
  <c r="AK856" i="17"/>
  <c r="AK420" i="17" s="1"/>
  <c r="AK858" i="17"/>
  <c r="AK422" i="17" s="1"/>
  <c r="AK860" i="17"/>
  <c r="AK424" i="17" s="1"/>
  <c r="AK862" i="17"/>
  <c r="AK426" i="17" s="1"/>
  <c r="AK864" i="17"/>
  <c r="AK428" i="17" s="1"/>
  <c r="AK866" i="17"/>
  <c r="AK430" i="17" s="1"/>
  <c r="AK868" i="17"/>
  <c r="AK432" i="17" s="1"/>
  <c r="AK870" i="17"/>
  <c r="AK434" i="17" s="1"/>
  <c r="AK872" i="17"/>
  <c r="AK436" i="17" s="1"/>
  <c r="AK874" i="17"/>
  <c r="AK438" i="17" s="1"/>
  <c r="AK876" i="17"/>
  <c r="AK440" i="17" s="1"/>
  <c r="AK878" i="17"/>
  <c r="AK442" i="17" s="1"/>
  <c r="AK880" i="17"/>
  <c r="AK444" i="17" s="1"/>
  <c r="AK882" i="17"/>
  <c r="AK446" i="17" s="1"/>
  <c r="AK884" i="17"/>
  <c r="AK448" i="17" s="1"/>
  <c r="AK886" i="17"/>
  <c r="AK450" i="17" s="1"/>
  <c r="AK888" i="17"/>
  <c r="AK452" i="17" s="1"/>
  <c r="AK890" i="17"/>
  <c r="AK454" i="17" s="1"/>
  <c r="AK892" i="17"/>
  <c r="AK456" i="17" s="1"/>
  <c r="AK894" i="17"/>
  <c r="AK458" i="17" s="1"/>
  <c r="AK896" i="17"/>
  <c r="AK460" i="17" s="1"/>
  <c r="AK690" i="17"/>
  <c r="AK254" i="17" s="1"/>
  <c r="AK694" i="17"/>
  <c r="AK258" i="17" s="1"/>
  <c r="AK698" i="17"/>
  <c r="AK262" i="17" s="1"/>
  <c r="AK702" i="17"/>
  <c r="AK266" i="17" s="1"/>
  <c r="AK718" i="17"/>
  <c r="AK282" i="17" s="1"/>
  <c r="AK730" i="17"/>
  <c r="AK294" i="17" s="1"/>
  <c r="AK746" i="17"/>
  <c r="AK310" i="17" s="1"/>
  <c r="AK766" i="17"/>
  <c r="AK330" i="17" s="1"/>
  <c r="AK776" i="17"/>
  <c r="AK340" i="17" s="1"/>
  <c r="AK777" i="17"/>
  <c r="AK341" i="17" s="1"/>
  <c r="AK778" i="17"/>
  <c r="AK342" i="17" s="1"/>
  <c r="AK779" i="17"/>
  <c r="AK343" i="17" s="1"/>
  <c r="AP688" i="17"/>
  <c r="AP690" i="17"/>
  <c r="AP692" i="17"/>
  <c r="AP694" i="17"/>
  <c r="AP696" i="17"/>
  <c r="AP698" i="17"/>
  <c r="AP700" i="17"/>
  <c r="AP702" i="17"/>
  <c r="AP704" i="17"/>
  <c r="AP706" i="17"/>
  <c r="AP708" i="17"/>
  <c r="AP710" i="17"/>
  <c r="AP712" i="17"/>
  <c r="AP714" i="17"/>
  <c r="AP716" i="17"/>
  <c r="AP718" i="17"/>
  <c r="AP720" i="17"/>
  <c r="AP722" i="17"/>
  <c r="AP724" i="17"/>
  <c r="AP726" i="17"/>
  <c r="AP728" i="17"/>
  <c r="AP730" i="17"/>
  <c r="AP732" i="17"/>
  <c r="AP734" i="17"/>
  <c r="AP736" i="17"/>
  <c r="AP738" i="17"/>
  <c r="AP740" i="17"/>
  <c r="AP742" i="17"/>
  <c r="AP744" i="17"/>
  <c r="AP746" i="17"/>
  <c r="AP748" i="17"/>
  <c r="AP750" i="17"/>
  <c r="AP752" i="17"/>
  <c r="AP754" i="17"/>
  <c r="AP756" i="17"/>
  <c r="AP758" i="17"/>
  <c r="AP760" i="17"/>
  <c r="AP762" i="17"/>
  <c r="AP764" i="17"/>
  <c r="AP766" i="17"/>
  <c r="AP768" i="17"/>
  <c r="AP770" i="17"/>
  <c r="AP772" i="17"/>
  <c r="AP774" i="17"/>
  <c r="AP776" i="17"/>
  <c r="AP778" i="17"/>
  <c r="AP780" i="17"/>
  <c r="AP782" i="17"/>
  <c r="AP784" i="17"/>
  <c r="AP687" i="17"/>
  <c r="AP689" i="17"/>
  <c r="AP691" i="17"/>
  <c r="AP693" i="17"/>
  <c r="AP695" i="17"/>
  <c r="AP697" i="17"/>
  <c r="AP699" i="17"/>
  <c r="AP701" i="17"/>
  <c r="AP703" i="17"/>
  <c r="AP705" i="17"/>
  <c r="AP707" i="17"/>
  <c r="AP709" i="17"/>
  <c r="AP711" i="17"/>
  <c r="AP713" i="17"/>
  <c r="AP715" i="17"/>
  <c r="AP717" i="17"/>
  <c r="AP719" i="17"/>
  <c r="AP721" i="17"/>
  <c r="AP723" i="17"/>
  <c r="AP725" i="17"/>
  <c r="AP727" i="17"/>
  <c r="AP729" i="17"/>
  <c r="AP731" i="17"/>
  <c r="AP733" i="17"/>
  <c r="AP735" i="17"/>
  <c r="AP737" i="17"/>
  <c r="AP739" i="17"/>
  <c r="AP741" i="17"/>
  <c r="AP743" i="17"/>
  <c r="AP745" i="17"/>
  <c r="AP747" i="17"/>
  <c r="AP749" i="17"/>
  <c r="AP751" i="17"/>
  <c r="AP753" i="17"/>
  <c r="AP755" i="17"/>
  <c r="AP757" i="17"/>
  <c r="AP759" i="17"/>
  <c r="AP761" i="17"/>
  <c r="AP763" i="17"/>
  <c r="AP765" i="17"/>
  <c r="AP767" i="17"/>
  <c r="AP769" i="17"/>
  <c r="AP771" i="17"/>
  <c r="AP773" i="17"/>
  <c r="AP775" i="17"/>
  <c r="AP777" i="17"/>
  <c r="AP779" i="17"/>
  <c r="AP781" i="17"/>
  <c r="AP783" i="17"/>
  <c r="AP891" i="17"/>
  <c r="AP895" i="17"/>
  <c r="AP834" i="17"/>
  <c r="AP838" i="17"/>
  <c r="AP840" i="17"/>
  <c r="AP842" i="17"/>
  <c r="AP846" i="17"/>
  <c r="AP862" i="17"/>
  <c r="AP864" i="17"/>
  <c r="AP866" i="17"/>
  <c r="AP870" i="17"/>
  <c r="AP872" i="17"/>
  <c r="AP884" i="17"/>
  <c r="AP785" i="17"/>
  <c r="AP787" i="17"/>
  <c r="AP789" i="17"/>
  <c r="AP791" i="17"/>
  <c r="AP793" i="17"/>
  <c r="AP795" i="17"/>
  <c r="AP797" i="17"/>
  <c r="AP799" i="17"/>
  <c r="AP801" i="17"/>
  <c r="AP803" i="17"/>
  <c r="AP805" i="17"/>
  <c r="AP807" i="17"/>
  <c r="AP809" i="17"/>
  <c r="AP811" i="17"/>
  <c r="AP813" i="17"/>
  <c r="AP815" i="17"/>
  <c r="AP817" i="17"/>
  <c r="AP819" i="17"/>
  <c r="AP821" i="17"/>
  <c r="AP823" i="17"/>
  <c r="AP825" i="17"/>
  <c r="AP827" i="17"/>
  <c r="AP829" i="17"/>
  <c r="AP831" i="17"/>
  <c r="AP833" i="17"/>
  <c r="AP835" i="17"/>
  <c r="AP837" i="17"/>
  <c r="AP839" i="17"/>
  <c r="AP841" i="17"/>
  <c r="AP843" i="17"/>
  <c r="AP845" i="17"/>
  <c r="AP847" i="17"/>
  <c r="AP849" i="17"/>
  <c r="AP851" i="17"/>
  <c r="AP853" i="17"/>
  <c r="AP855" i="17"/>
  <c r="AP857" i="17"/>
  <c r="AP859" i="17"/>
  <c r="AP861" i="17"/>
  <c r="AP863" i="17"/>
  <c r="AP865" i="17"/>
  <c r="AP867" i="17"/>
  <c r="AP869" i="17"/>
  <c r="AP871" i="17"/>
  <c r="AP873" i="17"/>
  <c r="AP875" i="17"/>
  <c r="AP877" i="17"/>
  <c r="AP879" i="17"/>
  <c r="AP881" i="17"/>
  <c r="AP883" i="17"/>
  <c r="AP885" i="17"/>
  <c r="AP887" i="17"/>
  <c r="AP889" i="17"/>
  <c r="AP893" i="17"/>
  <c r="AP897" i="17"/>
  <c r="AP786" i="17"/>
  <c r="AP788" i="17"/>
  <c r="AP790" i="17"/>
  <c r="AP792" i="17"/>
  <c r="AP794" i="17"/>
  <c r="AP796" i="17"/>
  <c r="AP798" i="17"/>
  <c r="AP800" i="17"/>
  <c r="AP802" i="17"/>
  <c r="AP804" i="17"/>
  <c r="AP808" i="17"/>
  <c r="AP810" i="17"/>
  <c r="AP812" i="17"/>
  <c r="AP814" i="17"/>
  <c r="AP822" i="17"/>
  <c r="AP824" i="17"/>
  <c r="AP826" i="17"/>
  <c r="AP828" i="17"/>
  <c r="AP832" i="17"/>
  <c r="AP836" i="17"/>
  <c r="AP844" i="17"/>
  <c r="AP848" i="17"/>
  <c r="AP850" i="17"/>
  <c r="AP852" i="17"/>
  <c r="AP854" i="17"/>
  <c r="AP856" i="17"/>
  <c r="AP858" i="17"/>
  <c r="AP860" i="17"/>
  <c r="AP868" i="17"/>
  <c r="AP876" i="17"/>
  <c r="AP878" i="17"/>
  <c r="AP880" i="17"/>
  <c r="AP882" i="17"/>
  <c r="AP890" i="17"/>
  <c r="AP892" i="17"/>
  <c r="AP894" i="17"/>
  <c r="AP896" i="17"/>
  <c r="AP806" i="17"/>
  <c r="AP816" i="17"/>
  <c r="AP818" i="17"/>
  <c r="AP820" i="17"/>
  <c r="AP830" i="17"/>
  <c r="AP874" i="17"/>
  <c r="AP886" i="17"/>
  <c r="AP888" i="17"/>
  <c r="K688" i="17"/>
  <c r="K690" i="17"/>
  <c r="K692" i="17"/>
  <c r="K694" i="17"/>
  <c r="K696" i="17"/>
  <c r="K698" i="17"/>
  <c r="K700" i="17"/>
  <c r="K702" i="17"/>
  <c r="K704" i="17"/>
  <c r="K706" i="17"/>
  <c r="K708" i="17"/>
  <c r="K710" i="17"/>
  <c r="K712" i="17"/>
  <c r="K714" i="17"/>
  <c r="K716" i="17"/>
  <c r="K718" i="17"/>
  <c r="K720" i="17"/>
  <c r="K722" i="17"/>
  <c r="K724" i="17"/>
  <c r="K726" i="17"/>
  <c r="K728" i="17"/>
  <c r="K730" i="17"/>
  <c r="K732" i="17"/>
  <c r="K734" i="17"/>
  <c r="K736" i="17"/>
  <c r="K738" i="17"/>
  <c r="K740" i="17"/>
  <c r="K742" i="17"/>
  <c r="K744" i="17"/>
  <c r="K746" i="17"/>
  <c r="K748" i="17"/>
  <c r="K750" i="17"/>
  <c r="K752" i="17"/>
  <c r="K754" i="17"/>
  <c r="K756" i="17"/>
  <c r="K758" i="17"/>
  <c r="K760" i="17"/>
  <c r="K762" i="17"/>
  <c r="K764" i="17"/>
  <c r="K766" i="17"/>
  <c r="K768" i="17"/>
  <c r="K689" i="17"/>
  <c r="K693" i="17"/>
  <c r="K697" i="17"/>
  <c r="K701" i="17"/>
  <c r="K705" i="17"/>
  <c r="K709" i="17"/>
  <c r="K713" i="17"/>
  <c r="K717" i="17"/>
  <c r="K721" i="17"/>
  <c r="K725" i="17"/>
  <c r="K729" i="17"/>
  <c r="K733" i="17"/>
  <c r="K737" i="17"/>
  <c r="K741" i="17"/>
  <c r="K745" i="17"/>
  <c r="K749" i="17"/>
  <c r="K753" i="17"/>
  <c r="K757" i="17"/>
  <c r="K761" i="17"/>
  <c r="K765" i="17"/>
  <c r="K786" i="17"/>
  <c r="K788" i="17"/>
  <c r="K790" i="17"/>
  <c r="K792" i="17"/>
  <c r="K794" i="17"/>
  <c r="K796" i="17"/>
  <c r="K798" i="17"/>
  <c r="K800" i="17"/>
  <c r="K802" i="17"/>
  <c r="K804" i="17"/>
  <c r="K806" i="17"/>
  <c r="K808" i="17"/>
  <c r="K810" i="17"/>
  <c r="K812" i="17"/>
  <c r="K814" i="17"/>
  <c r="K816" i="17"/>
  <c r="K818" i="17"/>
  <c r="K820" i="17"/>
  <c r="K822" i="17"/>
  <c r="K824" i="17"/>
  <c r="K826" i="17"/>
  <c r="K828" i="17"/>
  <c r="K830" i="17"/>
  <c r="K832" i="17"/>
  <c r="K834" i="17"/>
  <c r="K836" i="17"/>
  <c r="K838" i="17"/>
  <c r="K840" i="17"/>
  <c r="K842" i="17"/>
  <c r="K844" i="17"/>
  <c r="K846" i="17"/>
  <c r="K848" i="17"/>
  <c r="K850" i="17"/>
  <c r="K852" i="17"/>
  <c r="K854" i="17"/>
  <c r="K856" i="17"/>
  <c r="K858" i="17"/>
  <c r="K860" i="17"/>
  <c r="K862" i="17"/>
  <c r="K864" i="17"/>
  <c r="K866" i="17"/>
  <c r="K868" i="17"/>
  <c r="K870" i="17"/>
  <c r="K872" i="17"/>
  <c r="K874" i="17"/>
  <c r="K876" i="17"/>
  <c r="K878" i="17"/>
  <c r="K880" i="17"/>
  <c r="K882" i="17"/>
  <c r="K884" i="17"/>
  <c r="K886" i="17"/>
  <c r="K888" i="17"/>
  <c r="K890" i="17"/>
  <c r="K892" i="17"/>
  <c r="K894" i="17"/>
  <c r="K896" i="17"/>
  <c r="K687" i="17"/>
  <c r="K691" i="17"/>
  <c r="K695" i="17"/>
  <c r="K699" i="17"/>
  <c r="K703" i="17"/>
  <c r="K707" i="17"/>
  <c r="K711" i="17"/>
  <c r="K715" i="17"/>
  <c r="K719" i="17"/>
  <c r="K723" i="17"/>
  <c r="K727" i="17"/>
  <c r="K731" i="17"/>
  <c r="K735" i="17"/>
  <c r="K739" i="17"/>
  <c r="K743" i="17"/>
  <c r="K747" i="17"/>
  <c r="K751" i="17"/>
  <c r="K755" i="17"/>
  <c r="K759" i="17"/>
  <c r="K763" i="17"/>
  <c r="K767" i="17"/>
  <c r="K769" i="17"/>
  <c r="K770" i="17"/>
  <c r="K771" i="17"/>
  <c r="K772" i="17"/>
  <c r="K773" i="17"/>
  <c r="K774" i="17"/>
  <c r="K775" i="17"/>
  <c r="K776" i="17"/>
  <c r="K777" i="17"/>
  <c r="K778" i="17"/>
  <c r="K779" i="17"/>
  <c r="K780" i="17"/>
  <c r="K781" i="17"/>
  <c r="K782" i="17"/>
  <c r="K783" i="17"/>
  <c r="K784" i="17"/>
  <c r="K785" i="17"/>
  <c r="K787" i="17"/>
  <c r="K789" i="17"/>
  <c r="K791" i="17"/>
  <c r="K793" i="17"/>
  <c r="K795" i="17"/>
  <c r="K797" i="17"/>
  <c r="K799" i="17"/>
  <c r="K801" i="17"/>
  <c r="K803" i="17"/>
  <c r="K805" i="17"/>
  <c r="K807" i="17"/>
  <c r="K809" i="17"/>
  <c r="K811" i="17"/>
  <c r="K813" i="17"/>
  <c r="K815" i="17"/>
  <c r="K817" i="17"/>
  <c r="K819" i="17"/>
  <c r="K821" i="17"/>
  <c r="K823" i="17"/>
  <c r="K825" i="17"/>
  <c r="K827" i="17"/>
  <c r="K829" i="17"/>
  <c r="K831" i="17"/>
  <c r="K833" i="17"/>
  <c r="K835" i="17"/>
  <c r="K837" i="17"/>
  <c r="K839" i="17"/>
  <c r="K841" i="17"/>
  <c r="K843" i="17"/>
  <c r="K845" i="17"/>
  <c r="K847" i="17"/>
  <c r="K849" i="17"/>
  <c r="K851" i="17"/>
  <c r="K853" i="17"/>
  <c r="K855" i="17"/>
  <c r="K857" i="17"/>
  <c r="K859" i="17"/>
  <c r="K861" i="17"/>
  <c r="K863" i="17"/>
  <c r="K865" i="17"/>
  <c r="K867" i="17"/>
  <c r="K869" i="17"/>
  <c r="K871" i="17"/>
  <c r="K873" i="17"/>
  <c r="K875" i="17"/>
  <c r="K877" i="17"/>
  <c r="K879" i="17"/>
  <c r="K881" i="17"/>
  <c r="K883" i="17"/>
  <c r="K885" i="17"/>
  <c r="K887" i="17"/>
  <c r="K889" i="17"/>
  <c r="K891" i="17"/>
  <c r="K893" i="17"/>
  <c r="K895" i="17"/>
  <c r="K897" i="17"/>
  <c r="AC687" i="17"/>
  <c r="AC251" i="17" s="1"/>
  <c r="AC689" i="17"/>
  <c r="AC253" i="17" s="1"/>
  <c r="AC691" i="17"/>
  <c r="AC255" i="17" s="1"/>
  <c r="AC693" i="17"/>
  <c r="AC257" i="17" s="1"/>
  <c r="AC695" i="17"/>
  <c r="AC259" i="17" s="1"/>
  <c r="AC697" i="17"/>
  <c r="AC261" i="17" s="1"/>
  <c r="AC699" i="17"/>
  <c r="AC263" i="17" s="1"/>
  <c r="AC701" i="17"/>
  <c r="AC265" i="17" s="1"/>
  <c r="AC703" i="17"/>
  <c r="AC267" i="17" s="1"/>
  <c r="AC705" i="17"/>
  <c r="AC269" i="17" s="1"/>
  <c r="AC707" i="17"/>
  <c r="AC271" i="17" s="1"/>
  <c r="AC709" i="17"/>
  <c r="AC273" i="17" s="1"/>
  <c r="AC711" i="17"/>
  <c r="AC275" i="17" s="1"/>
  <c r="AC713" i="17"/>
  <c r="AC277" i="17" s="1"/>
  <c r="AC715" i="17"/>
  <c r="AC279" i="17" s="1"/>
  <c r="AC717" i="17"/>
  <c r="AC281" i="17" s="1"/>
  <c r="AC719" i="17"/>
  <c r="AC283" i="17" s="1"/>
  <c r="AC721" i="17"/>
  <c r="AC285" i="17" s="1"/>
  <c r="AC723" i="17"/>
  <c r="AC287" i="17" s="1"/>
  <c r="AC725" i="17"/>
  <c r="AC289" i="17" s="1"/>
  <c r="AC727" i="17"/>
  <c r="AC291" i="17" s="1"/>
  <c r="AC729" i="17"/>
  <c r="AC293" i="17" s="1"/>
  <c r="AC731" i="17"/>
  <c r="AC295" i="17" s="1"/>
  <c r="AC733" i="17"/>
  <c r="AC297" i="17" s="1"/>
  <c r="AC735" i="17"/>
  <c r="AC299" i="17" s="1"/>
  <c r="AC737" i="17"/>
  <c r="AC301" i="17" s="1"/>
  <c r="AC739" i="17"/>
  <c r="AC303" i="17" s="1"/>
  <c r="AC741" i="17"/>
  <c r="AC305" i="17" s="1"/>
  <c r="AC743" i="17"/>
  <c r="AC307" i="17" s="1"/>
  <c r="AC745" i="17"/>
  <c r="AC309" i="17" s="1"/>
  <c r="AC747" i="17"/>
  <c r="AC311" i="17" s="1"/>
  <c r="AC749" i="17"/>
  <c r="AC313" i="17" s="1"/>
  <c r="AC751" i="17"/>
  <c r="AC315" i="17" s="1"/>
  <c r="AC753" i="17"/>
  <c r="AC317" i="17" s="1"/>
  <c r="AC755" i="17"/>
  <c r="AC319" i="17" s="1"/>
  <c r="AC757" i="17"/>
  <c r="AC321" i="17" s="1"/>
  <c r="AC759" i="17"/>
  <c r="AC323" i="17" s="1"/>
  <c r="AC761" i="17"/>
  <c r="AC325" i="17" s="1"/>
  <c r="AC763" i="17"/>
  <c r="AC327" i="17" s="1"/>
  <c r="AC765" i="17"/>
  <c r="AC329" i="17" s="1"/>
  <c r="AC767" i="17"/>
  <c r="AC331" i="17" s="1"/>
  <c r="AC785" i="17"/>
  <c r="AC349" i="17" s="1"/>
  <c r="AC787" i="17"/>
  <c r="AC351" i="17" s="1"/>
  <c r="AC789" i="17"/>
  <c r="AC353" i="17" s="1"/>
  <c r="AC791" i="17"/>
  <c r="AC355" i="17" s="1"/>
  <c r="AC793" i="17"/>
  <c r="AC357" i="17" s="1"/>
  <c r="AC795" i="17"/>
  <c r="AC359" i="17" s="1"/>
  <c r="AC797" i="17"/>
  <c r="AC361" i="17" s="1"/>
  <c r="AC799" i="17"/>
  <c r="AC363" i="17" s="1"/>
  <c r="AC801" i="17"/>
  <c r="AC365" i="17" s="1"/>
  <c r="AC803" i="17"/>
  <c r="AC367" i="17" s="1"/>
  <c r="AC805" i="17"/>
  <c r="AC369" i="17" s="1"/>
  <c r="AC807" i="17"/>
  <c r="AC371" i="17" s="1"/>
  <c r="AC809" i="17"/>
  <c r="AC373" i="17" s="1"/>
  <c r="AC811" i="17"/>
  <c r="AC375" i="17" s="1"/>
  <c r="AC813" i="17"/>
  <c r="AC377" i="17" s="1"/>
  <c r="AC815" i="17"/>
  <c r="AC379" i="17" s="1"/>
  <c r="AC817" i="17"/>
  <c r="AC381" i="17" s="1"/>
  <c r="AC819" i="17"/>
  <c r="AC383" i="17" s="1"/>
  <c r="AC821" i="17"/>
  <c r="AC385" i="17" s="1"/>
  <c r="AC823" i="17"/>
  <c r="AC387" i="17" s="1"/>
  <c r="AC825" i="17"/>
  <c r="AC389" i="17" s="1"/>
  <c r="AC827" i="17"/>
  <c r="AC391" i="17" s="1"/>
  <c r="AC829" i="17"/>
  <c r="AC393" i="17" s="1"/>
  <c r="AC831" i="17"/>
  <c r="AC395" i="17" s="1"/>
  <c r="AC833" i="17"/>
  <c r="AC397" i="17" s="1"/>
  <c r="AC835" i="17"/>
  <c r="AC399" i="17" s="1"/>
  <c r="AC837" i="17"/>
  <c r="AC401" i="17" s="1"/>
  <c r="AC839" i="17"/>
  <c r="AC403" i="17" s="1"/>
  <c r="AC841" i="17"/>
  <c r="AC405" i="17" s="1"/>
  <c r="AC843" i="17"/>
  <c r="AC407" i="17" s="1"/>
  <c r="AC845" i="17"/>
  <c r="AC409" i="17" s="1"/>
  <c r="AC847" i="17"/>
  <c r="AC411" i="17" s="1"/>
  <c r="AC849" i="17"/>
  <c r="AC413" i="17" s="1"/>
  <c r="AC851" i="17"/>
  <c r="AC415" i="17" s="1"/>
  <c r="AC853" i="17"/>
  <c r="AC417" i="17" s="1"/>
  <c r="AC855" i="17"/>
  <c r="AC419" i="17" s="1"/>
  <c r="AC857" i="17"/>
  <c r="AC421" i="17" s="1"/>
  <c r="AC859" i="17"/>
  <c r="AC423" i="17" s="1"/>
  <c r="AC861" i="17"/>
  <c r="AC425" i="17" s="1"/>
  <c r="AC863" i="17"/>
  <c r="AC427" i="17" s="1"/>
  <c r="AC865" i="17"/>
  <c r="AC429" i="17" s="1"/>
  <c r="AC867" i="17"/>
  <c r="AC431" i="17" s="1"/>
  <c r="AC869" i="17"/>
  <c r="AC433" i="17" s="1"/>
  <c r="AC871" i="17"/>
  <c r="AC435" i="17" s="1"/>
  <c r="AC873" i="17"/>
  <c r="AC437" i="17" s="1"/>
  <c r="AC875" i="17"/>
  <c r="AC439" i="17" s="1"/>
  <c r="AC877" i="17"/>
  <c r="AC441" i="17" s="1"/>
  <c r="AC879" i="17"/>
  <c r="AC443" i="17" s="1"/>
  <c r="AC881" i="17"/>
  <c r="AC445" i="17" s="1"/>
  <c r="AC883" i="17"/>
  <c r="AC447" i="17" s="1"/>
  <c r="AC885" i="17"/>
  <c r="AC449" i="17" s="1"/>
  <c r="AC887" i="17"/>
  <c r="AC451" i="17" s="1"/>
  <c r="AC889" i="17"/>
  <c r="AC453" i="17" s="1"/>
  <c r="AC891" i="17"/>
  <c r="AC455" i="17" s="1"/>
  <c r="AC893" i="17"/>
  <c r="AC457" i="17" s="1"/>
  <c r="AC895" i="17"/>
  <c r="AC459" i="17" s="1"/>
  <c r="AC897" i="17"/>
  <c r="AC461" i="17" s="1"/>
  <c r="AC708" i="17"/>
  <c r="AC272" i="17" s="1"/>
  <c r="AC724" i="17"/>
  <c r="AC288" i="17" s="1"/>
  <c r="AC756" i="17"/>
  <c r="AC320" i="17" s="1"/>
  <c r="AC764" i="17"/>
  <c r="AC328" i="17" s="1"/>
  <c r="AC768" i="17"/>
  <c r="AC332" i="17" s="1"/>
  <c r="AC776" i="17"/>
  <c r="AC340" i="17" s="1"/>
  <c r="AC777" i="17"/>
  <c r="AC341" i="17" s="1"/>
  <c r="AC778" i="17"/>
  <c r="AC342" i="17" s="1"/>
  <c r="AC779" i="17"/>
  <c r="AC343" i="17" s="1"/>
  <c r="AC784" i="17"/>
  <c r="AC348" i="17" s="1"/>
  <c r="AC690" i="17"/>
  <c r="AC254" i="17" s="1"/>
  <c r="AC694" i="17"/>
  <c r="AC258" i="17" s="1"/>
  <c r="AC698" i="17"/>
  <c r="AC262" i="17" s="1"/>
  <c r="AC702" i="17"/>
  <c r="AC266" i="17" s="1"/>
  <c r="AC706" i="17"/>
  <c r="AC270" i="17" s="1"/>
  <c r="AC710" i="17"/>
  <c r="AC274" i="17" s="1"/>
  <c r="AC714" i="17"/>
  <c r="AC278" i="17" s="1"/>
  <c r="AC718" i="17"/>
  <c r="AC282" i="17" s="1"/>
  <c r="AC722" i="17"/>
  <c r="AC286" i="17" s="1"/>
  <c r="AC726" i="17"/>
  <c r="AC290" i="17" s="1"/>
  <c r="AC730" i="17"/>
  <c r="AC294" i="17" s="1"/>
  <c r="AC734" i="17"/>
  <c r="AC298" i="17" s="1"/>
  <c r="AC738" i="17"/>
  <c r="AC302" i="17" s="1"/>
  <c r="AC742" i="17"/>
  <c r="AC306" i="17" s="1"/>
  <c r="AC746" i="17"/>
  <c r="AC310" i="17" s="1"/>
  <c r="AC750" i="17"/>
  <c r="AC314" i="17" s="1"/>
  <c r="AC754" i="17"/>
  <c r="AC318" i="17" s="1"/>
  <c r="AC758" i="17"/>
  <c r="AC322" i="17" s="1"/>
  <c r="AC762" i="17"/>
  <c r="AC326" i="17" s="1"/>
  <c r="AC766" i="17"/>
  <c r="AC330" i="17" s="1"/>
  <c r="AC712" i="17"/>
  <c r="AC276" i="17" s="1"/>
  <c r="AC716" i="17"/>
  <c r="AC280" i="17" s="1"/>
  <c r="AC728" i="17"/>
  <c r="AC292" i="17" s="1"/>
  <c r="AC732" i="17"/>
  <c r="AC296" i="17" s="1"/>
  <c r="AC736" i="17"/>
  <c r="AC300" i="17" s="1"/>
  <c r="AC744" i="17"/>
  <c r="AC308" i="17" s="1"/>
  <c r="AC752" i="17"/>
  <c r="AC316" i="17" s="1"/>
  <c r="AC760" i="17"/>
  <c r="AC324" i="17" s="1"/>
  <c r="AC770" i="17"/>
  <c r="AC334" i="17" s="1"/>
  <c r="AC771" i="17"/>
  <c r="AC335" i="17" s="1"/>
  <c r="AC772" i="17"/>
  <c r="AC336" i="17" s="1"/>
  <c r="AC773" i="17"/>
  <c r="AC337" i="17" s="1"/>
  <c r="AC774" i="17"/>
  <c r="AC338" i="17" s="1"/>
  <c r="AC786" i="17"/>
  <c r="AC350" i="17" s="1"/>
  <c r="AC788" i="17"/>
  <c r="AC352" i="17" s="1"/>
  <c r="AC790" i="17"/>
  <c r="AC354" i="17" s="1"/>
  <c r="AC792" i="17"/>
  <c r="AC356" i="17" s="1"/>
  <c r="AC794" i="17"/>
  <c r="AC358" i="17" s="1"/>
  <c r="AC796" i="17"/>
  <c r="AC360" i="17" s="1"/>
  <c r="AC798" i="17"/>
  <c r="AC362" i="17" s="1"/>
  <c r="AC800" i="17"/>
  <c r="AC364" i="17" s="1"/>
  <c r="AC802" i="17"/>
  <c r="AC366" i="17" s="1"/>
  <c r="AC804" i="17"/>
  <c r="AC368" i="17" s="1"/>
  <c r="AC806" i="17"/>
  <c r="AC370" i="17" s="1"/>
  <c r="AC808" i="17"/>
  <c r="AC372" i="17" s="1"/>
  <c r="AC810" i="17"/>
  <c r="AC374" i="17" s="1"/>
  <c r="AC812" i="17"/>
  <c r="AC376" i="17" s="1"/>
  <c r="AC814" i="17"/>
  <c r="AC378" i="17" s="1"/>
  <c r="AC816" i="17"/>
  <c r="AC380" i="17" s="1"/>
  <c r="AC818" i="17"/>
  <c r="AC382" i="17" s="1"/>
  <c r="AC820" i="17"/>
  <c r="AC384" i="17" s="1"/>
  <c r="AC822" i="17"/>
  <c r="AC386" i="17" s="1"/>
  <c r="AC824" i="17"/>
  <c r="AC388" i="17" s="1"/>
  <c r="AC826" i="17"/>
  <c r="AC390" i="17" s="1"/>
  <c r="AC828" i="17"/>
  <c r="AC392" i="17" s="1"/>
  <c r="AC830" i="17"/>
  <c r="AC394" i="17" s="1"/>
  <c r="AC832" i="17"/>
  <c r="AC396" i="17" s="1"/>
  <c r="AC834" i="17"/>
  <c r="AC398" i="17" s="1"/>
  <c r="AC836" i="17"/>
  <c r="AC400" i="17" s="1"/>
  <c r="AC838" i="17"/>
  <c r="AC402" i="17" s="1"/>
  <c r="AC840" i="17"/>
  <c r="AC404" i="17" s="1"/>
  <c r="AC842" i="17"/>
  <c r="AC406" i="17" s="1"/>
  <c r="AC844" i="17"/>
  <c r="AC408" i="17" s="1"/>
  <c r="AC846" i="17"/>
  <c r="AC410" i="17" s="1"/>
  <c r="AC848" i="17"/>
  <c r="AC412" i="17" s="1"/>
  <c r="AC850" i="17"/>
  <c r="AC414" i="17" s="1"/>
  <c r="AC852" i="17"/>
  <c r="AC416" i="17" s="1"/>
  <c r="AC854" i="17"/>
  <c r="AC418" i="17" s="1"/>
  <c r="AC856" i="17"/>
  <c r="AC420" i="17" s="1"/>
  <c r="AC858" i="17"/>
  <c r="AC422" i="17" s="1"/>
  <c r="AC860" i="17"/>
  <c r="AC424" i="17" s="1"/>
  <c r="AC862" i="17"/>
  <c r="AC426" i="17" s="1"/>
  <c r="AC864" i="17"/>
  <c r="AC428" i="17" s="1"/>
  <c r="AC866" i="17"/>
  <c r="AC430" i="17" s="1"/>
  <c r="AC868" i="17"/>
  <c r="AC432" i="17" s="1"/>
  <c r="AC870" i="17"/>
  <c r="AC434" i="17" s="1"/>
  <c r="AC872" i="17"/>
  <c r="AC436" i="17" s="1"/>
  <c r="AC874" i="17"/>
  <c r="AC438" i="17" s="1"/>
  <c r="AC876" i="17"/>
  <c r="AC440" i="17" s="1"/>
  <c r="AC878" i="17"/>
  <c r="AC442" i="17" s="1"/>
  <c r="AC880" i="17"/>
  <c r="AC444" i="17" s="1"/>
  <c r="AC882" i="17"/>
  <c r="AC446" i="17" s="1"/>
  <c r="AC884" i="17"/>
  <c r="AC448" i="17" s="1"/>
  <c r="AC886" i="17"/>
  <c r="AC450" i="17" s="1"/>
  <c r="AC888" i="17"/>
  <c r="AC452" i="17" s="1"/>
  <c r="AC890" i="17"/>
  <c r="AC454" i="17" s="1"/>
  <c r="AC892" i="17"/>
  <c r="AC456" i="17" s="1"/>
  <c r="AC894" i="17"/>
  <c r="AC458" i="17" s="1"/>
  <c r="AC896" i="17"/>
  <c r="AC460" i="17" s="1"/>
  <c r="AC688" i="17"/>
  <c r="AC252" i="17" s="1"/>
  <c r="AC692" i="17"/>
  <c r="AC256" i="17" s="1"/>
  <c r="AC696" i="17"/>
  <c r="AC260" i="17" s="1"/>
  <c r="AC700" i="17"/>
  <c r="AC264" i="17" s="1"/>
  <c r="AC704" i="17"/>
  <c r="AC268" i="17" s="1"/>
  <c r="AC720" i="17"/>
  <c r="AC284" i="17" s="1"/>
  <c r="AC740" i="17"/>
  <c r="AC304" i="17" s="1"/>
  <c r="AC748" i="17"/>
  <c r="AC312" i="17" s="1"/>
  <c r="AC769" i="17"/>
  <c r="AC333" i="17" s="1"/>
  <c r="AC775" i="17"/>
  <c r="AC339" i="17" s="1"/>
  <c r="AC780" i="17"/>
  <c r="AC344" i="17" s="1"/>
  <c r="AC781" i="17"/>
  <c r="AC345" i="17" s="1"/>
  <c r="AC782" i="17"/>
  <c r="AC346" i="17" s="1"/>
  <c r="AC783" i="17"/>
  <c r="AC347" i="17" s="1"/>
  <c r="AM688" i="17"/>
  <c r="AM690" i="17"/>
  <c r="AM692" i="17"/>
  <c r="AM694" i="17"/>
  <c r="AM696" i="17"/>
  <c r="AM698" i="17"/>
  <c r="AM700" i="17"/>
  <c r="AM702" i="17"/>
  <c r="AM704" i="17"/>
  <c r="AM706" i="17"/>
  <c r="AM708" i="17"/>
  <c r="AM710" i="17"/>
  <c r="AM712" i="17"/>
  <c r="AM714" i="17"/>
  <c r="AM716" i="17"/>
  <c r="AM718" i="17"/>
  <c r="AM720" i="17"/>
  <c r="AM722" i="17"/>
  <c r="AM724" i="17"/>
  <c r="AM726" i="17"/>
  <c r="AM728" i="17"/>
  <c r="AM730" i="17"/>
  <c r="AM732" i="17"/>
  <c r="AM734" i="17"/>
  <c r="AM736" i="17"/>
  <c r="AM738" i="17"/>
  <c r="AM740" i="17"/>
  <c r="AM742" i="17"/>
  <c r="AM744" i="17"/>
  <c r="AM746" i="17"/>
  <c r="AM748" i="17"/>
  <c r="AM750" i="17"/>
  <c r="AM752" i="17"/>
  <c r="AM754" i="17"/>
  <c r="AM756" i="17"/>
  <c r="AM758" i="17"/>
  <c r="AM760" i="17"/>
  <c r="AM762" i="17"/>
  <c r="AM764" i="17"/>
  <c r="AM766" i="17"/>
  <c r="AM768" i="17"/>
  <c r="AM769" i="17"/>
  <c r="AM770" i="17"/>
  <c r="AM771" i="17"/>
  <c r="AM772" i="17"/>
  <c r="AM773" i="17"/>
  <c r="AM774" i="17"/>
  <c r="AM775" i="17"/>
  <c r="AM776" i="17"/>
  <c r="AM777" i="17"/>
  <c r="AM778" i="17"/>
  <c r="AM779" i="17"/>
  <c r="AM780" i="17"/>
  <c r="AM781" i="17"/>
  <c r="AM782" i="17"/>
  <c r="AM783" i="17"/>
  <c r="AM784" i="17"/>
  <c r="AM786" i="17"/>
  <c r="AM788" i="17"/>
  <c r="AM790" i="17"/>
  <c r="AM792" i="17"/>
  <c r="AM794" i="17"/>
  <c r="AM796" i="17"/>
  <c r="AM798" i="17"/>
  <c r="AM800" i="17"/>
  <c r="AM802" i="17"/>
  <c r="AM804" i="17"/>
  <c r="AM806" i="17"/>
  <c r="AM808" i="17"/>
  <c r="AM810" i="17"/>
  <c r="AM812" i="17"/>
  <c r="AM814" i="17"/>
  <c r="AM816" i="17"/>
  <c r="AM818" i="17"/>
  <c r="AM820" i="17"/>
  <c r="AM822" i="17"/>
  <c r="AM824" i="17"/>
  <c r="AM826" i="17"/>
  <c r="AM828" i="17"/>
  <c r="AM830" i="17"/>
  <c r="AM832" i="17"/>
  <c r="AM834" i="17"/>
  <c r="AM836" i="17"/>
  <c r="AM838" i="17"/>
  <c r="AM840" i="17"/>
  <c r="AM842" i="17"/>
  <c r="AM844" i="17"/>
  <c r="AM846" i="17"/>
  <c r="AM848" i="17"/>
  <c r="AM850" i="17"/>
  <c r="AM852" i="17"/>
  <c r="AM854" i="17"/>
  <c r="AM856" i="17"/>
  <c r="AM858" i="17"/>
  <c r="AM860" i="17"/>
  <c r="AM862" i="17"/>
  <c r="AM864" i="17"/>
  <c r="AM866" i="17"/>
  <c r="AM868" i="17"/>
  <c r="AM870" i="17"/>
  <c r="AM872" i="17"/>
  <c r="AM874" i="17"/>
  <c r="AM876" i="17"/>
  <c r="AM878" i="17"/>
  <c r="AM880" i="17"/>
  <c r="AM882" i="17"/>
  <c r="AM884" i="17"/>
  <c r="AM886" i="17"/>
  <c r="AM888" i="17"/>
  <c r="AM890" i="17"/>
  <c r="AM892" i="17"/>
  <c r="AM894" i="17"/>
  <c r="AM896" i="17"/>
  <c r="AM713" i="17"/>
  <c r="AM737" i="17"/>
  <c r="AM753" i="17"/>
  <c r="AM761" i="17"/>
  <c r="AM687" i="17"/>
  <c r="AM691" i="17"/>
  <c r="AM695" i="17"/>
  <c r="AM699" i="17"/>
  <c r="AM703" i="17"/>
  <c r="AM707" i="17"/>
  <c r="AM711" i="17"/>
  <c r="AM715" i="17"/>
  <c r="AM719" i="17"/>
  <c r="AM723" i="17"/>
  <c r="AM727" i="17"/>
  <c r="AM731" i="17"/>
  <c r="AM735" i="17"/>
  <c r="AM739" i="17"/>
  <c r="AM743" i="17"/>
  <c r="AM747" i="17"/>
  <c r="AM751" i="17"/>
  <c r="AM755" i="17"/>
  <c r="AM759" i="17"/>
  <c r="AM763" i="17"/>
  <c r="AM767" i="17"/>
  <c r="AM705" i="17"/>
  <c r="AM709" i="17"/>
  <c r="AM721" i="17"/>
  <c r="AM725" i="17"/>
  <c r="AM733" i="17"/>
  <c r="AM741" i="17"/>
  <c r="AM749" i="17"/>
  <c r="AM757" i="17"/>
  <c r="AM785" i="17"/>
  <c r="AM787" i="17"/>
  <c r="AM789" i="17"/>
  <c r="AM791" i="17"/>
  <c r="AM793" i="17"/>
  <c r="AM795" i="17"/>
  <c r="AM797" i="17"/>
  <c r="AM799" i="17"/>
  <c r="AM801" i="17"/>
  <c r="AM803" i="17"/>
  <c r="AM805" i="17"/>
  <c r="AM807" i="17"/>
  <c r="AM809" i="17"/>
  <c r="AM811" i="17"/>
  <c r="AM813" i="17"/>
  <c r="AM815" i="17"/>
  <c r="AM817" i="17"/>
  <c r="AM819" i="17"/>
  <c r="AM821" i="17"/>
  <c r="AM823" i="17"/>
  <c r="AM825" i="17"/>
  <c r="AM827" i="17"/>
  <c r="AM829" i="17"/>
  <c r="AM831" i="17"/>
  <c r="AM833" i="17"/>
  <c r="AM835" i="17"/>
  <c r="AM837" i="17"/>
  <c r="AM839" i="17"/>
  <c r="AM841" i="17"/>
  <c r="AM843" i="17"/>
  <c r="AM845" i="17"/>
  <c r="AM847" i="17"/>
  <c r="AM849" i="17"/>
  <c r="AM851" i="17"/>
  <c r="AM853" i="17"/>
  <c r="AM855" i="17"/>
  <c r="AM857" i="17"/>
  <c r="AM859" i="17"/>
  <c r="AM861" i="17"/>
  <c r="AM863" i="17"/>
  <c r="AM865" i="17"/>
  <c r="AM867" i="17"/>
  <c r="AM869" i="17"/>
  <c r="AM871" i="17"/>
  <c r="AM873" i="17"/>
  <c r="AM875" i="17"/>
  <c r="AM877" i="17"/>
  <c r="AM879" i="17"/>
  <c r="AM881" i="17"/>
  <c r="AM883" i="17"/>
  <c r="AM885" i="17"/>
  <c r="AM887" i="17"/>
  <c r="AM889" i="17"/>
  <c r="AM891" i="17"/>
  <c r="AM893" i="17"/>
  <c r="AM895" i="17"/>
  <c r="AM897" i="17"/>
  <c r="AM689" i="17"/>
  <c r="AM693" i="17"/>
  <c r="AM697" i="17"/>
  <c r="AM701" i="17"/>
  <c r="AM717" i="17"/>
  <c r="AM729" i="17"/>
  <c r="AM745" i="17"/>
  <c r="AM765" i="17"/>
  <c r="AG687" i="17"/>
  <c r="AG689" i="17"/>
  <c r="AG691" i="17"/>
  <c r="AG693" i="17"/>
  <c r="AG695" i="17"/>
  <c r="AG697" i="17"/>
  <c r="AG699" i="17"/>
  <c r="AG701" i="17"/>
  <c r="AG703" i="17"/>
  <c r="AG705" i="17"/>
  <c r="AG707" i="17"/>
  <c r="AG709" i="17"/>
  <c r="AG711" i="17"/>
  <c r="AG713" i="17"/>
  <c r="AG715" i="17"/>
  <c r="AG717" i="17"/>
  <c r="AG719" i="17"/>
  <c r="AG721" i="17"/>
  <c r="AG723" i="17"/>
  <c r="AG725" i="17"/>
  <c r="AG727" i="17"/>
  <c r="AG729" i="17"/>
  <c r="AG731" i="17"/>
  <c r="AG733" i="17"/>
  <c r="AG735" i="17"/>
  <c r="AG737" i="17"/>
  <c r="AG739" i="17"/>
  <c r="AG741" i="17"/>
  <c r="AG743" i="17"/>
  <c r="AG745" i="17"/>
  <c r="AG747" i="17"/>
  <c r="AG749" i="17"/>
  <c r="AG751" i="17"/>
  <c r="AG753" i="17"/>
  <c r="AG755" i="17"/>
  <c r="AG757" i="17"/>
  <c r="AG759" i="17"/>
  <c r="AG761" i="17"/>
  <c r="AG763" i="17"/>
  <c r="AG765" i="17"/>
  <c r="AG767" i="17"/>
  <c r="AG688" i="17"/>
  <c r="AG692" i="17"/>
  <c r="AG696" i="17"/>
  <c r="AG700" i="17"/>
  <c r="AG704" i="17"/>
  <c r="AG708" i="17"/>
  <c r="AG712" i="17"/>
  <c r="AG716" i="17"/>
  <c r="AG720" i="17"/>
  <c r="AG724" i="17"/>
  <c r="AG728" i="17"/>
  <c r="AG732" i="17"/>
  <c r="AG736" i="17"/>
  <c r="AG740" i="17"/>
  <c r="AG744" i="17"/>
  <c r="AG748" i="17"/>
  <c r="AG752" i="17"/>
  <c r="AG756" i="17"/>
  <c r="AG760" i="17"/>
  <c r="AG764" i="17"/>
  <c r="AG785" i="17"/>
  <c r="AG787" i="17"/>
  <c r="AG789" i="17"/>
  <c r="AG791" i="17"/>
  <c r="AG793" i="17"/>
  <c r="AG795" i="17"/>
  <c r="AG797" i="17"/>
  <c r="AG799" i="17"/>
  <c r="AG801" i="17"/>
  <c r="AG803" i="17"/>
  <c r="AG805" i="17"/>
  <c r="AG807" i="17"/>
  <c r="AG809" i="17"/>
  <c r="AG811" i="17"/>
  <c r="AG813" i="17"/>
  <c r="AG815" i="17"/>
  <c r="AG817" i="17"/>
  <c r="AG819" i="17"/>
  <c r="AG821" i="17"/>
  <c r="AG823" i="17"/>
  <c r="AG825" i="17"/>
  <c r="AG827" i="17"/>
  <c r="AG829" i="17"/>
  <c r="AG831" i="17"/>
  <c r="AG833" i="17"/>
  <c r="AG835" i="17"/>
  <c r="AG837" i="17"/>
  <c r="AG839" i="17"/>
  <c r="AG841" i="17"/>
  <c r="AG843" i="17"/>
  <c r="AG845" i="17"/>
  <c r="AG847" i="17"/>
  <c r="AG849" i="17"/>
  <c r="AG851" i="17"/>
  <c r="AG853" i="17"/>
  <c r="AG855" i="17"/>
  <c r="AG857" i="17"/>
  <c r="AG859" i="17"/>
  <c r="AG861" i="17"/>
  <c r="AG863" i="17"/>
  <c r="AG865" i="17"/>
  <c r="AG867" i="17"/>
  <c r="AG869" i="17"/>
  <c r="AG871" i="17"/>
  <c r="AG873" i="17"/>
  <c r="AG875" i="17"/>
  <c r="AG877" i="17"/>
  <c r="AG879" i="17"/>
  <c r="AG881" i="17"/>
  <c r="AG883" i="17"/>
  <c r="AG885" i="17"/>
  <c r="AG887" i="17"/>
  <c r="AG889" i="17"/>
  <c r="AG891" i="17"/>
  <c r="AG893" i="17"/>
  <c r="AG895" i="17"/>
  <c r="AG897" i="17"/>
  <c r="AG768" i="17"/>
  <c r="AG769" i="17"/>
  <c r="AG770" i="17"/>
  <c r="AG771" i="17"/>
  <c r="AG772" i="17"/>
  <c r="AG773" i="17"/>
  <c r="AG774" i="17"/>
  <c r="AG775" i="17"/>
  <c r="AG776" i="17"/>
  <c r="AG777" i="17"/>
  <c r="AG778" i="17"/>
  <c r="AG779" i="17"/>
  <c r="AG780" i="17"/>
  <c r="AG781" i="17"/>
  <c r="AG782" i="17"/>
  <c r="AG783" i="17"/>
  <c r="AG784" i="17"/>
  <c r="AG690" i="17"/>
  <c r="AG694" i="17"/>
  <c r="AG698" i="17"/>
  <c r="AG702" i="17"/>
  <c r="AG706" i="17"/>
  <c r="AG710" i="17"/>
  <c r="AG714" i="17"/>
  <c r="AG718" i="17"/>
  <c r="AG722" i="17"/>
  <c r="AG726" i="17"/>
  <c r="AG730" i="17"/>
  <c r="AG734" i="17"/>
  <c r="AG738" i="17"/>
  <c r="AG742" i="17"/>
  <c r="AG746" i="17"/>
  <c r="AG750" i="17"/>
  <c r="AG754" i="17"/>
  <c r="AG758" i="17"/>
  <c r="AG762" i="17"/>
  <c r="AG766" i="17"/>
  <c r="AG786" i="17"/>
  <c r="AG788" i="17"/>
  <c r="AG790" i="17"/>
  <c r="AG792" i="17"/>
  <c r="AG794" i="17"/>
  <c r="AG796" i="17"/>
  <c r="AG798" i="17"/>
  <c r="AG800" i="17"/>
  <c r="AG802" i="17"/>
  <c r="AG804" i="17"/>
  <c r="AG806" i="17"/>
  <c r="AG808" i="17"/>
  <c r="AG810" i="17"/>
  <c r="AG812" i="17"/>
  <c r="AG814" i="17"/>
  <c r="AG816" i="17"/>
  <c r="AG818" i="17"/>
  <c r="AG820" i="17"/>
  <c r="AG822" i="17"/>
  <c r="AG824" i="17"/>
  <c r="AG826" i="17"/>
  <c r="AG828" i="17"/>
  <c r="AG830" i="17"/>
  <c r="AG832" i="17"/>
  <c r="AG834" i="17"/>
  <c r="AG836" i="17"/>
  <c r="AG838" i="17"/>
  <c r="AG840" i="17"/>
  <c r="AG842" i="17"/>
  <c r="AG844" i="17"/>
  <c r="AG846" i="17"/>
  <c r="AG848" i="17"/>
  <c r="AG850" i="17"/>
  <c r="AG852" i="17"/>
  <c r="AG854" i="17"/>
  <c r="AG856" i="17"/>
  <c r="AG858" i="17"/>
  <c r="AG860" i="17"/>
  <c r="AG862" i="17"/>
  <c r="AG864" i="17"/>
  <c r="AG866" i="17"/>
  <c r="AG868" i="17"/>
  <c r="AG870" i="17"/>
  <c r="AG872" i="17"/>
  <c r="AG874" i="17"/>
  <c r="AG876" i="17"/>
  <c r="AG878" i="17"/>
  <c r="AG880" i="17"/>
  <c r="AG882" i="17"/>
  <c r="AG884" i="17"/>
  <c r="AG886" i="17"/>
  <c r="AG888" i="17"/>
  <c r="AG890" i="17"/>
  <c r="AG892" i="17"/>
  <c r="AG894" i="17"/>
  <c r="AG896" i="17"/>
  <c r="S688" i="17"/>
  <c r="S690" i="17"/>
  <c r="S692" i="17"/>
  <c r="S694" i="17"/>
  <c r="S696" i="17"/>
  <c r="S698" i="17"/>
  <c r="S700" i="17"/>
  <c r="S702" i="17"/>
  <c r="S704" i="17"/>
  <c r="S706" i="17"/>
  <c r="S708" i="17"/>
  <c r="S710" i="17"/>
  <c r="S712" i="17"/>
  <c r="S714" i="17"/>
  <c r="S716" i="17"/>
  <c r="S718" i="17"/>
  <c r="S720" i="17"/>
  <c r="S722" i="17"/>
  <c r="S724" i="17"/>
  <c r="S726" i="17"/>
  <c r="S728" i="17"/>
  <c r="S730" i="17"/>
  <c r="S732" i="17"/>
  <c r="S734" i="17"/>
  <c r="S736" i="17"/>
  <c r="S738" i="17"/>
  <c r="S740" i="17"/>
  <c r="S742" i="17"/>
  <c r="S744" i="17"/>
  <c r="S746" i="17"/>
  <c r="S748" i="17"/>
  <c r="S750" i="17"/>
  <c r="S752" i="17"/>
  <c r="S754" i="17"/>
  <c r="S756" i="17"/>
  <c r="S758" i="17"/>
  <c r="S760" i="17"/>
  <c r="S762" i="17"/>
  <c r="S764" i="17"/>
  <c r="S766" i="17"/>
  <c r="S768" i="17"/>
  <c r="S687" i="17"/>
  <c r="S691" i="17"/>
  <c r="S695" i="17"/>
  <c r="S699" i="17"/>
  <c r="S703" i="17"/>
  <c r="S707" i="17"/>
  <c r="S711" i="17"/>
  <c r="S715" i="17"/>
  <c r="S719" i="17"/>
  <c r="S723" i="17"/>
  <c r="S727" i="17"/>
  <c r="S731" i="17"/>
  <c r="S735" i="17"/>
  <c r="S739" i="17"/>
  <c r="S743" i="17"/>
  <c r="S747" i="17"/>
  <c r="S751" i="17"/>
  <c r="S755" i="17"/>
  <c r="S759" i="17"/>
  <c r="S763" i="17"/>
  <c r="S767" i="17"/>
  <c r="S786" i="17"/>
  <c r="S788" i="17"/>
  <c r="S790" i="17"/>
  <c r="S792" i="17"/>
  <c r="S794" i="17"/>
  <c r="S796" i="17"/>
  <c r="S798" i="17"/>
  <c r="S800" i="17"/>
  <c r="S802" i="17"/>
  <c r="S804" i="17"/>
  <c r="S806" i="17"/>
  <c r="S808" i="17"/>
  <c r="S810" i="17"/>
  <c r="S812" i="17"/>
  <c r="S814" i="17"/>
  <c r="S816" i="17"/>
  <c r="S818" i="17"/>
  <c r="S820" i="17"/>
  <c r="S822" i="17"/>
  <c r="S824" i="17"/>
  <c r="S826" i="17"/>
  <c r="S828" i="17"/>
  <c r="S830" i="17"/>
  <c r="S832" i="17"/>
  <c r="S834" i="17"/>
  <c r="S836" i="17"/>
  <c r="S838" i="17"/>
  <c r="S840" i="17"/>
  <c r="S842" i="17"/>
  <c r="S844" i="17"/>
  <c r="S846" i="17"/>
  <c r="S848" i="17"/>
  <c r="S850" i="17"/>
  <c r="S852" i="17"/>
  <c r="S854" i="17"/>
  <c r="S856" i="17"/>
  <c r="S858" i="17"/>
  <c r="S860" i="17"/>
  <c r="S862" i="17"/>
  <c r="S864" i="17"/>
  <c r="S866" i="17"/>
  <c r="S868" i="17"/>
  <c r="S870" i="17"/>
  <c r="S872" i="17"/>
  <c r="S874" i="17"/>
  <c r="S876" i="17"/>
  <c r="S878" i="17"/>
  <c r="S880" i="17"/>
  <c r="S882" i="17"/>
  <c r="S884" i="17"/>
  <c r="S886" i="17"/>
  <c r="S888" i="17"/>
  <c r="S890" i="17"/>
  <c r="S892" i="17"/>
  <c r="S894" i="17"/>
  <c r="S896" i="17"/>
  <c r="S689" i="17"/>
  <c r="S693" i="17"/>
  <c r="S697" i="17"/>
  <c r="S701" i="17"/>
  <c r="S705" i="17"/>
  <c r="S709" i="17"/>
  <c r="S713" i="17"/>
  <c r="S717" i="17"/>
  <c r="S721" i="17"/>
  <c r="S725" i="17"/>
  <c r="S729" i="17"/>
  <c r="S733" i="17"/>
  <c r="S737" i="17"/>
  <c r="S741" i="17"/>
  <c r="S745" i="17"/>
  <c r="S749" i="17"/>
  <c r="S753" i="17"/>
  <c r="S757" i="17"/>
  <c r="S761" i="17"/>
  <c r="S765" i="17"/>
  <c r="S769" i="17"/>
  <c r="S770" i="17"/>
  <c r="S771" i="17"/>
  <c r="S772" i="17"/>
  <c r="S773" i="17"/>
  <c r="S774" i="17"/>
  <c r="S775" i="17"/>
  <c r="S776" i="17"/>
  <c r="S777" i="17"/>
  <c r="S778" i="17"/>
  <c r="S779" i="17"/>
  <c r="S780" i="17"/>
  <c r="S781" i="17"/>
  <c r="S782" i="17"/>
  <c r="S783" i="17"/>
  <c r="S784" i="17"/>
  <c r="S785" i="17"/>
  <c r="S787" i="17"/>
  <c r="S789" i="17"/>
  <c r="S791" i="17"/>
  <c r="S793" i="17"/>
  <c r="S795" i="17"/>
  <c r="S797" i="17"/>
  <c r="S799" i="17"/>
  <c r="S801" i="17"/>
  <c r="S803" i="17"/>
  <c r="S805" i="17"/>
  <c r="S807" i="17"/>
  <c r="S809" i="17"/>
  <c r="S811" i="17"/>
  <c r="S813" i="17"/>
  <c r="S815" i="17"/>
  <c r="S817" i="17"/>
  <c r="S819" i="17"/>
  <c r="S821" i="17"/>
  <c r="S823" i="17"/>
  <c r="S825" i="17"/>
  <c r="S827" i="17"/>
  <c r="S829" i="17"/>
  <c r="S831" i="17"/>
  <c r="S833" i="17"/>
  <c r="S835" i="17"/>
  <c r="S837" i="17"/>
  <c r="S839" i="17"/>
  <c r="S841" i="17"/>
  <c r="S843" i="17"/>
  <c r="S845" i="17"/>
  <c r="S847" i="17"/>
  <c r="S849" i="17"/>
  <c r="S851" i="17"/>
  <c r="S853" i="17"/>
  <c r="S855" i="17"/>
  <c r="S857" i="17"/>
  <c r="S859" i="17"/>
  <c r="S861" i="17"/>
  <c r="S863" i="17"/>
  <c r="S865" i="17"/>
  <c r="S867" i="17"/>
  <c r="S869" i="17"/>
  <c r="S871" i="17"/>
  <c r="S873" i="17"/>
  <c r="S875" i="17"/>
  <c r="S877" i="17"/>
  <c r="S879" i="17"/>
  <c r="S881" i="17"/>
  <c r="S883" i="17"/>
  <c r="S885" i="17"/>
  <c r="S887" i="17"/>
  <c r="S889" i="17"/>
  <c r="S891" i="17"/>
  <c r="S893" i="17"/>
  <c r="S895" i="17"/>
  <c r="S897" i="17"/>
  <c r="AA688" i="17"/>
  <c r="AA690" i="17"/>
  <c r="AA692" i="17"/>
  <c r="AA694" i="17"/>
  <c r="AA696" i="17"/>
  <c r="AA698" i="17"/>
  <c r="AA700" i="17"/>
  <c r="AA702" i="17"/>
  <c r="AA704" i="17"/>
  <c r="AA706" i="17"/>
  <c r="AA708" i="17"/>
  <c r="AA710" i="17"/>
  <c r="AA712" i="17"/>
  <c r="AA714" i="17"/>
  <c r="AA716" i="17"/>
  <c r="AA718" i="17"/>
  <c r="AA720" i="17"/>
  <c r="AA722" i="17"/>
  <c r="AA724" i="17"/>
  <c r="AA726" i="17"/>
  <c r="AA728" i="17"/>
  <c r="AA730" i="17"/>
  <c r="AA732" i="17"/>
  <c r="AA734" i="17"/>
  <c r="AA736" i="17"/>
  <c r="AA738" i="17"/>
  <c r="AA740" i="17"/>
  <c r="AA742" i="17"/>
  <c r="AA744" i="17"/>
  <c r="AA746" i="17"/>
  <c r="AA748" i="17"/>
  <c r="AA750" i="17"/>
  <c r="AA752" i="17"/>
  <c r="AA754" i="17"/>
  <c r="AA756" i="17"/>
  <c r="AA758" i="17"/>
  <c r="AA760" i="17"/>
  <c r="AA762" i="17"/>
  <c r="AA764" i="17"/>
  <c r="AA766" i="17"/>
  <c r="AA768" i="17"/>
  <c r="AA689" i="17"/>
  <c r="AA693" i="17"/>
  <c r="AA697" i="17"/>
  <c r="AA701" i="17"/>
  <c r="AA705" i="17"/>
  <c r="AA709" i="17"/>
  <c r="AA713" i="17"/>
  <c r="AA717" i="17"/>
  <c r="AA721" i="17"/>
  <c r="AA725" i="17"/>
  <c r="AA729" i="17"/>
  <c r="AA733" i="17"/>
  <c r="AA737" i="17"/>
  <c r="AA741" i="17"/>
  <c r="AA745" i="17"/>
  <c r="AA749" i="17"/>
  <c r="AA753" i="17"/>
  <c r="AA757" i="17"/>
  <c r="AA761" i="17"/>
  <c r="AA765" i="17"/>
  <c r="AA786" i="17"/>
  <c r="AA788" i="17"/>
  <c r="AA790" i="17"/>
  <c r="AA792" i="17"/>
  <c r="AA794" i="17"/>
  <c r="AA796" i="17"/>
  <c r="AA798" i="17"/>
  <c r="AA800" i="17"/>
  <c r="AA802" i="17"/>
  <c r="AA804" i="17"/>
  <c r="AA806" i="17"/>
  <c r="AA808" i="17"/>
  <c r="AA810" i="17"/>
  <c r="AA812" i="17"/>
  <c r="AA814" i="17"/>
  <c r="AA816" i="17"/>
  <c r="AA818" i="17"/>
  <c r="AA820" i="17"/>
  <c r="AA822" i="17"/>
  <c r="AA824" i="17"/>
  <c r="AA826" i="17"/>
  <c r="AA828" i="17"/>
  <c r="AA830" i="17"/>
  <c r="AA832" i="17"/>
  <c r="AA834" i="17"/>
  <c r="AA836" i="17"/>
  <c r="AA838" i="17"/>
  <c r="AA840" i="17"/>
  <c r="AA842" i="17"/>
  <c r="AA844" i="17"/>
  <c r="AA846" i="17"/>
  <c r="AA848" i="17"/>
  <c r="AA850" i="17"/>
  <c r="AA852" i="17"/>
  <c r="AA854" i="17"/>
  <c r="AA856" i="17"/>
  <c r="AA858" i="17"/>
  <c r="AA860" i="17"/>
  <c r="AA862" i="17"/>
  <c r="AA864" i="17"/>
  <c r="AA866" i="17"/>
  <c r="AA868" i="17"/>
  <c r="AA870" i="17"/>
  <c r="AA872" i="17"/>
  <c r="AA874" i="17"/>
  <c r="AA876" i="17"/>
  <c r="AA878" i="17"/>
  <c r="AA880" i="17"/>
  <c r="AA882" i="17"/>
  <c r="AA884" i="17"/>
  <c r="AA886" i="17"/>
  <c r="AA888" i="17"/>
  <c r="AA890" i="17"/>
  <c r="AA892" i="17"/>
  <c r="AA894" i="17"/>
  <c r="AA896" i="17"/>
  <c r="AA687" i="17"/>
  <c r="AA691" i="17"/>
  <c r="AA695" i="17"/>
  <c r="AA699" i="17"/>
  <c r="AA703" i="17"/>
  <c r="AA707" i="17"/>
  <c r="AA711" i="17"/>
  <c r="AA715" i="17"/>
  <c r="AA719" i="17"/>
  <c r="AA723" i="17"/>
  <c r="AA727" i="17"/>
  <c r="AA731" i="17"/>
  <c r="AA735" i="17"/>
  <c r="AA739" i="17"/>
  <c r="AA743" i="17"/>
  <c r="AA747" i="17"/>
  <c r="AA751" i="17"/>
  <c r="AA755" i="17"/>
  <c r="AA759" i="17"/>
  <c r="AA763" i="17"/>
  <c r="AA767" i="17"/>
  <c r="AA769" i="17"/>
  <c r="AA770" i="17"/>
  <c r="AA771" i="17"/>
  <c r="AA772" i="17"/>
  <c r="AA773" i="17"/>
  <c r="AA774" i="17"/>
  <c r="AA775" i="17"/>
  <c r="AA776" i="17"/>
  <c r="AA777" i="17"/>
  <c r="AA778" i="17"/>
  <c r="AA779" i="17"/>
  <c r="AA780" i="17"/>
  <c r="AA781" i="17"/>
  <c r="AA782" i="17"/>
  <c r="AA783" i="17"/>
  <c r="AA784" i="17"/>
  <c r="AA785" i="17"/>
  <c r="AA787" i="17"/>
  <c r="AA789" i="17"/>
  <c r="AA791" i="17"/>
  <c r="AA793" i="17"/>
  <c r="AA795" i="17"/>
  <c r="AA797" i="17"/>
  <c r="AA799" i="17"/>
  <c r="AA801" i="17"/>
  <c r="AA803" i="17"/>
  <c r="AA805" i="17"/>
  <c r="AA807" i="17"/>
  <c r="AA809" i="17"/>
  <c r="AA811" i="17"/>
  <c r="AA813" i="17"/>
  <c r="AA815" i="17"/>
  <c r="AA817" i="17"/>
  <c r="AA819" i="17"/>
  <c r="AA821" i="17"/>
  <c r="AA823" i="17"/>
  <c r="AA825" i="17"/>
  <c r="AA827" i="17"/>
  <c r="AA829" i="17"/>
  <c r="AA831" i="17"/>
  <c r="AA833" i="17"/>
  <c r="AA835" i="17"/>
  <c r="AA837" i="17"/>
  <c r="AA839" i="17"/>
  <c r="AA841" i="17"/>
  <c r="AA843" i="17"/>
  <c r="AA845" i="17"/>
  <c r="AA847" i="17"/>
  <c r="AA849" i="17"/>
  <c r="AA851" i="17"/>
  <c r="AA853" i="17"/>
  <c r="AA855" i="17"/>
  <c r="AA857" i="17"/>
  <c r="AA859" i="17"/>
  <c r="AA861" i="17"/>
  <c r="AA863" i="17"/>
  <c r="AA865" i="17"/>
  <c r="AA867" i="17"/>
  <c r="AA869" i="17"/>
  <c r="AA871" i="17"/>
  <c r="AA873" i="17"/>
  <c r="AA875" i="17"/>
  <c r="AA877" i="17"/>
  <c r="AA879" i="17"/>
  <c r="AA881" i="17"/>
  <c r="AA883" i="17"/>
  <c r="AA885" i="17"/>
  <c r="AA887" i="17"/>
  <c r="AA889" i="17"/>
  <c r="AA891" i="17"/>
  <c r="AA893" i="17"/>
  <c r="AA895" i="17"/>
  <c r="AA897" i="17"/>
  <c r="AQ688" i="17"/>
  <c r="AQ690" i="17"/>
  <c r="AQ692" i="17"/>
  <c r="AQ694" i="17"/>
  <c r="AQ696" i="17"/>
  <c r="AQ698" i="17"/>
  <c r="AQ700" i="17"/>
  <c r="AQ702" i="17"/>
  <c r="AQ704" i="17"/>
  <c r="AQ706" i="17"/>
  <c r="AQ708" i="17"/>
  <c r="AQ710" i="17"/>
  <c r="AQ712" i="17"/>
  <c r="AQ714" i="17"/>
  <c r="AQ716" i="17"/>
  <c r="AQ718" i="17"/>
  <c r="AQ720" i="17"/>
  <c r="AQ722" i="17"/>
  <c r="AQ724" i="17"/>
  <c r="AQ726" i="17"/>
  <c r="AQ728" i="17"/>
  <c r="AQ730" i="17"/>
  <c r="AQ732" i="17"/>
  <c r="AQ734" i="17"/>
  <c r="AQ736" i="17"/>
  <c r="AQ738" i="17"/>
  <c r="AQ740" i="17"/>
  <c r="AQ742" i="17"/>
  <c r="AQ744" i="17"/>
  <c r="AQ746" i="17"/>
  <c r="AQ748" i="17"/>
  <c r="AQ750" i="17"/>
  <c r="AQ752" i="17"/>
  <c r="AQ754" i="17"/>
  <c r="AQ756" i="17"/>
  <c r="AQ758" i="17"/>
  <c r="AQ760" i="17"/>
  <c r="AQ762" i="17"/>
  <c r="AQ764" i="17"/>
  <c r="AQ766" i="17"/>
  <c r="AQ689" i="17"/>
  <c r="AQ693" i="17"/>
  <c r="AQ697" i="17"/>
  <c r="AQ701" i="17"/>
  <c r="AQ705" i="17"/>
  <c r="AQ709" i="17"/>
  <c r="AQ713" i="17"/>
  <c r="AQ717" i="17"/>
  <c r="AQ721" i="17"/>
  <c r="AQ725" i="17"/>
  <c r="AQ729" i="17"/>
  <c r="AQ733" i="17"/>
  <c r="AQ737" i="17"/>
  <c r="AQ741" i="17"/>
  <c r="AQ745" i="17"/>
  <c r="AQ749" i="17"/>
  <c r="AQ753" i="17"/>
  <c r="AQ757" i="17"/>
  <c r="AQ761" i="17"/>
  <c r="AQ765" i="17"/>
  <c r="AQ786" i="17"/>
  <c r="AQ788" i="17"/>
  <c r="AQ790" i="17"/>
  <c r="AQ792" i="17"/>
  <c r="AQ794" i="17"/>
  <c r="AQ796" i="17"/>
  <c r="AQ798" i="17"/>
  <c r="AQ800" i="17"/>
  <c r="AQ802" i="17"/>
  <c r="AQ804" i="17"/>
  <c r="AQ806" i="17"/>
  <c r="AQ808" i="17"/>
  <c r="AQ810" i="17"/>
  <c r="AQ812" i="17"/>
  <c r="AQ814" i="17"/>
  <c r="AQ816" i="17"/>
  <c r="AQ818" i="17"/>
  <c r="AQ820" i="17"/>
  <c r="AQ822" i="17"/>
  <c r="AQ824" i="17"/>
  <c r="AQ826" i="17"/>
  <c r="AQ828" i="17"/>
  <c r="AQ830" i="17"/>
  <c r="AQ832" i="17"/>
  <c r="AQ834" i="17"/>
  <c r="AQ836" i="17"/>
  <c r="AQ838" i="17"/>
  <c r="AQ840" i="17"/>
  <c r="AQ842" i="17"/>
  <c r="AQ844" i="17"/>
  <c r="AQ846" i="17"/>
  <c r="AQ848" i="17"/>
  <c r="AQ850" i="17"/>
  <c r="AQ852" i="17"/>
  <c r="AQ854" i="17"/>
  <c r="AQ856" i="17"/>
  <c r="AQ858" i="17"/>
  <c r="AQ860" i="17"/>
  <c r="AQ862" i="17"/>
  <c r="AQ864" i="17"/>
  <c r="AQ866" i="17"/>
  <c r="AQ868" i="17"/>
  <c r="AQ870" i="17"/>
  <c r="AQ872" i="17"/>
  <c r="AQ874" i="17"/>
  <c r="AQ876" i="17"/>
  <c r="AQ878" i="17"/>
  <c r="AQ880" i="17"/>
  <c r="AQ882" i="17"/>
  <c r="AQ884" i="17"/>
  <c r="AQ886" i="17"/>
  <c r="AQ888" i="17"/>
  <c r="AQ890" i="17"/>
  <c r="AQ892" i="17"/>
  <c r="AQ894" i="17"/>
  <c r="AQ896" i="17"/>
  <c r="AQ687" i="17"/>
  <c r="AQ691" i="17"/>
  <c r="AQ695" i="17"/>
  <c r="AQ699" i="17"/>
  <c r="AQ703" i="17"/>
  <c r="AQ707" i="17"/>
  <c r="AQ711" i="17"/>
  <c r="AQ715" i="17"/>
  <c r="AQ719" i="17"/>
  <c r="AQ723" i="17"/>
  <c r="AQ727" i="17"/>
  <c r="AQ731" i="17"/>
  <c r="AQ735" i="17"/>
  <c r="AQ739" i="17"/>
  <c r="AQ743" i="17"/>
  <c r="AQ747" i="17"/>
  <c r="AQ751" i="17"/>
  <c r="AQ755" i="17"/>
  <c r="AQ759" i="17"/>
  <c r="AQ763" i="17"/>
  <c r="AQ767" i="17"/>
  <c r="AQ768" i="17"/>
  <c r="AQ769" i="17"/>
  <c r="AQ770" i="17"/>
  <c r="AQ771" i="17"/>
  <c r="AQ772" i="17"/>
  <c r="AQ773" i="17"/>
  <c r="AQ774" i="17"/>
  <c r="AQ775" i="17"/>
  <c r="AQ776" i="17"/>
  <c r="AQ777" i="17"/>
  <c r="AQ778" i="17"/>
  <c r="AQ779" i="17"/>
  <c r="AQ780" i="17"/>
  <c r="AQ781" i="17"/>
  <c r="AQ782" i="17"/>
  <c r="AQ783" i="17"/>
  <c r="AQ784" i="17"/>
  <c r="AQ785" i="17"/>
  <c r="AQ787" i="17"/>
  <c r="AQ789" i="17"/>
  <c r="AQ791" i="17"/>
  <c r="AQ793" i="17"/>
  <c r="AQ795" i="17"/>
  <c r="AQ797" i="17"/>
  <c r="AQ799" i="17"/>
  <c r="AQ801" i="17"/>
  <c r="AQ803" i="17"/>
  <c r="AQ805" i="17"/>
  <c r="AQ807" i="17"/>
  <c r="AQ809" i="17"/>
  <c r="AQ811" i="17"/>
  <c r="AQ813" i="17"/>
  <c r="AQ815" i="17"/>
  <c r="AQ817" i="17"/>
  <c r="AQ819" i="17"/>
  <c r="AQ821" i="17"/>
  <c r="AQ823" i="17"/>
  <c r="AQ825" i="17"/>
  <c r="AQ827" i="17"/>
  <c r="AQ829" i="17"/>
  <c r="AQ831" i="17"/>
  <c r="AQ833" i="17"/>
  <c r="AQ835" i="17"/>
  <c r="AQ837" i="17"/>
  <c r="AQ839" i="17"/>
  <c r="AQ841" i="17"/>
  <c r="AQ843" i="17"/>
  <c r="AQ845" i="17"/>
  <c r="AQ847" i="17"/>
  <c r="AQ849" i="17"/>
  <c r="AQ851" i="17"/>
  <c r="AQ853" i="17"/>
  <c r="AQ855" i="17"/>
  <c r="AQ857" i="17"/>
  <c r="AQ859" i="17"/>
  <c r="AQ861" i="17"/>
  <c r="AQ863" i="17"/>
  <c r="AQ865" i="17"/>
  <c r="AQ867" i="17"/>
  <c r="AQ869" i="17"/>
  <c r="AQ871" i="17"/>
  <c r="AQ873" i="17"/>
  <c r="AQ875" i="17"/>
  <c r="AQ877" i="17"/>
  <c r="AQ879" i="17"/>
  <c r="AQ881" i="17"/>
  <c r="AQ883" i="17"/>
  <c r="AQ885" i="17"/>
  <c r="AQ887" i="17"/>
  <c r="AQ889" i="17"/>
  <c r="AQ891" i="17"/>
  <c r="AQ893" i="17"/>
  <c r="AQ895" i="17"/>
  <c r="AQ897" i="17"/>
  <c r="E687" i="17"/>
  <c r="E689" i="17"/>
  <c r="E691" i="17"/>
  <c r="E693" i="17"/>
  <c r="E695" i="17"/>
  <c r="E697" i="17"/>
  <c r="E699" i="17"/>
  <c r="E701" i="17"/>
  <c r="E703" i="17"/>
  <c r="E705" i="17"/>
  <c r="E707" i="17"/>
  <c r="E709" i="17"/>
  <c r="E711" i="17"/>
  <c r="E713" i="17"/>
  <c r="E715" i="17"/>
  <c r="E717" i="17"/>
  <c r="E719" i="17"/>
  <c r="E721" i="17"/>
  <c r="E723" i="17"/>
  <c r="E725" i="17"/>
  <c r="E727" i="17"/>
  <c r="E729" i="17"/>
  <c r="E731" i="17"/>
  <c r="E733" i="17"/>
  <c r="E735" i="17"/>
  <c r="E737" i="17"/>
  <c r="E739" i="17"/>
  <c r="E741" i="17"/>
  <c r="E743" i="17"/>
  <c r="E745" i="17"/>
  <c r="E747" i="17"/>
  <c r="E749" i="17"/>
  <c r="E751" i="17"/>
  <c r="E753" i="17"/>
  <c r="E755" i="17"/>
  <c r="E757" i="17"/>
  <c r="E759" i="17"/>
  <c r="E761" i="17"/>
  <c r="E763" i="17"/>
  <c r="E765" i="17"/>
  <c r="E767" i="17"/>
  <c r="E785" i="17"/>
  <c r="E787" i="17"/>
  <c r="E789" i="17"/>
  <c r="E791" i="17"/>
  <c r="E793" i="17"/>
  <c r="E795" i="17"/>
  <c r="E797" i="17"/>
  <c r="E799" i="17"/>
  <c r="E801" i="17"/>
  <c r="E803" i="17"/>
  <c r="E805" i="17"/>
  <c r="E807" i="17"/>
  <c r="E809" i="17"/>
  <c r="E811" i="17"/>
  <c r="E813" i="17"/>
  <c r="E815" i="17"/>
  <c r="E817" i="17"/>
  <c r="E819" i="17"/>
  <c r="E821" i="17"/>
  <c r="E823" i="17"/>
  <c r="E825" i="17"/>
  <c r="E827" i="17"/>
  <c r="E829" i="17"/>
  <c r="E831" i="17"/>
  <c r="E833" i="17"/>
  <c r="E835" i="17"/>
  <c r="E837" i="17"/>
  <c r="E839" i="17"/>
  <c r="E841" i="17"/>
  <c r="E843" i="17"/>
  <c r="E845" i="17"/>
  <c r="E847" i="17"/>
  <c r="E849" i="17"/>
  <c r="E851" i="17"/>
  <c r="E853" i="17"/>
  <c r="E855" i="17"/>
  <c r="E857" i="17"/>
  <c r="E859" i="17"/>
  <c r="E861" i="17"/>
  <c r="E863" i="17"/>
  <c r="E865" i="17"/>
  <c r="E867" i="17"/>
  <c r="E869" i="17"/>
  <c r="E871" i="17"/>
  <c r="E873" i="17"/>
  <c r="E875" i="17"/>
  <c r="E877" i="17"/>
  <c r="E879" i="17"/>
  <c r="E881" i="17"/>
  <c r="E883" i="17"/>
  <c r="E885" i="17"/>
  <c r="E887" i="17"/>
  <c r="E889" i="17"/>
  <c r="E891" i="17"/>
  <c r="E893" i="17"/>
  <c r="E895" i="17"/>
  <c r="E897" i="17"/>
  <c r="E718" i="17"/>
  <c r="E722" i="17"/>
  <c r="E726" i="17"/>
  <c r="E730" i="17"/>
  <c r="E742" i="17"/>
  <c r="E746" i="17"/>
  <c r="E750" i="17"/>
  <c r="E776" i="17"/>
  <c r="E777" i="17"/>
  <c r="E778" i="17"/>
  <c r="E779" i="17"/>
  <c r="E784" i="17"/>
  <c r="E688" i="17"/>
  <c r="E692" i="17"/>
  <c r="E696" i="17"/>
  <c r="E700" i="17"/>
  <c r="E704" i="17"/>
  <c r="E708" i="17"/>
  <c r="E712" i="17"/>
  <c r="E716" i="17"/>
  <c r="E720" i="17"/>
  <c r="E724" i="17"/>
  <c r="E728" i="17"/>
  <c r="E732" i="17"/>
  <c r="E736" i="17"/>
  <c r="E740" i="17"/>
  <c r="E744" i="17"/>
  <c r="E748" i="17"/>
  <c r="E752" i="17"/>
  <c r="E756" i="17"/>
  <c r="E760" i="17"/>
  <c r="E764" i="17"/>
  <c r="E768" i="17"/>
  <c r="E766" i="17"/>
  <c r="E771" i="17"/>
  <c r="E772" i="17"/>
  <c r="E773" i="17"/>
  <c r="E774" i="17"/>
  <c r="E786" i="17"/>
  <c r="E788" i="17"/>
  <c r="E790" i="17"/>
  <c r="E792" i="17"/>
  <c r="E794" i="17"/>
  <c r="E796" i="17"/>
  <c r="E798" i="17"/>
  <c r="E800" i="17"/>
  <c r="E802" i="17"/>
  <c r="E804" i="17"/>
  <c r="E806" i="17"/>
  <c r="E808" i="17"/>
  <c r="E810" i="17"/>
  <c r="E812" i="17"/>
  <c r="E814" i="17"/>
  <c r="E816" i="17"/>
  <c r="E818" i="17"/>
  <c r="E820" i="17"/>
  <c r="E822" i="17"/>
  <c r="E824" i="17"/>
  <c r="E826" i="17"/>
  <c r="E828" i="17"/>
  <c r="E830" i="17"/>
  <c r="E832" i="17"/>
  <c r="E834" i="17"/>
  <c r="E836" i="17"/>
  <c r="E838" i="17"/>
  <c r="E840" i="17"/>
  <c r="E842" i="17"/>
  <c r="E844" i="17"/>
  <c r="E846" i="17"/>
  <c r="E848" i="17"/>
  <c r="E850" i="17"/>
  <c r="E852" i="17"/>
  <c r="E854" i="17"/>
  <c r="E856" i="17"/>
  <c r="E858" i="17"/>
  <c r="E860" i="17"/>
  <c r="E862" i="17"/>
  <c r="E864" i="17"/>
  <c r="E866" i="17"/>
  <c r="E868" i="17"/>
  <c r="E870" i="17"/>
  <c r="E872" i="17"/>
  <c r="E874" i="17"/>
  <c r="E876" i="17"/>
  <c r="E878" i="17"/>
  <c r="E880" i="17"/>
  <c r="E882" i="17"/>
  <c r="E884" i="17"/>
  <c r="E886" i="17"/>
  <c r="E888" i="17"/>
  <c r="E890" i="17"/>
  <c r="E892" i="17"/>
  <c r="E894" i="17"/>
  <c r="E896" i="17"/>
  <c r="E690" i="17"/>
  <c r="E694" i="17"/>
  <c r="E698" i="17"/>
  <c r="E702" i="17"/>
  <c r="E706" i="17"/>
  <c r="E710" i="17"/>
  <c r="E714" i="17"/>
  <c r="E734" i="17"/>
  <c r="E738" i="17"/>
  <c r="E754" i="17"/>
  <c r="E758" i="17"/>
  <c r="E762" i="17"/>
  <c r="E769" i="17"/>
  <c r="E770" i="17"/>
  <c r="E775" i="17"/>
  <c r="E780" i="17"/>
  <c r="E781" i="17"/>
  <c r="E782" i="17"/>
  <c r="E783" i="17"/>
  <c r="AO687" i="17"/>
  <c r="AO251" i="17" s="1"/>
  <c r="AO689" i="17"/>
  <c r="AO253" i="17" s="1"/>
  <c r="AO691" i="17"/>
  <c r="AO255" i="17" s="1"/>
  <c r="AO693" i="17"/>
  <c r="AO257" i="17" s="1"/>
  <c r="AO695" i="17"/>
  <c r="AO259" i="17" s="1"/>
  <c r="AO697" i="17"/>
  <c r="AO261" i="17" s="1"/>
  <c r="AO699" i="17"/>
  <c r="AO263" i="17" s="1"/>
  <c r="AO701" i="17"/>
  <c r="AO265" i="17" s="1"/>
  <c r="AO703" i="17"/>
  <c r="AO267" i="17" s="1"/>
  <c r="AO705" i="17"/>
  <c r="AO269" i="17" s="1"/>
  <c r="AO707" i="17"/>
  <c r="AO271" i="17" s="1"/>
  <c r="AO709" i="17"/>
  <c r="AO273" i="17" s="1"/>
  <c r="AO711" i="17"/>
  <c r="AO275" i="17" s="1"/>
  <c r="AO713" i="17"/>
  <c r="AO277" i="17" s="1"/>
  <c r="AO715" i="17"/>
  <c r="AO279" i="17" s="1"/>
  <c r="AO717" i="17"/>
  <c r="AO281" i="17" s="1"/>
  <c r="AO719" i="17"/>
  <c r="AO283" i="17" s="1"/>
  <c r="AO721" i="17"/>
  <c r="AO285" i="17" s="1"/>
  <c r="AO723" i="17"/>
  <c r="AO287" i="17" s="1"/>
  <c r="AO725" i="17"/>
  <c r="AO289" i="17" s="1"/>
  <c r="AO727" i="17"/>
  <c r="AO291" i="17" s="1"/>
  <c r="AO729" i="17"/>
  <c r="AO293" i="17" s="1"/>
  <c r="AO731" i="17"/>
  <c r="AO295" i="17" s="1"/>
  <c r="AO733" i="17"/>
  <c r="AO297" i="17" s="1"/>
  <c r="AO735" i="17"/>
  <c r="AO299" i="17" s="1"/>
  <c r="AO737" i="17"/>
  <c r="AO301" i="17" s="1"/>
  <c r="AO739" i="17"/>
  <c r="AO303" i="17" s="1"/>
  <c r="AO741" i="17"/>
  <c r="AO305" i="17" s="1"/>
  <c r="AO743" i="17"/>
  <c r="AO307" i="17" s="1"/>
  <c r="AO745" i="17"/>
  <c r="AO309" i="17" s="1"/>
  <c r="AO747" i="17"/>
  <c r="AO311" i="17" s="1"/>
  <c r="AO749" i="17"/>
  <c r="AO313" i="17" s="1"/>
  <c r="AO751" i="17"/>
  <c r="AO315" i="17" s="1"/>
  <c r="AO753" i="17"/>
  <c r="AO317" i="17" s="1"/>
  <c r="AO755" i="17"/>
  <c r="AO319" i="17" s="1"/>
  <c r="AO757" i="17"/>
  <c r="AO321" i="17" s="1"/>
  <c r="AO759" i="17"/>
  <c r="AO323" i="17" s="1"/>
  <c r="AO761" i="17"/>
  <c r="AO325" i="17" s="1"/>
  <c r="AO763" i="17"/>
  <c r="AO327" i="17" s="1"/>
  <c r="AO765" i="17"/>
  <c r="AO329" i="17" s="1"/>
  <c r="AO767" i="17"/>
  <c r="AO331" i="17" s="1"/>
  <c r="AO690" i="17"/>
  <c r="AO254" i="17" s="1"/>
  <c r="AO694" i="17"/>
  <c r="AO258" i="17" s="1"/>
  <c r="AO698" i="17"/>
  <c r="AO262" i="17" s="1"/>
  <c r="AO702" i="17"/>
  <c r="AO266" i="17" s="1"/>
  <c r="AO706" i="17"/>
  <c r="AO270" i="17" s="1"/>
  <c r="AO710" i="17"/>
  <c r="AO274" i="17" s="1"/>
  <c r="AO714" i="17"/>
  <c r="AO278" i="17" s="1"/>
  <c r="AO718" i="17"/>
  <c r="AO282" i="17" s="1"/>
  <c r="AO722" i="17"/>
  <c r="AO286" i="17" s="1"/>
  <c r="AO726" i="17"/>
  <c r="AO290" i="17" s="1"/>
  <c r="AO730" i="17"/>
  <c r="AO294" i="17" s="1"/>
  <c r="AO734" i="17"/>
  <c r="AO298" i="17" s="1"/>
  <c r="AO738" i="17"/>
  <c r="AO302" i="17" s="1"/>
  <c r="AO742" i="17"/>
  <c r="AO306" i="17" s="1"/>
  <c r="AO746" i="17"/>
  <c r="AO310" i="17" s="1"/>
  <c r="AO750" i="17"/>
  <c r="AO314" i="17" s="1"/>
  <c r="AO754" i="17"/>
  <c r="AO318" i="17" s="1"/>
  <c r="AO758" i="17"/>
  <c r="AO322" i="17" s="1"/>
  <c r="AO762" i="17"/>
  <c r="AO326" i="17" s="1"/>
  <c r="AO766" i="17"/>
  <c r="AO330" i="17" s="1"/>
  <c r="AO785" i="17"/>
  <c r="AO349" i="17" s="1"/>
  <c r="AO787" i="17"/>
  <c r="AO351" i="17" s="1"/>
  <c r="AO789" i="17"/>
  <c r="AO353" i="17" s="1"/>
  <c r="AO791" i="17"/>
  <c r="AO355" i="17" s="1"/>
  <c r="AO793" i="17"/>
  <c r="AO357" i="17" s="1"/>
  <c r="AO795" i="17"/>
  <c r="AO359" i="17" s="1"/>
  <c r="AO797" i="17"/>
  <c r="AO361" i="17" s="1"/>
  <c r="AO799" i="17"/>
  <c r="AO363" i="17" s="1"/>
  <c r="AO801" i="17"/>
  <c r="AO365" i="17" s="1"/>
  <c r="AO803" i="17"/>
  <c r="AO367" i="17" s="1"/>
  <c r="AO805" i="17"/>
  <c r="AO369" i="17" s="1"/>
  <c r="AO807" i="17"/>
  <c r="AO371" i="17" s="1"/>
  <c r="AO809" i="17"/>
  <c r="AO373" i="17" s="1"/>
  <c r="AO811" i="17"/>
  <c r="AO375" i="17" s="1"/>
  <c r="AO813" i="17"/>
  <c r="AO377" i="17" s="1"/>
  <c r="AO815" i="17"/>
  <c r="AO379" i="17" s="1"/>
  <c r="AO817" i="17"/>
  <c r="AO381" i="17" s="1"/>
  <c r="AO819" i="17"/>
  <c r="AO383" i="17" s="1"/>
  <c r="AO821" i="17"/>
  <c r="AO385" i="17" s="1"/>
  <c r="AO823" i="17"/>
  <c r="AO387" i="17" s="1"/>
  <c r="AO825" i="17"/>
  <c r="AO389" i="17" s="1"/>
  <c r="AO827" i="17"/>
  <c r="AO391" i="17" s="1"/>
  <c r="AO829" i="17"/>
  <c r="AO393" i="17" s="1"/>
  <c r="AO831" i="17"/>
  <c r="AO395" i="17" s="1"/>
  <c r="AO833" i="17"/>
  <c r="AO397" i="17" s="1"/>
  <c r="AO835" i="17"/>
  <c r="AO399" i="17" s="1"/>
  <c r="AO837" i="17"/>
  <c r="AO401" i="17" s="1"/>
  <c r="AO839" i="17"/>
  <c r="AO403" i="17" s="1"/>
  <c r="AO841" i="17"/>
  <c r="AO405" i="17" s="1"/>
  <c r="AO843" i="17"/>
  <c r="AO407" i="17" s="1"/>
  <c r="AO845" i="17"/>
  <c r="AO409" i="17" s="1"/>
  <c r="AO847" i="17"/>
  <c r="AO411" i="17" s="1"/>
  <c r="AO849" i="17"/>
  <c r="AO413" i="17" s="1"/>
  <c r="AO851" i="17"/>
  <c r="AO415" i="17" s="1"/>
  <c r="AO853" i="17"/>
  <c r="AO417" i="17" s="1"/>
  <c r="AO855" i="17"/>
  <c r="AO419" i="17" s="1"/>
  <c r="AO857" i="17"/>
  <c r="AO421" i="17" s="1"/>
  <c r="AO859" i="17"/>
  <c r="AO423" i="17" s="1"/>
  <c r="AO861" i="17"/>
  <c r="AO425" i="17" s="1"/>
  <c r="AO863" i="17"/>
  <c r="AO427" i="17" s="1"/>
  <c r="AO865" i="17"/>
  <c r="AO429" i="17" s="1"/>
  <c r="AO867" i="17"/>
  <c r="AO431" i="17" s="1"/>
  <c r="AO869" i="17"/>
  <c r="AO433" i="17" s="1"/>
  <c r="AO871" i="17"/>
  <c r="AO435" i="17" s="1"/>
  <c r="AO873" i="17"/>
  <c r="AO437" i="17" s="1"/>
  <c r="AO875" i="17"/>
  <c r="AO439" i="17" s="1"/>
  <c r="AO877" i="17"/>
  <c r="AO441" i="17" s="1"/>
  <c r="AO879" i="17"/>
  <c r="AO443" i="17" s="1"/>
  <c r="AO881" i="17"/>
  <c r="AO445" i="17" s="1"/>
  <c r="AO883" i="17"/>
  <c r="AO447" i="17" s="1"/>
  <c r="AO885" i="17"/>
  <c r="AO449" i="17" s="1"/>
  <c r="AO887" i="17"/>
  <c r="AO451" i="17" s="1"/>
  <c r="AO889" i="17"/>
  <c r="AO453" i="17" s="1"/>
  <c r="AO891" i="17"/>
  <c r="AO455" i="17" s="1"/>
  <c r="AO893" i="17"/>
  <c r="AO457" i="17" s="1"/>
  <c r="AO895" i="17"/>
  <c r="AO459" i="17" s="1"/>
  <c r="AO897" i="17"/>
  <c r="AO461" i="17" s="1"/>
  <c r="AO768" i="17"/>
  <c r="AO332" i="17" s="1"/>
  <c r="AO769" i="17"/>
  <c r="AO333" i="17" s="1"/>
  <c r="AO770" i="17"/>
  <c r="AO334" i="17" s="1"/>
  <c r="AO771" i="17"/>
  <c r="AO335" i="17" s="1"/>
  <c r="AO772" i="17"/>
  <c r="AO336" i="17" s="1"/>
  <c r="AO773" i="17"/>
  <c r="AO337" i="17" s="1"/>
  <c r="AO774" i="17"/>
  <c r="AO338" i="17" s="1"/>
  <c r="AO775" i="17"/>
  <c r="AO339" i="17" s="1"/>
  <c r="AO776" i="17"/>
  <c r="AO340" i="17" s="1"/>
  <c r="AO777" i="17"/>
  <c r="AO341" i="17" s="1"/>
  <c r="AO778" i="17"/>
  <c r="AO342" i="17" s="1"/>
  <c r="AO779" i="17"/>
  <c r="AO343" i="17" s="1"/>
  <c r="AO780" i="17"/>
  <c r="AO344" i="17" s="1"/>
  <c r="AO781" i="17"/>
  <c r="AO345" i="17" s="1"/>
  <c r="AO782" i="17"/>
  <c r="AO346" i="17" s="1"/>
  <c r="AO783" i="17"/>
  <c r="AO347" i="17" s="1"/>
  <c r="AO784" i="17"/>
  <c r="AO348" i="17" s="1"/>
  <c r="AO688" i="17"/>
  <c r="AO252" i="17" s="1"/>
  <c r="AO692" i="17"/>
  <c r="AO256" i="17" s="1"/>
  <c r="AO696" i="17"/>
  <c r="AO260" i="17" s="1"/>
  <c r="AO700" i="17"/>
  <c r="AO264" i="17" s="1"/>
  <c r="AO704" i="17"/>
  <c r="AO268" i="17" s="1"/>
  <c r="AO708" i="17"/>
  <c r="AO272" i="17" s="1"/>
  <c r="AO712" i="17"/>
  <c r="AO276" i="17" s="1"/>
  <c r="AO716" i="17"/>
  <c r="AO280" i="17" s="1"/>
  <c r="AO720" i="17"/>
  <c r="AO284" i="17" s="1"/>
  <c r="AO724" i="17"/>
  <c r="AO288" i="17" s="1"/>
  <c r="AO728" i="17"/>
  <c r="AO292" i="17" s="1"/>
  <c r="AO732" i="17"/>
  <c r="AO296" i="17" s="1"/>
  <c r="AO736" i="17"/>
  <c r="AO300" i="17" s="1"/>
  <c r="AO740" i="17"/>
  <c r="AO304" i="17" s="1"/>
  <c r="AO744" i="17"/>
  <c r="AO308" i="17" s="1"/>
  <c r="AO748" i="17"/>
  <c r="AO312" i="17" s="1"/>
  <c r="AO752" i="17"/>
  <c r="AO316" i="17" s="1"/>
  <c r="AO756" i="17"/>
  <c r="AO320" i="17" s="1"/>
  <c r="AO760" i="17"/>
  <c r="AO324" i="17" s="1"/>
  <c r="AO764" i="17"/>
  <c r="AO328" i="17" s="1"/>
  <c r="AO786" i="17"/>
  <c r="AO350" i="17" s="1"/>
  <c r="AO788" i="17"/>
  <c r="AO352" i="17" s="1"/>
  <c r="AO790" i="17"/>
  <c r="AO354" i="17" s="1"/>
  <c r="AO792" i="17"/>
  <c r="AO356" i="17" s="1"/>
  <c r="AO794" i="17"/>
  <c r="AO358" i="17" s="1"/>
  <c r="AO796" i="17"/>
  <c r="AO360" i="17" s="1"/>
  <c r="AO798" i="17"/>
  <c r="AO362" i="17" s="1"/>
  <c r="AO800" i="17"/>
  <c r="AO364" i="17" s="1"/>
  <c r="AO802" i="17"/>
  <c r="AO366" i="17" s="1"/>
  <c r="AO804" i="17"/>
  <c r="AO368" i="17" s="1"/>
  <c r="AO806" i="17"/>
  <c r="AO370" i="17" s="1"/>
  <c r="AO808" i="17"/>
  <c r="AO372" i="17" s="1"/>
  <c r="AO810" i="17"/>
  <c r="AO374" i="17" s="1"/>
  <c r="AO812" i="17"/>
  <c r="AO376" i="17" s="1"/>
  <c r="AO814" i="17"/>
  <c r="AO378" i="17" s="1"/>
  <c r="AO816" i="17"/>
  <c r="AO380" i="17" s="1"/>
  <c r="AO818" i="17"/>
  <c r="AO382" i="17" s="1"/>
  <c r="AO820" i="17"/>
  <c r="AO384" i="17" s="1"/>
  <c r="AO822" i="17"/>
  <c r="AO386" i="17" s="1"/>
  <c r="AO824" i="17"/>
  <c r="AO388" i="17" s="1"/>
  <c r="AO826" i="17"/>
  <c r="AO390" i="17" s="1"/>
  <c r="AO828" i="17"/>
  <c r="AO392" i="17" s="1"/>
  <c r="AO830" i="17"/>
  <c r="AO394" i="17" s="1"/>
  <c r="AO832" i="17"/>
  <c r="AO396" i="17" s="1"/>
  <c r="AO834" i="17"/>
  <c r="AO398" i="17" s="1"/>
  <c r="AO836" i="17"/>
  <c r="AO400" i="17" s="1"/>
  <c r="AO838" i="17"/>
  <c r="AO402" i="17" s="1"/>
  <c r="AO840" i="17"/>
  <c r="AO404" i="17" s="1"/>
  <c r="AO842" i="17"/>
  <c r="AO406" i="17" s="1"/>
  <c r="AO844" i="17"/>
  <c r="AO408" i="17" s="1"/>
  <c r="AO846" i="17"/>
  <c r="AO410" i="17" s="1"/>
  <c r="AO848" i="17"/>
  <c r="AO412" i="17" s="1"/>
  <c r="AO850" i="17"/>
  <c r="AO414" i="17" s="1"/>
  <c r="AO852" i="17"/>
  <c r="AO416" i="17" s="1"/>
  <c r="AO854" i="17"/>
  <c r="AO418" i="17" s="1"/>
  <c r="AO856" i="17"/>
  <c r="AO420" i="17" s="1"/>
  <c r="AO858" i="17"/>
  <c r="AO422" i="17" s="1"/>
  <c r="AO860" i="17"/>
  <c r="AO424" i="17" s="1"/>
  <c r="AO862" i="17"/>
  <c r="AO426" i="17" s="1"/>
  <c r="AO864" i="17"/>
  <c r="AO428" i="17" s="1"/>
  <c r="AO866" i="17"/>
  <c r="AO430" i="17" s="1"/>
  <c r="AO868" i="17"/>
  <c r="AO432" i="17" s="1"/>
  <c r="AO870" i="17"/>
  <c r="AO434" i="17" s="1"/>
  <c r="AO872" i="17"/>
  <c r="AO436" i="17" s="1"/>
  <c r="AO874" i="17"/>
  <c r="AO438" i="17" s="1"/>
  <c r="AO876" i="17"/>
  <c r="AO440" i="17" s="1"/>
  <c r="AO878" i="17"/>
  <c r="AO442" i="17" s="1"/>
  <c r="AO880" i="17"/>
  <c r="AO444" i="17" s="1"/>
  <c r="AO882" i="17"/>
  <c r="AO446" i="17" s="1"/>
  <c r="AO884" i="17"/>
  <c r="AO448" i="17" s="1"/>
  <c r="AO886" i="17"/>
  <c r="AO450" i="17" s="1"/>
  <c r="AO888" i="17"/>
  <c r="AO452" i="17" s="1"/>
  <c r="AO890" i="17"/>
  <c r="AO454" i="17" s="1"/>
  <c r="AO892" i="17"/>
  <c r="AO456" i="17" s="1"/>
  <c r="AO894" i="17"/>
  <c r="AO458" i="17" s="1"/>
  <c r="AO896" i="17"/>
  <c r="AO460" i="17" s="1"/>
  <c r="D471" i="17"/>
  <c r="D503" i="17"/>
  <c r="D535" i="17"/>
  <c r="D472" i="17"/>
  <c r="D504" i="17"/>
  <c r="D536" i="17"/>
  <c r="D497" i="17"/>
  <c r="D537" i="17"/>
  <c r="D518" i="17"/>
  <c r="AN686" i="17"/>
  <c r="AN250" i="17" s="1"/>
  <c r="E686" i="17"/>
  <c r="AO686" i="17"/>
  <c r="AO250" i="17" s="1"/>
  <c r="Q686" i="17"/>
  <c r="U686" i="17"/>
  <c r="AP686" i="17"/>
  <c r="K686" i="17"/>
  <c r="W686" i="17"/>
  <c r="AR686" i="17"/>
  <c r="AR250" i="17" s="1"/>
  <c r="AE686" i="17"/>
  <c r="AI686" i="17"/>
  <c r="AI250" i="17" s="1"/>
  <c r="M686" i="17"/>
  <c r="M250" i="17" s="1"/>
  <c r="G686" i="17"/>
  <c r="Y686" i="17"/>
  <c r="AK686" i="17"/>
  <c r="AK250" i="17" s="1"/>
  <c r="X686" i="17"/>
  <c r="O686" i="17"/>
  <c r="AQ686" i="17"/>
  <c r="AL686" i="17"/>
  <c r="AS686" i="17"/>
  <c r="AS250" i="17" s="1"/>
  <c r="AM686" i="17"/>
  <c r="AG686" i="17"/>
  <c r="S686" i="17"/>
  <c r="AA686" i="17"/>
  <c r="I686" i="17"/>
  <c r="AC686" i="17"/>
  <c r="AC250" i="17" s="1"/>
  <c r="U9" i="17"/>
  <c r="K9" i="17"/>
  <c r="K22" i="17"/>
  <c r="K25" i="17" s="1"/>
  <c r="K24" i="17" s="1"/>
  <c r="AC22" i="17"/>
  <c r="AC25" i="17" s="1"/>
  <c r="AC24" i="17" s="1"/>
  <c r="M9" i="17"/>
  <c r="AC9" i="17"/>
  <c r="AK22" i="17"/>
  <c r="AK25" i="17" s="1"/>
  <c r="AK24" i="17" s="1"/>
  <c r="Y9" i="17"/>
  <c r="U22" i="17"/>
  <c r="U25" i="17" s="1"/>
  <c r="U24" i="17" s="1"/>
  <c r="AI9" i="17"/>
  <c r="AO22" i="17"/>
  <c r="AO25" i="17" s="1"/>
  <c r="AO24" i="17" s="1"/>
  <c r="I9" i="17"/>
  <c r="AO9" i="17"/>
  <c r="AK9" i="17"/>
  <c r="AA9" i="17"/>
  <c r="AA22" i="17"/>
  <c r="AA25" i="17" s="1"/>
  <c r="AA24" i="17" s="1"/>
  <c r="Q22" i="17"/>
  <c r="Q25" i="17" s="1"/>
  <c r="Q24" i="17" s="1"/>
  <c r="Q9" i="17"/>
  <c r="O9" i="17"/>
  <c r="AQ9" i="17"/>
  <c r="O22" i="17"/>
  <c r="O25" i="17" s="1"/>
  <c r="O24" i="17" s="1"/>
  <c r="E9" i="17"/>
  <c r="G9" i="17"/>
  <c r="G22" i="17"/>
  <c r="G25" i="17" s="1"/>
  <c r="G24" i="17" s="1"/>
  <c r="I21" i="17"/>
  <c r="I22" i="17" s="1"/>
  <c r="I25" i="17" s="1"/>
  <c r="I24" i="17" s="1"/>
  <c r="AG22" i="17"/>
  <c r="AG25" i="17" s="1"/>
  <c r="AG24" i="17" s="1"/>
  <c r="AG9" i="17"/>
  <c r="AS9" i="17"/>
  <c r="AS22" i="17"/>
  <c r="AS25" i="17" s="1"/>
  <c r="AS24" i="17" s="1"/>
  <c r="S9" i="17"/>
  <c r="AE9" i="17"/>
  <c r="W22" i="17"/>
  <c r="W25" i="17" s="1"/>
  <c r="W24" i="17" s="1"/>
  <c r="F11" i="17"/>
  <c r="X22" i="17"/>
  <c r="X25" i="17" s="1"/>
  <c r="X24" i="17" s="1"/>
  <c r="X9" i="17"/>
  <c r="W9" i="17"/>
  <c r="F10" i="17"/>
  <c r="AL22" i="17"/>
  <c r="AL25" i="17" s="1"/>
  <c r="AL24" i="17" s="1"/>
  <c r="AL9" i="17"/>
  <c r="AP22" i="17"/>
  <c r="AP25" i="17" s="1"/>
  <c r="AP24" i="17" s="1"/>
  <c r="AP9" i="17"/>
  <c r="AM22" i="17"/>
  <c r="AM25" i="17" s="1"/>
  <c r="AM24" i="17" s="1"/>
  <c r="AM9" i="17"/>
  <c r="AN9" i="17"/>
  <c r="AR9" i="17"/>
  <c r="AR22" i="17"/>
  <c r="AR25" i="17" s="1"/>
  <c r="AR24" i="17" s="1"/>
  <c r="AN22" i="17"/>
  <c r="AN25" i="17" s="1"/>
  <c r="AN24" i="17" s="1"/>
  <c r="T11" i="17"/>
  <c r="T10" i="17"/>
  <c r="H11" i="17"/>
  <c r="H10" i="17"/>
  <c r="J11" i="17"/>
  <c r="J10" i="17"/>
  <c r="J633" i="17" s="1"/>
  <c r="AB21" i="17"/>
  <c r="AB22" i="17" s="1"/>
  <c r="AB25" i="17" s="1"/>
  <c r="AB24" i="17" s="1"/>
  <c r="AI21" i="17"/>
  <c r="AI22" i="17" s="1"/>
  <c r="AI25" i="17" s="1"/>
  <c r="AI24" i="17" s="1"/>
  <c r="Y21" i="17"/>
  <c r="Y22" i="17" s="1"/>
  <c r="Y25" i="17" s="1"/>
  <c r="Y24" i="17" s="1"/>
  <c r="AF21" i="17"/>
  <c r="AF22" i="17" s="1"/>
  <c r="AF25" i="17" s="1"/>
  <c r="AF24" i="17" s="1"/>
  <c r="V10" i="17"/>
  <c r="V11" i="17"/>
  <c r="V21" i="17"/>
  <c r="V22" i="17" s="1"/>
  <c r="V25" i="17" s="1"/>
  <c r="V24" i="17" s="1"/>
  <c r="M21" i="17"/>
  <c r="M22" i="17" s="1"/>
  <c r="M25" i="17" s="1"/>
  <c r="M24" i="17" s="1"/>
  <c r="C10" i="17"/>
  <c r="C11" i="17"/>
  <c r="AT21" i="17"/>
  <c r="AT22" i="17" s="1"/>
  <c r="AT25" i="17" s="1"/>
  <c r="AT24" i="17" s="1"/>
  <c r="D648" i="17" l="1"/>
  <c r="N10" i="17"/>
  <c r="D532" i="17"/>
  <c r="D531" i="17"/>
  <c r="D522" i="17"/>
  <c r="D470" i="17"/>
  <c r="D501" i="17"/>
  <c r="D540" i="17"/>
  <c r="D508" i="17"/>
  <c r="D476" i="17"/>
  <c r="D539" i="17"/>
  <c r="D507" i="17"/>
  <c r="D475" i="17"/>
  <c r="D541" i="17"/>
  <c r="D667" i="17"/>
  <c r="D673" i="17"/>
  <c r="D604" i="17"/>
  <c r="D674" i="17"/>
  <c r="D622" i="17"/>
  <c r="D593" i="17"/>
  <c r="D632" i="17"/>
  <c r="D645" i="17"/>
  <c r="D577" i="17"/>
  <c r="D621" i="17"/>
  <c r="D675" i="17"/>
  <c r="D649" i="17"/>
  <c r="D605" i="17"/>
  <c r="D661" i="17"/>
  <c r="D670" i="17"/>
  <c r="D583" i="17"/>
  <c r="D510" i="17"/>
  <c r="D499" i="17"/>
  <c r="D611" i="17"/>
  <c r="D598" i="17"/>
  <c r="D634" i="17"/>
  <c r="D558" i="17"/>
  <c r="D560" i="17"/>
  <c r="D676" i="17"/>
  <c r="D662" i="17"/>
  <c r="D654" i="17"/>
  <c r="D551" i="17"/>
  <c r="D628" i="17"/>
  <c r="D569" i="17"/>
  <c r="D608" i="17"/>
  <c r="D636" i="17"/>
  <c r="D542" i="17"/>
  <c r="D562" i="17"/>
  <c r="D557" i="17"/>
  <c r="D672" i="17"/>
  <c r="D679" i="17"/>
  <c r="D533" i="17"/>
  <c r="D506" i="17"/>
  <c r="D502" i="17"/>
  <c r="D529" i="17"/>
  <c r="D489" i="17"/>
  <c r="D528" i="17"/>
  <c r="D496" i="17"/>
  <c r="D514" i="17"/>
  <c r="D527" i="17"/>
  <c r="D495" i="17"/>
  <c r="D550" i="17"/>
  <c r="D580" i="17"/>
  <c r="D656" i="17"/>
  <c r="D553" i="17"/>
  <c r="D655" i="17"/>
  <c r="D575" i="17"/>
  <c r="D641" i="17"/>
  <c r="D638" i="17"/>
  <c r="D600" i="17"/>
  <c r="D573" i="17"/>
  <c r="D642" i="17"/>
  <c r="D568" i="17"/>
  <c r="D660" i="17"/>
  <c r="D643" i="17"/>
  <c r="D627" i="17"/>
  <c r="D612" i="17"/>
  <c r="D601" i="17"/>
  <c r="D547" i="17"/>
  <c r="D493" i="17"/>
  <c r="D526" i="17"/>
  <c r="D482" i="17"/>
  <c r="D494" i="17"/>
  <c r="D521" i="17"/>
  <c r="D481" i="17"/>
  <c r="D524" i="17"/>
  <c r="D492" i="17"/>
  <c r="D498" i="17"/>
  <c r="D523" i="17"/>
  <c r="D491" i="17"/>
  <c r="D651" i="17"/>
  <c r="D548" i="17"/>
  <c r="D613" i="17"/>
  <c r="D658" i="17"/>
  <c r="D664" i="17"/>
  <c r="D610" i="17"/>
  <c r="D665" i="17"/>
  <c r="D603" i="17"/>
  <c r="D584" i="17"/>
  <c r="D543" i="17"/>
  <c r="D555" i="17"/>
  <c r="D617" i="17"/>
  <c r="D559" i="17"/>
  <c r="D625" i="17"/>
  <c r="D581" i="17"/>
  <c r="D596" i="17"/>
  <c r="D554" i="17"/>
  <c r="D478" i="17"/>
  <c r="D490" i="17"/>
  <c r="D517" i="17"/>
  <c r="D477" i="17"/>
  <c r="D520" i="17"/>
  <c r="D488" i="17"/>
  <c r="D525" i="17"/>
  <c r="D519" i="17"/>
  <c r="D487" i="17"/>
  <c r="D629" i="17"/>
  <c r="D646" i="17"/>
  <c r="D597" i="17"/>
  <c r="D640" i="17"/>
  <c r="D599" i="17"/>
  <c r="D594" i="17"/>
  <c r="D626" i="17"/>
  <c r="D639" i="17"/>
  <c r="D552" i="17"/>
  <c r="D602" i="17"/>
  <c r="D585" i="17"/>
  <c r="D549" i="17"/>
  <c r="D606" i="17"/>
  <c r="D650" i="17"/>
  <c r="D591" i="17"/>
  <c r="D576" i="17"/>
  <c r="D579" i="17"/>
  <c r="D468" i="17"/>
  <c r="D538" i="17"/>
  <c r="D486" i="17"/>
  <c r="D513" i="17"/>
  <c r="D473" i="17"/>
  <c r="D516" i="17"/>
  <c r="D484" i="17"/>
  <c r="D505" i="17"/>
  <c r="D515" i="17"/>
  <c r="D483" i="17"/>
  <c r="D653" i="17"/>
  <c r="D595" i="17"/>
  <c r="D578" i="17"/>
  <c r="D668" i="17"/>
  <c r="D678" i="17"/>
  <c r="D572" i="17"/>
  <c r="D565" i="17"/>
  <c r="D659" i="17"/>
  <c r="D657" i="17"/>
  <c r="D586" i="17"/>
  <c r="D633" i="17"/>
  <c r="D587" i="17"/>
  <c r="D590" i="17"/>
  <c r="D618" i="17"/>
  <c r="D671" i="17"/>
  <c r="D544" i="17"/>
  <c r="D635" i="17"/>
  <c r="D534" i="17"/>
  <c r="D500" i="17"/>
  <c r="D530" i="17"/>
  <c r="D474" i="17"/>
  <c r="D509" i="17"/>
  <c r="D469" i="17"/>
  <c r="D512" i="17"/>
  <c r="D480" i="17"/>
  <c r="D485" i="17"/>
  <c r="D511" i="17"/>
  <c r="D479" i="17"/>
  <c r="D620" i="17"/>
  <c r="D647" i="17"/>
  <c r="D546" i="17"/>
  <c r="D567" i="17"/>
  <c r="D619" i="17"/>
  <c r="D631" i="17"/>
  <c r="D609" i="17"/>
  <c r="D677" i="17"/>
  <c r="D623" i="17"/>
  <c r="D556" i="17"/>
  <c r="D582" i="17"/>
  <c r="D663" i="17"/>
  <c r="D564" i="17"/>
  <c r="D571" i="17"/>
  <c r="D637" i="17"/>
  <c r="D566" i="17"/>
  <c r="N11" i="17"/>
  <c r="Z10" i="17"/>
  <c r="P11" i="17"/>
  <c r="AB11" i="17"/>
  <c r="L11" i="17"/>
  <c r="L10" i="17"/>
  <c r="P10" i="17"/>
  <c r="AB10" i="17"/>
  <c r="Z11" i="17"/>
  <c r="Z493" i="17" s="1"/>
  <c r="AJ10" i="17"/>
  <c r="AF11" i="17"/>
  <c r="AJ11" i="17"/>
  <c r="AD11" i="17"/>
  <c r="AT11" i="17"/>
  <c r="R10" i="17"/>
  <c r="AF10" i="17"/>
  <c r="AT10" i="17"/>
  <c r="AH10" i="17"/>
  <c r="R11" i="17"/>
  <c r="AD10" i="17"/>
  <c r="AH11" i="17"/>
  <c r="V657" i="17"/>
  <c r="V653" i="17"/>
  <c r="V663" i="17"/>
  <c r="V646" i="17"/>
  <c r="V630" i="17"/>
  <c r="V614" i="17"/>
  <c r="V583" i="17"/>
  <c r="V567" i="17"/>
  <c r="V551" i="17"/>
  <c r="V531" i="17"/>
  <c r="V516" i="17"/>
  <c r="V500" i="17"/>
  <c r="V489" i="17"/>
  <c r="V666" i="17"/>
  <c r="V613" i="17"/>
  <c r="V659" i="17"/>
  <c r="V645" i="17"/>
  <c r="V629" i="17"/>
  <c r="V612" i="17"/>
  <c r="V582" i="17"/>
  <c r="V566" i="17"/>
  <c r="V550" i="17"/>
  <c r="V534" i="17"/>
  <c r="V519" i="17"/>
  <c r="V503" i="17"/>
  <c r="V481" i="17"/>
  <c r="V475" i="17"/>
  <c r="V669" i="17"/>
  <c r="V671" i="17"/>
  <c r="V648" i="17"/>
  <c r="V632" i="17"/>
  <c r="V616" i="17"/>
  <c r="V586" i="17"/>
  <c r="V565" i="17"/>
  <c r="V549" i="17"/>
  <c r="V533" i="17"/>
  <c r="V518" i="17"/>
  <c r="V502" i="17"/>
  <c r="V474" i="17"/>
  <c r="V471" i="17"/>
  <c r="V662" i="17"/>
  <c r="V652" i="17"/>
  <c r="V587" i="17"/>
  <c r="V635" i="17"/>
  <c r="V619" i="17"/>
  <c r="V584" i="17"/>
  <c r="V568" i="17"/>
  <c r="V552" i="17"/>
  <c r="V536" i="17"/>
  <c r="V521" i="17"/>
  <c r="V505" i="17"/>
  <c r="V492" i="17"/>
  <c r="V476" i="17"/>
  <c r="V658" i="17"/>
  <c r="V589" i="17"/>
  <c r="V615" i="17"/>
  <c r="V642" i="17"/>
  <c r="V626" i="17"/>
  <c r="V606" i="17"/>
  <c r="V579" i="17"/>
  <c r="V563" i="17"/>
  <c r="V543" i="17"/>
  <c r="V527" i="17"/>
  <c r="V512" i="17"/>
  <c r="V499" i="17"/>
  <c r="V485" i="17"/>
  <c r="V609" i="17"/>
  <c r="V676" i="17"/>
  <c r="V611" i="17"/>
  <c r="V641" i="17"/>
  <c r="V625" i="17"/>
  <c r="V604" i="17"/>
  <c r="V578" i="17"/>
  <c r="V562" i="17"/>
  <c r="V546" i="17"/>
  <c r="V530" i="17"/>
  <c r="V515" i="17"/>
  <c r="V470" i="17"/>
  <c r="V488" i="17"/>
  <c r="V665" i="17"/>
  <c r="V605" i="17"/>
  <c r="V655" i="17"/>
  <c r="V644" i="17"/>
  <c r="V628" i="17"/>
  <c r="V610" i="17"/>
  <c r="V581" i="17"/>
  <c r="V561" i="17"/>
  <c r="V545" i="17"/>
  <c r="V529" i="17"/>
  <c r="V514" i="17"/>
  <c r="V469" i="17"/>
  <c r="V487" i="17"/>
  <c r="V673" i="17"/>
  <c r="V661" i="17"/>
  <c r="V667" i="17"/>
  <c r="V647" i="17"/>
  <c r="V631" i="17"/>
  <c r="V608" i="17"/>
  <c r="V580" i="17"/>
  <c r="V564" i="17"/>
  <c r="V548" i="17"/>
  <c r="V532" i="17"/>
  <c r="V517" i="17"/>
  <c r="V501" i="17"/>
  <c r="V490" i="17"/>
  <c r="V585" i="17"/>
  <c r="V664" i="17"/>
  <c r="V599" i="17"/>
  <c r="V638" i="17"/>
  <c r="V622" i="17"/>
  <c r="V598" i="17"/>
  <c r="V575" i="17"/>
  <c r="V559" i="17"/>
  <c r="V539" i="17"/>
  <c r="V523" i="17"/>
  <c r="V508" i="17"/>
  <c r="V495" i="17"/>
  <c r="V480" i="17"/>
  <c r="V678" i="17"/>
  <c r="V660" i="17"/>
  <c r="V595" i="17"/>
  <c r="V637" i="17"/>
  <c r="V621" i="17"/>
  <c r="V596" i="17"/>
  <c r="V574" i="17"/>
  <c r="V558" i="17"/>
  <c r="V542" i="17"/>
  <c r="V526" i="17"/>
  <c r="V511" i="17"/>
  <c r="V498" i="17"/>
  <c r="V484" i="17"/>
  <c r="V601" i="17"/>
  <c r="V672" i="17"/>
  <c r="V607" i="17"/>
  <c r="V640" i="17"/>
  <c r="V624" i="17"/>
  <c r="V602" i="17"/>
  <c r="V573" i="17"/>
  <c r="V557" i="17"/>
  <c r="V541" i="17"/>
  <c r="V525" i="17"/>
  <c r="V510" i="17"/>
  <c r="V497" i="17"/>
  <c r="V483" i="17"/>
  <c r="V674" i="17"/>
  <c r="V597" i="17"/>
  <c r="V651" i="17"/>
  <c r="V643" i="17"/>
  <c r="V627" i="17"/>
  <c r="V600" i="17"/>
  <c r="V576" i="17"/>
  <c r="V560" i="17"/>
  <c r="V544" i="17"/>
  <c r="V528" i="17"/>
  <c r="V513" i="17"/>
  <c r="V479" i="17"/>
  <c r="V486" i="17"/>
  <c r="V654" i="17"/>
  <c r="V679" i="17"/>
  <c r="V650" i="17"/>
  <c r="V634" i="17"/>
  <c r="V618" i="17"/>
  <c r="V590" i="17"/>
  <c r="V571" i="17"/>
  <c r="V555" i="17"/>
  <c r="V535" i="17"/>
  <c r="V520" i="17"/>
  <c r="V504" i="17"/>
  <c r="V491" i="17"/>
  <c r="V472" i="17"/>
  <c r="V677" i="17"/>
  <c r="V675" i="17"/>
  <c r="V649" i="17"/>
  <c r="V633" i="17"/>
  <c r="V617" i="17"/>
  <c r="V588" i="17"/>
  <c r="V570" i="17"/>
  <c r="V554" i="17"/>
  <c r="V538" i="17"/>
  <c r="V522" i="17"/>
  <c r="V507" i="17"/>
  <c r="V494" i="17"/>
  <c r="V478" i="17"/>
  <c r="V670" i="17"/>
  <c r="V656" i="17"/>
  <c r="V591" i="17"/>
  <c r="V636" i="17"/>
  <c r="V620" i="17"/>
  <c r="V594" i="17"/>
  <c r="V569" i="17"/>
  <c r="V553" i="17"/>
  <c r="V537" i="17"/>
  <c r="V477" i="17"/>
  <c r="V506" i="17"/>
  <c r="V493" i="17"/>
  <c r="V473" i="17"/>
  <c r="V593" i="17"/>
  <c r="V668" i="17"/>
  <c r="V603" i="17"/>
  <c r="V639" i="17"/>
  <c r="V623" i="17"/>
  <c r="V592" i="17"/>
  <c r="V572" i="17"/>
  <c r="V556" i="17"/>
  <c r="V540" i="17"/>
  <c r="V524" i="17"/>
  <c r="V509" i="17"/>
  <c r="V496" i="17"/>
  <c r="V482" i="17"/>
  <c r="T585" i="17"/>
  <c r="T562" i="17"/>
  <c r="T558" i="17"/>
  <c r="T504" i="17"/>
  <c r="T553" i="17"/>
  <c r="T599" i="17"/>
  <c r="T487" i="17"/>
  <c r="T631" i="17"/>
  <c r="T643" i="17"/>
  <c r="T641" i="17"/>
  <c r="T481" i="17"/>
  <c r="T615" i="17"/>
  <c r="T523" i="17"/>
  <c r="T511" i="17"/>
  <c r="T472" i="17"/>
  <c r="T590" i="17"/>
  <c r="T624" i="17"/>
  <c r="T478" i="17"/>
  <c r="T618" i="17"/>
  <c r="T470" i="17"/>
  <c r="T555" i="17"/>
  <c r="T517" i="17"/>
  <c r="T588" i="17"/>
  <c r="T667" i="17"/>
  <c r="T544" i="17"/>
  <c r="T676" i="17"/>
  <c r="T547" i="17"/>
  <c r="T575" i="17"/>
  <c r="T673" i="17"/>
  <c r="T508" i="17"/>
  <c r="T552" i="17"/>
  <c r="T490" i="17"/>
  <c r="T520" i="17"/>
  <c r="T669" i="17"/>
  <c r="T526" i="17"/>
  <c r="T565" i="17"/>
  <c r="T545" i="17"/>
  <c r="T589" i="17"/>
  <c r="T506" i="17"/>
  <c r="T473" i="17"/>
  <c r="T549" i="17"/>
  <c r="T660" i="17"/>
  <c r="T541" i="17"/>
  <c r="T563" i="17"/>
  <c r="T538" i="17"/>
  <c r="T484" i="17"/>
  <c r="T550" i="17"/>
  <c r="T501" i="17"/>
  <c r="T612" i="17"/>
  <c r="T566" i="17"/>
  <c r="T488" i="17"/>
  <c r="T666" i="17"/>
  <c r="T654" i="17"/>
  <c r="T672" i="17"/>
  <c r="T584" i="17"/>
  <c r="T591" i="17"/>
  <c r="T540" i="17"/>
  <c r="T496" i="17"/>
  <c r="T500" i="17"/>
  <c r="T518" i="17"/>
  <c r="T674" i="17"/>
  <c r="T534" i="17"/>
  <c r="T561" i="17"/>
  <c r="T603" i="17"/>
  <c r="T548" i="17"/>
  <c r="T507" i="17"/>
  <c r="T658" i="17"/>
  <c r="T557" i="17"/>
  <c r="T678" i="17"/>
  <c r="T648" i="17"/>
  <c r="T616" i="17"/>
  <c r="T583" i="17"/>
  <c r="T516" i="17"/>
  <c r="T602" i="17"/>
  <c r="T586" i="17"/>
  <c r="T554" i="17"/>
  <c r="T510" i="17"/>
  <c r="T513" i="17"/>
  <c r="T491" i="17"/>
  <c r="T477" i="17"/>
  <c r="T659" i="17"/>
  <c r="T638" i="17"/>
  <c r="T605" i="17"/>
  <c r="T532" i="17"/>
  <c r="T486" i="17"/>
  <c r="T655" i="17"/>
  <c r="T644" i="17"/>
  <c r="T627" i="17"/>
  <c r="T657" i="17"/>
  <c r="T522" i="17"/>
  <c r="T576" i="17"/>
  <c r="T519" i="17"/>
  <c r="T651" i="17"/>
  <c r="T653" i="17"/>
  <c r="T569" i="17"/>
  <c r="T670" i="17"/>
  <c r="T609" i="17"/>
  <c r="T525" i="17"/>
  <c r="T608" i="17"/>
  <c r="T528" i="17"/>
  <c r="T482" i="17"/>
  <c r="T604" i="17"/>
  <c r="T542" i="17"/>
  <c r="T485" i="17"/>
  <c r="T573" i="17"/>
  <c r="T665" i="17"/>
  <c r="T656" i="17"/>
  <c r="T611" i="17"/>
  <c r="T580" i="17"/>
  <c r="T514" i="17"/>
  <c r="T499" i="17"/>
  <c r="T600" i="17"/>
  <c r="T509" i="17"/>
  <c r="T639" i="17"/>
  <c r="T650" i="17"/>
  <c r="T571" i="17"/>
  <c r="T595" i="17"/>
  <c r="T524" i="17"/>
  <c r="T493" i="17"/>
  <c r="T635" i="17"/>
  <c r="T671" i="17"/>
  <c r="T581" i="17"/>
  <c r="T640" i="17"/>
  <c r="T668" i="17"/>
  <c r="T567" i="17"/>
  <c r="T614" i="17"/>
  <c r="T598" i="17"/>
  <c r="T578" i="17"/>
  <c r="T546" i="17"/>
  <c r="T535" i="17"/>
  <c r="T505" i="17"/>
  <c r="T489" i="17"/>
  <c r="T663" i="17"/>
  <c r="T622" i="17"/>
  <c r="T597" i="17"/>
  <c r="T533" i="17"/>
  <c r="T475" i="17"/>
  <c r="T621" i="17"/>
  <c r="T628" i="17"/>
  <c r="T623" i="17"/>
  <c r="T630" i="17"/>
  <c r="T613" i="17"/>
  <c r="T560" i="17"/>
  <c r="T503" i="17"/>
  <c r="T647" i="17"/>
  <c r="T636" i="17"/>
  <c r="T559" i="17"/>
  <c r="T646" i="17"/>
  <c r="T593" i="17"/>
  <c r="T497" i="17"/>
  <c r="T596" i="17"/>
  <c r="T531" i="17"/>
  <c r="T479" i="17"/>
  <c r="T592" i="17"/>
  <c r="T502" i="17"/>
  <c r="T474" i="17"/>
  <c r="T649" i="17"/>
  <c r="T642" i="17"/>
  <c r="T512" i="17"/>
  <c r="T607" i="17"/>
  <c r="T564" i="17"/>
  <c r="T529" i="17"/>
  <c r="T471" i="17"/>
  <c r="T582" i="17"/>
  <c r="T495" i="17"/>
  <c r="T679" i="17"/>
  <c r="T634" i="17"/>
  <c r="T539" i="17"/>
  <c r="T587" i="17"/>
  <c r="T537" i="17"/>
  <c r="T483" i="17"/>
  <c r="T675" i="17"/>
  <c r="T645" i="17"/>
  <c r="T677" i="17"/>
  <c r="T632" i="17"/>
  <c r="T652" i="17"/>
  <c r="T551" i="17"/>
  <c r="T610" i="17"/>
  <c r="T594" i="17"/>
  <c r="T570" i="17"/>
  <c r="T536" i="17"/>
  <c r="T527" i="17"/>
  <c r="T492" i="17"/>
  <c r="T476" i="17"/>
  <c r="T521" i="17"/>
  <c r="T606" i="17"/>
  <c r="T661" i="17"/>
  <c r="T494" i="17"/>
  <c r="T633" i="17"/>
  <c r="T515" i="17"/>
  <c r="T626" i="17"/>
  <c r="T574" i="17"/>
  <c r="T480" i="17"/>
  <c r="T620" i="17"/>
  <c r="T601" i="17"/>
  <c r="T662" i="17"/>
  <c r="T579" i="17"/>
  <c r="T498" i="17"/>
  <c r="T530" i="17"/>
  <c r="T629" i="17"/>
  <c r="T572" i="17"/>
  <c r="T469" i="17"/>
  <c r="T556" i="17"/>
  <c r="T617" i="17"/>
  <c r="T543" i="17"/>
  <c r="T568" i="17"/>
  <c r="T637" i="17"/>
  <c r="T664" i="17"/>
  <c r="T619" i="17"/>
  <c r="T625" i="17"/>
  <c r="R669" i="17"/>
  <c r="R479" i="17"/>
  <c r="R493" i="17"/>
  <c r="R507" i="17"/>
  <c r="R523" i="17"/>
  <c r="R539" i="17"/>
  <c r="R559" i="17"/>
  <c r="R575" i="17"/>
  <c r="R597" i="17"/>
  <c r="R621" i="17"/>
  <c r="R637" i="17"/>
  <c r="R590" i="17"/>
  <c r="R663" i="17"/>
  <c r="R604" i="17"/>
  <c r="R488" i="17"/>
  <c r="R534" i="17"/>
  <c r="R582" i="17"/>
  <c r="R640" i="17"/>
  <c r="R677" i="17"/>
  <c r="R490" i="17"/>
  <c r="R500" i="17"/>
  <c r="R516" i="17"/>
  <c r="R532" i="17"/>
  <c r="R548" i="17"/>
  <c r="R564" i="17"/>
  <c r="R580" i="17"/>
  <c r="R607" i="17"/>
  <c r="R626" i="17"/>
  <c r="R642" i="17"/>
  <c r="R610" i="17"/>
  <c r="R592" i="17"/>
  <c r="R668" i="17"/>
  <c r="R502" i="17"/>
  <c r="R550" i="17"/>
  <c r="R611" i="17"/>
  <c r="R654" i="17"/>
  <c r="R476" i="17"/>
  <c r="R491" i="17"/>
  <c r="R505" i="17"/>
  <c r="R521" i="17"/>
  <c r="R537" i="17"/>
  <c r="R553" i="17"/>
  <c r="R569" i="17"/>
  <c r="R593" i="17"/>
  <c r="R623" i="17"/>
  <c r="R639" i="17"/>
  <c r="R598" i="17"/>
  <c r="R671" i="17"/>
  <c r="R661" i="17"/>
  <c r="R496" i="17"/>
  <c r="R542" i="17"/>
  <c r="R595" i="17"/>
  <c r="R602" i="17"/>
  <c r="R485" i="17"/>
  <c r="R497" i="17"/>
  <c r="R511" i="17"/>
  <c r="R527" i="17"/>
  <c r="R543" i="17"/>
  <c r="R563" i="17"/>
  <c r="R579" i="17"/>
  <c r="R605" i="17"/>
  <c r="R625" i="17"/>
  <c r="R641" i="17"/>
  <c r="R606" i="17"/>
  <c r="R679" i="17"/>
  <c r="R652" i="17"/>
  <c r="R472" i="17"/>
  <c r="R546" i="17"/>
  <c r="R603" i="17"/>
  <c r="R586" i="17"/>
  <c r="R475" i="17"/>
  <c r="R481" i="17"/>
  <c r="R504" i="17"/>
  <c r="R520" i="17"/>
  <c r="R536" i="17"/>
  <c r="R552" i="17"/>
  <c r="R568" i="17"/>
  <c r="R584" i="17"/>
  <c r="R615" i="17"/>
  <c r="R630" i="17"/>
  <c r="R646" i="17"/>
  <c r="R662" i="17"/>
  <c r="R664" i="17"/>
  <c r="R676" i="17"/>
  <c r="R514" i="17"/>
  <c r="R562" i="17"/>
  <c r="R624" i="17"/>
  <c r="R675" i="17"/>
  <c r="R483" i="17"/>
  <c r="R495" i="17"/>
  <c r="R509" i="17"/>
  <c r="R525" i="17"/>
  <c r="R541" i="17"/>
  <c r="R557" i="17"/>
  <c r="R573" i="17"/>
  <c r="R601" i="17"/>
  <c r="R627" i="17"/>
  <c r="R643" i="17"/>
  <c r="R614" i="17"/>
  <c r="R600" i="17"/>
  <c r="R653" i="17"/>
  <c r="R506" i="17"/>
  <c r="R554" i="17"/>
  <c r="R616" i="17"/>
  <c r="R659" i="17"/>
  <c r="R489" i="17"/>
  <c r="R473" i="17"/>
  <c r="R515" i="17"/>
  <c r="R531" i="17"/>
  <c r="R551" i="17"/>
  <c r="R567" i="17"/>
  <c r="R583" i="17"/>
  <c r="R613" i="17"/>
  <c r="R629" i="17"/>
  <c r="R645" i="17"/>
  <c r="R658" i="17"/>
  <c r="R656" i="17"/>
  <c r="R660" i="17"/>
  <c r="R510" i="17"/>
  <c r="R558" i="17"/>
  <c r="R620" i="17"/>
  <c r="R670" i="17"/>
  <c r="R482" i="17"/>
  <c r="R494" i="17"/>
  <c r="R508" i="17"/>
  <c r="R524" i="17"/>
  <c r="R540" i="17"/>
  <c r="R556" i="17"/>
  <c r="R572" i="17"/>
  <c r="R591" i="17"/>
  <c r="R618" i="17"/>
  <c r="R634" i="17"/>
  <c r="R650" i="17"/>
  <c r="R678" i="17"/>
  <c r="R673" i="17"/>
  <c r="R484" i="17"/>
  <c r="R526" i="17"/>
  <c r="R574" i="17"/>
  <c r="R636" i="17"/>
  <c r="R596" i="17"/>
  <c r="R487" i="17"/>
  <c r="R499" i="17"/>
  <c r="R513" i="17"/>
  <c r="R529" i="17"/>
  <c r="R545" i="17"/>
  <c r="R561" i="17"/>
  <c r="R581" i="17"/>
  <c r="R609" i="17"/>
  <c r="R631" i="17"/>
  <c r="R647" i="17"/>
  <c r="R666" i="17"/>
  <c r="R672" i="17"/>
  <c r="R474" i="17"/>
  <c r="R518" i="17"/>
  <c r="R566" i="17"/>
  <c r="R632" i="17"/>
  <c r="R608" i="17"/>
  <c r="R471" i="17"/>
  <c r="R478" i="17"/>
  <c r="R503" i="17"/>
  <c r="R519" i="17"/>
  <c r="R535" i="17"/>
  <c r="R555" i="17"/>
  <c r="R571" i="17"/>
  <c r="R589" i="17"/>
  <c r="R617" i="17"/>
  <c r="R633" i="17"/>
  <c r="R649" i="17"/>
  <c r="R674" i="17"/>
  <c r="R665" i="17"/>
  <c r="R477" i="17"/>
  <c r="R522" i="17"/>
  <c r="R570" i="17"/>
  <c r="R628" i="17"/>
  <c r="R657" i="17"/>
  <c r="R486" i="17"/>
  <c r="R498" i="17"/>
  <c r="R512" i="17"/>
  <c r="R528" i="17"/>
  <c r="R544" i="17"/>
  <c r="R560" i="17"/>
  <c r="R576" i="17"/>
  <c r="R599" i="17"/>
  <c r="R622" i="17"/>
  <c r="R638" i="17"/>
  <c r="R594" i="17"/>
  <c r="R667" i="17"/>
  <c r="R612" i="17"/>
  <c r="R492" i="17"/>
  <c r="R538" i="17"/>
  <c r="R587" i="17"/>
  <c r="R648" i="17"/>
  <c r="R470" i="17"/>
  <c r="R469" i="17"/>
  <c r="R501" i="17"/>
  <c r="R517" i="17"/>
  <c r="R533" i="17"/>
  <c r="R549" i="17"/>
  <c r="R565" i="17"/>
  <c r="R585" i="17"/>
  <c r="R619" i="17"/>
  <c r="R635" i="17"/>
  <c r="R651" i="17"/>
  <c r="R655" i="17"/>
  <c r="R588" i="17"/>
  <c r="R480" i="17"/>
  <c r="R530" i="17"/>
  <c r="R578" i="17"/>
  <c r="R644" i="17"/>
  <c r="N583" i="17"/>
  <c r="N675" i="17"/>
  <c r="N480" i="17"/>
  <c r="N640" i="17"/>
  <c r="N496" i="17"/>
  <c r="N568" i="17"/>
  <c r="N505" i="17"/>
  <c r="N678" i="17"/>
  <c r="N606" i="17"/>
  <c r="N528" i="17"/>
  <c r="N656" i="17"/>
  <c r="N629" i="17"/>
  <c r="N550" i="17"/>
  <c r="N479" i="17"/>
  <c r="N585" i="17"/>
  <c r="N569" i="17"/>
  <c r="N506" i="17"/>
  <c r="N481" i="17"/>
  <c r="N580" i="17"/>
  <c r="N517" i="17"/>
  <c r="N662" i="17"/>
  <c r="N598" i="17"/>
  <c r="N524" i="17"/>
  <c r="N615" i="17"/>
  <c r="N625" i="17"/>
  <c r="N546" i="17"/>
  <c r="N488" i="17"/>
  <c r="N648" i="17"/>
  <c r="N565" i="17"/>
  <c r="N502" i="17"/>
  <c r="N665" i="17"/>
  <c r="N576" i="17"/>
  <c r="N513" i="17"/>
  <c r="N677" i="17"/>
  <c r="N590" i="17"/>
  <c r="N520" i="17"/>
  <c r="N676" i="17"/>
  <c r="N621" i="17"/>
  <c r="N542" i="17"/>
  <c r="N484" i="17"/>
  <c r="N644" i="17"/>
  <c r="N561" i="17"/>
  <c r="N500" i="17"/>
  <c r="N613" i="17"/>
  <c r="N572" i="17"/>
  <c r="N509" i="17"/>
  <c r="L547" i="17"/>
  <c r="L673" i="17"/>
  <c r="L510" i="17"/>
  <c r="L598" i="17"/>
  <c r="L661" i="17"/>
  <c r="L551" i="17"/>
  <c r="L590" i="17"/>
  <c r="L630" i="17"/>
  <c r="L564" i="17"/>
  <c r="L666" i="17"/>
  <c r="L520" i="17"/>
  <c r="L473" i="17"/>
  <c r="L639" i="17"/>
  <c r="L628" i="17"/>
  <c r="L536" i="17"/>
  <c r="L589" i="17"/>
  <c r="L516" i="17"/>
  <c r="L491" i="17"/>
  <c r="L617" i="17"/>
  <c r="L651" i="17"/>
  <c r="L667" i="17"/>
  <c r="L626" i="17"/>
  <c r="L567" i="17"/>
  <c r="L549" i="17"/>
  <c r="L608" i="17"/>
  <c r="L592" i="17"/>
  <c r="L568" i="17"/>
  <c r="L530" i="17"/>
  <c r="L492" i="17"/>
  <c r="L497" i="17"/>
  <c r="L472" i="17"/>
  <c r="L504" i="17"/>
  <c r="L481" i="17"/>
  <c r="L623" i="17"/>
  <c r="L620" i="17"/>
  <c r="L553" i="17"/>
  <c r="L593" i="17"/>
  <c r="L534" i="17"/>
  <c r="L500" i="17"/>
  <c r="L664" i="17"/>
  <c r="L563" i="17"/>
  <c r="L676" i="17"/>
  <c r="L648" i="17"/>
  <c r="L616" i="17"/>
  <c r="L538" i="17"/>
  <c r="L615" i="17"/>
  <c r="L599" i="17"/>
  <c r="L582" i="17"/>
  <c r="L550" i="17"/>
  <c r="L535" i="17"/>
  <c r="L505" i="17"/>
  <c r="L487" i="17"/>
  <c r="L548" i="17"/>
  <c r="L477" i="17"/>
  <c r="L643" i="17"/>
  <c r="L518" i="17"/>
  <c r="L586" i="17"/>
  <c r="L675" i="17"/>
  <c r="L522" i="17"/>
  <c r="L580" i="17"/>
  <c r="L583" i="17"/>
  <c r="L633" i="17"/>
  <c r="L573" i="17"/>
  <c r="L525" i="17"/>
  <c r="L657" i="17"/>
  <c r="L660" i="17"/>
  <c r="L662" i="17"/>
  <c r="L514" i="17"/>
  <c r="L578" i="17"/>
  <c r="L531" i="17"/>
  <c r="L483" i="17"/>
  <c r="L645" i="17"/>
  <c r="L635" i="17"/>
  <c r="L650" i="17"/>
  <c r="L618" i="17"/>
  <c r="L532" i="17"/>
  <c r="L528" i="17"/>
  <c r="L604" i="17"/>
  <c r="L588" i="17"/>
  <c r="L560" i="17"/>
  <c r="L512" i="17"/>
  <c r="L515" i="17"/>
  <c r="L488" i="17"/>
  <c r="L479" i="17"/>
  <c r="L519" i="17"/>
  <c r="L625" i="17"/>
  <c r="L539" i="17"/>
  <c r="L678" i="17"/>
  <c r="L613" i="17"/>
  <c r="L585" i="17"/>
  <c r="L499" i="17"/>
  <c r="L490" i="17"/>
  <c r="L641" i="17"/>
  <c r="L669" i="17"/>
  <c r="L571" i="17"/>
  <c r="L640" i="17"/>
  <c r="L670" i="17"/>
  <c r="L561" i="17"/>
  <c r="L611" i="17"/>
  <c r="L595" i="17"/>
  <c r="L574" i="17"/>
  <c r="L542" i="17"/>
  <c r="L527" i="17"/>
  <c r="L494" i="17"/>
  <c r="L474" i="17"/>
  <c r="L533" i="17"/>
  <c r="L555" i="17"/>
  <c r="L557" i="17"/>
  <c r="L556" i="17"/>
  <c r="L646" i="17"/>
  <c r="L614" i="17"/>
  <c r="L629" i="17"/>
  <c r="L541" i="17"/>
  <c r="L627" i="17"/>
  <c r="L606" i="17"/>
  <c r="L503" i="17"/>
  <c r="L665" i="17"/>
  <c r="L671" i="17"/>
  <c r="L543" i="17"/>
  <c r="L609" i="17"/>
  <c r="L570" i="17"/>
  <c r="L517" i="17"/>
  <c r="L475" i="17"/>
  <c r="L579" i="17"/>
  <c r="L619" i="17"/>
  <c r="L642" i="17"/>
  <c r="L674" i="17"/>
  <c r="L581" i="17"/>
  <c r="L506" i="17"/>
  <c r="L600" i="17"/>
  <c r="L584" i="17"/>
  <c r="L552" i="17"/>
  <c r="L537" i="17"/>
  <c r="L507" i="17"/>
  <c r="L489" i="17"/>
  <c r="L471" i="17"/>
  <c r="L486" i="17"/>
  <c r="L621" i="17"/>
  <c r="L655" i="17"/>
  <c r="L575" i="17"/>
  <c r="L605" i="17"/>
  <c r="L562" i="17"/>
  <c r="L523" i="17"/>
  <c r="L476" i="17"/>
  <c r="L672" i="17"/>
  <c r="L647" i="17"/>
  <c r="L679" i="17"/>
  <c r="L632" i="17"/>
  <c r="L654" i="17"/>
  <c r="L545" i="17"/>
  <c r="L607" i="17"/>
  <c r="L591" i="17"/>
  <c r="L566" i="17"/>
  <c r="L526" i="17"/>
  <c r="L521" i="17"/>
  <c r="L495" i="17"/>
  <c r="L482" i="17"/>
  <c r="L511" i="17"/>
  <c r="L638" i="17"/>
  <c r="L610" i="17"/>
  <c r="L656" i="17"/>
  <c r="L622" i="17"/>
  <c r="L594" i="17"/>
  <c r="L668" i="17"/>
  <c r="L602" i="17"/>
  <c r="L659" i="17"/>
  <c r="L572" i="17"/>
  <c r="L470" i="17"/>
  <c r="L524" i="17"/>
  <c r="L644" i="17"/>
  <c r="L569" i="17"/>
  <c r="L597" i="17"/>
  <c r="L554" i="17"/>
  <c r="L501" i="17"/>
  <c r="L649" i="17"/>
  <c r="L677" i="17"/>
  <c r="L652" i="17"/>
  <c r="L634" i="17"/>
  <c r="L658" i="17"/>
  <c r="L565" i="17"/>
  <c r="L612" i="17"/>
  <c r="L596" i="17"/>
  <c r="L576" i="17"/>
  <c r="L544" i="17"/>
  <c r="L529" i="17"/>
  <c r="L498" i="17"/>
  <c r="L469" i="17"/>
  <c r="L540" i="17"/>
  <c r="L485" i="17"/>
  <c r="L653" i="17"/>
  <c r="L636" i="17"/>
  <c r="L502" i="17"/>
  <c r="L601" i="17"/>
  <c r="L546" i="17"/>
  <c r="L509" i="17"/>
  <c r="L480" i="17"/>
  <c r="L637" i="17"/>
  <c r="L631" i="17"/>
  <c r="L663" i="17"/>
  <c r="L624" i="17"/>
  <c r="L559" i="17"/>
  <c r="L496" i="17"/>
  <c r="L603" i="17"/>
  <c r="L587" i="17"/>
  <c r="L558" i="17"/>
  <c r="L508" i="17"/>
  <c r="L513" i="17"/>
  <c r="L484" i="17"/>
  <c r="L478" i="17"/>
  <c r="L493" i="17"/>
  <c r="H651" i="17"/>
  <c r="J483" i="17"/>
  <c r="J540" i="17"/>
  <c r="J618" i="17"/>
  <c r="J663" i="17"/>
  <c r="J518" i="17"/>
  <c r="J585" i="17"/>
  <c r="J657" i="17"/>
  <c r="J507" i="17"/>
  <c r="J570" i="17"/>
  <c r="J648" i="17"/>
  <c r="J479" i="17"/>
  <c r="J555" i="17"/>
  <c r="J675" i="17"/>
  <c r="J654" i="17"/>
  <c r="J660" i="17"/>
  <c r="J645" i="17"/>
  <c r="J629" i="17"/>
  <c r="J613" i="17"/>
  <c r="J583" i="17"/>
  <c r="J567" i="17"/>
  <c r="J551" i="17"/>
  <c r="J532" i="17"/>
  <c r="J516" i="17"/>
  <c r="J480" i="17"/>
  <c r="J490" i="17"/>
  <c r="J659" i="17"/>
  <c r="J614" i="17"/>
  <c r="J656" i="17"/>
  <c r="J644" i="17"/>
  <c r="J628" i="17"/>
  <c r="J611" i="17"/>
  <c r="J582" i="17"/>
  <c r="J566" i="17"/>
  <c r="J550" i="17"/>
  <c r="J535" i="17"/>
  <c r="J519" i="17"/>
  <c r="J503" i="17"/>
  <c r="J470" i="17"/>
  <c r="J476" i="17"/>
  <c r="J670" i="17"/>
  <c r="J668" i="17"/>
  <c r="J647" i="17"/>
  <c r="J631" i="17"/>
  <c r="J609" i="17"/>
  <c r="J581" i="17"/>
  <c r="J561" i="17"/>
  <c r="J545" i="17"/>
  <c r="J530" i="17"/>
  <c r="J514" i="17"/>
  <c r="J500" i="17"/>
  <c r="J488" i="17"/>
  <c r="J666" i="17"/>
  <c r="J662" i="17"/>
  <c r="J664" i="17"/>
  <c r="J646" i="17"/>
  <c r="J630" i="17"/>
  <c r="J615" i="17"/>
  <c r="J584" i="17"/>
  <c r="J568" i="17"/>
  <c r="J552" i="17"/>
  <c r="J537" i="17"/>
  <c r="J521" i="17"/>
  <c r="J505" i="17"/>
  <c r="J491" i="17"/>
  <c r="J473" i="17"/>
  <c r="J667" i="17"/>
  <c r="J590" i="17"/>
  <c r="J608" i="17"/>
  <c r="J641" i="17"/>
  <c r="J625" i="17"/>
  <c r="J605" i="17"/>
  <c r="J579" i="17"/>
  <c r="J563" i="17"/>
  <c r="J543" i="17"/>
  <c r="J528" i="17"/>
  <c r="J512" i="17"/>
  <c r="J498" i="17"/>
  <c r="J486" i="17"/>
  <c r="J610" i="17"/>
  <c r="J677" i="17"/>
  <c r="J604" i="17"/>
  <c r="J640" i="17"/>
  <c r="J624" i="17"/>
  <c r="J603" i="17"/>
  <c r="J578" i="17"/>
  <c r="J562" i="17"/>
  <c r="J546" i="17"/>
  <c r="J531" i="17"/>
  <c r="J515" i="17"/>
  <c r="J471" i="17"/>
  <c r="J489" i="17"/>
  <c r="J674" i="17"/>
  <c r="J606" i="17"/>
  <c r="J652" i="17"/>
  <c r="J643" i="17"/>
  <c r="J627" i="17"/>
  <c r="J601" i="17"/>
  <c r="J573" i="17"/>
  <c r="J557" i="17"/>
  <c r="J541" i="17"/>
  <c r="J526" i="17"/>
  <c r="J510" i="17"/>
  <c r="J496" i="17"/>
  <c r="J484" i="17"/>
  <c r="J658" i="17"/>
  <c r="J598" i="17"/>
  <c r="J612" i="17"/>
  <c r="J642" i="17"/>
  <c r="J626" i="17"/>
  <c r="J607" i="17"/>
  <c r="J580" i="17"/>
  <c r="J564" i="17"/>
  <c r="J548" i="17"/>
  <c r="J533" i="17"/>
  <c r="J517" i="17"/>
  <c r="J501" i="17"/>
  <c r="J475" i="17"/>
  <c r="J586" i="17"/>
  <c r="J665" i="17"/>
  <c r="J592" i="17"/>
  <c r="J637" i="17"/>
  <c r="J621" i="17"/>
  <c r="J597" i="17"/>
  <c r="J575" i="17"/>
  <c r="J559" i="17"/>
  <c r="J539" i="17"/>
  <c r="J524" i="17"/>
  <c r="J508" i="17"/>
  <c r="J494" i="17"/>
  <c r="J481" i="17"/>
  <c r="J679" i="17"/>
  <c r="J661" i="17"/>
  <c r="J588" i="17"/>
  <c r="J636" i="17"/>
  <c r="J620" i="17"/>
  <c r="J595" i="17"/>
  <c r="J574" i="17"/>
  <c r="J558" i="17"/>
  <c r="J542" i="17"/>
  <c r="J527" i="17"/>
  <c r="J511" i="17"/>
  <c r="J497" i="17"/>
  <c r="J485" i="17"/>
  <c r="J602" i="17"/>
  <c r="J673" i="17"/>
  <c r="J600" i="17"/>
  <c r="J639" i="17"/>
  <c r="J623" i="17"/>
  <c r="J593" i="17"/>
  <c r="J569" i="17"/>
  <c r="J553" i="17"/>
  <c r="J538" i="17"/>
  <c r="J522" i="17"/>
  <c r="J506" i="17"/>
  <c r="J492" i="17"/>
  <c r="J474" i="17"/>
  <c r="J594" i="17"/>
  <c r="J669" i="17"/>
  <c r="J596" i="17"/>
  <c r="J638" i="17"/>
  <c r="J622" i="17"/>
  <c r="J599" i="17"/>
  <c r="J576" i="17"/>
  <c r="J560" i="17"/>
  <c r="J544" i="17"/>
  <c r="J529" i="17"/>
  <c r="J513" i="17"/>
  <c r="J499" i="17"/>
  <c r="J487" i="17"/>
  <c r="J495" i="17"/>
  <c r="J556" i="17"/>
  <c r="J634" i="17"/>
  <c r="J472" i="17"/>
  <c r="J534" i="17"/>
  <c r="J619" i="17"/>
  <c r="J671" i="17"/>
  <c r="J523" i="17"/>
  <c r="J587" i="17"/>
  <c r="J672" i="17"/>
  <c r="J504" i="17"/>
  <c r="J571" i="17"/>
  <c r="J649" i="17"/>
  <c r="J509" i="17"/>
  <c r="J572" i="17"/>
  <c r="J650" i="17"/>
  <c r="J482" i="17"/>
  <c r="J549" i="17"/>
  <c r="J635" i="17"/>
  <c r="J477" i="17"/>
  <c r="J478" i="17"/>
  <c r="J616" i="17"/>
  <c r="J678" i="17"/>
  <c r="J520" i="17"/>
  <c r="J589" i="17"/>
  <c r="J676" i="17"/>
  <c r="J525" i="17"/>
  <c r="J591" i="17"/>
  <c r="J653" i="17"/>
  <c r="J502" i="17"/>
  <c r="J565" i="17"/>
  <c r="J651" i="17"/>
  <c r="J493" i="17"/>
  <c r="J554" i="17"/>
  <c r="J632" i="17"/>
  <c r="J469" i="17"/>
  <c r="J536" i="17"/>
  <c r="J617" i="17"/>
  <c r="J655" i="17"/>
  <c r="H480" i="17"/>
  <c r="H557" i="17"/>
  <c r="H535" i="17"/>
  <c r="H624" i="17"/>
  <c r="H503" i="17"/>
  <c r="H501" i="17"/>
  <c r="H679" i="17"/>
  <c r="H506" i="17"/>
  <c r="H601" i="17"/>
  <c r="H649" i="17"/>
  <c r="H473" i="17"/>
  <c r="H586" i="17"/>
  <c r="H619" i="17"/>
  <c r="H494" i="17"/>
  <c r="H587" i="17"/>
  <c r="H621" i="17"/>
  <c r="H477" i="17"/>
  <c r="H551" i="17"/>
  <c r="H584" i="17"/>
  <c r="H566" i="17"/>
  <c r="H534" i="17"/>
  <c r="H509" i="17"/>
  <c r="H630" i="17"/>
  <c r="H508" i="17"/>
  <c r="H602" i="17"/>
  <c r="H644" i="17"/>
  <c r="H527" i="17"/>
  <c r="H663" i="17"/>
  <c r="H643" i="17"/>
  <c r="H673" i="17"/>
  <c r="H576" i="17"/>
  <c r="H614" i="17"/>
  <c r="H598" i="17"/>
  <c r="H579" i="17"/>
  <c r="H539" i="17"/>
  <c r="H528" i="17"/>
  <c r="H497" i="17"/>
  <c r="H472" i="17"/>
  <c r="H667" i="17"/>
  <c r="H582" i="17"/>
  <c r="H655" i="17"/>
  <c r="H641" i="17"/>
  <c r="H669" i="17"/>
  <c r="H572" i="17"/>
  <c r="H613" i="17"/>
  <c r="H597" i="17"/>
  <c r="H569" i="17"/>
  <c r="H537" i="17"/>
  <c r="H526" i="17"/>
  <c r="H493" i="17"/>
  <c r="H469" i="17"/>
  <c r="H628" i="17"/>
  <c r="H664" i="17"/>
  <c r="H574" i="17"/>
  <c r="H639" i="17"/>
  <c r="H665" i="17"/>
  <c r="H568" i="17"/>
  <c r="H612" i="17"/>
  <c r="H596" i="17"/>
  <c r="H575" i="17"/>
  <c r="H543" i="17"/>
  <c r="H532" i="17"/>
  <c r="H504" i="17"/>
  <c r="H486" i="17"/>
  <c r="H660" i="17"/>
  <c r="H550" i="17"/>
  <c r="H671" i="17"/>
  <c r="H645" i="17"/>
  <c r="H677" i="17"/>
  <c r="H580" i="17"/>
  <c r="H615" i="17"/>
  <c r="H599" i="17"/>
  <c r="H581" i="17"/>
  <c r="H549" i="17"/>
  <c r="H538" i="17"/>
  <c r="H510" i="17"/>
  <c r="H490" i="17"/>
  <c r="H474" i="17"/>
  <c r="H675" i="17"/>
  <c r="H650" i="17"/>
  <c r="H542" i="17"/>
  <c r="H635" i="17"/>
  <c r="H657" i="17"/>
  <c r="H560" i="17"/>
  <c r="H610" i="17"/>
  <c r="H594" i="17"/>
  <c r="H571" i="17"/>
  <c r="H525" i="17"/>
  <c r="H485" i="17"/>
  <c r="H499" i="17"/>
  <c r="H471" i="17"/>
  <c r="H636" i="17"/>
  <c r="H672" i="17"/>
  <c r="H678" i="17"/>
  <c r="H633" i="17"/>
  <c r="H653" i="17"/>
  <c r="H556" i="17"/>
  <c r="H609" i="17"/>
  <c r="H593" i="17"/>
  <c r="H561" i="17"/>
  <c r="H491" i="17"/>
  <c r="H522" i="17"/>
  <c r="H498" i="17"/>
  <c r="H482" i="17"/>
  <c r="H668" i="17"/>
  <c r="H642" i="17"/>
  <c r="H674" i="17"/>
  <c r="H631" i="17"/>
  <c r="H578" i="17"/>
  <c r="H552" i="17"/>
  <c r="H608" i="17"/>
  <c r="H592" i="17"/>
  <c r="H567" i="17"/>
  <c r="H533" i="17"/>
  <c r="H524" i="17"/>
  <c r="H489" i="17"/>
  <c r="H476" i="17"/>
  <c r="H620" i="17"/>
  <c r="H656" i="17"/>
  <c r="H558" i="17"/>
  <c r="H637" i="17"/>
  <c r="H661" i="17"/>
  <c r="H564" i="17"/>
  <c r="H611" i="17"/>
  <c r="H595" i="17"/>
  <c r="H573" i="17"/>
  <c r="H541" i="17"/>
  <c r="H530" i="17"/>
  <c r="H502" i="17"/>
  <c r="H484" i="17"/>
  <c r="H648" i="17"/>
  <c r="H634" i="17"/>
  <c r="H666" i="17"/>
  <c r="H627" i="17"/>
  <c r="H562" i="17"/>
  <c r="H544" i="17"/>
  <c r="H606" i="17"/>
  <c r="H590" i="17"/>
  <c r="H563" i="17"/>
  <c r="H511" i="17"/>
  <c r="H516" i="17"/>
  <c r="H492" i="17"/>
  <c r="H479" i="17"/>
  <c r="H659" i="17"/>
  <c r="H646" i="17"/>
  <c r="H662" i="17"/>
  <c r="H625" i="17"/>
  <c r="H554" i="17"/>
  <c r="H540" i="17"/>
  <c r="H605" i="17"/>
  <c r="H589" i="17"/>
  <c r="H553" i="17"/>
  <c r="H507" i="17"/>
  <c r="H514" i="17"/>
  <c r="H487" i="17"/>
  <c r="H478" i="17"/>
  <c r="H632" i="17"/>
  <c r="H626" i="17"/>
  <c r="H658" i="17"/>
  <c r="H623" i="17"/>
  <c r="H546" i="17"/>
  <c r="H531" i="17"/>
  <c r="H604" i="17"/>
  <c r="H588" i="17"/>
  <c r="H559" i="17"/>
  <c r="H519" i="17"/>
  <c r="H520" i="17"/>
  <c r="H496" i="17"/>
  <c r="H481" i="17"/>
  <c r="H652" i="17"/>
  <c r="H638" i="17"/>
  <c r="H670" i="17"/>
  <c r="H629" i="17"/>
  <c r="H570" i="17"/>
  <c r="H548" i="17"/>
  <c r="H607" i="17"/>
  <c r="H591" i="17"/>
  <c r="H565" i="17"/>
  <c r="H529" i="17"/>
  <c r="H495" i="17"/>
  <c r="H500" i="17"/>
  <c r="H475" i="17"/>
  <c r="H518" i="17"/>
  <c r="H603" i="17"/>
  <c r="H654" i="17"/>
  <c r="H483" i="17"/>
  <c r="H583" i="17"/>
  <c r="H513" i="17"/>
  <c r="H676" i="17"/>
  <c r="H545" i="17"/>
  <c r="H505" i="17"/>
  <c r="H640" i="17"/>
  <c r="H536" i="17"/>
  <c r="H517" i="17"/>
  <c r="H618" i="17"/>
  <c r="H515" i="17"/>
  <c r="H523" i="17"/>
  <c r="H622" i="17"/>
  <c r="H512" i="17"/>
  <c r="H600" i="17"/>
  <c r="H647" i="17"/>
  <c r="H488" i="17"/>
  <c r="H585" i="17"/>
  <c r="H617" i="17"/>
  <c r="H470" i="17"/>
  <c r="H555" i="17"/>
  <c r="H521" i="17"/>
  <c r="H616" i="17"/>
  <c r="F589" i="17"/>
  <c r="F478" i="17"/>
  <c r="F493" i="17"/>
  <c r="F506" i="17"/>
  <c r="F522" i="17"/>
  <c r="F538" i="17"/>
  <c r="F554" i="17"/>
  <c r="F570" i="17"/>
  <c r="F588" i="17"/>
  <c r="F617" i="17"/>
  <c r="F633" i="17"/>
  <c r="F649" i="17"/>
  <c r="F675" i="17"/>
  <c r="F658" i="17"/>
  <c r="F472" i="17"/>
  <c r="F473" i="17"/>
  <c r="F503" i="17"/>
  <c r="F519" i="17"/>
  <c r="F535" i="17"/>
  <c r="F555" i="17"/>
  <c r="F571" i="17"/>
  <c r="F590" i="17"/>
  <c r="F618" i="17"/>
  <c r="F634" i="17"/>
  <c r="F650" i="17"/>
  <c r="F679" i="17"/>
  <c r="F666" i="17"/>
  <c r="F476" i="17"/>
  <c r="F482" i="17"/>
  <c r="F504" i="17"/>
  <c r="F520" i="17"/>
  <c r="F536" i="17"/>
  <c r="F552" i="17"/>
  <c r="F568" i="17"/>
  <c r="F584" i="17"/>
  <c r="F619" i="17"/>
  <c r="F635" i="17"/>
  <c r="F651" i="17"/>
  <c r="F652" i="17"/>
  <c r="F674" i="17"/>
  <c r="F471" i="17"/>
  <c r="F470" i="17"/>
  <c r="F501" i="17"/>
  <c r="F517" i="17"/>
  <c r="F533" i="17"/>
  <c r="F549" i="17"/>
  <c r="F565" i="17"/>
  <c r="F586" i="17"/>
  <c r="F616" i="17"/>
  <c r="F632" i="17"/>
  <c r="F648" i="17"/>
  <c r="F671" i="17"/>
  <c r="F673" i="17"/>
  <c r="F485" i="17"/>
  <c r="F497" i="17"/>
  <c r="F510" i="17"/>
  <c r="F526" i="17"/>
  <c r="F542" i="17"/>
  <c r="F558" i="17"/>
  <c r="F574" i="17"/>
  <c r="F596" i="17"/>
  <c r="F621" i="17"/>
  <c r="F637" i="17"/>
  <c r="F591" i="17"/>
  <c r="F660" i="17"/>
  <c r="F597" i="17"/>
  <c r="F480" i="17"/>
  <c r="F494" i="17"/>
  <c r="F507" i="17"/>
  <c r="F523" i="17"/>
  <c r="F539" i="17"/>
  <c r="F559" i="17"/>
  <c r="F575" i="17"/>
  <c r="F598" i="17"/>
  <c r="F622" i="17"/>
  <c r="F638" i="17"/>
  <c r="F595" i="17"/>
  <c r="F664" i="17"/>
  <c r="F605" i="17"/>
  <c r="F483" i="17"/>
  <c r="F495" i="17"/>
  <c r="F508" i="17"/>
  <c r="F524" i="17"/>
  <c r="F540" i="17"/>
  <c r="F556" i="17"/>
  <c r="F572" i="17"/>
  <c r="F592" i="17"/>
  <c r="F623" i="17"/>
  <c r="F639" i="17"/>
  <c r="F599" i="17"/>
  <c r="F668" i="17"/>
  <c r="F613" i="17"/>
  <c r="F469" i="17"/>
  <c r="F492" i="17"/>
  <c r="F505" i="17"/>
  <c r="F521" i="17"/>
  <c r="F537" i="17"/>
  <c r="F553" i="17"/>
  <c r="F569" i="17"/>
  <c r="F594" i="17"/>
  <c r="F620" i="17"/>
  <c r="F636" i="17"/>
  <c r="F587" i="17"/>
  <c r="F656" i="17"/>
  <c r="F547" i="17"/>
  <c r="F489" i="17"/>
  <c r="F474" i="17"/>
  <c r="F514" i="17"/>
  <c r="F530" i="17"/>
  <c r="F546" i="17"/>
  <c r="F562" i="17"/>
  <c r="F578" i="17"/>
  <c r="F604" i="17"/>
  <c r="F625" i="17"/>
  <c r="F641" i="17"/>
  <c r="F607" i="17"/>
  <c r="F676" i="17"/>
  <c r="F670" i="17"/>
  <c r="F486" i="17"/>
  <c r="F498" i="17"/>
  <c r="F511" i="17"/>
  <c r="F527" i="17"/>
  <c r="F543" i="17"/>
  <c r="F563" i="17"/>
  <c r="F579" i="17"/>
  <c r="F606" i="17"/>
  <c r="F626" i="17"/>
  <c r="F642" i="17"/>
  <c r="F611" i="17"/>
  <c r="F585" i="17"/>
  <c r="F661" i="17"/>
  <c r="F487" i="17"/>
  <c r="F499" i="17"/>
  <c r="F512" i="17"/>
  <c r="F528" i="17"/>
  <c r="F544" i="17"/>
  <c r="F560" i="17"/>
  <c r="F576" i="17"/>
  <c r="F600" i="17"/>
  <c r="F627" i="17"/>
  <c r="F643" i="17"/>
  <c r="F615" i="17"/>
  <c r="F593" i="17"/>
  <c r="F677" i="17"/>
  <c r="F484" i="17"/>
  <c r="F496" i="17"/>
  <c r="F509" i="17"/>
  <c r="F525" i="17"/>
  <c r="F541" i="17"/>
  <c r="F557" i="17"/>
  <c r="F573" i="17"/>
  <c r="F602" i="17"/>
  <c r="F624" i="17"/>
  <c r="F640" i="17"/>
  <c r="F603" i="17"/>
  <c r="F672" i="17"/>
  <c r="F654" i="17"/>
  <c r="F475" i="17"/>
  <c r="F481" i="17"/>
  <c r="F502" i="17"/>
  <c r="F518" i="17"/>
  <c r="F534" i="17"/>
  <c r="F550" i="17"/>
  <c r="F566" i="17"/>
  <c r="F582" i="17"/>
  <c r="F612" i="17"/>
  <c r="F629" i="17"/>
  <c r="F645" i="17"/>
  <c r="F659" i="17"/>
  <c r="F609" i="17"/>
  <c r="F678" i="17"/>
  <c r="F490" i="17"/>
  <c r="F477" i="17"/>
  <c r="F515" i="17"/>
  <c r="F531" i="17"/>
  <c r="F551" i="17"/>
  <c r="F567" i="17"/>
  <c r="F583" i="17"/>
  <c r="F614" i="17"/>
  <c r="F630" i="17"/>
  <c r="F646" i="17"/>
  <c r="F663" i="17"/>
  <c r="F657" i="17"/>
  <c r="F653" i="17"/>
  <c r="F491" i="17"/>
  <c r="F479" i="17"/>
  <c r="F516" i="17"/>
  <c r="F532" i="17"/>
  <c r="F548" i="17"/>
  <c r="F564" i="17"/>
  <c r="F580" i="17"/>
  <c r="F608" i="17"/>
  <c r="F631" i="17"/>
  <c r="F647" i="17"/>
  <c r="F667" i="17"/>
  <c r="F665" i="17"/>
  <c r="F669" i="17"/>
  <c r="F488" i="17"/>
  <c r="F500" i="17"/>
  <c r="F513" i="17"/>
  <c r="F529" i="17"/>
  <c r="F545" i="17"/>
  <c r="F561" i="17"/>
  <c r="F581" i="17"/>
  <c r="F610" i="17"/>
  <c r="F628" i="17"/>
  <c r="F644" i="17"/>
  <c r="F655" i="17"/>
  <c r="F601" i="17"/>
  <c r="F662" i="17"/>
  <c r="V577" i="17"/>
  <c r="J577" i="17"/>
  <c r="H577" i="17"/>
  <c r="N577" i="17"/>
  <c r="T577" i="17"/>
  <c r="F577" i="17"/>
  <c r="L577" i="17"/>
  <c r="Z577" i="17"/>
  <c r="C664" i="17"/>
  <c r="D206" i="1" s="1"/>
  <c r="AH547" i="17"/>
  <c r="R547" i="17"/>
  <c r="C552" i="17"/>
  <c r="D94" i="1" s="1"/>
  <c r="C644" i="17"/>
  <c r="D186" i="1" s="1"/>
  <c r="C557" i="17"/>
  <c r="D99" i="1" s="1"/>
  <c r="C673" i="17"/>
  <c r="D215" i="1" s="1"/>
  <c r="C651" i="17"/>
  <c r="D193" i="1" s="1"/>
  <c r="C542" i="17"/>
  <c r="D84" i="1" s="1"/>
  <c r="C624" i="17"/>
  <c r="D166" i="1" s="1"/>
  <c r="C608" i="17"/>
  <c r="D150" i="1" s="1"/>
  <c r="V547" i="17"/>
  <c r="J547" i="17"/>
  <c r="H547" i="17"/>
  <c r="N547" i="17"/>
  <c r="C568" i="17"/>
  <c r="D110" i="1" s="1"/>
  <c r="C606" i="17"/>
  <c r="D148" i="1" s="1"/>
  <c r="C575" i="17"/>
  <c r="D117" i="1" s="1"/>
  <c r="C573" i="17"/>
  <c r="D115" i="1" s="1"/>
  <c r="C678" i="17"/>
  <c r="D220" i="1" s="1"/>
  <c r="C558" i="17"/>
  <c r="D100" i="1" s="1"/>
  <c r="C661" i="17"/>
  <c r="D203" i="1" s="1"/>
  <c r="C551" i="17"/>
  <c r="C584" i="17"/>
  <c r="D126" i="1" s="1"/>
  <c r="C641" i="17"/>
  <c r="D183" i="1" s="1"/>
  <c r="C665" i="17"/>
  <c r="D207" i="1" s="1"/>
  <c r="C593" i="17"/>
  <c r="D135" i="1" s="1"/>
  <c r="C612" i="17"/>
  <c r="D154" i="1" s="1"/>
  <c r="C579" i="17"/>
  <c r="D121" i="1" s="1"/>
  <c r="C574" i="17"/>
  <c r="D116" i="1" s="1"/>
  <c r="C666" i="17"/>
  <c r="D208" i="1" s="1"/>
  <c r="C605" i="17"/>
  <c r="D147" i="1" s="1"/>
  <c r="C615" i="17"/>
  <c r="D157" i="1" s="1"/>
  <c r="C672" i="17"/>
  <c r="C671" i="17"/>
  <c r="D213" i="1" s="1"/>
  <c r="C541" i="17"/>
  <c r="D83" i="1" s="1"/>
  <c r="C630" i="17"/>
  <c r="D172" i="1" s="1"/>
  <c r="C627" i="17"/>
  <c r="D169" i="1" s="1"/>
  <c r="C586" i="17"/>
  <c r="D128" i="1" s="1"/>
  <c r="C595" i="17"/>
  <c r="D137" i="1" s="1"/>
  <c r="C588" i="17"/>
  <c r="D130" i="1" s="1"/>
  <c r="C621" i="17"/>
  <c r="D163" i="1" s="1"/>
  <c r="C556" i="17"/>
  <c r="D98" i="1" s="1"/>
  <c r="C572" i="17"/>
  <c r="D114" i="1" s="1"/>
  <c r="C591" i="17"/>
  <c r="D133" i="1" s="1"/>
  <c r="C620" i="17"/>
  <c r="D162" i="1" s="1"/>
  <c r="C653" i="17"/>
  <c r="D195" i="1" s="1"/>
  <c r="C658" i="17"/>
  <c r="D200" i="1" s="1"/>
  <c r="C667" i="17"/>
  <c r="D209" i="1" s="1"/>
  <c r="C647" i="17"/>
  <c r="D189" i="1" s="1"/>
  <c r="C589" i="17"/>
  <c r="D131" i="1" s="1"/>
  <c r="C654" i="17"/>
  <c r="D196" i="1" s="1"/>
  <c r="C545" i="17"/>
  <c r="D87" i="1" s="1"/>
  <c r="C561" i="17"/>
  <c r="D103" i="1" s="1"/>
  <c r="C577" i="17"/>
  <c r="D119" i="1" s="1"/>
  <c r="C601" i="17"/>
  <c r="D143" i="1" s="1"/>
  <c r="C638" i="17"/>
  <c r="D180" i="1" s="1"/>
  <c r="C594" i="17"/>
  <c r="C629" i="17"/>
  <c r="D171" i="1" s="1"/>
  <c r="C676" i="17"/>
  <c r="D218" i="1" s="1"/>
  <c r="C679" i="17"/>
  <c r="D221" i="1" s="1"/>
  <c r="C543" i="17"/>
  <c r="D85" i="1" s="1"/>
  <c r="C597" i="17"/>
  <c r="D139" i="1" s="1"/>
  <c r="C670" i="17"/>
  <c r="D212" i="1" s="1"/>
  <c r="C546" i="17"/>
  <c r="D88" i="1" s="1"/>
  <c r="C562" i="17"/>
  <c r="D104" i="1" s="1"/>
  <c r="C578" i="17"/>
  <c r="C603" i="17"/>
  <c r="C632" i="17"/>
  <c r="D174" i="1" s="1"/>
  <c r="C677" i="17"/>
  <c r="D219" i="1" s="1"/>
  <c r="C617" i="17"/>
  <c r="D159" i="1" s="1"/>
  <c r="C652" i="17"/>
  <c r="D194" i="1" s="1"/>
  <c r="C619" i="17"/>
  <c r="D161" i="1" s="1"/>
  <c r="C555" i="17"/>
  <c r="D97" i="1" s="1"/>
  <c r="C626" i="17"/>
  <c r="D168" i="1" s="1"/>
  <c r="C637" i="17"/>
  <c r="C544" i="17"/>
  <c r="D86" i="1" s="1"/>
  <c r="C560" i="17"/>
  <c r="D102" i="1" s="1"/>
  <c r="C576" i="17"/>
  <c r="D118" i="1" s="1"/>
  <c r="C599" i="17"/>
  <c r="D141" i="1" s="1"/>
  <c r="C628" i="17"/>
  <c r="D170" i="1" s="1"/>
  <c r="C669" i="17"/>
  <c r="D211" i="1" s="1"/>
  <c r="C674" i="17"/>
  <c r="D216" i="1" s="1"/>
  <c r="C604" i="17"/>
  <c r="C655" i="17"/>
  <c r="C547" i="17"/>
  <c r="D89" i="1" s="1"/>
  <c r="C613" i="17"/>
  <c r="D155" i="1" s="1"/>
  <c r="C659" i="17"/>
  <c r="D201" i="1" s="1"/>
  <c r="C549" i="17"/>
  <c r="D91" i="1" s="1"/>
  <c r="C565" i="17"/>
  <c r="D107" i="1" s="1"/>
  <c r="C581" i="17"/>
  <c r="D123" i="1" s="1"/>
  <c r="C609" i="17"/>
  <c r="C646" i="17"/>
  <c r="D188" i="1" s="1"/>
  <c r="C610" i="17"/>
  <c r="D152" i="1" s="1"/>
  <c r="C645" i="17"/>
  <c r="D187" i="1" s="1"/>
  <c r="C623" i="17"/>
  <c r="D165" i="1" s="1"/>
  <c r="C559" i="17"/>
  <c r="D101" i="1" s="1"/>
  <c r="C618" i="17"/>
  <c r="D160" i="1" s="1"/>
  <c r="C596" i="17"/>
  <c r="C550" i="17"/>
  <c r="D92" i="1" s="1"/>
  <c r="C566" i="17"/>
  <c r="D108" i="1" s="1"/>
  <c r="C582" i="17"/>
  <c r="D124" i="1" s="1"/>
  <c r="C611" i="17"/>
  <c r="C640" i="17"/>
  <c r="D182" i="1" s="1"/>
  <c r="C598" i="17"/>
  <c r="D140" i="1" s="1"/>
  <c r="C633" i="17"/>
  <c r="C592" i="17"/>
  <c r="D134" i="1" s="1"/>
  <c r="C643" i="17"/>
  <c r="D185" i="1" s="1"/>
  <c r="C567" i="17"/>
  <c r="D109" i="1" s="1"/>
  <c r="C650" i="17"/>
  <c r="C660" i="17"/>
  <c r="C548" i="17"/>
  <c r="D90" i="1" s="1"/>
  <c r="C564" i="17"/>
  <c r="D106" i="1" s="1"/>
  <c r="C580" i="17"/>
  <c r="D122" i="1" s="1"/>
  <c r="C607" i="17"/>
  <c r="D149" i="1" s="1"/>
  <c r="C636" i="17"/>
  <c r="D178" i="1" s="1"/>
  <c r="C590" i="17"/>
  <c r="D132" i="1" s="1"/>
  <c r="C625" i="17"/>
  <c r="D167" i="1" s="1"/>
  <c r="C668" i="17"/>
  <c r="D210" i="1" s="1"/>
  <c r="C600" i="17"/>
  <c r="D142" i="1" s="1"/>
  <c r="C563" i="17"/>
  <c r="D105" i="1" s="1"/>
  <c r="C634" i="17"/>
  <c r="D176" i="1" s="1"/>
  <c r="C639" i="17"/>
  <c r="D181" i="1" s="1"/>
  <c r="C553" i="17"/>
  <c r="D95" i="1" s="1"/>
  <c r="C569" i="17"/>
  <c r="D111" i="1" s="1"/>
  <c r="C585" i="17"/>
  <c r="D127" i="1" s="1"/>
  <c r="C622" i="17"/>
  <c r="D164" i="1" s="1"/>
  <c r="C657" i="17"/>
  <c r="D199" i="1" s="1"/>
  <c r="C662" i="17"/>
  <c r="D204" i="1" s="1"/>
  <c r="C675" i="17"/>
  <c r="C663" i="17"/>
  <c r="D205" i="1" s="1"/>
  <c r="C571" i="17"/>
  <c r="D113" i="1" s="1"/>
  <c r="C642" i="17"/>
  <c r="D184" i="1" s="1"/>
  <c r="C656" i="17"/>
  <c r="D198" i="1" s="1"/>
  <c r="C554" i="17"/>
  <c r="D96" i="1" s="1"/>
  <c r="C570" i="17"/>
  <c r="D112" i="1" s="1"/>
  <c r="C587" i="17"/>
  <c r="D129" i="1" s="1"/>
  <c r="C616" i="17"/>
  <c r="D158" i="1" s="1"/>
  <c r="C648" i="17"/>
  <c r="D190" i="1" s="1"/>
  <c r="C614" i="17"/>
  <c r="D156" i="1" s="1"/>
  <c r="C649" i="17"/>
  <c r="D191" i="1" s="1"/>
  <c r="C631" i="17"/>
  <c r="D173" i="1" s="1"/>
  <c r="C635" i="17"/>
  <c r="D177" i="1" s="1"/>
  <c r="C583" i="17"/>
  <c r="D125" i="1" s="1"/>
  <c r="C602" i="17"/>
  <c r="D144" i="1" s="1"/>
  <c r="C470" i="17"/>
  <c r="D12" i="1" s="1"/>
  <c r="C472" i="17"/>
  <c r="D14" i="1" s="1"/>
  <c r="C474" i="17"/>
  <c r="D16" i="1" s="1"/>
  <c r="C476" i="17"/>
  <c r="D18" i="1" s="1"/>
  <c r="C478" i="17"/>
  <c r="D20" i="1" s="1"/>
  <c r="C480" i="17"/>
  <c r="D22" i="1" s="1"/>
  <c r="C482" i="17"/>
  <c r="D24" i="1" s="1"/>
  <c r="C484" i="17"/>
  <c r="D26" i="1" s="1"/>
  <c r="C486" i="17"/>
  <c r="D28" i="1" s="1"/>
  <c r="C488" i="17"/>
  <c r="D30" i="1" s="1"/>
  <c r="C490" i="17"/>
  <c r="D32" i="1" s="1"/>
  <c r="C492" i="17"/>
  <c r="D34" i="1" s="1"/>
  <c r="C494" i="17"/>
  <c r="D36" i="1" s="1"/>
  <c r="C496" i="17"/>
  <c r="C498" i="17"/>
  <c r="D40" i="1" s="1"/>
  <c r="C500" i="17"/>
  <c r="C502" i="17"/>
  <c r="D44" i="1" s="1"/>
  <c r="C504" i="17"/>
  <c r="D46" i="1" s="1"/>
  <c r="C506" i="17"/>
  <c r="D48" i="1" s="1"/>
  <c r="C508" i="17"/>
  <c r="C510" i="17"/>
  <c r="D52" i="1" s="1"/>
  <c r="C512" i="17"/>
  <c r="D54" i="1" s="1"/>
  <c r="C514" i="17"/>
  <c r="D56" i="1" s="1"/>
  <c r="C516" i="17"/>
  <c r="D58" i="1" s="1"/>
  <c r="C518" i="17"/>
  <c r="D60" i="1" s="1"/>
  <c r="C520" i="17"/>
  <c r="D62" i="1" s="1"/>
  <c r="C522" i="17"/>
  <c r="D64" i="1" s="1"/>
  <c r="C524" i="17"/>
  <c r="D66" i="1" s="1"/>
  <c r="C526" i="17"/>
  <c r="D68" i="1" s="1"/>
  <c r="C528" i="17"/>
  <c r="D70" i="1" s="1"/>
  <c r="C530" i="17"/>
  <c r="D72" i="1" s="1"/>
  <c r="C532" i="17"/>
  <c r="D74" i="1" s="1"/>
  <c r="C534" i="17"/>
  <c r="D76" i="1" s="1"/>
  <c r="C536" i="17"/>
  <c r="D78" i="1" s="1"/>
  <c r="C538" i="17"/>
  <c r="D80" i="1" s="1"/>
  <c r="C540" i="17"/>
  <c r="D82" i="1" s="1"/>
  <c r="C469" i="17"/>
  <c r="D11" i="1" s="1"/>
  <c r="C471" i="17"/>
  <c r="D13" i="1" s="1"/>
  <c r="C473" i="17"/>
  <c r="D15" i="1" s="1"/>
  <c r="C475" i="17"/>
  <c r="D17" i="1" s="1"/>
  <c r="C477" i="17"/>
  <c r="D19" i="1" s="1"/>
  <c r="C479" i="17"/>
  <c r="D21" i="1" s="1"/>
  <c r="C481" i="17"/>
  <c r="D23" i="1" s="1"/>
  <c r="C483" i="17"/>
  <c r="D25" i="1" s="1"/>
  <c r="C485" i="17"/>
  <c r="D27" i="1" s="1"/>
  <c r="C487" i="17"/>
  <c r="D29" i="1" s="1"/>
  <c r="C489" i="17"/>
  <c r="D31" i="1" s="1"/>
  <c r="C491" i="17"/>
  <c r="C493" i="17"/>
  <c r="D35" i="1" s="1"/>
  <c r="C495" i="17"/>
  <c r="D37" i="1" s="1"/>
  <c r="C497" i="17"/>
  <c r="D39" i="1" s="1"/>
  <c r="C499" i="17"/>
  <c r="D41" i="1" s="1"/>
  <c r="C501" i="17"/>
  <c r="D43" i="1" s="1"/>
  <c r="C503" i="17"/>
  <c r="D45" i="1" s="1"/>
  <c r="C505" i="17"/>
  <c r="D47" i="1" s="1"/>
  <c r="C507" i="17"/>
  <c r="D49" i="1" s="1"/>
  <c r="C509" i="17"/>
  <c r="D51" i="1" s="1"/>
  <c r="C511" i="17"/>
  <c r="C513" i="17"/>
  <c r="D55" i="1" s="1"/>
  <c r="C515" i="17"/>
  <c r="D57" i="1" s="1"/>
  <c r="C517" i="17"/>
  <c r="D59" i="1" s="1"/>
  <c r="C519" i="17"/>
  <c r="D61" i="1" s="1"/>
  <c r="C521" i="17"/>
  <c r="D63" i="1" s="1"/>
  <c r="C523" i="17"/>
  <c r="D65" i="1" s="1"/>
  <c r="C525" i="17"/>
  <c r="C527" i="17"/>
  <c r="D69" i="1" s="1"/>
  <c r="C529" i="17"/>
  <c r="D71" i="1" s="1"/>
  <c r="C531" i="17"/>
  <c r="D73" i="1" s="1"/>
  <c r="C533" i="17"/>
  <c r="D75" i="1" s="1"/>
  <c r="C535" i="17"/>
  <c r="D77" i="1" s="1"/>
  <c r="C537" i="17"/>
  <c r="D79" i="1" s="1"/>
  <c r="C539" i="17"/>
  <c r="D81" i="1" s="1"/>
  <c r="C468" i="17"/>
  <c r="D10" i="1" s="1"/>
  <c r="Y10" i="17"/>
  <c r="AC10" i="17"/>
  <c r="K10" i="17"/>
  <c r="K11" i="17"/>
  <c r="AC11" i="17"/>
  <c r="U10" i="17"/>
  <c r="Y11" i="17"/>
  <c r="U11" i="17"/>
  <c r="AI11" i="17"/>
  <c r="M10" i="17"/>
  <c r="M11" i="17"/>
  <c r="AI10" i="17"/>
  <c r="AO10" i="17"/>
  <c r="AK10" i="17"/>
  <c r="AO11" i="17"/>
  <c r="AA11" i="17"/>
  <c r="AK11" i="17"/>
  <c r="AA10" i="17"/>
  <c r="Q11" i="17"/>
  <c r="Q10" i="17"/>
  <c r="AQ21" i="17"/>
  <c r="AQ22" i="17" s="1"/>
  <c r="AQ25" i="17" s="1"/>
  <c r="AQ24" i="17" s="1"/>
  <c r="O11" i="17"/>
  <c r="AQ11" i="17"/>
  <c r="O10" i="17"/>
  <c r="AQ10" i="17"/>
  <c r="S21" i="17"/>
  <c r="S22" i="17" s="1"/>
  <c r="S25" i="17" s="1"/>
  <c r="S24" i="17" s="1"/>
  <c r="E21" i="17"/>
  <c r="E22" i="17" s="1"/>
  <c r="E25" i="17" s="1"/>
  <c r="E24" i="17" s="1"/>
  <c r="AE21" i="17"/>
  <c r="AE22" i="17" s="1"/>
  <c r="AE25" i="17" s="1"/>
  <c r="AE24" i="17" s="1"/>
  <c r="E10" i="17"/>
  <c r="G10" i="17"/>
  <c r="I10" i="17"/>
  <c r="I11" i="17"/>
  <c r="G11" i="17"/>
  <c r="E11" i="17"/>
  <c r="S10" i="17"/>
  <c r="S11" i="17"/>
  <c r="AG11" i="17"/>
  <c r="AG10" i="17"/>
  <c r="AS11" i="17"/>
  <c r="AS10" i="17"/>
  <c r="AE10" i="17"/>
  <c r="AE11" i="17"/>
  <c r="AM10" i="17"/>
  <c r="F468" i="17"/>
  <c r="AN10" i="17"/>
  <c r="AP11" i="17"/>
  <c r="AP10" i="17"/>
  <c r="AN11" i="17"/>
  <c r="AM11" i="17"/>
  <c r="AL11" i="17"/>
  <c r="X11" i="17"/>
  <c r="X10" i="17"/>
  <c r="AL10" i="17"/>
  <c r="W11" i="17"/>
  <c r="W10" i="17"/>
  <c r="H468" i="17"/>
  <c r="AR10" i="17"/>
  <c r="AR11" i="17"/>
  <c r="AJ468" i="17"/>
  <c r="T468" i="17"/>
  <c r="R468" i="17"/>
  <c r="J468" i="17"/>
  <c r="N468" i="17"/>
  <c r="L468" i="17"/>
  <c r="AH468" i="17"/>
  <c r="V468" i="17"/>
  <c r="N614" i="17" l="1"/>
  <c r="N540" i="17"/>
  <c r="N655" i="17"/>
  <c r="N610" i="17"/>
  <c r="N511" i="17"/>
  <c r="N589" i="17"/>
  <c r="N555" i="17"/>
  <c r="N486" i="17"/>
  <c r="N627" i="17"/>
  <c r="N534" i="17"/>
  <c r="N667" i="17"/>
  <c r="N578" i="17"/>
  <c r="N494" i="17"/>
  <c r="N638" i="17"/>
  <c r="N548" i="17"/>
  <c r="N474" i="17"/>
  <c r="N620" i="17"/>
  <c r="N519" i="17"/>
  <c r="N657" i="17"/>
  <c r="N563" i="17"/>
  <c r="N470" i="17"/>
  <c r="N619" i="17"/>
  <c r="N526" i="17"/>
  <c r="N670" i="17"/>
  <c r="N570" i="17"/>
  <c r="N489" i="17"/>
  <c r="N630" i="17"/>
  <c r="N556" i="17"/>
  <c r="N487" i="17"/>
  <c r="N628" i="17"/>
  <c r="N527" i="17"/>
  <c r="N658" i="17"/>
  <c r="N571" i="17"/>
  <c r="N499" i="17"/>
  <c r="N643" i="17"/>
  <c r="N549" i="17"/>
  <c r="N679" i="17"/>
  <c r="N604" i="17"/>
  <c r="N508" i="17"/>
  <c r="N593" i="17"/>
  <c r="N564" i="17"/>
  <c r="N492" i="17"/>
  <c r="N636" i="17"/>
  <c r="N535" i="17"/>
  <c r="N603" i="17"/>
  <c r="N579" i="17"/>
  <c r="N491" i="17"/>
  <c r="N635" i="17"/>
  <c r="N541" i="17"/>
  <c r="N607" i="17"/>
  <c r="N588" i="17"/>
  <c r="N476" i="17"/>
  <c r="N646" i="17"/>
  <c r="N651" i="17"/>
  <c r="N557" i="17"/>
  <c r="N471" i="17"/>
  <c r="N617" i="17"/>
  <c r="N516" i="17"/>
  <c r="N661" i="17"/>
  <c r="N592" i="17"/>
  <c r="N514" i="17"/>
  <c r="N653" i="17"/>
  <c r="N558" i="17"/>
  <c r="N473" i="17"/>
  <c r="N618" i="17"/>
  <c r="N529" i="17"/>
  <c r="N659" i="17"/>
  <c r="N586" i="17"/>
  <c r="N475" i="17"/>
  <c r="N641" i="17"/>
  <c r="N539" i="17"/>
  <c r="N591" i="17"/>
  <c r="N608" i="17"/>
  <c r="N522" i="17"/>
  <c r="N654" i="17"/>
  <c r="N566" i="17"/>
  <c r="N485" i="17"/>
  <c r="N626" i="17"/>
  <c r="N521" i="17"/>
  <c r="N666" i="17"/>
  <c r="N573" i="17"/>
  <c r="N493" i="17"/>
  <c r="N633" i="17"/>
  <c r="N532" i="17"/>
  <c r="N611" i="17"/>
  <c r="N482" i="17"/>
  <c r="N623" i="17"/>
  <c r="N530" i="17"/>
  <c r="N595" i="17"/>
  <c r="N574" i="17"/>
  <c r="N477" i="17"/>
  <c r="N634" i="17"/>
  <c r="N544" i="17"/>
  <c r="N663" i="17"/>
  <c r="N616" i="17"/>
  <c r="N515" i="17"/>
  <c r="N605" i="17"/>
  <c r="N559" i="17"/>
  <c r="N490" i="17"/>
  <c r="N631" i="17"/>
  <c r="N538" i="17"/>
  <c r="N668" i="17"/>
  <c r="N582" i="17"/>
  <c r="N498" i="17"/>
  <c r="N642" i="17"/>
  <c r="N537" i="17"/>
  <c r="N599" i="17"/>
  <c r="N602" i="17"/>
  <c r="N507" i="17"/>
  <c r="N649" i="17"/>
  <c r="N551" i="17"/>
  <c r="N672" i="17"/>
  <c r="N495" i="17"/>
  <c r="N639" i="17"/>
  <c r="N545" i="17"/>
  <c r="N671" i="17"/>
  <c r="N596" i="17"/>
  <c r="N504" i="17"/>
  <c r="N650" i="17"/>
  <c r="N560" i="17"/>
  <c r="N472" i="17"/>
  <c r="N632" i="17"/>
  <c r="N531" i="17"/>
  <c r="N674" i="17"/>
  <c r="N575" i="17"/>
  <c r="N501" i="17"/>
  <c r="N647" i="17"/>
  <c r="N553" i="17"/>
  <c r="N469" i="17"/>
  <c r="N612" i="17"/>
  <c r="N512" i="17"/>
  <c r="N609" i="17"/>
  <c r="N552" i="17"/>
  <c r="N483" i="17"/>
  <c r="N624" i="17"/>
  <c r="N523" i="17"/>
  <c r="N673" i="17"/>
  <c r="N567" i="17"/>
  <c r="N525" i="17"/>
  <c r="N587" i="17"/>
  <c r="N581" i="17"/>
  <c r="N497" i="17"/>
  <c r="N637" i="17"/>
  <c r="N536" i="17"/>
  <c r="N652" i="17"/>
  <c r="N600" i="17"/>
  <c r="N518" i="17"/>
  <c r="N669" i="17"/>
  <c r="N562" i="17"/>
  <c r="N478" i="17"/>
  <c r="N622" i="17"/>
  <c r="N533" i="17"/>
  <c r="N660" i="17"/>
  <c r="N594" i="17"/>
  <c r="N503" i="17"/>
  <c r="N645" i="17"/>
  <c r="N543" i="17"/>
  <c r="N664" i="17"/>
  <c r="N584" i="17"/>
  <c r="N510" i="17"/>
  <c r="N601" i="17"/>
  <c r="N554" i="17"/>
  <c r="N597" i="17"/>
  <c r="D33" i="1"/>
  <c r="D42" i="1"/>
  <c r="D38" i="1"/>
  <c r="D202" i="1"/>
  <c r="D153" i="1"/>
  <c r="D93" i="1"/>
  <c r="D192" i="1"/>
  <c r="D50" i="1"/>
  <c r="D197" i="1"/>
  <c r="D151" i="1"/>
  <c r="D146" i="1"/>
  <c r="D179" i="1"/>
  <c r="D145" i="1"/>
  <c r="D53" i="1"/>
  <c r="D138" i="1"/>
  <c r="D120" i="1"/>
  <c r="D67" i="1"/>
  <c r="D217" i="1"/>
  <c r="D175" i="1"/>
  <c r="D136" i="1"/>
  <c r="D214" i="1"/>
  <c r="P494" i="17"/>
  <c r="Z622" i="17"/>
  <c r="P546" i="17"/>
  <c r="P510" i="17"/>
  <c r="Z570" i="17"/>
  <c r="Z608" i="17"/>
  <c r="P557" i="17"/>
  <c r="Z541" i="17"/>
  <c r="P516" i="17"/>
  <c r="P648" i="17"/>
  <c r="P588" i="17"/>
  <c r="Z586" i="17"/>
  <c r="Z494" i="17"/>
  <c r="P542" i="17"/>
  <c r="P652" i="17"/>
  <c r="P545" i="17"/>
  <c r="Z644" i="17"/>
  <c r="Z626" i="17"/>
  <c r="P596" i="17"/>
  <c r="P471" i="17"/>
  <c r="P576" i="17"/>
  <c r="Z634" i="17"/>
  <c r="P536" i="17"/>
  <c r="P671" i="17"/>
  <c r="P605" i="17"/>
  <c r="Z629" i="17"/>
  <c r="Z637" i="17"/>
  <c r="P642" i="17"/>
  <c r="P561" i="17"/>
  <c r="P618" i="17"/>
  <c r="P619" i="17"/>
  <c r="Z613" i="17"/>
  <c r="Z542" i="17"/>
  <c r="P606" i="17"/>
  <c r="P653" i="17"/>
  <c r="P615" i="17"/>
  <c r="P537" i="17"/>
  <c r="Z632" i="17"/>
  <c r="Z594" i="17"/>
  <c r="P676" i="17"/>
  <c r="P541" i="17"/>
  <c r="P598" i="17"/>
  <c r="P513" i="17"/>
  <c r="P660" i="17"/>
  <c r="P491" i="17"/>
  <c r="P509" i="17"/>
  <c r="P603" i="17"/>
  <c r="P607" i="17"/>
  <c r="P555" i="17"/>
  <c r="P575" i="17"/>
  <c r="P670" i="17"/>
  <c r="P523" i="17"/>
  <c r="P640" i="17"/>
  <c r="P530" i="17"/>
  <c r="P487" i="17"/>
  <c r="P489" i="17"/>
  <c r="P621" i="17"/>
  <c r="P674" i="17"/>
  <c r="P570" i="17"/>
  <c r="P675" i="17"/>
  <c r="P599" i="17"/>
  <c r="P528" i="17"/>
  <c r="P559" i="17"/>
  <c r="P678" i="17"/>
  <c r="P534" i="17"/>
  <c r="P665" i="17"/>
  <c r="P656" i="17"/>
  <c r="P469" i="17"/>
  <c r="P579" i="17"/>
  <c r="P479" i="17"/>
  <c r="Z672" i="17"/>
  <c r="Z656" i="17"/>
  <c r="Z624" i="17"/>
  <c r="Z639" i="17"/>
  <c r="P556" i="17"/>
  <c r="P616" i="17"/>
  <c r="P630" i="17"/>
  <c r="P473" i="17"/>
  <c r="P572" i="17"/>
  <c r="P649" i="17"/>
  <c r="P612" i="17"/>
  <c r="P594" i="17"/>
  <c r="P593" i="17"/>
  <c r="P474" i="17"/>
  <c r="P573" i="17"/>
  <c r="P622" i="17"/>
  <c r="P505" i="17"/>
  <c r="P620" i="17"/>
  <c r="P495" i="17"/>
  <c r="P639" i="17"/>
  <c r="P472" i="17"/>
  <c r="P578" i="17"/>
  <c r="P659" i="17"/>
  <c r="P604" i="17"/>
  <c r="P563" i="17"/>
  <c r="P585" i="17"/>
  <c r="P661" i="17"/>
  <c r="P512" i="17"/>
  <c r="P587" i="17"/>
  <c r="P608" i="17"/>
  <c r="Z584" i="17"/>
  <c r="Z678" i="17"/>
  <c r="Z663" i="17"/>
  <c r="Z539" i="17"/>
  <c r="P553" i="17"/>
  <c r="P493" i="17"/>
  <c r="P580" i="17"/>
  <c r="P483" i="17"/>
  <c r="P627" i="17"/>
  <c r="P677" i="17"/>
  <c r="P566" i="17"/>
  <c r="P564" i="17"/>
  <c r="P609" i="17"/>
  <c r="P571" i="17"/>
  <c r="P595" i="17"/>
  <c r="P506" i="17"/>
  <c r="P551" i="17"/>
  <c r="P634" i="17"/>
  <c r="P526" i="17"/>
  <c r="P552" i="17"/>
  <c r="P485" i="17"/>
  <c r="P679" i="17"/>
  <c r="P644" i="17"/>
  <c r="P525" i="17"/>
  <c r="P519" i="17"/>
  <c r="P601" i="17"/>
  <c r="P497" i="17"/>
  <c r="P558" i="17"/>
  <c r="P496" i="17"/>
  <c r="P524" i="17"/>
  <c r="Z635" i="17"/>
  <c r="Z668" i="17"/>
  <c r="Z666" i="17"/>
  <c r="P468" i="17"/>
  <c r="P577" i="17"/>
  <c r="P477" i="17"/>
  <c r="P517" i="17"/>
  <c r="P567" i="17"/>
  <c r="P522" i="17"/>
  <c r="P664" i="17"/>
  <c r="P486" i="17"/>
  <c r="P667" i="17"/>
  <c r="P673" i="17"/>
  <c r="P554" i="17"/>
  <c r="P529" i="17"/>
  <c r="P611" i="17"/>
  <c r="P586" i="17"/>
  <c r="P583" i="17"/>
  <c r="P482" i="17"/>
  <c r="P538" i="17"/>
  <c r="P666" i="17"/>
  <c r="P508" i="17"/>
  <c r="P643" i="17"/>
  <c r="P480" i="17"/>
  <c r="P548" i="17"/>
  <c r="P641" i="17"/>
  <c r="P511" i="17"/>
  <c r="P602" i="17"/>
  <c r="P658" i="17"/>
  <c r="P478" i="17"/>
  <c r="P625" i="17"/>
  <c r="Z669" i="17"/>
  <c r="Z653" i="17"/>
  <c r="Z607" i="17"/>
  <c r="P514" i="17"/>
  <c r="P614" i="17"/>
  <c r="P470" i="17"/>
  <c r="P531" i="17"/>
  <c r="P632" i="17"/>
  <c r="P502" i="17"/>
  <c r="P645" i="17"/>
  <c r="P481" i="17"/>
  <c r="P655" i="17"/>
  <c r="P628" i="17"/>
  <c r="P562" i="17"/>
  <c r="P574" i="17"/>
  <c r="P600" i="17"/>
  <c r="P539" i="17"/>
  <c r="P569" i="17"/>
  <c r="P638" i="17"/>
  <c r="P501" i="17"/>
  <c r="P584" i="17"/>
  <c r="P498" i="17"/>
  <c r="P629" i="17"/>
  <c r="P669" i="17"/>
  <c r="P515" i="17"/>
  <c r="P633" i="17"/>
  <c r="P550" i="17"/>
  <c r="P623" i="17"/>
  <c r="P626" i="17"/>
  <c r="P637" i="17"/>
  <c r="P624" i="17"/>
  <c r="P527" i="17"/>
  <c r="P565" i="17"/>
  <c r="P662" i="17"/>
  <c r="P532" i="17"/>
  <c r="P657" i="17"/>
  <c r="P475" i="17"/>
  <c r="P631" i="17"/>
  <c r="P484" i="17"/>
  <c r="P663" i="17"/>
  <c r="P568" i="17"/>
  <c r="P503" i="17"/>
  <c r="P610" i="17"/>
  <c r="P597" i="17"/>
  <c r="P499" i="17"/>
  <c r="P549" i="17"/>
  <c r="P544" i="17"/>
  <c r="P518" i="17"/>
  <c r="P668" i="17"/>
  <c r="P488" i="17"/>
  <c r="P507" i="17"/>
  <c r="P646" i="17"/>
  <c r="P535" i="17"/>
  <c r="P589" i="17"/>
  <c r="P540" i="17"/>
  <c r="P592" i="17"/>
  <c r="P533" i="17"/>
  <c r="P651" i="17"/>
  <c r="P591" i="17"/>
  <c r="P490" i="17"/>
  <c r="P543" i="17"/>
  <c r="P560" i="17"/>
  <c r="P520" i="17"/>
  <c r="P672" i="17"/>
  <c r="P500" i="17"/>
  <c r="P635" i="17"/>
  <c r="P476" i="17"/>
  <c r="P582" i="17"/>
  <c r="P617" i="17"/>
  <c r="P613" i="17"/>
  <c r="P590" i="17"/>
  <c r="P581" i="17"/>
  <c r="P654" i="17"/>
  <c r="P521" i="17"/>
  <c r="P636" i="17"/>
  <c r="P504" i="17"/>
  <c r="P647" i="17"/>
  <c r="P547" i="17"/>
  <c r="P650" i="17"/>
  <c r="P492" i="17"/>
  <c r="Z495" i="17"/>
  <c r="Z582" i="17"/>
  <c r="Z565" i="17"/>
  <c r="Z619" i="17"/>
  <c r="Z591" i="17"/>
  <c r="Z625" i="17"/>
  <c r="Z628" i="17"/>
  <c r="Z615" i="17"/>
  <c r="Z618" i="17"/>
  <c r="Z526" i="17"/>
  <c r="Z602" i="17"/>
  <c r="Z579" i="17"/>
  <c r="Z477" i="17"/>
  <c r="Z623" i="17"/>
  <c r="Z523" i="17"/>
  <c r="AB556" i="17"/>
  <c r="Z566" i="17"/>
  <c r="Z549" i="17"/>
  <c r="Z572" i="17"/>
  <c r="Z571" i="17"/>
  <c r="Z562" i="17"/>
  <c r="Z611" i="17"/>
  <c r="Z585" i="17"/>
  <c r="Z567" i="17"/>
  <c r="Z510" i="17"/>
  <c r="Z652" i="17"/>
  <c r="Z543" i="17"/>
  <c r="Z590" i="17"/>
  <c r="Z601" i="17"/>
  <c r="Z507" i="17"/>
  <c r="Z534" i="17"/>
  <c r="Z533" i="17"/>
  <c r="Z524" i="17"/>
  <c r="Z555" i="17"/>
  <c r="Z546" i="17"/>
  <c r="Z561" i="17"/>
  <c r="Z568" i="17"/>
  <c r="Z515" i="17"/>
  <c r="Z484" i="17"/>
  <c r="Z609" i="17"/>
  <c r="Z511" i="17"/>
  <c r="Z588" i="17"/>
  <c r="Z560" i="17"/>
  <c r="Z468" i="17"/>
  <c r="Z474" i="17"/>
  <c r="Z517" i="17"/>
  <c r="Z508" i="17"/>
  <c r="Z519" i="17"/>
  <c r="Z530" i="17"/>
  <c r="Z513" i="17"/>
  <c r="Z536" i="17"/>
  <c r="Z489" i="17"/>
  <c r="Z532" i="17"/>
  <c r="Z676" i="17"/>
  <c r="Z553" i="17"/>
  <c r="Z486" i="17"/>
  <c r="Z476" i="17"/>
  <c r="Z471" i="17"/>
  <c r="Z496" i="17"/>
  <c r="Z469" i="17"/>
  <c r="Z514" i="17"/>
  <c r="Z478" i="17"/>
  <c r="Z504" i="17"/>
  <c r="Z598" i="17"/>
  <c r="Z603" i="17"/>
  <c r="Z516" i="17"/>
  <c r="Z633" i="17"/>
  <c r="Z537" i="17"/>
  <c r="Z662" i="17"/>
  <c r="Z658" i="17"/>
  <c r="Z651" i="17"/>
  <c r="Z657" i="17"/>
  <c r="Z482" i="17"/>
  <c r="Z671" i="17"/>
  <c r="Z488" i="17"/>
  <c r="Z487" i="17"/>
  <c r="Z667" i="17"/>
  <c r="Z665" i="17"/>
  <c r="Z573" i="17"/>
  <c r="Z500" i="17"/>
  <c r="Z617" i="17"/>
  <c r="Z521" i="17"/>
  <c r="Z559" i="17"/>
  <c r="AB489" i="17"/>
  <c r="AB471" i="17"/>
  <c r="AB565" i="17"/>
  <c r="AB497" i="17"/>
  <c r="AB564" i="17"/>
  <c r="AB536" i="17"/>
  <c r="AB649" i="17"/>
  <c r="AB468" i="17"/>
  <c r="AB644" i="17"/>
  <c r="AB507" i="17"/>
  <c r="AB510" i="17"/>
  <c r="AB641" i="17"/>
  <c r="AB550" i="17"/>
  <c r="AB622" i="17"/>
  <c r="AB490" i="17"/>
  <c r="AB609" i="17"/>
  <c r="AB673" i="17"/>
  <c r="AB544" i="17"/>
  <c r="AB616" i="17"/>
  <c r="AB485" i="17"/>
  <c r="AB594" i="17"/>
  <c r="AB667" i="17"/>
  <c r="AB486" i="17"/>
  <c r="AB553" i="17"/>
  <c r="AB543" i="17"/>
  <c r="AB494" i="17"/>
  <c r="AB590" i="17"/>
  <c r="AB620" i="17"/>
  <c r="AB478" i="17"/>
  <c r="AB560" i="17"/>
  <c r="AB579" i="17"/>
  <c r="AB635" i="17"/>
  <c r="AB517" i="17"/>
  <c r="Z654" i="17"/>
  <c r="Z550" i="17"/>
  <c r="Z648" i="17"/>
  <c r="Z501" i="17"/>
  <c r="Z593" i="17"/>
  <c r="Z606" i="17"/>
  <c r="Z535" i="17"/>
  <c r="Z641" i="17"/>
  <c r="Z479" i="17"/>
  <c r="Z581" i="17"/>
  <c r="Z674" i="17"/>
  <c r="Z520" i="17"/>
  <c r="Z583" i="17"/>
  <c r="Z592" i="17"/>
  <c r="Z498" i="17"/>
  <c r="Z557" i="17"/>
  <c r="Z643" i="17"/>
  <c r="Z670" i="17"/>
  <c r="Z527" i="17"/>
  <c r="Z589" i="17"/>
  <c r="Z661" i="17"/>
  <c r="Z505" i="17"/>
  <c r="Z576" i="17"/>
  <c r="Z612" i="17"/>
  <c r="Z481" i="17"/>
  <c r="AB573" i="17"/>
  <c r="AB652" i="17"/>
  <c r="AB584" i="17"/>
  <c r="AB659" i="17"/>
  <c r="AB511" i="17"/>
  <c r="AB614" i="17"/>
  <c r="AB661" i="17"/>
  <c r="AB570" i="17"/>
  <c r="AB642" i="17"/>
  <c r="AB505" i="17"/>
  <c r="AB611" i="17"/>
  <c r="AB567" i="17"/>
  <c r="AB540" i="17"/>
  <c r="AB563" i="17"/>
  <c r="AB472" i="17"/>
  <c r="AB568" i="17"/>
  <c r="AB666" i="17"/>
  <c r="AB629" i="17"/>
  <c r="AB522" i="17"/>
  <c r="AB518" i="17"/>
  <c r="AB627" i="17"/>
  <c r="AB495" i="17"/>
  <c r="AB587" i="17"/>
  <c r="AB630" i="17"/>
  <c r="AB479" i="17"/>
  <c r="AB500" i="17"/>
  <c r="AB533" i="17"/>
  <c r="AB592" i="17"/>
  <c r="AB520" i="17"/>
  <c r="AB613" i="17"/>
  <c r="AB617" i="17"/>
  <c r="AB552" i="17"/>
  <c r="AB624" i="17"/>
  <c r="AB474" i="17"/>
  <c r="AB598" i="17"/>
  <c r="AB551" i="17"/>
  <c r="AB534" i="17"/>
  <c r="AB670" i="17"/>
  <c r="AB487" i="17"/>
  <c r="AB595" i="17"/>
  <c r="AB656" i="17"/>
  <c r="AB529" i="17"/>
  <c r="AB541" i="17"/>
  <c r="AB676" i="17"/>
  <c r="AB530" i="17"/>
  <c r="AB549" i="17"/>
  <c r="AB657" i="17"/>
  <c r="AB496" i="17"/>
  <c r="AB601" i="17"/>
  <c r="AB626" i="17"/>
  <c r="AB481" i="17"/>
  <c r="AB558" i="17"/>
  <c r="AB571" i="17"/>
  <c r="AB547" i="17"/>
  <c r="AB674" i="17"/>
  <c r="AB539" i="17"/>
  <c r="AB677" i="17"/>
  <c r="AB640" i="17"/>
  <c r="AB491" i="17"/>
  <c r="AB577" i="17"/>
  <c r="Z660" i="17"/>
  <c r="Z518" i="17"/>
  <c r="Z616" i="17"/>
  <c r="Z472" i="17"/>
  <c r="Z556" i="17"/>
  <c r="Z596" i="17"/>
  <c r="Z503" i="17"/>
  <c r="Z605" i="17"/>
  <c r="Z679" i="17"/>
  <c r="Z545" i="17"/>
  <c r="Z647" i="17"/>
  <c r="Z492" i="17"/>
  <c r="Z551" i="17"/>
  <c r="Z621" i="17"/>
  <c r="Z655" i="17"/>
  <c r="Z509" i="17"/>
  <c r="Z580" i="17"/>
  <c r="Z664" i="17"/>
  <c r="Z499" i="17"/>
  <c r="Z554" i="17"/>
  <c r="Z636" i="17"/>
  <c r="Z470" i="17"/>
  <c r="Z528" i="17"/>
  <c r="Z599" i="17"/>
  <c r="Z659" i="17"/>
  <c r="AB597" i="17"/>
  <c r="AB672" i="17"/>
  <c r="AB504" i="17"/>
  <c r="AB581" i="17"/>
  <c r="AB475" i="17"/>
  <c r="AB580" i="17"/>
  <c r="AB575" i="17"/>
  <c r="AB527" i="17"/>
  <c r="AB569" i="17"/>
  <c r="AB514" i="17"/>
  <c r="AB574" i="17"/>
  <c r="AB646" i="17"/>
  <c r="AB501" i="17"/>
  <c r="AB605" i="17"/>
  <c r="AB643" i="17"/>
  <c r="AB525" i="17"/>
  <c r="AB607" i="17"/>
  <c r="AB528" i="17"/>
  <c r="AB482" i="17"/>
  <c r="AB554" i="17"/>
  <c r="AB555" i="17"/>
  <c r="AB660" i="17"/>
  <c r="AB516" i="17"/>
  <c r="AB538" i="17"/>
  <c r="AB623" i="17"/>
  <c r="AB559" i="17"/>
  <c r="AB572" i="17"/>
  <c r="AB469" i="17"/>
  <c r="AB603" i="17"/>
  <c r="Z645" i="17"/>
  <c r="Z502" i="17"/>
  <c r="Z587" i="17"/>
  <c r="Z675" i="17"/>
  <c r="Z540" i="17"/>
  <c r="Z638" i="17"/>
  <c r="Z491" i="17"/>
  <c r="Z578" i="17"/>
  <c r="Z610" i="17"/>
  <c r="Z529" i="17"/>
  <c r="Z631" i="17"/>
  <c r="Z473" i="17"/>
  <c r="Z531" i="17"/>
  <c r="Z597" i="17"/>
  <c r="Z604" i="17"/>
  <c r="Z497" i="17"/>
  <c r="Z564" i="17"/>
  <c r="Z646" i="17"/>
  <c r="Z485" i="17"/>
  <c r="Z538" i="17"/>
  <c r="Z620" i="17"/>
  <c r="Z673" i="17"/>
  <c r="Z512" i="17"/>
  <c r="Z575" i="17"/>
  <c r="AB668" i="17"/>
  <c r="AB578" i="17"/>
  <c r="AB650" i="17"/>
  <c r="AB513" i="17"/>
  <c r="AB502" i="17"/>
  <c r="AB633" i="17"/>
  <c r="AB548" i="17"/>
  <c r="AB636" i="17"/>
  <c r="AB499" i="17"/>
  <c r="AB612" i="17"/>
  <c r="AB583" i="17"/>
  <c r="AB542" i="17"/>
  <c r="AB678" i="17"/>
  <c r="AB483" i="17"/>
  <c r="AB589" i="17"/>
  <c r="AB679" i="17"/>
  <c r="AB498" i="17"/>
  <c r="AB591" i="17"/>
  <c r="AB638" i="17"/>
  <c r="AB653" i="17"/>
  <c r="AB508" i="17"/>
  <c r="AB532" i="17"/>
  <c r="AB639" i="17"/>
  <c r="AB519" i="17"/>
  <c r="AB602" i="17"/>
  <c r="Z558" i="17"/>
  <c r="Z640" i="17"/>
  <c r="Z483" i="17"/>
  <c r="Z548" i="17"/>
  <c r="Z630" i="17"/>
  <c r="Z547" i="17"/>
  <c r="Z522" i="17"/>
  <c r="Z569" i="17"/>
  <c r="Z600" i="17"/>
  <c r="Z475" i="17"/>
  <c r="AB625" i="17"/>
  <c r="AB546" i="17"/>
  <c r="AB618" i="17"/>
  <c r="AB484" i="17"/>
  <c r="AB599" i="17"/>
  <c r="AB619" i="17"/>
  <c r="AB537" i="17"/>
  <c r="AB658" i="17"/>
  <c r="AB473" i="17"/>
  <c r="AB596" i="17"/>
  <c r="AB664" i="17"/>
  <c r="AB531" i="17"/>
  <c r="AB561" i="17"/>
  <c r="AB621" i="17"/>
  <c r="AB562" i="17"/>
  <c r="AB634" i="17"/>
  <c r="AB470" i="17"/>
  <c r="AB566" i="17"/>
  <c r="AB545" i="17"/>
  <c r="AB631" i="17"/>
  <c r="AB515" i="17"/>
  <c r="AB604" i="17"/>
  <c r="AB675" i="17"/>
  <c r="AB493" i="17"/>
  <c r="AB586" i="17"/>
  <c r="AB600" i="17"/>
  <c r="AB593" i="17"/>
  <c r="AB628" i="17"/>
  <c r="AB671" i="17"/>
  <c r="AB615" i="17"/>
  <c r="AB535" i="17"/>
  <c r="AB506" i="17"/>
  <c r="AB477" i="17"/>
  <c r="AB582" i="17"/>
  <c r="AB655" i="17"/>
  <c r="AB509" i="17"/>
  <c r="AB557" i="17"/>
  <c r="AB645" i="17"/>
  <c r="AB576" i="17"/>
  <c r="AB648" i="17"/>
  <c r="AB503" i="17"/>
  <c r="AB610" i="17"/>
  <c r="AB647" i="17"/>
  <c r="AB492" i="17"/>
  <c r="AB654" i="17"/>
  <c r="AB637" i="17"/>
  <c r="AB523" i="17"/>
  <c r="AB606" i="17"/>
  <c r="AB651" i="17"/>
  <c r="AB488" i="17"/>
  <c r="AB588" i="17"/>
  <c r="AB632" i="17"/>
  <c r="AB480" i="17"/>
  <c r="AB512" i="17"/>
  <c r="Z552" i="17"/>
  <c r="Z650" i="17"/>
  <c r="Z480" i="17"/>
  <c r="Z574" i="17"/>
  <c r="Z677" i="17"/>
  <c r="Z525" i="17"/>
  <c r="Z627" i="17"/>
  <c r="Z490" i="17"/>
  <c r="Z563" i="17"/>
  <c r="Z649" i="17"/>
  <c r="Z506" i="17"/>
  <c r="Z595" i="17"/>
  <c r="Z614" i="17"/>
  <c r="Z544" i="17"/>
  <c r="Z642" i="17"/>
  <c r="AB608" i="17"/>
  <c r="AB665" i="17"/>
  <c r="AB526" i="17"/>
  <c r="AB662" i="17"/>
  <c r="AB476" i="17"/>
  <c r="AB585" i="17"/>
  <c r="AB663" i="17"/>
  <c r="AB521" i="17"/>
  <c r="AB524" i="17"/>
  <c r="AB669" i="17"/>
  <c r="AJ577" i="17"/>
  <c r="AT468" i="17"/>
  <c r="AF468" i="17"/>
  <c r="AF577" i="17"/>
  <c r="AT577" i="17"/>
  <c r="AD468" i="17"/>
  <c r="R577" i="17"/>
  <c r="AJ513" i="17"/>
  <c r="AF655" i="17"/>
  <c r="AJ538" i="17"/>
  <c r="AJ489" i="17"/>
  <c r="AJ594" i="17"/>
  <c r="AF556" i="17"/>
  <c r="AF546" i="17"/>
  <c r="AJ673" i="17"/>
  <c r="AJ607" i="17"/>
  <c r="AT553" i="17"/>
  <c r="AJ653" i="17"/>
  <c r="AJ510" i="17"/>
  <c r="AF649" i="17"/>
  <c r="AJ524" i="17"/>
  <c r="AF602" i="17"/>
  <c r="AF528" i="17"/>
  <c r="AJ654" i="17"/>
  <c r="AF633" i="17"/>
  <c r="AF632" i="17"/>
  <c r="AJ560" i="17"/>
  <c r="AF624" i="17"/>
  <c r="AF472" i="17"/>
  <c r="AJ545" i="17"/>
  <c r="AT575" i="17"/>
  <c r="AF552" i="17"/>
  <c r="AF654" i="17"/>
  <c r="AJ482" i="17"/>
  <c r="AF603" i="17"/>
  <c r="AF550" i="17"/>
  <c r="AF491" i="17"/>
  <c r="AJ470" i="17"/>
  <c r="AJ672" i="17"/>
  <c r="AF615" i="17"/>
  <c r="AJ552" i="17"/>
  <c r="AJ658" i="17"/>
  <c r="AF508" i="17"/>
  <c r="AF594" i="17"/>
  <c r="AF626" i="17"/>
  <c r="AF531" i="17"/>
  <c r="AF599" i="17"/>
  <c r="AJ537" i="17"/>
  <c r="AJ586" i="17"/>
  <c r="AJ570" i="17"/>
  <c r="AD663" i="17"/>
  <c r="AF573" i="17"/>
  <c r="AF524" i="17"/>
  <c r="AF622" i="17"/>
  <c r="AF495" i="17"/>
  <c r="AJ580" i="17"/>
  <c r="AJ645" i="17"/>
  <c r="AJ652" i="17"/>
  <c r="AF530" i="17"/>
  <c r="AF474" i="17"/>
  <c r="AF580" i="17"/>
  <c r="AF653" i="17"/>
  <c r="AJ614" i="17"/>
  <c r="AJ496" i="17"/>
  <c r="AJ472" i="17"/>
  <c r="AF605" i="17"/>
  <c r="AF564" i="17"/>
  <c r="AF513" i="17"/>
  <c r="AF609" i="17"/>
  <c r="AJ630" i="17"/>
  <c r="AJ663" i="17"/>
  <c r="AJ617" i="17"/>
  <c r="AF563" i="17"/>
  <c r="AF677" i="17"/>
  <c r="AF639" i="17"/>
  <c r="AF523" i="17"/>
  <c r="AJ633" i="17"/>
  <c r="AJ554" i="17"/>
  <c r="AJ544" i="17"/>
  <c r="AF575" i="17"/>
  <c r="AF588" i="17"/>
  <c r="AF536" i="17"/>
  <c r="AF574" i="17"/>
  <c r="AF561" i="17"/>
  <c r="AJ671" i="17"/>
  <c r="AJ563" i="17"/>
  <c r="AJ520" i="17"/>
  <c r="AF483" i="17"/>
  <c r="AF477" i="17"/>
  <c r="AF501" i="17"/>
  <c r="AF596" i="17"/>
  <c r="AF521" i="17"/>
  <c r="AF627" i="17"/>
  <c r="AF666" i="17"/>
  <c r="AF630" i="17"/>
  <c r="AF475" i="17"/>
  <c r="AF498" i="17"/>
  <c r="AT536" i="17"/>
  <c r="AD534" i="17"/>
  <c r="AD501" i="17"/>
  <c r="AD515" i="17"/>
  <c r="AD614" i="17"/>
  <c r="AD654" i="17"/>
  <c r="AD648" i="17"/>
  <c r="AD484" i="17"/>
  <c r="AD521" i="17"/>
  <c r="AD520" i="17"/>
  <c r="AD554" i="17"/>
  <c r="AF660" i="17"/>
  <c r="AF551" i="17"/>
  <c r="AF555" i="17"/>
  <c r="AF537" i="17"/>
  <c r="AF538" i="17"/>
  <c r="AF637" i="17"/>
  <c r="AJ506" i="17"/>
  <c r="AJ539" i="17"/>
  <c r="AJ529" i="17"/>
  <c r="AD675" i="17"/>
  <c r="AD670" i="17"/>
  <c r="AD571" i="17"/>
  <c r="AD639" i="17"/>
  <c r="AD576" i="17"/>
  <c r="AD592" i="17"/>
  <c r="AD526" i="17"/>
  <c r="AD560" i="17"/>
  <c r="AD508" i="17"/>
  <c r="AD510" i="17"/>
  <c r="AD536" i="17"/>
  <c r="AD498" i="17"/>
  <c r="AD668" i="17"/>
  <c r="AD677" i="17"/>
  <c r="AF554" i="17"/>
  <c r="AF657" i="17"/>
  <c r="AF664" i="17"/>
  <c r="AF621" i="17"/>
  <c r="AF671" i="17"/>
  <c r="AF641" i="17"/>
  <c r="AJ497" i="17"/>
  <c r="AJ590" i="17"/>
  <c r="AJ569" i="17"/>
  <c r="AD569" i="17"/>
  <c r="AD487" i="17"/>
  <c r="AD605" i="17"/>
  <c r="AD653" i="17"/>
  <c r="AF517" i="17"/>
  <c r="AF636" i="17"/>
  <c r="AF625" i="17"/>
  <c r="AF545" i="17"/>
  <c r="AF579" i="17"/>
  <c r="AF614" i="17"/>
  <c r="AD616" i="17"/>
  <c r="AD547" i="17"/>
  <c r="AD551" i="17"/>
  <c r="AD514" i="17"/>
  <c r="AD627" i="17"/>
  <c r="AD595" i="17"/>
  <c r="AD577" i="17"/>
  <c r="AD655" i="17"/>
  <c r="AD489" i="17"/>
  <c r="AD561" i="17"/>
  <c r="AF659" i="17"/>
  <c r="AF542" i="17"/>
  <c r="AF522" i="17"/>
  <c r="AF595" i="17"/>
  <c r="AF674" i="17"/>
  <c r="AF673" i="17"/>
  <c r="AD550" i="17"/>
  <c r="AD583" i="17"/>
  <c r="AH577" i="17"/>
  <c r="AD602" i="17"/>
  <c r="AD645" i="17"/>
  <c r="AD483" i="17"/>
  <c r="AD647" i="17"/>
  <c r="AD507" i="17"/>
  <c r="AD671" i="17"/>
  <c r="AF658" i="17"/>
  <c r="AF485" i="17"/>
  <c r="AF504" i="17"/>
  <c r="AF509" i="17"/>
  <c r="AF553" i="17"/>
  <c r="AF540" i="17"/>
  <c r="AF606" i="17"/>
  <c r="AF497" i="17"/>
  <c r="AF519" i="17"/>
  <c r="AF652" i="17"/>
  <c r="AF494" i="17"/>
  <c r="AF548" i="17"/>
  <c r="AF587" i="17"/>
  <c r="AF581" i="17"/>
  <c r="AF499" i="17"/>
  <c r="AF481" i="17"/>
  <c r="AJ649" i="17"/>
  <c r="AJ550" i="17"/>
  <c r="AJ546" i="17"/>
  <c r="AJ536" i="17"/>
  <c r="AJ585" i="17"/>
  <c r="AT540" i="17"/>
  <c r="AD557" i="17"/>
  <c r="AD559" i="17"/>
  <c r="AD555" i="17"/>
  <c r="AD637" i="17"/>
  <c r="AD586" i="17"/>
  <c r="AD486" i="17"/>
  <c r="AD646" i="17"/>
  <c r="AF661" i="17"/>
  <c r="AF618" i="17"/>
  <c r="AF482" i="17"/>
  <c r="AF518" i="17"/>
  <c r="AF505" i="17"/>
  <c r="AF679" i="17"/>
  <c r="AF590" i="17"/>
  <c r="AF529" i="17"/>
  <c r="AF515" i="17"/>
  <c r="AF576" i="17"/>
  <c r="AF479" i="17"/>
  <c r="AF669" i="17"/>
  <c r="AF532" i="17"/>
  <c r="AF549" i="17"/>
  <c r="AF487" i="17"/>
  <c r="AJ487" i="17"/>
  <c r="AJ587" i="17"/>
  <c r="AJ543" i="17"/>
  <c r="AJ551" i="17"/>
  <c r="AJ575" i="17"/>
  <c r="AJ592" i="17"/>
  <c r="AJ662" i="17"/>
  <c r="AD538" i="17"/>
  <c r="AD541" i="17"/>
  <c r="AD659" i="17"/>
  <c r="AD658" i="17"/>
  <c r="AD641" i="17"/>
  <c r="AD549" i="17"/>
  <c r="AD574" i="17"/>
  <c r="AD608" i="17"/>
  <c r="AF663" i="17"/>
  <c r="AF644" i="17"/>
  <c r="AF559" i="17"/>
  <c r="AF492" i="17"/>
  <c r="AF516" i="17"/>
  <c r="AF507" i="17"/>
  <c r="AF565" i="17"/>
  <c r="AF601" i="17"/>
  <c r="AF600" i="17"/>
  <c r="AF567" i="17"/>
  <c r="AF662" i="17"/>
  <c r="AF645" i="17"/>
  <c r="AF648" i="17"/>
  <c r="AF512" i="17"/>
  <c r="AF469" i="17"/>
  <c r="AJ668" i="17"/>
  <c r="AJ659" i="17"/>
  <c r="AJ675" i="17"/>
  <c r="AJ642" i="17"/>
  <c r="AJ555" i="17"/>
  <c r="AJ582" i="17"/>
  <c r="AT582" i="17"/>
  <c r="AD509" i="17"/>
  <c r="AD606" i="17"/>
  <c r="AD585" i="17"/>
  <c r="AD511" i="17"/>
  <c r="AD517" i="17"/>
  <c r="AD542" i="17"/>
  <c r="AD580" i="17"/>
  <c r="AF611" i="17"/>
  <c r="AF525" i="17"/>
  <c r="AF638" i="17"/>
  <c r="AF478" i="17"/>
  <c r="AF489" i="17"/>
  <c r="AF583" i="17"/>
  <c r="AF527" i="17"/>
  <c r="AF585" i="17"/>
  <c r="AF584" i="17"/>
  <c r="AF476" i="17"/>
  <c r="AF572" i="17"/>
  <c r="AF667" i="17"/>
  <c r="AF503" i="17"/>
  <c r="AF471" i="17"/>
  <c r="AF634" i="17"/>
  <c r="AJ486" i="17"/>
  <c r="AJ491" i="17"/>
  <c r="AJ479" i="17"/>
  <c r="AJ521" i="17"/>
  <c r="AJ581" i="17"/>
  <c r="AJ676" i="17"/>
  <c r="AT502" i="17"/>
  <c r="AT649" i="17"/>
  <c r="AD613" i="17"/>
  <c r="AD628" i="17"/>
  <c r="AD491" i="17"/>
  <c r="AD640" i="17"/>
  <c r="AD618" i="17"/>
  <c r="AD496" i="17"/>
  <c r="AD661" i="17"/>
  <c r="AF480" i="17"/>
  <c r="AF566" i="17"/>
  <c r="AF623" i="17"/>
  <c r="AF672" i="17"/>
  <c r="AF668" i="17"/>
  <c r="AF646" i="17"/>
  <c r="AF473" i="17"/>
  <c r="AF510" i="17"/>
  <c r="AF678" i="17"/>
  <c r="AF617" i="17"/>
  <c r="AF578" i="17"/>
  <c r="AF535" i="17"/>
  <c r="AF650" i="17"/>
  <c r="AF640" i="17"/>
  <c r="AF558" i="17"/>
  <c r="AJ598" i="17"/>
  <c r="AJ500" i="17"/>
  <c r="AJ602" i="17"/>
  <c r="AJ624" i="17"/>
  <c r="AJ636" i="17"/>
  <c r="AJ679" i="17"/>
  <c r="AJ485" i="17"/>
  <c r="AT555" i="17"/>
  <c r="AD626" i="17"/>
  <c r="AD582" i="17"/>
  <c r="AD611" i="17"/>
  <c r="AD562" i="17"/>
  <c r="AD568" i="17"/>
  <c r="AD621" i="17"/>
  <c r="AF616" i="17"/>
  <c r="AF610" i="17"/>
  <c r="AF560" i="17"/>
  <c r="AF629" i="17"/>
  <c r="AF544" i="17"/>
  <c r="AF628" i="17"/>
  <c r="AF665" i="17"/>
  <c r="AF488" i="17"/>
  <c r="AF643" i="17"/>
  <c r="AF533" i="17"/>
  <c r="AF613" i="17"/>
  <c r="AF526" i="17"/>
  <c r="AF670" i="17"/>
  <c r="AF676" i="17"/>
  <c r="AF608" i="17"/>
  <c r="AJ621" i="17"/>
  <c r="AJ628" i="17"/>
  <c r="AJ637" i="17"/>
  <c r="AJ553" i="17"/>
  <c r="AJ480" i="17"/>
  <c r="AJ533" i="17"/>
  <c r="AT665" i="17"/>
  <c r="AT645" i="17"/>
  <c r="AT495" i="17"/>
  <c r="AD652" i="17"/>
  <c r="AD528" i="17"/>
  <c r="AD473" i="17"/>
  <c r="AD540" i="17"/>
  <c r="AD633" i="17"/>
  <c r="AD666" i="17"/>
  <c r="AD581" i="17"/>
  <c r="AD570" i="17"/>
  <c r="AF591" i="17"/>
  <c r="AF541" i="17"/>
  <c r="AF589" i="17"/>
  <c r="AF604" i="17"/>
  <c r="AF506" i="17"/>
  <c r="AF568" i="17"/>
  <c r="AF647" i="17"/>
  <c r="AF620" i="17"/>
  <c r="AF496" i="17"/>
  <c r="AF586" i="17"/>
  <c r="AF502" i="17"/>
  <c r="AF619" i="17"/>
  <c r="AF675" i="17"/>
  <c r="AF593" i="17"/>
  <c r="AF493" i="17"/>
  <c r="AJ591" i="17"/>
  <c r="AJ593" i="17"/>
  <c r="AJ542" i="17"/>
  <c r="AJ601" i="17"/>
  <c r="AJ558" i="17"/>
  <c r="AJ572" i="17"/>
  <c r="AJ631" i="17"/>
  <c r="AT486" i="17"/>
  <c r="AD493" i="17"/>
  <c r="AD502" i="17"/>
  <c r="AD619" i="17"/>
  <c r="AD638" i="17"/>
  <c r="AD497" i="17"/>
  <c r="AD604" i="17"/>
  <c r="AD679" i="17"/>
  <c r="AD469" i="17"/>
  <c r="AD480" i="17"/>
  <c r="AD662" i="17"/>
  <c r="AD529" i="17"/>
  <c r="AD548" i="17"/>
  <c r="AD527" i="17"/>
  <c r="AD522" i="17"/>
  <c r="AJ578" i="17"/>
  <c r="AJ530" i="17"/>
  <c r="AJ499" i="17"/>
  <c r="AJ600" i="17"/>
  <c r="AJ634" i="17"/>
  <c r="AJ556" i="17"/>
  <c r="AJ583" i="17"/>
  <c r="AJ517" i="17"/>
  <c r="AJ511" i="17"/>
  <c r="AJ481" i="17"/>
  <c r="AJ647" i="17"/>
  <c r="AJ657" i="17"/>
  <c r="AJ677" i="17"/>
  <c r="AJ562" i="17"/>
  <c r="AJ579" i="17"/>
  <c r="AJ493" i="17"/>
  <c r="AJ596" i="17"/>
  <c r="AJ618" i="17"/>
  <c r="AT549" i="17"/>
  <c r="AT578" i="17"/>
  <c r="AT589" i="17"/>
  <c r="AT497" i="17"/>
  <c r="AT559" i="17"/>
  <c r="AD567" i="17"/>
  <c r="AD495" i="17"/>
  <c r="AD512" i="17"/>
  <c r="AD676" i="17"/>
  <c r="AD471" i="17"/>
  <c r="AD594" i="17"/>
  <c r="AD622" i="17"/>
  <c r="AD664" i="17"/>
  <c r="AD578" i="17"/>
  <c r="AD669" i="17"/>
  <c r="AD672" i="17"/>
  <c r="AD474" i="17"/>
  <c r="AD589" i="17"/>
  <c r="AD625" i="17"/>
  <c r="AD513" i="17"/>
  <c r="AD532" i="17"/>
  <c r="AD481" i="17"/>
  <c r="AD506" i="17"/>
  <c r="AF486" i="17"/>
  <c r="AF514" i="17"/>
  <c r="AF520" i="17"/>
  <c r="AF539" i="17"/>
  <c r="AF569" i="17"/>
  <c r="AF635" i="17"/>
  <c r="AF598" i="17"/>
  <c r="AF562" i="17"/>
  <c r="AF651" i="17"/>
  <c r="AJ613" i="17"/>
  <c r="AJ620" i="17"/>
  <c r="AJ532" i="17"/>
  <c r="AJ512" i="17"/>
  <c r="AJ641" i="17"/>
  <c r="AJ646" i="17"/>
  <c r="AJ488" i="17"/>
  <c r="AJ498" i="17"/>
  <c r="AJ515" i="17"/>
  <c r="AJ643" i="17"/>
  <c r="AJ651" i="17"/>
  <c r="AJ605" i="17"/>
  <c r="AJ502" i="17"/>
  <c r="AJ612" i="17"/>
  <c r="AJ666" i="17"/>
  <c r="AT517" i="17"/>
  <c r="AT562" i="17"/>
  <c r="AT636" i="17"/>
  <c r="AT485" i="17"/>
  <c r="AT539" i="17"/>
  <c r="AD617" i="17"/>
  <c r="AD636" i="17"/>
  <c r="AD575" i="17"/>
  <c r="AD499" i="17"/>
  <c r="AD516" i="17"/>
  <c r="AD470" i="17"/>
  <c r="AD492" i="17"/>
  <c r="AJ566" i="17"/>
  <c r="AJ474" i="17"/>
  <c r="AJ670" i="17"/>
  <c r="AJ557" i="17"/>
  <c r="AJ644" i="17"/>
  <c r="AJ574" i="17"/>
  <c r="AJ571" i="17"/>
  <c r="AJ639" i="17"/>
  <c r="AT501" i="17"/>
  <c r="AT643" i="17"/>
  <c r="AT484" i="17"/>
  <c r="AT538" i="17"/>
  <c r="AD674" i="17"/>
  <c r="AD657" i="17"/>
  <c r="AD553" i="17"/>
  <c r="AD572" i="17"/>
  <c r="AD590" i="17"/>
  <c r="AD546" i="17"/>
  <c r="AD631" i="17"/>
  <c r="AD650" i="17"/>
  <c r="AD523" i="17"/>
  <c r="AD620" i="17"/>
  <c r="AD660" i="17"/>
  <c r="AD488" i="17"/>
  <c r="AD500" i="17"/>
  <c r="AD656" i="17"/>
  <c r="AD478" i="17"/>
  <c r="AJ625" i="17"/>
  <c r="AJ629" i="17"/>
  <c r="AJ534" i="17"/>
  <c r="AJ616" i="17"/>
  <c r="AJ526" i="17"/>
  <c r="AJ483" i="17"/>
  <c r="AJ588" i="17"/>
  <c r="AJ516" i="17"/>
  <c r="AJ528" i="17"/>
  <c r="AJ603" i="17"/>
  <c r="AJ475" i="17"/>
  <c r="AJ471" i="17"/>
  <c r="AJ522" i="17"/>
  <c r="AJ674" i="17"/>
  <c r="AJ611" i="17"/>
  <c r="AJ664" i="17"/>
  <c r="AJ547" i="17"/>
  <c r="AT634" i="17"/>
  <c r="AT610" i="17"/>
  <c r="AT674" i="17"/>
  <c r="AT506" i="17"/>
  <c r="AD601" i="17"/>
  <c r="AD599" i="17"/>
  <c r="AD609" i="17"/>
  <c r="AD644" i="17"/>
  <c r="AD603" i="17"/>
  <c r="AD537" i="17"/>
  <c r="AD556" i="17"/>
  <c r="AD543" i="17"/>
  <c r="AD530" i="17"/>
  <c r="AD615" i="17"/>
  <c r="AD634" i="17"/>
  <c r="AD477" i="17"/>
  <c r="AD596" i="17"/>
  <c r="AD607" i="17"/>
  <c r="AD667" i="17"/>
  <c r="AD476" i="17"/>
  <c r="AD673" i="17"/>
  <c r="AD651" i="17"/>
  <c r="AF656" i="17"/>
  <c r="AF570" i="17"/>
  <c r="AF511" i="17"/>
  <c r="AF642" i="17"/>
  <c r="AF470" i="17"/>
  <c r="AF500" i="17"/>
  <c r="AF543" i="17"/>
  <c r="AF490" i="17"/>
  <c r="AF571" i="17"/>
  <c r="AF592" i="17"/>
  <c r="AJ678" i="17"/>
  <c r="AJ635" i="17"/>
  <c r="AJ622" i="17"/>
  <c r="AJ648" i="17"/>
  <c r="AJ589" i="17"/>
  <c r="AJ565" i="17"/>
  <c r="AJ507" i="17"/>
  <c r="AJ604" i="17"/>
  <c r="AJ650" i="17"/>
  <c r="AJ564" i="17"/>
  <c r="AJ573" i="17"/>
  <c r="AJ525" i="17"/>
  <c r="AJ527" i="17"/>
  <c r="AJ508" i="17"/>
  <c r="AJ561" i="17"/>
  <c r="AJ660" i="17"/>
  <c r="AJ640" i="17"/>
  <c r="AF547" i="17"/>
  <c r="AT568" i="17"/>
  <c r="AT581" i="17"/>
  <c r="AT601" i="17"/>
  <c r="AT492" i="17"/>
  <c r="AD623" i="17"/>
  <c r="AD642" i="17"/>
  <c r="AD503" i="17"/>
  <c r="AD612" i="17"/>
  <c r="AD598" i="17"/>
  <c r="AD505" i="17"/>
  <c r="AD524" i="17"/>
  <c r="AD490" i="17"/>
  <c r="AD472" i="17"/>
  <c r="AD565" i="17"/>
  <c r="AD584" i="17"/>
  <c r="AD629" i="17"/>
  <c r="AD558" i="17"/>
  <c r="AD643" i="17"/>
  <c r="AD665" i="17"/>
  <c r="AD579" i="17"/>
  <c r="AD632" i="17"/>
  <c r="AJ505" i="17"/>
  <c r="AJ518" i="17"/>
  <c r="AJ473" i="17"/>
  <c r="AJ619" i="17"/>
  <c r="AJ626" i="17"/>
  <c r="AJ669" i="17"/>
  <c r="AJ595" i="17"/>
  <c r="AJ549" i="17"/>
  <c r="AJ503" i="17"/>
  <c r="AJ606" i="17"/>
  <c r="AJ655" i="17"/>
  <c r="AJ568" i="17"/>
  <c r="AJ609" i="17"/>
  <c r="AJ492" i="17"/>
  <c r="AJ531" i="17"/>
  <c r="AJ623" i="17"/>
  <c r="AJ494" i="17"/>
  <c r="AT671" i="17"/>
  <c r="AT520" i="17"/>
  <c r="AT630" i="17"/>
  <c r="AT663" i="17"/>
  <c r="AT521" i="17"/>
  <c r="AT608" i="17"/>
  <c r="AT595" i="17"/>
  <c r="AT505" i="17"/>
  <c r="AD573" i="17"/>
  <c r="AD600" i="17"/>
  <c r="AD649" i="17"/>
  <c r="AD566" i="17"/>
  <c r="AD587" i="17"/>
  <c r="AD475" i="17"/>
  <c r="AD494" i="17"/>
  <c r="AD678" i="17"/>
  <c r="AD591" i="17"/>
  <c r="AD533" i="17"/>
  <c r="AD552" i="17"/>
  <c r="AD535" i="17"/>
  <c r="AD610" i="17"/>
  <c r="AD630" i="17"/>
  <c r="AD482" i="17"/>
  <c r="AD588" i="17"/>
  <c r="AJ548" i="17"/>
  <c r="AJ567" i="17"/>
  <c r="AJ509" i="17"/>
  <c r="AJ484" i="17"/>
  <c r="AJ477" i="17"/>
  <c r="AJ615" i="17"/>
  <c r="AJ638" i="17"/>
  <c r="AJ661" i="17"/>
  <c r="AJ597" i="17"/>
  <c r="AJ656" i="17"/>
  <c r="AJ523" i="17"/>
  <c r="AJ608" i="17"/>
  <c r="AJ665" i="17"/>
  <c r="AJ540" i="17"/>
  <c r="AJ504" i="17"/>
  <c r="AJ501" i="17"/>
  <c r="AJ490" i="17"/>
  <c r="AT534" i="17"/>
  <c r="AT590" i="17"/>
  <c r="AT651" i="17"/>
  <c r="AT512" i="17"/>
  <c r="AT572" i="17"/>
  <c r="AT479" i="17"/>
  <c r="AT535" i="17"/>
  <c r="AT629" i="17"/>
  <c r="AT672" i="17"/>
  <c r="AT524" i="17"/>
  <c r="AD593" i="17"/>
  <c r="AD525" i="17"/>
  <c r="AD544" i="17"/>
  <c r="AD519" i="17"/>
  <c r="AD518" i="17"/>
  <c r="AD635" i="17"/>
  <c r="AD597" i="17"/>
  <c r="AD539" i="17"/>
  <c r="AD624" i="17"/>
  <c r="AD531" i="17"/>
  <c r="AD479" i="17"/>
  <c r="AD504" i="17"/>
  <c r="AD485" i="17"/>
  <c r="AD545" i="17"/>
  <c r="AD564" i="17"/>
  <c r="AD563" i="17"/>
  <c r="AF534" i="17"/>
  <c r="AF607" i="17"/>
  <c r="AF557" i="17"/>
  <c r="AF597" i="17"/>
  <c r="AF612" i="17"/>
  <c r="AF484" i="17"/>
  <c r="AF582" i="17"/>
  <c r="AF631" i="17"/>
  <c r="AJ535" i="17"/>
  <c r="AJ478" i="17"/>
  <c r="AJ584" i="17"/>
  <c r="AJ559" i="17"/>
  <c r="AJ514" i="17"/>
  <c r="AJ599" i="17"/>
  <c r="AJ495" i="17"/>
  <c r="AJ476" i="17"/>
  <c r="AJ627" i="17"/>
  <c r="AJ667" i="17"/>
  <c r="AJ541" i="17"/>
  <c r="AJ632" i="17"/>
  <c r="AJ519" i="17"/>
  <c r="AJ610" i="17"/>
  <c r="AJ469" i="17"/>
  <c r="AJ576" i="17"/>
  <c r="AT615" i="17"/>
  <c r="AT624" i="17"/>
  <c r="AT676" i="17"/>
  <c r="AT527" i="17"/>
  <c r="AT598" i="17"/>
  <c r="AT611" i="17"/>
  <c r="AT473" i="17"/>
  <c r="AT472" i="17"/>
  <c r="AT504" i="17"/>
  <c r="AT519" i="17"/>
  <c r="AT546" i="17"/>
  <c r="AT561" i="17"/>
  <c r="AT580" i="17"/>
  <c r="AT614" i="17"/>
  <c r="AT620" i="17"/>
  <c r="AT639" i="17"/>
  <c r="AT613" i="17"/>
  <c r="AT587" i="17"/>
  <c r="AT547" i="17"/>
  <c r="AT476" i="17"/>
  <c r="AT491" i="17"/>
  <c r="AT508" i="17"/>
  <c r="AT523" i="17"/>
  <c r="AT657" i="17"/>
  <c r="AT667" i="17"/>
  <c r="AT469" i="17"/>
  <c r="AT477" i="17"/>
  <c r="AT503" i="17"/>
  <c r="AT530" i="17"/>
  <c r="AT545" i="17"/>
  <c r="AT564" i="17"/>
  <c r="AT583" i="17"/>
  <c r="AT596" i="17"/>
  <c r="AT623" i="17"/>
  <c r="AT642" i="17"/>
  <c r="AT609" i="17"/>
  <c r="AT673" i="17"/>
  <c r="AT668" i="17"/>
  <c r="AT471" i="17"/>
  <c r="AT494" i="17"/>
  <c r="AT507" i="17"/>
  <c r="AT644" i="17"/>
  <c r="AT669" i="17"/>
  <c r="AT660" i="17"/>
  <c r="AT474" i="17"/>
  <c r="AT475" i="17"/>
  <c r="AT514" i="17"/>
  <c r="AT529" i="17"/>
  <c r="AT548" i="17"/>
  <c r="AT567" i="17"/>
  <c r="AT574" i="17"/>
  <c r="AT602" i="17"/>
  <c r="AT626" i="17"/>
  <c r="AT641" i="17"/>
  <c r="AT648" i="17"/>
  <c r="AT658" i="17"/>
  <c r="AT599" i="17"/>
  <c r="AT482" i="17"/>
  <c r="AT493" i="17"/>
  <c r="AT628" i="17"/>
  <c r="AT647" i="17"/>
  <c r="AT654" i="17"/>
  <c r="AT652" i="17"/>
  <c r="AT470" i="17"/>
  <c r="AT480" i="17"/>
  <c r="AT513" i="17"/>
  <c r="AT532" i="17"/>
  <c r="AT551" i="17"/>
  <c r="AT558" i="17"/>
  <c r="AT573" i="17"/>
  <c r="AT600" i="17"/>
  <c r="AT625" i="17"/>
  <c r="AT632" i="17"/>
  <c r="AT585" i="17"/>
  <c r="AT670" i="17"/>
  <c r="AT591" i="17"/>
  <c r="AT478" i="17"/>
  <c r="AT612" i="17"/>
  <c r="AT631" i="17"/>
  <c r="AT650" i="17"/>
  <c r="AT677" i="17"/>
  <c r="AT656" i="17"/>
  <c r="AT488" i="17"/>
  <c r="AT499" i="17"/>
  <c r="AT516" i="17"/>
  <c r="AT531" i="17"/>
  <c r="AT542" i="17"/>
  <c r="AT557" i="17"/>
  <c r="AT576" i="17"/>
  <c r="AT606" i="17"/>
  <c r="AT616" i="17"/>
  <c r="AT635" i="17"/>
  <c r="AT597" i="17"/>
  <c r="AT666" i="17"/>
  <c r="AT675" i="17"/>
  <c r="AT678" i="17"/>
  <c r="AT664" i="17"/>
  <c r="AT487" i="17"/>
  <c r="AT500" i="17"/>
  <c r="AT515" i="17"/>
  <c r="AT526" i="17"/>
  <c r="AT541" i="17"/>
  <c r="AT560" i="17"/>
  <c r="AT579" i="17"/>
  <c r="AT588" i="17"/>
  <c r="AT619" i="17"/>
  <c r="AT638" i="17"/>
  <c r="AT593" i="17"/>
  <c r="AT566" i="17"/>
  <c r="AT586" i="17"/>
  <c r="AT618" i="17"/>
  <c r="AT633" i="17"/>
  <c r="AT605" i="17"/>
  <c r="AT603" i="17"/>
  <c r="AT655" i="17"/>
  <c r="AT490" i="17"/>
  <c r="AT481" i="17"/>
  <c r="AT510" i="17"/>
  <c r="AT525" i="17"/>
  <c r="AT544" i="17"/>
  <c r="AT563" i="17"/>
  <c r="AT570" i="17"/>
  <c r="AT594" i="17"/>
  <c r="AT622" i="17"/>
  <c r="AT637" i="17"/>
  <c r="AT550" i="17"/>
  <c r="AT565" i="17"/>
  <c r="AT584" i="17"/>
  <c r="AT617" i="17"/>
  <c r="AT640" i="17"/>
  <c r="AT653" i="17"/>
  <c r="AT659" i="17"/>
  <c r="AT679" i="17"/>
  <c r="AT489" i="17"/>
  <c r="AT496" i="17"/>
  <c r="AT509" i="17"/>
  <c r="AT528" i="17"/>
  <c r="AT543" i="17"/>
  <c r="AT554" i="17"/>
  <c r="AT569" i="17"/>
  <c r="AT592" i="17"/>
  <c r="AT621" i="17"/>
  <c r="AT518" i="17"/>
  <c r="AT533" i="17"/>
  <c r="AT552" i="17"/>
  <c r="AT571" i="17"/>
  <c r="AT604" i="17"/>
  <c r="AT627" i="17"/>
  <c r="AT646" i="17"/>
  <c r="AT661" i="17"/>
  <c r="AT662" i="17"/>
  <c r="AT607" i="17"/>
  <c r="AT483" i="17"/>
  <c r="AT498" i="17"/>
  <c r="AT511" i="17"/>
  <c r="AT522" i="17"/>
  <c r="AT537" i="17"/>
  <c r="AT556" i="17"/>
  <c r="AS555" i="17"/>
  <c r="AS573" i="17"/>
  <c r="AS675" i="17"/>
  <c r="AS659" i="17"/>
  <c r="AS643" i="17"/>
  <c r="AS627" i="17"/>
  <c r="AS611" i="17"/>
  <c r="AS595" i="17"/>
  <c r="AS574" i="17"/>
  <c r="AS542" i="17"/>
  <c r="AS492" i="17"/>
  <c r="AS515" i="17"/>
  <c r="AS499" i="17"/>
  <c r="AS474" i="17"/>
  <c r="AS569" i="17"/>
  <c r="AS674" i="17"/>
  <c r="AS658" i="17"/>
  <c r="AS642" i="17"/>
  <c r="AS626" i="17"/>
  <c r="AS610" i="17"/>
  <c r="AS594" i="17"/>
  <c r="AS572" i="17"/>
  <c r="AS540" i="17"/>
  <c r="AS494" i="17"/>
  <c r="AS514" i="17"/>
  <c r="AS481" i="17"/>
  <c r="AS470" i="17"/>
  <c r="AS551" i="17"/>
  <c r="AS528" i="17"/>
  <c r="AS665" i="17"/>
  <c r="AS649" i="17"/>
  <c r="AS633" i="17"/>
  <c r="AS617" i="17"/>
  <c r="AS601" i="17"/>
  <c r="AS585" i="17"/>
  <c r="AS554" i="17"/>
  <c r="AS533" i="17"/>
  <c r="AS521" i="17"/>
  <c r="AS505" i="17"/>
  <c r="AS479" i="17"/>
  <c r="AS543" i="17"/>
  <c r="AS676" i="17"/>
  <c r="AS660" i="17"/>
  <c r="AS644" i="17"/>
  <c r="AS628" i="17"/>
  <c r="AS612" i="17"/>
  <c r="AS596" i="17"/>
  <c r="AS576" i="17"/>
  <c r="AS544" i="17"/>
  <c r="AS523" i="17"/>
  <c r="AS516" i="17"/>
  <c r="AS500" i="17"/>
  <c r="AS471" i="17"/>
  <c r="AS563" i="17"/>
  <c r="AS557" i="17"/>
  <c r="AS671" i="17"/>
  <c r="AS655" i="17"/>
  <c r="AS639" i="17"/>
  <c r="AS623" i="17"/>
  <c r="AS607" i="17"/>
  <c r="AS591" i="17"/>
  <c r="AS566" i="17"/>
  <c r="AS530" i="17"/>
  <c r="Y72" i="1" s="1"/>
  <c r="AH72" i="1" s="1"/>
  <c r="AS497" i="17"/>
  <c r="AS511" i="17"/>
  <c r="AS487" i="17"/>
  <c r="AS571" i="17"/>
  <c r="AS553" i="17"/>
  <c r="AS670" i="17"/>
  <c r="AS654" i="17"/>
  <c r="AS638" i="17"/>
  <c r="AS622" i="17"/>
  <c r="AS606" i="17"/>
  <c r="AS590" i="17"/>
  <c r="AS564" i="17"/>
  <c r="AS526" i="17"/>
  <c r="AS495" i="17"/>
  <c r="AS510" i="17"/>
  <c r="AS485" i="17"/>
  <c r="AS539" i="17"/>
  <c r="AS581" i="17"/>
  <c r="AS677" i="17"/>
  <c r="AS661" i="17"/>
  <c r="AS645" i="17"/>
  <c r="AS629" i="17"/>
  <c r="AS613" i="17"/>
  <c r="AS597" i="17"/>
  <c r="AS578" i="17"/>
  <c r="AS546" i="17"/>
  <c r="AS525" i="17"/>
  <c r="AS517" i="17"/>
  <c r="AS501" i="17"/>
  <c r="AS475" i="17"/>
  <c r="AS561" i="17"/>
  <c r="Y103" i="1" s="1"/>
  <c r="AH103" i="1" s="1"/>
  <c r="AS672" i="17"/>
  <c r="AS656" i="17"/>
  <c r="AS640" i="17"/>
  <c r="AS624" i="17"/>
  <c r="AS608" i="17"/>
  <c r="AS592" i="17"/>
  <c r="AS568" i="17"/>
  <c r="AS534" i="17"/>
  <c r="AS469" i="17"/>
  <c r="AS512" i="17"/>
  <c r="AS489" i="17"/>
  <c r="AS567" i="17"/>
  <c r="AS541" i="17"/>
  <c r="AS667" i="17"/>
  <c r="AS651" i="17"/>
  <c r="AS635" i="17"/>
  <c r="AS619" i="17"/>
  <c r="AS603" i="17"/>
  <c r="AS587" i="17"/>
  <c r="AS558" i="17"/>
  <c r="AS482" i="17"/>
  <c r="AS488" i="17"/>
  <c r="AS507" i="17"/>
  <c r="AS480" i="17"/>
  <c r="AS559" i="17"/>
  <c r="AS536" i="17"/>
  <c r="AS666" i="17"/>
  <c r="AS650" i="17"/>
  <c r="AS634" i="17"/>
  <c r="AS618" i="17"/>
  <c r="AS602" i="17"/>
  <c r="AS586" i="17"/>
  <c r="AS556" i="17"/>
  <c r="AS535" i="17"/>
  <c r="AS484" i="17"/>
  <c r="AS506" i="17"/>
  <c r="AS473" i="17"/>
  <c r="AS532" i="17"/>
  <c r="AS565" i="17"/>
  <c r="AS673" i="17"/>
  <c r="AS657" i="17"/>
  <c r="AS641" i="17"/>
  <c r="Y183" i="1" s="1"/>
  <c r="AS625" i="17"/>
  <c r="AS609" i="17"/>
  <c r="AS593" i="17"/>
  <c r="AS570" i="17"/>
  <c r="AS538" i="17"/>
  <c r="AS486" i="17"/>
  <c r="AS513" i="17"/>
  <c r="AS490" i="17"/>
  <c r="AS579" i="17"/>
  <c r="AS545" i="17"/>
  <c r="AS668" i="17"/>
  <c r="AS652" i="17"/>
  <c r="AS636" i="17"/>
  <c r="AS620" i="17"/>
  <c r="AS604" i="17"/>
  <c r="AS588" i="17"/>
  <c r="AS560" i="17"/>
  <c r="AS496" i="17"/>
  <c r="AS491" i="17"/>
  <c r="AS508" i="17"/>
  <c r="AS478" i="17"/>
  <c r="AS537" i="17"/>
  <c r="AS679" i="17"/>
  <c r="AS663" i="17"/>
  <c r="AS647" i="17"/>
  <c r="AS631" i="17"/>
  <c r="AS615" i="17"/>
  <c r="AS599" i="17"/>
  <c r="AS582" i="17"/>
  <c r="AS550" i="17"/>
  <c r="AS529" i="17"/>
  <c r="AS519" i="17"/>
  <c r="AS503" i="17"/>
  <c r="AS477" i="17"/>
  <c r="AS524" i="17"/>
  <c r="AS678" i="17"/>
  <c r="AS662" i="17"/>
  <c r="AS646" i="17"/>
  <c r="AS630" i="17"/>
  <c r="AS614" i="17"/>
  <c r="AS598" i="17"/>
  <c r="AS580" i="17"/>
  <c r="AS548" i="17"/>
  <c r="Y90" i="1" s="1"/>
  <c r="AH90" i="1" s="1"/>
  <c r="AS527" i="17"/>
  <c r="AS518" i="17"/>
  <c r="AS502" i="17"/>
  <c r="AS476" i="17"/>
  <c r="AS583" i="17"/>
  <c r="AS549" i="17"/>
  <c r="Y91" i="1" s="1"/>
  <c r="AS669" i="17"/>
  <c r="AS653" i="17"/>
  <c r="AS637" i="17"/>
  <c r="AS621" i="17"/>
  <c r="AS605" i="17"/>
  <c r="AS589" i="17"/>
  <c r="AS562" i="17"/>
  <c r="AS522" i="17"/>
  <c r="AS493" i="17"/>
  <c r="AS509" i="17"/>
  <c r="AS483" i="17"/>
  <c r="AS575" i="17"/>
  <c r="AS498" i="17"/>
  <c r="AS664" i="17"/>
  <c r="AS648" i="17"/>
  <c r="AS632" i="17"/>
  <c r="AS616" i="17"/>
  <c r="AS600" i="17"/>
  <c r="AS584" i="17"/>
  <c r="AS552" i="17"/>
  <c r="AS531" i="17"/>
  <c r="AS520" i="17"/>
  <c r="AS504" i="17"/>
  <c r="AS472" i="17"/>
  <c r="AR547" i="17"/>
  <c r="AQ468" i="17"/>
  <c r="AR480" i="17"/>
  <c r="AR469" i="17"/>
  <c r="AR525" i="17"/>
  <c r="AR526" i="17"/>
  <c r="AR564" i="17"/>
  <c r="AR590" i="17"/>
  <c r="AR606" i="17"/>
  <c r="AR549" i="17"/>
  <c r="AR575" i="17"/>
  <c r="AR628" i="17"/>
  <c r="AR667" i="17"/>
  <c r="AR643" i="17"/>
  <c r="AR502" i="17"/>
  <c r="AR481" i="17"/>
  <c r="AR486" i="17"/>
  <c r="AR527" i="17"/>
  <c r="AR530" i="17"/>
  <c r="AR566" i="17"/>
  <c r="AR591" i="17"/>
  <c r="AR607" i="17"/>
  <c r="AR553" i="17"/>
  <c r="AR583" i="17"/>
  <c r="AR630" i="17"/>
  <c r="AR671" i="17"/>
  <c r="AR647" i="17"/>
  <c r="AR664" i="17"/>
  <c r="AR478" i="17"/>
  <c r="AR495" i="17"/>
  <c r="AR492" i="17"/>
  <c r="AR496" i="17"/>
  <c r="AR560" i="17"/>
  <c r="AR588" i="17"/>
  <c r="AR604" i="17"/>
  <c r="AR541" i="17"/>
  <c r="AR559" i="17"/>
  <c r="AR624" i="17"/>
  <c r="AR659" i="17"/>
  <c r="AR619" i="17"/>
  <c r="AR621" i="17"/>
  <c r="AR475" i="17"/>
  <c r="AR488" i="17"/>
  <c r="AR517" i="17"/>
  <c r="AR516" i="17"/>
  <c r="AR554" i="17"/>
  <c r="AR585" i="17"/>
  <c r="AR601" i="17"/>
  <c r="AR498" i="17"/>
  <c r="AR567" i="17"/>
  <c r="AR626" i="17"/>
  <c r="AR663" i="17"/>
  <c r="AR623" i="17"/>
  <c r="AR629" i="17"/>
  <c r="AR474" i="17"/>
  <c r="AR503" i="17"/>
  <c r="AR533" i="17"/>
  <c r="AR540" i="17"/>
  <c r="AR572" i="17"/>
  <c r="AR594" i="17"/>
  <c r="AR610" i="17"/>
  <c r="AR565" i="17"/>
  <c r="AR662" i="17"/>
  <c r="AR636" i="17"/>
  <c r="AR652" i="17"/>
  <c r="AR669" i="17"/>
  <c r="AR633" i="17"/>
  <c r="AR483" i="17"/>
  <c r="AR505" i="17"/>
  <c r="AR535" i="17"/>
  <c r="AR542" i="17"/>
  <c r="AR574" i="17"/>
  <c r="AR595" i="17"/>
  <c r="AR611" i="17"/>
  <c r="AR569" i="17"/>
  <c r="AR666" i="17"/>
  <c r="AR638" i="17"/>
  <c r="AR660" i="17"/>
  <c r="AR677" i="17"/>
  <c r="AR641" i="17"/>
  <c r="AR472" i="17"/>
  <c r="AR494" i="17"/>
  <c r="AR529" i="17"/>
  <c r="AR534" i="17"/>
  <c r="AR568" i="17"/>
  <c r="AR592" i="17"/>
  <c r="AR608" i="17"/>
  <c r="AR557" i="17"/>
  <c r="AR654" i="17"/>
  <c r="AR632" i="17"/>
  <c r="AR675" i="17"/>
  <c r="AR635" i="17"/>
  <c r="AR657" i="17"/>
  <c r="AR479" i="17"/>
  <c r="AR497" i="17"/>
  <c r="AR523" i="17"/>
  <c r="AR522" i="17"/>
  <c r="AR562" i="17"/>
  <c r="AR589" i="17"/>
  <c r="AR605" i="17"/>
  <c r="AR545" i="17"/>
  <c r="AR658" i="17"/>
  <c r="AR634" i="17"/>
  <c r="AR679" i="17"/>
  <c r="AR639" i="17"/>
  <c r="AR673" i="17"/>
  <c r="AR489" i="17"/>
  <c r="AR511" i="17"/>
  <c r="AR504" i="17"/>
  <c r="AR548" i="17"/>
  <c r="AR580" i="17"/>
  <c r="AR598" i="17"/>
  <c r="AR614" i="17"/>
  <c r="AR581" i="17"/>
  <c r="AR678" i="17"/>
  <c r="AR644" i="17"/>
  <c r="AR499" i="17"/>
  <c r="AR555" i="17"/>
  <c r="AR656" i="17"/>
  <c r="AR490" i="17"/>
  <c r="AR513" i="17"/>
  <c r="AR508" i="17"/>
  <c r="AR550" i="17"/>
  <c r="AR582" i="17"/>
  <c r="AR599" i="17"/>
  <c r="AR506" i="17"/>
  <c r="AR510" i="17"/>
  <c r="AR518" i="17"/>
  <c r="AR646" i="17"/>
  <c r="AR615" i="17"/>
  <c r="AR571" i="17"/>
  <c r="AR672" i="17"/>
  <c r="AR485" i="17"/>
  <c r="AR507" i="17"/>
  <c r="AR470" i="17"/>
  <c r="AR544" i="17"/>
  <c r="AR576" i="17"/>
  <c r="AR596" i="17"/>
  <c r="AR612" i="17"/>
  <c r="AR573" i="17"/>
  <c r="AR670" i="17"/>
  <c r="AR640" i="17"/>
  <c r="AR563" i="17"/>
  <c r="AR653" i="17"/>
  <c r="AR617" i="17"/>
  <c r="AR473" i="17"/>
  <c r="AR501" i="17"/>
  <c r="AR531" i="17"/>
  <c r="AR538" i="17"/>
  <c r="AR570" i="17"/>
  <c r="AR593" i="17"/>
  <c r="AR609" i="17"/>
  <c r="AR561" i="17"/>
  <c r="AR674" i="17"/>
  <c r="AR642" i="17"/>
  <c r="AR579" i="17"/>
  <c r="AR661" i="17"/>
  <c r="AR625" i="17"/>
  <c r="AR476" i="17"/>
  <c r="AR491" i="17"/>
  <c r="AR519" i="17"/>
  <c r="AR520" i="17"/>
  <c r="AR556" i="17"/>
  <c r="AR586" i="17"/>
  <c r="AR602" i="17"/>
  <c r="AR528" i="17"/>
  <c r="AR543" i="17"/>
  <c r="AR620" i="17"/>
  <c r="AR651" i="17"/>
  <c r="AR627" i="17"/>
  <c r="AR637" i="17"/>
  <c r="AR477" i="17"/>
  <c r="AR493" i="17"/>
  <c r="AR521" i="17"/>
  <c r="AR482" i="17"/>
  <c r="AR558" i="17"/>
  <c r="AR587" i="17"/>
  <c r="AR603" i="17"/>
  <c r="AR536" i="17"/>
  <c r="AR551" i="17"/>
  <c r="AR622" i="17"/>
  <c r="AR655" i="17"/>
  <c r="AR631" i="17"/>
  <c r="AR645" i="17"/>
  <c r="AR471" i="17"/>
  <c r="AR484" i="17"/>
  <c r="AR515" i="17"/>
  <c r="AR512" i="17"/>
  <c r="AR552" i="17"/>
  <c r="AR584" i="17"/>
  <c r="AR600" i="17"/>
  <c r="AR514" i="17"/>
  <c r="AR524" i="17"/>
  <c r="AR616" i="17"/>
  <c r="AR648" i="17"/>
  <c r="AR668" i="17"/>
  <c r="AR532" i="17"/>
  <c r="AR649" i="17"/>
  <c r="AR487" i="17"/>
  <c r="AR509" i="17"/>
  <c r="AR500" i="17"/>
  <c r="AR546" i="17"/>
  <c r="AR578" i="17"/>
  <c r="AR597" i="17"/>
  <c r="AR613" i="17"/>
  <c r="AR537" i="17"/>
  <c r="AR618" i="17"/>
  <c r="AR650" i="17"/>
  <c r="AR676" i="17"/>
  <c r="AR539" i="17"/>
  <c r="AR665" i="17"/>
  <c r="AQ600" i="17"/>
  <c r="AQ473" i="17"/>
  <c r="AQ543" i="17"/>
  <c r="AQ632" i="17"/>
  <c r="AQ641" i="17"/>
  <c r="AQ606" i="17"/>
  <c r="AQ518" i="17"/>
  <c r="AQ534" i="17"/>
  <c r="AQ595" i="17"/>
  <c r="AQ661" i="17"/>
  <c r="AQ605" i="17"/>
  <c r="AQ554" i="17"/>
  <c r="AQ531" i="17"/>
  <c r="AQ630" i="17"/>
  <c r="AQ479" i="17"/>
  <c r="AQ563" i="17"/>
  <c r="AQ675" i="17"/>
  <c r="AQ527" i="17"/>
  <c r="AQ487" i="17"/>
  <c r="AQ474" i="17"/>
  <c r="AQ544" i="17"/>
  <c r="X86" i="1" s="1"/>
  <c r="AQ626" i="17"/>
  <c r="AQ617" i="17"/>
  <c r="AQ499" i="17"/>
  <c r="AQ607" i="17"/>
  <c r="AQ581" i="17"/>
  <c r="AQ547" i="17"/>
  <c r="AQ615" i="17"/>
  <c r="AQ677" i="17"/>
  <c r="AQ610" i="17"/>
  <c r="AQ631" i="17"/>
  <c r="AQ599" i="17"/>
  <c r="AQ513" i="17"/>
  <c r="AQ596" i="17"/>
  <c r="AQ569" i="17"/>
  <c r="AQ519" i="17"/>
  <c r="AQ486" i="17"/>
  <c r="AQ584" i="17"/>
  <c r="AQ510" i="17"/>
  <c r="AQ542" i="17"/>
  <c r="AQ505" i="17"/>
  <c r="AQ665" i="17"/>
  <c r="AQ612" i="17"/>
  <c r="AQ589" i="17"/>
  <c r="AQ541" i="17"/>
  <c r="AQ645" i="17"/>
  <c r="AQ594" i="17"/>
  <c r="AQ639" i="17"/>
  <c r="AQ608" i="17"/>
  <c r="AQ650" i="17"/>
  <c r="AQ618" i="17"/>
  <c r="AQ587" i="17"/>
  <c r="AQ572" i="17"/>
  <c r="AQ556" i="17"/>
  <c r="AQ540" i="17"/>
  <c r="AQ530" i="17"/>
  <c r="AQ509" i="17"/>
  <c r="AQ489" i="17"/>
  <c r="AQ470" i="17"/>
  <c r="AQ591" i="17"/>
  <c r="AQ550" i="17"/>
  <c r="AQ521" i="17"/>
  <c r="AQ480" i="17"/>
  <c r="AQ643" i="17"/>
  <c r="AQ620" i="17"/>
  <c r="AQ557" i="17"/>
  <c r="AQ511" i="17"/>
  <c r="AQ586" i="17"/>
  <c r="AQ653" i="17"/>
  <c r="AQ656" i="17"/>
  <c r="AQ659" i="17"/>
  <c r="AQ624" i="17"/>
  <c r="AQ593" i="17"/>
  <c r="AQ575" i="17"/>
  <c r="AQ559" i="17"/>
  <c r="AQ539" i="17"/>
  <c r="AQ529" i="17"/>
  <c r="AQ507" i="17"/>
  <c r="AQ488" i="17"/>
  <c r="AQ469" i="17"/>
  <c r="AQ673" i="17"/>
  <c r="AQ647" i="17"/>
  <c r="AQ674" i="17"/>
  <c r="AQ652" i="17"/>
  <c r="AQ578" i="17"/>
  <c r="AQ637" i="17"/>
  <c r="AQ644" i="17"/>
  <c r="AQ549" i="17"/>
  <c r="AQ496" i="17"/>
  <c r="AQ482" i="17"/>
  <c r="AQ646" i="17"/>
  <c r="AQ574" i="17"/>
  <c r="AQ512" i="17"/>
  <c r="AQ493" i="17"/>
  <c r="AQ670" i="17"/>
  <c r="AQ651" i="17"/>
  <c r="AQ573" i="17"/>
  <c r="X115" i="1" s="1"/>
  <c r="AQ535" i="17"/>
  <c r="AQ602" i="17"/>
  <c r="AQ662" i="17"/>
  <c r="AQ623" i="17"/>
  <c r="AQ592" i="17"/>
  <c r="AQ642" i="17"/>
  <c r="AQ611" i="17"/>
  <c r="AQ506" i="17"/>
  <c r="AQ568" i="17"/>
  <c r="X110" i="1" s="1"/>
  <c r="AQ552" i="17"/>
  <c r="AQ520" i="17"/>
  <c r="AQ526" i="17"/>
  <c r="AQ501" i="17"/>
  <c r="AQ485" i="17"/>
  <c r="AQ671" i="17"/>
  <c r="AQ582" i="17"/>
  <c r="AQ546" i="17"/>
  <c r="AQ497" i="17"/>
  <c r="AQ629" i="17"/>
  <c r="AQ664" i="17"/>
  <c r="AQ597" i="17"/>
  <c r="AQ545" i="17"/>
  <c r="AQ621" i="17"/>
  <c r="AQ502" i="17"/>
  <c r="AQ635" i="17"/>
  <c r="AQ604" i="17"/>
  <c r="AQ648" i="17"/>
  <c r="AQ616" i="17"/>
  <c r="AQ585" i="17"/>
  <c r="AQ571" i="17"/>
  <c r="AQ555" i="17"/>
  <c r="AQ516" i="17"/>
  <c r="AQ525" i="17"/>
  <c r="X67" i="1" s="1"/>
  <c r="AQ498" i="17"/>
  <c r="AQ484" i="17"/>
  <c r="AQ633" i="17"/>
  <c r="AQ668" i="17"/>
  <c r="AQ614" i="17"/>
  <c r="AQ655" i="17"/>
  <c r="AQ558" i="17"/>
  <c r="AQ658" i="17"/>
  <c r="AQ613" i="17"/>
  <c r="AQ537" i="17"/>
  <c r="AQ492" i="17"/>
  <c r="AQ475" i="17"/>
  <c r="AQ622" i="17"/>
  <c r="AQ566" i="17"/>
  <c r="AQ532" i="17"/>
  <c r="AQ483" i="17"/>
  <c r="AQ669" i="17"/>
  <c r="AQ628" i="17"/>
  <c r="AQ561" i="17"/>
  <c r="AQ523" i="17"/>
  <c r="AQ649" i="17"/>
  <c r="AQ598" i="17"/>
  <c r="AQ676" i="17"/>
  <c r="AQ679" i="17"/>
  <c r="AQ634" i="17"/>
  <c r="AQ603" i="17"/>
  <c r="AQ580" i="17"/>
  <c r="AQ564" i="17"/>
  <c r="AQ548" i="17"/>
  <c r="AQ504" i="17"/>
  <c r="AQ522" i="17"/>
  <c r="AQ495" i="17"/>
  <c r="AQ481" i="17"/>
  <c r="AQ638" i="17"/>
  <c r="AQ570" i="17"/>
  <c r="AQ536" i="17"/>
  <c r="AQ476" i="17"/>
  <c r="AQ625" i="17"/>
  <c r="AQ667" i="17"/>
  <c r="AQ514" i="17"/>
  <c r="AQ508" i="17"/>
  <c r="AQ666" i="17"/>
  <c r="AQ654" i="17"/>
  <c r="AQ619" i="17"/>
  <c r="AQ588" i="17"/>
  <c r="AQ640" i="17"/>
  <c r="AQ609" i="17"/>
  <c r="AQ583" i="17"/>
  <c r="AQ567" i="17"/>
  <c r="AQ551" i="17"/>
  <c r="AQ500" i="17"/>
  <c r="AQ490" i="17"/>
  <c r="AQ494" i="17"/>
  <c r="X36" i="1" s="1"/>
  <c r="AQ477" i="17"/>
  <c r="AQ515" i="17"/>
  <c r="AQ579" i="17"/>
  <c r="AQ672" i="17"/>
  <c r="AQ565" i="17"/>
  <c r="AQ528" i="17"/>
  <c r="AQ491" i="17"/>
  <c r="AQ560" i="17"/>
  <c r="AQ663" i="17"/>
  <c r="AQ503" i="17"/>
  <c r="AQ472" i="17"/>
  <c r="AQ471" i="17"/>
  <c r="AQ627" i="17"/>
  <c r="AQ657" i="17"/>
  <c r="AQ533" i="17"/>
  <c r="AQ601" i="17"/>
  <c r="AQ590" i="17"/>
  <c r="AQ636" i="17"/>
  <c r="AQ562" i="17"/>
  <c r="AQ517" i="17"/>
  <c r="AQ576" i="17"/>
  <c r="AQ660" i="17"/>
  <c r="AQ553" i="17"/>
  <c r="AQ524" i="17"/>
  <c r="AQ478" i="17"/>
  <c r="AQ538" i="17"/>
  <c r="AQ678" i="17"/>
  <c r="AP547" i="17"/>
  <c r="AP631" i="17"/>
  <c r="AP647" i="17"/>
  <c r="AP668" i="17"/>
  <c r="AP670" i="17"/>
  <c r="AP674" i="17"/>
  <c r="AP521" i="17"/>
  <c r="AP579" i="17"/>
  <c r="AP646" i="17"/>
  <c r="AP477" i="17"/>
  <c r="AP492" i="17"/>
  <c r="AP507" i="17"/>
  <c r="AP523" i="17"/>
  <c r="AP470" i="17"/>
  <c r="AP553" i="17"/>
  <c r="AP569" i="17"/>
  <c r="AP595" i="17"/>
  <c r="AP620" i="17"/>
  <c r="AP636" i="17"/>
  <c r="AP588" i="17"/>
  <c r="AP661" i="17"/>
  <c r="AP679" i="17"/>
  <c r="AP490" i="17"/>
  <c r="AP529" i="17"/>
  <c r="AP575" i="17"/>
  <c r="AP642" i="17"/>
  <c r="AP663" i="17"/>
  <c r="AP489" i="17"/>
  <c r="AP500" i="17"/>
  <c r="AP516" i="17"/>
  <c r="AP532" i="17"/>
  <c r="AP546" i="17"/>
  <c r="AP562" i="17"/>
  <c r="AP578" i="17"/>
  <c r="AP605" i="17"/>
  <c r="AP625" i="17"/>
  <c r="AP641" i="17"/>
  <c r="AP608" i="17"/>
  <c r="AP590" i="17"/>
  <c r="AP659" i="17"/>
  <c r="AP501" i="17"/>
  <c r="AP543" i="17"/>
  <c r="AP607" i="17"/>
  <c r="AP664" i="17"/>
  <c r="AP491" i="17"/>
  <c r="AP522" i="17"/>
  <c r="AP615" i="17"/>
  <c r="AP483" i="17"/>
  <c r="AP495" i="17"/>
  <c r="AP510" i="17"/>
  <c r="AP526" i="17"/>
  <c r="AP540" i="17"/>
  <c r="AP556" i="17"/>
  <c r="AP572" i="17"/>
  <c r="AP593" i="17"/>
  <c r="AP619" i="17"/>
  <c r="AP635" i="17"/>
  <c r="AP584" i="17"/>
  <c r="AP657" i="17"/>
  <c r="AP671" i="17"/>
  <c r="AP486" i="17"/>
  <c r="AP533" i="17"/>
  <c r="AP599" i="17"/>
  <c r="AP653" i="17"/>
  <c r="AP484" i="17"/>
  <c r="AP496" i="17"/>
  <c r="AP511" i="17"/>
  <c r="AP527" i="17"/>
  <c r="AP541" i="17"/>
  <c r="AP557" i="17"/>
  <c r="AP573" i="17"/>
  <c r="AP603" i="17"/>
  <c r="AP624" i="17"/>
  <c r="AP640" i="17"/>
  <c r="AP604" i="17"/>
  <c r="AP677" i="17"/>
  <c r="AP610" i="17"/>
  <c r="AP498" i="17"/>
  <c r="AP539" i="17"/>
  <c r="AP591" i="17"/>
  <c r="AP596" i="17"/>
  <c r="AP675" i="17"/>
  <c r="AP476" i="17"/>
  <c r="AP504" i="17"/>
  <c r="AP520" i="17"/>
  <c r="AP536" i="17"/>
  <c r="AP550" i="17"/>
  <c r="AP566" i="17"/>
  <c r="AP582" i="17"/>
  <c r="AP613" i="17"/>
  <c r="AP629" i="17"/>
  <c r="AP645" i="17"/>
  <c r="AP660" i="17"/>
  <c r="AP654" i="17"/>
  <c r="AP667" i="17"/>
  <c r="AP513" i="17"/>
  <c r="AP559" i="17"/>
  <c r="AP626" i="17"/>
  <c r="AP598" i="17"/>
  <c r="AP474" i="17"/>
  <c r="AP471" i="17"/>
  <c r="AP568" i="17"/>
  <c r="AP487" i="17"/>
  <c r="AP499" i="17"/>
  <c r="AP514" i="17"/>
  <c r="AP530" i="17"/>
  <c r="AP544" i="17"/>
  <c r="AP560" i="17"/>
  <c r="AP576" i="17"/>
  <c r="AP601" i="17"/>
  <c r="AP623" i="17"/>
  <c r="AP639" i="17"/>
  <c r="AP600" i="17"/>
  <c r="AP673" i="17"/>
  <c r="AP602" i="17"/>
  <c r="AP479" i="17"/>
  <c r="AP551" i="17"/>
  <c r="AP622" i="17"/>
  <c r="AP662" i="17"/>
  <c r="AP488" i="17"/>
  <c r="AP480" i="17"/>
  <c r="AP515" i="17"/>
  <c r="AP531" i="17"/>
  <c r="AP545" i="17"/>
  <c r="AP561" i="17"/>
  <c r="AP581" i="17"/>
  <c r="AP611" i="17"/>
  <c r="AP628" i="17"/>
  <c r="AP644" i="17"/>
  <c r="AP656" i="17"/>
  <c r="AP614" i="17"/>
  <c r="AP651" i="17"/>
  <c r="AP509" i="17"/>
  <c r="AP555" i="17"/>
  <c r="AP618" i="17"/>
  <c r="AP612" i="17"/>
  <c r="AP481" i="17"/>
  <c r="AP493" i="17"/>
  <c r="AP508" i="17"/>
  <c r="AP524" i="17"/>
  <c r="AP538" i="17"/>
  <c r="AP554" i="17"/>
  <c r="AP570" i="17"/>
  <c r="AP589" i="17"/>
  <c r="AP617" i="17"/>
  <c r="AP633" i="17"/>
  <c r="AP649" i="17"/>
  <c r="AP676" i="17"/>
  <c r="AP655" i="17"/>
  <c r="AP473" i="17"/>
  <c r="AP525" i="17"/>
  <c r="AP571" i="17"/>
  <c r="AP638" i="17"/>
  <c r="AP594" i="17"/>
  <c r="AP506" i="17"/>
  <c r="AP552" i="17"/>
  <c r="AP585" i="17"/>
  <c r="AP475" i="17"/>
  <c r="AP502" i="17"/>
  <c r="AP518" i="17"/>
  <c r="AP534" i="17"/>
  <c r="AP548" i="17"/>
  <c r="AP564" i="17"/>
  <c r="AP580" i="17"/>
  <c r="AP609" i="17"/>
  <c r="AP627" i="17"/>
  <c r="AP643" i="17"/>
  <c r="AP652" i="17"/>
  <c r="AP606" i="17"/>
  <c r="AP666" i="17"/>
  <c r="AP505" i="17"/>
  <c r="AP563" i="17"/>
  <c r="AP634" i="17"/>
  <c r="AP472" i="17"/>
  <c r="AP478" i="17"/>
  <c r="AP503" i="17"/>
  <c r="AP519" i="17"/>
  <c r="AP535" i="17"/>
  <c r="AP549" i="17"/>
  <c r="AP565" i="17"/>
  <c r="AP587" i="17"/>
  <c r="AP616" i="17"/>
  <c r="AP632" i="17"/>
  <c r="AP648" i="17"/>
  <c r="AP672" i="17"/>
  <c r="AP678" i="17"/>
  <c r="AP482" i="17"/>
  <c r="AP517" i="17"/>
  <c r="AP567" i="17"/>
  <c r="AP630" i="17"/>
  <c r="AP669" i="17"/>
  <c r="AP485" i="17"/>
  <c r="AP497" i="17"/>
  <c r="AP512" i="17"/>
  <c r="AP528" i="17"/>
  <c r="AP542" i="17"/>
  <c r="AP558" i="17"/>
  <c r="AP574" i="17"/>
  <c r="AP597" i="17"/>
  <c r="AP621" i="17"/>
  <c r="AP637" i="17"/>
  <c r="AP592" i="17"/>
  <c r="AP665" i="17"/>
  <c r="AP586" i="17"/>
  <c r="AP494" i="17"/>
  <c r="AP537" i="17"/>
  <c r="AP583" i="17"/>
  <c r="AP650" i="17"/>
  <c r="AP658" i="17"/>
  <c r="AO547" i="17"/>
  <c r="AO527" i="17"/>
  <c r="AO630" i="17"/>
  <c r="AO525" i="17"/>
  <c r="AO566" i="17"/>
  <c r="AO626" i="17"/>
  <c r="AO534" i="17"/>
  <c r="AO558" i="17"/>
  <c r="AO568" i="17"/>
  <c r="AO673" i="17"/>
  <c r="AO657" i="17"/>
  <c r="AO641" i="17"/>
  <c r="AO625" i="17"/>
  <c r="AO609" i="17"/>
  <c r="AO593" i="17"/>
  <c r="AO571" i="17"/>
  <c r="AO485" i="17"/>
  <c r="AO471" i="17"/>
  <c r="AO512" i="17"/>
  <c r="AO484" i="17"/>
  <c r="AO535" i="17"/>
  <c r="AO654" i="17"/>
  <c r="AO590" i="17"/>
  <c r="AO521" i="17"/>
  <c r="AO578" i="17"/>
  <c r="AO548" i="17"/>
  <c r="AO668" i="17"/>
  <c r="AO652" i="17"/>
  <c r="AO636" i="17"/>
  <c r="AO620" i="17"/>
  <c r="AO604" i="17"/>
  <c r="AO588" i="17"/>
  <c r="AO553" i="17"/>
  <c r="AO530" i="17"/>
  <c r="AO487" i="17"/>
  <c r="AO507" i="17"/>
  <c r="AO478" i="17"/>
  <c r="AO662" i="17"/>
  <c r="AO606" i="17"/>
  <c r="AO526" i="17"/>
  <c r="AO542" i="17"/>
  <c r="AO576" i="17"/>
  <c r="AO675" i="17"/>
  <c r="AO659" i="17"/>
  <c r="AO643" i="17"/>
  <c r="AO627" i="17"/>
  <c r="AO611" i="17"/>
  <c r="AO595" i="17"/>
  <c r="W137" i="1" s="1"/>
  <c r="AO575" i="17"/>
  <c r="AO543" i="17"/>
  <c r="AO495" i="17"/>
  <c r="AO518" i="17"/>
  <c r="AO502" i="17"/>
  <c r="AO470" i="17"/>
  <c r="AO678" i="17"/>
  <c r="AO614" i="17"/>
  <c r="AO490" i="17"/>
  <c r="AO556" i="17"/>
  <c r="AO610" i="17"/>
  <c r="AO494" i="17"/>
  <c r="AO550" i="17"/>
  <c r="AO552" i="17"/>
  <c r="AO669" i="17"/>
  <c r="AO653" i="17"/>
  <c r="AO637" i="17"/>
  <c r="AO621" i="17"/>
  <c r="AO605" i="17"/>
  <c r="AO589" i="17"/>
  <c r="AO563" i="17"/>
  <c r="AO532" i="17"/>
  <c r="AO492" i="17"/>
  <c r="AO508" i="17"/>
  <c r="AO479" i="17"/>
  <c r="AO562" i="17"/>
  <c r="AO634" i="17"/>
  <c r="AO565" i="17"/>
  <c r="AO505" i="17"/>
  <c r="AO546" i="17"/>
  <c r="AO523" i="17"/>
  <c r="AO664" i="17"/>
  <c r="AO648" i="17"/>
  <c r="AO632" i="17"/>
  <c r="AO616" i="17"/>
  <c r="AO600" i="17"/>
  <c r="AO584" i="17"/>
  <c r="AO545" i="17"/>
  <c r="AO522" i="17"/>
  <c r="AO519" i="17"/>
  <c r="W61" i="1" s="1"/>
  <c r="AO503" i="17"/>
  <c r="AO474" i="17"/>
  <c r="AO650" i="17"/>
  <c r="AO586" i="17"/>
  <c r="AO517" i="17"/>
  <c r="AO582" i="17"/>
  <c r="AO560" i="17"/>
  <c r="AO671" i="17"/>
  <c r="AO655" i="17"/>
  <c r="AO639" i="17"/>
  <c r="AO623" i="17"/>
  <c r="AO607" i="17"/>
  <c r="AO591" i="17"/>
  <c r="AO567" i="17"/>
  <c r="AO529" i="17"/>
  <c r="W71" i="1" s="1"/>
  <c r="AO489" i="17"/>
  <c r="AO514" i="17"/>
  <c r="AO488" i="17"/>
  <c r="AO658" i="17"/>
  <c r="AO594" i="17"/>
  <c r="AO513" i="17"/>
  <c r="AO666" i="17"/>
  <c r="AO598" i="17"/>
  <c r="AO509" i="17"/>
  <c r="AO554" i="17"/>
  <c r="AO531" i="17"/>
  <c r="AO665" i="17"/>
  <c r="AO649" i="17"/>
  <c r="AO633" i="17"/>
  <c r="AO617" i="17"/>
  <c r="AO601" i="17"/>
  <c r="AO585" i="17"/>
  <c r="AO555" i="17"/>
  <c r="AO524" i="17"/>
  <c r="AO520" i="17"/>
  <c r="AO504" i="17"/>
  <c r="AO476" i="17"/>
  <c r="AO540" i="17"/>
  <c r="AO618" i="17"/>
  <c r="AO541" i="17"/>
  <c r="AO473" i="17"/>
  <c r="AO580" i="17"/>
  <c r="AO676" i="17"/>
  <c r="W218" i="1" s="1"/>
  <c r="AO660" i="17"/>
  <c r="AO644" i="17"/>
  <c r="AO628" i="17"/>
  <c r="AO612" i="17"/>
  <c r="AO596" i="17"/>
  <c r="W138" i="1" s="1"/>
  <c r="AO569" i="17"/>
  <c r="AO533" i="17"/>
  <c r="AO493" i="17"/>
  <c r="AO515" i="17"/>
  <c r="AO498" i="17"/>
  <c r="AO572" i="17"/>
  <c r="AO638" i="17"/>
  <c r="AO573" i="17"/>
  <c r="AO501" i="17"/>
  <c r="AO570" i="17"/>
  <c r="AO544" i="17"/>
  <c r="AO667" i="17"/>
  <c r="AO651" i="17"/>
  <c r="AO635" i="17"/>
  <c r="AO619" i="17"/>
  <c r="AO603" i="17"/>
  <c r="AO587" i="17"/>
  <c r="AO559" i="17"/>
  <c r="AO536" i="17"/>
  <c r="AO496" i="17"/>
  <c r="AO510" i="17"/>
  <c r="AO481" i="17"/>
  <c r="AO646" i="17"/>
  <c r="AO557" i="17"/>
  <c r="AO480" i="17"/>
  <c r="AO642" i="17"/>
  <c r="AO581" i="17"/>
  <c r="AO486" i="17"/>
  <c r="W28" i="1" s="1"/>
  <c r="AO491" i="17"/>
  <c r="AO677" i="17"/>
  <c r="AO661" i="17"/>
  <c r="AO645" i="17"/>
  <c r="AO629" i="17"/>
  <c r="AO613" i="17"/>
  <c r="AO597" i="17"/>
  <c r="AO579" i="17"/>
  <c r="AO539" i="17"/>
  <c r="AO497" i="17"/>
  <c r="AO516" i="17"/>
  <c r="AO500" i="17"/>
  <c r="AO469" i="17"/>
  <c r="W11" i="1" s="1"/>
  <c r="AO670" i="17"/>
  <c r="AO602" i="17"/>
  <c r="AO537" i="17"/>
  <c r="AO574" i="17"/>
  <c r="AO564" i="17"/>
  <c r="AO672" i="17"/>
  <c r="AO656" i="17"/>
  <c r="AO640" i="17"/>
  <c r="AO624" i="17"/>
  <c r="AO608" i="17"/>
  <c r="AO592" i="17"/>
  <c r="AO561" i="17"/>
  <c r="AO472" i="17"/>
  <c r="AO499" i="17"/>
  <c r="AO511" i="17"/>
  <c r="AO482" i="17"/>
  <c r="AO674" i="17"/>
  <c r="AO622" i="17"/>
  <c r="AO549" i="17"/>
  <c r="AO477" i="17"/>
  <c r="AO538" i="17"/>
  <c r="AO679" i="17"/>
  <c r="AO663" i="17"/>
  <c r="AO647" i="17"/>
  <c r="AO631" i="17"/>
  <c r="AO615" i="17"/>
  <c r="AO599" i="17"/>
  <c r="AO583" i="17"/>
  <c r="AO551" i="17"/>
  <c r="AO528" i="17"/>
  <c r="AO483" i="17"/>
  <c r="AO506" i="17"/>
  <c r="AO475" i="17"/>
  <c r="AO468" i="17"/>
  <c r="AK468" i="17"/>
  <c r="AN547" i="17"/>
  <c r="AN624" i="17"/>
  <c r="AN622" i="17"/>
  <c r="AN658" i="17"/>
  <c r="AN621" i="17"/>
  <c r="AN546" i="17"/>
  <c r="AN531" i="17"/>
  <c r="AN604" i="17"/>
  <c r="AN588" i="17"/>
  <c r="AN553" i="17"/>
  <c r="AN507" i="17"/>
  <c r="AN510" i="17"/>
  <c r="AN483" i="17"/>
  <c r="AN470" i="17"/>
  <c r="AN648" i="17"/>
  <c r="AN634" i="17"/>
  <c r="AN670" i="17"/>
  <c r="AN627" i="17"/>
  <c r="AN570" i="17"/>
  <c r="AN548" i="17"/>
  <c r="AN607" i="17"/>
  <c r="AN591" i="17"/>
  <c r="AN567" i="17"/>
  <c r="AN529" i="17"/>
  <c r="AN522" i="17"/>
  <c r="AN493" i="17"/>
  <c r="AN481" i="17"/>
  <c r="AN651" i="17"/>
  <c r="AN646" i="17"/>
  <c r="AN550" i="17"/>
  <c r="AN633" i="17"/>
  <c r="AN657" i="17"/>
  <c r="AN560" i="17"/>
  <c r="AN620" i="17"/>
  <c r="AN656" i="17"/>
  <c r="AN582" i="17"/>
  <c r="AN637" i="17"/>
  <c r="AN665" i="17"/>
  <c r="AN568" i="17"/>
  <c r="AN612" i="17"/>
  <c r="AN596" i="17"/>
  <c r="AN569" i="17"/>
  <c r="AN533" i="17"/>
  <c r="AN524" i="17"/>
  <c r="AN497" i="17"/>
  <c r="AN471" i="17"/>
  <c r="AN644" i="17"/>
  <c r="AN535" i="17"/>
  <c r="AN671" i="17"/>
  <c r="AN643" i="17"/>
  <c r="AN677" i="17"/>
  <c r="AN580" i="17"/>
  <c r="AN501" i="17"/>
  <c r="AN599" i="17"/>
  <c r="AN583" i="17"/>
  <c r="AN551" i="17"/>
  <c r="AN503" i="17"/>
  <c r="AN508" i="17"/>
  <c r="AN490" i="17"/>
  <c r="AN675" i="17"/>
  <c r="AN574" i="17"/>
  <c r="AN505" i="17"/>
  <c r="AN649" i="17"/>
  <c r="AN617" i="17"/>
  <c r="AN527" i="17"/>
  <c r="AN537" i="17"/>
  <c r="AN660" i="17"/>
  <c r="AN638" i="17"/>
  <c r="AN674" i="17"/>
  <c r="AN629" i="17"/>
  <c r="AN578" i="17"/>
  <c r="AN552" i="17"/>
  <c r="AN608" i="17"/>
  <c r="AN592" i="17"/>
  <c r="AN561" i="17"/>
  <c r="AN472" i="17"/>
  <c r="AN518" i="17"/>
  <c r="AN496" i="17"/>
  <c r="AN478" i="17"/>
  <c r="AN645" i="17"/>
  <c r="AN600" i="17"/>
  <c r="AN502" i="17"/>
  <c r="AN650" i="17"/>
  <c r="AN635" i="17"/>
  <c r="AN564" i="17"/>
  <c r="AN595" i="17"/>
  <c r="AN543" i="17"/>
  <c r="AN500" i="17"/>
  <c r="AN636" i="17"/>
  <c r="AN663" i="17"/>
  <c r="AN673" i="17"/>
  <c r="AN614" i="17"/>
  <c r="AN598" i="17"/>
  <c r="AN581" i="17"/>
  <c r="AN549" i="17"/>
  <c r="AN536" i="17"/>
  <c r="AN506" i="17"/>
  <c r="AN488" i="17"/>
  <c r="AN668" i="17"/>
  <c r="AN558" i="17"/>
  <c r="AN655" i="17"/>
  <c r="AN639" i="17"/>
  <c r="AN669" i="17"/>
  <c r="AN572" i="17"/>
  <c r="AN613" i="17"/>
  <c r="AN597" i="17"/>
  <c r="AN579" i="17"/>
  <c r="AN539" i="17"/>
  <c r="AN526" i="17"/>
  <c r="AN473" i="17"/>
  <c r="AN475" i="17"/>
  <c r="AN652" i="17"/>
  <c r="AN521" i="17"/>
  <c r="AN584" i="17"/>
  <c r="AN484" i="17"/>
  <c r="AN659" i="17"/>
  <c r="AN618" i="17"/>
  <c r="AN619" i="17"/>
  <c r="AN523" i="17"/>
  <c r="AN587" i="17"/>
  <c r="AN519" i="17"/>
  <c r="AN494" i="17"/>
  <c r="AN640" i="17"/>
  <c r="AN666" i="17"/>
  <c r="AN562" i="17"/>
  <c r="AN610" i="17"/>
  <c r="AN594" i="17"/>
  <c r="AN573" i="17"/>
  <c r="AN541" i="17"/>
  <c r="AN528" i="17"/>
  <c r="AN498" i="17"/>
  <c r="AN469" i="17"/>
  <c r="AN628" i="17"/>
  <c r="AN664" i="17"/>
  <c r="AN678" i="17"/>
  <c r="AN631" i="17"/>
  <c r="AN653" i="17"/>
  <c r="AN556" i="17"/>
  <c r="AN609" i="17"/>
  <c r="AN593" i="17"/>
  <c r="AN571" i="17"/>
  <c r="AN485" i="17"/>
  <c r="AN520" i="17"/>
  <c r="AN499" i="17"/>
  <c r="AN479" i="17"/>
  <c r="AN542" i="17"/>
  <c r="AN513" i="17"/>
  <c r="AN545" i="17"/>
  <c r="AN667" i="17"/>
  <c r="AN566" i="17"/>
  <c r="AN661" i="17"/>
  <c r="AN611" i="17"/>
  <c r="AN575" i="17"/>
  <c r="AN530" i="17"/>
  <c r="AN482" i="17"/>
  <c r="AN672" i="17"/>
  <c r="AN641" i="17"/>
  <c r="AN576" i="17"/>
  <c r="AN606" i="17"/>
  <c r="AN590" i="17"/>
  <c r="AN565" i="17"/>
  <c r="AN525" i="17"/>
  <c r="AN495" i="17"/>
  <c r="AN489" i="17"/>
  <c r="AN480" i="17"/>
  <c r="AN676" i="17"/>
  <c r="AN642" i="17"/>
  <c r="AN662" i="17"/>
  <c r="AN623" i="17"/>
  <c r="AN554" i="17"/>
  <c r="AN540" i="17"/>
  <c r="AN605" i="17"/>
  <c r="AN589" i="17"/>
  <c r="AN563" i="17"/>
  <c r="AN511" i="17"/>
  <c r="AN512" i="17"/>
  <c r="AN487" i="17"/>
  <c r="AN474" i="17"/>
  <c r="AN679" i="17"/>
  <c r="AN509" i="17"/>
  <c r="AN532" i="17"/>
  <c r="AN616" i="17"/>
  <c r="AN654" i="17"/>
  <c r="AN538" i="17"/>
  <c r="AN603" i="17"/>
  <c r="AN559" i="17"/>
  <c r="AN516" i="17"/>
  <c r="AN477" i="17"/>
  <c r="AN630" i="17"/>
  <c r="AN625" i="17"/>
  <c r="AN544" i="17"/>
  <c r="AN602" i="17"/>
  <c r="AN586" i="17"/>
  <c r="AN557" i="17"/>
  <c r="AN515" i="17"/>
  <c r="AN514" i="17"/>
  <c r="AN492" i="17"/>
  <c r="AN476" i="17"/>
  <c r="AN632" i="17"/>
  <c r="AN626" i="17"/>
  <c r="AN647" i="17"/>
  <c r="AN615" i="17"/>
  <c r="AN491" i="17"/>
  <c r="AN517" i="17"/>
  <c r="AN601" i="17"/>
  <c r="AN585" i="17"/>
  <c r="AN555" i="17"/>
  <c r="AN534" i="17"/>
  <c r="AN504" i="17"/>
  <c r="AN486" i="17"/>
  <c r="AM640" i="17"/>
  <c r="AM620" i="17"/>
  <c r="AM646" i="17"/>
  <c r="AM655" i="17"/>
  <c r="AM649" i="17"/>
  <c r="AM617" i="17"/>
  <c r="AM588" i="17"/>
  <c r="AM575" i="17"/>
  <c r="AM559" i="17"/>
  <c r="AM539" i="17"/>
  <c r="AM527" i="17"/>
  <c r="AM504" i="17"/>
  <c r="AM487" i="17"/>
  <c r="AM676" i="17"/>
  <c r="AM589" i="17"/>
  <c r="AM642" i="17"/>
  <c r="AM599" i="17"/>
  <c r="AM639" i="17"/>
  <c r="AM648" i="17"/>
  <c r="AM677" i="17"/>
  <c r="AM638" i="17"/>
  <c r="AM611" i="17"/>
  <c r="AM645" i="17"/>
  <c r="AM616" i="17"/>
  <c r="AM661" i="17"/>
  <c r="AM634" i="17"/>
  <c r="AM607" i="17"/>
  <c r="V149" i="1" s="1"/>
  <c r="AM643" i="17"/>
  <c r="AM614" i="17"/>
  <c r="AM513" i="17"/>
  <c r="AM572" i="17"/>
  <c r="AM556" i="17"/>
  <c r="AM540" i="17"/>
  <c r="V82" i="1" s="1"/>
  <c r="AM528" i="17"/>
  <c r="AM506" i="17"/>
  <c r="AM488" i="17"/>
  <c r="AM469" i="17"/>
  <c r="AM586" i="17"/>
  <c r="AM574" i="17"/>
  <c r="AM558" i="17"/>
  <c r="AM542" i="17"/>
  <c r="AM530" i="17"/>
  <c r="AM510" i="17"/>
  <c r="AM481" i="17"/>
  <c r="AM471" i="17"/>
  <c r="AM600" i="17"/>
  <c r="AM581" i="17"/>
  <c r="AM561" i="17"/>
  <c r="AM545" i="17"/>
  <c r="AM533" i="17"/>
  <c r="AM516" i="17"/>
  <c r="AM492" i="17"/>
  <c r="AM474" i="17"/>
  <c r="AM660" i="17"/>
  <c r="AM597" i="17"/>
  <c r="AM630" i="17"/>
  <c r="AM603" i="17"/>
  <c r="AM641" i="17"/>
  <c r="AM612" i="17"/>
  <c r="AM537" i="17"/>
  <c r="AM571" i="17"/>
  <c r="AM555" i="17"/>
  <c r="AM511" i="17"/>
  <c r="AM523" i="17"/>
  <c r="AM477" i="17"/>
  <c r="AM483" i="17"/>
  <c r="AM624" i="17"/>
  <c r="AM673" i="17"/>
  <c r="AM626" i="17"/>
  <c r="AM678" i="17"/>
  <c r="AM631" i="17"/>
  <c r="AM605" i="17"/>
  <c r="AM665" i="17"/>
  <c r="AM622" i="17"/>
  <c r="AM595" i="17"/>
  <c r="AM637" i="17"/>
  <c r="AM632" i="17"/>
  <c r="AM657" i="17"/>
  <c r="AM618" i="17"/>
  <c r="AM591" i="17"/>
  <c r="AM635" i="17"/>
  <c r="AM606" i="17"/>
  <c r="AM501" i="17"/>
  <c r="V43" i="1" s="1"/>
  <c r="AM568" i="17"/>
  <c r="AM669" i="17"/>
  <c r="V211" i="1" s="1"/>
  <c r="AM609" i="17"/>
  <c r="AM505" i="17"/>
  <c r="AM587" i="17"/>
  <c r="AM633" i="17"/>
  <c r="AM604" i="17"/>
  <c r="AM583" i="17"/>
  <c r="AM567" i="17"/>
  <c r="AM551" i="17"/>
  <c r="AM535" i="17"/>
  <c r="AM520" i="17"/>
  <c r="AM494" i="17"/>
  <c r="AM479" i="17"/>
  <c r="AM653" i="17"/>
  <c r="AM601" i="17"/>
  <c r="AM667" i="17"/>
  <c r="AM662" i="17"/>
  <c r="AM623" i="17"/>
  <c r="AM613" i="17"/>
  <c r="AM593" i="17"/>
  <c r="AM679" i="17"/>
  <c r="AM674" i="17"/>
  <c r="AM629" i="17"/>
  <c r="AM668" i="17"/>
  <c r="AM585" i="17"/>
  <c r="AM675" i="17"/>
  <c r="AM670" i="17"/>
  <c r="AM627" i="17"/>
  <c r="AM598" i="17"/>
  <c r="AM580" i="17"/>
  <c r="AM564" i="17"/>
  <c r="V106" i="1" s="1"/>
  <c r="AM548" i="17"/>
  <c r="AM536" i="17"/>
  <c r="AM478" i="17"/>
  <c r="AM495" i="17"/>
  <c r="AM476" i="17"/>
  <c r="AM602" i="17"/>
  <c r="AM582" i="17"/>
  <c r="AM566" i="17"/>
  <c r="AM550" i="17"/>
  <c r="AM507" i="17"/>
  <c r="AM522" i="17"/>
  <c r="AM497" i="17"/>
  <c r="AM482" i="17"/>
  <c r="AM521" i="17"/>
  <c r="AM584" i="17"/>
  <c r="AM569" i="17"/>
  <c r="AM553" i="17"/>
  <c r="AM519" i="17"/>
  <c r="AM525" i="17"/>
  <c r="AM500" i="17"/>
  <c r="AM485" i="17"/>
  <c r="AM652" i="17"/>
  <c r="AM672" i="17"/>
  <c r="V214" i="1" s="1"/>
  <c r="AM671" i="17"/>
  <c r="AM666" i="17"/>
  <c r="AM625" i="17"/>
  <c r="AM596" i="17"/>
  <c r="AM579" i="17"/>
  <c r="AM563" i="17"/>
  <c r="AM543" i="17"/>
  <c r="AM531" i="17"/>
  <c r="AM512" i="17"/>
  <c r="AM490" i="17"/>
  <c r="AM472" i="17"/>
  <c r="AM644" i="17"/>
  <c r="AM664" i="17"/>
  <c r="AM651" i="17"/>
  <c r="AM647" i="17"/>
  <c r="AM615" i="17"/>
  <c r="AM636" i="17"/>
  <c r="AM656" i="17"/>
  <c r="AM663" i="17"/>
  <c r="AM658" i="17"/>
  <c r="AM621" i="17"/>
  <c r="AM628" i="17"/>
  <c r="AM650" i="17"/>
  <c r="V192" i="1" s="1"/>
  <c r="AM659" i="17"/>
  <c r="AM654" i="17"/>
  <c r="AM619" i="17"/>
  <c r="AM590" i="17"/>
  <c r="AM576" i="17"/>
  <c r="AM560" i="17"/>
  <c r="AM544" i="17"/>
  <c r="AM532" i="17"/>
  <c r="AM514" i="17"/>
  <c r="AM491" i="17"/>
  <c r="AM473" i="17"/>
  <c r="AM594" i="17"/>
  <c r="AM578" i="17"/>
  <c r="AM562" i="17"/>
  <c r="AM546" i="17"/>
  <c r="AM534" i="17"/>
  <c r="AM552" i="17"/>
  <c r="AM484" i="17"/>
  <c r="AM570" i="17"/>
  <c r="AM518" i="17"/>
  <c r="AM475" i="17"/>
  <c r="AM608" i="17"/>
  <c r="AM565" i="17"/>
  <c r="AM503" i="17"/>
  <c r="AM496" i="17"/>
  <c r="AM515" i="17"/>
  <c r="AM554" i="17"/>
  <c r="AM502" i="17"/>
  <c r="AM592" i="17"/>
  <c r="AM557" i="17"/>
  <c r="AM529" i="17"/>
  <c r="AM489" i="17"/>
  <c r="AM524" i="17"/>
  <c r="V66" i="1" s="1"/>
  <c r="AM610" i="17"/>
  <c r="AM538" i="17"/>
  <c r="AM493" i="17"/>
  <c r="AM509" i="17"/>
  <c r="AM549" i="17"/>
  <c r="AM499" i="17"/>
  <c r="AM480" i="17"/>
  <c r="AM498" i="17"/>
  <c r="AM517" i="17"/>
  <c r="AM526" i="17"/>
  <c r="AM486" i="17"/>
  <c r="AM573" i="17"/>
  <c r="V115" i="1" s="1"/>
  <c r="AM541" i="17"/>
  <c r="V83" i="1" s="1"/>
  <c r="AM508" i="17"/>
  <c r="V50" i="1" s="1"/>
  <c r="AM470" i="17"/>
  <c r="AL547" i="17"/>
  <c r="AL597" i="17"/>
  <c r="AL660" i="17"/>
  <c r="AL591" i="17"/>
  <c r="AL636" i="17"/>
  <c r="AL620" i="17"/>
  <c r="AL596" i="17"/>
  <c r="AL575" i="17"/>
  <c r="AL559" i="17"/>
  <c r="AL539" i="17"/>
  <c r="AL524" i="17"/>
  <c r="AL510" i="17"/>
  <c r="AL495" i="17"/>
  <c r="AL480" i="17"/>
  <c r="AL589" i="17"/>
  <c r="AL656" i="17"/>
  <c r="AL587" i="17"/>
  <c r="AL635" i="17"/>
  <c r="AL619" i="17"/>
  <c r="AL594" i="17"/>
  <c r="AL574" i="17"/>
  <c r="AL558" i="17"/>
  <c r="AL542" i="17"/>
  <c r="AL527" i="17"/>
  <c r="AL513" i="17"/>
  <c r="AL498" i="17"/>
  <c r="AL484" i="17"/>
  <c r="AL669" i="17"/>
  <c r="AL593" i="17"/>
  <c r="AL651" i="17"/>
  <c r="AL642" i="17"/>
  <c r="AL626" i="17"/>
  <c r="AL600" i="17"/>
  <c r="AL573" i="17"/>
  <c r="AL557" i="17"/>
  <c r="AL541" i="17"/>
  <c r="AL526" i="17"/>
  <c r="AL512" i="17"/>
  <c r="AL497" i="17"/>
  <c r="AL483" i="17"/>
  <c r="AL658" i="17"/>
  <c r="AL675" i="17"/>
  <c r="AL648" i="17"/>
  <c r="AL632" i="17"/>
  <c r="AL616" i="17"/>
  <c r="AL588" i="17"/>
  <c r="AL571" i="17"/>
  <c r="AL555" i="17"/>
  <c r="AL536" i="17"/>
  <c r="AL473" i="17"/>
  <c r="AL506" i="17"/>
  <c r="AL491" i="17"/>
  <c r="AL475" i="17"/>
  <c r="AL673" i="17"/>
  <c r="AL671" i="17"/>
  <c r="AL647" i="17"/>
  <c r="AL631" i="17"/>
  <c r="AL615" i="17"/>
  <c r="AL586" i="17"/>
  <c r="AL570" i="17"/>
  <c r="AL554" i="17"/>
  <c r="AL538" i="17"/>
  <c r="AL523" i="17"/>
  <c r="AL509" i="17"/>
  <c r="AL494" i="17"/>
  <c r="AL476" i="17"/>
  <c r="AL613" i="17"/>
  <c r="AL668" i="17"/>
  <c r="AL599" i="17"/>
  <c r="AL638" i="17"/>
  <c r="AL622" i="17"/>
  <c r="AL592" i="17"/>
  <c r="AL569" i="17"/>
  <c r="AL553" i="17"/>
  <c r="AL479" i="17"/>
  <c r="AL522" i="17"/>
  <c r="AL508" i="17"/>
  <c r="AL670" i="17"/>
  <c r="AL609" i="17"/>
  <c r="AL659" i="17"/>
  <c r="AL644" i="17"/>
  <c r="AL628" i="17"/>
  <c r="AL612" i="17"/>
  <c r="AL583" i="17"/>
  <c r="AL567" i="17"/>
  <c r="AL551" i="17"/>
  <c r="AL532" i="17"/>
  <c r="AL518" i="17"/>
  <c r="AL502" i="17"/>
  <c r="AL489" i="17"/>
  <c r="AL654" i="17"/>
  <c r="AL601" i="17"/>
  <c r="AL655" i="17"/>
  <c r="AL643" i="17"/>
  <c r="AL627" i="17"/>
  <c r="AL610" i="17"/>
  <c r="AL582" i="17"/>
  <c r="AL566" i="17"/>
  <c r="AL550" i="17"/>
  <c r="AL535" i="17"/>
  <c r="AL521" i="17"/>
  <c r="AL505" i="17"/>
  <c r="AL481" i="17"/>
  <c r="AL471" i="17"/>
  <c r="AL674" i="17"/>
  <c r="AL652" i="17"/>
  <c r="AL650" i="17"/>
  <c r="AL634" i="17"/>
  <c r="AL618" i="17"/>
  <c r="AL584" i="17"/>
  <c r="AL565" i="17"/>
  <c r="AL549" i="17"/>
  <c r="AL534" i="17"/>
  <c r="AL678" i="17"/>
  <c r="AL676" i="17"/>
  <c r="AL607" i="17"/>
  <c r="AL640" i="17"/>
  <c r="AL624" i="17"/>
  <c r="AL604" i="17"/>
  <c r="AL579" i="17"/>
  <c r="AL563" i="17"/>
  <c r="AL543" i="17"/>
  <c r="AL528" i="17"/>
  <c r="AL514" i="17"/>
  <c r="AL499" i="17"/>
  <c r="AL485" i="17"/>
  <c r="AL662" i="17"/>
  <c r="AL672" i="17"/>
  <c r="AL603" i="17"/>
  <c r="AL639" i="17"/>
  <c r="AL623" i="17"/>
  <c r="AL602" i="17"/>
  <c r="AL578" i="17"/>
  <c r="AL562" i="17"/>
  <c r="AL546" i="17"/>
  <c r="AL531" i="17"/>
  <c r="AL517" i="17"/>
  <c r="AL501" i="17"/>
  <c r="AL488" i="17"/>
  <c r="AL661" i="17"/>
  <c r="AL665" i="17"/>
  <c r="AL667" i="17"/>
  <c r="AL646" i="17"/>
  <c r="AL630" i="17"/>
  <c r="AL608" i="17"/>
  <c r="AL581" i="17"/>
  <c r="AL561" i="17"/>
  <c r="AL545" i="17"/>
  <c r="AL530" i="17"/>
  <c r="AL516" i="17"/>
  <c r="AL500" i="17"/>
  <c r="AL487" i="17"/>
  <c r="AL520" i="17"/>
  <c r="AL469" i="17"/>
  <c r="AL666" i="17"/>
  <c r="AL679" i="17"/>
  <c r="AL649" i="17"/>
  <c r="AL633" i="17"/>
  <c r="AL617" i="17"/>
  <c r="AL590" i="17"/>
  <c r="AL572" i="17"/>
  <c r="AL556" i="17"/>
  <c r="AL540" i="17"/>
  <c r="AL525" i="17"/>
  <c r="AL511" i="17"/>
  <c r="AL496" i="17"/>
  <c r="AL482" i="17"/>
  <c r="AL504" i="17"/>
  <c r="AL677" i="17"/>
  <c r="AL657" i="17"/>
  <c r="AL663" i="17"/>
  <c r="AL645" i="17"/>
  <c r="AL629" i="17"/>
  <c r="AL614" i="17"/>
  <c r="AL474" i="17"/>
  <c r="AL568" i="17"/>
  <c r="AL552" i="17"/>
  <c r="AL537" i="17"/>
  <c r="AL478" i="17"/>
  <c r="AL507" i="17"/>
  <c r="AL492" i="17"/>
  <c r="AL472" i="17"/>
  <c r="AL493" i="17"/>
  <c r="AL653" i="17"/>
  <c r="AL585" i="17"/>
  <c r="AL611" i="17"/>
  <c r="AL641" i="17"/>
  <c r="AL625" i="17"/>
  <c r="AL606" i="17"/>
  <c r="AL580" i="17"/>
  <c r="AL564" i="17"/>
  <c r="AL548" i="17"/>
  <c r="AL533" i="17"/>
  <c r="AL519" i="17"/>
  <c r="AL503" i="17"/>
  <c r="AL490" i="17"/>
  <c r="AL470" i="17"/>
  <c r="AL605" i="17"/>
  <c r="AL664" i="17"/>
  <c r="AL595" i="17"/>
  <c r="AL637" i="17"/>
  <c r="AL621" i="17"/>
  <c r="AL598" i="17"/>
  <c r="AL576" i="17"/>
  <c r="AL560" i="17"/>
  <c r="AL544" i="17"/>
  <c r="AL529" i="17"/>
  <c r="AL515" i="17"/>
  <c r="AL477" i="17"/>
  <c r="AL486" i="17"/>
  <c r="AK545" i="17"/>
  <c r="AK579" i="17"/>
  <c r="AK672" i="17"/>
  <c r="AK656" i="17"/>
  <c r="AK640" i="17"/>
  <c r="AK624" i="17"/>
  <c r="AK530" i="17"/>
  <c r="AK679" i="17"/>
  <c r="AK663" i="17"/>
  <c r="U205" i="1" s="1"/>
  <c r="AK647" i="17"/>
  <c r="AK631" i="17"/>
  <c r="AK615" i="17"/>
  <c r="AK599" i="17"/>
  <c r="AK582" i="17"/>
  <c r="AK550" i="17"/>
  <c r="AK529" i="17"/>
  <c r="AK491" i="17"/>
  <c r="AK509" i="17"/>
  <c r="AK481" i="17"/>
  <c r="AK557" i="17"/>
  <c r="AK678" i="17"/>
  <c r="AK662" i="17"/>
  <c r="AK646" i="17"/>
  <c r="AK630" i="17"/>
  <c r="AK614" i="17"/>
  <c r="AK598" i="17"/>
  <c r="AK580" i="17"/>
  <c r="AK548" i="17"/>
  <c r="AK527" i="17"/>
  <c r="AK490" i="17"/>
  <c r="AK508" i="17"/>
  <c r="AK470" i="17"/>
  <c r="AK549" i="17"/>
  <c r="AK534" i="17"/>
  <c r="AK665" i="17"/>
  <c r="AK649" i="17"/>
  <c r="AK633" i="17"/>
  <c r="AK616" i="17"/>
  <c r="AK600" i="17"/>
  <c r="U142" i="1" s="1"/>
  <c r="AK584" i="17"/>
  <c r="AK552" i="17"/>
  <c r="AK531" i="17"/>
  <c r="AK493" i="17"/>
  <c r="AK510" i="17"/>
  <c r="AK471" i="17"/>
  <c r="AK613" i="17"/>
  <c r="AK597" i="17"/>
  <c r="AK569" i="17"/>
  <c r="AK563" i="17"/>
  <c r="AK668" i="17"/>
  <c r="U210" i="1" s="1"/>
  <c r="AK652" i="17"/>
  <c r="AK636" i="17"/>
  <c r="AK561" i="17"/>
  <c r="AK575" i="17"/>
  <c r="AK675" i="17"/>
  <c r="AK659" i="17"/>
  <c r="AK643" i="17"/>
  <c r="AK627" i="17"/>
  <c r="AK611" i="17"/>
  <c r="AK595" i="17"/>
  <c r="AK574" i="17"/>
  <c r="AK542" i="17"/>
  <c r="AK474" i="17"/>
  <c r="AK521" i="17"/>
  <c r="AK505" i="17"/>
  <c r="AK473" i="17"/>
  <c r="AK571" i="17"/>
  <c r="AK674" i="17"/>
  <c r="AK658" i="17"/>
  <c r="AK642" i="17"/>
  <c r="AK626" i="17"/>
  <c r="AK610" i="17"/>
  <c r="AK594" i="17"/>
  <c r="AK572" i="17"/>
  <c r="AK540" i="17"/>
  <c r="AK496" i="17"/>
  <c r="U38" i="1" s="1"/>
  <c r="AK520" i="17"/>
  <c r="AK504" i="17"/>
  <c r="U46" i="1" s="1"/>
  <c r="AK469" i="17"/>
  <c r="AK583" i="17"/>
  <c r="AK677" i="17"/>
  <c r="AK661" i="17"/>
  <c r="AK645" i="17"/>
  <c r="AK629" i="17"/>
  <c r="AK612" i="17"/>
  <c r="AK596" i="17"/>
  <c r="AK576" i="17"/>
  <c r="AK544" i="17"/>
  <c r="AK523" i="17"/>
  <c r="AK482" i="17"/>
  <c r="AK506" i="17"/>
  <c r="AK476" i="17"/>
  <c r="AK573" i="17"/>
  <c r="AK526" i="17"/>
  <c r="AK664" i="17"/>
  <c r="AK648" i="17"/>
  <c r="AK632" i="17"/>
  <c r="AK553" i="17"/>
  <c r="AK559" i="17"/>
  <c r="AK671" i="17"/>
  <c r="AK655" i="17"/>
  <c r="AK639" i="17"/>
  <c r="AK623" i="17"/>
  <c r="AK607" i="17"/>
  <c r="AK591" i="17"/>
  <c r="AK566" i="17"/>
  <c r="AK532" i="17"/>
  <c r="AK480" i="17"/>
  <c r="AK517" i="17"/>
  <c r="AK501" i="17"/>
  <c r="AK555" i="17"/>
  <c r="AK670" i="17"/>
  <c r="AK654" i="17"/>
  <c r="AK638" i="17"/>
  <c r="AK622" i="17"/>
  <c r="AK606" i="17"/>
  <c r="AK590" i="17"/>
  <c r="AK564" i="17"/>
  <c r="AK528" i="17"/>
  <c r="AK475" i="17"/>
  <c r="AK516" i="17"/>
  <c r="AK500" i="17"/>
  <c r="AK494" i="17"/>
  <c r="AK567" i="17"/>
  <c r="AK673" i="17"/>
  <c r="AK657" i="17"/>
  <c r="AK641" i="17"/>
  <c r="AK625" i="17"/>
  <c r="AK608" i="17"/>
  <c r="AK592" i="17"/>
  <c r="AK568" i="17"/>
  <c r="AK536" i="17"/>
  <c r="AK484" i="17"/>
  <c r="AK518" i="17"/>
  <c r="AK502" i="17"/>
  <c r="AK541" i="17"/>
  <c r="AK676" i="17"/>
  <c r="AK660" i="17"/>
  <c r="AK644" i="17"/>
  <c r="AK628" i="17"/>
  <c r="AK565" i="17"/>
  <c r="U107" i="1" s="1"/>
  <c r="AK543" i="17"/>
  <c r="AK667" i="17"/>
  <c r="AK651" i="17"/>
  <c r="AK635" i="17"/>
  <c r="AK619" i="17"/>
  <c r="AK603" i="17"/>
  <c r="AK587" i="17"/>
  <c r="AK558" i="17"/>
  <c r="AK537" i="17"/>
  <c r="AK498" i="17"/>
  <c r="AK513" i="17"/>
  <c r="AK485" i="17"/>
  <c r="AK522" i="17"/>
  <c r="U64" i="1" s="1"/>
  <c r="AK539" i="17"/>
  <c r="AK666" i="17"/>
  <c r="AK650" i="17"/>
  <c r="AK634" i="17"/>
  <c r="AK618" i="17"/>
  <c r="AK602" i="17"/>
  <c r="AK586" i="17"/>
  <c r="AK556" i="17"/>
  <c r="AK535" i="17"/>
  <c r="AK497" i="17"/>
  <c r="AK512" i="17"/>
  <c r="AK483" i="17"/>
  <c r="U25" i="1" s="1"/>
  <c r="AK581" i="17"/>
  <c r="AK551" i="17"/>
  <c r="AK669" i="17"/>
  <c r="AK653" i="17"/>
  <c r="AK637" i="17"/>
  <c r="AK620" i="17"/>
  <c r="AK604" i="17"/>
  <c r="U146" i="1" s="1"/>
  <c r="AK588" i="17"/>
  <c r="AK560" i="17"/>
  <c r="AK488" i="17"/>
  <c r="AK479" i="17"/>
  <c r="U21" i="1" s="1"/>
  <c r="AK514" i="17"/>
  <c r="U56" i="1" s="1"/>
  <c r="AK487" i="17"/>
  <c r="AK617" i="17"/>
  <c r="AK601" i="17"/>
  <c r="AK593" i="17"/>
  <c r="AK570" i="17"/>
  <c r="AK538" i="17"/>
  <c r="AK492" i="17"/>
  <c r="AK519" i="17"/>
  <c r="AK503" i="17"/>
  <c r="AK472" i="17"/>
  <c r="U14" i="1" s="1"/>
  <c r="AK621" i="17"/>
  <c r="AK589" i="17"/>
  <c r="AK562" i="17"/>
  <c r="AK524" i="17"/>
  <c r="AK499" i="17"/>
  <c r="AK515" i="17"/>
  <c r="AK489" i="17"/>
  <c r="AK609" i="17"/>
  <c r="AK585" i="17"/>
  <c r="AK554" i="17"/>
  <c r="AK533" i="17"/>
  <c r="U75" i="1" s="1"/>
  <c r="AK495" i="17"/>
  <c r="AK511" i="17"/>
  <c r="AK478" i="17"/>
  <c r="AK605" i="17"/>
  <c r="AK578" i="17"/>
  <c r="AK546" i="17"/>
  <c r="AK525" i="17"/>
  <c r="AK486" i="17"/>
  <c r="AK507" i="17"/>
  <c r="AK477" i="17"/>
  <c r="AI468" i="17"/>
  <c r="AI491" i="17"/>
  <c r="AI675" i="17"/>
  <c r="AI674" i="17"/>
  <c r="AI526" i="17"/>
  <c r="AI513" i="17"/>
  <c r="T55" i="1" s="1"/>
  <c r="AI563" i="17"/>
  <c r="AI504" i="17"/>
  <c r="AI531" i="17"/>
  <c r="AI574" i="17"/>
  <c r="AI669" i="17"/>
  <c r="T211" i="1" s="1"/>
  <c r="AI629" i="17"/>
  <c r="AI591" i="17"/>
  <c r="AI654" i="17"/>
  <c r="T196" i="1" s="1"/>
  <c r="AI518" i="17"/>
  <c r="AI605" i="17"/>
  <c r="AI668" i="17"/>
  <c r="AI470" i="17"/>
  <c r="AI541" i="17"/>
  <c r="AI624" i="17"/>
  <c r="AI639" i="17"/>
  <c r="AI532" i="17"/>
  <c r="T74" i="1" s="1"/>
  <c r="AI585" i="17"/>
  <c r="AI651" i="17"/>
  <c r="AI515" i="17"/>
  <c r="AI579" i="17"/>
  <c r="AI663" i="17"/>
  <c r="AI623" i="17"/>
  <c r="AI659" i="17"/>
  <c r="AI658" i="17"/>
  <c r="AI653" i="17"/>
  <c r="AI620" i="17"/>
  <c r="AI587" i="17"/>
  <c r="AI575" i="17"/>
  <c r="AI559" i="17"/>
  <c r="AI539" i="17"/>
  <c r="AI529" i="17"/>
  <c r="AI507" i="17"/>
  <c r="AI487" i="17"/>
  <c r="AI643" i="17"/>
  <c r="AI508" i="17"/>
  <c r="AI637" i="17"/>
  <c r="AI602" i="17"/>
  <c r="AI642" i="17"/>
  <c r="AI609" i="17"/>
  <c r="AI520" i="17"/>
  <c r="AI570" i="17"/>
  <c r="AI554" i="17"/>
  <c r="AI538" i="17"/>
  <c r="T80" i="1" s="1"/>
  <c r="AI528" i="17"/>
  <c r="AI505" i="17"/>
  <c r="AI486" i="17"/>
  <c r="AI619" i="17"/>
  <c r="AI592" i="17"/>
  <c r="AI649" i="17"/>
  <c r="AI614" i="17"/>
  <c r="AI648" i="17"/>
  <c r="AI616" i="17"/>
  <c r="AI476" i="17"/>
  <c r="AI569" i="17"/>
  <c r="AI553" i="17"/>
  <c r="AI498" i="17"/>
  <c r="AI527" i="17"/>
  <c r="T69" i="1" s="1"/>
  <c r="AI503" i="17"/>
  <c r="AI485" i="17"/>
  <c r="T27" i="1" s="1"/>
  <c r="AI671" i="17"/>
  <c r="T213" i="1" s="1"/>
  <c r="AI604" i="17"/>
  <c r="AI678" i="17"/>
  <c r="AI673" i="17"/>
  <c r="T215" i="1" s="1"/>
  <c r="AI630" i="17"/>
  <c r="AI597" i="17"/>
  <c r="AI580" i="17"/>
  <c r="AI564" i="17"/>
  <c r="AI548" i="17"/>
  <c r="AI502" i="17"/>
  <c r="AI522" i="17"/>
  <c r="AI496" i="17"/>
  <c r="AI477" i="17"/>
  <c r="AI627" i="17"/>
  <c r="AI600" i="17"/>
  <c r="AI641" i="17"/>
  <c r="AI606" i="17"/>
  <c r="AI644" i="17"/>
  <c r="AI611" i="17"/>
  <c r="AI500" i="17"/>
  <c r="AI571" i="17"/>
  <c r="AI555" i="17"/>
  <c r="AI514" i="17"/>
  <c r="AI525" i="17"/>
  <c r="AI480" i="17"/>
  <c r="AI483" i="17"/>
  <c r="T25" i="1" s="1"/>
  <c r="AI656" i="17"/>
  <c r="AI652" i="17"/>
  <c r="AI621" i="17"/>
  <c r="AI586" i="17"/>
  <c r="T128" i="1" s="1"/>
  <c r="AI634" i="17"/>
  <c r="T176" i="1" s="1"/>
  <c r="AI601" i="17"/>
  <c r="AI582" i="17"/>
  <c r="AI566" i="17"/>
  <c r="AI550" i="17"/>
  <c r="AI510" i="17"/>
  <c r="AI524" i="17"/>
  <c r="AI499" i="17"/>
  <c r="AI482" i="17"/>
  <c r="T24" i="1" s="1"/>
  <c r="AI679" i="17"/>
  <c r="AI676" i="17"/>
  <c r="AI633" i="17"/>
  <c r="AI598" i="17"/>
  <c r="AI640" i="17"/>
  <c r="AI607" i="17"/>
  <c r="T149" i="1" s="1"/>
  <c r="AI512" i="17"/>
  <c r="AI565" i="17"/>
  <c r="AI549" i="17"/>
  <c r="AI506" i="17"/>
  <c r="AI523" i="17"/>
  <c r="AI497" i="17"/>
  <c r="AI479" i="17"/>
  <c r="AI631" i="17"/>
  <c r="AI667" i="17"/>
  <c r="T209" i="1" s="1"/>
  <c r="AI662" i="17"/>
  <c r="AI657" i="17"/>
  <c r="AI622" i="17"/>
  <c r="AI589" i="17"/>
  <c r="AI576" i="17"/>
  <c r="AI560" i="17"/>
  <c r="AI544" i="17"/>
  <c r="AI534" i="17"/>
  <c r="AI517" i="17"/>
  <c r="AI492" i="17"/>
  <c r="AI473" i="17"/>
  <c r="AI672" i="17"/>
  <c r="AI660" i="17"/>
  <c r="AI625" i="17"/>
  <c r="AI590" i="17"/>
  <c r="AI636" i="17"/>
  <c r="AI603" i="17"/>
  <c r="AI583" i="17"/>
  <c r="AI567" i="17"/>
  <c r="AI551" i="17"/>
  <c r="AI537" i="17"/>
  <c r="AI481" i="17"/>
  <c r="AI495" i="17"/>
  <c r="AI478" i="17"/>
  <c r="AI647" i="17"/>
  <c r="AI588" i="17"/>
  <c r="AI670" i="17"/>
  <c r="AI665" i="17"/>
  <c r="AI626" i="17"/>
  <c r="AI593" i="17"/>
  <c r="AI578" i="17"/>
  <c r="T120" i="1" s="1"/>
  <c r="AI562" i="17"/>
  <c r="T104" i="1" s="1"/>
  <c r="AI546" i="17"/>
  <c r="AI536" i="17"/>
  <c r="T78" i="1" s="1"/>
  <c r="AI521" i="17"/>
  <c r="AI494" i="17"/>
  <c r="AI475" i="17"/>
  <c r="AI584" i="17"/>
  <c r="AI612" i="17"/>
  <c r="AI617" i="17"/>
  <c r="AI677" i="17"/>
  <c r="AI632" i="17"/>
  <c r="AI599" i="17"/>
  <c r="AI581" i="17"/>
  <c r="AI561" i="17"/>
  <c r="AI545" i="17"/>
  <c r="AI535" i="17"/>
  <c r="AI519" i="17"/>
  <c r="AI493" i="17"/>
  <c r="AI474" i="17"/>
  <c r="AI608" i="17"/>
  <c r="AI664" i="17"/>
  <c r="AI645" i="17"/>
  <c r="AI610" i="17"/>
  <c r="AI646" i="17"/>
  <c r="AI613" i="17"/>
  <c r="AI516" i="17"/>
  <c r="AI572" i="17"/>
  <c r="AI556" i="17"/>
  <c r="T98" i="1" s="1"/>
  <c r="AI540" i="17"/>
  <c r="AI530" i="17"/>
  <c r="AI509" i="17"/>
  <c r="AI488" i="17"/>
  <c r="T30" i="1" s="1"/>
  <c r="AI469" i="17"/>
  <c r="AI484" i="17"/>
  <c r="AI552" i="17"/>
  <c r="AI638" i="17"/>
  <c r="AI635" i="17"/>
  <c r="AI489" i="17"/>
  <c r="AI557" i="17"/>
  <c r="AI661" i="17"/>
  <c r="AI471" i="17"/>
  <c r="AI542" i="17"/>
  <c r="T84" i="1" s="1"/>
  <c r="AI618" i="17"/>
  <c r="AI615" i="17"/>
  <c r="AI533" i="17"/>
  <c r="AI595" i="17"/>
  <c r="AI596" i="17"/>
  <c r="AI501" i="17"/>
  <c r="AI568" i="17"/>
  <c r="AI594" i="17"/>
  <c r="T136" i="1" s="1"/>
  <c r="AI511" i="17"/>
  <c r="AI573" i="17"/>
  <c r="AI666" i="17"/>
  <c r="AI490" i="17"/>
  <c r="AI558" i="17"/>
  <c r="AI650" i="17"/>
  <c r="AI472" i="17"/>
  <c r="T14" i="1" s="1"/>
  <c r="AI543" i="17"/>
  <c r="T85" i="1" s="1"/>
  <c r="AI628" i="17"/>
  <c r="T170" i="1" s="1"/>
  <c r="AI655" i="17"/>
  <c r="AG540" i="17"/>
  <c r="S82" i="1" s="1"/>
  <c r="AG623" i="17"/>
  <c r="S165" i="1" s="1"/>
  <c r="AG491" i="17"/>
  <c r="S33" i="1" s="1"/>
  <c r="AG558" i="17"/>
  <c r="S100" i="1" s="1"/>
  <c r="AG631" i="17"/>
  <c r="S173" i="1" s="1"/>
  <c r="AG567" i="17"/>
  <c r="S109" i="1" s="1"/>
  <c r="AG504" i="17"/>
  <c r="S46" i="1" s="1"/>
  <c r="AG560" i="17"/>
  <c r="S102" i="1" s="1"/>
  <c r="AG538" i="17"/>
  <c r="S80" i="1" s="1"/>
  <c r="AG666" i="17"/>
  <c r="S208" i="1" s="1"/>
  <c r="AG650" i="17"/>
  <c r="S192" i="1" s="1"/>
  <c r="AG634" i="17"/>
  <c r="S176" i="1" s="1"/>
  <c r="AG618" i="17"/>
  <c r="S160" i="1" s="1"/>
  <c r="AG602" i="17"/>
  <c r="S144" i="1" s="1"/>
  <c r="AG586" i="17"/>
  <c r="S128" i="1" s="1"/>
  <c r="AG557" i="17"/>
  <c r="S99" i="1" s="1"/>
  <c r="AG532" i="17"/>
  <c r="S74" i="1" s="1"/>
  <c r="AG489" i="17"/>
  <c r="S31" i="1" s="1"/>
  <c r="AG507" i="17"/>
  <c r="S49" i="1" s="1"/>
  <c r="AG469" i="17"/>
  <c r="S11" i="1" s="1"/>
  <c r="AG574" i="17"/>
  <c r="S116" i="1" s="1"/>
  <c r="AG643" i="17"/>
  <c r="S185" i="1" s="1"/>
  <c r="AG587" i="17"/>
  <c r="S129" i="1" s="1"/>
  <c r="AG516" i="17"/>
  <c r="S58" i="1" s="1"/>
  <c r="AG552" i="17"/>
  <c r="S94" i="1" s="1"/>
  <c r="AG537" i="17"/>
  <c r="S79" i="1" s="1"/>
  <c r="AG665" i="17"/>
  <c r="S207" i="1" s="1"/>
  <c r="AG649" i="17"/>
  <c r="S191" i="1" s="1"/>
  <c r="AG633" i="17"/>
  <c r="S175" i="1" s="1"/>
  <c r="AG617" i="17"/>
  <c r="S159" i="1" s="1"/>
  <c r="AG601" i="17"/>
  <c r="S143" i="1" s="1"/>
  <c r="AG585" i="17"/>
  <c r="S127" i="1" s="1"/>
  <c r="AG555" i="17"/>
  <c r="S97" i="1" s="1"/>
  <c r="AG522" i="17"/>
  <c r="S64" i="1" s="1"/>
  <c r="AG518" i="17"/>
  <c r="S60" i="1" s="1"/>
  <c r="AG502" i="17"/>
  <c r="S44" i="1" s="1"/>
  <c r="AG477" i="17"/>
  <c r="S19" i="1" s="1"/>
  <c r="AG659" i="17"/>
  <c r="S201" i="1" s="1"/>
  <c r="AG575" i="17"/>
  <c r="S117" i="1" s="1"/>
  <c r="AG472" i="17"/>
  <c r="S14" i="1" s="1"/>
  <c r="AG544" i="17"/>
  <c r="S86" i="1" s="1"/>
  <c r="AG529" i="17"/>
  <c r="S71" i="1" s="1"/>
  <c r="AG664" i="17"/>
  <c r="S206" i="1" s="1"/>
  <c r="AG648" i="17"/>
  <c r="S190" i="1" s="1"/>
  <c r="AG632" i="17"/>
  <c r="S174" i="1" s="1"/>
  <c r="AG616" i="17"/>
  <c r="S158" i="1" s="1"/>
  <c r="AG600" i="17"/>
  <c r="S142" i="1" s="1"/>
  <c r="AG584" i="17"/>
  <c r="S126" i="1" s="1"/>
  <c r="AG545" i="17"/>
  <c r="S87" i="1" s="1"/>
  <c r="AG499" i="17"/>
  <c r="S41" i="1" s="1"/>
  <c r="AG517" i="17"/>
  <c r="S59" i="1" s="1"/>
  <c r="AG501" i="17"/>
  <c r="S43" i="1" s="1"/>
  <c r="AG476" i="17"/>
  <c r="S18" i="1" s="1"/>
  <c r="AG675" i="17"/>
  <c r="S217" i="1" s="1"/>
  <c r="AG599" i="17"/>
  <c r="S141" i="1" s="1"/>
  <c r="AG512" i="17"/>
  <c r="S54" i="1" s="1"/>
  <c r="AG671" i="17"/>
  <c r="S213" i="1" s="1"/>
  <c r="AG619" i="17"/>
  <c r="S161" i="1" s="1"/>
  <c r="AG531" i="17"/>
  <c r="S73" i="1" s="1"/>
  <c r="AG478" i="17"/>
  <c r="S20" i="1" s="1"/>
  <c r="AG497" i="17"/>
  <c r="S39" i="1" s="1"/>
  <c r="AG678" i="17"/>
  <c r="S220" i="1" s="1"/>
  <c r="AG662" i="17"/>
  <c r="S204" i="1" s="1"/>
  <c r="AG646" i="17"/>
  <c r="S188" i="1" s="1"/>
  <c r="AG630" i="17"/>
  <c r="S172" i="1" s="1"/>
  <c r="AG614" i="17"/>
  <c r="S156" i="1" s="1"/>
  <c r="AG598" i="17"/>
  <c r="S140" i="1" s="1"/>
  <c r="AG581" i="17"/>
  <c r="S123" i="1" s="1"/>
  <c r="AG549" i="17"/>
  <c r="S91" i="1" s="1"/>
  <c r="AG524" i="17"/>
  <c r="S66" i="1" s="1"/>
  <c r="AG519" i="17"/>
  <c r="S61" i="1" s="1"/>
  <c r="AG503" i="17"/>
  <c r="S45" i="1" s="1"/>
  <c r="AG473" i="17"/>
  <c r="S15" i="1" s="1"/>
  <c r="AG542" i="17"/>
  <c r="S84" i="1" s="1"/>
  <c r="AG627" i="17"/>
  <c r="S169" i="1" s="1"/>
  <c r="AG559" i="17"/>
  <c r="S101" i="1" s="1"/>
  <c r="AG500" i="17"/>
  <c r="S42" i="1" s="1"/>
  <c r="AG582" i="17"/>
  <c r="S124" i="1" s="1"/>
  <c r="AG677" i="17"/>
  <c r="S219" i="1" s="1"/>
  <c r="AG661" i="17"/>
  <c r="S203" i="1" s="1"/>
  <c r="AG645" i="17"/>
  <c r="S187" i="1" s="1"/>
  <c r="AG629" i="17"/>
  <c r="S171" i="1" s="1"/>
  <c r="AG613" i="17"/>
  <c r="S155" i="1" s="1"/>
  <c r="AG597" i="17"/>
  <c r="S139" i="1" s="1"/>
  <c r="AG579" i="17"/>
  <c r="S121" i="1" s="1"/>
  <c r="AG539" i="17"/>
  <c r="S81" i="1" s="1"/>
  <c r="AG498" i="17"/>
  <c r="S40" i="1" s="1"/>
  <c r="AG514" i="17"/>
  <c r="S56" i="1" s="1"/>
  <c r="AG486" i="17"/>
  <c r="S28" i="1" s="1"/>
  <c r="AG471" i="17"/>
  <c r="S13" i="1" s="1"/>
  <c r="AG635" i="17"/>
  <c r="S177" i="1" s="1"/>
  <c r="AG534" i="17"/>
  <c r="S76" i="1" s="1"/>
  <c r="AG580" i="17"/>
  <c r="S122" i="1" s="1"/>
  <c r="AG578" i="17"/>
  <c r="S120" i="1" s="1"/>
  <c r="AG676" i="17"/>
  <c r="S218" i="1" s="1"/>
  <c r="AG660" i="17"/>
  <c r="S202" i="1" s="1"/>
  <c r="AG644" i="17"/>
  <c r="S186" i="1" s="1"/>
  <c r="AG628" i="17"/>
  <c r="S170" i="1" s="1"/>
  <c r="AG612" i="17"/>
  <c r="S154" i="1" s="1"/>
  <c r="AG596" i="17"/>
  <c r="S138" i="1" s="1"/>
  <c r="AG569" i="17"/>
  <c r="S111" i="1" s="1"/>
  <c r="AG535" i="17"/>
  <c r="S77" i="1" s="1"/>
  <c r="AG495" i="17"/>
  <c r="S37" i="1" s="1"/>
  <c r="AG513" i="17"/>
  <c r="S55" i="1" s="1"/>
  <c r="AG484" i="17"/>
  <c r="S26" i="1" s="1"/>
  <c r="AG651" i="17"/>
  <c r="S193" i="1" s="1"/>
  <c r="AG583" i="17"/>
  <c r="S125" i="1" s="1"/>
  <c r="AG482" i="17"/>
  <c r="S24" i="1" s="1"/>
  <c r="AG663" i="17"/>
  <c r="S205" i="1" s="1"/>
  <c r="AG607" i="17"/>
  <c r="S149" i="1" s="1"/>
  <c r="AG493" i="17"/>
  <c r="S35" i="1" s="1"/>
  <c r="AG564" i="17"/>
  <c r="S106" i="1" s="1"/>
  <c r="AG570" i="17"/>
  <c r="S112" i="1" s="1"/>
  <c r="AG674" i="17"/>
  <c r="S216" i="1" s="1"/>
  <c r="AG658" i="17"/>
  <c r="S200" i="1" s="1"/>
  <c r="AG642" i="17"/>
  <c r="S184" i="1" s="1"/>
  <c r="AG626" i="17"/>
  <c r="S168" i="1" s="1"/>
  <c r="AG610" i="17"/>
  <c r="S152" i="1" s="1"/>
  <c r="AG594" i="17"/>
  <c r="S136" i="1" s="1"/>
  <c r="AG573" i="17"/>
  <c r="S115" i="1" s="1"/>
  <c r="AG541" i="17"/>
  <c r="S83" i="1" s="1"/>
  <c r="AG483" i="17"/>
  <c r="S25" i="1" s="1"/>
  <c r="AG515" i="17"/>
  <c r="S57" i="1" s="1"/>
  <c r="AG488" i="17"/>
  <c r="S30" i="1" s="1"/>
  <c r="AG475" i="17"/>
  <c r="S17" i="1" s="1"/>
  <c r="AG667" i="17"/>
  <c r="S209" i="1" s="1"/>
  <c r="AG615" i="17"/>
  <c r="S157" i="1" s="1"/>
  <c r="AG543" i="17"/>
  <c r="S85" i="1" s="1"/>
  <c r="AG480" i="17"/>
  <c r="S22" i="1" s="1"/>
  <c r="AG566" i="17"/>
  <c r="S108" i="1" s="1"/>
  <c r="AG673" i="17"/>
  <c r="S215" i="1" s="1"/>
  <c r="AG657" i="17"/>
  <c r="S199" i="1" s="1"/>
  <c r="AG641" i="17"/>
  <c r="S183" i="1" s="1"/>
  <c r="AG625" i="17"/>
  <c r="S167" i="1" s="1"/>
  <c r="AG609" i="17"/>
  <c r="S151" i="1" s="1"/>
  <c r="AG593" i="17"/>
  <c r="S135" i="1" s="1"/>
  <c r="AG571" i="17"/>
  <c r="S113" i="1" s="1"/>
  <c r="AG523" i="17"/>
  <c r="S65" i="1" s="1"/>
  <c r="AG496" i="17"/>
  <c r="S38" i="1" s="1"/>
  <c r="AG510" i="17"/>
  <c r="S52" i="1" s="1"/>
  <c r="AG470" i="17"/>
  <c r="S12" i="1" s="1"/>
  <c r="AG568" i="17"/>
  <c r="S110" i="1" s="1"/>
  <c r="AG611" i="17"/>
  <c r="S153" i="1" s="1"/>
  <c r="AG492" i="17"/>
  <c r="S34" i="1" s="1"/>
  <c r="AG556" i="17"/>
  <c r="S98" i="1" s="1"/>
  <c r="AG562" i="17"/>
  <c r="S104" i="1" s="1"/>
  <c r="AG672" i="17"/>
  <c r="S214" i="1" s="1"/>
  <c r="AG656" i="17"/>
  <c r="S198" i="1" s="1"/>
  <c r="AG640" i="17"/>
  <c r="S182" i="1" s="1"/>
  <c r="AG624" i="17"/>
  <c r="S166" i="1" s="1"/>
  <c r="AG608" i="17"/>
  <c r="S150" i="1" s="1"/>
  <c r="AG592" i="17"/>
  <c r="S134" i="1" s="1"/>
  <c r="AG561" i="17"/>
  <c r="S103" i="1" s="1"/>
  <c r="AG536" i="17"/>
  <c r="S78" i="1" s="1"/>
  <c r="AG494" i="17"/>
  <c r="S36" i="1" s="1"/>
  <c r="AG509" i="17"/>
  <c r="S51" i="1" s="1"/>
  <c r="AG490" i="17"/>
  <c r="S32" i="1" s="1"/>
  <c r="AG639" i="17"/>
  <c r="S181" i="1" s="1"/>
  <c r="AG551" i="17"/>
  <c r="S93" i="1" s="1"/>
  <c r="AG533" i="17"/>
  <c r="S75" i="1" s="1"/>
  <c r="AG647" i="17"/>
  <c r="S189" i="1" s="1"/>
  <c r="AG591" i="17"/>
  <c r="S133" i="1" s="1"/>
  <c r="AG520" i="17"/>
  <c r="S62" i="1" s="1"/>
  <c r="AG525" i="17"/>
  <c r="S67" i="1" s="1"/>
  <c r="AG554" i="17"/>
  <c r="S96" i="1" s="1"/>
  <c r="AG670" i="17"/>
  <c r="S212" i="1" s="1"/>
  <c r="AG654" i="17"/>
  <c r="S196" i="1" s="1"/>
  <c r="AG638" i="17"/>
  <c r="S180" i="1" s="1"/>
  <c r="AG622" i="17"/>
  <c r="S164" i="1" s="1"/>
  <c r="AG606" i="17"/>
  <c r="S148" i="1" s="1"/>
  <c r="AG590" i="17"/>
  <c r="S132" i="1" s="1"/>
  <c r="AG565" i="17"/>
  <c r="S107" i="1" s="1"/>
  <c r="AG527" i="17"/>
  <c r="S69" i="1" s="1"/>
  <c r="AG487" i="17"/>
  <c r="S29" i="1" s="1"/>
  <c r="AG511" i="17"/>
  <c r="S53" i="1" s="1"/>
  <c r="AG479" i="17"/>
  <c r="S21" i="1" s="1"/>
  <c r="AG548" i="17"/>
  <c r="S90" i="1" s="1"/>
  <c r="AG655" i="17"/>
  <c r="S197" i="1" s="1"/>
  <c r="AG603" i="17"/>
  <c r="S145" i="1" s="1"/>
  <c r="AG526" i="17"/>
  <c r="S68" i="1" s="1"/>
  <c r="AG572" i="17"/>
  <c r="S114" i="1" s="1"/>
  <c r="AG550" i="17"/>
  <c r="S92" i="1" s="1"/>
  <c r="AG669" i="17"/>
  <c r="S211" i="1" s="1"/>
  <c r="AG653" i="17"/>
  <c r="S195" i="1" s="1"/>
  <c r="AG637" i="17"/>
  <c r="S179" i="1" s="1"/>
  <c r="AG621" i="17"/>
  <c r="S163" i="1" s="1"/>
  <c r="AG605" i="17"/>
  <c r="S147" i="1" s="1"/>
  <c r="AG589" i="17"/>
  <c r="S131" i="1" s="1"/>
  <c r="AG563" i="17"/>
  <c r="S105" i="1" s="1"/>
  <c r="AG530" i="17"/>
  <c r="S72" i="1" s="1"/>
  <c r="AG485" i="17"/>
  <c r="S27" i="1" s="1"/>
  <c r="AG506" i="17"/>
  <c r="S48" i="1" s="1"/>
  <c r="AG481" i="17"/>
  <c r="S23" i="1" s="1"/>
  <c r="AG679" i="17"/>
  <c r="S221" i="1" s="1"/>
  <c r="AG595" i="17"/>
  <c r="S137" i="1" s="1"/>
  <c r="AG508" i="17"/>
  <c r="S50" i="1" s="1"/>
  <c r="AG576" i="17"/>
  <c r="S118" i="1" s="1"/>
  <c r="AG546" i="17"/>
  <c r="S88" i="1" s="1"/>
  <c r="AG668" i="17"/>
  <c r="S210" i="1" s="1"/>
  <c r="AG652" i="17"/>
  <c r="S194" i="1" s="1"/>
  <c r="AG636" i="17"/>
  <c r="S178" i="1" s="1"/>
  <c r="AG620" i="17"/>
  <c r="S162" i="1" s="1"/>
  <c r="AG604" i="17"/>
  <c r="S146" i="1" s="1"/>
  <c r="AG588" i="17"/>
  <c r="S130" i="1" s="1"/>
  <c r="AG553" i="17"/>
  <c r="S95" i="1" s="1"/>
  <c r="AG528" i="17"/>
  <c r="S70" i="1" s="1"/>
  <c r="AG521" i="17"/>
  <c r="S63" i="1" s="1"/>
  <c r="AG505" i="17"/>
  <c r="S47" i="1" s="1"/>
  <c r="AG474" i="17"/>
  <c r="S16" i="1" s="1"/>
  <c r="AE547" i="17"/>
  <c r="AE666" i="17"/>
  <c r="AE603" i="17"/>
  <c r="AE636" i="17"/>
  <c r="AE605" i="17"/>
  <c r="R147" i="1" s="1"/>
  <c r="AE643" i="17"/>
  <c r="R185" i="1" s="1"/>
  <c r="AE612" i="17"/>
  <c r="AE503" i="17"/>
  <c r="AE570" i="17"/>
  <c r="AE554" i="17"/>
  <c r="AE538" i="17"/>
  <c r="AE529" i="17"/>
  <c r="AE504" i="17"/>
  <c r="AE488" i="17"/>
  <c r="AE469" i="17"/>
  <c r="AE678" i="17"/>
  <c r="AE601" i="17"/>
  <c r="AE641" i="17"/>
  <c r="AE610" i="17"/>
  <c r="AE515" i="17"/>
  <c r="R57" i="1" s="1"/>
  <c r="AE565" i="17"/>
  <c r="AE549" i="17"/>
  <c r="AE505" i="17"/>
  <c r="AE524" i="17"/>
  <c r="AE497" i="17"/>
  <c r="AE483" i="17"/>
  <c r="AE595" i="17"/>
  <c r="AE634" i="17"/>
  <c r="AE670" i="17"/>
  <c r="AE665" i="17"/>
  <c r="AE660" i="17"/>
  <c r="AE623" i="17"/>
  <c r="AE592" i="17"/>
  <c r="AE576" i="17"/>
  <c r="AE560" i="17"/>
  <c r="R102" i="1" s="1"/>
  <c r="AE544" i="17"/>
  <c r="AE535" i="17"/>
  <c r="AE516" i="17"/>
  <c r="AE492" i="17"/>
  <c r="AE475" i="17"/>
  <c r="AE658" i="17"/>
  <c r="AE599" i="17"/>
  <c r="R141" i="1" s="1"/>
  <c r="AE677" i="17"/>
  <c r="AE672" i="17"/>
  <c r="R214" i="1" s="1"/>
  <c r="AE629" i="17"/>
  <c r="AE598" i="17"/>
  <c r="AE579" i="17"/>
  <c r="AE563" i="17"/>
  <c r="AE543" i="17"/>
  <c r="R85" i="1" s="1"/>
  <c r="AE534" i="17"/>
  <c r="AE514" i="17"/>
  <c r="AE491" i="17"/>
  <c r="R33" i="1" s="1"/>
  <c r="AE474" i="17"/>
  <c r="R16" i="1" s="1"/>
  <c r="AE659" i="17"/>
  <c r="AE663" i="17"/>
  <c r="AE620" i="17"/>
  <c r="AE589" i="17"/>
  <c r="AE635" i="17"/>
  <c r="AE604" i="17"/>
  <c r="AE582" i="17"/>
  <c r="AE566" i="17"/>
  <c r="AE550" i="17"/>
  <c r="R92" i="1" s="1"/>
  <c r="AE509" i="17"/>
  <c r="AE525" i="17"/>
  <c r="AE498" i="17"/>
  <c r="AE484" i="17"/>
  <c r="AE646" i="17"/>
  <c r="AE632" i="17"/>
  <c r="AE585" i="17"/>
  <c r="AE633" i="17"/>
  <c r="AE602" i="17"/>
  <c r="AE581" i="17"/>
  <c r="AE561" i="17"/>
  <c r="R103" i="1" s="1"/>
  <c r="AE545" i="17"/>
  <c r="AE536" i="17"/>
  <c r="AE518" i="17"/>
  <c r="AE493" i="17"/>
  <c r="AE476" i="17"/>
  <c r="AE655" i="17"/>
  <c r="AE611" i="17"/>
  <c r="AE667" i="17"/>
  <c r="AE644" i="17"/>
  <c r="AE613" i="17"/>
  <c r="AE647" i="17"/>
  <c r="R189" i="1" s="1"/>
  <c r="AE615" i="17"/>
  <c r="AE584" i="17"/>
  <c r="AE572" i="17"/>
  <c r="AE556" i="17"/>
  <c r="R98" i="1" s="1"/>
  <c r="AE540" i="17"/>
  <c r="AE531" i="17"/>
  <c r="AE508" i="17"/>
  <c r="AE479" i="17"/>
  <c r="AE471" i="17"/>
  <c r="AE626" i="17"/>
  <c r="AE662" i="17"/>
  <c r="AE661" i="17"/>
  <c r="R203" i="1" s="1"/>
  <c r="AE656" i="17"/>
  <c r="AE621" i="17"/>
  <c r="R163" i="1" s="1"/>
  <c r="AE590" i="17"/>
  <c r="AE575" i="17"/>
  <c r="AE559" i="17"/>
  <c r="AE539" i="17"/>
  <c r="AE530" i="17"/>
  <c r="AE506" i="17"/>
  <c r="AE489" i="17"/>
  <c r="AE470" i="17"/>
  <c r="AE650" i="17"/>
  <c r="AE591" i="17"/>
  <c r="AE673" i="17"/>
  <c r="AE668" i="17"/>
  <c r="AE627" i="17"/>
  <c r="AE596" i="17"/>
  <c r="AE578" i="17"/>
  <c r="AE562" i="17"/>
  <c r="AE546" i="17"/>
  <c r="AE537" i="17"/>
  <c r="AE520" i="17"/>
  <c r="AE494" i="17"/>
  <c r="AE481" i="17"/>
  <c r="AE630" i="17"/>
  <c r="AE616" i="17"/>
  <c r="AE664" i="17"/>
  <c r="AE625" i="17"/>
  <c r="AE594" i="17"/>
  <c r="AE573" i="17"/>
  <c r="AE557" i="17"/>
  <c r="AE541" i="17"/>
  <c r="R83" i="1" s="1"/>
  <c r="AE532" i="17"/>
  <c r="AE510" i="17"/>
  <c r="AE477" i="17"/>
  <c r="AE472" i="17"/>
  <c r="AE648" i="17"/>
  <c r="AE638" i="17"/>
  <c r="R180" i="1" s="1"/>
  <c r="AE679" i="17"/>
  <c r="AE628" i="17"/>
  <c r="AE597" i="17"/>
  <c r="AE639" i="17"/>
  <c r="AE608" i="17"/>
  <c r="AE507" i="17"/>
  <c r="AE568" i="17"/>
  <c r="AE552" i="17"/>
  <c r="AE517" i="17"/>
  <c r="AE527" i="17"/>
  <c r="AE500" i="17"/>
  <c r="R42" i="1" s="1"/>
  <c r="AE486" i="17"/>
  <c r="AE622" i="17"/>
  <c r="AE651" i="17"/>
  <c r="AE640" i="17"/>
  <c r="AE609" i="17"/>
  <c r="AE645" i="17"/>
  <c r="AE614" i="17"/>
  <c r="AE519" i="17"/>
  <c r="AE571" i="17"/>
  <c r="AE555" i="17"/>
  <c r="R97" i="1" s="1"/>
  <c r="AE513" i="17"/>
  <c r="AE526" i="17"/>
  <c r="AE499" i="17"/>
  <c r="AE485" i="17"/>
  <c r="AE618" i="17"/>
  <c r="AE654" i="17"/>
  <c r="AE657" i="17"/>
  <c r="AE652" i="17"/>
  <c r="AE619" i="17"/>
  <c r="AE588" i="17"/>
  <c r="R130" i="1" s="1"/>
  <c r="AE574" i="17"/>
  <c r="AE558" i="17"/>
  <c r="AE542" i="17"/>
  <c r="AE533" i="17"/>
  <c r="AE512" i="17"/>
  <c r="AE480" i="17"/>
  <c r="AE473" i="17"/>
  <c r="AE642" i="17"/>
  <c r="AE653" i="17"/>
  <c r="AE649" i="17"/>
  <c r="AE617" i="17"/>
  <c r="AE586" i="17"/>
  <c r="AE569" i="17"/>
  <c r="AE553" i="17"/>
  <c r="AE521" i="17"/>
  <c r="AE528" i="17"/>
  <c r="AE502" i="17"/>
  <c r="AE487" i="17"/>
  <c r="R29" i="1" s="1"/>
  <c r="AE587" i="17"/>
  <c r="AE669" i="17"/>
  <c r="AE674" i="17"/>
  <c r="AE607" i="17"/>
  <c r="AE511" i="17"/>
  <c r="AE676" i="17"/>
  <c r="AE631" i="17"/>
  <c r="AE600" i="17"/>
  <c r="R142" i="1" s="1"/>
  <c r="AE580" i="17"/>
  <c r="R122" i="1" s="1"/>
  <c r="AE564" i="17"/>
  <c r="AE548" i="17"/>
  <c r="AE501" i="17"/>
  <c r="AE523" i="17"/>
  <c r="R65" i="1" s="1"/>
  <c r="AE496" i="17"/>
  <c r="AE482" i="17"/>
  <c r="AE675" i="17"/>
  <c r="AE671" i="17"/>
  <c r="AE624" i="17"/>
  <c r="AE593" i="17"/>
  <c r="AE637" i="17"/>
  <c r="AE606" i="17"/>
  <c r="AE583" i="17"/>
  <c r="AE567" i="17"/>
  <c r="AE551" i="17"/>
  <c r="AE490" i="17"/>
  <c r="AE522" i="17"/>
  <c r="AE495" i="17"/>
  <c r="AE478" i="17"/>
  <c r="AC468" i="17"/>
  <c r="Q10" i="1" s="1"/>
  <c r="AC547" i="17"/>
  <c r="AC575" i="17"/>
  <c r="AC549" i="17"/>
  <c r="AC668" i="17"/>
  <c r="AC652" i="17"/>
  <c r="AC636" i="17"/>
  <c r="AC620" i="17"/>
  <c r="AC604" i="17"/>
  <c r="AC588" i="17"/>
  <c r="AC560" i="17"/>
  <c r="AC537" i="17"/>
  <c r="AC493" i="17"/>
  <c r="AC509" i="17"/>
  <c r="AC473" i="17"/>
  <c r="AC551" i="17"/>
  <c r="AC545" i="17"/>
  <c r="AC667" i="17"/>
  <c r="AC651" i="17"/>
  <c r="AC635" i="17"/>
  <c r="AC619" i="17"/>
  <c r="AC603" i="17"/>
  <c r="AC587" i="17"/>
  <c r="AC558" i="17"/>
  <c r="AC535" i="17"/>
  <c r="Q77" i="1" s="1"/>
  <c r="AC491" i="17"/>
  <c r="AC508" i="17"/>
  <c r="AC481" i="17"/>
  <c r="AC543" i="17"/>
  <c r="AC557" i="17"/>
  <c r="AC670" i="17"/>
  <c r="AC654" i="17"/>
  <c r="AC638" i="17"/>
  <c r="AC622" i="17"/>
  <c r="AC606" i="17"/>
  <c r="Q148" i="1" s="1"/>
  <c r="AC590" i="17"/>
  <c r="AC564" i="17"/>
  <c r="AC522" i="17"/>
  <c r="AC497" i="17"/>
  <c r="Q39" i="1" s="1"/>
  <c r="AC511" i="17"/>
  <c r="AC485" i="17"/>
  <c r="AC583" i="17"/>
  <c r="AC569" i="17"/>
  <c r="AC673" i="17"/>
  <c r="AC657" i="17"/>
  <c r="AC641" i="17"/>
  <c r="AC625" i="17"/>
  <c r="AC609" i="17"/>
  <c r="Q151" i="1" s="1"/>
  <c r="AC593" i="17"/>
  <c r="AC570" i="17"/>
  <c r="AC534" i="17"/>
  <c r="AC498" i="17"/>
  <c r="AC514" i="17"/>
  <c r="AC490" i="17"/>
  <c r="AC474" i="17"/>
  <c r="AC555" i="17"/>
  <c r="AC524" i="17"/>
  <c r="AC664" i="17"/>
  <c r="AC648" i="17"/>
  <c r="AC632" i="17"/>
  <c r="AC616" i="17"/>
  <c r="AC600" i="17"/>
  <c r="AC584" i="17"/>
  <c r="AC552" i="17"/>
  <c r="AC529" i="17"/>
  <c r="AC521" i="17"/>
  <c r="AC505" i="17"/>
  <c r="AC469" i="17"/>
  <c r="AC559" i="17"/>
  <c r="AC679" i="17"/>
  <c r="AC663" i="17"/>
  <c r="AC647" i="17"/>
  <c r="AC631" i="17"/>
  <c r="AC615" i="17"/>
  <c r="AC599" i="17"/>
  <c r="AC582" i="17"/>
  <c r="AC550" i="17"/>
  <c r="AC527" i="17"/>
  <c r="AC520" i="17"/>
  <c r="AC504" i="17"/>
  <c r="Q46" i="1" s="1"/>
  <c r="AC479" i="17"/>
  <c r="AC571" i="17"/>
  <c r="AC541" i="17"/>
  <c r="AC666" i="17"/>
  <c r="AC650" i="17"/>
  <c r="AC634" i="17"/>
  <c r="AC618" i="17"/>
  <c r="AC602" i="17"/>
  <c r="AC586" i="17"/>
  <c r="AC556" i="17"/>
  <c r="AC533" i="17"/>
  <c r="AC488" i="17"/>
  <c r="AC507" i="17"/>
  <c r="AC472" i="17"/>
  <c r="AC528" i="17"/>
  <c r="AC553" i="17"/>
  <c r="AC669" i="17"/>
  <c r="AC653" i="17"/>
  <c r="AC637" i="17"/>
  <c r="AC621" i="17"/>
  <c r="AC605" i="17"/>
  <c r="AC589" i="17"/>
  <c r="AC562" i="17"/>
  <c r="AC492" i="17"/>
  <c r="AC495" i="17"/>
  <c r="AC510" i="17"/>
  <c r="AC483" i="17"/>
  <c r="AC581" i="17"/>
  <c r="AC676" i="17"/>
  <c r="AC660" i="17"/>
  <c r="AC644" i="17"/>
  <c r="AC628" i="17"/>
  <c r="AC612" i="17"/>
  <c r="AC596" i="17"/>
  <c r="Q138" i="1" s="1"/>
  <c r="AC576" i="17"/>
  <c r="Q118" i="1" s="1"/>
  <c r="AC544" i="17"/>
  <c r="AC496" i="17"/>
  <c r="Q38" i="1" s="1"/>
  <c r="AC517" i="17"/>
  <c r="AC501" i="17"/>
  <c r="AC477" i="17"/>
  <c r="AC579" i="17"/>
  <c r="AC675" i="17"/>
  <c r="AC659" i="17"/>
  <c r="AC643" i="17"/>
  <c r="AC627" i="17"/>
  <c r="AC611" i="17"/>
  <c r="AC595" i="17"/>
  <c r="Q137" i="1" s="1"/>
  <c r="AC574" i="17"/>
  <c r="AC542" i="17"/>
  <c r="AC486" i="17"/>
  <c r="AC516" i="17"/>
  <c r="AC500" i="17"/>
  <c r="AC475" i="17"/>
  <c r="AC539" i="17"/>
  <c r="AC678" i="17"/>
  <c r="AC662" i="17"/>
  <c r="AC646" i="17"/>
  <c r="Q188" i="1" s="1"/>
  <c r="AC630" i="17"/>
  <c r="AC614" i="17"/>
  <c r="AC598" i="17"/>
  <c r="AC580" i="17"/>
  <c r="AC548" i="17"/>
  <c r="Q90" i="1" s="1"/>
  <c r="AC525" i="17"/>
  <c r="AC519" i="17"/>
  <c r="Q61" i="1" s="1"/>
  <c r="AC503" i="17"/>
  <c r="AC476" i="17"/>
  <c r="AC563" i="17"/>
  <c r="AC532" i="17"/>
  <c r="AC665" i="17"/>
  <c r="AC649" i="17"/>
  <c r="AC633" i="17"/>
  <c r="AC617" i="17"/>
  <c r="AC601" i="17"/>
  <c r="AC585" i="17"/>
  <c r="AC554" i="17"/>
  <c r="AC531" i="17"/>
  <c r="AC484" i="17"/>
  <c r="AC506" i="17"/>
  <c r="AC480" i="17"/>
  <c r="AC565" i="17"/>
  <c r="AC672" i="17"/>
  <c r="AC656" i="17"/>
  <c r="AC640" i="17"/>
  <c r="Q182" i="1" s="1"/>
  <c r="AC624" i="17"/>
  <c r="AC608" i="17"/>
  <c r="AC592" i="17"/>
  <c r="AC568" i="17"/>
  <c r="AC530" i="17"/>
  <c r="AC494" i="17"/>
  <c r="AC513" i="17"/>
  <c r="Q55" i="1" s="1"/>
  <c r="AC489" i="17"/>
  <c r="AC470" i="17"/>
  <c r="Q12" i="1" s="1"/>
  <c r="AC561" i="17"/>
  <c r="AC671" i="17"/>
  <c r="AC655" i="17"/>
  <c r="Q197" i="1" s="1"/>
  <c r="AC639" i="17"/>
  <c r="AC623" i="17"/>
  <c r="AC607" i="17"/>
  <c r="AC591" i="17"/>
  <c r="AC566" i="17"/>
  <c r="AC526" i="17"/>
  <c r="AC482" i="17"/>
  <c r="AC512" i="17"/>
  <c r="AC487" i="17"/>
  <c r="AC567" i="17"/>
  <c r="AC573" i="17"/>
  <c r="AC674" i="17"/>
  <c r="AC658" i="17"/>
  <c r="AC642" i="17"/>
  <c r="AC626" i="17"/>
  <c r="Q168" i="1" s="1"/>
  <c r="AC610" i="17"/>
  <c r="AC594" i="17"/>
  <c r="AC572" i="17"/>
  <c r="AC540" i="17"/>
  <c r="AC538" i="17"/>
  <c r="AC515" i="17"/>
  <c r="AC499" i="17"/>
  <c r="AC471" i="17"/>
  <c r="AC536" i="17"/>
  <c r="AC677" i="17"/>
  <c r="AC661" i="17"/>
  <c r="AC645" i="17"/>
  <c r="AC629" i="17"/>
  <c r="AC613" i="17"/>
  <c r="AC597" i="17"/>
  <c r="AC578" i="17"/>
  <c r="AC546" i="17"/>
  <c r="AC523" i="17"/>
  <c r="AC518" i="17"/>
  <c r="AC502" i="17"/>
  <c r="AC478" i="17"/>
  <c r="AA547" i="17"/>
  <c r="P89" i="1" s="1"/>
  <c r="AA617" i="17"/>
  <c r="AA598" i="17"/>
  <c r="P140" i="1" s="1"/>
  <c r="AA643" i="17"/>
  <c r="AA608" i="17"/>
  <c r="P150" i="1" s="1"/>
  <c r="AA650" i="17"/>
  <c r="AA618" i="17"/>
  <c r="P160" i="1" s="1"/>
  <c r="AA585" i="17"/>
  <c r="P127" i="1" s="1"/>
  <c r="AA569" i="17"/>
  <c r="P111" i="1" s="1"/>
  <c r="AA553" i="17"/>
  <c r="P95" i="1" s="1"/>
  <c r="AA516" i="17"/>
  <c r="AA526" i="17"/>
  <c r="AA499" i="17"/>
  <c r="P41" i="1" s="1"/>
  <c r="AA485" i="17"/>
  <c r="P27" i="1" s="1"/>
  <c r="AA649" i="17"/>
  <c r="P191" i="1" s="1"/>
  <c r="AA670" i="17"/>
  <c r="P212" i="1" s="1"/>
  <c r="AA639" i="17"/>
  <c r="P181" i="1" s="1"/>
  <c r="AA604" i="17"/>
  <c r="P146" i="1" s="1"/>
  <c r="AA648" i="17"/>
  <c r="AA616" i="17"/>
  <c r="P158" i="1" s="1"/>
  <c r="AA506" i="17"/>
  <c r="AA572" i="17"/>
  <c r="P114" i="1" s="1"/>
  <c r="AA556" i="17"/>
  <c r="P98" i="1" s="1"/>
  <c r="AA540" i="17"/>
  <c r="AA529" i="17"/>
  <c r="P71" i="1" s="1"/>
  <c r="AA505" i="17"/>
  <c r="P47" i="1" s="1"/>
  <c r="AA488" i="17"/>
  <c r="AA470" i="17"/>
  <c r="P12" i="1" s="1"/>
  <c r="AA677" i="17"/>
  <c r="P219" i="1" s="1"/>
  <c r="AA594" i="17"/>
  <c r="P136" i="1" s="1"/>
  <c r="AA668" i="17"/>
  <c r="P210" i="1" s="1"/>
  <c r="AA671" i="17"/>
  <c r="P213" i="1" s="1"/>
  <c r="AA630" i="17"/>
  <c r="P172" i="1" s="1"/>
  <c r="AA597" i="17"/>
  <c r="P139" i="1" s="1"/>
  <c r="AA579" i="17"/>
  <c r="AA563" i="17"/>
  <c r="P105" i="1" s="1"/>
  <c r="AA543" i="17"/>
  <c r="AA532" i="17"/>
  <c r="P74" i="1" s="1"/>
  <c r="AA511" i="17"/>
  <c r="P53" i="1" s="1"/>
  <c r="AA492" i="17"/>
  <c r="P34" i="1" s="1"/>
  <c r="AA473" i="17"/>
  <c r="P15" i="1" s="1"/>
  <c r="AA678" i="17"/>
  <c r="AA658" i="17"/>
  <c r="AA615" i="17"/>
  <c r="P157" i="1" s="1"/>
  <c r="AA667" i="17"/>
  <c r="AA628" i="17"/>
  <c r="P170" i="1" s="1"/>
  <c r="AA595" i="17"/>
  <c r="P137" i="1" s="1"/>
  <c r="AA578" i="17"/>
  <c r="AA562" i="17"/>
  <c r="AA546" i="17"/>
  <c r="AA535" i="17"/>
  <c r="AA517" i="17"/>
  <c r="AA495" i="17"/>
  <c r="P37" i="1" s="1"/>
  <c r="AA476" i="17"/>
  <c r="AA633" i="17"/>
  <c r="P175" i="1" s="1"/>
  <c r="AA514" i="17"/>
  <c r="AA627" i="17"/>
  <c r="AA592" i="17"/>
  <c r="AA642" i="17"/>
  <c r="P184" i="1" s="1"/>
  <c r="AA609" i="17"/>
  <c r="P151" i="1" s="1"/>
  <c r="AA510" i="17"/>
  <c r="P52" i="1" s="1"/>
  <c r="AA565" i="17"/>
  <c r="P107" i="1" s="1"/>
  <c r="AA549" i="17"/>
  <c r="P91" i="1" s="1"/>
  <c r="AA500" i="17"/>
  <c r="P42" i="1" s="1"/>
  <c r="AA522" i="17"/>
  <c r="P64" i="1" s="1"/>
  <c r="AA498" i="17"/>
  <c r="P40" i="1" s="1"/>
  <c r="AA481" i="17"/>
  <c r="P23" i="1" s="1"/>
  <c r="AA641" i="17"/>
  <c r="P183" i="1" s="1"/>
  <c r="AA674" i="17"/>
  <c r="AA623" i="17"/>
  <c r="P165" i="1" s="1"/>
  <c r="AA588" i="17"/>
  <c r="P130" i="1" s="1"/>
  <c r="AA640" i="17"/>
  <c r="P182" i="1" s="1"/>
  <c r="AA607" i="17"/>
  <c r="P149" i="1" s="1"/>
  <c r="AA502" i="17"/>
  <c r="AA568" i="17"/>
  <c r="P110" i="1" s="1"/>
  <c r="AA552" i="17"/>
  <c r="P94" i="1" s="1"/>
  <c r="AA512" i="17"/>
  <c r="P54" i="1" s="1"/>
  <c r="AA525" i="17"/>
  <c r="AA490" i="17"/>
  <c r="P32" i="1" s="1"/>
  <c r="AA484" i="17"/>
  <c r="P26" i="1" s="1"/>
  <c r="AA629" i="17"/>
  <c r="P171" i="1" s="1"/>
  <c r="AA657" i="17"/>
  <c r="AA652" i="17"/>
  <c r="P194" i="1" s="1"/>
  <c r="AA655" i="17"/>
  <c r="P197" i="1" s="1"/>
  <c r="AA622" i="17"/>
  <c r="AA589" i="17"/>
  <c r="P131" i="1" s="1"/>
  <c r="AA575" i="17"/>
  <c r="AA559" i="17"/>
  <c r="AA539" i="17"/>
  <c r="P81" i="1" s="1"/>
  <c r="AA528" i="17"/>
  <c r="AA503" i="17"/>
  <c r="P45" i="1" s="1"/>
  <c r="AA487" i="17"/>
  <c r="AA469" i="17"/>
  <c r="P11" i="1" s="1"/>
  <c r="AA661" i="17"/>
  <c r="AA586" i="17"/>
  <c r="P128" i="1" s="1"/>
  <c r="AA664" i="17"/>
  <c r="P206" i="1" s="1"/>
  <c r="AA651" i="17"/>
  <c r="P193" i="1" s="1"/>
  <c r="AA620" i="17"/>
  <c r="P162" i="1" s="1"/>
  <c r="AA587" i="17"/>
  <c r="AA574" i="17"/>
  <c r="P116" i="1" s="1"/>
  <c r="AA558" i="17"/>
  <c r="AA542" i="17"/>
  <c r="P84" i="1" s="1"/>
  <c r="AA531" i="17"/>
  <c r="P73" i="1" s="1"/>
  <c r="AA509" i="17"/>
  <c r="P51" i="1" s="1"/>
  <c r="AA491" i="17"/>
  <c r="P33" i="1" s="1"/>
  <c r="AA472" i="17"/>
  <c r="AA662" i="17"/>
  <c r="P204" i="1" s="1"/>
  <c r="AA610" i="17"/>
  <c r="AA676" i="17"/>
  <c r="AA679" i="17"/>
  <c r="P221" i="1" s="1"/>
  <c r="AA634" i="17"/>
  <c r="P176" i="1" s="1"/>
  <c r="AA601" i="17"/>
  <c r="P143" i="1" s="1"/>
  <c r="AA581" i="17"/>
  <c r="P123" i="1" s="1"/>
  <c r="AA561" i="17"/>
  <c r="P103" i="1" s="1"/>
  <c r="AA545" i="17"/>
  <c r="P87" i="1" s="1"/>
  <c r="AA534" i="17"/>
  <c r="AA515" i="17"/>
  <c r="P57" i="1" s="1"/>
  <c r="AA494" i="17"/>
  <c r="P36" i="1" s="1"/>
  <c r="AA475" i="17"/>
  <c r="P17" i="1" s="1"/>
  <c r="AA590" i="17"/>
  <c r="P132" i="1" s="1"/>
  <c r="AA602" i="17"/>
  <c r="P144" i="1" s="1"/>
  <c r="AA672" i="17"/>
  <c r="AA675" i="17"/>
  <c r="AA632" i="17"/>
  <c r="P174" i="1" s="1"/>
  <c r="AA599" i="17"/>
  <c r="P141" i="1" s="1"/>
  <c r="AA580" i="17"/>
  <c r="P122" i="1" s="1"/>
  <c r="AA564" i="17"/>
  <c r="P106" i="1" s="1"/>
  <c r="AA548" i="17"/>
  <c r="P90" i="1" s="1"/>
  <c r="AA537" i="17"/>
  <c r="AA521" i="17"/>
  <c r="P63" i="1" s="1"/>
  <c r="AA497" i="17"/>
  <c r="P39" i="1" s="1"/>
  <c r="AA477" i="17"/>
  <c r="P19" i="1" s="1"/>
  <c r="AA653" i="17"/>
  <c r="P195" i="1" s="1"/>
  <c r="AA654" i="17"/>
  <c r="P196" i="1" s="1"/>
  <c r="AA635" i="17"/>
  <c r="P177" i="1" s="1"/>
  <c r="AA600" i="17"/>
  <c r="AA646" i="17"/>
  <c r="P188" i="1" s="1"/>
  <c r="AA613" i="17"/>
  <c r="P155" i="1" s="1"/>
  <c r="AA538" i="17"/>
  <c r="AA571" i="17"/>
  <c r="AA555" i="17"/>
  <c r="P97" i="1" s="1"/>
  <c r="AA508" i="17"/>
  <c r="AA524" i="17"/>
  <c r="AA479" i="17"/>
  <c r="P21" i="1" s="1"/>
  <c r="AA483" i="17"/>
  <c r="P25" i="1" s="1"/>
  <c r="AA669" i="17"/>
  <c r="AA621" i="17"/>
  <c r="P163" i="1" s="1"/>
  <c r="AA647" i="17"/>
  <c r="P189" i="1" s="1"/>
  <c r="AA612" i="17"/>
  <c r="AA644" i="17"/>
  <c r="AA611" i="17"/>
  <c r="P153" i="1" s="1"/>
  <c r="AA518" i="17"/>
  <c r="AA570" i="17"/>
  <c r="P112" i="1" s="1"/>
  <c r="AA554" i="17"/>
  <c r="P96" i="1" s="1"/>
  <c r="AA520" i="17"/>
  <c r="AA527" i="17"/>
  <c r="AA501" i="17"/>
  <c r="P43" i="1" s="1"/>
  <c r="AA486" i="17"/>
  <c r="AA645" i="17"/>
  <c r="P187" i="1" s="1"/>
  <c r="AA673" i="17"/>
  <c r="AA660" i="17"/>
  <c r="P202" i="1" s="1"/>
  <c r="AA663" i="17"/>
  <c r="P205" i="1" s="1"/>
  <c r="AA626" i="17"/>
  <c r="P168" i="1" s="1"/>
  <c r="AA593" i="17"/>
  <c r="P135" i="1" s="1"/>
  <c r="AA573" i="17"/>
  <c r="P115" i="1" s="1"/>
  <c r="AA557" i="17"/>
  <c r="P99" i="1" s="1"/>
  <c r="AA541" i="17"/>
  <c r="P83" i="1" s="1"/>
  <c r="AA530" i="17"/>
  <c r="AA507" i="17"/>
  <c r="P49" i="1" s="1"/>
  <c r="AA489" i="17"/>
  <c r="AA471" i="17"/>
  <c r="P13" i="1" s="1"/>
  <c r="AA637" i="17"/>
  <c r="P179" i="1" s="1"/>
  <c r="AA665" i="17"/>
  <c r="AA656" i="17"/>
  <c r="P198" i="1" s="1"/>
  <c r="AA659" i="17"/>
  <c r="AA624" i="17"/>
  <c r="P166" i="1" s="1"/>
  <c r="AA591" i="17"/>
  <c r="AA576" i="17"/>
  <c r="AA560" i="17"/>
  <c r="AA544" i="17"/>
  <c r="P86" i="1" s="1"/>
  <c r="AA533" i="17"/>
  <c r="P75" i="1" s="1"/>
  <c r="AA513" i="17"/>
  <c r="P55" i="1" s="1"/>
  <c r="AA493" i="17"/>
  <c r="P35" i="1" s="1"/>
  <c r="AA474" i="17"/>
  <c r="P16" i="1" s="1"/>
  <c r="AA614" i="17"/>
  <c r="P156" i="1" s="1"/>
  <c r="AA666" i="17"/>
  <c r="P208" i="1" s="1"/>
  <c r="AA619" i="17"/>
  <c r="P161" i="1" s="1"/>
  <c r="AA584" i="17"/>
  <c r="P126" i="1" s="1"/>
  <c r="AA638" i="17"/>
  <c r="AA605" i="17"/>
  <c r="P147" i="1" s="1"/>
  <c r="AA583" i="17"/>
  <c r="P125" i="1" s="1"/>
  <c r="AA567" i="17"/>
  <c r="AA551" i="17"/>
  <c r="AA536" i="17"/>
  <c r="AA519" i="17"/>
  <c r="P61" i="1" s="1"/>
  <c r="AA496" i="17"/>
  <c r="P38" i="1" s="1"/>
  <c r="AA480" i="17"/>
  <c r="P22" i="1" s="1"/>
  <c r="AA625" i="17"/>
  <c r="P167" i="1" s="1"/>
  <c r="AA606" i="17"/>
  <c r="P148" i="1" s="1"/>
  <c r="AA631" i="17"/>
  <c r="P173" i="1" s="1"/>
  <c r="AA596" i="17"/>
  <c r="P138" i="1" s="1"/>
  <c r="AA636" i="17"/>
  <c r="P178" i="1" s="1"/>
  <c r="AA603" i="17"/>
  <c r="P145" i="1" s="1"/>
  <c r="AA582" i="17"/>
  <c r="AA566" i="17"/>
  <c r="AA550" i="17"/>
  <c r="P92" i="1" s="1"/>
  <c r="AA504" i="17"/>
  <c r="P46" i="1" s="1"/>
  <c r="AA523" i="17"/>
  <c r="AA478" i="17"/>
  <c r="P20" i="1" s="1"/>
  <c r="AA482" i="17"/>
  <c r="P24" i="1" s="1"/>
  <c r="Y468" i="17"/>
  <c r="Y566" i="17"/>
  <c r="Y535" i="17"/>
  <c r="O77" i="1" s="1"/>
  <c r="Y665" i="17"/>
  <c r="O207" i="1" s="1"/>
  <c r="Y649" i="17"/>
  <c r="O191" i="1" s="1"/>
  <c r="Y633" i="17"/>
  <c r="O175" i="1" s="1"/>
  <c r="Y617" i="17"/>
  <c r="Y601" i="17"/>
  <c r="O143" i="1" s="1"/>
  <c r="Y585" i="17"/>
  <c r="O127" i="1" s="1"/>
  <c r="Y555" i="17"/>
  <c r="O97" i="1" s="1"/>
  <c r="Y526" i="17"/>
  <c r="O68" i="1" s="1"/>
  <c r="Y521" i="17"/>
  <c r="O63" i="1" s="1"/>
  <c r="Y505" i="17"/>
  <c r="O47" i="1" s="1"/>
  <c r="Y471" i="17"/>
  <c r="O13" i="1" s="1"/>
  <c r="Y570" i="17"/>
  <c r="O112" i="1" s="1"/>
  <c r="Y564" i="17"/>
  <c r="O106" i="1" s="1"/>
  <c r="Y672" i="17"/>
  <c r="O214" i="1" s="1"/>
  <c r="Y656" i="17"/>
  <c r="O198" i="1" s="1"/>
  <c r="Y640" i="17"/>
  <c r="Y624" i="17"/>
  <c r="O166" i="1" s="1"/>
  <c r="Y608" i="17"/>
  <c r="O150" i="1" s="1"/>
  <c r="Y592" i="17"/>
  <c r="Y561" i="17"/>
  <c r="O103" i="1" s="1"/>
  <c r="Y495" i="17"/>
  <c r="Y498" i="17"/>
  <c r="O40" i="1" s="1"/>
  <c r="Y512" i="17"/>
  <c r="O54" i="1" s="1"/>
  <c r="Y486" i="17"/>
  <c r="O28" i="1" s="1"/>
  <c r="Y578" i="17"/>
  <c r="O120" i="1" s="1"/>
  <c r="Y560" i="17"/>
  <c r="O102" i="1" s="1"/>
  <c r="Y671" i="17"/>
  <c r="O213" i="1" s="1"/>
  <c r="Y655" i="17"/>
  <c r="O197" i="1" s="1"/>
  <c r="Y639" i="17"/>
  <c r="Y623" i="17"/>
  <c r="O165" i="1" s="1"/>
  <c r="Y607" i="17"/>
  <c r="O149" i="1" s="1"/>
  <c r="Y591" i="17"/>
  <c r="O133" i="1" s="1"/>
  <c r="Y567" i="17"/>
  <c r="O109" i="1" s="1"/>
  <c r="Y533" i="17"/>
  <c r="O75" i="1" s="1"/>
  <c r="Y493" i="17"/>
  <c r="O35" i="1" s="1"/>
  <c r="Y515" i="17"/>
  <c r="O57" i="1" s="1"/>
  <c r="Y490" i="17"/>
  <c r="Y469" i="17"/>
  <c r="Y562" i="17"/>
  <c r="O104" i="1" s="1"/>
  <c r="Y556" i="17"/>
  <c r="O98" i="1" s="1"/>
  <c r="Y670" i="17"/>
  <c r="O212" i="1" s="1"/>
  <c r="Y654" i="17"/>
  <c r="O196" i="1" s="1"/>
  <c r="Y638" i="17"/>
  <c r="O180" i="1" s="1"/>
  <c r="Y622" i="17"/>
  <c r="Y606" i="17"/>
  <c r="Y590" i="17"/>
  <c r="Y565" i="17"/>
  <c r="O107" i="1" s="1"/>
  <c r="Y529" i="17"/>
  <c r="Y485" i="17"/>
  <c r="Y514" i="17"/>
  <c r="O56" i="1" s="1"/>
  <c r="Y480" i="17"/>
  <c r="O22" i="1" s="1"/>
  <c r="Y523" i="17"/>
  <c r="O65" i="1" s="1"/>
  <c r="Y677" i="17"/>
  <c r="O219" i="1" s="1"/>
  <c r="Y661" i="17"/>
  <c r="Y645" i="17"/>
  <c r="O187" i="1" s="1"/>
  <c r="Y629" i="17"/>
  <c r="Y613" i="17"/>
  <c r="O155" i="1" s="1"/>
  <c r="Y597" i="17"/>
  <c r="O139" i="1" s="1"/>
  <c r="Y579" i="17"/>
  <c r="Y539" i="17"/>
  <c r="O81" i="1" s="1"/>
  <c r="Y489" i="17"/>
  <c r="Y517" i="17"/>
  <c r="O59" i="1" s="1"/>
  <c r="Y501" i="17"/>
  <c r="O43" i="1" s="1"/>
  <c r="Y470" i="17"/>
  <c r="O12" i="1" s="1"/>
  <c r="Y531" i="17"/>
  <c r="Y548" i="17"/>
  <c r="Y668" i="17"/>
  <c r="O210" i="1" s="1"/>
  <c r="Y652" i="17"/>
  <c r="O194" i="1" s="1"/>
  <c r="Y636" i="17"/>
  <c r="O178" i="1" s="1"/>
  <c r="Y620" i="17"/>
  <c r="Y604" i="17"/>
  <c r="O146" i="1" s="1"/>
  <c r="Y588" i="17"/>
  <c r="O130" i="1" s="1"/>
  <c r="Y553" i="17"/>
  <c r="O95" i="1" s="1"/>
  <c r="Y532" i="17"/>
  <c r="O74" i="1" s="1"/>
  <c r="Y487" i="17"/>
  <c r="Y508" i="17"/>
  <c r="O50" i="1" s="1"/>
  <c r="Y475" i="17"/>
  <c r="Y582" i="17"/>
  <c r="O124" i="1" s="1"/>
  <c r="Y544" i="17"/>
  <c r="O86" i="1" s="1"/>
  <c r="Y667" i="17"/>
  <c r="O209" i="1" s="1"/>
  <c r="Y651" i="17"/>
  <c r="O193" i="1" s="1"/>
  <c r="Y635" i="17"/>
  <c r="O177" i="1" s="1"/>
  <c r="Y619" i="17"/>
  <c r="Y603" i="17"/>
  <c r="Y587" i="17"/>
  <c r="Y559" i="17"/>
  <c r="O101" i="1" s="1"/>
  <c r="Y538" i="17"/>
  <c r="O80" i="1" s="1"/>
  <c r="Y496" i="17"/>
  <c r="O38" i="1" s="1"/>
  <c r="Y511" i="17"/>
  <c r="O53" i="1" s="1"/>
  <c r="Y484" i="17"/>
  <c r="O26" i="1" s="1"/>
  <c r="Y574" i="17"/>
  <c r="Y540" i="17"/>
  <c r="O82" i="1" s="1"/>
  <c r="Y666" i="17"/>
  <c r="O208" i="1" s="1"/>
  <c r="Y650" i="17"/>
  <c r="Y634" i="17"/>
  <c r="O176" i="1" s="1"/>
  <c r="Y618" i="17"/>
  <c r="Y602" i="17"/>
  <c r="O144" i="1" s="1"/>
  <c r="Y586" i="17"/>
  <c r="O128" i="1" s="1"/>
  <c r="Y557" i="17"/>
  <c r="Y536" i="17"/>
  <c r="O78" i="1" s="1"/>
  <c r="Y494" i="17"/>
  <c r="O36" i="1" s="1"/>
  <c r="Y510" i="17"/>
  <c r="Y482" i="17"/>
  <c r="Y554" i="17"/>
  <c r="O96" i="1" s="1"/>
  <c r="Y568" i="17"/>
  <c r="O110" i="1" s="1"/>
  <c r="Y673" i="17"/>
  <c r="O215" i="1" s="1"/>
  <c r="Y657" i="17"/>
  <c r="O199" i="1" s="1"/>
  <c r="Y641" i="17"/>
  <c r="O183" i="1" s="1"/>
  <c r="Y625" i="17"/>
  <c r="O167" i="1" s="1"/>
  <c r="Y609" i="17"/>
  <c r="O151" i="1" s="1"/>
  <c r="Y593" i="17"/>
  <c r="Y571" i="17"/>
  <c r="Y525" i="17"/>
  <c r="O67" i="1" s="1"/>
  <c r="Y499" i="17"/>
  <c r="Y513" i="17"/>
  <c r="O55" i="1" s="1"/>
  <c r="Y488" i="17"/>
  <c r="O30" i="1" s="1"/>
  <c r="Y558" i="17"/>
  <c r="Y527" i="17"/>
  <c r="O69" i="1" s="1"/>
  <c r="Y664" i="17"/>
  <c r="O206" i="1" s="1"/>
  <c r="Y648" i="17"/>
  <c r="O190" i="1" s="1"/>
  <c r="Y632" i="17"/>
  <c r="O174" i="1" s="1"/>
  <c r="Y616" i="17"/>
  <c r="Y600" i="17"/>
  <c r="Y584" i="17"/>
  <c r="O126" i="1" s="1"/>
  <c r="Y545" i="17"/>
  <c r="O87" i="1" s="1"/>
  <c r="Y524" i="17"/>
  <c r="Y520" i="17"/>
  <c r="O62" i="1" s="1"/>
  <c r="Y504" i="17"/>
  <c r="O46" i="1" s="1"/>
  <c r="Y478" i="17"/>
  <c r="O20" i="1" s="1"/>
  <c r="Y550" i="17"/>
  <c r="O92" i="1" s="1"/>
  <c r="Y679" i="17"/>
  <c r="Y663" i="17"/>
  <c r="O205" i="1" s="1"/>
  <c r="Y647" i="17"/>
  <c r="Y631" i="17"/>
  <c r="Y615" i="17"/>
  <c r="O157" i="1" s="1"/>
  <c r="Y599" i="17"/>
  <c r="Y583" i="17"/>
  <c r="O125" i="1" s="1"/>
  <c r="Y551" i="17"/>
  <c r="O93" i="1" s="1"/>
  <c r="Y530" i="17"/>
  <c r="Y483" i="17"/>
  <c r="O25" i="1" s="1"/>
  <c r="Y507" i="17"/>
  <c r="O49" i="1" s="1"/>
  <c r="Y479" i="17"/>
  <c r="O21" i="1" s="1"/>
  <c r="Y542" i="17"/>
  <c r="O84" i="1" s="1"/>
  <c r="Y678" i="17"/>
  <c r="O220" i="1" s="1"/>
  <c r="Y662" i="17"/>
  <c r="O204" i="1" s="1"/>
  <c r="Y646" i="17"/>
  <c r="Y630" i="17"/>
  <c r="O172" i="1" s="1"/>
  <c r="Y614" i="17"/>
  <c r="O156" i="1" s="1"/>
  <c r="Y598" i="17"/>
  <c r="O140" i="1" s="1"/>
  <c r="Y581" i="17"/>
  <c r="O123" i="1" s="1"/>
  <c r="Y549" i="17"/>
  <c r="O91" i="1" s="1"/>
  <c r="Y528" i="17"/>
  <c r="O70" i="1" s="1"/>
  <c r="Y481" i="17"/>
  <c r="O23" i="1" s="1"/>
  <c r="Y506" i="17"/>
  <c r="O48" i="1" s="1"/>
  <c r="Y472" i="17"/>
  <c r="O14" i="1" s="1"/>
  <c r="Y546" i="17"/>
  <c r="O88" i="1" s="1"/>
  <c r="Y552" i="17"/>
  <c r="Y669" i="17"/>
  <c r="Y653" i="17"/>
  <c r="O195" i="1" s="1"/>
  <c r="Y637" i="17"/>
  <c r="O179" i="1" s="1"/>
  <c r="Y621" i="17"/>
  <c r="O163" i="1" s="1"/>
  <c r="Y605" i="17"/>
  <c r="Y589" i="17"/>
  <c r="O131" i="1" s="1"/>
  <c r="Y563" i="17"/>
  <c r="Y534" i="17"/>
  <c r="O76" i="1" s="1"/>
  <c r="Y492" i="17"/>
  <c r="O34" i="1" s="1"/>
  <c r="Y509" i="17"/>
  <c r="Y476" i="17"/>
  <c r="Y580" i="17"/>
  <c r="Y676" i="17"/>
  <c r="O218" i="1" s="1"/>
  <c r="Y660" i="17"/>
  <c r="Y644" i="17"/>
  <c r="O186" i="1" s="1"/>
  <c r="Y628" i="17"/>
  <c r="O170" i="1" s="1"/>
  <c r="Y612" i="17"/>
  <c r="Y596" i="17"/>
  <c r="O138" i="1" s="1"/>
  <c r="Y569" i="17"/>
  <c r="O111" i="1" s="1"/>
  <c r="Y537" i="17"/>
  <c r="Y497" i="17"/>
  <c r="O39" i="1" s="1"/>
  <c r="Y516" i="17"/>
  <c r="O58" i="1" s="1"/>
  <c r="Y500" i="17"/>
  <c r="O42" i="1" s="1"/>
  <c r="Y473" i="17"/>
  <c r="O15" i="1" s="1"/>
  <c r="Y576" i="17"/>
  <c r="O118" i="1" s="1"/>
  <c r="Y675" i="17"/>
  <c r="O217" i="1" s="1"/>
  <c r="Y659" i="17"/>
  <c r="Y643" i="17"/>
  <c r="O185" i="1" s="1"/>
  <c r="Y627" i="17"/>
  <c r="O169" i="1" s="1"/>
  <c r="Y611" i="17"/>
  <c r="O153" i="1" s="1"/>
  <c r="Y595" i="17"/>
  <c r="O137" i="1" s="1"/>
  <c r="Y575" i="17"/>
  <c r="O117" i="1" s="1"/>
  <c r="Y543" i="17"/>
  <c r="O85" i="1" s="1"/>
  <c r="Y522" i="17"/>
  <c r="O64" i="1" s="1"/>
  <c r="Y519" i="17"/>
  <c r="O61" i="1" s="1"/>
  <c r="Y503" i="17"/>
  <c r="O45" i="1" s="1"/>
  <c r="Y477" i="17"/>
  <c r="O19" i="1" s="1"/>
  <c r="Y572" i="17"/>
  <c r="O114" i="1" s="1"/>
  <c r="Y674" i="17"/>
  <c r="O216" i="1" s="1"/>
  <c r="Y658" i="17"/>
  <c r="O200" i="1" s="1"/>
  <c r="Y642" i="17"/>
  <c r="O184" i="1" s="1"/>
  <c r="Y626" i="17"/>
  <c r="Y610" i="17"/>
  <c r="O152" i="1" s="1"/>
  <c r="Y594" i="17"/>
  <c r="O136" i="1" s="1"/>
  <c r="Y573" i="17"/>
  <c r="O115" i="1" s="1"/>
  <c r="Y541" i="17"/>
  <c r="O83" i="1" s="1"/>
  <c r="Y491" i="17"/>
  <c r="O33" i="1" s="1"/>
  <c r="Y518" i="17"/>
  <c r="O60" i="1" s="1"/>
  <c r="Y502" i="17"/>
  <c r="Y474" i="17"/>
  <c r="O16" i="1" s="1"/>
  <c r="U468" i="17"/>
  <c r="M10" i="1" s="1"/>
  <c r="W547" i="17"/>
  <c r="W648" i="17"/>
  <c r="N190" i="1" s="1"/>
  <c r="W631" i="17"/>
  <c r="N173" i="1" s="1"/>
  <c r="W557" i="17"/>
  <c r="N99" i="1" s="1"/>
  <c r="W491" i="17"/>
  <c r="N33" i="1" s="1"/>
  <c r="W652" i="17"/>
  <c r="N194" i="1" s="1"/>
  <c r="W647" i="17"/>
  <c r="N189" i="1" s="1"/>
  <c r="W569" i="17"/>
  <c r="N111" i="1" s="1"/>
  <c r="W529" i="17"/>
  <c r="N71" i="1" s="1"/>
  <c r="W479" i="17"/>
  <c r="N21" i="1" s="1"/>
  <c r="W640" i="17"/>
  <c r="N182" i="1" s="1"/>
  <c r="W676" i="17"/>
  <c r="N218" i="1" s="1"/>
  <c r="W675" i="17"/>
  <c r="N217" i="1" s="1"/>
  <c r="W674" i="17"/>
  <c r="N216" i="1" s="1"/>
  <c r="W629" i="17"/>
  <c r="N171" i="1" s="1"/>
  <c r="W598" i="17"/>
  <c r="N140" i="1" s="1"/>
  <c r="W580" i="17"/>
  <c r="N122" i="1" s="1"/>
  <c r="W564" i="17"/>
  <c r="N106" i="1" s="1"/>
  <c r="W548" i="17"/>
  <c r="N90" i="1" s="1"/>
  <c r="W536" i="17"/>
  <c r="N78" i="1" s="1"/>
  <c r="W520" i="17"/>
  <c r="N62" i="1" s="1"/>
  <c r="W494" i="17"/>
  <c r="N36" i="1" s="1"/>
  <c r="W476" i="17"/>
  <c r="N18" i="1" s="1"/>
  <c r="W589" i="17"/>
  <c r="N131" i="1" s="1"/>
  <c r="W639" i="17"/>
  <c r="N181" i="1" s="1"/>
  <c r="W565" i="17"/>
  <c r="N107" i="1" s="1"/>
  <c r="W525" i="17"/>
  <c r="N67" i="1" s="1"/>
  <c r="W473" i="17"/>
  <c r="N15" i="1" s="1"/>
  <c r="W632" i="17"/>
  <c r="N174" i="1" s="1"/>
  <c r="W668" i="17"/>
  <c r="N210" i="1" s="1"/>
  <c r="W671" i="17"/>
  <c r="N213" i="1" s="1"/>
  <c r="W670" i="17"/>
  <c r="N212" i="1" s="1"/>
  <c r="W627" i="17"/>
  <c r="N169" i="1" s="1"/>
  <c r="W596" i="17"/>
  <c r="N138" i="1" s="1"/>
  <c r="W579" i="17"/>
  <c r="N121" i="1" s="1"/>
  <c r="W563" i="17"/>
  <c r="N105" i="1" s="1"/>
  <c r="W543" i="17"/>
  <c r="N85" i="1" s="1"/>
  <c r="W531" i="17"/>
  <c r="N73" i="1" s="1"/>
  <c r="W510" i="17"/>
  <c r="N52" i="1" s="1"/>
  <c r="W489" i="17"/>
  <c r="N31" i="1" s="1"/>
  <c r="W471" i="17"/>
  <c r="N13" i="1" s="1"/>
  <c r="W624" i="17"/>
  <c r="N166" i="1" s="1"/>
  <c r="W660" i="17"/>
  <c r="N202" i="1" s="1"/>
  <c r="W651" i="17"/>
  <c r="N193" i="1" s="1"/>
  <c r="W649" i="17"/>
  <c r="N191" i="1" s="1"/>
  <c r="W617" i="17"/>
  <c r="N159" i="1" s="1"/>
  <c r="W586" i="17"/>
  <c r="N128" i="1" s="1"/>
  <c r="W574" i="17"/>
  <c r="N116" i="1" s="1"/>
  <c r="W558" i="17"/>
  <c r="N100" i="1" s="1"/>
  <c r="W542" i="17"/>
  <c r="N84" i="1" s="1"/>
  <c r="W530" i="17"/>
  <c r="N72" i="1" s="1"/>
  <c r="W508" i="17"/>
  <c r="N50" i="1" s="1"/>
  <c r="W488" i="17"/>
  <c r="N30" i="1" s="1"/>
  <c r="W470" i="17"/>
  <c r="N12" i="1" s="1"/>
  <c r="W653" i="17"/>
  <c r="N195" i="1" s="1"/>
  <c r="W608" i="17"/>
  <c r="N150" i="1" s="1"/>
  <c r="W541" i="17"/>
  <c r="N83" i="1" s="1"/>
  <c r="W469" i="17"/>
  <c r="N11" i="1" s="1"/>
  <c r="W622" i="17"/>
  <c r="N164" i="1" s="1"/>
  <c r="W623" i="17"/>
  <c r="N165" i="1" s="1"/>
  <c r="W561" i="17"/>
  <c r="N103" i="1" s="1"/>
  <c r="W477" i="17"/>
  <c r="N19" i="1" s="1"/>
  <c r="W620" i="17"/>
  <c r="N162" i="1" s="1"/>
  <c r="W601" i="17"/>
  <c r="N143" i="1" s="1"/>
  <c r="W650" i="17"/>
  <c r="N192" i="1" s="1"/>
  <c r="W659" i="17"/>
  <c r="N201" i="1" s="1"/>
  <c r="W658" i="17"/>
  <c r="N200" i="1" s="1"/>
  <c r="W621" i="17"/>
  <c r="N163" i="1" s="1"/>
  <c r="W590" i="17"/>
  <c r="N132" i="1" s="1"/>
  <c r="W576" i="17"/>
  <c r="N118" i="1" s="1"/>
  <c r="W560" i="17"/>
  <c r="N102" i="1" s="1"/>
  <c r="W544" i="17"/>
  <c r="N86" i="1" s="1"/>
  <c r="W532" i="17"/>
  <c r="N74" i="1" s="1"/>
  <c r="W512" i="17"/>
  <c r="N54" i="1" s="1"/>
  <c r="W490" i="17"/>
  <c r="N32" i="1" s="1"/>
  <c r="W472" i="17"/>
  <c r="N14" i="1" s="1"/>
  <c r="W679" i="17"/>
  <c r="N221" i="1" s="1"/>
  <c r="W501" i="17"/>
  <c r="N43" i="1" s="1"/>
  <c r="W553" i="17"/>
  <c r="N95" i="1" s="1"/>
  <c r="W514" i="17"/>
  <c r="N56" i="1" s="1"/>
  <c r="W628" i="17"/>
  <c r="N170" i="1" s="1"/>
  <c r="W673" i="17"/>
  <c r="N215" i="1" s="1"/>
  <c r="W646" i="17"/>
  <c r="N188" i="1" s="1"/>
  <c r="W655" i="17"/>
  <c r="N197" i="1" s="1"/>
  <c r="W654" i="17"/>
  <c r="N196" i="1" s="1"/>
  <c r="W619" i="17"/>
  <c r="N161" i="1" s="1"/>
  <c r="W588" i="17"/>
  <c r="N130" i="1" s="1"/>
  <c r="W575" i="17"/>
  <c r="N117" i="1" s="1"/>
  <c r="W559" i="17"/>
  <c r="N101" i="1" s="1"/>
  <c r="W539" i="17"/>
  <c r="N81" i="1" s="1"/>
  <c r="W527" i="17"/>
  <c r="N69" i="1" s="1"/>
  <c r="W502" i="17"/>
  <c r="N44" i="1" s="1"/>
  <c r="W485" i="17"/>
  <c r="N27" i="1" s="1"/>
  <c r="W585" i="17"/>
  <c r="N127" i="1" s="1"/>
  <c r="W657" i="17"/>
  <c r="N199" i="1" s="1"/>
  <c r="W642" i="17"/>
  <c r="N184" i="1" s="1"/>
  <c r="W603" i="17"/>
  <c r="N145" i="1" s="1"/>
  <c r="W641" i="17"/>
  <c r="N183" i="1" s="1"/>
  <c r="W610" i="17"/>
  <c r="N152" i="1" s="1"/>
  <c r="W521" i="17"/>
  <c r="N63" i="1" s="1"/>
  <c r="W570" i="17"/>
  <c r="N112" i="1" s="1"/>
  <c r="W554" i="17"/>
  <c r="N96" i="1" s="1"/>
  <c r="W519" i="17"/>
  <c r="N61" i="1" s="1"/>
  <c r="W526" i="17"/>
  <c r="N68" i="1" s="1"/>
  <c r="W500" i="17"/>
  <c r="N42" i="1" s="1"/>
  <c r="W484" i="17"/>
  <c r="N26" i="1" s="1"/>
  <c r="W638" i="17"/>
  <c r="N180" i="1" s="1"/>
  <c r="W584" i="17"/>
  <c r="N126" i="1" s="1"/>
  <c r="W533" i="17"/>
  <c r="N75" i="1" s="1"/>
  <c r="W672" i="17"/>
  <c r="N214" i="1" s="1"/>
  <c r="W615" i="17"/>
  <c r="N157" i="1" s="1"/>
  <c r="W600" i="17"/>
  <c r="N142" i="1" s="1"/>
  <c r="W549" i="17"/>
  <c r="N91" i="1" s="1"/>
  <c r="W481" i="17"/>
  <c r="N23" i="1" s="1"/>
  <c r="W636" i="17"/>
  <c r="N178" i="1" s="1"/>
  <c r="W677" i="17"/>
  <c r="N219" i="1" s="1"/>
  <c r="W634" i="17"/>
  <c r="N176" i="1" s="1"/>
  <c r="W611" i="17"/>
  <c r="N153" i="1" s="1"/>
  <c r="W645" i="17"/>
  <c r="N187" i="1" s="1"/>
  <c r="W614" i="17"/>
  <c r="N156" i="1" s="1"/>
  <c r="W509" i="17"/>
  <c r="N51" i="1" s="1"/>
  <c r="W572" i="17"/>
  <c r="N114" i="1" s="1"/>
  <c r="W556" i="17"/>
  <c r="N98" i="1" s="1"/>
  <c r="W540" i="17"/>
  <c r="N82" i="1" s="1"/>
  <c r="W528" i="17"/>
  <c r="N70" i="1" s="1"/>
  <c r="W504" i="17"/>
  <c r="N46" i="1" s="1"/>
  <c r="W486" i="17"/>
  <c r="N28" i="1" s="1"/>
  <c r="W665" i="17"/>
  <c r="N207" i="1" s="1"/>
  <c r="W663" i="17"/>
  <c r="N205" i="1" s="1"/>
  <c r="W592" i="17"/>
  <c r="N134" i="1" s="1"/>
  <c r="W545" i="17"/>
  <c r="N87" i="1" s="1"/>
  <c r="W495" i="17"/>
  <c r="N37" i="1" s="1"/>
  <c r="W656" i="17"/>
  <c r="N198" i="1" s="1"/>
  <c r="W669" i="17"/>
  <c r="N211" i="1" s="1"/>
  <c r="W630" i="17"/>
  <c r="N172" i="1" s="1"/>
  <c r="W607" i="17"/>
  <c r="N149" i="1" s="1"/>
  <c r="W643" i="17"/>
  <c r="N185" i="1" s="1"/>
  <c r="W612" i="17"/>
  <c r="N154" i="1" s="1"/>
  <c r="W499" i="17"/>
  <c r="N41" i="1" s="1"/>
  <c r="W571" i="17"/>
  <c r="N113" i="1" s="1"/>
  <c r="W555" i="17"/>
  <c r="N97" i="1" s="1"/>
  <c r="W507" i="17"/>
  <c r="N49" i="1" s="1"/>
  <c r="W523" i="17"/>
  <c r="N65" i="1" s="1"/>
  <c r="W497" i="17"/>
  <c r="N39" i="1" s="1"/>
  <c r="W480" i="17"/>
  <c r="N22" i="1" s="1"/>
  <c r="W644" i="17"/>
  <c r="N186" i="1" s="1"/>
  <c r="W661" i="17"/>
  <c r="N203" i="1" s="1"/>
  <c r="W626" i="17"/>
  <c r="N168" i="1" s="1"/>
  <c r="W587" i="17"/>
  <c r="N129" i="1" s="1"/>
  <c r="W633" i="17"/>
  <c r="N175" i="1" s="1"/>
  <c r="W602" i="17"/>
  <c r="N144" i="1" s="1"/>
  <c r="W582" i="17"/>
  <c r="N124" i="1" s="1"/>
  <c r="W566" i="17"/>
  <c r="N108" i="1" s="1"/>
  <c r="W550" i="17"/>
  <c r="N92" i="1" s="1"/>
  <c r="W503" i="17"/>
  <c r="N45" i="1" s="1"/>
  <c r="W522" i="17"/>
  <c r="N64" i="1" s="1"/>
  <c r="W496" i="17"/>
  <c r="N38" i="1" s="1"/>
  <c r="W478" i="17"/>
  <c r="N20" i="1" s="1"/>
  <c r="W599" i="17"/>
  <c r="N141" i="1" s="1"/>
  <c r="W573" i="17"/>
  <c r="N115" i="1" s="1"/>
  <c r="W506" i="17"/>
  <c r="N48" i="1" s="1"/>
  <c r="W616" i="17"/>
  <c r="N158" i="1" s="1"/>
  <c r="W662" i="17"/>
  <c r="N204" i="1" s="1"/>
  <c r="W513" i="17"/>
  <c r="N55" i="1" s="1"/>
  <c r="W515" i="17"/>
  <c r="N57" i="1" s="1"/>
  <c r="W487" i="17"/>
  <c r="N29" i="1" s="1"/>
  <c r="W593" i="17"/>
  <c r="N135" i="1" s="1"/>
  <c r="W613" i="17"/>
  <c r="N155" i="1" s="1"/>
  <c r="W618" i="17"/>
  <c r="N160" i="1" s="1"/>
  <c r="W595" i="17"/>
  <c r="N137" i="1" s="1"/>
  <c r="W637" i="17"/>
  <c r="N179" i="1" s="1"/>
  <c r="W606" i="17"/>
  <c r="N148" i="1" s="1"/>
  <c r="W505" i="17"/>
  <c r="N47" i="1" s="1"/>
  <c r="W568" i="17"/>
  <c r="N110" i="1" s="1"/>
  <c r="W552" i="17"/>
  <c r="N94" i="1" s="1"/>
  <c r="W511" i="17"/>
  <c r="N53" i="1" s="1"/>
  <c r="W524" i="17"/>
  <c r="N66" i="1" s="1"/>
  <c r="W498" i="17"/>
  <c r="N40" i="1" s="1"/>
  <c r="W482" i="17"/>
  <c r="N24" i="1" s="1"/>
  <c r="W609" i="17"/>
  <c r="N151" i="1" s="1"/>
  <c r="W678" i="17"/>
  <c r="N220" i="1" s="1"/>
  <c r="W581" i="17"/>
  <c r="N123" i="1" s="1"/>
  <c r="W537" i="17"/>
  <c r="N79" i="1" s="1"/>
  <c r="W483" i="17"/>
  <c r="N25" i="1" s="1"/>
  <c r="W538" i="17"/>
  <c r="N80" i="1" s="1"/>
  <c r="W605" i="17"/>
  <c r="N147" i="1" s="1"/>
  <c r="W517" i="17"/>
  <c r="N59" i="1" s="1"/>
  <c r="W591" i="17"/>
  <c r="N133" i="1" s="1"/>
  <c r="W635" i="17"/>
  <c r="N177" i="1" s="1"/>
  <c r="W604" i="17"/>
  <c r="N146" i="1" s="1"/>
  <c r="W583" i="17"/>
  <c r="N125" i="1" s="1"/>
  <c r="W567" i="17"/>
  <c r="N109" i="1" s="1"/>
  <c r="W551" i="17"/>
  <c r="N93" i="1" s="1"/>
  <c r="W535" i="17"/>
  <c r="N77" i="1" s="1"/>
  <c r="W518" i="17"/>
  <c r="N60" i="1" s="1"/>
  <c r="W493" i="17"/>
  <c r="N35" i="1" s="1"/>
  <c r="W475" i="17"/>
  <c r="N17" i="1" s="1"/>
  <c r="W664" i="17"/>
  <c r="N206" i="1" s="1"/>
  <c r="W597" i="17"/>
  <c r="N139" i="1" s="1"/>
  <c r="W667" i="17"/>
  <c r="N209" i="1" s="1"/>
  <c r="W666" i="17"/>
  <c r="N208" i="1" s="1"/>
  <c r="W625" i="17"/>
  <c r="N167" i="1" s="1"/>
  <c r="W594" i="17"/>
  <c r="N136" i="1" s="1"/>
  <c r="W578" i="17"/>
  <c r="N120" i="1" s="1"/>
  <c r="W562" i="17"/>
  <c r="N104" i="1" s="1"/>
  <c r="W546" i="17"/>
  <c r="N88" i="1" s="1"/>
  <c r="W534" i="17"/>
  <c r="N76" i="1" s="1"/>
  <c r="W516" i="17"/>
  <c r="N58" i="1" s="1"/>
  <c r="W492" i="17"/>
  <c r="N34" i="1" s="1"/>
  <c r="W474" i="17"/>
  <c r="N16" i="1" s="1"/>
  <c r="U547" i="17"/>
  <c r="M89" i="1" s="1"/>
  <c r="U557" i="17"/>
  <c r="M99" i="1" s="1"/>
  <c r="U563" i="17"/>
  <c r="M105" i="1" s="1"/>
  <c r="U669" i="17"/>
  <c r="M211" i="1" s="1"/>
  <c r="U653" i="17"/>
  <c r="M195" i="1" s="1"/>
  <c r="U637" i="17"/>
  <c r="M179" i="1" s="1"/>
  <c r="U621" i="17"/>
  <c r="M163" i="1" s="1"/>
  <c r="U606" i="17"/>
  <c r="M148" i="1" s="1"/>
  <c r="U590" i="17"/>
  <c r="M132" i="1" s="1"/>
  <c r="U562" i="17"/>
  <c r="M104" i="1" s="1"/>
  <c r="U498" i="17"/>
  <c r="M40" i="1" s="1"/>
  <c r="U495" i="17"/>
  <c r="M37" i="1" s="1"/>
  <c r="U511" i="17"/>
  <c r="M53" i="1" s="1"/>
  <c r="U483" i="17"/>
  <c r="M25" i="1" s="1"/>
  <c r="U565" i="17"/>
  <c r="M107" i="1" s="1"/>
  <c r="U559" i="17"/>
  <c r="M101" i="1" s="1"/>
  <c r="U672" i="17"/>
  <c r="M214" i="1" s="1"/>
  <c r="U656" i="17"/>
  <c r="M198" i="1" s="1"/>
  <c r="U640" i="17"/>
  <c r="M182" i="1" s="1"/>
  <c r="U624" i="17"/>
  <c r="M166" i="1" s="1"/>
  <c r="U609" i="17"/>
  <c r="M151" i="1" s="1"/>
  <c r="U593" i="17"/>
  <c r="M135" i="1" s="1"/>
  <c r="U568" i="17"/>
  <c r="M110" i="1" s="1"/>
  <c r="U532" i="17"/>
  <c r="M74" i="1" s="1"/>
  <c r="U490" i="17"/>
  <c r="M32" i="1" s="1"/>
  <c r="U514" i="17"/>
  <c r="M56" i="1" s="1"/>
  <c r="U489" i="17"/>
  <c r="M31" i="1" s="1"/>
  <c r="U571" i="17"/>
  <c r="M113" i="1" s="1"/>
  <c r="U675" i="17"/>
  <c r="M217" i="1" s="1"/>
  <c r="U659" i="17"/>
  <c r="M201" i="1" s="1"/>
  <c r="U643" i="17"/>
  <c r="M185" i="1" s="1"/>
  <c r="U538" i="17"/>
  <c r="M80" i="1" s="1"/>
  <c r="U567" i="17"/>
  <c r="M109" i="1" s="1"/>
  <c r="U674" i="17"/>
  <c r="M216" i="1" s="1"/>
  <c r="U658" i="17"/>
  <c r="M200" i="1" s="1"/>
  <c r="U642" i="17"/>
  <c r="M184" i="1" s="1"/>
  <c r="U626" i="17"/>
  <c r="M168" i="1" s="1"/>
  <c r="U611" i="17"/>
  <c r="M153" i="1" s="1"/>
  <c r="U595" i="17"/>
  <c r="M137" i="1" s="1"/>
  <c r="U572" i="17"/>
  <c r="M114" i="1" s="1"/>
  <c r="U540" i="17"/>
  <c r="M82" i="1" s="1"/>
  <c r="U496" i="17"/>
  <c r="M38" i="1" s="1"/>
  <c r="U516" i="17"/>
  <c r="M58" i="1" s="1"/>
  <c r="U500" i="17"/>
  <c r="M42" i="1" s="1"/>
  <c r="U472" i="17"/>
  <c r="M14" i="1" s="1"/>
  <c r="U584" i="17"/>
  <c r="M126" i="1" s="1"/>
  <c r="U600" i="17"/>
  <c r="M142" i="1" s="1"/>
  <c r="U582" i="17"/>
  <c r="M124" i="1" s="1"/>
  <c r="U550" i="17"/>
  <c r="M92" i="1" s="1"/>
  <c r="U529" i="17"/>
  <c r="M71" i="1" s="1"/>
  <c r="U521" i="17"/>
  <c r="M63" i="1" s="1"/>
  <c r="U505" i="17"/>
  <c r="M47" i="1" s="1"/>
  <c r="U478" i="17"/>
  <c r="M20" i="1" s="1"/>
  <c r="U581" i="17"/>
  <c r="M123" i="1" s="1"/>
  <c r="U522" i="17"/>
  <c r="M64" i="1" s="1"/>
  <c r="U665" i="17"/>
  <c r="M207" i="1" s="1"/>
  <c r="U649" i="17"/>
  <c r="M191" i="1" s="1"/>
  <c r="U633" i="17"/>
  <c r="M175" i="1" s="1"/>
  <c r="U617" i="17"/>
  <c r="M159" i="1" s="1"/>
  <c r="U602" i="17"/>
  <c r="M144" i="1" s="1"/>
  <c r="U586" i="17"/>
  <c r="M128" i="1" s="1"/>
  <c r="U554" i="17"/>
  <c r="M96" i="1" s="1"/>
  <c r="U533" i="17"/>
  <c r="M75" i="1" s="1"/>
  <c r="U482" i="17"/>
  <c r="M24" i="1" s="1"/>
  <c r="U507" i="17"/>
  <c r="M49" i="1" s="1"/>
  <c r="U481" i="17"/>
  <c r="M23" i="1" s="1"/>
  <c r="U569" i="17"/>
  <c r="M111" i="1" s="1"/>
  <c r="U543" i="17"/>
  <c r="M85" i="1" s="1"/>
  <c r="U668" i="17"/>
  <c r="M210" i="1" s="1"/>
  <c r="U652" i="17"/>
  <c r="M194" i="1" s="1"/>
  <c r="U636" i="17"/>
  <c r="M178" i="1" s="1"/>
  <c r="U620" i="17"/>
  <c r="M162" i="1" s="1"/>
  <c r="U605" i="17"/>
  <c r="M147" i="1" s="1"/>
  <c r="U589" i="17"/>
  <c r="M131" i="1" s="1"/>
  <c r="U560" i="17"/>
  <c r="M102" i="1" s="1"/>
  <c r="U499" i="17"/>
  <c r="M41" i="1" s="1"/>
  <c r="U493" i="17"/>
  <c r="M35" i="1" s="1"/>
  <c r="U510" i="17"/>
  <c r="M52" i="1" s="1"/>
  <c r="U480" i="17"/>
  <c r="M22" i="1" s="1"/>
  <c r="AB22" i="1" s="1"/>
  <c r="U541" i="17"/>
  <c r="M83" i="1" s="1"/>
  <c r="U555" i="17"/>
  <c r="M97" i="1" s="1"/>
  <c r="U671" i="17"/>
  <c r="M213" i="1" s="1"/>
  <c r="U655" i="17"/>
  <c r="M197" i="1" s="1"/>
  <c r="U639" i="17"/>
  <c r="M181" i="1" s="1"/>
  <c r="U534" i="17"/>
  <c r="M76" i="1" s="1"/>
  <c r="U551" i="17"/>
  <c r="M93" i="1" s="1"/>
  <c r="U670" i="17"/>
  <c r="M212" i="1" s="1"/>
  <c r="U654" i="17"/>
  <c r="M196" i="1" s="1"/>
  <c r="U638" i="17"/>
  <c r="M180" i="1" s="1"/>
  <c r="AB180" i="1" s="1"/>
  <c r="U622" i="17"/>
  <c r="M164" i="1" s="1"/>
  <c r="U607" i="17"/>
  <c r="M149" i="1" s="1"/>
  <c r="U591" i="17"/>
  <c r="M133" i="1" s="1"/>
  <c r="U564" i="17"/>
  <c r="M106" i="1" s="1"/>
  <c r="U524" i="17"/>
  <c r="M66" i="1" s="1"/>
  <c r="U497" i="17"/>
  <c r="M39" i="1" s="1"/>
  <c r="U512" i="17"/>
  <c r="M54" i="1" s="1"/>
  <c r="U485" i="17"/>
  <c r="M27" i="1" s="1"/>
  <c r="U627" i="17"/>
  <c r="M169" i="1" s="1"/>
  <c r="U612" i="17"/>
  <c r="M154" i="1" s="1"/>
  <c r="U596" i="17"/>
  <c r="M138" i="1" s="1"/>
  <c r="U574" i="17"/>
  <c r="M116" i="1" s="1"/>
  <c r="U542" i="17"/>
  <c r="M84" i="1" s="1"/>
  <c r="U494" i="17"/>
  <c r="M36" i="1" s="1"/>
  <c r="U517" i="17"/>
  <c r="M59" i="1" s="1"/>
  <c r="U501" i="17"/>
  <c r="M43" i="1" s="1"/>
  <c r="U476" i="17"/>
  <c r="M18" i="1" s="1"/>
  <c r="U545" i="17"/>
  <c r="M87" i="1" s="1"/>
  <c r="U677" i="17"/>
  <c r="M219" i="1" s="1"/>
  <c r="U661" i="17"/>
  <c r="M203" i="1" s="1"/>
  <c r="U645" i="17"/>
  <c r="M187" i="1" s="1"/>
  <c r="U629" i="17"/>
  <c r="M171" i="1" s="1"/>
  <c r="U614" i="17"/>
  <c r="M156" i="1" s="1"/>
  <c r="U598" i="17"/>
  <c r="M140" i="1" s="1"/>
  <c r="U578" i="17"/>
  <c r="M120" i="1" s="1"/>
  <c r="U546" i="17"/>
  <c r="M88" i="1" s="1"/>
  <c r="U525" i="17"/>
  <c r="M67" i="1" s="1"/>
  <c r="U519" i="17"/>
  <c r="M61" i="1" s="1"/>
  <c r="U503" i="17"/>
  <c r="M45" i="1" s="1"/>
  <c r="U473" i="17"/>
  <c r="M15" i="1" s="1"/>
  <c r="U526" i="17"/>
  <c r="M68" i="1" s="1"/>
  <c r="U484" i="17"/>
  <c r="M26" i="1" s="1"/>
  <c r="U664" i="17"/>
  <c r="M206" i="1" s="1"/>
  <c r="U648" i="17"/>
  <c r="M190" i="1" s="1"/>
  <c r="U632" i="17"/>
  <c r="M174" i="1" s="1"/>
  <c r="U616" i="17"/>
  <c r="M158" i="1" s="1"/>
  <c r="U601" i="17"/>
  <c r="M143" i="1" s="1"/>
  <c r="U585" i="17"/>
  <c r="M127" i="1" s="1"/>
  <c r="U552" i="17"/>
  <c r="M94" i="1" s="1"/>
  <c r="U531" i="17"/>
  <c r="M73" i="1" s="1"/>
  <c r="U471" i="17"/>
  <c r="M13" i="1" s="1"/>
  <c r="U506" i="17"/>
  <c r="M48" i="1" s="1"/>
  <c r="U474" i="17"/>
  <c r="M16" i="1" s="1"/>
  <c r="U549" i="17"/>
  <c r="M91" i="1" s="1"/>
  <c r="U539" i="17"/>
  <c r="M81" i="1" s="1"/>
  <c r="U667" i="17"/>
  <c r="M209" i="1" s="1"/>
  <c r="U651" i="17"/>
  <c r="M193" i="1" s="1"/>
  <c r="U635" i="17"/>
  <c r="M177" i="1" s="1"/>
  <c r="U553" i="17"/>
  <c r="M95" i="1" s="1"/>
  <c r="U530" i="17"/>
  <c r="M72" i="1" s="1"/>
  <c r="U666" i="17"/>
  <c r="M208" i="1" s="1"/>
  <c r="U650" i="17"/>
  <c r="M192" i="1" s="1"/>
  <c r="U634" i="17"/>
  <c r="M176" i="1" s="1"/>
  <c r="U618" i="17"/>
  <c r="M160" i="1" s="1"/>
  <c r="U603" i="17"/>
  <c r="M145" i="1" s="1"/>
  <c r="U587" i="17"/>
  <c r="M129" i="1" s="1"/>
  <c r="U556" i="17"/>
  <c r="M98" i="1" s="1"/>
  <c r="U535" i="17"/>
  <c r="M77" i="1" s="1"/>
  <c r="U486" i="17"/>
  <c r="M28" i="1" s="1"/>
  <c r="U508" i="17"/>
  <c r="M50" i="1" s="1"/>
  <c r="U475" i="17"/>
  <c r="M17" i="1" s="1"/>
  <c r="U623" i="17"/>
  <c r="M165" i="1" s="1"/>
  <c r="U608" i="17"/>
  <c r="M150" i="1" s="1"/>
  <c r="U592" i="17"/>
  <c r="M134" i="1" s="1"/>
  <c r="U566" i="17"/>
  <c r="M108" i="1" s="1"/>
  <c r="U528" i="17"/>
  <c r="M70" i="1" s="1"/>
  <c r="AB70" i="1" s="1"/>
  <c r="U488" i="17"/>
  <c r="M30" i="1" s="1"/>
  <c r="U513" i="17"/>
  <c r="M55" i="1" s="1"/>
  <c r="U487" i="17"/>
  <c r="M29" i="1" s="1"/>
  <c r="U579" i="17"/>
  <c r="M121" i="1" s="1"/>
  <c r="U673" i="17"/>
  <c r="M215" i="1" s="1"/>
  <c r="U657" i="17"/>
  <c r="M199" i="1" s="1"/>
  <c r="U641" i="17"/>
  <c r="M183" i="1" s="1"/>
  <c r="U625" i="17"/>
  <c r="M167" i="1" s="1"/>
  <c r="U610" i="17"/>
  <c r="M152" i="1" s="1"/>
  <c r="U594" i="17"/>
  <c r="M136" i="1" s="1"/>
  <c r="U570" i="17"/>
  <c r="M112" i="1" s="1"/>
  <c r="U536" i="17"/>
  <c r="M78" i="1" s="1"/>
  <c r="U492" i="17"/>
  <c r="M34" i="1" s="1"/>
  <c r="U515" i="17"/>
  <c r="M57" i="1" s="1"/>
  <c r="U470" i="17"/>
  <c r="M12" i="1" s="1"/>
  <c r="U573" i="17"/>
  <c r="M115" i="1" s="1"/>
  <c r="U575" i="17"/>
  <c r="M117" i="1" s="1"/>
  <c r="U676" i="17"/>
  <c r="M218" i="1" s="1"/>
  <c r="U660" i="17"/>
  <c r="M202" i="1" s="1"/>
  <c r="U644" i="17"/>
  <c r="M186" i="1" s="1"/>
  <c r="U628" i="17"/>
  <c r="M170" i="1" s="1"/>
  <c r="U613" i="17"/>
  <c r="M155" i="1" s="1"/>
  <c r="U597" i="17"/>
  <c r="M139" i="1" s="1"/>
  <c r="U576" i="17"/>
  <c r="M118" i="1" s="1"/>
  <c r="U544" i="17"/>
  <c r="M86" i="1" s="1"/>
  <c r="U523" i="17"/>
  <c r="M65" i="1" s="1"/>
  <c r="U518" i="17"/>
  <c r="M60" i="1" s="1"/>
  <c r="U502" i="17"/>
  <c r="M44" i="1" s="1"/>
  <c r="U469" i="17"/>
  <c r="M11" i="1" s="1"/>
  <c r="AB11" i="1" s="1"/>
  <c r="U561" i="17"/>
  <c r="M103" i="1" s="1"/>
  <c r="U679" i="17"/>
  <c r="M221" i="1" s="1"/>
  <c r="U663" i="17"/>
  <c r="M205" i="1" s="1"/>
  <c r="U647" i="17"/>
  <c r="M189" i="1" s="1"/>
  <c r="U631" i="17"/>
  <c r="M173" i="1" s="1"/>
  <c r="U583" i="17"/>
  <c r="M125" i="1" s="1"/>
  <c r="U678" i="17"/>
  <c r="M220" i="1" s="1"/>
  <c r="U662" i="17"/>
  <c r="M204" i="1" s="1"/>
  <c r="U646" i="17"/>
  <c r="M188" i="1" s="1"/>
  <c r="U630" i="17"/>
  <c r="M172" i="1" s="1"/>
  <c r="U615" i="17"/>
  <c r="M157" i="1" s="1"/>
  <c r="U599" i="17"/>
  <c r="M141" i="1" s="1"/>
  <c r="U580" i="17"/>
  <c r="M122" i="1" s="1"/>
  <c r="U548" i="17"/>
  <c r="M90" i="1" s="1"/>
  <c r="U527" i="17"/>
  <c r="M69" i="1" s="1"/>
  <c r="U520" i="17"/>
  <c r="M62" i="1" s="1"/>
  <c r="U504" i="17"/>
  <c r="M46" i="1" s="1"/>
  <c r="U477" i="17"/>
  <c r="M19" i="1" s="1"/>
  <c r="U619" i="17"/>
  <c r="M161" i="1" s="1"/>
  <c r="U604" i="17"/>
  <c r="M146" i="1" s="1"/>
  <c r="U588" i="17"/>
  <c r="M130" i="1" s="1"/>
  <c r="U558" i="17"/>
  <c r="M100" i="1" s="1"/>
  <c r="U537" i="17"/>
  <c r="M79" i="1" s="1"/>
  <c r="U491" i="17"/>
  <c r="M33" i="1" s="1"/>
  <c r="U509" i="17"/>
  <c r="M51" i="1" s="1"/>
  <c r="U479" i="17"/>
  <c r="M21" i="1" s="1"/>
  <c r="S679" i="17"/>
  <c r="L221" i="1" s="1"/>
  <c r="S473" i="17"/>
  <c r="L15" i="1" s="1"/>
  <c r="S481" i="17"/>
  <c r="L23" i="1" s="1"/>
  <c r="S511" i="17"/>
  <c r="L53" i="1" s="1"/>
  <c r="S532" i="17"/>
  <c r="L74" i="1" s="1"/>
  <c r="S543" i="17"/>
  <c r="L85" i="1" s="1"/>
  <c r="S563" i="17"/>
  <c r="L105" i="1" s="1"/>
  <c r="S579" i="17"/>
  <c r="L121" i="1" s="1"/>
  <c r="S597" i="17"/>
  <c r="L139" i="1" s="1"/>
  <c r="S626" i="17"/>
  <c r="L168" i="1" s="1"/>
  <c r="S665" i="17"/>
  <c r="L207" i="1" s="1"/>
  <c r="S670" i="17"/>
  <c r="L212" i="1" s="1"/>
  <c r="S656" i="17"/>
  <c r="L198" i="1" s="1"/>
  <c r="S668" i="17"/>
  <c r="L210" i="1" s="1"/>
  <c r="S479" i="17"/>
  <c r="L21" i="1" s="1"/>
  <c r="S494" i="17"/>
  <c r="L36" i="1" s="1"/>
  <c r="S521" i="17"/>
  <c r="L63" i="1" s="1"/>
  <c r="S537" i="17"/>
  <c r="L79" i="1" s="1"/>
  <c r="S548" i="17"/>
  <c r="L90" i="1" s="1"/>
  <c r="S564" i="17"/>
  <c r="L106" i="1" s="1"/>
  <c r="S580" i="17"/>
  <c r="L122" i="1" s="1"/>
  <c r="S599" i="17"/>
  <c r="L141" i="1" s="1"/>
  <c r="S504" i="17"/>
  <c r="L46" i="1" s="1"/>
  <c r="S554" i="17"/>
  <c r="L96" i="1" s="1"/>
  <c r="S632" i="17"/>
  <c r="L174" i="1" s="1"/>
  <c r="S520" i="17"/>
  <c r="L62" i="1" s="1"/>
  <c r="S628" i="17"/>
  <c r="L170" i="1" s="1"/>
  <c r="S669" i="17"/>
  <c r="L211" i="1" s="1"/>
  <c r="S674" i="17"/>
  <c r="L216" i="1" s="1"/>
  <c r="S592" i="17"/>
  <c r="L134" i="1" s="1"/>
  <c r="S667" i="17"/>
  <c r="L209" i="1" s="1"/>
  <c r="S480" i="17"/>
  <c r="L22" i="1" s="1"/>
  <c r="S522" i="17"/>
  <c r="L64" i="1" s="1"/>
  <c r="S545" i="17"/>
  <c r="L87" i="1" s="1"/>
  <c r="S508" i="17"/>
  <c r="L50" i="1" s="1"/>
  <c r="S638" i="17"/>
  <c r="L180" i="1" s="1"/>
  <c r="S629" i="17"/>
  <c r="L171" i="1" s="1"/>
  <c r="S639" i="17"/>
  <c r="L181" i="1" s="1"/>
  <c r="S538" i="17"/>
  <c r="L80" i="1" s="1"/>
  <c r="S595" i="17"/>
  <c r="L137" i="1" s="1"/>
  <c r="S617" i="17"/>
  <c r="L159" i="1" s="1"/>
  <c r="S475" i="17"/>
  <c r="L17" i="1" s="1"/>
  <c r="S534" i="17"/>
  <c r="L76" i="1" s="1"/>
  <c r="S565" i="17"/>
  <c r="L107" i="1" s="1"/>
  <c r="S609" i="17"/>
  <c r="L151" i="1" s="1"/>
  <c r="S610" i="17"/>
  <c r="L152" i="1" s="1"/>
  <c r="S676" i="17"/>
  <c r="L218" i="1" s="1"/>
  <c r="S531" i="17"/>
  <c r="L73" i="1" s="1"/>
  <c r="S587" i="17"/>
  <c r="L129" i="1" s="1"/>
  <c r="S476" i="17"/>
  <c r="L18" i="1" s="1"/>
  <c r="S517" i="17"/>
  <c r="L59" i="1" s="1"/>
  <c r="S516" i="17"/>
  <c r="L58" i="1" s="1"/>
  <c r="S666" i="17"/>
  <c r="L208" i="1" s="1"/>
  <c r="S477" i="17"/>
  <c r="L19" i="1" s="1"/>
  <c r="S493" i="17"/>
  <c r="L35" i="1" s="1"/>
  <c r="S519" i="17"/>
  <c r="L61" i="1" s="1"/>
  <c r="S536" i="17"/>
  <c r="L78" i="1" s="1"/>
  <c r="S551" i="17"/>
  <c r="L93" i="1" s="1"/>
  <c r="S567" i="17"/>
  <c r="L109" i="1" s="1"/>
  <c r="S583" i="17"/>
  <c r="L125" i="1" s="1"/>
  <c r="S605" i="17"/>
  <c r="L147" i="1" s="1"/>
  <c r="S634" i="17"/>
  <c r="L176" i="1" s="1"/>
  <c r="S586" i="17"/>
  <c r="L128" i="1" s="1"/>
  <c r="S621" i="17"/>
  <c r="L163" i="1" s="1"/>
  <c r="S612" i="17"/>
  <c r="L154" i="1" s="1"/>
  <c r="S659" i="17"/>
  <c r="L201" i="1" s="1"/>
  <c r="S485" i="17"/>
  <c r="L27" i="1" s="1"/>
  <c r="S498" i="17"/>
  <c r="L40" i="1" s="1"/>
  <c r="S525" i="17"/>
  <c r="L67" i="1" s="1"/>
  <c r="S514" i="17"/>
  <c r="L56" i="1" s="1"/>
  <c r="S552" i="17"/>
  <c r="L94" i="1" s="1"/>
  <c r="S568" i="17"/>
  <c r="L110" i="1" s="1"/>
  <c r="S500" i="17"/>
  <c r="L42" i="1" s="1"/>
  <c r="S607" i="17"/>
  <c r="L149" i="1" s="1"/>
  <c r="S492" i="17"/>
  <c r="L34" i="1" s="1"/>
  <c r="S570" i="17"/>
  <c r="L112" i="1" s="1"/>
  <c r="S661" i="17"/>
  <c r="L203" i="1" s="1"/>
  <c r="S631" i="17"/>
  <c r="L173" i="1" s="1"/>
  <c r="S636" i="17"/>
  <c r="L178" i="1" s="1"/>
  <c r="S590" i="17"/>
  <c r="L132" i="1" s="1"/>
  <c r="S625" i="17"/>
  <c r="L167" i="1" s="1"/>
  <c r="S664" i="17"/>
  <c r="L206" i="1" s="1"/>
  <c r="S647" i="17"/>
  <c r="L189" i="1" s="1"/>
  <c r="S471" i="17"/>
  <c r="L13" i="1" s="1"/>
  <c r="S491" i="17"/>
  <c r="L33" i="1" s="1"/>
  <c r="S530" i="17"/>
  <c r="L72" i="1" s="1"/>
  <c r="S553" i="17"/>
  <c r="L95" i="1" s="1"/>
  <c r="S585" i="17"/>
  <c r="L127" i="1" s="1"/>
  <c r="S657" i="17"/>
  <c r="L199" i="1" s="1"/>
  <c r="S671" i="17"/>
  <c r="L213" i="1" s="1"/>
  <c r="S478" i="17"/>
  <c r="L20" i="1" s="1"/>
  <c r="S550" i="17"/>
  <c r="L92" i="1" s="1"/>
  <c r="S624" i="17"/>
  <c r="L166" i="1" s="1"/>
  <c r="S649" i="17"/>
  <c r="L191" i="1" s="1"/>
  <c r="S499" i="17"/>
  <c r="L41" i="1" s="1"/>
  <c r="S541" i="17"/>
  <c r="L83" i="1" s="1"/>
  <c r="S573" i="17"/>
  <c r="L115" i="1" s="1"/>
  <c r="S630" i="17"/>
  <c r="L172" i="1" s="1"/>
  <c r="S678" i="17"/>
  <c r="L220" i="1" s="1"/>
  <c r="S596" i="17"/>
  <c r="L138" i="1" s="1"/>
  <c r="S542" i="17"/>
  <c r="L84" i="1" s="1"/>
  <c r="S611" i="17"/>
  <c r="L153" i="1" s="1"/>
  <c r="S483" i="17"/>
  <c r="L25" i="1" s="1"/>
  <c r="S535" i="17"/>
  <c r="L77" i="1" s="1"/>
  <c r="S616" i="17"/>
  <c r="L158" i="1" s="1"/>
  <c r="S547" i="17"/>
  <c r="L89" i="1" s="1"/>
  <c r="S484" i="17"/>
  <c r="L26" i="1" s="1"/>
  <c r="S497" i="17"/>
  <c r="L39" i="1" s="1"/>
  <c r="S524" i="17"/>
  <c r="L66" i="1" s="1"/>
  <c r="S510" i="17"/>
  <c r="L52" i="1" s="1"/>
  <c r="S555" i="17"/>
  <c r="L97" i="1" s="1"/>
  <c r="S571" i="17"/>
  <c r="L113" i="1" s="1"/>
  <c r="S584" i="17"/>
  <c r="L126" i="1" s="1"/>
  <c r="S613" i="17"/>
  <c r="L155" i="1" s="1"/>
  <c r="S642" i="17"/>
  <c r="L184" i="1" s="1"/>
  <c r="S602" i="17"/>
  <c r="L144" i="1" s="1"/>
  <c r="S637" i="17"/>
  <c r="L179" i="1" s="1"/>
  <c r="S619" i="17"/>
  <c r="L161" i="1" s="1"/>
  <c r="S470" i="17"/>
  <c r="L12" i="1" s="1"/>
  <c r="S489" i="17"/>
  <c r="L31" i="1" s="1"/>
  <c r="S505" i="17"/>
  <c r="L47" i="1" s="1"/>
  <c r="S529" i="17"/>
  <c r="L71" i="1" s="1"/>
  <c r="S540" i="17"/>
  <c r="L82" i="1" s="1"/>
  <c r="S556" i="17"/>
  <c r="L98" i="1" s="1"/>
  <c r="S572" i="17"/>
  <c r="L114" i="1" s="1"/>
  <c r="S512" i="17"/>
  <c r="L54" i="1" s="1"/>
  <c r="S615" i="17"/>
  <c r="L157" i="1" s="1"/>
  <c r="S523" i="17"/>
  <c r="L65" i="1" s="1"/>
  <c r="S582" i="17"/>
  <c r="L124" i="1" s="1"/>
  <c r="S614" i="17"/>
  <c r="L156" i="1" s="1"/>
  <c r="S644" i="17"/>
  <c r="L186" i="1" s="1"/>
  <c r="S606" i="17"/>
  <c r="L148" i="1" s="1"/>
  <c r="S641" i="17"/>
  <c r="L183" i="1" s="1"/>
  <c r="S660" i="17"/>
  <c r="L202" i="1" s="1"/>
  <c r="S675" i="17"/>
  <c r="L217" i="1" s="1"/>
  <c r="S482" i="17"/>
  <c r="L24" i="1" s="1"/>
  <c r="S495" i="17"/>
  <c r="L37" i="1" s="1"/>
  <c r="S502" i="17"/>
  <c r="L44" i="1" s="1"/>
  <c r="S561" i="17"/>
  <c r="L103" i="1" s="1"/>
  <c r="S601" i="17"/>
  <c r="L143" i="1" s="1"/>
  <c r="S594" i="17"/>
  <c r="L136" i="1" s="1"/>
  <c r="S672" i="17"/>
  <c r="L214" i="1" s="1"/>
  <c r="S509" i="17"/>
  <c r="L51" i="1" s="1"/>
  <c r="S566" i="17"/>
  <c r="L108" i="1" s="1"/>
  <c r="S648" i="17"/>
  <c r="L190" i="1" s="1"/>
  <c r="S608" i="17"/>
  <c r="L150" i="1" s="1"/>
  <c r="S515" i="17"/>
  <c r="L57" i="1" s="1"/>
  <c r="S549" i="17"/>
  <c r="L91" i="1" s="1"/>
  <c r="S581" i="17"/>
  <c r="L123" i="1" s="1"/>
  <c r="S646" i="17"/>
  <c r="L188" i="1" s="1"/>
  <c r="S645" i="17"/>
  <c r="L187" i="1" s="1"/>
  <c r="S588" i="17"/>
  <c r="L130" i="1" s="1"/>
  <c r="S558" i="17"/>
  <c r="L100" i="1" s="1"/>
  <c r="S643" i="17"/>
  <c r="L185" i="1" s="1"/>
  <c r="S487" i="17"/>
  <c r="L29" i="1" s="1"/>
  <c r="S546" i="17"/>
  <c r="L88" i="1" s="1"/>
  <c r="S640" i="17"/>
  <c r="L182" i="1" s="1"/>
  <c r="S604" i="17"/>
  <c r="L146" i="1" s="1"/>
  <c r="S469" i="17"/>
  <c r="L11" i="1" s="1"/>
  <c r="S488" i="17"/>
  <c r="L30" i="1" s="1"/>
  <c r="S503" i="17"/>
  <c r="L45" i="1" s="1"/>
  <c r="S528" i="17"/>
  <c r="L70" i="1" s="1"/>
  <c r="S539" i="17"/>
  <c r="L81" i="1" s="1"/>
  <c r="S559" i="17"/>
  <c r="L101" i="1" s="1"/>
  <c r="S575" i="17"/>
  <c r="L117" i="1" s="1"/>
  <c r="S589" i="17"/>
  <c r="L131" i="1" s="1"/>
  <c r="S618" i="17"/>
  <c r="L160" i="1" s="1"/>
  <c r="S650" i="17"/>
  <c r="L192" i="1" s="1"/>
  <c r="S654" i="17"/>
  <c r="L196" i="1" s="1"/>
  <c r="S655" i="17"/>
  <c r="L197" i="1" s="1"/>
  <c r="S651" i="17"/>
  <c r="L193" i="1" s="1"/>
  <c r="S474" i="17"/>
  <c r="L16" i="1" s="1"/>
  <c r="S490" i="17"/>
  <c r="L32" i="1" s="1"/>
  <c r="S513" i="17"/>
  <c r="L55" i="1" s="1"/>
  <c r="S533" i="17"/>
  <c r="L75" i="1" s="1"/>
  <c r="S544" i="17"/>
  <c r="L86" i="1" s="1"/>
  <c r="S560" i="17"/>
  <c r="L102" i="1" s="1"/>
  <c r="S576" i="17"/>
  <c r="L118" i="1" s="1"/>
  <c r="S591" i="17"/>
  <c r="L133" i="1" s="1"/>
  <c r="S506" i="17"/>
  <c r="L48" i="1" s="1"/>
  <c r="S603" i="17"/>
  <c r="L145" i="1" s="1"/>
  <c r="S633" i="17"/>
  <c r="L175" i="1" s="1"/>
  <c r="S620" i="17"/>
  <c r="L162" i="1" s="1"/>
  <c r="S653" i="17"/>
  <c r="L195" i="1" s="1"/>
  <c r="S658" i="17"/>
  <c r="L200" i="1" s="1"/>
  <c r="S663" i="17"/>
  <c r="L205" i="1" s="1"/>
  <c r="S627" i="17"/>
  <c r="L169" i="1" s="1"/>
  <c r="S486" i="17"/>
  <c r="L28" i="1" s="1"/>
  <c r="S507" i="17"/>
  <c r="L49" i="1" s="1"/>
  <c r="S518" i="17"/>
  <c r="L60" i="1" s="1"/>
  <c r="S569" i="17"/>
  <c r="L111" i="1" s="1"/>
  <c r="S622" i="17"/>
  <c r="L164" i="1" s="1"/>
  <c r="S662" i="17"/>
  <c r="L204" i="1" s="1"/>
  <c r="S635" i="17"/>
  <c r="L177" i="1" s="1"/>
  <c r="S527" i="17"/>
  <c r="L69" i="1" s="1"/>
  <c r="S578" i="17"/>
  <c r="L120" i="1" s="1"/>
  <c r="S598" i="17"/>
  <c r="L140" i="1" s="1"/>
  <c r="S652" i="17"/>
  <c r="L194" i="1" s="1"/>
  <c r="S526" i="17"/>
  <c r="L68" i="1" s="1"/>
  <c r="S557" i="17"/>
  <c r="L99" i="1" s="1"/>
  <c r="S593" i="17"/>
  <c r="L135" i="1" s="1"/>
  <c r="S673" i="17"/>
  <c r="L215" i="1" s="1"/>
  <c r="S600" i="17"/>
  <c r="L142" i="1" s="1"/>
  <c r="S501" i="17"/>
  <c r="L43" i="1" s="1"/>
  <c r="S574" i="17"/>
  <c r="L116" i="1" s="1"/>
  <c r="S472" i="17"/>
  <c r="L14" i="1" s="1"/>
  <c r="S496" i="17"/>
  <c r="L38" i="1" s="1"/>
  <c r="S562" i="17"/>
  <c r="L104" i="1" s="1"/>
  <c r="S677" i="17"/>
  <c r="L219" i="1" s="1"/>
  <c r="S623" i="17"/>
  <c r="L165" i="1" s="1"/>
  <c r="Q468" i="17"/>
  <c r="K10" i="1" s="1"/>
  <c r="Q547" i="17"/>
  <c r="K89" i="1" s="1"/>
  <c r="Q584" i="17"/>
  <c r="K126" i="1" s="1"/>
  <c r="Q570" i="17"/>
  <c r="K112" i="1" s="1"/>
  <c r="Q674" i="17"/>
  <c r="K216" i="1" s="1"/>
  <c r="Q658" i="17"/>
  <c r="K200" i="1" s="1"/>
  <c r="Q642" i="17"/>
  <c r="K184" i="1" s="1"/>
  <c r="Q626" i="17"/>
  <c r="K168" i="1" s="1"/>
  <c r="Q610" i="17"/>
  <c r="K152" i="1" s="1"/>
  <c r="Q594" i="17"/>
  <c r="K136" i="1" s="1"/>
  <c r="Q571" i="17"/>
  <c r="K113" i="1" s="1"/>
  <c r="Q527" i="17"/>
  <c r="K69" i="1" s="1"/>
  <c r="Q498" i="17"/>
  <c r="K40" i="1" s="1"/>
  <c r="Q512" i="17"/>
  <c r="K54" i="1" s="1"/>
  <c r="Q484" i="17"/>
  <c r="K26" i="1" s="1"/>
  <c r="Q544" i="17"/>
  <c r="K86" i="1" s="1"/>
  <c r="Q566" i="17"/>
  <c r="K108" i="1" s="1"/>
  <c r="Q673" i="17"/>
  <c r="K215" i="1" s="1"/>
  <c r="Q657" i="17"/>
  <c r="K199" i="1" s="1"/>
  <c r="Q641" i="17"/>
  <c r="K183" i="1" s="1"/>
  <c r="Q625" i="17"/>
  <c r="K167" i="1" s="1"/>
  <c r="Q609" i="17"/>
  <c r="K151" i="1" s="1"/>
  <c r="Q593" i="17"/>
  <c r="K135" i="1" s="1"/>
  <c r="Q561" i="17"/>
  <c r="K103" i="1" s="1"/>
  <c r="Q523" i="17"/>
  <c r="K65" i="1" s="1"/>
  <c r="Q496" i="17"/>
  <c r="K38" i="1" s="1"/>
  <c r="Q511" i="17"/>
  <c r="K53" i="1" s="1"/>
  <c r="Q482" i="17"/>
  <c r="K24" i="1" s="1"/>
  <c r="Q560" i="17"/>
  <c r="K102" i="1" s="1"/>
  <c r="Q578" i="17"/>
  <c r="K120" i="1" s="1"/>
  <c r="Q676" i="17"/>
  <c r="K218" i="1" s="1"/>
  <c r="Q660" i="17"/>
  <c r="K202" i="1" s="1"/>
  <c r="Q644" i="17"/>
  <c r="K186" i="1" s="1"/>
  <c r="Q628" i="17"/>
  <c r="K170" i="1" s="1"/>
  <c r="Q612" i="17"/>
  <c r="K154" i="1" s="1"/>
  <c r="Q596" i="17"/>
  <c r="K138" i="1" s="1"/>
  <c r="Q575" i="17"/>
  <c r="K117" i="1" s="1"/>
  <c r="Q543" i="17"/>
  <c r="K85" i="1" s="1"/>
  <c r="Q522" i="17"/>
  <c r="K64" i="1" s="1"/>
  <c r="Q518" i="17"/>
  <c r="K60" i="1" s="1"/>
  <c r="Q502" i="17"/>
  <c r="K44" i="1" s="1"/>
  <c r="Q472" i="17"/>
  <c r="K14" i="1" s="1"/>
  <c r="Q540" i="17"/>
  <c r="K82" i="1" s="1"/>
  <c r="Q679" i="17"/>
  <c r="K221" i="1" s="1"/>
  <c r="Q663" i="17"/>
  <c r="K205" i="1" s="1"/>
  <c r="Q647" i="17"/>
  <c r="K189" i="1" s="1"/>
  <c r="Q631" i="17"/>
  <c r="K173" i="1" s="1"/>
  <c r="Q615" i="17"/>
  <c r="K157" i="1" s="1"/>
  <c r="Q599" i="17"/>
  <c r="K141" i="1" s="1"/>
  <c r="Q581" i="17"/>
  <c r="K123" i="1" s="1"/>
  <c r="Q549" i="17"/>
  <c r="K91" i="1" s="1"/>
  <c r="Q528" i="17"/>
  <c r="K70" i="1" s="1"/>
  <c r="Q521" i="17"/>
  <c r="K63" i="1" s="1"/>
  <c r="Q505" i="17"/>
  <c r="K47" i="1" s="1"/>
  <c r="Q478" i="17"/>
  <c r="K20" i="1" s="1"/>
  <c r="Q487" i="17"/>
  <c r="K29" i="1" s="1"/>
  <c r="Q554" i="17"/>
  <c r="K96" i="1" s="1"/>
  <c r="Q670" i="17"/>
  <c r="K212" i="1" s="1"/>
  <c r="Q654" i="17"/>
  <c r="K196" i="1" s="1"/>
  <c r="Q638" i="17"/>
  <c r="K180" i="1" s="1"/>
  <c r="Q622" i="17"/>
  <c r="K164" i="1" s="1"/>
  <c r="Q606" i="17"/>
  <c r="K148" i="1" s="1"/>
  <c r="Q590" i="17"/>
  <c r="K132" i="1" s="1"/>
  <c r="Q563" i="17"/>
  <c r="K105" i="1" s="1"/>
  <c r="Q534" i="17"/>
  <c r="K76" i="1" s="1"/>
  <c r="Q489" i="17"/>
  <c r="K31" i="1" s="1"/>
  <c r="Q508" i="17"/>
  <c r="K50" i="1" s="1"/>
  <c r="Q470" i="17"/>
  <c r="K12" i="1" s="1"/>
  <c r="Q568" i="17"/>
  <c r="K110" i="1" s="1"/>
  <c r="Q550" i="17"/>
  <c r="K92" i="1" s="1"/>
  <c r="Q669" i="17"/>
  <c r="K211" i="1" s="1"/>
  <c r="Q653" i="17"/>
  <c r="K195" i="1" s="1"/>
  <c r="Q637" i="17"/>
  <c r="K179" i="1" s="1"/>
  <c r="Q621" i="17"/>
  <c r="K163" i="1" s="1"/>
  <c r="Q605" i="17"/>
  <c r="K147" i="1" s="1"/>
  <c r="Q589" i="17"/>
  <c r="K131" i="1" s="1"/>
  <c r="Q553" i="17"/>
  <c r="K95" i="1" s="1"/>
  <c r="Q532" i="17"/>
  <c r="K74" i="1" s="1"/>
  <c r="Q485" i="17"/>
  <c r="K27" i="1" s="1"/>
  <c r="Q507" i="17"/>
  <c r="K49" i="1" s="1"/>
  <c r="Q480" i="17"/>
  <c r="K22" i="1" s="1"/>
  <c r="Q552" i="17"/>
  <c r="K94" i="1" s="1"/>
  <c r="Q562" i="17"/>
  <c r="K104" i="1" s="1"/>
  <c r="Q672" i="17"/>
  <c r="K214" i="1" s="1"/>
  <c r="Q656" i="17"/>
  <c r="K198" i="1" s="1"/>
  <c r="Q640" i="17"/>
  <c r="K182" i="1" s="1"/>
  <c r="Q624" i="17"/>
  <c r="K166" i="1" s="1"/>
  <c r="Q608" i="17"/>
  <c r="K150" i="1" s="1"/>
  <c r="Q592" i="17"/>
  <c r="K134" i="1" s="1"/>
  <c r="Q567" i="17"/>
  <c r="K109" i="1" s="1"/>
  <c r="Q535" i="17"/>
  <c r="K77" i="1" s="1"/>
  <c r="Q491" i="17"/>
  <c r="K33" i="1" s="1"/>
  <c r="Q514" i="17"/>
  <c r="K56" i="1" s="1"/>
  <c r="Q488" i="17"/>
  <c r="K30" i="1" s="1"/>
  <c r="Q576" i="17"/>
  <c r="K118" i="1" s="1"/>
  <c r="Q574" i="17"/>
  <c r="K116" i="1" s="1"/>
  <c r="Q675" i="17"/>
  <c r="K217" i="1" s="1"/>
  <c r="Q659" i="17"/>
  <c r="K201" i="1" s="1"/>
  <c r="Q643" i="17"/>
  <c r="K185" i="1" s="1"/>
  <c r="Q627" i="17"/>
  <c r="K169" i="1" s="1"/>
  <c r="Q611" i="17"/>
  <c r="K153" i="1" s="1"/>
  <c r="Q595" i="17"/>
  <c r="K137" i="1" s="1"/>
  <c r="Q573" i="17"/>
  <c r="K115" i="1" s="1"/>
  <c r="Q541" i="17"/>
  <c r="K83" i="1" s="1"/>
  <c r="Q497" i="17"/>
  <c r="K39" i="1" s="1"/>
  <c r="Q517" i="17"/>
  <c r="K59" i="1" s="1"/>
  <c r="Q501" i="17"/>
  <c r="K43" i="1" s="1"/>
  <c r="Q475" i="17"/>
  <c r="K17" i="1" s="1"/>
  <c r="Q564" i="17"/>
  <c r="K106" i="1" s="1"/>
  <c r="Q533" i="17"/>
  <c r="K75" i="1" s="1"/>
  <c r="Q666" i="17"/>
  <c r="K208" i="1" s="1"/>
  <c r="Q650" i="17"/>
  <c r="K192" i="1" s="1"/>
  <c r="Q634" i="17"/>
  <c r="K176" i="1" s="1"/>
  <c r="Q618" i="17"/>
  <c r="K160" i="1" s="1"/>
  <c r="Q602" i="17"/>
  <c r="K144" i="1" s="1"/>
  <c r="Q586" i="17"/>
  <c r="K128" i="1" s="1"/>
  <c r="Q555" i="17"/>
  <c r="K97" i="1" s="1"/>
  <c r="Q526" i="17"/>
  <c r="K68" i="1" s="1"/>
  <c r="Q520" i="17"/>
  <c r="K62" i="1" s="1"/>
  <c r="Q504" i="17"/>
  <c r="K46" i="1" s="1"/>
  <c r="Q477" i="17"/>
  <c r="K19" i="1" s="1"/>
  <c r="Q556" i="17"/>
  <c r="K98" i="1" s="1"/>
  <c r="Q525" i="17"/>
  <c r="K67" i="1" s="1"/>
  <c r="Q665" i="17"/>
  <c r="K207" i="1" s="1"/>
  <c r="Q649" i="17"/>
  <c r="K191" i="1" s="1"/>
  <c r="Q633" i="17"/>
  <c r="K175" i="1" s="1"/>
  <c r="Q617" i="17"/>
  <c r="K159" i="1" s="1"/>
  <c r="Q601" i="17"/>
  <c r="K143" i="1" s="1"/>
  <c r="Q585" i="17"/>
  <c r="K127" i="1" s="1"/>
  <c r="Q545" i="17"/>
  <c r="K87" i="1" s="1"/>
  <c r="Q524" i="17"/>
  <c r="K66" i="1" s="1"/>
  <c r="Q519" i="17"/>
  <c r="K61" i="1" s="1"/>
  <c r="Q503" i="17"/>
  <c r="K45" i="1" s="1"/>
  <c r="Q476" i="17"/>
  <c r="K18" i="1" s="1"/>
  <c r="Q580" i="17"/>
  <c r="K122" i="1" s="1"/>
  <c r="Q546" i="17"/>
  <c r="K88" i="1" s="1"/>
  <c r="Q668" i="17"/>
  <c r="K210" i="1" s="1"/>
  <c r="Q652" i="17"/>
  <c r="K194" i="1" s="1"/>
  <c r="Q636" i="17"/>
  <c r="K178" i="1" s="1"/>
  <c r="Q620" i="17"/>
  <c r="K162" i="1" s="1"/>
  <c r="Q604" i="17"/>
  <c r="K146" i="1" s="1"/>
  <c r="Q588" i="17"/>
  <c r="K130" i="1" s="1"/>
  <c r="Q559" i="17"/>
  <c r="K101" i="1" s="1"/>
  <c r="Q479" i="17"/>
  <c r="K21" i="1" s="1"/>
  <c r="Q494" i="17"/>
  <c r="K36" i="1" s="1"/>
  <c r="Q510" i="17"/>
  <c r="K52" i="1" s="1"/>
  <c r="Q490" i="17"/>
  <c r="K32" i="1" s="1"/>
  <c r="Q537" i="17"/>
  <c r="K79" i="1" s="1"/>
  <c r="Q558" i="17"/>
  <c r="K100" i="1" s="1"/>
  <c r="Q671" i="17"/>
  <c r="K213" i="1" s="1"/>
  <c r="Q655" i="17"/>
  <c r="K197" i="1" s="1"/>
  <c r="Q639" i="17"/>
  <c r="K181" i="1" s="1"/>
  <c r="Q623" i="17"/>
  <c r="K165" i="1" s="1"/>
  <c r="Q607" i="17"/>
  <c r="K149" i="1" s="1"/>
  <c r="Q591" i="17"/>
  <c r="K133" i="1" s="1"/>
  <c r="Q565" i="17"/>
  <c r="K107" i="1" s="1"/>
  <c r="Q531" i="17"/>
  <c r="K73" i="1" s="1"/>
  <c r="Q483" i="17"/>
  <c r="K25" i="1" s="1"/>
  <c r="Q513" i="17"/>
  <c r="K55" i="1" s="1"/>
  <c r="Q486" i="17"/>
  <c r="K28" i="1" s="1"/>
  <c r="Q529" i="17"/>
  <c r="K71" i="1" s="1"/>
  <c r="Q678" i="17"/>
  <c r="K220" i="1" s="1"/>
  <c r="Q662" i="17"/>
  <c r="K204" i="1" s="1"/>
  <c r="Q646" i="17"/>
  <c r="K188" i="1" s="1"/>
  <c r="Q630" i="17"/>
  <c r="K172" i="1" s="1"/>
  <c r="Q614" i="17"/>
  <c r="K156" i="1" s="1"/>
  <c r="Q598" i="17"/>
  <c r="K140" i="1" s="1"/>
  <c r="Q579" i="17"/>
  <c r="K121" i="1" s="1"/>
  <c r="Q539" i="17"/>
  <c r="K81" i="1" s="1"/>
  <c r="Q499" i="17"/>
  <c r="K41" i="1" s="1"/>
  <c r="Q516" i="17"/>
  <c r="K58" i="1" s="1"/>
  <c r="Q500" i="17"/>
  <c r="K42" i="1" s="1"/>
  <c r="Q471" i="17"/>
  <c r="K13" i="1" s="1"/>
  <c r="Q582" i="17"/>
  <c r="K124" i="1" s="1"/>
  <c r="Q677" i="17"/>
  <c r="K219" i="1" s="1"/>
  <c r="Q661" i="17"/>
  <c r="K203" i="1" s="1"/>
  <c r="Q645" i="17"/>
  <c r="K187" i="1" s="1"/>
  <c r="Q629" i="17"/>
  <c r="K171" i="1" s="1"/>
  <c r="Q613" i="17"/>
  <c r="K155" i="1" s="1"/>
  <c r="Q597" i="17"/>
  <c r="K139" i="1" s="1"/>
  <c r="Q569" i="17"/>
  <c r="K111" i="1" s="1"/>
  <c r="Q538" i="17"/>
  <c r="K80" i="1" s="1"/>
  <c r="Q495" i="17"/>
  <c r="K37" i="1" s="1"/>
  <c r="Q515" i="17"/>
  <c r="K57" i="1" s="1"/>
  <c r="Q473" i="17"/>
  <c r="K15" i="1" s="1"/>
  <c r="Q548" i="17"/>
  <c r="K90" i="1" s="1"/>
  <c r="Q493" i="17"/>
  <c r="K35" i="1" s="1"/>
  <c r="Q664" i="17"/>
  <c r="K206" i="1" s="1"/>
  <c r="Q648" i="17"/>
  <c r="K190" i="1" s="1"/>
  <c r="Q632" i="17"/>
  <c r="K174" i="1" s="1"/>
  <c r="Q616" i="17"/>
  <c r="K158" i="1" s="1"/>
  <c r="Q600" i="17"/>
  <c r="K142" i="1" s="1"/>
  <c r="Q583" i="17"/>
  <c r="K125" i="1" s="1"/>
  <c r="Q551" i="17"/>
  <c r="K93" i="1" s="1"/>
  <c r="Q530" i="17"/>
  <c r="K72" i="1" s="1"/>
  <c r="Q474" i="17"/>
  <c r="K16" i="1" s="1"/>
  <c r="Q506" i="17"/>
  <c r="K48" i="1" s="1"/>
  <c r="Q469" i="17"/>
  <c r="K11" i="1" s="1"/>
  <c r="Q572" i="17"/>
  <c r="K114" i="1" s="1"/>
  <c r="Q542" i="17"/>
  <c r="K84" i="1" s="1"/>
  <c r="Q667" i="17"/>
  <c r="K209" i="1" s="1"/>
  <c r="Q651" i="17"/>
  <c r="K193" i="1" s="1"/>
  <c r="Q635" i="17"/>
  <c r="K177" i="1" s="1"/>
  <c r="Q619" i="17"/>
  <c r="K161" i="1" s="1"/>
  <c r="Q603" i="17"/>
  <c r="K145" i="1" s="1"/>
  <c r="Q587" i="17"/>
  <c r="K129" i="1" s="1"/>
  <c r="Q557" i="17"/>
  <c r="K99" i="1" s="1"/>
  <c r="Q536" i="17"/>
  <c r="K78" i="1" s="1"/>
  <c r="Q492" i="17"/>
  <c r="K34" i="1" s="1"/>
  <c r="Q509" i="17"/>
  <c r="K51" i="1" s="1"/>
  <c r="Q481" i="17"/>
  <c r="K23" i="1" s="1"/>
  <c r="O468" i="17"/>
  <c r="J10" i="1" s="1"/>
  <c r="O642" i="17"/>
  <c r="J184" i="1" s="1"/>
  <c r="O679" i="17"/>
  <c r="O636" i="17"/>
  <c r="J178" i="1" s="1"/>
  <c r="O601" i="17"/>
  <c r="J143" i="1" s="1"/>
  <c r="O643" i="17"/>
  <c r="J185" i="1" s="1"/>
  <c r="O654" i="17"/>
  <c r="O587" i="17"/>
  <c r="J129" i="1" s="1"/>
  <c r="O665" i="17"/>
  <c r="O660" i="17"/>
  <c r="J202" i="1" s="1"/>
  <c r="O625" i="17"/>
  <c r="J167" i="1" s="1"/>
  <c r="O594" i="17"/>
  <c r="O578" i="17"/>
  <c r="J120" i="1" s="1"/>
  <c r="O562" i="17"/>
  <c r="J104" i="1" s="1"/>
  <c r="O546" i="17"/>
  <c r="J88" i="1" s="1"/>
  <c r="O537" i="17"/>
  <c r="J79" i="1" s="1"/>
  <c r="O520" i="17"/>
  <c r="J62" i="1" s="1"/>
  <c r="O495" i="17"/>
  <c r="J37" i="1" s="1"/>
  <c r="O476" i="17"/>
  <c r="J18" i="1" s="1"/>
  <c r="O678" i="17"/>
  <c r="J220" i="1" s="1"/>
  <c r="O607" i="17"/>
  <c r="J149" i="1" s="1"/>
  <c r="O644" i="17"/>
  <c r="J186" i="1" s="1"/>
  <c r="O609" i="17"/>
  <c r="J151" i="1" s="1"/>
  <c r="O647" i="17"/>
  <c r="J189" i="1" s="1"/>
  <c r="O507" i="17"/>
  <c r="J49" i="1" s="1"/>
  <c r="O515" i="17"/>
  <c r="J57" i="1" s="1"/>
  <c r="O569" i="17"/>
  <c r="J111" i="1" s="1"/>
  <c r="O618" i="17"/>
  <c r="J160" i="1" s="1"/>
  <c r="O603" i="17"/>
  <c r="J145" i="1" s="1"/>
  <c r="O673" i="17"/>
  <c r="J215" i="1" s="1"/>
  <c r="O668" i="17"/>
  <c r="O629" i="17"/>
  <c r="J171" i="1" s="1"/>
  <c r="O561" i="17"/>
  <c r="J103" i="1" s="1"/>
  <c r="O545" i="17"/>
  <c r="J87" i="1" s="1"/>
  <c r="O536" i="17"/>
  <c r="J78" i="1" s="1"/>
  <c r="O518" i="17"/>
  <c r="J60" i="1" s="1"/>
  <c r="O494" i="17"/>
  <c r="J36" i="1" s="1"/>
  <c r="O475" i="17"/>
  <c r="J17" i="1" s="1"/>
  <c r="O590" i="17"/>
  <c r="J132" i="1" s="1"/>
  <c r="O576" i="17"/>
  <c r="J118" i="1" s="1"/>
  <c r="O560" i="17"/>
  <c r="J102" i="1" s="1"/>
  <c r="O544" i="17"/>
  <c r="J86" i="1" s="1"/>
  <c r="O535" i="17"/>
  <c r="J77" i="1" s="1"/>
  <c r="O516" i="17"/>
  <c r="J58" i="1" s="1"/>
  <c r="O493" i="17"/>
  <c r="O474" i="17"/>
  <c r="J16" i="1" s="1"/>
  <c r="O596" i="17"/>
  <c r="J138" i="1" s="1"/>
  <c r="O579" i="17"/>
  <c r="J121" i="1" s="1"/>
  <c r="O563" i="17"/>
  <c r="J105" i="1" s="1"/>
  <c r="O543" i="17"/>
  <c r="J85" i="1" s="1"/>
  <c r="O534" i="17"/>
  <c r="J76" i="1" s="1"/>
  <c r="O514" i="17"/>
  <c r="J56" i="1" s="1"/>
  <c r="O492" i="17"/>
  <c r="J34" i="1" s="1"/>
  <c r="O473" i="17"/>
  <c r="J15" i="1" s="1"/>
  <c r="O591" i="17"/>
  <c r="J133" i="1" s="1"/>
  <c r="O667" i="17"/>
  <c r="J209" i="1" s="1"/>
  <c r="O620" i="17"/>
  <c r="J162" i="1" s="1"/>
  <c r="O585" i="17"/>
  <c r="J127" i="1" s="1"/>
  <c r="O635" i="17"/>
  <c r="J177" i="1" s="1"/>
  <c r="O626" i="17"/>
  <c r="J168" i="1" s="1"/>
  <c r="O622" i="17"/>
  <c r="J164" i="1" s="1"/>
  <c r="O648" i="17"/>
  <c r="O613" i="17"/>
  <c r="J155" i="1" s="1"/>
  <c r="O649" i="17"/>
  <c r="J191" i="1" s="1"/>
  <c r="O617" i="17"/>
  <c r="J159" i="1" s="1"/>
  <c r="O586" i="17"/>
  <c r="J128" i="1" s="1"/>
  <c r="O574" i="17"/>
  <c r="J116" i="1" s="1"/>
  <c r="O558" i="17"/>
  <c r="J100" i="1" s="1"/>
  <c r="O542" i="17"/>
  <c r="J84" i="1" s="1"/>
  <c r="O533" i="17"/>
  <c r="O512" i="17"/>
  <c r="O491" i="17"/>
  <c r="J33" i="1" s="1"/>
  <c r="O472" i="17"/>
  <c r="J14" i="1" s="1"/>
  <c r="O650" i="17"/>
  <c r="J192" i="1" s="1"/>
  <c r="O615" i="17"/>
  <c r="J157" i="1" s="1"/>
  <c r="O628" i="17"/>
  <c r="J170" i="1" s="1"/>
  <c r="O593" i="17"/>
  <c r="J135" i="1" s="1"/>
  <c r="O639" i="17"/>
  <c r="O608" i="17"/>
  <c r="J150" i="1" s="1"/>
  <c r="O479" i="17"/>
  <c r="J21" i="1" s="1"/>
  <c r="O565" i="17"/>
  <c r="O599" i="17"/>
  <c r="J141" i="1" s="1"/>
  <c r="O666" i="17"/>
  <c r="J208" i="1" s="1"/>
  <c r="O657" i="17"/>
  <c r="J199" i="1" s="1"/>
  <c r="O652" i="17"/>
  <c r="J194" i="1" s="1"/>
  <c r="O621" i="17"/>
  <c r="J163" i="1" s="1"/>
  <c r="O557" i="17"/>
  <c r="J99" i="1" s="1"/>
  <c r="O541" i="17"/>
  <c r="J83" i="1" s="1"/>
  <c r="O532" i="17"/>
  <c r="J74" i="1" s="1"/>
  <c r="O510" i="17"/>
  <c r="J52" i="1" s="1"/>
  <c r="O477" i="17"/>
  <c r="J19" i="1" s="1"/>
  <c r="O471" i="17"/>
  <c r="J13" i="1" s="1"/>
  <c r="O519" i="17"/>
  <c r="J61" i="1" s="1"/>
  <c r="O572" i="17"/>
  <c r="J114" i="1" s="1"/>
  <c r="O556" i="17"/>
  <c r="J98" i="1" s="1"/>
  <c r="O540" i="17"/>
  <c r="J82" i="1" s="1"/>
  <c r="O531" i="17"/>
  <c r="J73" i="1" s="1"/>
  <c r="O508" i="17"/>
  <c r="J50" i="1" s="1"/>
  <c r="O489" i="17"/>
  <c r="J31" i="1" s="1"/>
  <c r="O470" i="17"/>
  <c r="J12" i="1" s="1"/>
  <c r="O588" i="17"/>
  <c r="J130" i="1" s="1"/>
  <c r="O575" i="17"/>
  <c r="O559" i="17"/>
  <c r="J101" i="1" s="1"/>
  <c r="O539" i="17"/>
  <c r="J81" i="1" s="1"/>
  <c r="O530" i="17"/>
  <c r="J72" i="1" s="1"/>
  <c r="O506" i="17"/>
  <c r="J48" i="1" s="1"/>
  <c r="O488" i="17"/>
  <c r="J30" i="1" s="1"/>
  <c r="O469" i="17"/>
  <c r="J11" i="1" s="1"/>
  <c r="O670" i="17"/>
  <c r="J212" i="1" s="1"/>
  <c r="O595" i="17"/>
  <c r="J137" i="1" s="1"/>
  <c r="O669" i="17"/>
  <c r="J211" i="1" s="1"/>
  <c r="O664" i="17"/>
  <c r="J206" i="1" s="1"/>
  <c r="O627" i="17"/>
  <c r="J169" i="1" s="1"/>
  <c r="O662" i="17"/>
  <c r="J204" i="1" s="1"/>
  <c r="O663" i="17"/>
  <c r="J205" i="1" s="1"/>
  <c r="O632" i="17"/>
  <c r="J174" i="1" s="1"/>
  <c r="O597" i="17"/>
  <c r="J139" i="1" s="1"/>
  <c r="O641" i="17"/>
  <c r="J183" i="1" s="1"/>
  <c r="O610" i="17"/>
  <c r="J152" i="1" s="1"/>
  <c r="O503" i="17"/>
  <c r="J45" i="1" s="1"/>
  <c r="O570" i="17"/>
  <c r="J112" i="1" s="1"/>
  <c r="O554" i="17"/>
  <c r="J96" i="1" s="1"/>
  <c r="O538" i="17"/>
  <c r="J80" i="1" s="1"/>
  <c r="O529" i="17"/>
  <c r="J71" i="1" s="1"/>
  <c r="O504" i="17"/>
  <c r="J46" i="1" s="1"/>
  <c r="O487" i="17"/>
  <c r="J29" i="1" s="1"/>
  <c r="O655" i="17"/>
  <c r="J197" i="1" s="1"/>
  <c r="O611" i="17"/>
  <c r="J153" i="1" s="1"/>
  <c r="O677" i="17"/>
  <c r="J219" i="1" s="1"/>
  <c r="O672" i="17"/>
  <c r="J214" i="1" s="1"/>
  <c r="O631" i="17"/>
  <c r="J173" i="1" s="1"/>
  <c r="O600" i="17"/>
  <c r="J142" i="1" s="1"/>
  <c r="O581" i="17"/>
  <c r="J123" i="1" s="1"/>
  <c r="O638" i="17"/>
  <c r="J180" i="1" s="1"/>
  <c r="O640" i="17"/>
  <c r="J182" i="1" s="1"/>
  <c r="O605" i="17"/>
  <c r="J147" i="1" s="1"/>
  <c r="O645" i="17"/>
  <c r="J187" i="1" s="1"/>
  <c r="O614" i="17"/>
  <c r="J156" i="1" s="1"/>
  <c r="O553" i="17"/>
  <c r="J95" i="1" s="1"/>
  <c r="O480" i="17"/>
  <c r="O528" i="17"/>
  <c r="J70" i="1" s="1"/>
  <c r="O502" i="17"/>
  <c r="O486" i="17"/>
  <c r="J28" i="1" s="1"/>
  <c r="O606" i="17"/>
  <c r="J148" i="1" s="1"/>
  <c r="O584" i="17"/>
  <c r="J126" i="1" s="1"/>
  <c r="O568" i="17"/>
  <c r="J110" i="1" s="1"/>
  <c r="O552" i="17"/>
  <c r="J94" i="1" s="1"/>
  <c r="O521" i="17"/>
  <c r="J63" i="1" s="1"/>
  <c r="O527" i="17"/>
  <c r="J69" i="1" s="1"/>
  <c r="O500" i="17"/>
  <c r="O485" i="17"/>
  <c r="J27" i="1" s="1"/>
  <c r="O612" i="17"/>
  <c r="J154" i="1" s="1"/>
  <c r="O511" i="17"/>
  <c r="J53" i="1" s="1"/>
  <c r="O571" i="17"/>
  <c r="J113" i="1" s="1"/>
  <c r="O555" i="17"/>
  <c r="J97" i="1" s="1"/>
  <c r="O517" i="17"/>
  <c r="J59" i="1" s="1"/>
  <c r="O526" i="17"/>
  <c r="J68" i="1" s="1"/>
  <c r="O499" i="17"/>
  <c r="J41" i="1" s="1"/>
  <c r="O484" i="17"/>
  <c r="J26" i="1" s="1"/>
  <c r="O630" i="17"/>
  <c r="J172" i="1" s="1"/>
  <c r="O658" i="17"/>
  <c r="J200" i="1" s="1"/>
  <c r="O653" i="17"/>
  <c r="J195" i="1" s="1"/>
  <c r="O651" i="17"/>
  <c r="J193" i="1" s="1"/>
  <c r="O619" i="17"/>
  <c r="J161" i="1" s="1"/>
  <c r="O671" i="17"/>
  <c r="J213" i="1" s="1"/>
  <c r="O659" i="17"/>
  <c r="J201" i="1" s="1"/>
  <c r="O616" i="17"/>
  <c r="J158" i="1" s="1"/>
  <c r="O676" i="17"/>
  <c r="J218" i="1" s="1"/>
  <c r="O633" i="17"/>
  <c r="J175" i="1" s="1"/>
  <c r="O602" i="17"/>
  <c r="J144" i="1" s="1"/>
  <c r="O582" i="17"/>
  <c r="J124" i="1" s="1"/>
  <c r="O566" i="17"/>
  <c r="J108" i="1" s="1"/>
  <c r="O550" i="17"/>
  <c r="J92" i="1" s="1"/>
  <c r="O513" i="17"/>
  <c r="J55" i="1" s="1"/>
  <c r="O525" i="17"/>
  <c r="J67" i="1" s="1"/>
  <c r="O490" i="17"/>
  <c r="J32" i="1" s="1"/>
  <c r="O483" i="17"/>
  <c r="J25" i="1" s="1"/>
  <c r="O646" i="17"/>
  <c r="J188" i="1" s="1"/>
  <c r="O674" i="17"/>
  <c r="O661" i="17"/>
  <c r="J203" i="1" s="1"/>
  <c r="O656" i="17"/>
  <c r="J198" i="1" s="1"/>
  <c r="O623" i="17"/>
  <c r="J165" i="1" s="1"/>
  <c r="O592" i="17"/>
  <c r="J134" i="1" s="1"/>
  <c r="O573" i="17"/>
  <c r="J115" i="1" s="1"/>
  <c r="O634" i="17"/>
  <c r="J176" i="1" s="1"/>
  <c r="O675" i="17"/>
  <c r="J217" i="1" s="1"/>
  <c r="O624" i="17"/>
  <c r="J166" i="1" s="1"/>
  <c r="O589" i="17"/>
  <c r="J131" i="1" s="1"/>
  <c r="O637" i="17"/>
  <c r="J179" i="1" s="1"/>
  <c r="O549" i="17"/>
  <c r="J91" i="1" s="1"/>
  <c r="O509" i="17"/>
  <c r="J51" i="1" s="1"/>
  <c r="O524" i="17"/>
  <c r="J66" i="1" s="1"/>
  <c r="O498" i="17"/>
  <c r="J40" i="1" s="1"/>
  <c r="O482" i="17"/>
  <c r="J24" i="1" s="1"/>
  <c r="O598" i="17"/>
  <c r="O580" i="17"/>
  <c r="J122" i="1" s="1"/>
  <c r="O564" i="17"/>
  <c r="J106" i="1" s="1"/>
  <c r="O548" i="17"/>
  <c r="J90" i="1" s="1"/>
  <c r="O505" i="17"/>
  <c r="J47" i="1" s="1"/>
  <c r="O523" i="17"/>
  <c r="J65" i="1" s="1"/>
  <c r="O497" i="17"/>
  <c r="J39" i="1" s="1"/>
  <c r="O478" i="17"/>
  <c r="J20" i="1" s="1"/>
  <c r="O604" i="17"/>
  <c r="J146" i="1" s="1"/>
  <c r="O583" i="17"/>
  <c r="J125" i="1" s="1"/>
  <c r="O567" i="17"/>
  <c r="O551" i="17"/>
  <c r="J93" i="1" s="1"/>
  <c r="O501" i="17"/>
  <c r="J43" i="1" s="1"/>
  <c r="O522" i="17"/>
  <c r="J64" i="1" s="1"/>
  <c r="O496" i="17"/>
  <c r="J38" i="1" s="1"/>
  <c r="O481" i="17"/>
  <c r="J23" i="1" s="1"/>
  <c r="M547" i="17"/>
  <c r="I89" i="1" s="1"/>
  <c r="M543" i="17"/>
  <c r="I85" i="1" s="1"/>
  <c r="M676" i="17"/>
  <c r="I218" i="1" s="1"/>
  <c r="M660" i="17"/>
  <c r="I202" i="1" s="1"/>
  <c r="M644" i="17"/>
  <c r="I186" i="1" s="1"/>
  <c r="M628" i="17"/>
  <c r="I170" i="1" s="1"/>
  <c r="M532" i="17"/>
  <c r="I74" i="1" s="1"/>
  <c r="M679" i="17"/>
  <c r="I221" i="1" s="1"/>
  <c r="M663" i="17"/>
  <c r="I205" i="1" s="1"/>
  <c r="M647" i="17"/>
  <c r="I189" i="1" s="1"/>
  <c r="M631" i="17"/>
  <c r="I173" i="1" s="1"/>
  <c r="M615" i="17"/>
  <c r="I157" i="1" s="1"/>
  <c r="M599" i="17"/>
  <c r="I141" i="1" s="1"/>
  <c r="M582" i="17"/>
  <c r="I124" i="1" s="1"/>
  <c r="M550" i="17"/>
  <c r="I92" i="1" s="1"/>
  <c r="M523" i="17"/>
  <c r="I65" i="1" s="1"/>
  <c r="M520" i="17"/>
  <c r="I62" i="1" s="1"/>
  <c r="M504" i="17"/>
  <c r="I46" i="1" s="1"/>
  <c r="M478" i="17"/>
  <c r="I20" i="1" s="1"/>
  <c r="M559" i="17"/>
  <c r="I101" i="1" s="1"/>
  <c r="M536" i="17"/>
  <c r="I78" i="1" s="1"/>
  <c r="M666" i="17"/>
  <c r="I208" i="1" s="1"/>
  <c r="M650" i="17"/>
  <c r="I192" i="1" s="1"/>
  <c r="M634" i="17"/>
  <c r="I176" i="1" s="1"/>
  <c r="M618" i="17"/>
  <c r="I160" i="1" s="1"/>
  <c r="M602" i="17"/>
  <c r="I144" i="1" s="1"/>
  <c r="M586" i="17"/>
  <c r="I128" i="1" s="1"/>
  <c r="M556" i="17"/>
  <c r="I98" i="1" s="1"/>
  <c r="M529" i="17"/>
  <c r="I71" i="1" s="1"/>
  <c r="M484" i="17"/>
  <c r="I26" i="1" s="1"/>
  <c r="M507" i="17"/>
  <c r="I49" i="1" s="1"/>
  <c r="M473" i="17"/>
  <c r="I15" i="1" s="1"/>
  <c r="M551" i="17"/>
  <c r="I93" i="1" s="1"/>
  <c r="M528" i="17"/>
  <c r="I70" i="1" s="1"/>
  <c r="M665" i="17"/>
  <c r="I207" i="1" s="1"/>
  <c r="M649" i="17"/>
  <c r="I191" i="1" s="1"/>
  <c r="M633" i="17"/>
  <c r="I175" i="1" s="1"/>
  <c r="M617" i="17"/>
  <c r="I159" i="1" s="1"/>
  <c r="M601" i="17"/>
  <c r="I143" i="1" s="1"/>
  <c r="M585" i="17"/>
  <c r="I127" i="1" s="1"/>
  <c r="M554" i="17"/>
  <c r="I96" i="1" s="1"/>
  <c r="M527" i="17"/>
  <c r="I69" i="1" s="1"/>
  <c r="M522" i="17"/>
  <c r="I64" i="1" s="1"/>
  <c r="M506" i="17"/>
  <c r="I48" i="1" s="1"/>
  <c r="M479" i="17"/>
  <c r="I21" i="1" s="1"/>
  <c r="M616" i="17"/>
  <c r="I158" i="1" s="1"/>
  <c r="M600" i="17"/>
  <c r="I142" i="1" s="1"/>
  <c r="M584" i="17"/>
  <c r="I126" i="1" s="1"/>
  <c r="M552" i="17"/>
  <c r="I94" i="1" s="1"/>
  <c r="M525" i="17"/>
  <c r="I67" i="1" s="1"/>
  <c r="M521" i="17"/>
  <c r="I63" i="1" s="1"/>
  <c r="M505" i="17"/>
  <c r="I47" i="1" s="1"/>
  <c r="M472" i="17"/>
  <c r="I14" i="1" s="1"/>
  <c r="M563" i="17"/>
  <c r="I105" i="1" s="1"/>
  <c r="M561" i="17"/>
  <c r="I103" i="1" s="1"/>
  <c r="M672" i="17"/>
  <c r="I214" i="1" s="1"/>
  <c r="M656" i="17"/>
  <c r="I198" i="1" s="1"/>
  <c r="M640" i="17"/>
  <c r="I182" i="1" s="1"/>
  <c r="M579" i="17"/>
  <c r="I121" i="1" s="1"/>
  <c r="M573" i="17"/>
  <c r="I115" i="1" s="1"/>
  <c r="M675" i="17"/>
  <c r="I217" i="1" s="1"/>
  <c r="M659" i="17"/>
  <c r="I201" i="1" s="1"/>
  <c r="M643" i="17"/>
  <c r="I185" i="1" s="1"/>
  <c r="M627" i="17"/>
  <c r="I169" i="1" s="1"/>
  <c r="M611" i="17"/>
  <c r="I153" i="1" s="1"/>
  <c r="M595" i="17"/>
  <c r="I137" i="1" s="1"/>
  <c r="M574" i="17"/>
  <c r="I116" i="1" s="1"/>
  <c r="M542" i="17"/>
  <c r="I84" i="1" s="1"/>
  <c r="M498" i="17"/>
  <c r="I40" i="1" s="1"/>
  <c r="M516" i="17"/>
  <c r="I58" i="1" s="1"/>
  <c r="M499" i="17"/>
  <c r="I41" i="1" s="1"/>
  <c r="M474" i="17"/>
  <c r="I16" i="1" s="1"/>
  <c r="M481" i="17"/>
  <c r="I23" i="1" s="1"/>
  <c r="M678" i="17"/>
  <c r="I220" i="1" s="1"/>
  <c r="M662" i="17"/>
  <c r="I204" i="1" s="1"/>
  <c r="M646" i="17"/>
  <c r="I188" i="1" s="1"/>
  <c r="M630" i="17"/>
  <c r="I172" i="1" s="1"/>
  <c r="M614" i="17"/>
  <c r="I156" i="1" s="1"/>
  <c r="M598" i="17"/>
  <c r="I140" i="1" s="1"/>
  <c r="M580" i="17"/>
  <c r="I122" i="1" s="1"/>
  <c r="M548" i="17"/>
  <c r="I90" i="1" s="1"/>
  <c r="M492" i="17"/>
  <c r="I34" i="1" s="1"/>
  <c r="M519" i="17"/>
  <c r="I61" i="1" s="1"/>
  <c r="M503" i="17"/>
  <c r="I45" i="1" s="1"/>
  <c r="M477" i="17"/>
  <c r="I19" i="1" s="1"/>
  <c r="M581" i="17"/>
  <c r="I123" i="1" s="1"/>
  <c r="M677" i="17"/>
  <c r="I219" i="1" s="1"/>
  <c r="M661" i="17"/>
  <c r="I203" i="1" s="1"/>
  <c r="M645" i="17"/>
  <c r="I187" i="1" s="1"/>
  <c r="M629" i="17"/>
  <c r="I171" i="1" s="1"/>
  <c r="M613" i="17"/>
  <c r="I155" i="1" s="1"/>
  <c r="M597" i="17"/>
  <c r="I139" i="1" s="1"/>
  <c r="M578" i="17"/>
  <c r="I120" i="1" s="1"/>
  <c r="M546" i="17"/>
  <c r="I88" i="1" s="1"/>
  <c r="M482" i="17"/>
  <c r="I24" i="1" s="1"/>
  <c r="M518" i="17"/>
  <c r="I60" i="1" s="1"/>
  <c r="M502" i="17"/>
  <c r="I44" i="1" s="1"/>
  <c r="M475" i="17"/>
  <c r="I17" i="1" s="1"/>
  <c r="M612" i="17"/>
  <c r="I154" i="1" s="1"/>
  <c r="M596" i="17"/>
  <c r="I138" i="1" s="1"/>
  <c r="M576" i="17"/>
  <c r="I118" i="1" s="1"/>
  <c r="M544" i="17"/>
  <c r="I86" i="1" s="1"/>
  <c r="M538" i="17"/>
  <c r="I80" i="1" s="1"/>
  <c r="M517" i="17"/>
  <c r="I59" i="1" s="1"/>
  <c r="M501" i="17"/>
  <c r="I43" i="1" s="1"/>
  <c r="M471" i="17"/>
  <c r="I13" i="1" s="1"/>
  <c r="M571" i="17"/>
  <c r="I113" i="1" s="1"/>
  <c r="M545" i="17"/>
  <c r="I87" i="1" s="1"/>
  <c r="M668" i="17"/>
  <c r="I210" i="1" s="1"/>
  <c r="M652" i="17"/>
  <c r="I194" i="1" s="1"/>
  <c r="M636" i="17"/>
  <c r="I178" i="1" s="1"/>
  <c r="M555" i="17"/>
  <c r="I97" i="1" s="1"/>
  <c r="M557" i="17"/>
  <c r="I99" i="1" s="1"/>
  <c r="M671" i="17"/>
  <c r="I213" i="1" s="1"/>
  <c r="M655" i="17"/>
  <c r="I197" i="1" s="1"/>
  <c r="M639" i="17"/>
  <c r="I181" i="1" s="1"/>
  <c r="M623" i="17"/>
  <c r="I165" i="1" s="1"/>
  <c r="M607" i="17"/>
  <c r="I149" i="1" s="1"/>
  <c r="M591" i="17"/>
  <c r="I133" i="1" s="1"/>
  <c r="M566" i="17"/>
  <c r="I108" i="1" s="1"/>
  <c r="M526" i="17"/>
  <c r="I68" i="1" s="1"/>
  <c r="M497" i="17"/>
  <c r="I39" i="1" s="1"/>
  <c r="M512" i="17"/>
  <c r="I54" i="1" s="1"/>
  <c r="M487" i="17"/>
  <c r="I29" i="1" s="1"/>
  <c r="M524" i="17"/>
  <c r="I66" i="1" s="1"/>
  <c r="M569" i="17"/>
  <c r="I111" i="1" s="1"/>
  <c r="M674" i="17"/>
  <c r="I216" i="1" s="1"/>
  <c r="M658" i="17"/>
  <c r="I200" i="1" s="1"/>
  <c r="M642" i="17"/>
  <c r="I184" i="1" s="1"/>
  <c r="M626" i="17"/>
  <c r="I168" i="1" s="1"/>
  <c r="M610" i="17"/>
  <c r="I152" i="1" s="1"/>
  <c r="M594" i="17"/>
  <c r="I136" i="1" s="1"/>
  <c r="M572" i="17"/>
  <c r="I114" i="1" s="1"/>
  <c r="M540" i="17"/>
  <c r="I82" i="1" s="1"/>
  <c r="M494" i="17"/>
  <c r="I36" i="1" s="1"/>
  <c r="M515" i="17"/>
  <c r="I57" i="1" s="1"/>
  <c r="M476" i="17"/>
  <c r="I18" i="1" s="1"/>
  <c r="M470" i="17"/>
  <c r="I12" i="1" s="1"/>
  <c r="M565" i="17"/>
  <c r="I107" i="1" s="1"/>
  <c r="M673" i="17"/>
  <c r="I215" i="1" s="1"/>
  <c r="M657" i="17"/>
  <c r="I199" i="1" s="1"/>
  <c r="M641" i="17"/>
  <c r="I183" i="1" s="1"/>
  <c r="M625" i="17"/>
  <c r="I167" i="1" s="1"/>
  <c r="M609" i="17"/>
  <c r="I151" i="1" s="1"/>
  <c r="M593" i="17"/>
  <c r="I135" i="1" s="1"/>
  <c r="M570" i="17"/>
  <c r="I112" i="1" s="1"/>
  <c r="M534" i="17"/>
  <c r="I76" i="1" s="1"/>
  <c r="M486" i="17"/>
  <c r="I28" i="1" s="1"/>
  <c r="M514" i="17"/>
  <c r="I56" i="1" s="1"/>
  <c r="M490" i="17"/>
  <c r="I32" i="1" s="1"/>
  <c r="M624" i="17"/>
  <c r="I166" i="1" s="1"/>
  <c r="M608" i="17"/>
  <c r="I150" i="1" s="1"/>
  <c r="M592" i="17"/>
  <c r="I134" i="1" s="1"/>
  <c r="M568" i="17"/>
  <c r="I110" i="1" s="1"/>
  <c r="M530" i="17"/>
  <c r="I72" i="1" s="1"/>
  <c r="M500" i="17"/>
  <c r="I42" i="1" s="1"/>
  <c r="M513" i="17"/>
  <c r="I55" i="1" s="1"/>
  <c r="M489" i="17"/>
  <c r="I31" i="1" s="1"/>
  <c r="M575" i="17"/>
  <c r="I117" i="1" s="1"/>
  <c r="M496" i="17"/>
  <c r="I38" i="1" s="1"/>
  <c r="M664" i="17"/>
  <c r="I206" i="1" s="1"/>
  <c r="M648" i="17"/>
  <c r="I190" i="1" s="1"/>
  <c r="M632" i="17"/>
  <c r="I174" i="1" s="1"/>
  <c r="M567" i="17"/>
  <c r="I109" i="1" s="1"/>
  <c r="M541" i="17"/>
  <c r="I83" i="1" s="1"/>
  <c r="M667" i="17"/>
  <c r="I209" i="1" s="1"/>
  <c r="M651" i="17"/>
  <c r="I193" i="1" s="1"/>
  <c r="M635" i="17"/>
  <c r="I177" i="1" s="1"/>
  <c r="M619" i="17"/>
  <c r="I161" i="1" s="1"/>
  <c r="M603" i="17"/>
  <c r="I145" i="1" s="1"/>
  <c r="M587" i="17"/>
  <c r="I129" i="1" s="1"/>
  <c r="M558" i="17"/>
  <c r="I100" i="1" s="1"/>
  <c r="M531" i="17"/>
  <c r="I73" i="1" s="1"/>
  <c r="M488" i="17"/>
  <c r="I30" i="1" s="1"/>
  <c r="M508" i="17"/>
  <c r="I50" i="1" s="1"/>
  <c r="M480" i="17"/>
  <c r="I22" i="1" s="1"/>
  <c r="M539" i="17"/>
  <c r="I81" i="1" s="1"/>
  <c r="M553" i="17"/>
  <c r="I95" i="1" s="1"/>
  <c r="M670" i="17"/>
  <c r="I212" i="1" s="1"/>
  <c r="M654" i="17"/>
  <c r="I196" i="1" s="1"/>
  <c r="M638" i="17"/>
  <c r="I180" i="1" s="1"/>
  <c r="M622" i="17"/>
  <c r="I164" i="1" s="1"/>
  <c r="M606" i="17"/>
  <c r="I148" i="1" s="1"/>
  <c r="M590" i="17"/>
  <c r="I132" i="1" s="1"/>
  <c r="M564" i="17"/>
  <c r="I106" i="1" s="1"/>
  <c r="M537" i="17"/>
  <c r="I79" i="1" s="1"/>
  <c r="M495" i="17"/>
  <c r="I37" i="1" s="1"/>
  <c r="M511" i="17"/>
  <c r="I53" i="1" s="1"/>
  <c r="M485" i="17"/>
  <c r="I27" i="1" s="1"/>
  <c r="M583" i="17"/>
  <c r="I125" i="1" s="1"/>
  <c r="M549" i="17"/>
  <c r="I91" i="1" s="1"/>
  <c r="M669" i="17"/>
  <c r="I211" i="1" s="1"/>
  <c r="M653" i="17"/>
  <c r="I195" i="1" s="1"/>
  <c r="M637" i="17"/>
  <c r="I179" i="1" s="1"/>
  <c r="M621" i="17"/>
  <c r="I163" i="1" s="1"/>
  <c r="M605" i="17"/>
  <c r="I147" i="1" s="1"/>
  <c r="M589" i="17"/>
  <c r="I131" i="1" s="1"/>
  <c r="M562" i="17"/>
  <c r="I104" i="1" s="1"/>
  <c r="M535" i="17"/>
  <c r="I77" i="1" s="1"/>
  <c r="M493" i="17"/>
  <c r="I35" i="1" s="1"/>
  <c r="M510" i="17"/>
  <c r="I52" i="1" s="1"/>
  <c r="M483" i="17"/>
  <c r="I25" i="1" s="1"/>
  <c r="M620" i="17"/>
  <c r="I162" i="1" s="1"/>
  <c r="M604" i="17"/>
  <c r="I146" i="1" s="1"/>
  <c r="M588" i="17"/>
  <c r="I130" i="1" s="1"/>
  <c r="M560" i="17"/>
  <c r="I102" i="1" s="1"/>
  <c r="M533" i="17"/>
  <c r="I75" i="1" s="1"/>
  <c r="M491" i="17"/>
  <c r="I33" i="1" s="1"/>
  <c r="M509" i="17"/>
  <c r="I51" i="1" s="1"/>
  <c r="M469" i="17"/>
  <c r="I11" i="1" s="1"/>
  <c r="M468" i="17"/>
  <c r="I10" i="1" s="1"/>
  <c r="K468" i="17"/>
  <c r="H10" i="1" s="1"/>
  <c r="K547" i="17"/>
  <c r="H89" i="1" s="1"/>
  <c r="K629" i="17"/>
  <c r="H171" i="1" s="1"/>
  <c r="K610" i="17"/>
  <c r="H152" i="1" s="1"/>
  <c r="K647" i="17"/>
  <c r="H189" i="1" s="1"/>
  <c r="K608" i="17"/>
  <c r="H150" i="1" s="1"/>
  <c r="K646" i="17"/>
  <c r="H188" i="1" s="1"/>
  <c r="K510" i="17"/>
  <c r="H52" i="1" s="1"/>
  <c r="K585" i="17"/>
  <c r="H127" i="1" s="1"/>
  <c r="K665" i="17"/>
  <c r="H207" i="1" s="1"/>
  <c r="K666" i="17"/>
  <c r="H208" i="1" s="1"/>
  <c r="K643" i="17"/>
  <c r="H185" i="1" s="1"/>
  <c r="K604" i="17"/>
  <c r="H146" i="1" s="1"/>
  <c r="K644" i="17"/>
  <c r="H186" i="1" s="1"/>
  <c r="K674" i="17"/>
  <c r="H216" i="1" s="1"/>
  <c r="K654" i="17"/>
  <c r="H196" i="1" s="1"/>
  <c r="K623" i="17"/>
  <c r="H165" i="1" s="1"/>
  <c r="K667" i="17"/>
  <c r="H209" i="1" s="1"/>
  <c r="K626" i="17"/>
  <c r="H168" i="1" s="1"/>
  <c r="K597" i="17"/>
  <c r="H139" i="1" s="1"/>
  <c r="K582" i="17"/>
  <c r="H124" i="1" s="1"/>
  <c r="K566" i="17"/>
  <c r="H108" i="1" s="1"/>
  <c r="K550" i="17"/>
  <c r="H92" i="1" s="1"/>
  <c r="K512" i="17"/>
  <c r="H54" i="1" s="1"/>
  <c r="K526" i="17"/>
  <c r="H68" i="1" s="1"/>
  <c r="K497" i="17"/>
  <c r="H39" i="1" s="1"/>
  <c r="K477" i="17"/>
  <c r="H19" i="1" s="1"/>
  <c r="K658" i="17"/>
  <c r="H200" i="1" s="1"/>
  <c r="K614" i="17"/>
  <c r="H156" i="1" s="1"/>
  <c r="K619" i="17"/>
  <c r="H161" i="1" s="1"/>
  <c r="K679" i="17"/>
  <c r="H221" i="1" s="1"/>
  <c r="K632" i="17"/>
  <c r="H174" i="1" s="1"/>
  <c r="K607" i="17"/>
  <c r="H149" i="1" s="1"/>
  <c r="K522" i="17"/>
  <c r="H64" i="1" s="1"/>
  <c r="K571" i="17"/>
  <c r="H113" i="1" s="1"/>
  <c r="K555" i="17"/>
  <c r="H97" i="1" s="1"/>
  <c r="K516" i="17"/>
  <c r="H58" i="1" s="1"/>
  <c r="K527" i="17"/>
  <c r="H69" i="1" s="1"/>
  <c r="K498" i="17"/>
  <c r="H40" i="1" s="1"/>
  <c r="K481" i="17"/>
  <c r="H23" i="1" s="1"/>
  <c r="K611" i="17"/>
  <c r="H153" i="1" s="1"/>
  <c r="K518" i="17"/>
  <c r="H60" i="1" s="1"/>
  <c r="K569" i="17"/>
  <c r="H111" i="1" s="1"/>
  <c r="K553" i="17"/>
  <c r="H95" i="1" s="1"/>
  <c r="K478" i="17"/>
  <c r="H20" i="1" s="1"/>
  <c r="K529" i="17"/>
  <c r="H71" i="1" s="1"/>
  <c r="K503" i="17"/>
  <c r="H45" i="1" s="1"/>
  <c r="K484" i="17"/>
  <c r="H26" i="1" s="1"/>
  <c r="K584" i="17"/>
  <c r="H126" i="1" s="1"/>
  <c r="K568" i="17"/>
  <c r="H110" i="1" s="1"/>
  <c r="K552" i="17"/>
  <c r="H94" i="1" s="1"/>
  <c r="K520" i="17"/>
  <c r="H62" i="1" s="1"/>
  <c r="K528" i="17"/>
  <c r="H70" i="1" s="1"/>
  <c r="K501" i="17"/>
  <c r="H43" i="1" s="1"/>
  <c r="K483" i="17"/>
  <c r="H25" i="1" s="1"/>
  <c r="K594" i="17"/>
  <c r="H136" i="1" s="1"/>
  <c r="K670" i="17"/>
  <c r="H212" i="1" s="1"/>
  <c r="K631" i="17"/>
  <c r="H173" i="1" s="1"/>
  <c r="K592" i="17"/>
  <c r="H134" i="1" s="1"/>
  <c r="K638" i="17"/>
  <c r="H180" i="1" s="1"/>
  <c r="K609" i="17"/>
  <c r="H151" i="1" s="1"/>
  <c r="K502" i="17"/>
  <c r="H44" i="1" s="1"/>
  <c r="K621" i="17"/>
  <c r="H163" i="1" s="1"/>
  <c r="K662" i="17"/>
  <c r="H204" i="1" s="1"/>
  <c r="K627" i="17"/>
  <c r="H169" i="1" s="1"/>
  <c r="K588" i="17"/>
  <c r="H130" i="1" s="1"/>
  <c r="K636" i="17"/>
  <c r="H178" i="1" s="1"/>
  <c r="K657" i="17"/>
  <c r="H199" i="1" s="1"/>
  <c r="K590" i="17"/>
  <c r="H132" i="1" s="1"/>
  <c r="K668" i="17"/>
  <c r="H210" i="1" s="1"/>
  <c r="K650" i="17"/>
  <c r="H192" i="1" s="1"/>
  <c r="K618" i="17"/>
  <c r="H160" i="1" s="1"/>
  <c r="K589" i="17"/>
  <c r="H131" i="1" s="1"/>
  <c r="K578" i="17"/>
  <c r="H120" i="1" s="1"/>
  <c r="K562" i="17"/>
  <c r="H104" i="1" s="1"/>
  <c r="K546" i="17"/>
  <c r="H88" i="1" s="1"/>
  <c r="K482" i="17"/>
  <c r="H24" i="1" s="1"/>
  <c r="K521" i="17"/>
  <c r="H63" i="1" s="1"/>
  <c r="K493" i="17"/>
  <c r="H35" i="1" s="1"/>
  <c r="K474" i="17"/>
  <c r="H16" i="1" s="1"/>
  <c r="K649" i="17"/>
  <c r="H191" i="1" s="1"/>
  <c r="K677" i="17"/>
  <c r="H219" i="1" s="1"/>
  <c r="K664" i="17"/>
  <c r="H206" i="1" s="1"/>
  <c r="K663" i="17"/>
  <c r="H205" i="1" s="1"/>
  <c r="K624" i="17"/>
  <c r="H166" i="1" s="1"/>
  <c r="K599" i="17"/>
  <c r="H141" i="1" s="1"/>
  <c r="K583" i="17"/>
  <c r="H125" i="1" s="1"/>
  <c r="K567" i="17"/>
  <c r="H109" i="1" s="1"/>
  <c r="K551" i="17"/>
  <c r="H93" i="1" s="1"/>
  <c r="K499" i="17"/>
  <c r="H41" i="1" s="1"/>
  <c r="K523" i="17"/>
  <c r="H65" i="1" s="1"/>
  <c r="K494" i="17"/>
  <c r="H36" i="1" s="1"/>
  <c r="K475" i="17"/>
  <c r="H17" i="1" s="1"/>
  <c r="K603" i="17"/>
  <c r="H145" i="1" s="1"/>
  <c r="K506" i="17"/>
  <c r="H48" i="1" s="1"/>
  <c r="K565" i="17"/>
  <c r="H107" i="1" s="1"/>
  <c r="K549" i="17"/>
  <c r="H91" i="1" s="1"/>
  <c r="K508" i="17"/>
  <c r="H50" i="1" s="1"/>
  <c r="K525" i="17"/>
  <c r="H67" i="1" s="1"/>
  <c r="K496" i="17"/>
  <c r="H38" i="1" s="1"/>
  <c r="K480" i="17"/>
  <c r="H22" i="1" s="1"/>
  <c r="K580" i="17"/>
  <c r="H122" i="1" s="1"/>
  <c r="K564" i="17"/>
  <c r="H106" i="1" s="1"/>
  <c r="K548" i="17"/>
  <c r="H90" i="1" s="1"/>
  <c r="K504" i="17"/>
  <c r="H46" i="1" s="1"/>
  <c r="K524" i="17"/>
  <c r="H66" i="1" s="1"/>
  <c r="K495" i="17"/>
  <c r="H37" i="1" s="1"/>
  <c r="K476" i="17"/>
  <c r="H18" i="1" s="1"/>
  <c r="K602" i="17"/>
  <c r="H144" i="1" s="1"/>
  <c r="K606" i="17"/>
  <c r="H148" i="1" s="1"/>
  <c r="K676" i="17"/>
  <c r="H218" i="1" s="1"/>
  <c r="K675" i="17"/>
  <c r="H217" i="1" s="1"/>
  <c r="K630" i="17"/>
  <c r="H172" i="1" s="1"/>
  <c r="K601" i="17"/>
  <c r="H143" i="1" s="1"/>
  <c r="K673" i="17"/>
  <c r="H215" i="1" s="1"/>
  <c r="K598" i="17"/>
  <c r="H140" i="1" s="1"/>
  <c r="K672" i="17"/>
  <c r="H214" i="1" s="1"/>
  <c r="K671" i="17"/>
  <c r="H213" i="1" s="1"/>
  <c r="K628" i="17"/>
  <c r="H170" i="1" s="1"/>
  <c r="K625" i="17"/>
  <c r="H167" i="1" s="1"/>
  <c r="K653" i="17"/>
  <c r="H195" i="1" s="1"/>
  <c r="K652" i="17"/>
  <c r="H194" i="1" s="1"/>
  <c r="K642" i="17"/>
  <c r="H184" i="1" s="1"/>
  <c r="K613" i="17"/>
  <c r="H155" i="1" s="1"/>
  <c r="K538" i="17"/>
  <c r="H80" i="1" s="1"/>
  <c r="K574" i="17"/>
  <c r="H116" i="1" s="1"/>
  <c r="K558" i="17"/>
  <c r="H100" i="1" s="1"/>
  <c r="K542" i="17"/>
  <c r="H84" i="1" s="1"/>
  <c r="K534" i="17"/>
  <c r="H76" i="1" s="1"/>
  <c r="K513" i="17"/>
  <c r="H55" i="1" s="1"/>
  <c r="K489" i="17"/>
  <c r="H31" i="1" s="1"/>
  <c r="K470" i="17"/>
  <c r="H12" i="1" s="1"/>
  <c r="K617" i="17"/>
  <c r="H159" i="1" s="1"/>
  <c r="K651" i="17"/>
  <c r="H193" i="1" s="1"/>
  <c r="K612" i="17"/>
  <c r="H154" i="1" s="1"/>
  <c r="K648" i="17"/>
  <c r="H190" i="1" s="1"/>
  <c r="K620" i="17"/>
  <c r="H162" i="1" s="1"/>
  <c r="K591" i="17"/>
  <c r="H133" i="1" s="1"/>
  <c r="K579" i="17"/>
  <c r="H121" i="1" s="1"/>
  <c r="K563" i="17"/>
  <c r="H105" i="1" s="1"/>
  <c r="K543" i="17"/>
  <c r="H85" i="1" s="1"/>
  <c r="K535" i="17"/>
  <c r="H77" i="1" s="1"/>
  <c r="K515" i="17"/>
  <c r="H57" i="1" s="1"/>
  <c r="K479" i="17"/>
  <c r="H21" i="1" s="1"/>
  <c r="K471" i="17"/>
  <c r="H13" i="1" s="1"/>
  <c r="K595" i="17"/>
  <c r="H137" i="1" s="1"/>
  <c r="K581" i="17"/>
  <c r="H123" i="1" s="1"/>
  <c r="K561" i="17"/>
  <c r="H103" i="1" s="1"/>
  <c r="K545" i="17"/>
  <c r="H87" i="1" s="1"/>
  <c r="K537" i="17"/>
  <c r="H79" i="1" s="1"/>
  <c r="K519" i="17"/>
  <c r="H61" i="1" s="1"/>
  <c r="K492" i="17"/>
  <c r="H34" i="1" s="1"/>
  <c r="K473" i="17"/>
  <c r="H15" i="1" s="1"/>
  <c r="K576" i="17"/>
  <c r="H118" i="1" s="1"/>
  <c r="K560" i="17"/>
  <c r="H102" i="1" s="1"/>
  <c r="K544" i="17"/>
  <c r="H86" i="1" s="1"/>
  <c r="K536" i="17"/>
  <c r="H78" i="1" s="1"/>
  <c r="K517" i="17"/>
  <c r="H59" i="1" s="1"/>
  <c r="K491" i="17"/>
  <c r="H33" i="1" s="1"/>
  <c r="K472" i="17"/>
  <c r="H14" i="1" s="1"/>
  <c r="K641" i="17"/>
  <c r="H183" i="1" s="1"/>
  <c r="K669" i="17"/>
  <c r="H211" i="1" s="1"/>
  <c r="K660" i="17"/>
  <c r="H202" i="1" s="1"/>
  <c r="K659" i="17"/>
  <c r="H201" i="1" s="1"/>
  <c r="K622" i="17"/>
  <c r="H164" i="1" s="1"/>
  <c r="K593" i="17"/>
  <c r="H135" i="1" s="1"/>
  <c r="K633" i="17"/>
  <c r="H175" i="1" s="1"/>
  <c r="K661" i="17"/>
  <c r="H203" i="1" s="1"/>
  <c r="K656" i="17"/>
  <c r="H198" i="1" s="1"/>
  <c r="K655" i="17"/>
  <c r="H197" i="1" s="1"/>
  <c r="K637" i="17"/>
  <c r="H179" i="1" s="1"/>
  <c r="K586" i="17"/>
  <c r="H128" i="1" s="1"/>
  <c r="K639" i="17"/>
  <c r="H181" i="1" s="1"/>
  <c r="K600" i="17"/>
  <c r="H142" i="1" s="1"/>
  <c r="K634" i="17"/>
  <c r="H176" i="1" s="1"/>
  <c r="K605" i="17"/>
  <c r="H147" i="1" s="1"/>
  <c r="K514" i="17"/>
  <c r="H56" i="1" s="1"/>
  <c r="K570" i="17"/>
  <c r="H112" i="1" s="1"/>
  <c r="K554" i="17"/>
  <c r="H96" i="1" s="1"/>
  <c r="K500" i="17"/>
  <c r="H42" i="1" s="1"/>
  <c r="K530" i="17"/>
  <c r="H72" i="1" s="1"/>
  <c r="K505" i="17"/>
  <c r="H47" i="1" s="1"/>
  <c r="K485" i="17"/>
  <c r="H27" i="1" s="1"/>
  <c r="K645" i="17"/>
  <c r="H187" i="1" s="1"/>
  <c r="K678" i="17"/>
  <c r="H220" i="1" s="1"/>
  <c r="K635" i="17"/>
  <c r="H177" i="1" s="1"/>
  <c r="K596" i="17"/>
  <c r="H138" i="1" s="1"/>
  <c r="K640" i="17"/>
  <c r="H182" i="1" s="1"/>
  <c r="K615" i="17"/>
  <c r="H157" i="1" s="1"/>
  <c r="K490" i="17"/>
  <c r="H32" i="1" s="1"/>
  <c r="K575" i="17"/>
  <c r="H117" i="1" s="1"/>
  <c r="K559" i="17"/>
  <c r="H101" i="1" s="1"/>
  <c r="K539" i="17"/>
  <c r="H81" i="1" s="1"/>
  <c r="K531" i="17"/>
  <c r="H73" i="1" s="1"/>
  <c r="K507" i="17"/>
  <c r="H49" i="1" s="1"/>
  <c r="K486" i="17"/>
  <c r="H28" i="1" s="1"/>
  <c r="K616" i="17"/>
  <c r="H158" i="1" s="1"/>
  <c r="K587" i="17"/>
  <c r="H129" i="1" s="1"/>
  <c r="K573" i="17"/>
  <c r="H115" i="1" s="1"/>
  <c r="K557" i="17"/>
  <c r="H99" i="1" s="1"/>
  <c r="K541" i="17"/>
  <c r="H83" i="1" s="1"/>
  <c r="K533" i="17"/>
  <c r="H75" i="1" s="1"/>
  <c r="K511" i="17"/>
  <c r="H53" i="1" s="1"/>
  <c r="K488" i="17"/>
  <c r="H30" i="1" s="1"/>
  <c r="K469" i="17"/>
  <c r="H11" i="1" s="1"/>
  <c r="K572" i="17"/>
  <c r="H114" i="1" s="1"/>
  <c r="K556" i="17"/>
  <c r="H98" i="1" s="1"/>
  <c r="K540" i="17"/>
  <c r="H82" i="1" s="1"/>
  <c r="K532" i="17"/>
  <c r="H74" i="1" s="1"/>
  <c r="K509" i="17"/>
  <c r="H51" i="1" s="1"/>
  <c r="K487" i="17"/>
  <c r="H29" i="1" s="1"/>
  <c r="I582" i="17"/>
  <c r="G124" i="1" s="1"/>
  <c r="I564" i="17"/>
  <c r="G106" i="1" s="1"/>
  <c r="I672" i="17"/>
  <c r="G214" i="1" s="1"/>
  <c r="I656" i="17"/>
  <c r="G198" i="1" s="1"/>
  <c r="I640" i="17"/>
  <c r="G182" i="1" s="1"/>
  <c r="I576" i="17"/>
  <c r="G118" i="1" s="1"/>
  <c r="I675" i="17"/>
  <c r="G217" i="1" s="1"/>
  <c r="I659" i="17"/>
  <c r="G201" i="1" s="1"/>
  <c r="I643" i="17"/>
  <c r="G185" i="1" s="1"/>
  <c r="I627" i="17"/>
  <c r="G169" i="1" s="1"/>
  <c r="I612" i="17"/>
  <c r="G154" i="1" s="1"/>
  <c r="I596" i="17"/>
  <c r="G138" i="1" s="1"/>
  <c r="I575" i="17"/>
  <c r="G117" i="1" s="1"/>
  <c r="I543" i="17"/>
  <c r="G85" i="1" s="1"/>
  <c r="I495" i="17"/>
  <c r="G37" i="1" s="1"/>
  <c r="I519" i="17"/>
  <c r="G61" i="1" s="1"/>
  <c r="I503" i="17"/>
  <c r="G45" i="1" s="1"/>
  <c r="I474" i="17"/>
  <c r="G16" i="1" s="1"/>
  <c r="I570" i="17"/>
  <c r="G112" i="1" s="1"/>
  <c r="I540" i="17"/>
  <c r="G82" i="1" s="1"/>
  <c r="I666" i="17"/>
  <c r="G208" i="1" s="1"/>
  <c r="I650" i="17"/>
  <c r="G192" i="1" s="1"/>
  <c r="I634" i="17"/>
  <c r="G176" i="1" s="1"/>
  <c r="I618" i="17"/>
  <c r="G160" i="1" s="1"/>
  <c r="I603" i="17"/>
  <c r="G145" i="1" s="1"/>
  <c r="I587" i="17"/>
  <c r="G129" i="1" s="1"/>
  <c r="I557" i="17"/>
  <c r="G99" i="1" s="1"/>
  <c r="I536" i="17"/>
  <c r="G78" i="1" s="1"/>
  <c r="I494" i="17"/>
  <c r="G36" i="1" s="1"/>
  <c r="I510" i="17"/>
  <c r="G52" i="1" s="1"/>
  <c r="I471" i="17"/>
  <c r="G13" i="1" s="1"/>
  <c r="I566" i="17"/>
  <c r="G108" i="1" s="1"/>
  <c r="I568" i="17"/>
  <c r="G110" i="1" s="1"/>
  <c r="I673" i="17"/>
  <c r="G215" i="1" s="1"/>
  <c r="I657" i="17"/>
  <c r="G199" i="1" s="1"/>
  <c r="I641" i="17"/>
  <c r="G183" i="1" s="1"/>
  <c r="I625" i="17"/>
  <c r="G167" i="1" s="1"/>
  <c r="I610" i="17"/>
  <c r="G152" i="1" s="1"/>
  <c r="I594" i="17"/>
  <c r="G136" i="1" s="1"/>
  <c r="I571" i="17"/>
  <c r="G113" i="1" s="1"/>
  <c r="I525" i="17"/>
  <c r="G67" i="1" s="1"/>
  <c r="I499" i="17"/>
  <c r="G41" i="1" s="1"/>
  <c r="I513" i="17"/>
  <c r="G55" i="1" s="1"/>
  <c r="I481" i="17"/>
  <c r="G23" i="1" s="1"/>
  <c r="I613" i="17"/>
  <c r="G155" i="1" s="1"/>
  <c r="I597" i="17"/>
  <c r="G139" i="1" s="1"/>
  <c r="I569" i="17"/>
  <c r="G111" i="1" s="1"/>
  <c r="I537" i="17"/>
  <c r="G79" i="1" s="1"/>
  <c r="I497" i="17"/>
  <c r="G39" i="1" s="1"/>
  <c r="I516" i="17"/>
  <c r="G58" i="1" s="1"/>
  <c r="I488" i="17"/>
  <c r="G30" i="1" s="1"/>
  <c r="I469" i="17"/>
  <c r="G11" i="1" s="1"/>
  <c r="I542" i="17"/>
  <c r="G84" i="1" s="1"/>
  <c r="I548" i="17"/>
  <c r="G90" i="1" s="1"/>
  <c r="I668" i="17"/>
  <c r="G210" i="1" s="1"/>
  <c r="I652" i="17"/>
  <c r="G194" i="1" s="1"/>
  <c r="I636" i="17"/>
  <c r="G178" i="1" s="1"/>
  <c r="I550" i="17"/>
  <c r="G92" i="1" s="1"/>
  <c r="I560" i="17"/>
  <c r="G102" i="1" s="1"/>
  <c r="I671" i="17"/>
  <c r="G213" i="1" s="1"/>
  <c r="I655" i="17"/>
  <c r="G197" i="1" s="1"/>
  <c r="I639" i="17"/>
  <c r="G181" i="1" s="1"/>
  <c r="I623" i="17"/>
  <c r="G165" i="1" s="1"/>
  <c r="I608" i="17"/>
  <c r="G150" i="1" s="1"/>
  <c r="I592" i="17"/>
  <c r="G134" i="1" s="1"/>
  <c r="I567" i="17"/>
  <c r="G109" i="1" s="1"/>
  <c r="I533" i="17"/>
  <c r="G75" i="1" s="1"/>
  <c r="I493" i="17"/>
  <c r="G35" i="1" s="1"/>
  <c r="I515" i="17"/>
  <c r="G57" i="1" s="1"/>
  <c r="I486" i="17"/>
  <c r="G28" i="1" s="1"/>
  <c r="I535" i="17"/>
  <c r="G77" i="1" s="1"/>
  <c r="I678" i="17"/>
  <c r="G220" i="1" s="1"/>
  <c r="I662" i="17"/>
  <c r="G204" i="1" s="1"/>
  <c r="I646" i="17"/>
  <c r="G188" i="1" s="1"/>
  <c r="I630" i="17"/>
  <c r="G172" i="1" s="1"/>
  <c r="I615" i="17"/>
  <c r="G157" i="1" s="1"/>
  <c r="I599" i="17"/>
  <c r="G141" i="1" s="1"/>
  <c r="I581" i="17"/>
  <c r="G123" i="1" s="1"/>
  <c r="I549" i="17"/>
  <c r="G91" i="1" s="1"/>
  <c r="I528" i="17"/>
  <c r="G70" i="1" s="1"/>
  <c r="I522" i="17"/>
  <c r="G64" i="1" s="1"/>
  <c r="I506" i="17"/>
  <c r="G48" i="1" s="1"/>
  <c r="I475" i="17"/>
  <c r="G17" i="1" s="1"/>
  <c r="I558" i="17"/>
  <c r="G100" i="1" s="1"/>
  <c r="I552" i="17"/>
  <c r="G94" i="1" s="1"/>
  <c r="I669" i="17"/>
  <c r="G211" i="1" s="1"/>
  <c r="I653" i="17"/>
  <c r="G195" i="1" s="1"/>
  <c r="I637" i="17"/>
  <c r="G179" i="1" s="1"/>
  <c r="I621" i="17"/>
  <c r="G163" i="1" s="1"/>
  <c r="I606" i="17"/>
  <c r="G148" i="1" s="1"/>
  <c r="I590" i="17"/>
  <c r="G132" i="1" s="1"/>
  <c r="I563" i="17"/>
  <c r="G105" i="1" s="1"/>
  <c r="I534" i="17"/>
  <c r="G76" i="1" s="1"/>
  <c r="I492" i="17"/>
  <c r="G34" i="1" s="1"/>
  <c r="I509" i="17"/>
  <c r="G51" i="1" s="1"/>
  <c r="I479" i="17"/>
  <c r="G21" i="1" s="1"/>
  <c r="I624" i="17"/>
  <c r="G166" i="1" s="1"/>
  <c r="I609" i="17"/>
  <c r="G151" i="1" s="1"/>
  <c r="I593" i="17"/>
  <c r="G135" i="1" s="1"/>
  <c r="I561" i="17"/>
  <c r="G103" i="1" s="1"/>
  <c r="I491" i="17"/>
  <c r="G33" i="1" s="1"/>
  <c r="I498" i="17"/>
  <c r="G40" i="1" s="1"/>
  <c r="I512" i="17"/>
  <c r="G54" i="1" s="1"/>
  <c r="I472" i="17"/>
  <c r="G14" i="1" s="1"/>
  <c r="I554" i="17"/>
  <c r="G96" i="1" s="1"/>
  <c r="I523" i="17"/>
  <c r="G65" i="1" s="1"/>
  <c r="I664" i="17"/>
  <c r="G206" i="1" s="1"/>
  <c r="I648" i="17"/>
  <c r="G190" i="1" s="1"/>
  <c r="I632" i="17"/>
  <c r="G174" i="1" s="1"/>
  <c r="I578" i="17"/>
  <c r="G120" i="1" s="1"/>
  <c r="I544" i="17"/>
  <c r="G86" i="1" s="1"/>
  <c r="I667" i="17"/>
  <c r="G209" i="1" s="1"/>
  <c r="I651" i="17"/>
  <c r="G193" i="1" s="1"/>
  <c r="I635" i="17"/>
  <c r="G177" i="1" s="1"/>
  <c r="I619" i="17"/>
  <c r="G161" i="1" s="1"/>
  <c r="I604" i="17"/>
  <c r="G146" i="1" s="1"/>
  <c r="I588" i="17"/>
  <c r="G130" i="1" s="1"/>
  <c r="I559" i="17"/>
  <c r="G101" i="1" s="1"/>
  <c r="I538" i="17"/>
  <c r="G80" i="1" s="1"/>
  <c r="I496" i="17"/>
  <c r="G38" i="1" s="1"/>
  <c r="I511" i="17"/>
  <c r="G53" i="1" s="1"/>
  <c r="I480" i="17"/>
  <c r="G22" i="1" s="1"/>
  <c r="I527" i="17"/>
  <c r="G69" i="1" s="1"/>
  <c r="I572" i="17"/>
  <c r="G114" i="1" s="1"/>
  <c r="I674" i="17"/>
  <c r="G216" i="1" s="1"/>
  <c r="I658" i="17"/>
  <c r="G200" i="1" s="1"/>
  <c r="I642" i="17"/>
  <c r="G184" i="1" s="1"/>
  <c r="I626" i="17"/>
  <c r="G168" i="1" s="1"/>
  <c r="I611" i="17"/>
  <c r="G153" i="1" s="1"/>
  <c r="I595" i="17"/>
  <c r="G137" i="1" s="1"/>
  <c r="I573" i="17"/>
  <c r="G115" i="1" s="1"/>
  <c r="I541" i="17"/>
  <c r="G83" i="1" s="1"/>
  <c r="I485" i="17"/>
  <c r="G27" i="1" s="1"/>
  <c r="I518" i="17"/>
  <c r="G60" i="1" s="1"/>
  <c r="I502" i="17"/>
  <c r="G44" i="1" s="1"/>
  <c r="I470" i="17"/>
  <c r="G12" i="1" s="1"/>
  <c r="I562" i="17"/>
  <c r="G104" i="1" s="1"/>
  <c r="I531" i="17"/>
  <c r="G73" i="1" s="1"/>
  <c r="I665" i="17"/>
  <c r="G207" i="1" s="1"/>
  <c r="I649" i="17"/>
  <c r="G191" i="1" s="1"/>
  <c r="I633" i="17"/>
  <c r="G175" i="1" s="1"/>
  <c r="I617" i="17"/>
  <c r="G159" i="1" s="1"/>
  <c r="I602" i="17"/>
  <c r="G144" i="1" s="1"/>
  <c r="I586" i="17"/>
  <c r="G128" i="1" s="1"/>
  <c r="I555" i="17"/>
  <c r="G97" i="1" s="1"/>
  <c r="I526" i="17"/>
  <c r="G68" i="1" s="1"/>
  <c r="I521" i="17"/>
  <c r="G63" i="1" s="1"/>
  <c r="I505" i="17"/>
  <c r="G47" i="1" s="1"/>
  <c r="I478" i="17"/>
  <c r="G20" i="1" s="1"/>
  <c r="I620" i="17"/>
  <c r="G162" i="1" s="1"/>
  <c r="I605" i="17"/>
  <c r="G147" i="1" s="1"/>
  <c r="I589" i="17"/>
  <c r="G131" i="1" s="1"/>
  <c r="I553" i="17"/>
  <c r="G95" i="1" s="1"/>
  <c r="I532" i="17"/>
  <c r="G74" i="1" s="1"/>
  <c r="I487" i="17"/>
  <c r="G29" i="1" s="1"/>
  <c r="I508" i="17"/>
  <c r="G50" i="1" s="1"/>
  <c r="I476" i="17"/>
  <c r="G18" i="1" s="1"/>
  <c r="I580" i="17"/>
  <c r="G122" i="1" s="1"/>
  <c r="I676" i="17"/>
  <c r="G218" i="1" s="1"/>
  <c r="I660" i="17"/>
  <c r="G202" i="1" s="1"/>
  <c r="I644" i="17"/>
  <c r="G186" i="1" s="1"/>
  <c r="I628" i="17"/>
  <c r="G170" i="1" s="1"/>
  <c r="I546" i="17"/>
  <c r="G88" i="1" s="1"/>
  <c r="I679" i="17"/>
  <c r="G221" i="1" s="1"/>
  <c r="I663" i="17"/>
  <c r="G205" i="1" s="1"/>
  <c r="I647" i="17"/>
  <c r="G189" i="1" s="1"/>
  <c r="I631" i="17"/>
  <c r="G173" i="1" s="1"/>
  <c r="I490" i="17"/>
  <c r="G32" i="1" s="1"/>
  <c r="I600" i="17"/>
  <c r="G142" i="1" s="1"/>
  <c r="I583" i="17"/>
  <c r="G125" i="1" s="1"/>
  <c r="I551" i="17"/>
  <c r="G93" i="1" s="1"/>
  <c r="I530" i="17"/>
  <c r="G72" i="1" s="1"/>
  <c r="I483" i="17"/>
  <c r="G25" i="1" s="1"/>
  <c r="I507" i="17"/>
  <c r="G49" i="1" s="1"/>
  <c r="I482" i="17"/>
  <c r="G24" i="1" s="1"/>
  <c r="I574" i="17"/>
  <c r="G116" i="1" s="1"/>
  <c r="I556" i="17"/>
  <c r="G98" i="1" s="1"/>
  <c r="I670" i="17"/>
  <c r="G212" i="1" s="1"/>
  <c r="I654" i="17"/>
  <c r="G196" i="1" s="1"/>
  <c r="I638" i="17"/>
  <c r="G180" i="1" s="1"/>
  <c r="I622" i="17"/>
  <c r="G164" i="1" s="1"/>
  <c r="I607" i="17"/>
  <c r="G149" i="1" s="1"/>
  <c r="I591" i="17"/>
  <c r="G133" i="1" s="1"/>
  <c r="I565" i="17"/>
  <c r="G107" i="1" s="1"/>
  <c r="I529" i="17"/>
  <c r="G71" i="1" s="1"/>
  <c r="I489" i="17"/>
  <c r="G31" i="1" s="1"/>
  <c r="I514" i="17"/>
  <c r="G56" i="1" s="1"/>
  <c r="I484" i="17"/>
  <c r="G26" i="1" s="1"/>
  <c r="I584" i="17"/>
  <c r="G126" i="1" s="1"/>
  <c r="I677" i="17"/>
  <c r="G219" i="1" s="1"/>
  <c r="I661" i="17"/>
  <c r="G203" i="1" s="1"/>
  <c r="I645" i="17"/>
  <c r="G187" i="1" s="1"/>
  <c r="I629" i="17"/>
  <c r="G171" i="1" s="1"/>
  <c r="I614" i="17"/>
  <c r="G156" i="1" s="1"/>
  <c r="I598" i="17"/>
  <c r="G140" i="1" s="1"/>
  <c r="I579" i="17"/>
  <c r="G121" i="1" s="1"/>
  <c r="I539" i="17"/>
  <c r="G81" i="1" s="1"/>
  <c r="I500" i="17"/>
  <c r="G42" i="1" s="1"/>
  <c r="I517" i="17"/>
  <c r="G59" i="1" s="1"/>
  <c r="I501" i="17"/>
  <c r="G43" i="1" s="1"/>
  <c r="I473" i="17"/>
  <c r="G15" i="1" s="1"/>
  <c r="I616" i="17"/>
  <c r="G158" i="1" s="1"/>
  <c r="I601" i="17"/>
  <c r="G143" i="1" s="1"/>
  <c r="I585" i="17"/>
  <c r="G127" i="1" s="1"/>
  <c r="I545" i="17"/>
  <c r="G87" i="1" s="1"/>
  <c r="I524" i="17"/>
  <c r="G66" i="1" s="1"/>
  <c r="I520" i="17"/>
  <c r="G62" i="1" s="1"/>
  <c r="I504" i="17"/>
  <c r="G46" i="1" s="1"/>
  <c r="I477" i="17"/>
  <c r="G19" i="1" s="1"/>
  <c r="G547" i="17"/>
  <c r="F89" i="1" s="1"/>
  <c r="G640" i="17"/>
  <c r="F182" i="1" s="1"/>
  <c r="G669" i="17"/>
  <c r="F211" i="1" s="1"/>
  <c r="G638" i="17"/>
  <c r="F180" i="1" s="1"/>
  <c r="G607" i="17"/>
  <c r="F149" i="1" s="1"/>
  <c r="G645" i="17"/>
  <c r="F187" i="1" s="1"/>
  <c r="G614" i="17"/>
  <c r="F156" i="1" s="1"/>
  <c r="G505" i="17"/>
  <c r="F47" i="1" s="1"/>
  <c r="G569" i="17"/>
  <c r="F111" i="1" s="1"/>
  <c r="G553" i="17"/>
  <c r="F95" i="1" s="1"/>
  <c r="G515" i="17"/>
  <c r="F57" i="1" s="1"/>
  <c r="G525" i="17"/>
  <c r="F67" i="1" s="1"/>
  <c r="G500" i="17"/>
  <c r="F42" i="1" s="1"/>
  <c r="G485" i="17"/>
  <c r="F27" i="1" s="1"/>
  <c r="G628" i="17"/>
  <c r="F170" i="1" s="1"/>
  <c r="G650" i="17"/>
  <c r="F192" i="1" s="1"/>
  <c r="G655" i="17"/>
  <c r="F197" i="1" s="1"/>
  <c r="G651" i="17"/>
  <c r="F193" i="1" s="1"/>
  <c r="G619" i="17"/>
  <c r="F161" i="1" s="1"/>
  <c r="G588" i="17"/>
  <c r="F130" i="1" s="1"/>
  <c r="G576" i="17"/>
  <c r="F118" i="1" s="1"/>
  <c r="G560" i="17"/>
  <c r="F102" i="1" s="1"/>
  <c r="G544" i="17"/>
  <c r="F86" i="1" s="1"/>
  <c r="G532" i="17"/>
  <c r="F74" i="1" s="1"/>
  <c r="G512" i="17"/>
  <c r="F54" i="1" s="1"/>
  <c r="G482" i="17"/>
  <c r="F24" i="1" s="1"/>
  <c r="G473" i="17"/>
  <c r="F15" i="1" s="1"/>
  <c r="G648" i="17"/>
  <c r="F190" i="1" s="1"/>
  <c r="G589" i="17"/>
  <c r="F131" i="1" s="1"/>
  <c r="G630" i="17"/>
  <c r="F172" i="1" s="1"/>
  <c r="G678" i="17"/>
  <c r="F220" i="1" s="1"/>
  <c r="G633" i="17"/>
  <c r="F175" i="1" s="1"/>
  <c r="G616" i="17"/>
  <c r="F158" i="1" s="1"/>
  <c r="G673" i="17"/>
  <c r="F215" i="1" s="1"/>
  <c r="G626" i="17"/>
  <c r="F168" i="1" s="1"/>
  <c r="G595" i="17"/>
  <c r="F137" i="1" s="1"/>
  <c r="G639" i="17"/>
  <c r="F181" i="1" s="1"/>
  <c r="G617" i="17"/>
  <c r="F159" i="1" s="1"/>
  <c r="G586" i="17"/>
  <c r="F128" i="1" s="1"/>
  <c r="G575" i="17"/>
  <c r="F117" i="1" s="1"/>
  <c r="G559" i="17"/>
  <c r="F101" i="1" s="1"/>
  <c r="G539" i="17"/>
  <c r="F81" i="1" s="1"/>
  <c r="G527" i="17"/>
  <c r="F69" i="1" s="1"/>
  <c r="G502" i="17"/>
  <c r="F44" i="1" s="1"/>
  <c r="G487" i="17"/>
  <c r="F29" i="1" s="1"/>
  <c r="G513" i="17"/>
  <c r="F55" i="1" s="1"/>
  <c r="G521" i="17"/>
  <c r="F63" i="1" s="1"/>
  <c r="G574" i="17"/>
  <c r="F116" i="1" s="1"/>
  <c r="G558" i="17"/>
  <c r="F100" i="1" s="1"/>
  <c r="G542" i="17"/>
  <c r="F84" i="1" s="1"/>
  <c r="G530" i="17"/>
  <c r="F72" i="1" s="1"/>
  <c r="G508" i="17"/>
  <c r="F50" i="1" s="1"/>
  <c r="G481" i="17"/>
  <c r="F23" i="1" s="1"/>
  <c r="G471" i="17"/>
  <c r="F13" i="1" s="1"/>
  <c r="G668" i="17"/>
  <c r="F210" i="1" s="1"/>
  <c r="G665" i="17"/>
  <c r="F207" i="1" s="1"/>
  <c r="G622" i="17"/>
  <c r="F164" i="1" s="1"/>
  <c r="G591" i="17"/>
  <c r="F133" i="1" s="1"/>
  <c r="G637" i="17"/>
  <c r="F179" i="1" s="1"/>
  <c r="G606" i="17"/>
  <c r="F148" i="1" s="1"/>
  <c r="G501" i="17"/>
  <c r="F43" i="1" s="1"/>
  <c r="G565" i="17"/>
  <c r="F107" i="1" s="1"/>
  <c r="G549" i="17"/>
  <c r="F91" i="1" s="1"/>
  <c r="G537" i="17"/>
  <c r="F79" i="1" s="1"/>
  <c r="G522" i="17"/>
  <c r="F64" i="1" s="1"/>
  <c r="G495" i="17"/>
  <c r="F37" i="1" s="1"/>
  <c r="G478" i="17"/>
  <c r="F20" i="1" s="1"/>
  <c r="G597" i="17"/>
  <c r="F139" i="1" s="1"/>
  <c r="G653" i="17"/>
  <c r="F195" i="1" s="1"/>
  <c r="G634" i="17"/>
  <c r="F176" i="1" s="1"/>
  <c r="G603" i="17"/>
  <c r="F145" i="1" s="1"/>
  <c r="G643" i="17"/>
  <c r="F185" i="1" s="1"/>
  <c r="G612" i="17"/>
  <c r="F154" i="1" s="1"/>
  <c r="G538" i="17"/>
  <c r="F80" i="1" s="1"/>
  <c r="G572" i="17"/>
  <c r="F114" i="1" s="1"/>
  <c r="G556" i="17"/>
  <c r="F98" i="1" s="1"/>
  <c r="G540" i="17"/>
  <c r="F82" i="1" s="1"/>
  <c r="G528" i="17"/>
  <c r="F70" i="1" s="1"/>
  <c r="G504" i="17"/>
  <c r="F46" i="1" s="1"/>
  <c r="G488" i="17"/>
  <c r="F30" i="1" s="1"/>
  <c r="G469" i="17"/>
  <c r="F11" i="1" s="1"/>
  <c r="G677" i="17"/>
  <c r="F219" i="1" s="1"/>
  <c r="G609" i="17"/>
  <c r="F151" i="1" s="1"/>
  <c r="G667" i="17"/>
  <c r="F209" i="1" s="1"/>
  <c r="G662" i="17"/>
  <c r="F204" i="1" s="1"/>
  <c r="G625" i="17"/>
  <c r="F167" i="1" s="1"/>
  <c r="G661" i="17"/>
  <c r="F203" i="1" s="1"/>
  <c r="G601" i="17"/>
  <c r="F143" i="1" s="1"/>
  <c r="G679" i="17"/>
  <c r="F221" i="1" s="1"/>
  <c r="G674" i="17"/>
  <c r="F216" i="1" s="1"/>
  <c r="G631" i="17"/>
  <c r="F173" i="1" s="1"/>
  <c r="G610" i="17"/>
  <c r="F152" i="1" s="1"/>
  <c r="G517" i="17"/>
  <c r="F59" i="1" s="1"/>
  <c r="G571" i="17"/>
  <c r="F113" i="1" s="1"/>
  <c r="G555" i="17"/>
  <c r="F97" i="1" s="1"/>
  <c r="G507" i="17"/>
  <c r="F49" i="1" s="1"/>
  <c r="G523" i="17"/>
  <c r="F65" i="1" s="1"/>
  <c r="G497" i="17"/>
  <c r="F39" i="1" s="1"/>
  <c r="G483" i="17"/>
  <c r="F25" i="1" s="1"/>
  <c r="G608" i="17"/>
  <c r="F150" i="1" s="1"/>
  <c r="G509" i="17"/>
  <c r="F51" i="1" s="1"/>
  <c r="G570" i="17"/>
  <c r="F112" i="1" s="1"/>
  <c r="G554" i="17"/>
  <c r="F96" i="1" s="1"/>
  <c r="G519" i="17"/>
  <c r="F61" i="1" s="1"/>
  <c r="G526" i="17"/>
  <c r="F68" i="1" s="1"/>
  <c r="G477" i="17"/>
  <c r="F19" i="1" s="1"/>
  <c r="G486" i="17"/>
  <c r="F28" i="1" s="1"/>
  <c r="G605" i="17"/>
  <c r="F147" i="1" s="1"/>
  <c r="G593" i="17"/>
  <c r="F135" i="1" s="1"/>
  <c r="G675" i="17"/>
  <c r="F217" i="1" s="1"/>
  <c r="G670" i="17"/>
  <c r="F212" i="1" s="1"/>
  <c r="G629" i="17"/>
  <c r="F171" i="1" s="1"/>
  <c r="G598" i="17"/>
  <c r="F140" i="1" s="1"/>
  <c r="G581" i="17"/>
  <c r="F123" i="1" s="1"/>
  <c r="G561" i="17"/>
  <c r="F103" i="1" s="1"/>
  <c r="G545" i="17"/>
  <c r="F87" i="1" s="1"/>
  <c r="G533" i="17"/>
  <c r="F75" i="1" s="1"/>
  <c r="G514" i="17"/>
  <c r="F56" i="1" s="1"/>
  <c r="G491" i="17"/>
  <c r="F33" i="1" s="1"/>
  <c r="G474" i="17"/>
  <c r="F16" i="1" s="1"/>
  <c r="G624" i="17"/>
  <c r="F166" i="1" s="1"/>
  <c r="G657" i="17"/>
  <c r="F199" i="1" s="1"/>
  <c r="G618" i="17"/>
  <c r="F160" i="1" s="1"/>
  <c r="G587" i="17"/>
  <c r="F129" i="1" s="1"/>
  <c r="G635" i="17"/>
  <c r="F177" i="1" s="1"/>
  <c r="G604" i="17"/>
  <c r="F146" i="1" s="1"/>
  <c r="G584" i="17"/>
  <c r="F126" i="1" s="1"/>
  <c r="G568" i="17"/>
  <c r="F110" i="1" s="1"/>
  <c r="G552" i="17"/>
  <c r="F94" i="1" s="1"/>
  <c r="G511" i="17"/>
  <c r="F53" i="1" s="1"/>
  <c r="G524" i="17"/>
  <c r="F66" i="1" s="1"/>
  <c r="G498" i="17"/>
  <c r="F40" i="1" s="1"/>
  <c r="G484" i="17"/>
  <c r="F26" i="1" s="1"/>
  <c r="G660" i="17"/>
  <c r="F202" i="1" s="1"/>
  <c r="G672" i="17"/>
  <c r="F214" i="1" s="1"/>
  <c r="G615" i="17"/>
  <c r="F157" i="1" s="1"/>
  <c r="G649" i="17"/>
  <c r="F191" i="1" s="1"/>
  <c r="G644" i="17"/>
  <c r="F186" i="1" s="1"/>
  <c r="G664" i="17"/>
  <c r="F206" i="1" s="1"/>
  <c r="G663" i="17"/>
  <c r="F205" i="1" s="1"/>
  <c r="G658" i="17"/>
  <c r="F200" i="1" s="1"/>
  <c r="G623" i="17"/>
  <c r="F165" i="1" s="1"/>
  <c r="G602" i="17"/>
  <c r="F144" i="1" s="1"/>
  <c r="G583" i="17"/>
  <c r="F125" i="1" s="1"/>
  <c r="G567" i="17"/>
  <c r="F109" i="1" s="1"/>
  <c r="G551" i="17"/>
  <c r="F93" i="1" s="1"/>
  <c r="G535" i="17"/>
  <c r="F77" i="1" s="1"/>
  <c r="G518" i="17"/>
  <c r="F60" i="1" s="1"/>
  <c r="G493" i="17"/>
  <c r="F35" i="1" s="1"/>
  <c r="G476" i="17"/>
  <c r="F18" i="1" s="1"/>
  <c r="G600" i="17"/>
  <c r="F142" i="1" s="1"/>
  <c r="G582" i="17"/>
  <c r="F124" i="1" s="1"/>
  <c r="G566" i="17"/>
  <c r="F108" i="1" s="1"/>
  <c r="G550" i="17"/>
  <c r="F92" i="1" s="1"/>
  <c r="G503" i="17"/>
  <c r="F45" i="1" s="1"/>
  <c r="G499" i="17"/>
  <c r="F41" i="1" s="1"/>
  <c r="G496" i="17"/>
  <c r="F38" i="1" s="1"/>
  <c r="G480" i="17"/>
  <c r="F22" i="1" s="1"/>
  <c r="G636" i="17"/>
  <c r="F178" i="1" s="1"/>
  <c r="G656" i="17"/>
  <c r="F198" i="1" s="1"/>
  <c r="G659" i="17"/>
  <c r="F201" i="1" s="1"/>
  <c r="G654" i="17"/>
  <c r="F196" i="1" s="1"/>
  <c r="G621" i="17"/>
  <c r="F163" i="1" s="1"/>
  <c r="G590" i="17"/>
  <c r="F132" i="1" s="1"/>
  <c r="G573" i="17"/>
  <c r="F115" i="1" s="1"/>
  <c r="G557" i="17"/>
  <c r="F99" i="1" s="1"/>
  <c r="G541" i="17"/>
  <c r="F83" i="1" s="1"/>
  <c r="G529" i="17"/>
  <c r="F71" i="1" s="1"/>
  <c r="G506" i="17"/>
  <c r="F48" i="1" s="1"/>
  <c r="G489" i="17"/>
  <c r="F31" i="1" s="1"/>
  <c r="G470" i="17"/>
  <c r="F12" i="1" s="1"/>
  <c r="G676" i="17"/>
  <c r="F218" i="1" s="1"/>
  <c r="G585" i="17"/>
  <c r="F127" i="1" s="1"/>
  <c r="G671" i="17"/>
  <c r="F213" i="1" s="1"/>
  <c r="G666" i="17"/>
  <c r="F208" i="1" s="1"/>
  <c r="G627" i="17"/>
  <c r="F169" i="1" s="1"/>
  <c r="G596" i="17"/>
  <c r="F138" i="1" s="1"/>
  <c r="G580" i="17"/>
  <c r="F122" i="1" s="1"/>
  <c r="G564" i="17"/>
  <c r="F106" i="1" s="1"/>
  <c r="G548" i="17"/>
  <c r="F90" i="1" s="1"/>
  <c r="G536" i="17"/>
  <c r="F78" i="1" s="1"/>
  <c r="G520" i="17"/>
  <c r="F62" i="1" s="1"/>
  <c r="G494" i="17"/>
  <c r="F36" i="1" s="1"/>
  <c r="G479" i="17"/>
  <c r="F21" i="1" s="1"/>
  <c r="G632" i="17"/>
  <c r="F174" i="1" s="1"/>
  <c r="G620" i="17"/>
  <c r="F162" i="1" s="1"/>
  <c r="G646" i="17"/>
  <c r="F188" i="1" s="1"/>
  <c r="G599" i="17"/>
  <c r="F141" i="1" s="1"/>
  <c r="G641" i="17"/>
  <c r="F183" i="1" s="1"/>
  <c r="G652" i="17"/>
  <c r="F194" i="1" s="1"/>
  <c r="G613" i="17"/>
  <c r="F155" i="1" s="1"/>
  <c r="G642" i="17"/>
  <c r="F184" i="1" s="1"/>
  <c r="G611" i="17"/>
  <c r="F153" i="1" s="1"/>
  <c r="G647" i="17"/>
  <c r="F189" i="1" s="1"/>
  <c r="G594" i="17"/>
  <c r="F136" i="1" s="1"/>
  <c r="G579" i="17"/>
  <c r="F121" i="1" s="1"/>
  <c r="G563" i="17"/>
  <c r="F105" i="1" s="1"/>
  <c r="G543" i="17"/>
  <c r="F85" i="1" s="1"/>
  <c r="G531" i="17"/>
  <c r="F73" i="1" s="1"/>
  <c r="G510" i="17"/>
  <c r="F52" i="1" s="1"/>
  <c r="G490" i="17"/>
  <c r="F32" i="1" s="1"/>
  <c r="G472" i="17"/>
  <c r="F14" i="1" s="1"/>
  <c r="G592" i="17"/>
  <c r="F134" i="1" s="1"/>
  <c r="G578" i="17"/>
  <c r="F120" i="1" s="1"/>
  <c r="G562" i="17"/>
  <c r="F104" i="1" s="1"/>
  <c r="G546" i="17"/>
  <c r="F88" i="1" s="1"/>
  <c r="G534" i="17"/>
  <c r="F76" i="1" s="1"/>
  <c r="G516" i="17"/>
  <c r="F58" i="1" s="1"/>
  <c r="G492" i="17"/>
  <c r="F34" i="1" s="1"/>
  <c r="G475" i="17"/>
  <c r="F17" i="1" s="1"/>
  <c r="E581" i="17"/>
  <c r="E123" i="1" s="1"/>
  <c r="E648" i="17"/>
  <c r="E190" i="1" s="1"/>
  <c r="E676" i="17"/>
  <c r="E218" i="1" s="1"/>
  <c r="E628" i="17"/>
  <c r="E170" i="1" s="1"/>
  <c r="E526" i="17"/>
  <c r="E68" i="1" s="1"/>
  <c r="E608" i="17"/>
  <c r="E150" i="1" s="1"/>
  <c r="E624" i="17"/>
  <c r="E166" i="1" s="1"/>
  <c r="E538" i="17"/>
  <c r="E80" i="1" s="1"/>
  <c r="E573" i="17"/>
  <c r="E115" i="1" s="1"/>
  <c r="E543" i="17"/>
  <c r="E85" i="1" s="1"/>
  <c r="E667" i="17"/>
  <c r="E209" i="1" s="1"/>
  <c r="E651" i="17"/>
  <c r="E193" i="1" s="1"/>
  <c r="E635" i="17"/>
  <c r="E177" i="1" s="1"/>
  <c r="E619" i="17"/>
  <c r="E161" i="1" s="1"/>
  <c r="E603" i="17"/>
  <c r="E145" i="1" s="1"/>
  <c r="E587" i="17"/>
  <c r="E129" i="1" s="1"/>
  <c r="E558" i="17"/>
  <c r="E100" i="1" s="1"/>
  <c r="E537" i="17"/>
  <c r="E79" i="1" s="1"/>
  <c r="E495" i="17"/>
  <c r="E37" i="1" s="1"/>
  <c r="E511" i="17"/>
  <c r="E53" i="1" s="1"/>
  <c r="E475" i="17"/>
  <c r="E17" i="1" s="1"/>
  <c r="E596" i="17"/>
  <c r="E138" i="1" s="1"/>
  <c r="E520" i="17"/>
  <c r="E62" i="1" s="1"/>
  <c r="E561" i="17"/>
  <c r="E103" i="1" s="1"/>
  <c r="E666" i="17"/>
  <c r="E208" i="1" s="1"/>
  <c r="E634" i="17"/>
  <c r="E176" i="1" s="1"/>
  <c r="E602" i="17"/>
  <c r="E144" i="1" s="1"/>
  <c r="E556" i="17"/>
  <c r="E98" i="1" s="1"/>
  <c r="E484" i="17"/>
  <c r="E26" i="1" s="1"/>
  <c r="E487" i="17"/>
  <c r="E29" i="1" s="1"/>
  <c r="E532" i="17"/>
  <c r="E74" i="1" s="1"/>
  <c r="E483" i="17"/>
  <c r="E25" i="1" s="1"/>
  <c r="E670" i="17"/>
  <c r="E212" i="1" s="1"/>
  <c r="E638" i="17"/>
  <c r="E180" i="1" s="1"/>
  <c r="E606" i="17"/>
  <c r="E148" i="1" s="1"/>
  <c r="E564" i="17"/>
  <c r="E106" i="1" s="1"/>
  <c r="E493" i="17"/>
  <c r="E35" i="1" s="1"/>
  <c r="E491" i="17"/>
  <c r="E33" i="1" s="1"/>
  <c r="E557" i="17"/>
  <c r="E99" i="1" s="1"/>
  <c r="E534" i="17"/>
  <c r="E76" i="1" s="1"/>
  <c r="E665" i="17"/>
  <c r="E207" i="1" s="1"/>
  <c r="E649" i="17"/>
  <c r="E191" i="1" s="1"/>
  <c r="E633" i="17"/>
  <c r="E175" i="1" s="1"/>
  <c r="E617" i="17"/>
  <c r="E159" i="1" s="1"/>
  <c r="E601" i="17"/>
  <c r="E143" i="1" s="1"/>
  <c r="E585" i="17"/>
  <c r="E127" i="1" s="1"/>
  <c r="E554" i="17"/>
  <c r="E96" i="1" s="1"/>
  <c r="E533" i="17"/>
  <c r="E75" i="1" s="1"/>
  <c r="E490" i="17"/>
  <c r="E32" i="1" s="1"/>
  <c r="E509" i="17"/>
  <c r="E51" i="1" s="1"/>
  <c r="E474" i="17"/>
  <c r="E16" i="1" s="1"/>
  <c r="E552" i="17"/>
  <c r="E94" i="1" s="1"/>
  <c r="E478" i="17"/>
  <c r="E20" i="1" s="1"/>
  <c r="E563" i="17"/>
  <c r="E105" i="1" s="1"/>
  <c r="E632" i="17"/>
  <c r="E174" i="1" s="1"/>
  <c r="E668" i="17"/>
  <c r="E210" i="1" s="1"/>
  <c r="E616" i="17"/>
  <c r="E158" i="1" s="1"/>
  <c r="E656" i="17"/>
  <c r="E198" i="1" s="1"/>
  <c r="E553" i="17"/>
  <c r="E95" i="1" s="1"/>
  <c r="E612" i="17"/>
  <c r="E154" i="1" s="1"/>
  <c r="E486" i="17"/>
  <c r="E28" i="1" s="1"/>
  <c r="E541" i="17"/>
  <c r="E83" i="1" s="1"/>
  <c r="E679" i="17"/>
  <c r="E221" i="1" s="1"/>
  <c r="E663" i="17"/>
  <c r="E205" i="1" s="1"/>
  <c r="E647" i="17"/>
  <c r="E189" i="1" s="1"/>
  <c r="E631" i="17"/>
  <c r="E173" i="1" s="1"/>
  <c r="E615" i="17"/>
  <c r="E157" i="1" s="1"/>
  <c r="E599" i="17"/>
  <c r="E141" i="1" s="1"/>
  <c r="E582" i="17"/>
  <c r="E124" i="1" s="1"/>
  <c r="E550" i="17"/>
  <c r="E92" i="1" s="1"/>
  <c r="E529" i="17"/>
  <c r="E71" i="1" s="1"/>
  <c r="E480" i="17"/>
  <c r="E22" i="1" s="1"/>
  <c r="E507" i="17"/>
  <c r="E49" i="1" s="1"/>
  <c r="E471" i="17"/>
  <c r="E13" i="1" s="1"/>
  <c r="E576" i="17"/>
  <c r="E118" i="1" s="1"/>
  <c r="E504" i="17"/>
  <c r="E46" i="1" s="1"/>
  <c r="E571" i="17"/>
  <c r="E113" i="1" s="1"/>
  <c r="E658" i="17"/>
  <c r="E200" i="1" s="1"/>
  <c r="E626" i="17"/>
  <c r="E168" i="1" s="1"/>
  <c r="E594" i="17"/>
  <c r="E136" i="1" s="1"/>
  <c r="E540" i="17"/>
  <c r="E82" i="1" s="1"/>
  <c r="E518" i="17"/>
  <c r="E60" i="1" s="1"/>
  <c r="E481" i="17"/>
  <c r="E23" i="1" s="1"/>
  <c r="E496" i="17"/>
  <c r="E38" i="1" s="1"/>
  <c r="E565" i="17"/>
  <c r="E107" i="1" s="1"/>
  <c r="E662" i="17"/>
  <c r="E204" i="1" s="1"/>
  <c r="E630" i="17"/>
  <c r="E172" i="1" s="1"/>
  <c r="E598" i="17"/>
  <c r="E140" i="1" s="1"/>
  <c r="E548" i="17"/>
  <c r="E90" i="1" s="1"/>
  <c r="E522" i="17"/>
  <c r="E64" i="1" s="1"/>
  <c r="E473" i="17"/>
  <c r="E15" i="1" s="1"/>
  <c r="E583" i="17"/>
  <c r="E125" i="1" s="1"/>
  <c r="E677" i="17"/>
  <c r="E219" i="1" s="1"/>
  <c r="E661" i="17"/>
  <c r="E203" i="1" s="1"/>
  <c r="E645" i="17"/>
  <c r="E187" i="1" s="1"/>
  <c r="E629" i="17"/>
  <c r="E171" i="1" s="1"/>
  <c r="E613" i="17"/>
  <c r="E155" i="1" s="1"/>
  <c r="E597" i="17"/>
  <c r="E139" i="1" s="1"/>
  <c r="E578" i="17"/>
  <c r="E120" i="1" s="1"/>
  <c r="E546" i="17"/>
  <c r="E88" i="1" s="1"/>
  <c r="E525" i="17"/>
  <c r="E67" i="1" s="1"/>
  <c r="E521" i="17"/>
  <c r="E63" i="1" s="1"/>
  <c r="E505" i="17"/>
  <c r="E47" i="1" s="1"/>
  <c r="E470" i="17"/>
  <c r="E12" i="1" s="1"/>
  <c r="E531" i="17"/>
  <c r="E73" i="1" s="1"/>
  <c r="E672" i="17"/>
  <c r="E214" i="1" s="1"/>
  <c r="E604" i="17"/>
  <c r="E146" i="1" s="1"/>
  <c r="E652" i="17"/>
  <c r="E194" i="1" s="1"/>
  <c r="E600" i="17"/>
  <c r="E142" i="1" s="1"/>
  <c r="E636" i="17"/>
  <c r="E178" i="1" s="1"/>
  <c r="E664" i="17"/>
  <c r="E206" i="1" s="1"/>
  <c r="E584" i="17"/>
  <c r="E126" i="1" s="1"/>
  <c r="E508" i="17"/>
  <c r="E50" i="1" s="1"/>
  <c r="E575" i="17"/>
  <c r="E117" i="1" s="1"/>
  <c r="E675" i="17"/>
  <c r="E217" i="1" s="1"/>
  <c r="E659" i="17"/>
  <c r="E201" i="1" s="1"/>
  <c r="E643" i="17"/>
  <c r="E185" i="1" s="1"/>
  <c r="E627" i="17"/>
  <c r="E169" i="1" s="1"/>
  <c r="E611" i="17"/>
  <c r="E153" i="1" s="1"/>
  <c r="E595" i="17"/>
  <c r="E137" i="1" s="1"/>
  <c r="E574" i="17"/>
  <c r="E116" i="1" s="1"/>
  <c r="E542" i="17"/>
  <c r="E84" i="1" s="1"/>
  <c r="E498" i="17"/>
  <c r="E40" i="1" s="1"/>
  <c r="E519" i="17"/>
  <c r="E61" i="1" s="1"/>
  <c r="E503" i="17"/>
  <c r="E45" i="1" s="1"/>
  <c r="E477" i="17"/>
  <c r="E19" i="1" s="1"/>
  <c r="E544" i="17"/>
  <c r="E86" i="1" s="1"/>
  <c r="E476" i="17"/>
  <c r="E18" i="1" s="1"/>
  <c r="E539" i="17"/>
  <c r="E81" i="1" s="1"/>
  <c r="E650" i="17"/>
  <c r="E192" i="1" s="1"/>
  <c r="E618" i="17"/>
  <c r="E160" i="1" s="1"/>
  <c r="E586" i="17"/>
  <c r="E128" i="1" s="1"/>
  <c r="E524" i="17"/>
  <c r="E66" i="1" s="1"/>
  <c r="E510" i="17"/>
  <c r="E52" i="1" s="1"/>
  <c r="E592" i="17"/>
  <c r="E134" i="1" s="1"/>
  <c r="E516" i="17"/>
  <c r="E58" i="1" s="1"/>
  <c r="E555" i="17"/>
  <c r="E97" i="1" s="1"/>
  <c r="E654" i="17"/>
  <c r="E196" i="1" s="1"/>
  <c r="E622" i="17"/>
  <c r="E164" i="1" s="1"/>
  <c r="E590" i="17"/>
  <c r="E132" i="1" s="1"/>
  <c r="E535" i="17"/>
  <c r="E77" i="1" s="1"/>
  <c r="E514" i="17"/>
  <c r="E56" i="1" s="1"/>
  <c r="E530" i="17"/>
  <c r="E72" i="1" s="1"/>
  <c r="E567" i="17"/>
  <c r="E109" i="1" s="1"/>
  <c r="E673" i="17"/>
  <c r="E215" i="1" s="1"/>
  <c r="E657" i="17"/>
  <c r="E199" i="1" s="1"/>
  <c r="E641" i="17"/>
  <c r="E183" i="1" s="1"/>
  <c r="E625" i="17"/>
  <c r="E167" i="1" s="1"/>
  <c r="E609" i="17"/>
  <c r="E151" i="1" s="1"/>
  <c r="E593" i="17"/>
  <c r="E135" i="1" s="1"/>
  <c r="E570" i="17"/>
  <c r="E112" i="1" s="1"/>
  <c r="E536" i="17"/>
  <c r="E78" i="1" s="1"/>
  <c r="E500" i="17"/>
  <c r="E42" i="1" s="1"/>
  <c r="E517" i="17"/>
  <c r="E59" i="1" s="1"/>
  <c r="E501" i="17"/>
  <c r="E43" i="1" s="1"/>
  <c r="E469" i="17"/>
  <c r="E11" i="1" s="1"/>
  <c r="E497" i="17"/>
  <c r="E39" i="1" s="1"/>
  <c r="E660" i="17"/>
  <c r="E202" i="1" s="1"/>
  <c r="E579" i="17"/>
  <c r="E121" i="1" s="1"/>
  <c r="E644" i="17"/>
  <c r="E186" i="1" s="1"/>
  <c r="E549" i="17"/>
  <c r="E91" i="1" s="1"/>
  <c r="E620" i="17"/>
  <c r="E162" i="1" s="1"/>
  <c r="E640" i="17"/>
  <c r="E182" i="1" s="1"/>
  <c r="E560" i="17"/>
  <c r="E102" i="1" s="1"/>
  <c r="E482" i="17"/>
  <c r="E24" i="1" s="1"/>
  <c r="E559" i="17"/>
  <c r="E101" i="1" s="1"/>
  <c r="E671" i="17"/>
  <c r="E213" i="1" s="1"/>
  <c r="E655" i="17"/>
  <c r="E197" i="1" s="1"/>
  <c r="E639" i="17"/>
  <c r="E181" i="1" s="1"/>
  <c r="E623" i="17"/>
  <c r="E165" i="1" s="1"/>
  <c r="E607" i="17"/>
  <c r="E149" i="1" s="1"/>
  <c r="E591" i="17"/>
  <c r="E133" i="1" s="1"/>
  <c r="E566" i="17"/>
  <c r="E108" i="1" s="1"/>
  <c r="E528" i="17"/>
  <c r="E70" i="1" s="1"/>
  <c r="E492" i="17"/>
  <c r="E34" i="1" s="1"/>
  <c r="E515" i="17"/>
  <c r="E57" i="1" s="1"/>
  <c r="E489" i="17"/>
  <c r="E31" i="1" s="1"/>
  <c r="E472" i="17"/>
  <c r="E14" i="1" s="1"/>
  <c r="E523" i="17"/>
  <c r="E65" i="1" s="1"/>
  <c r="E569" i="17"/>
  <c r="E111" i="1" s="1"/>
  <c r="E674" i="17"/>
  <c r="E216" i="1" s="1"/>
  <c r="E642" i="17"/>
  <c r="E184" i="1" s="1"/>
  <c r="E610" i="17"/>
  <c r="E152" i="1" s="1"/>
  <c r="E572" i="17"/>
  <c r="E114" i="1" s="1"/>
  <c r="E527" i="17"/>
  <c r="E69" i="1" s="1"/>
  <c r="E502" i="17"/>
  <c r="E44" i="1" s="1"/>
  <c r="E568" i="17"/>
  <c r="E110" i="1" s="1"/>
  <c r="E479" i="17"/>
  <c r="E21" i="1" s="1"/>
  <c r="E678" i="17"/>
  <c r="E220" i="1" s="1"/>
  <c r="E646" i="17"/>
  <c r="E188" i="1" s="1"/>
  <c r="E614" i="17"/>
  <c r="E156" i="1" s="1"/>
  <c r="E580" i="17"/>
  <c r="E122" i="1" s="1"/>
  <c r="E488" i="17"/>
  <c r="E30" i="1" s="1"/>
  <c r="E506" i="17"/>
  <c r="E48" i="1" s="1"/>
  <c r="E545" i="17"/>
  <c r="E87" i="1" s="1"/>
  <c r="E551" i="17"/>
  <c r="E93" i="1" s="1"/>
  <c r="E669" i="17"/>
  <c r="E211" i="1" s="1"/>
  <c r="E653" i="17"/>
  <c r="E195" i="1" s="1"/>
  <c r="E637" i="17"/>
  <c r="E179" i="1" s="1"/>
  <c r="E621" i="17"/>
  <c r="E163" i="1" s="1"/>
  <c r="E605" i="17"/>
  <c r="E147" i="1" s="1"/>
  <c r="E589" i="17"/>
  <c r="E131" i="1" s="1"/>
  <c r="E562" i="17"/>
  <c r="E104" i="1" s="1"/>
  <c r="E494" i="17"/>
  <c r="E36" i="1" s="1"/>
  <c r="E499" i="17"/>
  <c r="E41" i="1" s="1"/>
  <c r="E513" i="17"/>
  <c r="E55" i="1" s="1"/>
  <c r="E485" i="17"/>
  <c r="E27" i="1" s="1"/>
  <c r="E588" i="17"/>
  <c r="E130" i="1" s="1"/>
  <c r="E512" i="17"/>
  <c r="E54" i="1" s="1"/>
  <c r="O577" i="17"/>
  <c r="J119" i="1" s="1"/>
  <c r="AM577" i="17"/>
  <c r="AI577" i="17"/>
  <c r="T119" i="1" s="1"/>
  <c r="D303" i="1"/>
  <c r="Y577" i="17"/>
  <c r="O119" i="1" s="1"/>
  <c r="AG577" i="17"/>
  <c r="S119" i="1" s="1"/>
  <c r="I577" i="17"/>
  <c r="G119" i="1" s="1"/>
  <c r="AK577" i="17"/>
  <c r="X577" i="17"/>
  <c r="AS577" i="17"/>
  <c r="Y119" i="1" s="1"/>
  <c r="AH119" i="1" s="1"/>
  <c r="E577" i="17"/>
  <c r="E119" i="1" s="1"/>
  <c r="AR577" i="17"/>
  <c r="S577" i="17"/>
  <c r="L119" i="1" s="1"/>
  <c r="G577" i="17"/>
  <c r="F119" i="1" s="1"/>
  <c r="U577" i="17"/>
  <c r="M119" i="1" s="1"/>
  <c r="AE577" i="17"/>
  <c r="R119" i="1" s="1"/>
  <c r="W577" i="17"/>
  <c r="AO577" i="17"/>
  <c r="K577" i="17"/>
  <c r="H119" i="1" s="1"/>
  <c r="AN577" i="17"/>
  <c r="AL577" i="17"/>
  <c r="AP577" i="17"/>
  <c r="AA577" i="17"/>
  <c r="P119" i="1" s="1"/>
  <c r="AC577" i="17"/>
  <c r="Q119" i="1" s="1"/>
  <c r="Q577" i="17"/>
  <c r="M577" i="17"/>
  <c r="I119" i="1" s="1"/>
  <c r="AQ577" i="17"/>
  <c r="X547" i="17"/>
  <c r="AS547" i="17"/>
  <c r="E547" i="17"/>
  <c r="E89" i="1" s="1"/>
  <c r="AK547" i="17"/>
  <c r="AI547" i="17"/>
  <c r="Y547" i="17"/>
  <c r="O89" i="1" s="1"/>
  <c r="AM547" i="17"/>
  <c r="O547" i="17"/>
  <c r="J89" i="1" s="1"/>
  <c r="AG547" i="17"/>
  <c r="S89" i="1" s="1"/>
  <c r="I547" i="17"/>
  <c r="G89" i="1" s="1"/>
  <c r="D375" i="1"/>
  <c r="D332" i="1"/>
  <c r="D361" i="1"/>
  <c r="D343" i="1"/>
  <c r="D371" i="1"/>
  <c r="D430" i="1"/>
  <c r="D376" i="1"/>
  <c r="D413" i="1"/>
  <c r="D437" i="1"/>
  <c r="D419" i="1"/>
  <c r="D347" i="1"/>
  <c r="D336" i="1"/>
  <c r="D396" i="1"/>
  <c r="D409" i="1"/>
  <c r="D315" i="1"/>
  <c r="D424" i="1"/>
  <c r="D383" i="1"/>
  <c r="D400" i="1"/>
  <c r="D429" i="1"/>
  <c r="D368" i="1"/>
  <c r="D328" i="1"/>
  <c r="D359" i="1"/>
  <c r="D327" i="1"/>
  <c r="D320" i="1"/>
  <c r="D407" i="1"/>
  <c r="D310" i="1"/>
  <c r="D416" i="1"/>
  <c r="D389" i="1"/>
  <c r="D305" i="1"/>
  <c r="D387" i="1"/>
  <c r="D378" i="1"/>
  <c r="D339" i="1"/>
  <c r="D358" i="1"/>
  <c r="D390" i="1"/>
  <c r="D338" i="1"/>
  <c r="D350" i="1"/>
  <c r="D414" i="1"/>
  <c r="D317" i="1"/>
  <c r="D388" i="1"/>
  <c r="D427" i="1"/>
  <c r="D426" i="1"/>
  <c r="D412" i="1"/>
  <c r="D367" i="1"/>
  <c r="D344" i="1"/>
  <c r="D418" i="1"/>
  <c r="D397" i="1"/>
  <c r="D394" i="1"/>
  <c r="D326" i="1"/>
  <c r="D321" i="1"/>
  <c r="D364" i="1"/>
  <c r="D362" i="1"/>
  <c r="D333" i="1"/>
  <c r="D391" i="1"/>
  <c r="D366" i="1"/>
  <c r="D385" i="1"/>
  <c r="D392" i="1"/>
  <c r="D377" i="1"/>
  <c r="D417" i="1"/>
  <c r="D436" i="1"/>
  <c r="D346" i="1"/>
  <c r="D395" i="1"/>
  <c r="D386" i="1"/>
  <c r="D341" i="1"/>
  <c r="D404" i="1"/>
  <c r="D401" i="1"/>
  <c r="D311" i="1"/>
  <c r="D384" i="1"/>
  <c r="D370" i="1"/>
  <c r="D420" i="1"/>
  <c r="D365" i="1"/>
  <c r="D360" i="1"/>
  <c r="D349" i="1"/>
  <c r="D316" i="1"/>
  <c r="D438" i="1"/>
  <c r="D323" i="1"/>
  <c r="D304" i="1"/>
  <c r="D355" i="1"/>
  <c r="D322" i="1"/>
  <c r="D408" i="1"/>
  <c r="D381" i="1"/>
  <c r="D425" i="1"/>
  <c r="D335" i="1"/>
  <c r="D402" i="1"/>
  <c r="D313" i="1"/>
  <c r="D331" i="1"/>
  <c r="D314" i="1"/>
  <c r="D309" i="1"/>
  <c r="D411" i="1"/>
  <c r="D379" i="1"/>
  <c r="D308" i="1"/>
  <c r="D398" i="1"/>
  <c r="D431" i="1"/>
  <c r="D415" i="1"/>
  <c r="D373" i="1"/>
  <c r="D329" i="1"/>
  <c r="D405" i="1"/>
  <c r="D433" i="1"/>
  <c r="D302" i="1"/>
  <c r="D334" i="1"/>
  <c r="D356" i="1"/>
  <c r="D422" i="1"/>
  <c r="D319" i="1"/>
  <c r="D312" i="1"/>
  <c r="D369" i="1"/>
  <c r="D432" i="1"/>
  <c r="D363" i="1"/>
  <c r="D410" i="1"/>
  <c r="D348" i="1"/>
  <c r="D403" i="1"/>
  <c r="D423" i="1"/>
  <c r="D330" i="1"/>
  <c r="D324" i="1"/>
  <c r="D351" i="1"/>
  <c r="D325" i="1"/>
  <c r="D421" i="1"/>
  <c r="D353" i="1"/>
  <c r="D372" i="1"/>
  <c r="D357" i="1"/>
  <c r="D406" i="1"/>
  <c r="D342" i="1"/>
  <c r="D374" i="1"/>
  <c r="D435" i="1"/>
  <c r="D337" i="1"/>
  <c r="D354" i="1"/>
  <c r="D380" i="1"/>
  <c r="D393" i="1"/>
  <c r="D307" i="1"/>
  <c r="D440" i="1"/>
  <c r="D399" i="1"/>
  <c r="D306" i="1"/>
  <c r="D428" i="1"/>
  <c r="D352" i="1"/>
  <c r="D382" i="1"/>
  <c r="D318" i="1"/>
  <c r="D340" i="1"/>
  <c r="D345" i="1"/>
  <c r="D439" i="1"/>
  <c r="D434" i="1"/>
  <c r="D301" i="1"/>
  <c r="D300" i="1"/>
  <c r="D299" i="1"/>
  <c r="AA468" i="17"/>
  <c r="P10" i="1" s="1"/>
  <c r="E468" i="17"/>
  <c r="E10" i="1" s="1"/>
  <c r="I468" i="17"/>
  <c r="G10" i="1" s="1"/>
  <c r="AM468" i="17"/>
  <c r="G468" i="17"/>
  <c r="F10" i="1" s="1"/>
  <c r="AN468" i="17"/>
  <c r="AL468" i="17"/>
  <c r="U10" i="1" s="1"/>
  <c r="S468" i="17"/>
  <c r="L10" i="1" s="1"/>
  <c r="AP468" i="17"/>
  <c r="W10" i="1" s="1"/>
  <c r="AS468" i="17"/>
  <c r="Y10" i="1" s="1"/>
  <c r="AE468" i="17"/>
  <c r="R10" i="1" s="1"/>
  <c r="AG468" i="17"/>
  <c r="S10" i="1" s="1"/>
  <c r="X468" i="17"/>
  <c r="W468" i="17"/>
  <c r="AR468" i="17"/>
  <c r="X10" i="1" s="1"/>
  <c r="T10" i="1"/>
  <c r="D290" i="1"/>
  <c r="D288" i="1"/>
  <c r="D272" i="1"/>
  <c r="D266" i="1"/>
  <c r="D260" i="1"/>
  <c r="D246" i="1"/>
  <c r="D291" i="1"/>
  <c r="D297" i="1"/>
  <c r="D265" i="1"/>
  <c r="D280" i="1"/>
  <c r="D270" i="1"/>
  <c r="D275" i="1"/>
  <c r="D243" i="1"/>
  <c r="D278" i="1"/>
  <c r="D285" i="1"/>
  <c r="D239" i="1"/>
  <c r="D256" i="1"/>
  <c r="D263" i="1"/>
  <c r="D231" i="1"/>
  <c r="D247" i="1"/>
  <c r="D240" i="1"/>
  <c r="D276" i="1"/>
  <c r="D233" i="1"/>
  <c r="D282" i="1"/>
  <c r="D230" i="1"/>
  <c r="D289" i="1"/>
  <c r="D249" i="1"/>
  <c r="D264" i="1"/>
  <c r="D237" i="1"/>
  <c r="D293" i="1"/>
  <c r="D248" i="1"/>
  <c r="D273" i="1"/>
  <c r="D277" i="1"/>
  <c r="D268" i="1"/>
  <c r="D295" i="1"/>
  <c r="D259" i="1"/>
  <c r="D271" i="1"/>
  <c r="D254" i="1"/>
  <c r="D236" i="1"/>
  <c r="D234" i="1"/>
  <c r="D242" i="1"/>
  <c r="D232" i="1"/>
  <c r="D287" i="1"/>
  <c r="D250" i="1"/>
  <c r="D281" i="1"/>
  <c r="D274" i="1"/>
  <c r="D238" i="1"/>
  <c r="D279" i="1"/>
  <c r="D292" i="1"/>
  <c r="D235" i="1"/>
  <c r="D283" i="1"/>
  <c r="D251" i="1"/>
  <c r="D245" i="1"/>
  <c r="D286" i="1"/>
  <c r="D269" i="1"/>
  <c r="D267" i="1"/>
  <c r="D252" i="1"/>
  <c r="D258" i="1"/>
  <c r="D244" i="1"/>
  <c r="D294" i="1"/>
  <c r="D262" i="1"/>
  <c r="D229" i="1"/>
  <c r="D296" i="1"/>
  <c r="D298" i="1"/>
  <c r="D284" i="1"/>
  <c r="D261" i="1"/>
  <c r="D257" i="1"/>
  <c r="D255" i="1"/>
  <c r="D241" i="1"/>
  <c r="D253" i="1"/>
  <c r="J107" i="1" l="1"/>
  <c r="J207" i="1"/>
  <c r="O147" i="1"/>
  <c r="O188" i="1"/>
  <c r="P201" i="1"/>
  <c r="P117" i="1"/>
  <c r="J54" i="1"/>
  <c r="J210" i="1"/>
  <c r="J196" i="1"/>
  <c r="O18" i="1"/>
  <c r="O141" i="1"/>
  <c r="O160" i="1"/>
  <c r="O171" i="1"/>
  <c r="O71" i="1"/>
  <c r="P207" i="1"/>
  <c r="P154" i="1"/>
  <c r="P218" i="1"/>
  <c r="P100" i="1"/>
  <c r="P164" i="1"/>
  <c r="P209" i="1"/>
  <c r="J42" i="1"/>
  <c r="J44" i="1"/>
  <c r="J117" i="1"/>
  <c r="J181" i="1"/>
  <c r="J75" i="1"/>
  <c r="J190" i="1"/>
  <c r="O168" i="1"/>
  <c r="O51" i="1"/>
  <c r="O135" i="1"/>
  <c r="O24" i="1"/>
  <c r="O108" i="1"/>
  <c r="P185" i="1"/>
  <c r="J109" i="1"/>
  <c r="J35" i="1"/>
  <c r="O44" i="1"/>
  <c r="O211" i="1"/>
  <c r="O66" i="1"/>
  <c r="O52" i="1"/>
  <c r="O203" i="1"/>
  <c r="P102" i="1"/>
  <c r="P217" i="1"/>
  <c r="P77" i="1"/>
  <c r="P58" i="1"/>
  <c r="J22" i="1"/>
  <c r="J136" i="1"/>
  <c r="O94" i="1"/>
  <c r="O100" i="1"/>
  <c r="O181" i="1"/>
  <c r="O37" i="1"/>
  <c r="P78" i="1"/>
  <c r="P118" i="1"/>
  <c r="P211" i="1"/>
  <c r="P134" i="1"/>
  <c r="J140" i="1"/>
  <c r="J216" i="1"/>
  <c r="J221" i="1"/>
  <c r="O105" i="1"/>
  <c r="O145" i="1"/>
  <c r="O164" i="1"/>
  <c r="O159" i="1"/>
  <c r="P93" i="1"/>
  <c r="P133" i="1"/>
  <c r="P79" i="1"/>
  <c r="P104" i="1"/>
  <c r="O72" i="1"/>
  <c r="O142" i="1"/>
  <c r="P65" i="1"/>
  <c r="P109" i="1"/>
  <c r="P60" i="1"/>
  <c r="P120" i="1"/>
  <c r="O79" i="1"/>
  <c r="O73" i="1"/>
  <c r="P186" i="1"/>
  <c r="P50" i="1"/>
  <c r="P203" i="1"/>
  <c r="P18" i="1"/>
  <c r="R167" i="1"/>
  <c r="R145" i="1"/>
  <c r="O113" i="1"/>
  <c r="P108" i="1"/>
  <c r="P216" i="1"/>
  <c r="P85" i="1"/>
  <c r="Q219" i="1"/>
  <c r="P124" i="1"/>
  <c r="P152" i="1"/>
  <c r="P29" i="1"/>
  <c r="P59" i="1"/>
  <c r="Q160" i="1"/>
  <c r="Q62" i="1"/>
  <c r="Q205" i="1"/>
  <c r="R181" i="1"/>
  <c r="R158" i="1"/>
  <c r="R209" i="1"/>
  <c r="O154" i="1"/>
  <c r="O162" i="1"/>
  <c r="O132" i="1"/>
  <c r="O11" i="1"/>
  <c r="O10" i="1"/>
  <c r="P129" i="1"/>
  <c r="P30" i="1"/>
  <c r="Q13" i="1"/>
  <c r="Q134" i="1"/>
  <c r="Q191" i="1"/>
  <c r="Q81" i="1"/>
  <c r="Q202" i="1"/>
  <c r="Q194" i="1"/>
  <c r="O189" i="1"/>
  <c r="O31" i="1"/>
  <c r="P31" i="1"/>
  <c r="P214" i="1"/>
  <c r="P14" i="1"/>
  <c r="P70" i="1"/>
  <c r="P199" i="1"/>
  <c r="P44" i="1"/>
  <c r="P88" i="1"/>
  <c r="P220" i="1"/>
  <c r="P159" i="1"/>
  <c r="Q169" i="1"/>
  <c r="R72" i="1"/>
  <c r="O99" i="1"/>
  <c r="O116" i="1"/>
  <c r="O161" i="1"/>
  <c r="O29" i="1"/>
  <c r="O121" i="1"/>
  <c r="P215" i="1"/>
  <c r="P142" i="1"/>
  <c r="P101" i="1"/>
  <c r="P56" i="1"/>
  <c r="Q80" i="1"/>
  <c r="Q76" i="1"/>
  <c r="O158" i="1"/>
  <c r="O41" i="1"/>
  <c r="O90" i="1"/>
  <c r="Q187" i="1"/>
  <c r="Q28" i="1"/>
  <c r="Q209" i="1"/>
  <c r="R38" i="1"/>
  <c r="O202" i="1"/>
  <c r="O221" i="1"/>
  <c r="O134" i="1"/>
  <c r="P72" i="1"/>
  <c r="P82" i="1"/>
  <c r="O122" i="1"/>
  <c r="O27" i="1"/>
  <c r="P28" i="1"/>
  <c r="P67" i="1"/>
  <c r="P192" i="1"/>
  <c r="O201" i="1"/>
  <c r="O182" i="1"/>
  <c r="P180" i="1"/>
  <c r="P48" i="1"/>
  <c r="P69" i="1"/>
  <c r="P113" i="1"/>
  <c r="P76" i="1"/>
  <c r="P68" i="1"/>
  <c r="O173" i="1"/>
  <c r="O192" i="1"/>
  <c r="P62" i="1"/>
  <c r="P80" i="1"/>
  <c r="P200" i="1"/>
  <c r="P121" i="1"/>
  <c r="P190" i="1"/>
  <c r="O129" i="1"/>
  <c r="O17" i="1"/>
  <c r="O148" i="1"/>
  <c r="P169" i="1"/>
  <c r="O32" i="1"/>
  <c r="P66" i="1"/>
  <c r="Q165" i="1"/>
  <c r="Q36" i="1"/>
  <c r="Q146" i="1"/>
  <c r="Y27" i="1"/>
  <c r="AH27" i="1" s="1"/>
  <c r="T17" i="1"/>
  <c r="AE17" i="1" s="1"/>
  <c r="AT17" i="1" s="1"/>
  <c r="T198" i="1"/>
  <c r="T188" i="1"/>
  <c r="T154" i="1"/>
  <c r="T62" i="1"/>
  <c r="T49" i="1"/>
  <c r="Q125" i="1"/>
  <c r="R70" i="1"/>
  <c r="R21" i="1"/>
  <c r="R86" i="1"/>
  <c r="T159" i="1"/>
  <c r="Q175" i="1"/>
  <c r="Q212" i="1"/>
  <c r="R113" i="1"/>
  <c r="R39" i="1"/>
  <c r="T28" i="1"/>
  <c r="T165" i="1"/>
  <c r="K119" i="1"/>
  <c r="Q120" i="1"/>
  <c r="Q24" i="1"/>
  <c r="Q14" i="1"/>
  <c r="Q176" i="1"/>
  <c r="Q183" i="1"/>
  <c r="R139" i="1"/>
  <c r="R172" i="1"/>
  <c r="R48" i="1"/>
  <c r="R17" i="1"/>
  <c r="T214" i="1"/>
  <c r="AE214" i="1" s="1"/>
  <c r="AT214" i="1" s="1"/>
  <c r="T144" i="1"/>
  <c r="AE144" i="1" s="1"/>
  <c r="AT144" i="1" s="1"/>
  <c r="T205" i="1"/>
  <c r="Q184" i="1"/>
  <c r="Q122" i="1"/>
  <c r="AD122" i="1" s="1"/>
  <c r="Q147" i="1"/>
  <c r="Q192" i="1"/>
  <c r="Q92" i="1"/>
  <c r="R159" i="1"/>
  <c r="R170" i="1"/>
  <c r="R23" i="1"/>
  <c r="T212" i="1"/>
  <c r="T124" i="1"/>
  <c r="AE124" i="1" s="1"/>
  <c r="AT124" i="1" s="1"/>
  <c r="Q155" i="1"/>
  <c r="Q174" i="1"/>
  <c r="Q23" i="1"/>
  <c r="R217" i="1"/>
  <c r="R58" i="1"/>
  <c r="T114" i="1"/>
  <c r="T174" i="1"/>
  <c r="T91" i="1"/>
  <c r="Q20" i="1"/>
  <c r="Q31" i="1"/>
  <c r="R24" i="1"/>
  <c r="R212" i="1"/>
  <c r="T58" i="1"/>
  <c r="AE58" i="1" s="1"/>
  <c r="AT58" i="1" s="1"/>
  <c r="T35" i="1"/>
  <c r="T59" i="1"/>
  <c r="T156" i="1"/>
  <c r="AE156" i="1" s="1"/>
  <c r="AT156" i="1" s="1"/>
  <c r="T46" i="1"/>
  <c r="AB199" i="1"/>
  <c r="AQ199" i="1" s="1"/>
  <c r="Y32" i="1"/>
  <c r="AH32" i="1" s="1"/>
  <c r="Y21" i="1"/>
  <c r="AH21" i="1" s="1"/>
  <c r="X209" i="1"/>
  <c r="X46" i="1"/>
  <c r="Y69" i="1"/>
  <c r="AH69" i="1" s="1"/>
  <c r="Q216" i="1"/>
  <c r="R28" i="1"/>
  <c r="R40" i="1"/>
  <c r="T79" i="1"/>
  <c r="Q145" i="1"/>
  <c r="AD145" i="1" s="1"/>
  <c r="AS145" i="1" s="1"/>
  <c r="R105" i="1"/>
  <c r="T208" i="1"/>
  <c r="T36" i="1"/>
  <c r="R197" i="1"/>
  <c r="T33" i="1"/>
  <c r="R175" i="1"/>
  <c r="R173" i="1"/>
  <c r="R116" i="1"/>
  <c r="R62" i="1"/>
  <c r="AD62" i="1" s="1"/>
  <c r="AS62" i="1" s="1"/>
  <c r="T142" i="1"/>
  <c r="AE142" i="1" s="1"/>
  <c r="AT142" i="1" s="1"/>
  <c r="T162" i="1"/>
  <c r="Y14" i="1"/>
  <c r="AH14" i="1" s="1"/>
  <c r="T13" i="1"/>
  <c r="Y125" i="1"/>
  <c r="Y120" i="1"/>
  <c r="Y216" i="1"/>
  <c r="AH216" i="1" s="1"/>
  <c r="AW216" i="1" s="1"/>
  <c r="R188" i="1"/>
  <c r="AD188" i="1" s="1"/>
  <c r="AS188" i="1" s="1"/>
  <c r="X40" i="1"/>
  <c r="X89" i="1"/>
  <c r="Y172" i="1"/>
  <c r="AH172" i="1" s="1"/>
  <c r="AW172" i="1" s="1"/>
  <c r="Q204" i="1"/>
  <c r="Q95" i="1"/>
  <c r="Q100" i="1"/>
  <c r="R20" i="1"/>
  <c r="R12" i="1"/>
  <c r="AD12" i="1" s="1"/>
  <c r="AS12" i="1" s="1"/>
  <c r="T51" i="1"/>
  <c r="AE51" i="1" s="1"/>
  <c r="AT51" i="1" s="1"/>
  <c r="T135" i="1"/>
  <c r="T102" i="1"/>
  <c r="AE102" i="1" s="1"/>
  <c r="AT102" i="1" s="1"/>
  <c r="T52" i="1"/>
  <c r="T161" i="1"/>
  <c r="T201" i="1"/>
  <c r="U67" i="1"/>
  <c r="V203" i="1"/>
  <c r="X14" i="1"/>
  <c r="T31" i="1"/>
  <c r="X64" i="1"/>
  <c r="Y178" i="1"/>
  <c r="AH178" i="1" s="1"/>
  <c r="AW178" i="1" s="1"/>
  <c r="T65" i="1"/>
  <c r="T18" i="1"/>
  <c r="X193" i="1"/>
  <c r="R51" i="1"/>
  <c r="T115" i="1"/>
  <c r="AE115" i="1" s="1"/>
  <c r="AT115" i="1" s="1"/>
  <c r="X66" i="1"/>
  <c r="Y66" i="1"/>
  <c r="AH66" i="1" s="1"/>
  <c r="AB16" i="1"/>
  <c r="Y187" i="1"/>
  <c r="AH187" i="1" s="1"/>
  <c r="Y95" i="1"/>
  <c r="W19" i="1"/>
  <c r="W175" i="1"/>
  <c r="X84" i="1"/>
  <c r="V49" i="1"/>
  <c r="X35" i="1"/>
  <c r="X152" i="1"/>
  <c r="V96" i="1"/>
  <c r="V79" i="1"/>
  <c r="W174" i="1"/>
  <c r="X206" i="1"/>
  <c r="X144" i="1"/>
  <c r="X101" i="1"/>
  <c r="Y18" i="1"/>
  <c r="AH18" i="1" s="1"/>
  <c r="U193" i="1"/>
  <c r="V178" i="1"/>
  <c r="V213" i="1"/>
  <c r="V69" i="1"/>
  <c r="W96" i="1"/>
  <c r="X131" i="1"/>
  <c r="Y145" i="1"/>
  <c r="U102" i="1"/>
  <c r="AB173" i="1"/>
  <c r="V105" i="1"/>
  <c r="V27" i="1"/>
  <c r="V18" i="1"/>
  <c r="W106" i="1"/>
  <c r="X178" i="1"/>
  <c r="X45" i="1"/>
  <c r="X162" i="1"/>
  <c r="Y204" i="1"/>
  <c r="AH204" i="1" s="1"/>
  <c r="AW204" i="1" s="1"/>
  <c r="X105" i="1"/>
  <c r="Y126" i="1"/>
  <c r="AB48" i="1"/>
  <c r="AQ48" i="1" s="1"/>
  <c r="U179" i="1"/>
  <c r="U145" i="1"/>
  <c r="U101" i="1"/>
  <c r="V51" i="1"/>
  <c r="W142" i="1"/>
  <c r="X164" i="1"/>
  <c r="X27" i="1"/>
  <c r="X21" i="1"/>
  <c r="Y51" i="1"/>
  <c r="AH51" i="1" s="1"/>
  <c r="AW51" i="1" s="1"/>
  <c r="AB56" i="1"/>
  <c r="Y121" i="1"/>
  <c r="Y81" i="1"/>
  <c r="AH81" i="1" s="1"/>
  <c r="U89" i="1"/>
  <c r="Q43" i="1"/>
  <c r="Q25" i="1"/>
  <c r="R115" i="1"/>
  <c r="R120" i="1"/>
  <c r="T26" i="1"/>
  <c r="AE26" i="1" s="1"/>
  <c r="AT26" i="1" s="1"/>
  <c r="T64" i="1"/>
  <c r="AE64" i="1" s="1"/>
  <c r="AT64" i="1" s="1"/>
  <c r="T45" i="1"/>
  <c r="AE45" i="1" s="1"/>
  <c r="AT45" i="1" s="1"/>
  <c r="AC89" i="1"/>
  <c r="Q123" i="1"/>
  <c r="Q189" i="1"/>
  <c r="Q132" i="1"/>
  <c r="R194" i="1"/>
  <c r="AD194" i="1" s="1"/>
  <c r="AS194" i="1" s="1"/>
  <c r="R201" i="1"/>
  <c r="R207" i="1"/>
  <c r="R183" i="1"/>
  <c r="T94" i="1"/>
  <c r="T152" i="1"/>
  <c r="Y28" i="1"/>
  <c r="AH28" i="1" s="1"/>
  <c r="AW28" i="1" s="1"/>
  <c r="Y192" i="1"/>
  <c r="AH192" i="1" s="1"/>
  <c r="AW192" i="1" s="1"/>
  <c r="Y177" i="1"/>
  <c r="AH177" i="1" s="1"/>
  <c r="AW177" i="1" s="1"/>
  <c r="R60" i="1"/>
  <c r="T29" i="1"/>
  <c r="R87" i="1"/>
  <c r="R25" i="1"/>
  <c r="T167" i="1"/>
  <c r="R109" i="1"/>
  <c r="R157" i="1"/>
  <c r="T61" i="1"/>
  <c r="AE61" i="1" s="1"/>
  <c r="AT61" i="1" s="1"/>
  <c r="T127" i="1"/>
  <c r="AE127" i="1" s="1"/>
  <c r="AT127" i="1" s="1"/>
  <c r="Q103" i="1"/>
  <c r="AD103" i="1" s="1"/>
  <c r="AS103" i="1" s="1"/>
  <c r="Q71" i="1"/>
  <c r="Q27" i="1"/>
  <c r="T77" i="1"/>
  <c r="AE77" i="1" s="1"/>
  <c r="AT77" i="1" s="1"/>
  <c r="T173" i="1"/>
  <c r="U160" i="1"/>
  <c r="V124" i="1"/>
  <c r="V217" i="1"/>
  <c r="W51" i="1"/>
  <c r="X50" i="1"/>
  <c r="Q185" i="1"/>
  <c r="Q91" i="1"/>
  <c r="T53" i="1"/>
  <c r="AE53" i="1" s="1"/>
  <c r="AT53" i="1" s="1"/>
  <c r="T99" i="1"/>
  <c r="AE99" i="1" s="1"/>
  <c r="Q220" i="1"/>
  <c r="Q186" i="1"/>
  <c r="R31" i="1"/>
  <c r="R134" i="1"/>
  <c r="AD134" i="1" s="1"/>
  <c r="AS134" i="1" s="1"/>
  <c r="Q18" i="1"/>
  <c r="R166" i="1"/>
  <c r="R128" i="1"/>
  <c r="R61" i="1"/>
  <c r="R79" i="1"/>
  <c r="Q114" i="1"/>
  <c r="Q68" i="1"/>
  <c r="Q211" i="1"/>
  <c r="Q135" i="1"/>
  <c r="R213" i="1"/>
  <c r="T43" i="1"/>
  <c r="T179" i="1"/>
  <c r="AE179" i="1" s="1"/>
  <c r="AT179" i="1" s="1"/>
  <c r="V94" i="1"/>
  <c r="Q208" i="1"/>
  <c r="Q79" i="1"/>
  <c r="R187" i="1"/>
  <c r="R81" i="1"/>
  <c r="T67" i="1"/>
  <c r="T38" i="1"/>
  <c r="AE38" i="1" s="1"/>
  <c r="AT38" i="1" s="1"/>
  <c r="T50" i="1"/>
  <c r="AE50" i="1" s="1"/>
  <c r="AT50" i="1" s="1"/>
  <c r="R195" i="1"/>
  <c r="Y141" i="1"/>
  <c r="AH141" i="1" s="1"/>
  <c r="AW141" i="1" s="1"/>
  <c r="Y130" i="1"/>
  <c r="AH130" i="1" s="1"/>
  <c r="T112" i="1"/>
  <c r="Y46" i="1"/>
  <c r="AH46" i="1" s="1"/>
  <c r="X90" i="1"/>
  <c r="Y97" i="1"/>
  <c r="U128" i="1"/>
  <c r="R174" i="1"/>
  <c r="T105" i="1"/>
  <c r="AE105" i="1" s="1"/>
  <c r="Y78" i="1"/>
  <c r="AH78" i="1" s="1"/>
  <c r="AW78" i="1" s="1"/>
  <c r="R88" i="1"/>
  <c r="R219" i="1"/>
  <c r="AD219" i="1" s="1"/>
  <c r="AS219" i="1" s="1"/>
  <c r="T12" i="1"/>
  <c r="AE12" i="1" s="1"/>
  <c r="AT12" i="1" s="1"/>
  <c r="V77" i="1"/>
  <c r="V81" i="1"/>
  <c r="W127" i="1"/>
  <c r="W36" i="1"/>
  <c r="AG36" i="1" s="1"/>
  <c r="AV36" i="1" s="1"/>
  <c r="W183" i="1"/>
  <c r="Y131" i="1"/>
  <c r="AH131" i="1" s="1"/>
  <c r="AW131" i="1" s="1"/>
  <c r="Y33" i="1"/>
  <c r="AH33" i="1" s="1"/>
  <c r="Y138" i="1"/>
  <c r="Q133" i="1"/>
  <c r="Q67" i="1"/>
  <c r="Q102" i="1"/>
  <c r="AD102" i="1" s="1"/>
  <c r="AS102" i="1" s="1"/>
  <c r="T216" i="1"/>
  <c r="AE216" i="1" s="1"/>
  <c r="AT216" i="1" s="1"/>
  <c r="Q203" i="1"/>
  <c r="T40" i="1"/>
  <c r="Q116" i="1"/>
  <c r="Q215" i="1"/>
  <c r="T95" i="1"/>
  <c r="V89" i="1"/>
  <c r="Q156" i="1"/>
  <c r="Q75" i="1"/>
  <c r="Q16" i="1"/>
  <c r="AD16" i="1" s="1"/>
  <c r="AS16" i="1" s="1"/>
  <c r="Q193" i="1"/>
  <c r="R44" i="1"/>
  <c r="R77" i="1"/>
  <c r="AD77" i="1" s="1"/>
  <c r="AS77" i="1" s="1"/>
  <c r="T32" i="1"/>
  <c r="T171" i="1"/>
  <c r="AE171" i="1" s="1"/>
  <c r="AT171" i="1" s="1"/>
  <c r="R125" i="1"/>
  <c r="R66" i="1"/>
  <c r="T20" i="1"/>
  <c r="T175" i="1"/>
  <c r="AE175" i="1" s="1"/>
  <c r="AT175" i="1" s="1"/>
  <c r="T186" i="1"/>
  <c r="X190" i="1"/>
  <c r="X204" i="1"/>
  <c r="Y39" i="1"/>
  <c r="AH39" i="1" s="1"/>
  <c r="AW39" i="1" s="1"/>
  <c r="Q214" i="1"/>
  <c r="AD214" i="1" s="1"/>
  <c r="AS214" i="1" s="1"/>
  <c r="Q207" i="1"/>
  <c r="Q87" i="1"/>
  <c r="R14" i="1"/>
  <c r="R204" i="1"/>
  <c r="R121" i="1"/>
  <c r="R47" i="1"/>
  <c r="R80" i="1"/>
  <c r="AD80" i="1" s="1"/>
  <c r="AS80" i="1" s="1"/>
  <c r="T148" i="1"/>
  <c r="AE148" i="1" s="1"/>
  <c r="AT148" i="1" s="1"/>
  <c r="Q57" i="1"/>
  <c r="AD57" i="1" s="1"/>
  <c r="AS57" i="1" s="1"/>
  <c r="R19" i="1"/>
  <c r="T87" i="1"/>
  <c r="AE87" i="1" s="1"/>
  <c r="AT87" i="1" s="1"/>
  <c r="T23" i="1"/>
  <c r="AE23" i="1" s="1"/>
  <c r="AT23" i="1" s="1"/>
  <c r="T21" i="1"/>
  <c r="AE21" i="1" s="1"/>
  <c r="AT21" i="1" s="1"/>
  <c r="T129" i="1"/>
  <c r="R111" i="1"/>
  <c r="T220" i="1"/>
  <c r="AE220" i="1" s="1"/>
  <c r="AT220" i="1" s="1"/>
  <c r="Q51" i="1"/>
  <c r="T195" i="1"/>
  <c r="Q45" i="1"/>
  <c r="T19" i="1"/>
  <c r="T200" i="1"/>
  <c r="AE200" i="1" s="1"/>
  <c r="AT200" i="1" s="1"/>
  <c r="X18" i="1"/>
  <c r="Y82" i="1"/>
  <c r="AH82" i="1" s="1"/>
  <c r="AW82" i="1" s="1"/>
  <c r="V221" i="1"/>
  <c r="W102" i="1"/>
  <c r="Y26" i="1"/>
  <c r="AH26" i="1" s="1"/>
  <c r="Y110" i="1"/>
  <c r="AH110" i="1" s="1"/>
  <c r="AW110" i="1" s="1"/>
  <c r="Y24" i="1"/>
  <c r="AH24" i="1" s="1"/>
  <c r="Y208" i="1"/>
  <c r="AH208" i="1" s="1"/>
  <c r="AW208" i="1" s="1"/>
  <c r="Y165" i="1"/>
  <c r="AH165" i="1" s="1"/>
  <c r="X109" i="1"/>
  <c r="Y202" i="1"/>
  <c r="AH202" i="1" s="1"/>
  <c r="AW202" i="1" s="1"/>
  <c r="U134" i="1"/>
  <c r="X22" i="1"/>
  <c r="X122" i="1"/>
  <c r="X44" i="1"/>
  <c r="Y182" i="1"/>
  <c r="AH182" i="1" s="1"/>
  <c r="AW182" i="1" s="1"/>
  <c r="Y117" i="1"/>
  <c r="AH117" i="1" s="1"/>
  <c r="AW117" i="1" s="1"/>
  <c r="R50" i="1"/>
  <c r="X189" i="1"/>
  <c r="Y219" i="1"/>
  <c r="AH219" i="1" s="1"/>
  <c r="AW219" i="1" s="1"/>
  <c r="Y163" i="1"/>
  <c r="Y124" i="1"/>
  <c r="AH124" i="1" s="1"/>
  <c r="AW124" i="1" s="1"/>
  <c r="Y40" i="1"/>
  <c r="AH40" i="1" s="1"/>
  <c r="AW40" i="1" s="1"/>
  <c r="Y100" i="1"/>
  <c r="AH100" i="1" s="1"/>
  <c r="Y52" i="1"/>
  <c r="AH52" i="1" s="1"/>
  <c r="AW52" i="1" s="1"/>
  <c r="Y25" i="1"/>
  <c r="AH25" i="1" s="1"/>
  <c r="AW25" i="1" s="1"/>
  <c r="Y205" i="1"/>
  <c r="AH205" i="1" s="1"/>
  <c r="AW205" i="1" s="1"/>
  <c r="Y134" i="1"/>
  <c r="AH134" i="1" s="1"/>
  <c r="AW134" i="1" s="1"/>
  <c r="X160" i="1"/>
  <c r="Y161" i="1"/>
  <c r="AH161" i="1" s="1"/>
  <c r="AW161" i="1" s="1"/>
  <c r="Y139" i="1"/>
  <c r="AH139" i="1" s="1"/>
  <c r="X43" i="1"/>
  <c r="X179" i="1"/>
  <c r="Y63" i="1"/>
  <c r="AH63" i="1" s="1"/>
  <c r="AW63" i="1" s="1"/>
  <c r="U93" i="1"/>
  <c r="Y61" i="1"/>
  <c r="AH61" i="1" s="1"/>
  <c r="AW61" i="1" s="1"/>
  <c r="Y50" i="1"/>
  <c r="AH50" i="1" s="1"/>
  <c r="AW50" i="1" s="1"/>
  <c r="Y198" i="1"/>
  <c r="AH198" i="1" s="1"/>
  <c r="AW198" i="1" s="1"/>
  <c r="AB54" i="1"/>
  <c r="AQ54" i="1" s="1"/>
  <c r="R191" i="1"/>
  <c r="AD191" i="1" s="1"/>
  <c r="R104" i="1"/>
  <c r="T68" i="1"/>
  <c r="AE68" i="1" s="1"/>
  <c r="AT68" i="1" s="1"/>
  <c r="Y122" i="1"/>
  <c r="AH122" i="1" s="1"/>
  <c r="Q190" i="1"/>
  <c r="Q167" i="1"/>
  <c r="R200" i="1"/>
  <c r="T219" i="1"/>
  <c r="T56" i="1"/>
  <c r="AE56" i="1" s="1"/>
  <c r="AT56" i="1" s="1"/>
  <c r="Y174" i="1"/>
  <c r="AH174" i="1" s="1"/>
  <c r="AW174" i="1" s="1"/>
  <c r="Y17" i="1"/>
  <c r="AH17" i="1" s="1"/>
  <c r="AW17" i="1" s="1"/>
  <c r="R136" i="1"/>
  <c r="R117" i="1"/>
  <c r="T47" i="1"/>
  <c r="Q37" i="1"/>
  <c r="Q161" i="1"/>
  <c r="R129" i="1"/>
  <c r="R137" i="1"/>
  <c r="Y206" i="1"/>
  <c r="AH206" i="1" s="1"/>
  <c r="AW206" i="1" s="1"/>
  <c r="Y157" i="1"/>
  <c r="AH157" i="1" s="1"/>
  <c r="AW157" i="1" s="1"/>
  <c r="Q97" i="1"/>
  <c r="AD97" i="1" s="1"/>
  <c r="AS97" i="1" s="1"/>
  <c r="R126" i="1"/>
  <c r="R76" i="1"/>
  <c r="AD76" i="1" s="1"/>
  <c r="AS76" i="1" s="1"/>
  <c r="Y105" i="1"/>
  <c r="AH105" i="1" s="1"/>
  <c r="AW105" i="1" s="1"/>
  <c r="Y207" i="1"/>
  <c r="AH207" i="1" s="1"/>
  <c r="AW207" i="1" s="1"/>
  <c r="Q78" i="1"/>
  <c r="Q104" i="1"/>
  <c r="Q47" i="1"/>
  <c r="R54" i="1"/>
  <c r="T202" i="1"/>
  <c r="T122" i="1"/>
  <c r="AE122" i="1" s="1"/>
  <c r="AT122" i="1" s="1"/>
  <c r="T111" i="1"/>
  <c r="AE111" i="1" s="1"/>
  <c r="AT111" i="1" s="1"/>
  <c r="T81" i="1"/>
  <c r="AE81" i="1" s="1"/>
  <c r="AT81" i="1" s="1"/>
  <c r="T193" i="1"/>
  <c r="AE193" i="1" s="1"/>
  <c r="AT193" i="1" s="1"/>
  <c r="Y189" i="1"/>
  <c r="AH189" i="1" s="1"/>
  <c r="AW189" i="1" s="1"/>
  <c r="R75" i="1"/>
  <c r="R71" i="1"/>
  <c r="T89" i="1"/>
  <c r="Q60" i="1"/>
  <c r="Q85" i="1"/>
  <c r="R63" i="1"/>
  <c r="R55" i="1"/>
  <c r="T203" i="1"/>
  <c r="AE203" i="1" s="1"/>
  <c r="T218" i="1"/>
  <c r="AE218" i="1" s="1"/>
  <c r="AT218" i="1" s="1"/>
  <c r="T117" i="1"/>
  <c r="AE117" i="1" s="1"/>
  <c r="AT117" i="1" s="1"/>
  <c r="Y221" i="1"/>
  <c r="AH221" i="1" s="1"/>
  <c r="AW221" i="1" s="1"/>
  <c r="Y58" i="1"/>
  <c r="AH58" i="1" s="1"/>
  <c r="AW58" i="1" s="1"/>
  <c r="Y47" i="1"/>
  <c r="AH47" i="1" s="1"/>
  <c r="AW47" i="1" s="1"/>
  <c r="Y12" i="1"/>
  <c r="AH12" i="1" s="1"/>
  <c r="AW12" i="1" s="1"/>
  <c r="Q53" i="1"/>
  <c r="R100" i="1"/>
  <c r="AD100" i="1" s="1"/>
  <c r="AS100" i="1" s="1"/>
  <c r="R186" i="1"/>
  <c r="T190" i="1"/>
  <c r="AE190" i="1" s="1"/>
  <c r="AT190" i="1" s="1"/>
  <c r="T151" i="1"/>
  <c r="T181" i="1"/>
  <c r="AE181" i="1" s="1"/>
  <c r="AT181" i="1" s="1"/>
  <c r="U176" i="1"/>
  <c r="Y79" i="1"/>
  <c r="AH79" i="1" s="1"/>
  <c r="AW79" i="1" s="1"/>
  <c r="Y215" i="1"/>
  <c r="AH215" i="1" s="1"/>
  <c r="AW215" i="1" s="1"/>
  <c r="Q117" i="1"/>
  <c r="R135" i="1"/>
  <c r="R94" i="1"/>
  <c r="R112" i="1"/>
  <c r="Y94" i="1"/>
  <c r="AH94" i="1" s="1"/>
  <c r="AW94" i="1" s="1"/>
  <c r="Y193" i="1"/>
  <c r="AH193" i="1" s="1"/>
  <c r="AW193" i="1" s="1"/>
  <c r="Q89" i="1"/>
  <c r="R165" i="1"/>
  <c r="Y209" i="1"/>
  <c r="AH209" i="1" s="1"/>
  <c r="Y149" i="1"/>
  <c r="AH149" i="1" s="1"/>
  <c r="AW149" i="1" s="1"/>
  <c r="Y200" i="1"/>
  <c r="AH200" i="1" s="1"/>
  <c r="AW200" i="1" s="1"/>
  <c r="Q54" i="1"/>
  <c r="Q179" i="1"/>
  <c r="R131" i="1"/>
  <c r="Q26" i="1"/>
  <c r="R53" i="1"/>
  <c r="T66" i="1"/>
  <c r="AE66" i="1" s="1"/>
  <c r="AT66" i="1" s="1"/>
  <c r="T134" i="1"/>
  <c r="AE134" i="1" s="1"/>
  <c r="AT134" i="1" s="1"/>
  <c r="W116" i="1"/>
  <c r="Q72" i="1"/>
  <c r="R149" i="1"/>
  <c r="R18" i="1"/>
  <c r="AD18" i="1" s="1"/>
  <c r="AS18" i="1" s="1"/>
  <c r="Q152" i="1"/>
  <c r="Q110" i="1"/>
  <c r="R216" i="1"/>
  <c r="R151" i="1"/>
  <c r="AD151" i="1" s="1"/>
  <c r="AS151" i="1" s="1"/>
  <c r="R101" i="1"/>
  <c r="R35" i="1"/>
  <c r="T187" i="1"/>
  <c r="AE187" i="1" s="1"/>
  <c r="AT187" i="1" s="1"/>
  <c r="Q59" i="1"/>
  <c r="R196" i="1"/>
  <c r="Q66" i="1"/>
  <c r="Q180" i="1"/>
  <c r="AD180" i="1" s="1"/>
  <c r="AS180" i="1" s="1"/>
  <c r="R193" i="1"/>
  <c r="R169" i="1"/>
  <c r="AD169" i="1" s="1"/>
  <c r="AS169" i="1" s="1"/>
  <c r="R11" i="1"/>
  <c r="Q177" i="1"/>
  <c r="R27" i="1"/>
  <c r="AD27" i="1" s="1"/>
  <c r="AS27" i="1" s="1"/>
  <c r="T71" i="1"/>
  <c r="AE71" i="1" s="1"/>
  <c r="AT71" i="1" s="1"/>
  <c r="Q111" i="1"/>
  <c r="Q115" i="1"/>
  <c r="AD115" i="1" s="1"/>
  <c r="AS115" i="1" s="1"/>
  <c r="R123" i="1"/>
  <c r="Q41" i="1"/>
  <c r="R155" i="1"/>
  <c r="Q65" i="1"/>
  <c r="AD65" i="1" s="1"/>
  <c r="AS65" i="1" s="1"/>
  <c r="Q40" i="1"/>
  <c r="Q93" i="1"/>
  <c r="R168" i="1"/>
  <c r="AD168" i="1" s="1"/>
  <c r="AS168" i="1" s="1"/>
  <c r="Q217" i="1"/>
  <c r="AD217" i="1" s="1"/>
  <c r="AS217" i="1" s="1"/>
  <c r="Q157" i="1"/>
  <c r="Q142" i="1"/>
  <c r="AD142" i="1" s="1"/>
  <c r="AS142" i="1" s="1"/>
  <c r="T155" i="1"/>
  <c r="T41" i="1"/>
  <c r="AE41" i="1" s="1"/>
  <c r="AT41" i="1" s="1"/>
  <c r="Q139" i="1"/>
  <c r="Q218" i="1"/>
  <c r="X201" i="1"/>
  <c r="X12" i="1"/>
  <c r="R99" i="1"/>
  <c r="R73" i="1"/>
  <c r="T210" i="1"/>
  <c r="AE210" i="1" s="1"/>
  <c r="AT210" i="1" s="1"/>
  <c r="Y38" i="1"/>
  <c r="AH38" i="1" s="1"/>
  <c r="AW38" i="1" s="1"/>
  <c r="Y114" i="1"/>
  <c r="AH114" i="1" s="1"/>
  <c r="AW114" i="1" s="1"/>
  <c r="Y84" i="1"/>
  <c r="AH84" i="1" s="1"/>
  <c r="AW84" i="1" s="1"/>
  <c r="Q58" i="1"/>
  <c r="T107" i="1"/>
  <c r="AE107" i="1" s="1"/>
  <c r="AT107" i="1" s="1"/>
  <c r="X151" i="1"/>
  <c r="X54" i="1"/>
  <c r="X51" i="1"/>
  <c r="Y212" i="1"/>
  <c r="AH212" i="1" s="1"/>
  <c r="Y159" i="1"/>
  <c r="AH159" i="1" s="1"/>
  <c r="AW159" i="1" s="1"/>
  <c r="R184" i="1"/>
  <c r="T44" i="1"/>
  <c r="AE44" i="1" s="1"/>
  <c r="AT44" i="1" s="1"/>
  <c r="Q84" i="1"/>
  <c r="R114" i="1"/>
  <c r="R78" i="1"/>
  <c r="R34" i="1"/>
  <c r="T121" i="1"/>
  <c r="AE121" i="1" s="1"/>
  <c r="AT121" i="1" s="1"/>
  <c r="Y146" i="1"/>
  <c r="AH146" i="1" s="1"/>
  <c r="Y191" i="1"/>
  <c r="AH191" i="1" s="1"/>
  <c r="AW191" i="1" s="1"/>
  <c r="Q162" i="1"/>
  <c r="R210" i="1"/>
  <c r="R208" i="1"/>
  <c r="T130" i="1"/>
  <c r="AE130" i="1" s="1"/>
  <c r="AT130" i="1" s="1"/>
  <c r="T42" i="1"/>
  <c r="AE42" i="1" s="1"/>
  <c r="AT42" i="1" s="1"/>
  <c r="T133" i="1"/>
  <c r="AE133" i="1" s="1"/>
  <c r="AT133" i="1" s="1"/>
  <c r="Y162" i="1"/>
  <c r="AH162" i="1" s="1"/>
  <c r="AW162" i="1" s="1"/>
  <c r="Y218" i="1"/>
  <c r="AH218" i="1" s="1"/>
  <c r="AW218" i="1" s="1"/>
  <c r="R41" i="1"/>
  <c r="R215" i="1"/>
  <c r="R46" i="1"/>
  <c r="AD46" i="1" s="1"/>
  <c r="AS46" i="1" s="1"/>
  <c r="R89" i="1"/>
  <c r="T204" i="1"/>
  <c r="X100" i="1"/>
  <c r="X38" i="1"/>
  <c r="Y37" i="1"/>
  <c r="AH37" i="1" s="1"/>
  <c r="AW37" i="1" s="1"/>
  <c r="Y13" i="1"/>
  <c r="AH13" i="1" s="1"/>
  <c r="AW13" i="1" s="1"/>
  <c r="Y185" i="1"/>
  <c r="AH185" i="1" s="1"/>
  <c r="AW185" i="1" s="1"/>
  <c r="Q172" i="1"/>
  <c r="Q63" i="1"/>
  <c r="Q32" i="1"/>
  <c r="R68" i="1"/>
  <c r="Y194" i="1"/>
  <c r="AH194" i="1" s="1"/>
  <c r="AW194" i="1" s="1"/>
  <c r="Y160" i="1"/>
  <c r="AH160" i="1" s="1"/>
  <c r="AW160" i="1" s="1"/>
  <c r="Y42" i="1"/>
  <c r="AH42" i="1" s="1"/>
  <c r="AW42" i="1" s="1"/>
  <c r="Q128" i="1"/>
  <c r="Q56" i="1"/>
  <c r="Q210" i="1"/>
  <c r="R144" i="1"/>
  <c r="R146" i="1"/>
  <c r="AD146" i="1" s="1"/>
  <c r="AS146" i="1" s="1"/>
  <c r="T37" i="1"/>
  <c r="AE37" i="1" s="1"/>
  <c r="AT37" i="1" s="1"/>
  <c r="T15" i="1"/>
  <c r="AE15" i="1" s="1"/>
  <c r="AT15" i="1" s="1"/>
  <c r="T172" i="1"/>
  <c r="Q29" i="1"/>
  <c r="AD29" i="1" s="1"/>
  <c r="AS29" i="1" s="1"/>
  <c r="Q74" i="1"/>
  <c r="Q163" i="1"/>
  <c r="AD163" i="1" s="1"/>
  <c r="AS163" i="1" s="1"/>
  <c r="R118" i="1"/>
  <c r="T194" i="1"/>
  <c r="AE194" i="1" s="1"/>
  <c r="AT194" i="1" s="1"/>
  <c r="T73" i="1"/>
  <c r="AE73" i="1" s="1"/>
  <c r="AT73" i="1" s="1"/>
  <c r="Y19" i="1"/>
  <c r="AH19" i="1" s="1"/>
  <c r="AW19" i="1" s="1"/>
  <c r="Y210" i="1"/>
  <c r="AH210" i="1" s="1"/>
  <c r="AW210" i="1" s="1"/>
  <c r="Y176" i="1"/>
  <c r="AH176" i="1" s="1"/>
  <c r="AW176" i="1" s="1"/>
  <c r="T34" i="1"/>
  <c r="U121" i="1"/>
  <c r="X172" i="1"/>
  <c r="Y73" i="1"/>
  <c r="AH73" i="1" s="1"/>
  <c r="AW73" i="1" s="1"/>
  <c r="Y44" i="1"/>
  <c r="AH44" i="1" s="1"/>
  <c r="Y166" i="1"/>
  <c r="AH166" i="1" s="1"/>
  <c r="AW166" i="1" s="1"/>
  <c r="Y108" i="1"/>
  <c r="AH108" i="1" s="1"/>
  <c r="AW108" i="1" s="1"/>
  <c r="T141" i="1"/>
  <c r="AE141" i="1" s="1"/>
  <c r="AT141" i="1" s="1"/>
  <c r="Y127" i="1"/>
  <c r="AH127" i="1" s="1"/>
  <c r="AW127" i="1" s="1"/>
  <c r="Y109" i="1"/>
  <c r="AH109" i="1" s="1"/>
  <c r="AW109" i="1" s="1"/>
  <c r="Y196" i="1"/>
  <c r="AH196" i="1" s="1"/>
  <c r="AW196" i="1" s="1"/>
  <c r="T147" i="1"/>
  <c r="AE147" i="1" s="1"/>
  <c r="AT147" i="1" s="1"/>
  <c r="X55" i="1"/>
  <c r="Y31" i="1"/>
  <c r="AH31" i="1" s="1"/>
  <c r="AW31" i="1" s="1"/>
  <c r="Y136" i="1"/>
  <c r="AH136" i="1" s="1"/>
  <c r="AW136" i="1" s="1"/>
  <c r="Y116" i="1"/>
  <c r="AH116" i="1" s="1"/>
  <c r="AW116" i="1" s="1"/>
  <c r="T131" i="1"/>
  <c r="AE131" i="1" s="1"/>
  <c r="AT131" i="1" s="1"/>
  <c r="T60" i="1"/>
  <c r="AE60" i="1" s="1"/>
  <c r="AT60" i="1" s="1"/>
  <c r="Y156" i="1"/>
  <c r="AH156" i="1" s="1"/>
  <c r="AW156" i="1" s="1"/>
  <c r="Y112" i="1"/>
  <c r="AH112" i="1" s="1"/>
  <c r="AW112" i="1" s="1"/>
  <c r="Y54" i="1"/>
  <c r="AH54" i="1" s="1"/>
  <c r="AW54" i="1" s="1"/>
  <c r="Y43" i="1"/>
  <c r="AH43" i="1" s="1"/>
  <c r="AW43" i="1" s="1"/>
  <c r="Y152" i="1"/>
  <c r="AH152" i="1" s="1"/>
  <c r="Y98" i="1"/>
  <c r="AH98" i="1" s="1"/>
  <c r="AW98" i="1" s="1"/>
  <c r="Y11" i="1"/>
  <c r="AH11" i="1" s="1"/>
  <c r="Y113" i="1"/>
  <c r="AH113" i="1" s="1"/>
  <c r="AW113" i="1" s="1"/>
  <c r="T182" i="1"/>
  <c r="Y128" i="1"/>
  <c r="AH128" i="1" s="1"/>
  <c r="AW128" i="1" s="1"/>
  <c r="Y29" i="1"/>
  <c r="AH29" i="1" s="1"/>
  <c r="AW29" i="1" s="1"/>
  <c r="T72" i="1"/>
  <c r="AE72" i="1" s="1"/>
  <c r="AT72" i="1" s="1"/>
  <c r="T140" i="1"/>
  <c r="AE140" i="1" s="1"/>
  <c r="AT140" i="1" s="1"/>
  <c r="T139" i="1"/>
  <c r="AE139" i="1" s="1"/>
  <c r="AT139" i="1" s="1"/>
  <c r="X111" i="1"/>
  <c r="X159" i="1"/>
  <c r="T118" i="1"/>
  <c r="AE118" i="1" s="1"/>
  <c r="AT118" i="1" s="1"/>
  <c r="T185" i="1"/>
  <c r="AE185" i="1" s="1"/>
  <c r="AT185" i="1" s="1"/>
  <c r="X218" i="1"/>
  <c r="AG218" i="1" s="1"/>
  <c r="AV218" i="1" s="1"/>
  <c r="Y170" i="1"/>
  <c r="AH170" i="1" s="1"/>
  <c r="AW170" i="1" s="1"/>
  <c r="R37" i="1"/>
  <c r="Q127" i="1"/>
  <c r="Q52" i="1"/>
  <c r="R64" i="1"/>
  <c r="R182" i="1"/>
  <c r="R138" i="1"/>
  <c r="AD138" i="1" s="1"/>
  <c r="AS138" i="1" s="1"/>
  <c r="T75" i="1"/>
  <c r="AE75" i="1" s="1"/>
  <c r="AT75" i="1" s="1"/>
  <c r="T11" i="1"/>
  <c r="T206" i="1"/>
  <c r="AE206" i="1" s="1"/>
  <c r="AT206" i="1" s="1"/>
  <c r="X180" i="1"/>
  <c r="Y30" i="1"/>
  <c r="AH30" i="1" s="1"/>
  <c r="AW30" i="1" s="1"/>
  <c r="Q150" i="1"/>
  <c r="Q49" i="1"/>
  <c r="Q101" i="1"/>
  <c r="R132" i="1"/>
  <c r="T157" i="1"/>
  <c r="AE157" i="1" s="1"/>
  <c r="AT157" i="1" s="1"/>
  <c r="T132" i="1"/>
  <c r="AE132" i="1" s="1"/>
  <c r="AT132" i="1" s="1"/>
  <c r="T164" i="1"/>
  <c r="AE164" i="1" s="1"/>
  <c r="AT164" i="1" s="1"/>
  <c r="T113" i="1"/>
  <c r="AE113" i="1" s="1"/>
  <c r="AT113" i="1" s="1"/>
  <c r="Y195" i="1"/>
  <c r="AH195" i="1" s="1"/>
  <c r="AW195" i="1" s="1"/>
  <c r="Y135" i="1"/>
  <c r="AH135" i="1" s="1"/>
  <c r="AW135" i="1" s="1"/>
  <c r="Q159" i="1"/>
  <c r="Q140" i="1"/>
  <c r="Q86" i="1"/>
  <c r="AD86" i="1" s="1"/>
  <c r="AS86" i="1" s="1"/>
  <c r="Q196" i="1"/>
  <c r="R43" i="1"/>
  <c r="R22" i="1"/>
  <c r="R164" i="1"/>
  <c r="R221" i="1"/>
  <c r="R30" i="1"/>
  <c r="T126" i="1"/>
  <c r="AE126" i="1" s="1"/>
  <c r="AT126" i="1" s="1"/>
  <c r="T199" i="1"/>
  <c r="AE199" i="1" s="1"/>
  <c r="AT199" i="1" s="1"/>
  <c r="T57" i="1"/>
  <c r="AE57" i="1" s="1"/>
  <c r="AT57" i="1" s="1"/>
  <c r="Y151" i="1"/>
  <c r="AH151" i="1" s="1"/>
  <c r="AW151" i="1" s="1"/>
  <c r="Y76" i="1"/>
  <c r="AH76" i="1" s="1"/>
  <c r="AW76" i="1" s="1"/>
  <c r="Y67" i="1"/>
  <c r="AH67" i="1" s="1"/>
  <c r="AW67" i="1" s="1"/>
  <c r="Q178" i="1"/>
  <c r="R90" i="1"/>
  <c r="AD90" i="1" s="1"/>
  <c r="AS90" i="1" s="1"/>
  <c r="R198" i="1"/>
  <c r="R108" i="1"/>
  <c r="T189" i="1"/>
  <c r="AE189" i="1" s="1"/>
  <c r="AT189" i="1" s="1"/>
  <c r="T153" i="1"/>
  <c r="AE153" i="1" s="1"/>
  <c r="AT153" i="1" s="1"/>
  <c r="T96" i="1"/>
  <c r="AE96" i="1" s="1"/>
  <c r="AT96" i="1" s="1"/>
  <c r="X80" i="1"/>
  <c r="X196" i="1"/>
  <c r="X165" i="1"/>
  <c r="Y167" i="1"/>
  <c r="AH167" i="1" s="1"/>
  <c r="AW167" i="1" s="1"/>
  <c r="Y88" i="1"/>
  <c r="AH88" i="1" s="1"/>
  <c r="AW88" i="1" s="1"/>
  <c r="Y53" i="1"/>
  <c r="AH53" i="1" s="1"/>
  <c r="AW53" i="1" s="1"/>
  <c r="Q44" i="1"/>
  <c r="Q213" i="1"/>
  <c r="Q153" i="1"/>
  <c r="Q131" i="1"/>
  <c r="Q98" i="1"/>
  <c r="AD98" i="1" s="1"/>
  <c r="AS98" i="1" s="1"/>
  <c r="Q69" i="1"/>
  <c r="Q99" i="1"/>
  <c r="R106" i="1"/>
  <c r="R190" i="1"/>
  <c r="R133" i="1"/>
  <c r="T101" i="1"/>
  <c r="AE101" i="1" s="1"/>
  <c r="AT101" i="1" s="1"/>
  <c r="X20" i="1"/>
  <c r="Y220" i="1"/>
  <c r="AH220" i="1" s="1"/>
  <c r="AW220" i="1" s="1"/>
  <c r="Q109" i="1"/>
  <c r="Q154" i="1"/>
  <c r="R84" i="1"/>
  <c r="R69" i="1"/>
  <c r="R192" i="1"/>
  <c r="AD192" i="1" s="1"/>
  <c r="AS192" i="1" s="1"/>
  <c r="T63" i="1"/>
  <c r="AE63" i="1" s="1"/>
  <c r="AT63" i="1" s="1"/>
  <c r="T158" i="1"/>
  <c r="AE158" i="1" s="1"/>
  <c r="AT158" i="1" s="1"/>
  <c r="T116" i="1"/>
  <c r="AE116" i="1" s="1"/>
  <c r="AT116" i="1" s="1"/>
  <c r="X13" i="1"/>
  <c r="X156" i="1"/>
  <c r="Y199" i="1"/>
  <c r="AH199" i="1" s="1"/>
  <c r="AW199" i="1" s="1"/>
  <c r="Y150" i="1"/>
  <c r="AH150" i="1" s="1"/>
  <c r="AW150" i="1" s="1"/>
  <c r="Y111" i="1"/>
  <c r="AH111" i="1" s="1"/>
  <c r="AW111" i="1" s="1"/>
  <c r="Q124" i="1"/>
  <c r="Q94" i="1"/>
  <c r="R179" i="1"/>
  <c r="R36" i="1"/>
  <c r="AD36" i="1" s="1"/>
  <c r="AS36" i="1" s="1"/>
  <c r="R177" i="1"/>
  <c r="R140" i="1"/>
  <c r="U57" i="1"/>
  <c r="U195" i="1"/>
  <c r="U60" i="1"/>
  <c r="V85" i="1"/>
  <c r="Y35" i="1"/>
  <c r="AH35" i="1" s="1"/>
  <c r="AW35" i="1" s="1"/>
  <c r="Y132" i="1"/>
  <c r="AH132" i="1" s="1"/>
  <c r="AW132" i="1" s="1"/>
  <c r="Y65" i="1"/>
  <c r="AH65" i="1" s="1"/>
  <c r="AW65" i="1" s="1"/>
  <c r="Q88" i="1"/>
  <c r="Q105" i="1"/>
  <c r="Q50" i="1"/>
  <c r="R127" i="1"/>
  <c r="T103" i="1"/>
  <c r="AE103" i="1" s="1"/>
  <c r="AT103" i="1" s="1"/>
  <c r="T39" i="1"/>
  <c r="AE39" i="1" s="1"/>
  <c r="AT39" i="1" s="1"/>
  <c r="X74" i="1"/>
  <c r="Y64" i="1"/>
  <c r="AH64" i="1" s="1"/>
  <c r="AW64" i="1" s="1"/>
  <c r="Y60" i="1"/>
  <c r="AH60" i="1" s="1"/>
  <c r="Y86" i="1"/>
  <c r="AH86" i="1" s="1"/>
  <c r="AW86" i="1" s="1"/>
  <c r="Y75" i="1"/>
  <c r="AH75" i="1" s="1"/>
  <c r="AW75" i="1" s="1"/>
  <c r="Y41" i="1"/>
  <c r="AH41" i="1" s="1"/>
  <c r="AW41" i="1" s="1"/>
  <c r="Q112" i="1"/>
  <c r="Q64" i="1"/>
  <c r="T110" i="1"/>
  <c r="AE110" i="1" s="1"/>
  <c r="AT110" i="1" s="1"/>
  <c r="T177" i="1"/>
  <c r="T123" i="1"/>
  <c r="AE123" i="1" s="1"/>
  <c r="AT123" i="1" s="1"/>
  <c r="T93" i="1"/>
  <c r="AE93" i="1" s="1"/>
  <c r="AT93" i="1" s="1"/>
  <c r="T76" i="1"/>
  <c r="X118" i="1"/>
  <c r="X163" i="1"/>
  <c r="X194" i="1"/>
  <c r="Q121" i="1"/>
  <c r="Q173" i="1"/>
  <c r="AD173" i="1" s="1"/>
  <c r="AS173" i="1" s="1"/>
  <c r="Q158" i="1"/>
  <c r="AD158" i="1" s="1"/>
  <c r="AS158" i="1" s="1"/>
  <c r="Q106" i="1"/>
  <c r="Q35" i="1"/>
  <c r="R161" i="1"/>
  <c r="R156" i="1"/>
  <c r="R205" i="1"/>
  <c r="AD205" i="1" s="1"/>
  <c r="AS205" i="1" s="1"/>
  <c r="T197" i="1"/>
  <c r="AE197" i="1" s="1"/>
  <c r="AT197" i="1" s="1"/>
  <c r="T180" i="1"/>
  <c r="AE180" i="1" s="1"/>
  <c r="AT180" i="1" s="1"/>
  <c r="T86" i="1"/>
  <c r="AE86" i="1" s="1"/>
  <c r="AT86" i="1" s="1"/>
  <c r="T48" i="1"/>
  <c r="AE48" i="1" s="1"/>
  <c r="AT48" i="1" s="1"/>
  <c r="T22" i="1"/>
  <c r="AE22" i="1" s="1"/>
  <c r="AT22" i="1" s="1"/>
  <c r="X87" i="1"/>
  <c r="Y142" i="1"/>
  <c r="AH142" i="1" s="1"/>
  <c r="Y71" i="1"/>
  <c r="AH71" i="1" s="1"/>
  <c r="AW71" i="1" s="1"/>
  <c r="Y101" i="1"/>
  <c r="AH101" i="1" s="1"/>
  <c r="AW101" i="1" s="1"/>
  <c r="Y180" i="1"/>
  <c r="AH180" i="1" s="1"/>
  <c r="AW180" i="1" s="1"/>
  <c r="Q198" i="1"/>
  <c r="R124" i="1"/>
  <c r="T82" i="1"/>
  <c r="AE82" i="1" s="1"/>
  <c r="AT82" i="1" s="1"/>
  <c r="R148" i="1"/>
  <c r="AD148" i="1" s="1"/>
  <c r="AS148" i="1" s="1"/>
  <c r="T163" i="1"/>
  <c r="X146" i="1"/>
  <c r="Y62" i="1"/>
  <c r="AH62" i="1" s="1"/>
  <c r="AW62" i="1" s="1"/>
  <c r="Y106" i="1"/>
  <c r="AH106" i="1" s="1"/>
  <c r="AW106" i="1" s="1"/>
  <c r="Q107" i="1"/>
  <c r="Q170" i="1"/>
  <c r="Q144" i="1"/>
  <c r="R95" i="1"/>
  <c r="AD95" i="1" s="1"/>
  <c r="AS95" i="1" s="1"/>
  <c r="R59" i="1"/>
  <c r="R91" i="1"/>
  <c r="R96" i="1"/>
  <c r="T221" i="1"/>
  <c r="AE221" i="1" s="1"/>
  <c r="AT221" i="1" s="1"/>
  <c r="T183" i="1"/>
  <c r="AE183" i="1" s="1"/>
  <c r="AT183" i="1" s="1"/>
  <c r="Q22" i="1"/>
  <c r="Q201" i="1"/>
  <c r="Q141" i="1"/>
  <c r="AD141" i="1" s="1"/>
  <c r="AS141" i="1" s="1"/>
  <c r="Q126" i="1"/>
  <c r="Q15" i="1"/>
  <c r="R52" i="1"/>
  <c r="R13" i="1"/>
  <c r="R171" i="1"/>
  <c r="R107" i="1"/>
  <c r="T88" i="1"/>
  <c r="AE88" i="1" s="1"/>
  <c r="AT88" i="1" s="1"/>
  <c r="T184" i="1"/>
  <c r="AE184" i="1" s="1"/>
  <c r="AT184" i="1" s="1"/>
  <c r="T166" i="1"/>
  <c r="Y107" i="1"/>
  <c r="AH107" i="1" s="1"/>
  <c r="Q82" i="1"/>
  <c r="Q48" i="1"/>
  <c r="AD48" i="1" s="1"/>
  <c r="AS48" i="1" s="1"/>
  <c r="Q195" i="1"/>
  <c r="Q33" i="1"/>
  <c r="AD33" i="1" s="1"/>
  <c r="AS33" i="1" s="1"/>
  <c r="R218" i="1"/>
  <c r="R110" i="1"/>
  <c r="R74" i="1"/>
  <c r="R153" i="1"/>
  <c r="R162" i="1"/>
  <c r="R45" i="1"/>
  <c r="T169" i="1"/>
  <c r="AE169" i="1" s="1"/>
  <c r="AT169" i="1" s="1"/>
  <c r="T146" i="1"/>
  <c r="AE146" i="1" s="1"/>
  <c r="T191" i="1"/>
  <c r="AE191" i="1" s="1"/>
  <c r="AT191" i="1" s="1"/>
  <c r="T83" i="1"/>
  <c r="AE83" i="1" s="1"/>
  <c r="AT83" i="1" s="1"/>
  <c r="Y104" i="1"/>
  <c r="AH104" i="1" s="1"/>
  <c r="AW104" i="1" s="1"/>
  <c r="Y74" i="1"/>
  <c r="AH74" i="1" s="1"/>
  <c r="AW74" i="1" s="1"/>
  <c r="Y96" i="1"/>
  <c r="AH96" i="1" s="1"/>
  <c r="AW96" i="1" s="1"/>
  <c r="Q17" i="1"/>
  <c r="R49" i="1"/>
  <c r="R202" i="1"/>
  <c r="AD202" i="1" s="1"/>
  <c r="AS202" i="1" s="1"/>
  <c r="R152" i="1"/>
  <c r="R154" i="1"/>
  <c r="T109" i="1"/>
  <c r="Y15" i="1"/>
  <c r="AH15" i="1" s="1"/>
  <c r="AW15" i="1" s="1"/>
  <c r="Y214" i="1"/>
  <c r="AH214" i="1" s="1"/>
  <c r="AW214" i="1" s="1"/>
  <c r="Y34" i="1"/>
  <c r="AH34" i="1" s="1"/>
  <c r="AW34" i="1" s="1"/>
  <c r="Q136" i="1"/>
  <c r="Q108" i="1"/>
  <c r="Q73" i="1"/>
  <c r="Q42" i="1"/>
  <c r="AD42" i="1" s="1"/>
  <c r="AS42" i="1" s="1"/>
  <c r="Q19" i="1"/>
  <c r="AD19" i="1" s="1"/>
  <c r="AS19" i="1" s="1"/>
  <c r="R150" i="1"/>
  <c r="R26" i="1"/>
  <c r="T138" i="1"/>
  <c r="AE138" i="1" s="1"/>
  <c r="AT138" i="1" s="1"/>
  <c r="T125" i="1"/>
  <c r="AE125" i="1" s="1"/>
  <c r="AT125" i="1" s="1"/>
  <c r="X203" i="1"/>
  <c r="Y158" i="1"/>
  <c r="AH158" i="1" s="1"/>
  <c r="AW158" i="1" s="1"/>
  <c r="Y48" i="1"/>
  <c r="AH48" i="1" s="1"/>
  <c r="AW48" i="1" s="1"/>
  <c r="Q171" i="1"/>
  <c r="Q96" i="1"/>
  <c r="Q70" i="1"/>
  <c r="Q83" i="1"/>
  <c r="AD83" i="1" s="1"/>
  <c r="AS83" i="1" s="1"/>
  <c r="Q129" i="1"/>
  <c r="R199" i="1"/>
  <c r="R82" i="1"/>
  <c r="R143" i="1"/>
  <c r="T137" i="1"/>
  <c r="T168" i="1"/>
  <c r="AE168" i="1" s="1"/>
  <c r="AT168" i="1" s="1"/>
  <c r="T145" i="1"/>
  <c r="AE145" i="1" s="1"/>
  <c r="AT145" i="1" s="1"/>
  <c r="T92" i="1"/>
  <c r="AE92" i="1" s="1"/>
  <c r="AT92" i="1" s="1"/>
  <c r="Y140" i="1"/>
  <c r="AH140" i="1" s="1"/>
  <c r="AW140" i="1" s="1"/>
  <c r="Y102" i="1"/>
  <c r="AH102" i="1" s="1"/>
  <c r="AW102" i="1" s="1"/>
  <c r="Y80" i="1"/>
  <c r="AH80" i="1" s="1"/>
  <c r="AW80" i="1" s="1"/>
  <c r="Y123" i="1"/>
  <c r="AH123" i="1" s="1"/>
  <c r="AW123" i="1" s="1"/>
  <c r="Y197" i="1"/>
  <c r="AH197" i="1" s="1"/>
  <c r="AW197" i="1" s="1"/>
  <c r="Y89" i="1"/>
  <c r="AH89" i="1" s="1"/>
  <c r="AW89" i="1" s="1"/>
  <c r="Q149" i="1"/>
  <c r="Q113" i="1"/>
  <c r="Q221" i="1"/>
  <c r="Q206" i="1"/>
  <c r="Q164" i="1"/>
  <c r="Q130" i="1"/>
  <c r="AD130" i="1" s="1"/>
  <c r="AS130" i="1" s="1"/>
  <c r="R211" i="1"/>
  <c r="R67" i="1"/>
  <c r="R176" i="1"/>
  <c r="R220" i="1"/>
  <c r="R178" i="1"/>
  <c r="T207" i="1"/>
  <c r="AE207" i="1" s="1"/>
  <c r="AT207" i="1" s="1"/>
  <c r="T178" i="1"/>
  <c r="AE178" i="1" s="1"/>
  <c r="T54" i="1"/>
  <c r="AE54" i="1" s="1"/>
  <c r="AT54" i="1" s="1"/>
  <c r="T108" i="1"/>
  <c r="AE108" i="1" s="1"/>
  <c r="AT108" i="1" s="1"/>
  <c r="T97" i="1"/>
  <c r="AE97" i="1" s="1"/>
  <c r="AT97" i="1" s="1"/>
  <c r="T217" i="1"/>
  <c r="AE217" i="1" s="1"/>
  <c r="AT217" i="1" s="1"/>
  <c r="Y190" i="1"/>
  <c r="AH190" i="1" s="1"/>
  <c r="AW190" i="1" s="1"/>
  <c r="Q143" i="1"/>
  <c r="Q21" i="1"/>
  <c r="Q199" i="1"/>
  <c r="R32" i="1"/>
  <c r="R15" i="1"/>
  <c r="R160" i="1"/>
  <c r="AD160" i="1" s="1"/>
  <c r="AS160" i="1" s="1"/>
  <c r="R56" i="1"/>
  <c r="T192" i="1"/>
  <c r="AE192" i="1" s="1"/>
  <c r="AT192" i="1" s="1"/>
  <c r="T150" i="1"/>
  <c r="AE150" i="1" s="1"/>
  <c r="AT150" i="1" s="1"/>
  <c r="T90" i="1"/>
  <c r="AE90" i="1" s="1"/>
  <c r="AT90" i="1" s="1"/>
  <c r="T70" i="1"/>
  <c r="AE70" i="1" s="1"/>
  <c r="AT70" i="1" s="1"/>
  <c r="Q200" i="1"/>
  <c r="Q181" i="1"/>
  <c r="Q166" i="1"/>
  <c r="Q34" i="1"/>
  <c r="Q30" i="1"/>
  <c r="Q11" i="1"/>
  <c r="R93" i="1"/>
  <c r="R206" i="1"/>
  <c r="T100" i="1"/>
  <c r="AE100" i="1" s="1"/>
  <c r="AT100" i="1" s="1"/>
  <c r="T160" i="1"/>
  <c r="T16" i="1"/>
  <c r="AE16" i="1" s="1"/>
  <c r="AT16" i="1" s="1"/>
  <c r="T143" i="1"/>
  <c r="AE143" i="1" s="1"/>
  <c r="AT143" i="1" s="1"/>
  <c r="T106" i="1"/>
  <c r="AE106" i="1" s="1"/>
  <c r="AT106" i="1" s="1"/>
  <c r="Y211" i="1"/>
  <c r="AH211" i="1" s="1"/>
  <c r="AW211" i="1" s="1"/>
  <c r="Y173" i="1"/>
  <c r="AH173" i="1" s="1"/>
  <c r="AW173" i="1" s="1"/>
  <c r="AB65" i="1"/>
  <c r="AQ65" i="1" s="1"/>
  <c r="AB136" i="1"/>
  <c r="AQ136" i="1" s="1"/>
  <c r="AB128" i="1"/>
  <c r="AQ128" i="1" s="1"/>
  <c r="W154" i="1"/>
  <c r="X95" i="1"/>
  <c r="X117" i="1"/>
  <c r="Y87" i="1"/>
  <c r="AH87" i="1" s="1"/>
  <c r="AW87" i="1" s="1"/>
  <c r="Y23" i="1"/>
  <c r="AH23" i="1" s="1"/>
  <c r="AW23" i="1" s="1"/>
  <c r="Y16" i="1"/>
  <c r="AH16" i="1" s="1"/>
  <c r="AW16" i="1" s="1"/>
  <c r="Y171" i="1"/>
  <c r="AH171" i="1" s="1"/>
  <c r="AW171" i="1" s="1"/>
  <c r="Y148" i="1"/>
  <c r="AH148" i="1" s="1"/>
  <c r="AW148" i="1" s="1"/>
  <c r="Y55" i="1"/>
  <c r="AH55" i="1" s="1"/>
  <c r="AW55" i="1" s="1"/>
  <c r="Y83" i="1"/>
  <c r="AH83" i="1" s="1"/>
  <c r="AW83" i="1" s="1"/>
  <c r="Y203" i="1"/>
  <c r="AH203" i="1" s="1"/>
  <c r="AW203" i="1" s="1"/>
  <c r="X78" i="1"/>
  <c r="X198" i="1"/>
  <c r="X31" i="1"/>
  <c r="Y92" i="1"/>
  <c r="AH92" i="1" s="1"/>
  <c r="AW92" i="1" s="1"/>
  <c r="Y154" i="1"/>
  <c r="AH154" i="1" s="1"/>
  <c r="AW154" i="1" s="1"/>
  <c r="Y143" i="1"/>
  <c r="AH143" i="1" s="1"/>
  <c r="AW143" i="1" s="1"/>
  <c r="X141" i="1"/>
  <c r="Y77" i="1"/>
  <c r="AH77" i="1" s="1"/>
  <c r="AW77" i="1" s="1"/>
  <c r="Y213" i="1"/>
  <c r="AH213" i="1" s="1"/>
  <c r="AW213" i="1" s="1"/>
  <c r="Y186" i="1"/>
  <c r="AH186" i="1" s="1"/>
  <c r="AW186" i="1" s="1"/>
  <c r="Y137" i="1"/>
  <c r="AH137" i="1" s="1"/>
  <c r="Y59" i="1"/>
  <c r="AH59" i="1" s="1"/>
  <c r="AW59" i="1" s="1"/>
  <c r="Y153" i="1"/>
  <c r="AH153" i="1" s="1"/>
  <c r="AW153" i="1" s="1"/>
  <c r="X71" i="1"/>
  <c r="AG71" i="1" s="1"/>
  <c r="X114" i="1"/>
  <c r="Y129" i="1"/>
  <c r="AH129" i="1" s="1"/>
  <c r="AW129" i="1" s="1"/>
  <c r="Y85" i="1"/>
  <c r="AH85" i="1" s="1"/>
  <c r="AW85" i="1" s="1"/>
  <c r="Y184" i="1"/>
  <c r="AH184" i="1" s="1"/>
  <c r="AW184" i="1" s="1"/>
  <c r="U65" i="1"/>
  <c r="U103" i="1"/>
  <c r="V15" i="1"/>
  <c r="V185" i="1"/>
  <c r="W73" i="1"/>
  <c r="X124" i="1"/>
  <c r="Y201" i="1"/>
  <c r="AH201" i="1" s="1"/>
  <c r="AW201" i="1" s="1"/>
  <c r="Y217" i="1"/>
  <c r="AH217" i="1" s="1"/>
  <c r="AW217" i="1" s="1"/>
  <c r="Y115" i="1"/>
  <c r="AH115" i="1" s="1"/>
  <c r="AW115" i="1" s="1"/>
  <c r="AB76" i="1"/>
  <c r="AQ76" i="1" s="1"/>
  <c r="AB32" i="1"/>
  <c r="AQ32" i="1" s="1"/>
  <c r="U88" i="1"/>
  <c r="U26" i="1"/>
  <c r="X92" i="1"/>
  <c r="X150" i="1"/>
  <c r="Y56" i="1"/>
  <c r="AH56" i="1" s="1"/>
  <c r="AW56" i="1" s="1"/>
  <c r="U22" i="1"/>
  <c r="V48" i="1"/>
  <c r="W52" i="1"/>
  <c r="W97" i="1"/>
  <c r="Y155" i="1"/>
  <c r="AH155" i="1" s="1"/>
  <c r="AW155" i="1" s="1"/>
  <c r="U192" i="1"/>
  <c r="AF192" i="1" s="1"/>
  <c r="AU192" i="1" s="1"/>
  <c r="V95" i="1"/>
  <c r="X42" i="1"/>
  <c r="Y45" i="1"/>
  <c r="AH45" i="1" s="1"/>
  <c r="AW45" i="1" s="1"/>
  <c r="Y20" i="1"/>
  <c r="AH20" i="1" s="1"/>
  <c r="AW20" i="1" s="1"/>
  <c r="Y133" i="1"/>
  <c r="AH133" i="1" s="1"/>
  <c r="AW133" i="1" s="1"/>
  <c r="U157" i="1"/>
  <c r="V102" i="1"/>
  <c r="X133" i="1"/>
  <c r="X181" i="1"/>
  <c r="Y164" i="1"/>
  <c r="AH164" i="1" s="1"/>
  <c r="AW164" i="1" s="1"/>
  <c r="Y118" i="1"/>
  <c r="AH118" i="1" s="1"/>
  <c r="AW118" i="1" s="1"/>
  <c r="Y36" i="1"/>
  <c r="AH36" i="1" s="1"/>
  <c r="AW36" i="1" s="1"/>
  <c r="Y57" i="1"/>
  <c r="AH57" i="1" s="1"/>
  <c r="AW57" i="1" s="1"/>
  <c r="U207" i="1"/>
  <c r="U173" i="1"/>
  <c r="V153" i="1"/>
  <c r="W202" i="1"/>
  <c r="X102" i="1"/>
  <c r="X94" i="1"/>
  <c r="X212" i="1"/>
  <c r="X216" i="1"/>
  <c r="W41" i="1"/>
  <c r="Y147" i="1"/>
  <c r="AH147" i="1" s="1"/>
  <c r="AW147" i="1" s="1"/>
  <c r="Y22" i="1"/>
  <c r="AH22" i="1" s="1"/>
  <c r="AW22" i="1" s="1"/>
  <c r="Y181" i="1"/>
  <c r="AH181" i="1" s="1"/>
  <c r="AW181" i="1" s="1"/>
  <c r="X58" i="1"/>
  <c r="X195" i="1"/>
  <c r="X83" i="1"/>
  <c r="Y49" i="1"/>
  <c r="AH49" i="1" s="1"/>
  <c r="AW49" i="1" s="1"/>
  <c r="Y179" i="1"/>
  <c r="AH179" i="1" s="1"/>
  <c r="AW179" i="1" s="1"/>
  <c r="Y175" i="1"/>
  <c r="AH175" i="1" s="1"/>
  <c r="AW175" i="1" s="1"/>
  <c r="X130" i="1"/>
  <c r="X155" i="1"/>
  <c r="Y99" i="1"/>
  <c r="AH99" i="1" s="1"/>
  <c r="Y168" i="1"/>
  <c r="AH168" i="1" s="1"/>
  <c r="AW168" i="1" s="1"/>
  <c r="V136" i="1"/>
  <c r="X75" i="1"/>
  <c r="Y188" i="1"/>
  <c r="AH188" i="1" s="1"/>
  <c r="AW188" i="1" s="1"/>
  <c r="Y169" i="1"/>
  <c r="AH169" i="1" s="1"/>
  <c r="AW169" i="1" s="1"/>
  <c r="X199" i="1"/>
  <c r="X103" i="1"/>
  <c r="X47" i="1"/>
  <c r="Y144" i="1"/>
  <c r="Y70" i="1"/>
  <c r="AH70" i="1" s="1"/>
  <c r="AW70" i="1" s="1"/>
  <c r="Y68" i="1"/>
  <c r="AH68" i="1" s="1"/>
  <c r="AW68" i="1" s="1"/>
  <c r="Y93" i="1"/>
  <c r="AH93" i="1" s="1"/>
  <c r="AW93" i="1" s="1"/>
  <c r="W126" i="1"/>
  <c r="W120" i="1"/>
  <c r="X61" i="1"/>
  <c r="AG61" i="1" s="1"/>
  <c r="X41" i="1"/>
  <c r="X113" i="1"/>
  <c r="X39" i="1"/>
  <c r="X127" i="1"/>
  <c r="V36" i="1"/>
  <c r="V30" i="1"/>
  <c r="V158" i="1"/>
  <c r="X120" i="1"/>
  <c r="X28" i="1"/>
  <c r="AG28" i="1" s="1"/>
  <c r="X73" i="1"/>
  <c r="X137" i="1"/>
  <c r="AG137" i="1" s="1"/>
  <c r="AV137" i="1" s="1"/>
  <c r="X184" i="1"/>
  <c r="W210" i="1"/>
  <c r="AB160" i="1"/>
  <c r="AQ160" i="1" s="1"/>
  <c r="W89" i="1"/>
  <c r="AG89" i="1" s="1"/>
  <c r="AB166" i="1"/>
  <c r="AQ166" i="1" s="1"/>
  <c r="X183" i="1"/>
  <c r="U170" i="1"/>
  <c r="V39" i="1"/>
  <c r="X142" i="1"/>
  <c r="V88" i="1"/>
  <c r="V155" i="1"/>
  <c r="V160" i="1"/>
  <c r="X188" i="1"/>
  <c r="X82" i="1"/>
  <c r="U117" i="1"/>
  <c r="U73" i="1"/>
  <c r="V175" i="1"/>
  <c r="W161" i="1"/>
  <c r="U218" i="1"/>
  <c r="U196" i="1"/>
  <c r="V92" i="1"/>
  <c r="V169" i="1"/>
  <c r="AB61" i="1"/>
  <c r="AQ61" i="1" s="1"/>
  <c r="V161" i="1"/>
  <c r="V130" i="1"/>
  <c r="W77" i="1"/>
  <c r="U186" i="1"/>
  <c r="V201" i="1"/>
  <c r="V146" i="1"/>
  <c r="AF146" i="1" s="1"/>
  <c r="AU146" i="1" s="1"/>
  <c r="V199" i="1"/>
  <c r="W83" i="1"/>
  <c r="U32" i="1"/>
  <c r="U51" i="1"/>
  <c r="V174" i="1"/>
  <c r="V191" i="1"/>
  <c r="W192" i="1"/>
  <c r="V182" i="1"/>
  <c r="U154" i="1"/>
  <c r="W112" i="1"/>
  <c r="U203" i="1"/>
  <c r="U189" i="1"/>
  <c r="X168" i="1"/>
  <c r="V133" i="1"/>
  <c r="V98" i="1"/>
  <c r="W74" i="1"/>
  <c r="X34" i="1"/>
  <c r="U18" i="1"/>
  <c r="V104" i="1"/>
  <c r="W40" i="1"/>
  <c r="W15" i="1"/>
  <c r="W110" i="1"/>
  <c r="AG110" i="1" s="1"/>
  <c r="AV110" i="1" s="1"/>
  <c r="X72" i="1"/>
  <c r="X16" i="1"/>
  <c r="U50" i="1"/>
  <c r="AF50" i="1" s="1"/>
  <c r="U72" i="1"/>
  <c r="V122" i="1"/>
  <c r="V159" i="1"/>
  <c r="W42" i="1"/>
  <c r="W26" i="1"/>
  <c r="W100" i="1"/>
  <c r="X191" i="1"/>
  <c r="X30" i="1"/>
  <c r="X154" i="1"/>
  <c r="X173" i="1"/>
  <c r="X29" i="1"/>
  <c r="X220" i="1"/>
  <c r="X24" i="1"/>
  <c r="X98" i="1"/>
  <c r="X207" i="1"/>
  <c r="X148" i="1"/>
  <c r="X176" i="1"/>
  <c r="X57" i="1"/>
  <c r="X219" i="1"/>
  <c r="X217" i="1"/>
  <c r="U80" i="1"/>
  <c r="U162" i="1"/>
  <c r="U212" i="1"/>
  <c r="U86" i="1"/>
  <c r="U126" i="1"/>
  <c r="V150" i="1"/>
  <c r="V163" i="1"/>
  <c r="V212" i="1"/>
  <c r="V143" i="1"/>
  <c r="V116" i="1"/>
  <c r="V131" i="1"/>
  <c r="V188" i="1"/>
  <c r="W182" i="1"/>
  <c r="X129" i="1"/>
  <c r="AB25" i="1"/>
  <c r="AQ25" i="1" s="1"/>
  <c r="U44" i="1"/>
  <c r="U36" i="1"/>
  <c r="V56" i="1"/>
  <c r="AF56" i="1" s="1"/>
  <c r="AU56" i="1" s="1"/>
  <c r="V200" i="1"/>
  <c r="V176" i="1"/>
  <c r="X211" i="1"/>
  <c r="X52" i="1"/>
  <c r="X106" i="1"/>
  <c r="W204" i="1"/>
  <c r="X175" i="1"/>
  <c r="X135" i="1"/>
  <c r="AB126" i="1"/>
  <c r="AQ126" i="1" s="1"/>
  <c r="AB185" i="1"/>
  <c r="AQ185" i="1" s="1"/>
  <c r="AB75" i="1"/>
  <c r="AQ75" i="1" s="1"/>
  <c r="AB131" i="1"/>
  <c r="AQ131" i="1" s="1"/>
  <c r="X132" i="1"/>
  <c r="X205" i="1"/>
  <c r="X19" i="1"/>
  <c r="X93" i="1"/>
  <c r="X208" i="1"/>
  <c r="X140" i="1"/>
  <c r="X170" i="1"/>
  <c r="X108" i="1"/>
  <c r="X116" i="1"/>
  <c r="X11" i="1"/>
  <c r="AG11" i="1" s="1"/>
  <c r="X128" i="1"/>
  <c r="X76" i="1"/>
  <c r="AH126" i="1"/>
  <c r="AW126" i="1" s="1"/>
  <c r="AH125" i="1"/>
  <c r="AW125" i="1" s="1"/>
  <c r="AH183" i="1"/>
  <c r="AW183" i="1" s="1"/>
  <c r="AH145" i="1"/>
  <c r="AW145" i="1" s="1"/>
  <c r="AH120" i="1"/>
  <c r="AW120" i="1" s="1"/>
  <c r="AH95" i="1"/>
  <c r="AW95" i="1" s="1"/>
  <c r="AG51" i="1"/>
  <c r="X59" i="1"/>
  <c r="X143" i="1"/>
  <c r="X214" i="1"/>
  <c r="X23" i="1"/>
  <c r="X186" i="1"/>
  <c r="X53" i="1"/>
  <c r="X136" i="1"/>
  <c r="X147" i="1"/>
  <c r="X60" i="1"/>
  <c r="AH138" i="1"/>
  <c r="AW138" i="1" s="1"/>
  <c r="X33" i="1"/>
  <c r="X121" i="1"/>
  <c r="X32" i="1"/>
  <c r="X125" i="1"/>
  <c r="X161" i="1"/>
  <c r="X56" i="1"/>
  <c r="X221" i="1"/>
  <c r="X65" i="1"/>
  <c r="X25" i="1"/>
  <c r="X210" i="1"/>
  <c r="X177" i="1"/>
  <c r="X139" i="1"/>
  <c r="X99" i="1"/>
  <c r="X192" i="1"/>
  <c r="X187" i="1"/>
  <c r="AH163" i="1"/>
  <c r="AW163" i="1" s="1"/>
  <c r="AH91" i="1"/>
  <c r="AH121" i="1"/>
  <c r="AW121" i="1" s="1"/>
  <c r="AH97" i="1"/>
  <c r="AW97" i="1" s="1"/>
  <c r="X85" i="1"/>
  <c r="V12" i="1"/>
  <c r="AE28" i="1"/>
  <c r="AT28" i="1" s="1"/>
  <c r="V152" i="1"/>
  <c r="V206" i="1"/>
  <c r="V111" i="1"/>
  <c r="V108" i="1"/>
  <c r="V171" i="1"/>
  <c r="V47" i="1"/>
  <c r="W48" i="1"/>
  <c r="W125" i="1"/>
  <c r="W189" i="1"/>
  <c r="W24" i="1"/>
  <c r="W81" i="1"/>
  <c r="W171" i="1"/>
  <c r="V134" i="1"/>
  <c r="V38" i="1"/>
  <c r="AF38" i="1" s="1"/>
  <c r="AU38" i="1" s="1"/>
  <c r="V118" i="1"/>
  <c r="W141" i="1"/>
  <c r="W205" i="1"/>
  <c r="W91" i="1"/>
  <c r="W53" i="1"/>
  <c r="W209" i="1"/>
  <c r="W115" i="1"/>
  <c r="AG115" i="1" s="1"/>
  <c r="AV115" i="1" s="1"/>
  <c r="W191" i="1"/>
  <c r="W149" i="1"/>
  <c r="W50" i="1"/>
  <c r="AG50" i="1" s="1"/>
  <c r="W156" i="1"/>
  <c r="W68" i="1"/>
  <c r="W63" i="1"/>
  <c r="W67" i="1"/>
  <c r="AG67" i="1" s="1"/>
  <c r="V35" i="1"/>
  <c r="V44" i="1"/>
  <c r="V205" i="1"/>
  <c r="AF205" i="1" s="1"/>
  <c r="AU205" i="1" s="1"/>
  <c r="W70" i="1"/>
  <c r="W157" i="1"/>
  <c r="W144" i="1"/>
  <c r="W86" i="1"/>
  <c r="AG86" i="1" s="1"/>
  <c r="AV86" i="1" s="1"/>
  <c r="U143" i="1"/>
  <c r="U211" i="1"/>
  <c r="AF211" i="1" s="1"/>
  <c r="AU211" i="1" s="1"/>
  <c r="U133" i="1"/>
  <c r="W139" i="1"/>
  <c r="W160" i="1"/>
  <c r="AG160" i="1" s="1"/>
  <c r="AV160" i="1" s="1"/>
  <c r="W207" i="1"/>
  <c r="W140" i="1"/>
  <c r="W165" i="1"/>
  <c r="W34" i="1"/>
  <c r="W147" i="1"/>
  <c r="AE29" i="1"/>
  <c r="AT29" i="1" s="1"/>
  <c r="W18" i="1"/>
  <c r="W92" i="1"/>
  <c r="W32" i="1"/>
  <c r="W95" i="1"/>
  <c r="V137" i="1"/>
  <c r="V166" i="1"/>
  <c r="V157" i="1"/>
  <c r="V67" i="1"/>
  <c r="V126" i="1"/>
  <c r="V207" i="1"/>
  <c r="W47" i="1"/>
  <c r="W44" i="1"/>
  <c r="W185" i="1"/>
  <c r="W20" i="1"/>
  <c r="W178" i="1"/>
  <c r="AC115" i="1"/>
  <c r="AR115" i="1" s="1"/>
  <c r="AC85" i="1"/>
  <c r="AR85" i="1" s="1"/>
  <c r="AC169" i="1"/>
  <c r="AR169" i="1" s="1"/>
  <c r="AC48" i="1"/>
  <c r="AR48" i="1" s="1"/>
  <c r="AC123" i="1"/>
  <c r="AR123" i="1" s="1"/>
  <c r="AC188" i="1"/>
  <c r="AR188" i="1" s="1"/>
  <c r="AC93" i="1"/>
  <c r="AC41" i="1"/>
  <c r="AR41" i="1" s="1"/>
  <c r="AC52" i="1"/>
  <c r="AR52" i="1" s="1"/>
  <c r="AC11" i="1"/>
  <c r="AR11" i="1" s="1"/>
  <c r="AD61" i="1"/>
  <c r="AS61" i="1" s="1"/>
  <c r="V138" i="1"/>
  <c r="V64" i="1"/>
  <c r="AF64" i="1" s="1"/>
  <c r="AU64" i="1" s="1"/>
  <c r="V216" i="1"/>
  <c r="V165" i="1"/>
  <c r="V195" i="1"/>
  <c r="V25" i="1"/>
  <c r="AF25" i="1" s="1"/>
  <c r="V183" i="1"/>
  <c r="V142" i="1"/>
  <c r="AF142" i="1" s="1"/>
  <c r="AU142" i="1" s="1"/>
  <c r="V128" i="1"/>
  <c r="X104" i="1"/>
  <c r="X37" i="1"/>
  <c r="X17" i="1"/>
  <c r="X200" i="1"/>
  <c r="X88" i="1"/>
  <c r="X134" i="1"/>
  <c r="X77" i="1"/>
  <c r="X49" i="1"/>
  <c r="X63" i="1"/>
  <c r="X126" i="1"/>
  <c r="X138" i="1"/>
  <c r="AG138" i="1" s="1"/>
  <c r="AV138" i="1" s="1"/>
  <c r="X123" i="1"/>
  <c r="X69" i="1"/>
  <c r="X15" i="1"/>
  <c r="U174" i="1"/>
  <c r="V22" i="1"/>
  <c r="V45" i="1"/>
  <c r="V60" i="1"/>
  <c r="V74" i="1"/>
  <c r="V189" i="1"/>
  <c r="V61" i="1"/>
  <c r="V63" i="1"/>
  <c r="V140" i="1"/>
  <c r="V21" i="1"/>
  <c r="AF21" i="1" s="1"/>
  <c r="V113" i="1"/>
  <c r="V145" i="1"/>
  <c r="X202" i="1"/>
  <c r="X70" i="1"/>
  <c r="X112" i="1"/>
  <c r="X158" i="1"/>
  <c r="X68" i="1"/>
  <c r="X48" i="1"/>
  <c r="X215" i="1"/>
  <c r="X149" i="1"/>
  <c r="V68" i="1"/>
  <c r="V107" i="1"/>
  <c r="AF107" i="1" s="1"/>
  <c r="AU107" i="1" s="1"/>
  <c r="V170" i="1"/>
  <c r="X169" i="1"/>
  <c r="X107" i="1"/>
  <c r="X182" i="1"/>
  <c r="X167" i="1"/>
  <c r="X145" i="1"/>
  <c r="X79" i="1"/>
  <c r="X197" i="1"/>
  <c r="X26" i="1"/>
  <c r="X97" i="1"/>
  <c r="X171" i="1"/>
  <c r="X213" i="1"/>
  <c r="X62" i="1"/>
  <c r="X153" i="1"/>
  <c r="X91" i="1"/>
  <c r="X81" i="1"/>
  <c r="X166" i="1"/>
  <c r="X185" i="1"/>
  <c r="X157" i="1"/>
  <c r="X96" i="1"/>
  <c r="AG96" i="1" s="1"/>
  <c r="AV96" i="1" s="1"/>
  <c r="X174" i="1"/>
  <c r="U112" i="1"/>
  <c r="U29" i="1"/>
  <c r="U77" i="1"/>
  <c r="U97" i="1"/>
  <c r="U168" i="1"/>
  <c r="U132" i="1"/>
  <c r="U136" i="1"/>
  <c r="U13" i="1"/>
  <c r="U91" i="1"/>
  <c r="U69" i="1"/>
  <c r="U33" i="1"/>
  <c r="U49" i="1"/>
  <c r="AF49" i="1" s="1"/>
  <c r="AU49" i="1" s="1"/>
  <c r="U144" i="1"/>
  <c r="U83" i="1"/>
  <c r="AF83" i="1" s="1"/>
  <c r="AU83" i="1" s="1"/>
  <c r="U167" i="1"/>
  <c r="U149" i="1"/>
  <c r="AF149" i="1" s="1"/>
  <c r="AU149" i="1" s="1"/>
  <c r="U125" i="1"/>
  <c r="U152" i="1"/>
  <c r="U201" i="1"/>
  <c r="U52" i="1"/>
  <c r="V209" i="1"/>
  <c r="V179" i="1"/>
  <c r="V31" i="1"/>
  <c r="W134" i="1"/>
  <c r="W198" i="1"/>
  <c r="W79" i="1"/>
  <c r="W99" i="1"/>
  <c r="W38" i="1"/>
  <c r="W57" i="1"/>
  <c r="W136" i="1"/>
  <c r="AC75" i="1"/>
  <c r="AR75" i="1" s="1"/>
  <c r="AE74" i="1"/>
  <c r="AT74" i="1" s="1"/>
  <c r="W221" i="1"/>
  <c r="W164" i="1"/>
  <c r="AG164" i="1" s="1"/>
  <c r="AV164" i="1" s="1"/>
  <c r="W150" i="1"/>
  <c r="W58" i="1"/>
  <c r="W123" i="1"/>
  <c r="W78" i="1"/>
  <c r="W35" i="1"/>
  <c r="W143" i="1"/>
  <c r="W64" i="1"/>
  <c r="W158" i="1"/>
  <c r="W211" i="1"/>
  <c r="W220" i="1"/>
  <c r="W153" i="1"/>
  <c r="W217" i="1"/>
  <c r="W29" i="1"/>
  <c r="W146" i="1"/>
  <c r="W132" i="1"/>
  <c r="W54" i="1"/>
  <c r="W135" i="1"/>
  <c r="W199" i="1"/>
  <c r="W172" i="1"/>
  <c r="W17" i="1"/>
  <c r="W173" i="1"/>
  <c r="W216" i="1"/>
  <c r="W14" i="1"/>
  <c r="W155" i="1"/>
  <c r="W184" i="1"/>
  <c r="W114" i="1"/>
  <c r="W75" i="1"/>
  <c r="W208" i="1"/>
  <c r="W12" i="1"/>
  <c r="W85" i="1"/>
  <c r="W169" i="1"/>
  <c r="W72" i="1"/>
  <c r="W162" i="1"/>
  <c r="AG162" i="1" s="1"/>
  <c r="AV162" i="1" s="1"/>
  <c r="W90" i="1"/>
  <c r="W196" i="1"/>
  <c r="W215" i="1"/>
  <c r="W168" i="1"/>
  <c r="V139" i="1"/>
  <c r="V123" i="1"/>
  <c r="V72" i="1"/>
  <c r="V70" i="1"/>
  <c r="AC60" i="1"/>
  <c r="AR60" i="1" s="1"/>
  <c r="AC76" i="1"/>
  <c r="AR76" i="1" s="1"/>
  <c r="AC189" i="1"/>
  <c r="AR189" i="1" s="1"/>
  <c r="AE211" i="1"/>
  <c r="AT211" i="1" s="1"/>
  <c r="V181" i="1"/>
  <c r="V162" i="1"/>
  <c r="V218" i="1"/>
  <c r="U151" i="1"/>
  <c r="U66" i="1"/>
  <c r="AF66" i="1" s="1"/>
  <c r="AU66" i="1" s="1"/>
  <c r="U39" i="1"/>
  <c r="V28" i="1"/>
  <c r="V76" i="1"/>
  <c r="V132" i="1"/>
  <c r="V14" i="1"/>
  <c r="AF14" i="1" s="1"/>
  <c r="AU14" i="1" s="1"/>
  <c r="V167" i="1"/>
  <c r="V194" i="1"/>
  <c r="V144" i="1"/>
  <c r="V78" i="1"/>
  <c r="V127" i="1"/>
  <c r="V93" i="1"/>
  <c r="V16" i="1"/>
  <c r="V13" i="1"/>
  <c r="V84" i="1"/>
  <c r="V141" i="1"/>
  <c r="V29" i="1"/>
  <c r="AC61" i="1"/>
  <c r="AR61" i="1" s="1"/>
  <c r="AC46" i="1"/>
  <c r="AR46" i="1" s="1"/>
  <c r="AC30" i="1"/>
  <c r="AR30" i="1" s="1"/>
  <c r="AC145" i="1"/>
  <c r="AR145" i="1" s="1"/>
  <c r="AC130" i="1"/>
  <c r="AR130" i="1" s="1"/>
  <c r="AC77" i="1"/>
  <c r="AR77" i="1" s="1"/>
  <c r="AE65" i="1"/>
  <c r="AT65" i="1" s="1"/>
  <c r="AE25" i="1"/>
  <c r="AT25" i="1" s="1"/>
  <c r="U20" i="1"/>
  <c r="U131" i="1"/>
  <c r="U161" i="1"/>
  <c r="U202" i="1"/>
  <c r="U42" i="1"/>
  <c r="U106" i="1"/>
  <c r="AF106" i="1" s="1"/>
  <c r="AU106" i="1" s="1"/>
  <c r="U24" i="1"/>
  <c r="U138" i="1"/>
  <c r="U184" i="1"/>
  <c r="U84" i="1"/>
  <c r="U169" i="1"/>
  <c r="V99" i="1"/>
  <c r="AC114" i="1"/>
  <c r="AR114" i="1" s="1"/>
  <c r="AC14" i="1"/>
  <c r="AR14" i="1" s="1"/>
  <c r="AC221" i="1"/>
  <c r="AR221" i="1" s="1"/>
  <c r="AC55" i="1"/>
  <c r="AR55" i="1" s="1"/>
  <c r="AC199" i="1"/>
  <c r="AR199" i="1" s="1"/>
  <c r="AC24" i="1"/>
  <c r="AR24" i="1" s="1"/>
  <c r="AC107" i="1"/>
  <c r="AR107" i="1" s="1"/>
  <c r="U110" i="1"/>
  <c r="U118" i="1"/>
  <c r="U187" i="1"/>
  <c r="AE78" i="1"/>
  <c r="AT78" i="1" s="1"/>
  <c r="AE167" i="1"/>
  <c r="AT167" i="1" s="1"/>
  <c r="AE152" i="1"/>
  <c r="AT152" i="1" s="1"/>
  <c r="AE161" i="1"/>
  <c r="AT161" i="1" s="1"/>
  <c r="U61" i="1"/>
  <c r="U130" i="1"/>
  <c r="U98" i="1"/>
  <c r="U79" i="1"/>
  <c r="AF79" i="1" s="1"/>
  <c r="U85" i="1"/>
  <c r="U199" i="1"/>
  <c r="U180" i="1"/>
  <c r="U43" i="1"/>
  <c r="AF43" i="1" s="1"/>
  <c r="U108" i="1"/>
  <c r="U181" i="1"/>
  <c r="U95" i="1"/>
  <c r="U15" i="1"/>
  <c r="U155" i="1"/>
  <c r="U140" i="1"/>
  <c r="U204" i="1"/>
  <c r="V91" i="1"/>
  <c r="V57" i="1"/>
  <c r="V26" i="1"/>
  <c r="V33" i="1"/>
  <c r="W193" i="1"/>
  <c r="W111" i="1"/>
  <c r="AC109" i="1"/>
  <c r="AR109" i="1" s="1"/>
  <c r="U163" i="1"/>
  <c r="U54" i="1"/>
  <c r="U27" i="1"/>
  <c r="AF27" i="1" s="1"/>
  <c r="U100" i="1"/>
  <c r="U177" i="1"/>
  <c r="U215" i="1"/>
  <c r="U58" i="1"/>
  <c r="U115" i="1"/>
  <c r="AF115" i="1" s="1"/>
  <c r="AU115" i="1" s="1"/>
  <c r="U47" i="1"/>
  <c r="U185" i="1"/>
  <c r="V40" i="1"/>
  <c r="V17" i="1"/>
  <c r="V120" i="1"/>
  <c r="V186" i="1"/>
  <c r="V73" i="1"/>
  <c r="V20" i="1"/>
  <c r="V151" i="1"/>
  <c r="V148" i="1"/>
  <c r="V164" i="1"/>
  <c r="V220" i="1"/>
  <c r="V97" i="1"/>
  <c r="V202" i="1"/>
  <c r="V75" i="1"/>
  <c r="AF75" i="1" s="1"/>
  <c r="V55" i="1"/>
  <c r="W25" i="1"/>
  <c r="W121" i="1"/>
  <c r="W187" i="1"/>
  <c r="W145" i="1"/>
  <c r="W46" i="1"/>
  <c r="W31" i="1"/>
  <c r="W213" i="1"/>
  <c r="W128" i="1"/>
  <c r="W206" i="1"/>
  <c r="W107" i="1"/>
  <c r="W131" i="1"/>
  <c r="W195" i="1"/>
  <c r="W60" i="1"/>
  <c r="W201" i="1"/>
  <c r="AG201" i="1" s="1"/>
  <c r="AV201" i="1" s="1"/>
  <c r="W49" i="1"/>
  <c r="W130" i="1"/>
  <c r="W194" i="1"/>
  <c r="W113" i="1"/>
  <c r="AE69" i="1"/>
  <c r="AT69" i="1" s="1"/>
  <c r="AE18" i="1"/>
  <c r="AT18" i="1" s="1"/>
  <c r="AE47" i="1"/>
  <c r="AT47" i="1" s="1"/>
  <c r="AE20" i="1"/>
  <c r="AT20" i="1" s="1"/>
  <c r="U159" i="1"/>
  <c r="U30" i="1"/>
  <c r="U208" i="1"/>
  <c r="U213" i="1"/>
  <c r="AF213" i="1" s="1"/>
  <c r="AU213" i="1" s="1"/>
  <c r="U190" i="1"/>
  <c r="U99" i="1"/>
  <c r="V204" i="1"/>
  <c r="V177" i="1"/>
  <c r="U28" i="1"/>
  <c r="U147" i="1"/>
  <c r="U31" i="1"/>
  <c r="U104" i="1"/>
  <c r="U45" i="1"/>
  <c r="U123" i="1"/>
  <c r="U81" i="1"/>
  <c r="U40" i="1"/>
  <c r="U209" i="1"/>
  <c r="U183" i="1"/>
  <c r="U70" i="1"/>
  <c r="U164" i="1"/>
  <c r="U74" i="1"/>
  <c r="U165" i="1"/>
  <c r="U206" i="1"/>
  <c r="U48" i="1"/>
  <c r="V168" i="1"/>
  <c r="V19" i="1"/>
  <c r="V87" i="1"/>
  <c r="V11" i="1"/>
  <c r="V156" i="1"/>
  <c r="V180" i="1"/>
  <c r="W214" i="1"/>
  <c r="W203" i="1"/>
  <c r="W188" i="1"/>
  <c r="W180" i="1"/>
  <c r="W62" i="1"/>
  <c r="W200" i="1"/>
  <c r="W65" i="1"/>
  <c r="W176" i="1"/>
  <c r="W152" i="1"/>
  <c r="AG152" i="1" s="1"/>
  <c r="AV152" i="1" s="1"/>
  <c r="W37" i="1"/>
  <c r="W148" i="1"/>
  <c r="W76" i="1"/>
  <c r="U11" i="1"/>
  <c r="U82" i="1"/>
  <c r="AF82" i="1" s="1"/>
  <c r="U113" i="1"/>
  <c r="U16" i="1"/>
  <c r="U153" i="1"/>
  <c r="AF153" i="1" s="1"/>
  <c r="AU153" i="1" s="1"/>
  <c r="U217" i="1"/>
  <c r="U194" i="1"/>
  <c r="U139" i="1"/>
  <c r="U35" i="1"/>
  <c r="U122" i="1"/>
  <c r="U188" i="1"/>
  <c r="U23" i="1"/>
  <c r="U92" i="1"/>
  <c r="V41" i="1"/>
  <c r="V80" i="1"/>
  <c r="V71" i="1"/>
  <c r="V112" i="1"/>
  <c r="V86" i="1"/>
  <c r="V198" i="1"/>
  <c r="V193" i="1"/>
  <c r="AF193" i="1" s="1"/>
  <c r="AU193" i="1" s="1"/>
  <c r="V32" i="1"/>
  <c r="V208" i="1"/>
  <c r="V24" i="1"/>
  <c r="V90" i="1"/>
  <c r="V210" i="1"/>
  <c r="AF210" i="1" s="1"/>
  <c r="AU210" i="1" s="1"/>
  <c r="V135" i="1"/>
  <c r="V109" i="1"/>
  <c r="V129" i="1"/>
  <c r="V110" i="1"/>
  <c r="V147" i="1"/>
  <c r="V215" i="1"/>
  <c r="V65" i="1"/>
  <c r="V172" i="1"/>
  <c r="V34" i="1"/>
  <c r="V103" i="1"/>
  <c r="V23" i="1"/>
  <c r="V100" i="1"/>
  <c r="V219" i="1"/>
  <c r="V184" i="1"/>
  <c r="V46" i="1"/>
  <c r="AF46" i="1" s="1"/>
  <c r="AU46" i="1" s="1"/>
  <c r="V117" i="1"/>
  <c r="V197" i="1"/>
  <c r="W93" i="1"/>
  <c r="W80" i="1"/>
  <c r="W166" i="1"/>
  <c r="W212" i="1"/>
  <c r="W39" i="1"/>
  <c r="W219" i="1"/>
  <c r="W23" i="1"/>
  <c r="W101" i="1"/>
  <c r="AG101" i="1" s="1"/>
  <c r="AV101" i="1" s="1"/>
  <c r="W177" i="1"/>
  <c r="W170" i="1"/>
  <c r="W122" i="1"/>
  <c r="W82" i="1"/>
  <c r="W66" i="1"/>
  <c r="AG66" i="1" s="1"/>
  <c r="AV66" i="1" s="1"/>
  <c r="W159" i="1"/>
  <c r="W30" i="1"/>
  <c r="W109" i="1"/>
  <c r="W181" i="1"/>
  <c r="W124" i="1"/>
  <c r="W16" i="1"/>
  <c r="W87" i="1"/>
  <c r="W88" i="1"/>
  <c r="W104" i="1"/>
  <c r="W163" i="1"/>
  <c r="AG163" i="1" s="1"/>
  <c r="AV163" i="1" s="1"/>
  <c r="W94" i="1"/>
  <c r="W98" i="1"/>
  <c r="W118" i="1"/>
  <c r="W13" i="1"/>
  <c r="W151" i="1"/>
  <c r="W69" i="1"/>
  <c r="V59" i="1"/>
  <c r="V196" i="1"/>
  <c r="V54" i="1"/>
  <c r="V121" i="1"/>
  <c r="V42" i="1"/>
  <c r="V37" i="1"/>
  <c r="V62" i="1"/>
  <c r="V125" i="1"/>
  <c r="V173" i="1"/>
  <c r="V53" i="1"/>
  <c r="V154" i="1"/>
  <c r="V58" i="1"/>
  <c r="V52" i="1"/>
  <c r="V114" i="1"/>
  <c r="V187" i="1"/>
  <c r="V190" i="1"/>
  <c r="W103" i="1"/>
  <c r="W33" i="1"/>
  <c r="W22" i="1"/>
  <c r="W129" i="1"/>
  <c r="W43" i="1"/>
  <c r="W186" i="1"/>
  <c r="W55" i="1"/>
  <c r="W56" i="1"/>
  <c r="W133" i="1"/>
  <c r="W197" i="1"/>
  <c r="W59" i="1"/>
  <c r="W45" i="1"/>
  <c r="AG45" i="1" s="1"/>
  <c r="W190" i="1"/>
  <c r="W21" i="1"/>
  <c r="W105" i="1"/>
  <c r="AG105" i="1" s="1"/>
  <c r="AV105" i="1" s="1"/>
  <c r="W179" i="1"/>
  <c r="AG179" i="1" s="1"/>
  <c r="AV179" i="1" s="1"/>
  <c r="W117" i="1"/>
  <c r="AG117" i="1" s="1"/>
  <c r="AV117" i="1" s="1"/>
  <c r="W84" i="1"/>
  <c r="W27" i="1"/>
  <c r="AG27" i="1" s="1"/>
  <c r="W167" i="1"/>
  <c r="W108" i="1"/>
  <c r="U214" i="1"/>
  <c r="AF214" i="1" s="1"/>
  <c r="AU214" i="1" s="1"/>
  <c r="U96" i="1"/>
  <c r="AF96" i="1" s="1"/>
  <c r="AU96" i="1" s="1"/>
  <c r="U135" i="1"/>
  <c r="U68" i="1"/>
  <c r="U114" i="1"/>
  <c r="U158" i="1"/>
  <c r="U76" i="1"/>
  <c r="U124" i="1"/>
  <c r="U19" i="1"/>
  <c r="U53" i="1"/>
  <c r="U127" i="1"/>
  <c r="U41" i="1"/>
  <c r="U34" i="1"/>
  <c r="U150" i="1"/>
  <c r="U59" i="1"/>
  <c r="U197" i="1"/>
  <c r="U219" i="1"/>
  <c r="U62" i="1"/>
  <c r="U200" i="1"/>
  <c r="U116" i="1"/>
  <c r="U105" i="1"/>
  <c r="AF105" i="1" s="1"/>
  <c r="AU105" i="1" s="1"/>
  <c r="AB174" i="1"/>
  <c r="AQ174" i="1" s="1"/>
  <c r="U120" i="1"/>
  <c r="U37" i="1"/>
  <c r="U55" i="1"/>
  <c r="U129" i="1"/>
  <c r="U78" i="1"/>
  <c r="U109" i="1"/>
  <c r="U17" i="1"/>
  <c r="U148" i="1"/>
  <c r="U171" i="1"/>
  <c r="U216" i="1"/>
  <c r="U63" i="1"/>
  <c r="U178" i="1"/>
  <c r="AF178" i="1" s="1"/>
  <c r="AU178" i="1" s="1"/>
  <c r="U111" i="1"/>
  <c r="V101" i="1"/>
  <c r="AF101" i="1" s="1"/>
  <c r="AU101" i="1" s="1"/>
  <c r="U175" i="1"/>
  <c r="U156" i="1"/>
  <c r="U220" i="1"/>
  <c r="U166" i="1"/>
  <c r="AB96" i="1"/>
  <c r="AQ96" i="1" s="1"/>
  <c r="U94" i="1"/>
  <c r="U141" i="1"/>
  <c r="U182" i="1"/>
  <c r="U87" i="1"/>
  <c r="U137" i="1"/>
  <c r="U191" i="1"/>
  <c r="U12" i="1"/>
  <c r="U90" i="1"/>
  <c r="U172" i="1"/>
  <c r="U221" i="1"/>
  <c r="U198" i="1"/>
  <c r="AB187" i="1"/>
  <c r="AQ187" i="1" s="1"/>
  <c r="AD24" i="1"/>
  <c r="AS24" i="1" s="1"/>
  <c r="AD28" i="1"/>
  <c r="AS28" i="1" s="1"/>
  <c r="U71" i="1"/>
  <c r="AE33" i="1"/>
  <c r="AT33" i="1" s="1"/>
  <c r="AE198" i="1"/>
  <c r="AT198" i="1" s="1"/>
  <c r="AE24" i="1"/>
  <c r="AT24" i="1" s="1"/>
  <c r="AD181" i="1"/>
  <c r="AS181" i="1" s="1"/>
  <c r="AE137" i="1"/>
  <c r="AT137" i="1" s="1"/>
  <c r="AE36" i="1"/>
  <c r="AT36" i="1" s="1"/>
  <c r="AE35" i="1"/>
  <c r="AT35" i="1" s="1"/>
  <c r="AE155" i="1"/>
  <c r="AT155" i="1" s="1"/>
  <c r="AE59" i="1"/>
  <c r="AT59" i="1" s="1"/>
  <c r="AE46" i="1"/>
  <c r="AT46" i="1" s="1"/>
  <c r="AD31" i="1"/>
  <c r="AS31" i="1" s="1"/>
  <c r="AD39" i="1"/>
  <c r="AS39" i="1" s="1"/>
  <c r="AE162" i="1"/>
  <c r="AT162" i="1" s="1"/>
  <c r="AE104" i="1"/>
  <c r="AT104" i="1" s="1"/>
  <c r="AE13" i="1"/>
  <c r="AT13" i="1" s="1"/>
  <c r="AE84" i="1"/>
  <c r="AT84" i="1" s="1"/>
  <c r="AE79" i="1"/>
  <c r="AT79" i="1" s="1"/>
  <c r="AE31" i="1"/>
  <c r="AT31" i="1" s="1"/>
  <c r="AE165" i="1"/>
  <c r="AT165" i="1" s="1"/>
  <c r="AE215" i="1"/>
  <c r="AT215" i="1" s="1"/>
  <c r="AB147" i="1"/>
  <c r="AQ147" i="1" s="1"/>
  <c r="AE95" i="1"/>
  <c r="AT95" i="1" s="1"/>
  <c r="AE94" i="1"/>
  <c r="AT94" i="1" s="1"/>
  <c r="AE67" i="1"/>
  <c r="AT67" i="1" s="1"/>
  <c r="AE52" i="1"/>
  <c r="AT52" i="1" s="1"/>
  <c r="AE43" i="1"/>
  <c r="AT43" i="1" s="1"/>
  <c r="AE27" i="1"/>
  <c r="AT27" i="1" s="1"/>
  <c r="AE129" i="1"/>
  <c r="AT129" i="1" s="1"/>
  <c r="N89" i="1"/>
  <c r="AB89" i="1" s="1"/>
  <c r="AE30" i="1"/>
  <c r="AT30" i="1" s="1"/>
  <c r="AE55" i="1"/>
  <c r="AT55" i="1" s="1"/>
  <c r="AE160" i="1"/>
  <c r="AT160" i="1" s="1"/>
  <c r="S437" i="1"/>
  <c r="AE14" i="1"/>
  <c r="AT14" i="1" s="1"/>
  <c r="AC15" i="1"/>
  <c r="AR15" i="1" s="1"/>
  <c r="AC79" i="1"/>
  <c r="AR79" i="1" s="1"/>
  <c r="AC49" i="1"/>
  <c r="AR49" i="1" s="1"/>
  <c r="AC100" i="1"/>
  <c r="AR100" i="1" s="1"/>
  <c r="AC144" i="1"/>
  <c r="AR144" i="1" s="1"/>
  <c r="AC37" i="1"/>
  <c r="AR37" i="1" s="1"/>
  <c r="AE166" i="1"/>
  <c r="AT166" i="1" s="1"/>
  <c r="AE62" i="1"/>
  <c r="AT62" i="1" s="1"/>
  <c r="AE40" i="1"/>
  <c r="AT40" i="1" s="1"/>
  <c r="AE49" i="1"/>
  <c r="AT49" i="1" s="1"/>
  <c r="AC33" i="1"/>
  <c r="AR33" i="1" s="1"/>
  <c r="AC111" i="1"/>
  <c r="AR111" i="1" s="1"/>
  <c r="AC25" i="1"/>
  <c r="AR25" i="1" s="1"/>
  <c r="AC141" i="1"/>
  <c r="AR141" i="1" s="1"/>
  <c r="AC209" i="1"/>
  <c r="AR209" i="1" s="1"/>
  <c r="AC71" i="1"/>
  <c r="AR71" i="1" s="1"/>
  <c r="AE163" i="1"/>
  <c r="AT163" i="1" s="1"/>
  <c r="AE212" i="1"/>
  <c r="AT212" i="1" s="1"/>
  <c r="AE120" i="1"/>
  <c r="AT120" i="1" s="1"/>
  <c r="AE109" i="1"/>
  <c r="AT109" i="1" s="1"/>
  <c r="AB78" i="1"/>
  <c r="AQ78" i="1" s="1"/>
  <c r="AB163" i="1"/>
  <c r="AQ163" i="1" s="1"/>
  <c r="AC64" i="1"/>
  <c r="AR64" i="1" s="1"/>
  <c r="AC202" i="1"/>
  <c r="AR202" i="1" s="1"/>
  <c r="AC104" i="1"/>
  <c r="AR104" i="1" s="1"/>
  <c r="AC54" i="1"/>
  <c r="AR54" i="1" s="1"/>
  <c r="AD165" i="1"/>
  <c r="AS165" i="1" s="1"/>
  <c r="AD38" i="1"/>
  <c r="AS38" i="1" s="1"/>
  <c r="AE32" i="1"/>
  <c r="AT32" i="1" s="1"/>
  <c r="AE98" i="1"/>
  <c r="AT98" i="1" s="1"/>
  <c r="AE172" i="1"/>
  <c r="AT172" i="1" s="1"/>
  <c r="AE213" i="1"/>
  <c r="AT213" i="1" s="1"/>
  <c r="AE19" i="1"/>
  <c r="AT19" i="1" s="1"/>
  <c r="AC152" i="1"/>
  <c r="AR152" i="1" s="1"/>
  <c r="AC42" i="1"/>
  <c r="AR42" i="1" s="1"/>
  <c r="AC12" i="1"/>
  <c r="AR12" i="1" s="1"/>
  <c r="AC68" i="1"/>
  <c r="AR68" i="1" s="1"/>
  <c r="AB69" i="1"/>
  <c r="AQ69" i="1" s="1"/>
  <c r="AB157" i="1"/>
  <c r="AQ157" i="1" s="1"/>
  <c r="AB121" i="1"/>
  <c r="AQ121" i="1" s="1"/>
  <c r="AC16" i="1"/>
  <c r="AR16" i="1" s="1"/>
  <c r="AC51" i="1"/>
  <c r="AR51" i="1" s="1"/>
  <c r="AC72" i="1"/>
  <c r="AR72" i="1" s="1"/>
  <c r="AC29" i="1"/>
  <c r="AR29" i="1" s="1"/>
  <c r="AC34" i="1"/>
  <c r="AR34" i="1" s="1"/>
  <c r="AC151" i="1"/>
  <c r="AR151" i="1" s="1"/>
  <c r="AC26" i="1"/>
  <c r="AR26" i="1" s="1"/>
  <c r="AC59" i="1"/>
  <c r="AR59" i="1" s="1"/>
  <c r="AC56" i="1"/>
  <c r="AR56" i="1" s="1"/>
  <c r="S356" i="1"/>
  <c r="S404" i="1"/>
  <c r="S340" i="1"/>
  <c r="S375" i="1"/>
  <c r="S376" i="1"/>
  <c r="S351" i="1"/>
  <c r="S300" i="1"/>
  <c r="S314" i="1"/>
  <c r="S361" i="1"/>
  <c r="S381" i="1"/>
  <c r="S317" i="1"/>
  <c r="S383" i="1"/>
  <c r="S303" i="1"/>
  <c r="S432" i="1"/>
  <c r="S313" i="1"/>
  <c r="S379" i="1"/>
  <c r="S353" i="1"/>
  <c r="S433" i="1"/>
  <c r="S419" i="1"/>
  <c r="S336" i="1"/>
  <c r="S430" i="1"/>
  <c r="S349" i="1"/>
  <c r="S413" i="1"/>
  <c r="AE195" i="1"/>
  <c r="AT195" i="1" s="1"/>
  <c r="S414" i="1"/>
  <c r="S326" i="1"/>
  <c r="S399" i="1"/>
  <c r="AE135" i="1"/>
  <c r="AT135" i="1" s="1"/>
  <c r="S354" i="1"/>
  <c r="AE85" i="1"/>
  <c r="AT85" i="1" s="1"/>
  <c r="S304" i="1"/>
  <c r="S334" i="1"/>
  <c r="S403" i="1"/>
  <c r="S325" i="1"/>
  <c r="S357" i="1"/>
  <c r="AE202" i="1"/>
  <c r="AT202" i="1" s="1"/>
  <c r="S421" i="1"/>
  <c r="S422" i="1"/>
  <c r="S320" i="1"/>
  <c r="S342" i="1"/>
  <c r="AE188" i="1"/>
  <c r="AT188" i="1" s="1"/>
  <c r="S407" i="1"/>
  <c r="S345" i="1"/>
  <c r="S409" i="1"/>
  <c r="S346" i="1"/>
  <c r="S318" i="1"/>
  <c r="AE176" i="1"/>
  <c r="AT176" i="1" s="1"/>
  <c r="S395" i="1"/>
  <c r="S319" i="1"/>
  <c r="S359" i="1"/>
  <c r="S380" i="1"/>
  <c r="S328" i="1"/>
  <c r="S323" i="1"/>
  <c r="S371" i="1"/>
  <c r="S365" i="1"/>
  <c r="S429" i="1"/>
  <c r="S366" i="1"/>
  <c r="S364" i="1"/>
  <c r="AE196" i="1"/>
  <c r="AT196" i="1" s="1"/>
  <c r="S415" i="1"/>
  <c r="S369" i="1"/>
  <c r="S372" i="1"/>
  <c r="AE151" i="1"/>
  <c r="AT151" i="1" s="1"/>
  <c r="S370" i="1"/>
  <c r="S434" i="1"/>
  <c r="AE136" i="1"/>
  <c r="AT136" i="1" s="1"/>
  <c r="S355" i="1"/>
  <c r="S344" i="1"/>
  <c r="S373" i="1"/>
  <c r="AE154" i="1"/>
  <c r="AT154" i="1" s="1"/>
  <c r="S396" i="1"/>
  <c r="AE219" i="1"/>
  <c r="AT219" i="1" s="1"/>
  <c r="S438" i="1"/>
  <c r="AE204" i="1"/>
  <c r="AT204" i="1" s="1"/>
  <c r="S423" i="1"/>
  <c r="S360" i="1"/>
  <c r="S362" i="1"/>
  <c r="S426" i="1"/>
  <c r="AE128" i="1"/>
  <c r="AT128" i="1" s="1"/>
  <c r="S347" i="1"/>
  <c r="S411" i="1"/>
  <c r="S358" i="1"/>
  <c r="S412" i="1"/>
  <c r="S386" i="1"/>
  <c r="S417" i="1"/>
  <c r="S388" i="1"/>
  <c r="S408" i="1"/>
  <c r="S391" i="1"/>
  <c r="S307" i="1"/>
  <c r="S440" i="1"/>
  <c r="S311" i="1"/>
  <c r="S416" i="1"/>
  <c r="S367" i="1"/>
  <c r="S352" i="1"/>
  <c r="S400" i="1"/>
  <c r="S385" i="1"/>
  <c r="S329" i="1"/>
  <c r="AE209" i="1"/>
  <c r="AT209" i="1" s="1"/>
  <c r="S428" i="1"/>
  <c r="S435" i="1"/>
  <c r="AE149" i="1"/>
  <c r="AT149" i="1" s="1"/>
  <c r="S368" i="1"/>
  <c r="AE170" i="1"/>
  <c r="AT170" i="1" s="1"/>
  <c r="S389" i="1"/>
  <c r="S390" i="1"/>
  <c r="S343" i="1"/>
  <c r="S439" i="1"/>
  <c r="S436" i="1"/>
  <c r="S377" i="1"/>
  <c r="S420" i="1"/>
  <c r="AE201" i="1"/>
  <c r="AT201" i="1" s="1"/>
  <c r="AE159" i="1"/>
  <c r="AT159" i="1" s="1"/>
  <c r="S378" i="1"/>
  <c r="S363" i="1"/>
  <c r="AE208" i="1"/>
  <c r="AT208" i="1" s="1"/>
  <c r="S427" i="1"/>
  <c r="S327" i="1"/>
  <c r="S398" i="1"/>
  <c r="S337" i="1"/>
  <c r="S339" i="1"/>
  <c r="S418" i="1"/>
  <c r="S321" i="1"/>
  <c r="S431" i="1"/>
  <c r="S312" i="1"/>
  <c r="S341" i="1"/>
  <c r="S374" i="1"/>
  <c r="S382" i="1"/>
  <c r="S350" i="1"/>
  <c r="S384" i="1"/>
  <c r="S425" i="1"/>
  <c r="S308" i="1"/>
  <c r="S410" i="1"/>
  <c r="S348" i="1"/>
  <c r="S397" i="1"/>
  <c r="S324" i="1"/>
  <c r="S333" i="1"/>
  <c r="AE114" i="1"/>
  <c r="AT114" i="1" s="1"/>
  <c r="S309" i="1"/>
  <c r="S315" i="1"/>
  <c r="S322" i="1"/>
  <c r="AE182" i="1"/>
  <c r="AT182" i="1" s="1"/>
  <c r="S401" i="1"/>
  <c r="S332" i="1"/>
  <c r="S402" i="1"/>
  <c r="S302" i="1"/>
  <c r="S387" i="1"/>
  <c r="AE112" i="1"/>
  <c r="AT112" i="1" s="1"/>
  <c r="S331" i="1"/>
  <c r="AE205" i="1"/>
  <c r="AT205" i="1" s="1"/>
  <c r="S424" i="1"/>
  <c r="S330" i="1"/>
  <c r="AE186" i="1"/>
  <c r="AT186" i="1" s="1"/>
  <c r="S405" i="1"/>
  <c r="S406" i="1"/>
  <c r="AE91" i="1"/>
  <c r="AT91" i="1" s="1"/>
  <c r="S310" i="1"/>
  <c r="S306" i="1"/>
  <c r="AE174" i="1"/>
  <c r="AT174" i="1" s="1"/>
  <c r="S393" i="1"/>
  <c r="S305" i="1"/>
  <c r="S316" i="1"/>
  <c r="S394" i="1"/>
  <c r="S335" i="1"/>
  <c r="AE80" i="1"/>
  <c r="AT80" i="1" s="1"/>
  <c r="S299" i="1"/>
  <c r="AE173" i="1"/>
  <c r="AT173" i="1" s="1"/>
  <c r="S392" i="1"/>
  <c r="S301" i="1"/>
  <c r="AB159" i="1"/>
  <c r="AQ159" i="1" s="1"/>
  <c r="AD55" i="1"/>
  <c r="AS55" i="1" s="1"/>
  <c r="AD14" i="1"/>
  <c r="AS14" i="1" s="1"/>
  <c r="AB106" i="1"/>
  <c r="AQ106" i="1" s="1"/>
  <c r="AD72" i="1"/>
  <c r="AS72" i="1" s="1"/>
  <c r="AD53" i="1"/>
  <c r="AS53" i="1" s="1"/>
  <c r="AD23" i="1"/>
  <c r="AS23" i="1" s="1"/>
  <c r="AB196" i="1"/>
  <c r="AQ196" i="1" s="1"/>
  <c r="AC186" i="1"/>
  <c r="AR186" i="1" s="1"/>
  <c r="AC18" i="1"/>
  <c r="AR18" i="1" s="1"/>
  <c r="AC88" i="1"/>
  <c r="AR88" i="1" s="1"/>
  <c r="AC70" i="1"/>
  <c r="AR70" i="1" s="1"/>
  <c r="AC220" i="1"/>
  <c r="AR220" i="1" s="1"/>
  <c r="AC205" i="1"/>
  <c r="AR205" i="1" s="1"/>
  <c r="AD25" i="1"/>
  <c r="AS25" i="1" s="1"/>
  <c r="AB189" i="1"/>
  <c r="AQ189" i="1" s="1"/>
  <c r="AB72" i="1"/>
  <c r="AQ72" i="1" s="1"/>
  <c r="AB171" i="1"/>
  <c r="AQ171" i="1" s="1"/>
  <c r="AB178" i="1"/>
  <c r="AQ178" i="1" s="1"/>
  <c r="AB182" i="1"/>
  <c r="AQ182" i="1" s="1"/>
  <c r="AB141" i="1"/>
  <c r="AQ141" i="1" s="1"/>
  <c r="AB67" i="1"/>
  <c r="AQ67" i="1" s="1"/>
  <c r="AC179" i="1"/>
  <c r="AR179" i="1" s="1"/>
  <c r="AC38" i="1"/>
  <c r="AR38" i="1" s="1"/>
  <c r="AC65" i="1"/>
  <c r="AR65" i="1" s="1"/>
  <c r="AC182" i="1"/>
  <c r="AR182" i="1" s="1"/>
  <c r="AB95" i="1"/>
  <c r="AQ95" i="1" s="1"/>
  <c r="AB18" i="1"/>
  <c r="AB164" i="1"/>
  <c r="AQ164" i="1" s="1"/>
  <c r="AB213" i="1"/>
  <c r="AQ213" i="1" s="1"/>
  <c r="AB52" i="1"/>
  <c r="AQ52" i="1" s="1"/>
  <c r="AB179" i="1"/>
  <c r="AQ179" i="1" s="1"/>
  <c r="AC19" i="1"/>
  <c r="AR19" i="1" s="1"/>
  <c r="AC21" i="1"/>
  <c r="AR21" i="1" s="1"/>
  <c r="AC69" i="1"/>
  <c r="AR69" i="1" s="1"/>
  <c r="AC124" i="1"/>
  <c r="AR124" i="1" s="1"/>
  <c r="AC90" i="1"/>
  <c r="AR90" i="1" s="1"/>
  <c r="AB104" i="1"/>
  <c r="AQ104" i="1" s="1"/>
  <c r="AD203" i="1"/>
  <c r="AS203" i="1" s="1"/>
  <c r="AD147" i="1"/>
  <c r="AS147" i="1" s="1"/>
  <c r="AD92" i="1"/>
  <c r="AS92" i="1" s="1"/>
  <c r="AD85" i="1"/>
  <c r="AD155" i="1"/>
  <c r="AS155" i="1" s="1"/>
  <c r="AD204" i="1"/>
  <c r="AS204" i="1" s="1"/>
  <c r="AD185" i="1"/>
  <c r="AS185" i="1" s="1"/>
  <c r="AD189" i="1"/>
  <c r="AS189" i="1" s="1"/>
  <c r="AB33" i="1"/>
  <c r="AQ33" i="1" s="1"/>
  <c r="AB62" i="1"/>
  <c r="AQ62" i="1" s="1"/>
  <c r="AB170" i="1"/>
  <c r="AQ170" i="1" s="1"/>
  <c r="AB30" i="1"/>
  <c r="AQ30" i="1" s="1"/>
  <c r="AB181" i="1"/>
  <c r="AQ181" i="1" s="1"/>
  <c r="AB85" i="1"/>
  <c r="AQ85" i="1" s="1"/>
  <c r="AB74" i="1"/>
  <c r="AQ74" i="1" s="1"/>
  <c r="AC78" i="1"/>
  <c r="AR78" i="1" s="1"/>
  <c r="AC50" i="1"/>
  <c r="AR50" i="1" s="1"/>
  <c r="AC57" i="1"/>
  <c r="AR57" i="1" s="1"/>
  <c r="AC28" i="1"/>
  <c r="AR28" i="1" s="1"/>
  <c r="O304" i="1"/>
  <c r="AD197" i="1"/>
  <c r="AS197" i="1" s="1"/>
  <c r="AD182" i="1"/>
  <c r="AS182" i="1" s="1"/>
  <c r="AD137" i="1"/>
  <c r="AS137" i="1" s="1"/>
  <c r="AD118" i="1"/>
  <c r="AS118" i="1" s="1"/>
  <c r="AD167" i="1"/>
  <c r="AS167" i="1" s="1"/>
  <c r="AD187" i="1"/>
  <c r="AS187" i="1" s="1"/>
  <c r="AD81" i="1"/>
  <c r="AS81" i="1" s="1"/>
  <c r="AD112" i="1"/>
  <c r="AS112" i="1" s="1"/>
  <c r="AD209" i="1"/>
  <c r="AS209" i="1" s="1"/>
  <c r="AC217" i="1"/>
  <c r="AR217" i="1" s="1"/>
  <c r="AC58" i="1"/>
  <c r="AR58" i="1" s="1"/>
  <c r="AC62" i="1"/>
  <c r="AR62" i="1" s="1"/>
  <c r="AC176" i="1"/>
  <c r="AR176" i="1" s="1"/>
  <c r="AC35" i="1"/>
  <c r="AR35" i="1" s="1"/>
  <c r="AC175" i="1"/>
  <c r="AR175" i="1" s="1"/>
  <c r="AB118" i="1"/>
  <c r="AQ118" i="1" s="1"/>
  <c r="AB190" i="1"/>
  <c r="AQ190" i="1" s="1"/>
  <c r="AB36" i="1"/>
  <c r="AQ36" i="1" s="1"/>
  <c r="AB21" i="1"/>
  <c r="AQ21" i="1" s="1"/>
  <c r="AB19" i="1"/>
  <c r="AQ19" i="1" s="1"/>
  <c r="AB12" i="1"/>
  <c r="AQ12" i="1" s="1"/>
  <c r="AB183" i="1"/>
  <c r="AQ183" i="1" s="1"/>
  <c r="AB29" i="1"/>
  <c r="AQ29" i="1" s="1"/>
  <c r="AB108" i="1"/>
  <c r="AQ108" i="1" s="1"/>
  <c r="AB176" i="1"/>
  <c r="AQ176" i="1" s="1"/>
  <c r="AB81" i="1"/>
  <c r="AQ81" i="1" s="1"/>
  <c r="AB13" i="1"/>
  <c r="AQ13" i="1" s="1"/>
  <c r="AB84" i="1"/>
  <c r="AQ84" i="1" s="1"/>
  <c r="AB169" i="1"/>
  <c r="AQ169" i="1" s="1"/>
  <c r="AB23" i="1"/>
  <c r="AQ23" i="1" s="1"/>
  <c r="AB175" i="1"/>
  <c r="AQ175" i="1" s="1"/>
  <c r="AB71" i="1"/>
  <c r="AQ71" i="1" s="1"/>
  <c r="AB38" i="1"/>
  <c r="AQ38" i="1" s="1"/>
  <c r="AB216" i="1"/>
  <c r="AQ216" i="1" s="1"/>
  <c r="AC44" i="1"/>
  <c r="AR44" i="1" s="1"/>
  <c r="AC39" i="1"/>
  <c r="AR39" i="1" s="1"/>
  <c r="AC211" i="1"/>
  <c r="AR211" i="1" s="1"/>
  <c r="AC66" i="1"/>
  <c r="AR66" i="1" s="1"/>
  <c r="AC192" i="1"/>
  <c r="AR192" i="1" s="1"/>
  <c r="AC74" i="1"/>
  <c r="AR74" i="1" s="1"/>
  <c r="AC162" i="1"/>
  <c r="AR162" i="1" s="1"/>
  <c r="AC139" i="1"/>
  <c r="AR139" i="1" s="1"/>
  <c r="AC40" i="1"/>
  <c r="AR40" i="1" s="1"/>
  <c r="AC47" i="1"/>
  <c r="AR47" i="1" s="1"/>
  <c r="AB161" i="1"/>
  <c r="AQ161" i="1" s="1"/>
  <c r="AC168" i="1"/>
  <c r="AR168" i="1" s="1"/>
  <c r="AB51" i="1"/>
  <c r="AQ51" i="1" s="1"/>
  <c r="AB46" i="1"/>
  <c r="AQ46" i="1" s="1"/>
  <c r="AB103" i="1"/>
  <c r="AQ103" i="1" s="1"/>
  <c r="AB57" i="1"/>
  <c r="AQ57" i="1" s="1"/>
  <c r="AB177" i="1"/>
  <c r="AQ177" i="1" s="1"/>
  <c r="AB73" i="1"/>
  <c r="AQ73" i="1" s="1"/>
  <c r="AB27" i="1"/>
  <c r="AQ27" i="1" s="1"/>
  <c r="AB191" i="1"/>
  <c r="AQ191" i="1" s="1"/>
  <c r="AB217" i="1"/>
  <c r="AQ217" i="1" s="1"/>
  <c r="AB132" i="1"/>
  <c r="AQ132" i="1" s="1"/>
  <c r="AC136" i="1"/>
  <c r="AR136" i="1" s="1"/>
  <c r="AC45" i="1"/>
  <c r="AR45" i="1" s="1"/>
  <c r="AC117" i="1"/>
  <c r="AR117" i="1" s="1"/>
  <c r="AC23" i="1"/>
  <c r="AR23" i="1" s="1"/>
  <c r="AC87" i="1"/>
  <c r="AR87" i="1" s="1"/>
  <c r="AC67" i="1"/>
  <c r="AR67" i="1" s="1"/>
  <c r="AC36" i="1"/>
  <c r="AR36" i="1" s="1"/>
  <c r="AC53" i="1"/>
  <c r="AR53" i="1" s="1"/>
  <c r="AC129" i="1"/>
  <c r="AR129" i="1" s="1"/>
  <c r="AC17" i="1"/>
  <c r="AR17" i="1" s="1"/>
  <c r="AC73" i="1"/>
  <c r="AR73" i="1" s="1"/>
  <c r="AC31" i="1"/>
  <c r="AR31" i="1" s="1"/>
  <c r="AC155" i="1"/>
  <c r="AR155" i="1" s="1"/>
  <c r="AC27" i="1"/>
  <c r="AR27" i="1" s="1"/>
  <c r="AC32" i="1"/>
  <c r="AR32" i="1" s="1"/>
  <c r="AC63" i="1"/>
  <c r="AR63" i="1" s="1"/>
  <c r="AB127" i="1"/>
  <c r="AQ127" i="1" s="1"/>
  <c r="AC13" i="1"/>
  <c r="AR13" i="1" s="1"/>
  <c r="AB37" i="1"/>
  <c r="AQ37" i="1" s="1"/>
  <c r="Z54" i="1"/>
  <c r="AO54" i="1" s="1"/>
  <c r="Z108" i="1"/>
  <c r="AO108" i="1" s="1"/>
  <c r="Z181" i="1"/>
  <c r="AO181" i="1" s="1"/>
  <c r="Z42" i="1"/>
  <c r="AO42" i="1" s="1"/>
  <c r="Z82" i="1"/>
  <c r="AO82" i="1" s="1"/>
  <c r="Z158" i="1"/>
  <c r="AO158" i="1" s="1"/>
  <c r="AB50" i="1"/>
  <c r="AQ50" i="1" s="1"/>
  <c r="AB26" i="1"/>
  <c r="AQ26" i="1" s="1"/>
  <c r="AB140" i="1"/>
  <c r="AQ140" i="1" s="1"/>
  <c r="AB43" i="1"/>
  <c r="AQ43" i="1" s="1"/>
  <c r="AB116" i="1"/>
  <c r="AQ116" i="1" s="1"/>
  <c r="AC20" i="1"/>
  <c r="AR20" i="1" s="1"/>
  <c r="AC148" i="1"/>
  <c r="AR148" i="1" s="1"/>
  <c r="AB167" i="1"/>
  <c r="AQ167" i="1" s="1"/>
  <c r="AB77" i="1"/>
  <c r="AQ77" i="1" s="1"/>
  <c r="AB88" i="1"/>
  <c r="AQ88" i="1" s="1"/>
  <c r="AB55" i="1"/>
  <c r="AQ55" i="1" s="1"/>
  <c r="AB158" i="1"/>
  <c r="AQ158" i="1" s="1"/>
  <c r="AB20" i="1"/>
  <c r="AQ20" i="1" s="1"/>
  <c r="AB14" i="1"/>
  <c r="AQ14" i="1" s="1"/>
  <c r="AB109" i="1"/>
  <c r="AQ109" i="1" s="1"/>
  <c r="AB204" i="1"/>
  <c r="AQ204" i="1" s="1"/>
  <c r="AB150" i="1"/>
  <c r="AQ150" i="1" s="1"/>
  <c r="AB28" i="1"/>
  <c r="AQ28" i="1" s="1"/>
  <c r="AB193" i="1"/>
  <c r="AQ193" i="1" s="1"/>
  <c r="AB68" i="1"/>
  <c r="AQ68" i="1" s="1"/>
  <c r="AB156" i="1"/>
  <c r="AQ156" i="1" s="1"/>
  <c r="AB133" i="1"/>
  <c r="AQ133" i="1" s="1"/>
  <c r="Z32" i="1"/>
  <c r="AO32" i="1" s="1"/>
  <c r="Z35" i="1"/>
  <c r="AO35" i="1" s="1"/>
  <c r="Z26" i="1"/>
  <c r="AO26" i="1" s="1"/>
  <c r="Z177" i="1"/>
  <c r="AO177" i="1" s="1"/>
  <c r="Z68" i="1"/>
  <c r="AO68" i="1" s="1"/>
  <c r="AB79" i="1"/>
  <c r="AQ79" i="1" s="1"/>
  <c r="AB44" i="1"/>
  <c r="AQ44" i="1" s="1"/>
  <c r="AB165" i="1"/>
  <c r="AQ165" i="1" s="1"/>
  <c r="AB209" i="1"/>
  <c r="AQ209" i="1" s="1"/>
  <c r="AB15" i="1"/>
  <c r="AQ15" i="1" s="1"/>
  <c r="AB87" i="1"/>
  <c r="AQ87" i="1" s="1"/>
  <c r="AB39" i="1"/>
  <c r="AQ39" i="1" s="1"/>
  <c r="AB149" i="1"/>
  <c r="AQ149" i="1" s="1"/>
  <c r="AB212" i="1"/>
  <c r="AQ212" i="1" s="1"/>
  <c r="AB197" i="1"/>
  <c r="AQ197" i="1" s="1"/>
  <c r="AB102" i="1"/>
  <c r="AQ102" i="1" s="1"/>
  <c r="AB111" i="1"/>
  <c r="AQ111" i="1" s="1"/>
  <c r="AB64" i="1"/>
  <c r="AB63" i="1"/>
  <c r="AQ63" i="1" s="1"/>
  <c r="AB142" i="1"/>
  <c r="AQ142" i="1" s="1"/>
  <c r="AB200" i="1"/>
  <c r="AQ200" i="1" s="1"/>
  <c r="AB31" i="1"/>
  <c r="AQ31" i="1" s="1"/>
  <c r="AB105" i="1"/>
  <c r="AQ105" i="1" s="1"/>
  <c r="AC43" i="1"/>
  <c r="AR43" i="1" s="1"/>
  <c r="AC22" i="1"/>
  <c r="AR22" i="1" s="1"/>
  <c r="AC180" i="1"/>
  <c r="AR180" i="1" s="1"/>
  <c r="P343" i="1"/>
  <c r="P392" i="1"/>
  <c r="P345" i="1"/>
  <c r="P305" i="1"/>
  <c r="P385" i="1"/>
  <c r="P398" i="1"/>
  <c r="P354" i="1"/>
  <c r="P434" i="1"/>
  <c r="P408" i="1"/>
  <c r="P361" i="1"/>
  <c r="P309" i="1"/>
  <c r="P393" i="1"/>
  <c r="P351" i="1"/>
  <c r="P362" i="1"/>
  <c r="P371" i="1"/>
  <c r="P335" i="1"/>
  <c r="P320" i="1"/>
  <c r="P416" i="1"/>
  <c r="P313" i="1"/>
  <c r="P401" i="1"/>
  <c r="P402" i="1"/>
  <c r="P370" i="1"/>
  <c r="P339" i="1"/>
  <c r="P324" i="1"/>
  <c r="P432" i="1"/>
  <c r="P301" i="1"/>
  <c r="P377" i="1"/>
  <c r="P431" i="1"/>
  <c r="P346" i="1"/>
  <c r="P404" i="1"/>
  <c r="P364" i="1"/>
  <c r="P367" i="1"/>
  <c r="P344" i="1"/>
  <c r="P380" i="1"/>
  <c r="P321" i="1"/>
  <c r="P420" i="1"/>
  <c r="P302" i="1"/>
  <c r="P406" i="1"/>
  <c r="P372" i="1"/>
  <c r="P382" i="1"/>
  <c r="P299" i="1"/>
  <c r="P396" i="1"/>
  <c r="P325" i="1"/>
  <c r="P436" i="1"/>
  <c r="P395" i="1"/>
  <c r="P423" i="1"/>
  <c r="P348" i="1"/>
  <c r="P347" i="1"/>
  <c r="P336" i="1"/>
  <c r="P413" i="1"/>
  <c r="P329" i="1"/>
  <c r="P310" i="1"/>
  <c r="P403" i="1"/>
  <c r="P394" i="1"/>
  <c r="P356" i="1"/>
  <c r="P419" i="1"/>
  <c r="P340" i="1"/>
  <c r="P429" i="1"/>
  <c r="P409" i="1"/>
  <c r="P410" i="1"/>
  <c r="P379" i="1"/>
  <c r="P359" i="1"/>
  <c r="P311" i="1"/>
  <c r="P397" i="1"/>
  <c r="P386" i="1"/>
  <c r="P427" i="1"/>
  <c r="P337" i="1"/>
  <c r="P417" i="1"/>
  <c r="P318" i="1"/>
  <c r="P424" i="1"/>
  <c r="P315" i="1"/>
  <c r="P405" i="1"/>
  <c r="P374" i="1"/>
  <c r="P415" i="1"/>
  <c r="P341" i="1"/>
  <c r="P433" i="1"/>
  <c r="P322" i="1"/>
  <c r="P440" i="1"/>
  <c r="P303" i="1"/>
  <c r="P422" i="1"/>
  <c r="P350" i="1"/>
  <c r="P418" i="1"/>
  <c r="P384" i="1"/>
  <c r="P326" i="1"/>
  <c r="P353" i="1"/>
  <c r="P307" i="1"/>
  <c r="P439" i="1"/>
  <c r="P358" i="1"/>
  <c r="P355" i="1"/>
  <c r="P333" i="1"/>
  <c r="P365" i="1"/>
  <c r="P314" i="1"/>
  <c r="P411" i="1"/>
  <c r="P327" i="1"/>
  <c r="P357" i="1"/>
  <c r="P312" i="1"/>
  <c r="P399" i="1"/>
  <c r="P375" i="1"/>
  <c r="P352" i="1"/>
  <c r="P426" i="1"/>
  <c r="P421" i="1"/>
  <c r="P331" i="1"/>
  <c r="P373" i="1"/>
  <c r="P316" i="1"/>
  <c r="P407" i="1"/>
  <c r="P414" i="1"/>
  <c r="P360" i="1"/>
  <c r="P342" i="1"/>
  <c r="P437" i="1"/>
  <c r="P319" i="1"/>
  <c r="P412" i="1"/>
  <c r="P300" i="1"/>
  <c r="P383" i="1"/>
  <c r="P390" i="1"/>
  <c r="P368" i="1"/>
  <c r="P435" i="1"/>
  <c r="P388" i="1"/>
  <c r="P323" i="1"/>
  <c r="P428" i="1"/>
  <c r="P304" i="1"/>
  <c r="P391" i="1"/>
  <c r="P438" i="1"/>
  <c r="P400" i="1"/>
  <c r="P330" i="1"/>
  <c r="P369" i="1"/>
  <c r="P308" i="1"/>
  <c r="AB60" i="1"/>
  <c r="AQ60" i="1" s="1"/>
  <c r="AB139" i="1"/>
  <c r="AQ139" i="1" s="1"/>
  <c r="AB45" i="1"/>
  <c r="AQ45" i="1" s="1"/>
  <c r="AB135" i="1"/>
  <c r="AQ135" i="1" s="1"/>
  <c r="AB34" i="1"/>
  <c r="AQ34" i="1" s="1"/>
  <c r="AB59" i="1"/>
  <c r="AQ59" i="1" s="1"/>
  <c r="AB41" i="1"/>
  <c r="AQ41" i="1" s="1"/>
  <c r="AB24" i="1"/>
  <c r="AQ24" i="1" s="1"/>
  <c r="AB144" i="1"/>
  <c r="AQ144" i="1" s="1"/>
  <c r="AB47" i="1"/>
  <c r="AQ47" i="1" s="1"/>
  <c r="AB42" i="1"/>
  <c r="AB80" i="1"/>
  <c r="AQ80" i="1" s="1"/>
  <c r="AB101" i="1"/>
  <c r="AQ101" i="1" s="1"/>
  <c r="Z55" i="1"/>
  <c r="AO55" i="1" s="1"/>
  <c r="Z14" i="1"/>
  <c r="AO14" i="1" s="1"/>
  <c r="Z70" i="1"/>
  <c r="AO70" i="1" s="1"/>
  <c r="Z165" i="1"/>
  <c r="AO165" i="1" s="1"/>
  <c r="Z162" i="1"/>
  <c r="AO162" i="1" s="1"/>
  <c r="Z202" i="1"/>
  <c r="AO202" i="1" s="1"/>
  <c r="Z199" i="1"/>
  <c r="AO199" i="1" s="1"/>
  <c r="Z56" i="1"/>
  <c r="AO56" i="1" s="1"/>
  <c r="Z196" i="1"/>
  <c r="AO196" i="1" s="1"/>
  <c r="Z19" i="1"/>
  <c r="AO19" i="1" s="1"/>
  <c r="Z84" i="1"/>
  <c r="AO84" i="1" s="1"/>
  <c r="Z13" i="1"/>
  <c r="AO13" i="1" s="1"/>
  <c r="Z92" i="1"/>
  <c r="AO92" i="1" s="1"/>
  <c r="Z176" i="1"/>
  <c r="AO176" i="1" s="1"/>
  <c r="Z85" i="1"/>
  <c r="AO85" i="1" s="1"/>
  <c r="Z130" i="1"/>
  <c r="AO130" i="1" s="1"/>
  <c r="Z21" i="1"/>
  <c r="AO21" i="1" s="1"/>
  <c r="Z132" i="1"/>
  <c r="AO132" i="1" s="1"/>
  <c r="Z58" i="1"/>
  <c r="AO58" i="1" s="1"/>
  <c r="Z61" i="1"/>
  <c r="AO61" i="1" s="1"/>
  <c r="Z171" i="1"/>
  <c r="AO171" i="1" s="1"/>
  <c r="Z125" i="1"/>
  <c r="AO125" i="1" s="1"/>
  <c r="Z205" i="1"/>
  <c r="AO205" i="1" s="1"/>
  <c r="Z98" i="1"/>
  <c r="AO98" i="1" s="1"/>
  <c r="Z129" i="1"/>
  <c r="AO129" i="1" s="1"/>
  <c r="AB17" i="1"/>
  <c r="AQ17" i="1" s="1"/>
  <c r="AB206" i="1"/>
  <c r="AQ206" i="1" s="1"/>
  <c r="AB66" i="1"/>
  <c r="AQ66" i="1" s="1"/>
  <c r="AB97" i="1"/>
  <c r="AQ97" i="1" s="1"/>
  <c r="AB49" i="1"/>
  <c r="AQ49" i="1" s="1"/>
  <c r="AB214" i="1"/>
  <c r="AQ214" i="1" s="1"/>
  <c r="O388" i="1"/>
  <c r="O374" i="1"/>
  <c r="O430" i="1"/>
  <c r="O421" i="1"/>
  <c r="O328" i="1"/>
  <c r="O358" i="1"/>
  <c r="O395" i="1"/>
  <c r="O428" i="1"/>
  <c r="O306" i="1"/>
  <c r="O333" i="1"/>
  <c r="O326" i="1"/>
  <c r="O367" i="1"/>
  <c r="O424" i="1"/>
  <c r="O323" i="1"/>
  <c r="O364" i="1"/>
  <c r="AC184" i="1"/>
  <c r="AR184" i="1" s="1"/>
  <c r="O403" i="1"/>
  <c r="O337" i="1"/>
  <c r="AC118" i="1"/>
  <c r="AR118" i="1" s="1"/>
  <c r="O373" i="1"/>
  <c r="AC154" i="1"/>
  <c r="AR154" i="1" s="1"/>
  <c r="AC218" i="1"/>
  <c r="AR218" i="1" s="1"/>
  <c r="O437" i="1"/>
  <c r="AC147" i="1"/>
  <c r="AR147" i="1" s="1"/>
  <c r="O366" i="1"/>
  <c r="AC173" i="1"/>
  <c r="AR173" i="1" s="1"/>
  <c r="O392" i="1"/>
  <c r="AC92" i="1"/>
  <c r="AR92" i="1" s="1"/>
  <c r="O311" i="1"/>
  <c r="AC158" i="1"/>
  <c r="AR158" i="1" s="1"/>
  <c r="O377" i="1"/>
  <c r="AC215" i="1"/>
  <c r="AR215" i="1" s="1"/>
  <c r="O434" i="1"/>
  <c r="AC128" i="1"/>
  <c r="AR128" i="1" s="1"/>
  <c r="O347" i="1"/>
  <c r="AC101" i="1"/>
  <c r="AR101" i="1" s="1"/>
  <c r="O320" i="1"/>
  <c r="O396" i="1"/>
  <c r="AC177" i="1"/>
  <c r="AR177" i="1" s="1"/>
  <c r="AC203" i="1"/>
  <c r="AR203" i="1" s="1"/>
  <c r="O422" i="1"/>
  <c r="AC132" i="1"/>
  <c r="AR132" i="1" s="1"/>
  <c r="O351" i="1"/>
  <c r="O415" i="1"/>
  <c r="AC196" i="1"/>
  <c r="AR196" i="1" s="1"/>
  <c r="AC165" i="1"/>
  <c r="AR165" i="1" s="1"/>
  <c r="O384" i="1"/>
  <c r="O321" i="1"/>
  <c r="AC102" i="1"/>
  <c r="AR102" i="1" s="1"/>
  <c r="AC150" i="1"/>
  <c r="AR150" i="1" s="1"/>
  <c r="O369" i="1"/>
  <c r="O433" i="1"/>
  <c r="AC214" i="1"/>
  <c r="AR214" i="1" s="1"/>
  <c r="AC127" i="1"/>
  <c r="AR127" i="1" s="1"/>
  <c r="O346" i="1"/>
  <c r="AC191" i="1"/>
  <c r="AR191" i="1" s="1"/>
  <c r="O410" i="1"/>
  <c r="O360" i="1"/>
  <c r="O370" i="1"/>
  <c r="O394" i="1"/>
  <c r="O319" i="1"/>
  <c r="O355" i="1"/>
  <c r="O408" i="1"/>
  <c r="O312" i="1"/>
  <c r="O363" i="1"/>
  <c r="O307" i="1"/>
  <c r="AC200" i="1"/>
  <c r="AR200" i="1" s="1"/>
  <c r="O419" i="1"/>
  <c r="AC185" i="1"/>
  <c r="AR185" i="1" s="1"/>
  <c r="O404" i="1"/>
  <c r="AC170" i="1"/>
  <c r="AR170" i="1" s="1"/>
  <c r="O389" i="1"/>
  <c r="O341" i="1"/>
  <c r="AC122" i="1"/>
  <c r="AR122" i="1" s="1"/>
  <c r="AC163" i="1"/>
  <c r="AR163" i="1" s="1"/>
  <c r="O382" i="1"/>
  <c r="AC94" i="1"/>
  <c r="O313" i="1"/>
  <c r="AC140" i="1"/>
  <c r="AR140" i="1" s="1"/>
  <c r="O359" i="1"/>
  <c r="AC204" i="1"/>
  <c r="O423" i="1"/>
  <c r="O344" i="1"/>
  <c r="AC125" i="1"/>
  <c r="AR125" i="1" s="1"/>
  <c r="AC174" i="1"/>
  <c r="AR174" i="1" s="1"/>
  <c r="O393" i="1"/>
  <c r="AC167" i="1"/>
  <c r="AR167" i="1" s="1"/>
  <c r="O386" i="1"/>
  <c r="AC110" i="1"/>
  <c r="AR110" i="1" s="1"/>
  <c r="O329" i="1"/>
  <c r="O427" i="1"/>
  <c r="AC208" i="1"/>
  <c r="AR208" i="1" s="1"/>
  <c r="O412" i="1"/>
  <c r="AC193" i="1"/>
  <c r="AR193" i="1" s="1"/>
  <c r="AC95" i="1"/>
  <c r="AR95" i="1" s="1"/>
  <c r="O314" i="1"/>
  <c r="AC178" i="1"/>
  <c r="AR178" i="1" s="1"/>
  <c r="O397" i="1"/>
  <c r="AC219" i="1"/>
  <c r="AR219" i="1" s="1"/>
  <c r="O438" i="1"/>
  <c r="AC212" i="1"/>
  <c r="AR212" i="1" s="1"/>
  <c r="O431" i="1"/>
  <c r="AC181" i="1"/>
  <c r="AR181" i="1" s="1"/>
  <c r="O400" i="1"/>
  <c r="O339" i="1"/>
  <c r="AC120" i="1"/>
  <c r="AR120" i="1" s="1"/>
  <c r="AC166" i="1"/>
  <c r="AR166" i="1" s="1"/>
  <c r="O385" i="1"/>
  <c r="AC106" i="1"/>
  <c r="AR106" i="1" s="1"/>
  <c r="O325" i="1"/>
  <c r="O362" i="1"/>
  <c r="AC143" i="1"/>
  <c r="AR143" i="1" s="1"/>
  <c r="AC207" i="1"/>
  <c r="AR207" i="1" s="1"/>
  <c r="O426" i="1"/>
  <c r="O387" i="1"/>
  <c r="O398" i="1"/>
  <c r="O405" i="1"/>
  <c r="O439" i="1"/>
  <c r="O407" i="1"/>
  <c r="O418" i="1"/>
  <c r="O336" i="1"/>
  <c r="O371" i="1"/>
  <c r="O440" i="1"/>
  <c r="O309" i="1"/>
  <c r="O348" i="1"/>
  <c r="O436" i="1"/>
  <c r="O330" i="1"/>
  <c r="O342" i="1"/>
  <c r="O381" i="1"/>
  <c r="O338" i="1"/>
  <c r="AC216" i="1"/>
  <c r="AR216" i="1" s="1"/>
  <c r="O435" i="1"/>
  <c r="AC137" i="1"/>
  <c r="AR137" i="1" s="1"/>
  <c r="O356" i="1"/>
  <c r="AC201" i="1"/>
  <c r="AR201" i="1" s="1"/>
  <c r="O420" i="1"/>
  <c r="AC105" i="1"/>
  <c r="AR105" i="1" s="1"/>
  <c r="O324" i="1"/>
  <c r="AC156" i="1"/>
  <c r="AR156" i="1" s="1"/>
  <c r="O375" i="1"/>
  <c r="AC126" i="1"/>
  <c r="AR126" i="1" s="1"/>
  <c r="O345" i="1"/>
  <c r="AC190" i="1"/>
  <c r="AR190" i="1" s="1"/>
  <c r="O409" i="1"/>
  <c r="O332" i="1"/>
  <c r="AC113" i="1"/>
  <c r="AR113" i="1" s="1"/>
  <c r="O402" i="1"/>
  <c r="AC183" i="1"/>
  <c r="AR183" i="1" s="1"/>
  <c r="AC96" i="1"/>
  <c r="AR96" i="1" s="1"/>
  <c r="O315" i="1"/>
  <c r="O379" i="1"/>
  <c r="AC160" i="1"/>
  <c r="AR160" i="1" s="1"/>
  <c r="O301" i="1"/>
  <c r="AC82" i="1"/>
  <c r="AR82" i="1" s="1"/>
  <c r="O413" i="1"/>
  <c r="AC194" i="1"/>
  <c r="AR194" i="1" s="1"/>
  <c r="AC81" i="1"/>
  <c r="AR81" i="1" s="1"/>
  <c r="O300" i="1"/>
  <c r="AC171" i="1"/>
  <c r="AR171" i="1" s="1"/>
  <c r="O390" i="1"/>
  <c r="O383" i="1"/>
  <c r="AC164" i="1"/>
  <c r="AR164" i="1" s="1"/>
  <c r="AC98" i="1"/>
  <c r="AR98" i="1" s="1"/>
  <c r="O317" i="1"/>
  <c r="AC133" i="1"/>
  <c r="AR133" i="1" s="1"/>
  <c r="O352" i="1"/>
  <c r="O416" i="1"/>
  <c r="AC197" i="1"/>
  <c r="AR197" i="1" s="1"/>
  <c r="AC103" i="1"/>
  <c r="AR103" i="1" s="1"/>
  <c r="O322" i="1"/>
  <c r="O331" i="1"/>
  <c r="AC112" i="1"/>
  <c r="AR112" i="1" s="1"/>
  <c r="AC159" i="1"/>
  <c r="AR159" i="1" s="1"/>
  <c r="O378" i="1"/>
  <c r="O349" i="1"/>
  <c r="O401" i="1"/>
  <c r="O411" i="1"/>
  <c r="O334" i="1"/>
  <c r="O399" i="1"/>
  <c r="O343" i="1"/>
  <c r="AC83" i="1"/>
  <c r="AR83" i="1" s="1"/>
  <c r="O302" i="1"/>
  <c r="AC153" i="1"/>
  <c r="AR153" i="1" s="1"/>
  <c r="O372" i="1"/>
  <c r="AC138" i="1"/>
  <c r="AR138" i="1" s="1"/>
  <c r="O357" i="1"/>
  <c r="AC131" i="1"/>
  <c r="AR131" i="1" s="1"/>
  <c r="O350" i="1"/>
  <c r="AC195" i="1"/>
  <c r="AR195" i="1" s="1"/>
  <c r="O414" i="1"/>
  <c r="AC91" i="1"/>
  <c r="AR91" i="1" s="1"/>
  <c r="O310" i="1"/>
  <c r="AC172" i="1"/>
  <c r="AR172" i="1" s="1"/>
  <c r="O391" i="1"/>
  <c r="AC84" i="1"/>
  <c r="AR84" i="1" s="1"/>
  <c r="O303" i="1"/>
  <c r="AC157" i="1"/>
  <c r="AR157" i="1" s="1"/>
  <c r="O376" i="1"/>
  <c r="AC142" i="1"/>
  <c r="AR142" i="1" s="1"/>
  <c r="O361" i="1"/>
  <c r="AC206" i="1"/>
  <c r="AR206" i="1" s="1"/>
  <c r="O425" i="1"/>
  <c r="O354" i="1"/>
  <c r="AC135" i="1"/>
  <c r="AR135" i="1" s="1"/>
  <c r="AC99" i="1"/>
  <c r="AR99" i="1" s="1"/>
  <c r="O318" i="1"/>
  <c r="O335" i="1"/>
  <c r="AC116" i="1"/>
  <c r="AR116" i="1" s="1"/>
  <c r="AC80" i="1"/>
  <c r="AR80" i="1" s="1"/>
  <c r="O299" i="1"/>
  <c r="AC161" i="1"/>
  <c r="AR161" i="1" s="1"/>
  <c r="O380" i="1"/>
  <c r="AC86" i="1"/>
  <c r="AR86" i="1" s="1"/>
  <c r="O305" i="1"/>
  <c r="O365" i="1"/>
  <c r="AC146" i="1"/>
  <c r="AR146" i="1" s="1"/>
  <c r="AC210" i="1"/>
  <c r="AR210" i="1" s="1"/>
  <c r="O429" i="1"/>
  <c r="AC121" i="1"/>
  <c r="AR121" i="1" s="1"/>
  <c r="O340" i="1"/>
  <c r="O406" i="1"/>
  <c r="AC187" i="1"/>
  <c r="AR187" i="1" s="1"/>
  <c r="AC149" i="1"/>
  <c r="O368" i="1"/>
  <c r="AC213" i="1"/>
  <c r="AR213" i="1" s="1"/>
  <c r="O432" i="1"/>
  <c r="AC134" i="1"/>
  <c r="AR134" i="1" s="1"/>
  <c r="O353" i="1"/>
  <c r="AC198" i="1"/>
  <c r="AR198" i="1" s="1"/>
  <c r="O417" i="1"/>
  <c r="AC97" i="1"/>
  <c r="AR97" i="1" s="1"/>
  <c r="O316" i="1"/>
  <c r="AC108" i="1"/>
  <c r="AR108" i="1" s="1"/>
  <c r="O327" i="1"/>
  <c r="AB40" i="1"/>
  <c r="AQ40" i="1" s="1"/>
  <c r="Z156" i="1"/>
  <c r="AO156" i="1" s="1"/>
  <c r="Z72" i="1"/>
  <c r="AO72" i="1" s="1"/>
  <c r="Z134" i="1"/>
  <c r="AO134" i="1" s="1"/>
  <c r="Z160" i="1"/>
  <c r="AO160" i="1" s="1"/>
  <c r="Z86" i="1"/>
  <c r="AO86" i="1" s="1"/>
  <c r="Z206" i="1"/>
  <c r="AO206" i="1" s="1"/>
  <c r="Z15" i="1"/>
  <c r="AO15" i="1" s="1"/>
  <c r="Z168" i="1"/>
  <c r="AO168" i="1" s="1"/>
  <c r="Z96" i="1"/>
  <c r="AO96" i="1" s="1"/>
  <c r="Z144" i="1"/>
  <c r="AO144" i="1" s="1"/>
  <c r="Z145" i="1"/>
  <c r="AO145" i="1" s="1"/>
  <c r="AB35" i="1"/>
  <c r="AQ35" i="1" s="1"/>
  <c r="AB151" i="1"/>
  <c r="AQ151" i="1" s="1"/>
  <c r="AB53" i="1"/>
  <c r="AQ53" i="1" s="1"/>
  <c r="AB113" i="1"/>
  <c r="AQ113" i="1" s="1"/>
  <c r="AB58" i="1"/>
  <c r="AQ58" i="1" s="1"/>
  <c r="M399" i="1"/>
  <c r="M300" i="1"/>
  <c r="M386" i="1"/>
  <c r="M406" i="1"/>
  <c r="M370" i="1"/>
  <c r="M395" i="1"/>
  <c r="M360" i="1"/>
  <c r="M418" i="1"/>
  <c r="M338" i="1"/>
  <c r="M316" i="1"/>
  <c r="M400" i="1"/>
  <c r="M377" i="1"/>
  <c r="M383" i="1"/>
  <c r="M379" i="1"/>
  <c r="M315" i="1"/>
  <c r="M404" i="1"/>
  <c r="M366" i="1"/>
  <c r="AB146" i="1"/>
  <c r="AQ146" i="1" s="1"/>
  <c r="M365" i="1"/>
  <c r="M423" i="1"/>
  <c r="M408" i="1"/>
  <c r="M305" i="1"/>
  <c r="M389" i="1"/>
  <c r="AB117" i="1"/>
  <c r="AQ117" i="1" s="1"/>
  <c r="M336" i="1"/>
  <c r="M371" i="1"/>
  <c r="M434" i="1"/>
  <c r="M369" i="1"/>
  <c r="AB145" i="1"/>
  <c r="AQ145" i="1" s="1"/>
  <c r="M364" i="1"/>
  <c r="M427" i="1"/>
  <c r="M412" i="1"/>
  <c r="M313" i="1"/>
  <c r="M393" i="1"/>
  <c r="M375" i="1"/>
  <c r="AB219" i="1"/>
  <c r="AQ219" i="1" s="1"/>
  <c r="M438" i="1"/>
  <c r="AB138" i="1"/>
  <c r="AQ138" i="1" s="1"/>
  <c r="M357" i="1"/>
  <c r="M352" i="1"/>
  <c r="M415" i="1"/>
  <c r="M302" i="1"/>
  <c r="AB83" i="1"/>
  <c r="AQ83" i="1" s="1"/>
  <c r="M381" i="1"/>
  <c r="M363" i="1"/>
  <c r="AB207" i="1"/>
  <c r="AQ207" i="1" s="1"/>
  <c r="M426" i="1"/>
  <c r="AB124" i="1"/>
  <c r="AQ124" i="1" s="1"/>
  <c r="M343" i="1"/>
  <c r="AB114" i="1"/>
  <c r="AQ114" i="1" s="1"/>
  <c r="M333" i="1"/>
  <c r="M403" i="1"/>
  <c r="AB184" i="1"/>
  <c r="M299" i="1"/>
  <c r="M385" i="1"/>
  <c r="M367" i="1"/>
  <c r="AB148" i="1"/>
  <c r="AQ148" i="1" s="1"/>
  <c r="M430" i="1"/>
  <c r="AB211" i="1"/>
  <c r="AQ211" i="1" s="1"/>
  <c r="AB208" i="1"/>
  <c r="AQ208" i="1" s="1"/>
  <c r="M304" i="1"/>
  <c r="M332" i="1"/>
  <c r="M320" i="1"/>
  <c r="M307" i="1"/>
  <c r="M308" i="1"/>
  <c r="AB152" i="1"/>
  <c r="AQ152" i="1" s="1"/>
  <c r="AB215" i="1"/>
  <c r="AQ215" i="1" s="1"/>
  <c r="M380" i="1"/>
  <c r="M376" i="1"/>
  <c r="AB220" i="1"/>
  <c r="AQ220" i="1" s="1"/>
  <c r="M439" i="1"/>
  <c r="AB205" i="1"/>
  <c r="AQ205" i="1" s="1"/>
  <c r="M424" i="1"/>
  <c r="M337" i="1"/>
  <c r="AB186" i="1"/>
  <c r="AQ186" i="1" s="1"/>
  <c r="M405" i="1"/>
  <c r="AB115" i="1"/>
  <c r="AQ115" i="1" s="1"/>
  <c r="M334" i="1"/>
  <c r="M340" i="1"/>
  <c r="M384" i="1"/>
  <c r="M428" i="1"/>
  <c r="M346" i="1"/>
  <c r="M409" i="1"/>
  <c r="M390" i="1"/>
  <c r="AB154" i="1"/>
  <c r="AQ154" i="1" s="1"/>
  <c r="M373" i="1"/>
  <c r="M368" i="1"/>
  <c r="M431" i="1"/>
  <c r="M416" i="1"/>
  <c r="M321" i="1"/>
  <c r="M397" i="1"/>
  <c r="M330" i="1"/>
  <c r="M378" i="1"/>
  <c r="M361" i="1"/>
  <c r="AB137" i="1"/>
  <c r="AQ137" i="1" s="1"/>
  <c r="M356" i="1"/>
  <c r="M419" i="1"/>
  <c r="M329" i="1"/>
  <c r="M401" i="1"/>
  <c r="AB107" i="1"/>
  <c r="AQ107" i="1" s="1"/>
  <c r="M326" i="1"/>
  <c r="M382" i="1"/>
  <c r="M324" i="1"/>
  <c r="AB162" i="1"/>
  <c r="AQ162" i="1" s="1"/>
  <c r="AB86" i="1"/>
  <c r="AQ86" i="1" s="1"/>
  <c r="M319" i="1"/>
  <c r="M309" i="1"/>
  <c r="AB90" i="1"/>
  <c r="AQ90" i="1" s="1"/>
  <c r="AB172" i="1"/>
  <c r="AQ172" i="1" s="1"/>
  <c r="M391" i="1"/>
  <c r="AB125" i="1"/>
  <c r="AQ125" i="1" s="1"/>
  <c r="M344" i="1"/>
  <c r="AB221" i="1"/>
  <c r="AQ221" i="1" s="1"/>
  <c r="M440" i="1"/>
  <c r="M358" i="1"/>
  <c r="AB202" i="1"/>
  <c r="AQ202" i="1" s="1"/>
  <c r="M421" i="1"/>
  <c r="AB112" i="1"/>
  <c r="AQ112" i="1" s="1"/>
  <c r="M331" i="1"/>
  <c r="M402" i="1"/>
  <c r="M327" i="1"/>
  <c r="AB98" i="1"/>
  <c r="M317" i="1"/>
  <c r="M314" i="1"/>
  <c r="AB143" i="1"/>
  <c r="AQ143" i="1" s="1"/>
  <c r="M362" i="1"/>
  <c r="M425" i="1"/>
  <c r="AB120" i="1"/>
  <c r="AQ120" i="1" s="1"/>
  <c r="M339" i="1"/>
  <c r="M303" i="1"/>
  <c r="M388" i="1"/>
  <c r="AB93" i="1"/>
  <c r="AQ93" i="1" s="1"/>
  <c r="M312" i="1"/>
  <c r="M432" i="1"/>
  <c r="M350" i="1"/>
  <c r="AB194" i="1"/>
  <c r="AQ194" i="1" s="1"/>
  <c r="M413" i="1"/>
  <c r="M394" i="1"/>
  <c r="AB123" i="1"/>
  <c r="AQ123" i="1" s="1"/>
  <c r="M342" i="1"/>
  <c r="M345" i="1"/>
  <c r="AB153" i="1"/>
  <c r="AQ153" i="1" s="1"/>
  <c r="M372" i="1"/>
  <c r="M435" i="1"/>
  <c r="AB201" i="1"/>
  <c r="AQ201" i="1" s="1"/>
  <c r="M420" i="1"/>
  <c r="M417" i="1"/>
  <c r="AB198" i="1"/>
  <c r="AQ198" i="1" s="1"/>
  <c r="M323" i="1"/>
  <c r="M398" i="1"/>
  <c r="M318" i="1"/>
  <c r="AB99" i="1"/>
  <c r="AQ99" i="1" s="1"/>
  <c r="AB110" i="1"/>
  <c r="AQ110" i="1" s="1"/>
  <c r="AB100" i="1"/>
  <c r="AQ100" i="1" s="1"/>
  <c r="M306" i="1"/>
  <c r="M354" i="1"/>
  <c r="AB130" i="1"/>
  <c r="AQ130" i="1" s="1"/>
  <c r="M349" i="1"/>
  <c r="AB122" i="1"/>
  <c r="AQ122" i="1" s="1"/>
  <c r="M341" i="1"/>
  <c r="M407" i="1"/>
  <c r="AB188" i="1"/>
  <c r="AQ188" i="1" s="1"/>
  <c r="M392" i="1"/>
  <c r="M322" i="1"/>
  <c r="AB155" i="1"/>
  <c r="AQ155" i="1" s="1"/>
  <c r="M374" i="1"/>
  <c r="AB218" i="1"/>
  <c r="AQ218" i="1" s="1"/>
  <c r="M437" i="1"/>
  <c r="M355" i="1"/>
  <c r="M353" i="1"/>
  <c r="AB129" i="1"/>
  <c r="AQ129" i="1" s="1"/>
  <c r="M348" i="1"/>
  <c r="AB192" i="1"/>
  <c r="AQ192" i="1" s="1"/>
  <c r="M411" i="1"/>
  <c r="M396" i="1"/>
  <c r="AB91" i="1"/>
  <c r="AQ91" i="1" s="1"/>
  <c r="M310" i="1"/>
  <c r="M359" i="1"/>
  <c r="M422" i="1"/>
  <c r="AB203" i="1"/>
  <c r="AQ203" i="1" s="1"/>
  <c r="M335" i="1"/>
  <c r="M325" i="1"/>
  <c r="AB210" i="1"/>
  <c r="AQ210" i="1" s="1"/>
  <c r="M429" i="1"/>
  <c r="M347" i="1"/>
  <c r="M410" i="1"/>
  <c r="AB92" i="1"/>
  <c r="AQ92" i="1" s="1"/>
  <c r="M311" i="1"/>
  <c r="AB82" i="1"/>
  <c r="AQ82" i="1" s="1"/>
  <c r="M301" i="1"/>
  <c r="AB168" i="1"/>
  <c r="AQ168" i="1" s="1"/>
  <c r="M387" i="1"/>
  <c r="M328" i="1"/>
  <c r="M436" i="1"/>
  <c r="M433" i="1"/>
  <c r="M351" i="1"/>
  <c r="M414" i="1"/>
  <c r="AB195" i="1"/>
  <c r="AQ195" i="1" s="1"/>
  <c r="AB134" i="1"/>
  <c r="AQ134" i="1" s="1"/>
  <c r="AB94" i="1"/>
  <c r="AQ94" i="1" s="1"/>
  <c r="L440" i="1"/>
  <c r="AA23" i="1"/>
  <c r="AP23" i="1" s="1"/>
  <c r="AA206" i="1"/>
  <c r="AP206" i="1" s="1"/>
  <c r="AA66" i="1"/>
  <c r="AP66" i="1" s="1"/>
  <c r="L438" i="1"/>
  <c r="L335" i="1"/>
  <c r="L354" i="1"/>
  <c r="L359" i="1"/>
  <c r="L423" i="1"/>
  <c r="L419" i="1"/>
  <c r="L364" i="1"/>
  <c r="L321" i="1"/>
  <c r="L415" i="1"/>
  <c r="L336" i="1"/>
  <c r="L365" i="1"/>
  <c r="L404" i="1"/>
  <c r="L407" i="1"/>
  <c r="L369" i="1"/>
  <c r="L433" i="1"/>
  <c r="L421" i="1"/>
  <c r="L375" i="1"/>
  <c r="L380" i="1"/>
  <c r="L374" i="1"/>
  <c r="L377" i="1"/>
  <c r="L303" i="1"/>
  <c r="L334" i="1"/>
  <c r="L385" i="1"/>
  <c r="L418" i="1"/>
  <c r="L386" i="1"/>
  <c r="L422" i="1"/>
  <c r="L373" i="1"/>
  <c r="L366" i="1"/>
  <c r="L326" i="1"/>
  <c r="L356" i="1"/>
  <c r="L399" i="1"/>
  <c r="L430" i="1"/>
  <c r="L315" i="1"/>
  <c r="L325" i="1"/>
  <c r="L431" i="1"/>
  <c r="L340" i="1"/>
  <c r="L323" i="1"/>
  <c r="L318" i="1"/>
  <c r="L339" i="1"/>
  <c r="L383" i="1"/>
  <c r="L414" i="1"/>
  <c r="L305" i="1"/>
  <c r="L411" i="1"/>
  <c r="L320" i="1"/>
  <c r="L401" i="1"/>
  <c r="L319" i="1"/>
  <c r="L342" i="1"/>
  <c r="L409" i="1"/>
  <c r="L355" i="1"/>
  <c r="L402" i="1"/>
  <c r="L343" i="1"/>
  <c r="L333" i="1"/>
  <c r="L398" i="1"/>
  <c r="L345" i="1"/>
  <c r="L357" i="1"/>
  <c r="L302" i="1"/>
  <c r="L311" i="1"/>
  <c r="L346" i="1"/>
  <c r="L351" i="1"/>
  <c r="L331" i="1"/>
  <c r="L329" i="1"/>
  <c r="L382" i="1"/>
  <c r="L344" i="1"/>
  <c r="L437" i="1"/>
  <c r="L299" i="1"/>
  <c r="L428" i="1"/>
  <c r="L389" i="1"/>
  <c r="L309" i="1"/>
  <c r="L426" i="1"/>
  <c r="L324" i="1"/>
  <c r="L338" i="1"/>
  <c r="L361" i="1"/>
  <c r="L330" i="1"/>
  <c r="L388" i="1"/>
  <c r="L381" i="1"/>
  <c r="L352" i="1"/>
  <c r="L412" i="1"/>
  <c r="L379" i="1"/>
  <c r="L300" i="1"/>
  <c r="L307" i="1"/>
  <c r="L349" i="1"/>
  <c r="L310" i="1"/>
  <c r="L327" i="1"/>
  <c r="L362" i="1"/>
  <c r="L367" i="1"/>
  <c r="L317" i="1"/>
  <c r="L363" i="1"/>
  <c r="L332" i="1"/>
  <c r="L439" i="1"/>
  <c r="L314" i="1"/>
  <c r="L408" i="1"/>
  <c r="L397" i="1"/>
  <c r="L313" i="1"/>
  <c r="L347" i="1"/>
  <c r="L328" i="1"/>
  <c r="L371" i="1"/>
  <c r="L400" i="1"/>
  <c r="L306" i="1"/>
  <c r="L353" i="1"/>
  <c r="L360" i="1"/>
  <c r="L429" i="1"/>
  <c r="L387" i="1"/>
  <c r="L304" i="1"/>
  <c r="L384" i="1"/>
  <c r="L434" i="1"/>
  <c r="L413" i="1"/>
  <c r="L396" i="1"/>
  <c r="L424" i="1"/>
  <c r="L394" i="1"/>
  <c r="L337" i="1"/>
  <c r="L416" i="1"/>
  <c r="L350" i="1"/>
  <c r="L406" i="1"/>
  <c r="L322" i="1"/>
  <c r="L436" i="1"/>
  <c r="L405" i="1"/>
  <c r="L376" i="1"/>
  <c r="L301" i="1"/>
  <c r="L403" i="1"/>
  <c r="L316" i="1"/>
  <c r="L308" i="1"/>
  <c r="L372" i="1"/>
  <c r="L391" i="1"/>
  <c r="L410" i="1"/>
  <c r="L432" i="1"/>
  <c r="L425" i="1"/>
  <c r="L392" i="1"/>
  <c r="L368" i="1"/>
  <c r="L420" i="1"/>
  <c r="L395" i="1"/>
  <c r="L312" i="1"/>
  <c r="L427" i="1"/>
  <c r="L348" i="1"/>
  <c r="L370" i="1"/>
  <c r="L378" i="1"/>
  <c r="L390" i="1"/>
  <c r="L435" i="1"/>
  <c r="L393" i="1"/>
  <c r="L341" i="1"/>
  <c r="L417" i="1"/>
  <c r="L358" i="1"/>
  <c r="AA58" i="1"/>
  <c r="AP58" i="1" s="1"/>
  <c r="AA74" i="1"/>
  <c r="AP74" i="1" s="1"/>
  <c r="AA68" i="1"/>
  <c r="AP68" i="1" s="1"/>
  <c r="AA159" i="1"/>
  <c r="AP159" i="1" s="1"/>
  <c r="AA120" i="1"/>
  <c r="AP120" i="1" s="1"/>
  <c r="AA129" i="1"/>
  <c r="AP129" i="1" s="1"/>
  <c r="AA187" i="1"/>
  <c r="AP187" i="1" s="1"/>
  <c r="AA107" i="1"/>
  <c r="AP107" i="1" s="1"/>
  <c r="AA128" i="1"/>
  <c r="AP128" i="1" s="1"/>
  <c r="AA38" i="1"/>
  <c r="AP38" i="1" s="1"/>
  <c r="AA14" i="1"/>
  <c r="AP14" i="1" s="1"/>
  <c r="AA21" i="1"/>
  <c r="AP21" i="1" s="1"/>
  <c r="AA72" i="1"/>
  <c r="AP72" i="1" s="1"/>
  <c r="AA56" i="1"/>
  <c r="AP56" i="1" s="1"/>
  <c r="AA80" i="1"/>
  <c r="AP80" i="1" s="1"/>
  <c r="AA172" i="1"/>
  <c r="AP172" i="1" s="1"/>
  <c r="AA196" i="1"/>
  <c r="AP196" i="1" s="1"/>
  <c r="AA24" i="1"/>
  <c r="AP24" i="1" s="1"/>
  <c r="AA93" i="1"/>
  <c r="AP93" i="1" s="1"/>
  <c r="AA29" i="1"/>
  <c r="AP29" i="1" s="1"/>
  <c r="AA54" i="1"/>
  <c r="AP54" i="1" s="1"/>
  <c r="AA176" i="1"/>
  <c r="AP176" i="1" s="1"/>
  <c r="AA37" i="1"/>
  <c r="AP37" i="1" s="1"/>
  <c r="AA156" i="1"/>
  <c r="AP156" i="1" s="1"/>
  <c r="AA73" i="1"/>
  <c r="AP73" i="1" s="1"/>
  <c r="AA60" i="1"/>
  <c r="AP60" i="1" s="1"/>
  <c r="AA22" i="1"/>
  <c r="AP22" i="1" s="1"/>
  <c r="AA139" i="1"/>
  <c r="AP139" i="1" s="1"/>
  <c r="AA41" i="1"/>
  <c r="AA152" i="1"/>
  <c r="AP152" i="1" s="1"/>
  <c r="AA52" i="1"/>
  <c r="AP52" i="1" s="1"/>
  <c r="AA15" i="1"/>
  <c r="AP15" i="1" s="1"/>
  <c r="AA81" i="1"/>
  <c r="AP81" i="1" s="1"/>
  <c r="AA20" i="1"/>
  <c r="AP20" i="1" s="1"/>
  <c r="AA62" i="1"/>
  <c r="AP62" i="1" s="1"/>
  <c r="AA140" i="1"/>
  <c r="AP140" i="1" s="1"/>
  <c r="AA203" i="1"/>
  <c r="AP203" i="1" s="1"/>
  <c r="AA147" i="1"/>
  <c r="AP147" i="1" s="1"/>
  <c r="AA136" i="1"/>
  <c r="AP136" i="1" s="1"/>
  <c r="AA42" i="1"/>
  <c r="AP42" i="1" s="1"/>
  <c r="AA34" i="1"/>
  <c r="AP34" i="1" s="1"/>
  <c r="AA16" i="1"/>
  <c r="AP16" i="1" s="1"/>
  <c r="AA18" i="1"/>
  <c r="AP18" i="1" s="1"/>
  <c r="AA28" i="1"/>
  <c r="AP28" i="1" s="1"/>
  <c r="K364" i="1"/>
  <c r="K428" i="1"/>
  <c r="K344" i="1"/>
  <c r="K409" i="1"/>
  <c r="K330" i="1"/>
  <c r="K406" i="1"/>
  <c r="K300" i="1"/>
  <c r="K391" i="1"/>
  <c r="K384" i="1"/>
  <c r="K319" i="1"/>
  <c r="K365" i="1"/>
  <c r="K429" i="1"/>
  <c r="K346" i="1"/>
  <c r="K410" i="1"/>
  <c r="K316" i="1"/>
  <c r="K395" i="1"/>
  <c r="K325" i="1"/>
  <c r="K372" i="1"/>
  <c r="K436" i="1"/>
  <c r="K353" i="1"/>
  <c r="K417" i="1"/>
  <c r="K314" i="1"/>
  <c r="K398" i="1"/>
  <c r="K329" i="1"/>
  <c r="K383" i="1"/>
  <c r="K315" i="1"/>
  <c r="K360" i="1"/>
  <c r="K424" i="1"/>
  <c r="K336" i="1"/>
  <c r="K405" i="1"/>
  <c r="K321" i="1"/>
  <c r="K386" i="1"/>
  <c r="K327" i="1"/>
  <c r="K371" i="1"/>
  <c r="K435" i="1"/>
  <c r="K380" i="1"/>
  <c r="K303" i="1"/>
  <c r="K361" i="1"/>
  <c r="K425" i="1"/>
  <c r="K358" i="1"/>
  <c r="K422" i="1"/>
  <c r="K340" i="1"/>
  <c r="K407" i="1"/>
  <c r="K326" i="1"/>
  <c r="K400" i="1"/>
  <c r="K381" i="1"/>
  <c r="K307" i="1"/>
  <c r="K362" i="1"/>
  <c r="K426" i="1"/>
  <c r="K347" i="1"/>
  <c r="K411" i="1"/>
  <c r="K302" i="1"/>
  <c r="K388" i="1"/>
  <c r="K335" i="1"/>
  <c r="K369" i="1"/>
  <c r="K433" i="1"/>
  <c r="K350" i="1"/>
  <c r="K414" i="1"/>
  <c r="K324" i="1"/>
  <c r="K399" i="1"/>
  <c r="K376" i="1"/>
  <c r="K440" i="1"/>
  <c r="K357" i="1"/>
  <c r="K421" i="1"/>
  <c r="K322" i="1"/>
  <c r="K402" i="1"/>
  <c r="K305" i="1"/>
  <c r="K387" i="1"/>
  <c r="K331" i="1"/>
  <c r="K318" i="1"/>
  <c r="K396" i="1"/>
  <c r="K333" i="1"/>
  <c r="K377" i="1"/>
  <c r="K374" i="1"/>
  <c r="K438" i="1"/>
  <c r="K359" i="1"/>
  <c r="K423" i="1"/>
  <c r="K352" i="1"/>
  <c r="K416" i="1"/>
  <c r="K320" i="1"/>
  <c r="K397" i="1"/>
  <c r="K341" i="1"/>
  <c r="K378" i="1"/>
  <c r="K363" i="1"/>
  <c r="K427" i="1"/>
  <c r="K334" i="1"/>
  <c r="K404" i="1"/>
  <c r="K337" i="1"/>
  <c r="K385" i="1"/>
  <c r="K323" i="1"/>
  <c r="K366" i="1"/>
  <c r="K430" i="1"/>
  <c r="K351" i="1"/>
  <c r="K415" i="1"/>
  <c r="K310" i="1"/>
  <c r="K392" i="1"/>
  <c r="K301" i="1"/>
  <c r="K373" i="1"/>
  <c r="K437" i="1"/>
  <c r="K354" i="1"/>
  <c r="K418" i="1"/>
  <c r="K332" i="1"/>
  <c r="K403" i="1"/>
  <c r="K345" i="1"/>
  <c r="K338" i="1"/>
  <c r="K348" i="1"/>
  <c r="K412" i="1"/>
  <c r="K312" i="1"/>
  <c r="K393" i="1"/>
  <c r="K309" i="1"/>
  <c r="K299" i="1"/>
  <c r="K390" i="1"/>
  <c r="K343" i="1"/>
  <c r="K375" i="1"/>
  <c r="K439" i="1"/>
  <c r="K368" i="1"/>
  <c r="K432" i="1"/>
  <c r="K349" i="1"/>
  <c r="K413" i="1"/>
  <c r="K306" i="1"/>
  <c r="K394" i="1"/>
  <c r="K317" i="1"/>
  <c r="K379" i="1"/>
  <c r="K356" i="1"/>
  <c r="K420" i="1"/>
  <c r="K328" i="1"/>
  <c r="K401" i="1"/>
  <c r="K313" i="1"/>
  <c r="K382" i="1"/>
  <c r="K311" i="1"/>
  <c r="K367" i="1"/>
  <c r="K431" i="1"/>
  <c r="K342" i="1"/>
  <c r="K408" i="1"/>
  <c r="K304" i="1"/>
  <c r="K389" i="1"/>
  <c r="K339" i="1"/>
  <c r="K370" i="1"/>
  <c r="K434" i="1"/>
  <c r="K355" i="1"/>
  <c r="K419" i="1"/>
  <c r="K308" i="1"/>
  <c r="J328" i="1"/>
  <c r="J325" i="1"/>
  <c r="J398" i="1"/>
  <c r="J395" i="1"/>
  <c r="J417" i="1"/>
  <c r="J311" i="1"/>
  <c r="J394" i="1"/>
  <c r="J432" i="1"/>
  <c r="J419" i="1"/>
  <c r="J345" i="1"/>
  <c r="J406" i="1"/>
  <c r="J342" i="1"/>
  <c r="J438" i="1"/>
  <c r="J331" i="1"/>
  <c r="J358" i="1"/>
  <c r="J388" i="1"/>
  <c r="J431" i="1"/>
  <c r="J349" i="1"/>
  <c r="J413" i="1"/>
  <c r="J326" i="1"/>
  <c r="J354" i="1"/>
  <c r="J303" i="1"/>
  <c r="J378" i="1"/>
  <c r="J383" i="1"/>
  <c r="J381" i="1"/>
  <c r="J324" i="1"/>
  <c r="J321" i="1"/>
  <c r="J322" i="1"/>
  <c r="J364" i="1"/>
  <c r="J368" i="1"/>
  <c r="J339" i="1"/>
  <c r="J426" i="1"/>
  <c r="J362" i="1"/>
  <c r="J338" i="1"/>
  <c r="J344" i="1"/>
  <c r="J341" i="1"/>
  <c r="J350" i="1"/>
  <c r="J334" i="1"/>
  <c r="J422" i="1"/>
  <c r="J327" i="1"/>
  <c r="J437" i="1"/>
  <c r="J380" i="1"/>
  <c r="J391" i="1"/>
  <c r="J373" i="1"/>
  <c r="J367" i="1"/>
  <c r="J366" i="1"/>
  <c r="J361" i="1"/>
  <c r="J372" i="1"/>
  <c r="J393" i="1"/>
  <c r="J425" i="1"/>
  <c r="J300" i="1"/>
  <c r="J301" i="1"/>
  <c r="J302" i="1"/>
  <c r="J418" i="1"/>
  <c r="J389" i="1"/>
  <c r="J319" i="1"/>
  <c r="J410" i="1"/>
  <c r="J387" i="1"/>
  <c r="J428" i="1"/>
  <c r="J340" i="1"/>
  <c r="J337" i="1"/>
  <c r="J390" i="1"/>
  <c r="J379" i="1"/>
  <c r="J408" i="1"/>
  <c r="J439" i="1"/>
  <c r="J355" i="1"/>
  <c r="J348" i="1"/>
  <c r="J397" i="1"/>
  <c r="J308" i="1"/>
  <c r="J365" i="1"/>
  <c r="J359" i="1"/>
  <c r="J385" i="1"/>
  <c r="J353" i="1"/>
  <c r="J435" i="1"/>
  <c r="J343" i="1"/>
  <c r="J377" i="1"/>
  <c r="J412" i="1"/>
  <c r="J316" i="1"/>
  <c r="J313" i="1"/>
  <c r="J314" i="1"/>
  <c r="J401" i="1"/>
  <c r="J392" i="1"/>
  <c r="J416" i="1"/>
  <c r="J299" i="1"/>
  <c r="J371" i="1"/>
  <c r="J424" i="1"/>
  <c r="J430" i="1"/>
  <c r="J320" i="1"/>
  <c r="J317" i="1"/>
  <c r="J318" i="1"/>
  <c r="J427" i="1"/>
  <c r="J369" i="1"/>
  <c r="J376" i="1"/>
  <c r="J335" i="1"/>
  <c r="J374" i="1"/>
  <c r="J396" i="1"/>
  <c r="J352" i="1"/>
  <c r="J357" i="1"/>
  <c r="J351" i="1"/>
  <c r="J429" i="1"/>
  <c r="J330" i="1"/>
  <c r="J370" i="1"/>
  <c r="J307" i="1"/>
  <c r="J386" i="1"/>
  <c r="J415" i="1"/>
  <c r="J440" i="1"/>
  <c r="J312" i="1"/>
  <c r="J309" i="1"/>
  <c r="J310" i="1"/>
  <c r="J436" i="1"/>
  <c r="J384" i="1"/>
  <c r="J407" i="1"/>
  <c r="J363" i="1"/>
  <c r="J420" i="1"/>
  <c r="J414" i="1"/>
  <c r="J332" i="1"/>
  <c r="J329" i="1"/>
  <c r="J375" i="1"/>
  <c r="J399" i="1"/>
  <c r="J433" i="1"/>
  <c r="J315" i="1"/>
  <c r="J402" i="1"/>
  <c r="J423" i="1"/>
  <c r="J356" i="1"/>
  <c r="J336" i="1"/>
  <c r="J333" i="1"/>
  <c r="J382" i="1"/>
  <c r="J360" i="1"/>
  <c r="J400" i="1"/>
  <c r="J411" i="1"/>
  <c r="J347" i="1"/>
  <c r="J409" i="1"/>
  <c r="J346" i="1"/>
  <c r="J304" i="1"/>
  <c r="J305" i="1"/>
  <c r="J306" i="1"/>
  <c r="J434" i="1"/>
  <c r="J405" i="1"/>
  <c r="J323" i="1"/>
  <c r="J421" i="1"/>
  <c r="J404" i="1"/>
  <c r="J403" i="1"/>
  <c r="Z142" i="1"/>
  <c r="AO142" i="1" s="1"/>
  <c r="Z189" i="1"/>
  <c r="AO189" i="1" s="1"/>
  <c r="AA31" i="1"/>
  <c r="AP31" i="1" s="1"/>
  <c r="AA49" i="1"/>
  <c r="AP49" i="1" s="1"/>
  <c r="AA65" i="1"/>
  <c r="AP65" i="1" s="1"/>
  <c r="AA40" i="1"/>
  <c r="AP40" i="1" s="1"/>
  <c r="AA48" i="1"/>
  <c r="AA92" i="1"/>
  <c r="AP92" i="1" s="1"/>
  <c r="AA106" i="1"/>
  <c r="AP106" i="1" s="1"/>
  <c r="O308" i="1"/>
  <c r="AA19" i="1"/>
  <c r="AP19" i="1" s="1"/>
  <c r="AA98" i="1"/>
  <c r="AP98" i="1" s="1"/>
  <c r="AA27" i="1"/>
  <c r="AP27" i="1" s="1"/>
  <c r="AA216" i="1"/>
  <c r="AP216" i="1" s="1"/>
  <c r="AA53" i="1"/>
  <c r="AP53" i="1" s="1"/>
  <c r="AA96" i="1"/>
  <c r="AP96" i="1" s="1"/>
  <c r="AA33" i="1"/>
  <c r="AP33" i="1" s="1"/>
  <c r="AA76" i="1"/>
  <c r="AP76" i="1" s="1"/>
  <c r="AA57" i="1"/>
  <c r="AP57" i="1" s="1"/>
  <c r="AA167" i="1"/>
  <c r="AP167" i="1" s="1"/>
  <c r="AA36" i="1"/>
  <c r="AP36" i="1" s="1"/>
  <c r="AA45" i="1"/>
  <c r="AP45" i="1" s="1"/>
  <c r="Z27" i="1"/>
  <c r="AO27" i="1" s="1"/>
  <c r="Z182" i="1"/>
  <c r="AO182" i="1" s="1"/>
  <c r="Z187" i="1"/>
  <c r="AO187" i="1" s="1"/>
  <c r="AA35" i="1"/>
  <c r="AP35" i="1" s="1"/>
  <c r="AW119" i="1"/>
  <c r="AA99" i="1"/>
  <c r="AP99" i="1" s="1"/>
  <c r="Z111" i="1"/>
  <c r="AO111" i="1" s="1"/>
  <c r="Z197" i="1"/>
  <c r="AO197" i="1" s="1"/>
  <c r="AA171" i="1"/>
  <c r="AP171" i="1" s="1"/>
  <c r="AA71" i="1"/>
  <c r="AP71" i="1" s="1"/>
  <c r="AA164" i="1"/>
  <c r="AP164" i="1" s="1"/>
  <c r="AA25" i="1"/>
  <c r="AP25" i="1" s="1"/>
  <c r="AA142" i="1"/>
  <c r="AP142" i="1" s="1"/>
  <c r="AA193" i="1"/>
  <c r="AP193" i="1" s="1"/>
  <c r="AA64" i="1"/>
  <c r="AP64" i="1" s="1"/>
  <c r="AA39" i="1"/>
  <c r="AP39" i="1" s="1"/>
  <c r="AA67" i="1"/>
  <c r="AP67" i="1" s="1"/>
  <c r="AA182" i="1"/>
  <c r="AP182" i="1" s="1"/>
  <c r="Z149" i="1"/>
  <c r="AO149" i="1" s="1"/>
  <c r="AA46" i="1"/>
  <c r="AP46" i="1" s="1"/>
  <c r="AA43" i="1"/>
  <c r="AP43" i="1" s="1"/>
  <c r="AA26" i="1"/>
  <c r="AP26" i="1" s="1"/>
  <c r="AA116" i="1"/>
  <c r="AP116" i="1" s="1"/>
  <c r="AA32" i="1"/>
  <c r="AP32" i="1" s="1"/>
  <c r="AA50" i="1"/>
  <c r="AP50" i="1" s="1"/>
  <c r="AA47" i="1"/>
  <c r="AP47" i="1" s="1"/>
  <c r="AA12" i="1"/>
  <c r="AP12" i="1" s="1"/>
  <c r="AA209" i="1"/>
  <c r="AP209" i="1" s="1"/>
  <c r="AA190" i="1"/>
  <c r="AP190" i="1" s="1"/>
  <c r="AA70" i="1"/>
  <c r="AP70" i="1" s="1"/>
  <c r="AA150" i="1"/>
  <c r="AP150" i="1" s="1"/>
  <c r="AA108" i="1"/>
  <c r="AP108" i="1" s="1"/>
  <c r="AA82" i="1"/>
  <c r="AP82" i="1" s="1"/>
  <c r="Z89" i="1"/>
  <c r="AO89" i="1" s="1"/>
  <c r="Z131" i="1"/>
  <c r="AO131" i="1" s="1"/>
  <c r="AA143" i="1"/>
  <c r="AP143" i="1" s="1"/>
  <c r="AA59" i="1"/>
  <c r="AP59" i="1" s="1"/>
  <c r="AA63" i="1"/>
  <c r="AP63" i="1" s="1"/>
  <c r="AA44" i="1"/>
  <c r="AP44" i="1" s="1"/>
  <c r="AA69" i="1"/>
  <c r="AP69" i="1" s="1"/>
  <c r="AA161" i="1"/>
  <c r="AP161" i="1" s="1"/>
  <c r="AA17" i="1"/>
  <c r="AP17" i="1" s="1"/>
  <c r="AA102" i="1"/>
  <c r="AP102" i="1" s="1"/>
  <c r="AA210" i="1"/>
  <c r="AP210" i="1" s="1"/>
  <c r="AA30" i="1"/>
  <c r="AP30" i="1" s="1"/>
  <c r="Z51" i="1"/>
  <c r="AO51" i="1" s="1"/>
  <c r="I338" i="1"/>
  <c r="Z23" i="1"/>
  <c r="AO23" i="1" s="1"/>
  <c r="Z118" i="1"/>
  <c r="AO118" i="1" s="1"/>
  <c r="AA220" i="1"/>
  <c r="AP220" i="1" s="1"/>
  <c r="AA11" i="1"/>
  <c r="AP11" i="1" s="1"/>
  <c r="AA183" i="1"/>
  <c r="AP183" i="1" s="1"/>
  <c r="AA78" i="1"/>
  <c r="AP78" i="1" s="1"/>
  <c r="I365" i="1"/>
  <c r="I366" i="1"/>
  <c r="I430" i="1"/>
  <c r="I351" i="1"/>
  <c r="I415" i="1"/>
  <c r="I319" i="1"/>
  <c r="I396" i="1"/>
  <c r="I328" i="1"/>
  <c r="I369" i="1"/>
  <c r="I370" i="1"/>
  <c r="I434" i="1"/>
  <c r="I355" i="1"/>
  <c r="I419" i="1"/>
  <c r="I327" i="1"/>
  <c r="I400" i="1"/>
  <c r="I316" i="1"/>
  <c r="I306" i="1"/>
  <c r="I357" i="1"/>
  <c r="I358" i="1"/>
  <c r="I422" i="1"/>
  <c r="I341" i="1"/>
  <c r="I407" i="1"/>
  <c r="I303" i="1"/>
  <c r="I388" i="1"/>
  <c r="I334" i="1"/>
  <c r="I433" i="1"/>
  <c r="I345" i="1"/>
  <c r="I346" i="1"/>
  <c r="I410" i="1"/>
  <c r="I317" i="1"/>
  <c r="I395" i="1"/>
  <c r="I320" i="1"/>
  <c r="I376" i="1"/>
  <c r="I440" i="1"/>
  <c r="I421" i="1"/>
  <c r="I308" i="1"/>
  <c r="Z195" i="1"/>
  <c r="AO195" i="1" s="1"/>
  <c r="Z48" i="1"/>
  <c r="AO48" i="1" s="1"/>
  <c r="Z101" i="1"/>
  <c r="AO101" i="1" s="1"/>
  <c r="Z59" i="1"/>
  <c r="AO59" i="1" s="1"/>
  <c r="Z135" i="1"/>
  <c r="AO135" i="1" s="1"/>
  <c r="Z64" i="1"/>
  <c r="AO64" i="1" s="1"/>
  <c r="Z204" i="1"/>
  <c r="AO204" i="1" s="1"/>
  <c r="Z200" i="1"/>
  <c r="AO200" i="1" s="1"/>
  <c r="Z105" i="1"/>
  <c r="AO105" i="1" s="1"/>
  <c r="Z127" i="1"/>
  <c r="AO127" i="1" s="1"/>
  <c r="Z191" i="1"/>
  <c r="AO191" i="1" s="1"/>
  <c r="Z29" i="1"/>
  <c r="AO29" i="1" s="1"/>
  <c r="Z138" i="1"/>
  <c r="AO138" i="1" s="1"/>
  <c r="AA135" i="1"/>
  <c r="AP135" i="1" s="1"/>
  <c r="AA51" i="1"/>
  <c r="AA77" i="1"/>
  <c r="AP77" i="1" s="1"/>
  <c r="AA75" i="1"/>
  <c r="AP75" i="1" s="1"/>
  <c r="AA55" i="1"/>
  <c r="AP55" i="1" s="1"/>
  <c r="AA13" i="1"/>
  <c r="AP13" i="1" s="1"/>
  <c r="I381" i="1"/>
  <c r="I382" i="1"/>
  <c r="I310" i="1"/>
  <c r="I367" i="1"/>
  <c r="I431" i="1"/>
  <c r="I348" i="1"/>
  <c r="I412" i="1"/>
  <c r="I393" i="1"/>
  <c r="I336" i="1"/>
  <c r="I385" i="1"/>
  <c r="I386" i="1"/>
  <c r="I326" i="1"/>
  <c r="I371" i="1"/>
  <c r="I435" i="1"/>
  <c r="I352" i="1"/>
  <c r="I416" i="1"/>
  <c r="I397" i="1"/>
  <c r="I332" i="1"/>
  <c r="I299" i="1"/>
  <c r="I373" i="1"/>
  <c r="I374" i="1"/>
  <c r="I438" i="1"/>
  <c r="I359" i="1"/>
  <c r="I423" i="1"/>
  <c r="I335" i="1"/>
  <c r="I404" i="1"/>
  <c r="I340" i="1"/>
  <c r="I322" i="1"/>
  <c r="I361" i="1"/>
  <c r="I362" i="1"/>
  <c r="I426" i="1"/>
  <c r="I347" i="1"/>
  <c r="I411" i="1"/>
  <c r="I311" i="1"/>
  <c r="I392" i="1"/>
  <c r="I437" i="1"/>
  <c r="I321" i="1"/>
  <c r="I323" i="1"/>
  <c r="I398" i="1"/>
  <c r="I344" i="1"/>
  <c r="I383" i="1"/>
  <c r="I314" i="1"/>
  <c r="I364" i="1"/>
  <c r="I428" i="1"/>
  <c r="I409" i="1"/>
  <c r="I329" i="1"/>
  <c r="I331" i="1"/>
  <c r="I402" i="1"/>
  <c r="I301" i="1"/>
  <c r="I387" i="1"/>
  <c r="I330" i="1"/>
  <c r="I368" i="1"/>
  <c r="I432" i="1"/>
  <c r="I413" i="1"/>
  <c r="I305" i="1"/>
  <c r="I307" i="1"/>
  <c r="I390" i="1"/>
  <c r="I342" i="1"/>
  <c r="I375" i="1"/>
  <c r="I439" i="1"/>
  <c r="I356" i="1"/>
  <c r="I420" i="1"/>
  <c r="I401" i="1"/>
  <c r="I324" i="1"/>
  <c r="I377" i="1"/>
  <c r="I378" i="1"/>
  <c r="I363" i="1"/>
  <c r="I427" i="1"/>
  <c r="I343" i="1"/>
  <c r="I408" i="1"/>
  <c r="I389" i="1"/>
  <c r="I304" i="1"/>
  <c r="I349" i="1"/>
  <c r="I350" i="1"/>
  <c r="I414" i="1"/>
  <c r="I325" i="1"/>
  <c r="I399" i="1"/>
  <c r="I300" i="1"/>
  <c r="I380" i="1"/>
  <c r="I302" i="1"/>
  <c r="I425" i="1"/>
  <c r="I353" i="1"/>
  <c r="I354" i="1"/>
  <c r="I418" i="1"/>
  <c r="I333" i="1"/>
  <c r="I403" i="1"/>
  <c r="I384" i="1"/>
  <c r="I318" i="1"/>
  <c r="I429" i="1"/>
  <c r="I337" i="1"/>
  <c r="I339" i="1"/>
  <c r="I406" i="1"/>
  <c r="I309" i="1"/>
  <c r="I391" i="1"/>
  <c r="I372" i="1"/>
  <c r="I436" i="1"/>
  <c r="I417" i="1"/>
  <c r="I313" i="1"/>
  <c r="I315" i="1"/>
  <c r="I394" i="1"/>
  <c r="I312" i="1"/>
  <c r="I379" i="1"/>
  <c r="I360" i="1"/>
  <c r="I424" i="1"/>
  <c r="I405" i="1"/>
  <c r="Z112" i="1"/>
  <c r="AO112" i="1" s="1"/>
  <c r="Z172" i="1"/>
  <c r="AO172" i="1" s="1"/>
  <c r="Z95" i="1"/>
  <c r="AO95" i="1" s="1"/>
  <c r="AA61" i="1"/>
  <c r="AP61" i="1" s="1"/>
  <c r="Z17" i="1"/>
  <c r="AO17" i="1" s="1"/>
  <c r="Z11" i="1"/>
  <c r="AO11" i="1" s="1"/>
  <c r="AA117" i="1"/>
  <c r="AP117" i="1" s="1"/>
  <c r="H302" i="1"/>
  <c r="H377" i="1"/>
  <c r="H300" i="1"/>
  <c r="H376" i="1"/>
  <c r="H439" i="1"/>
  <c r="H400" i="1"/>
  <c r="H417" i="1"/>
  <c r="H383" i="1"/>
  <c r="H402" i="1"/>
  <c r="H306" i="1"/>
  <c r="H304" i="1"/>
  <c r="H381" i="1"/>
  <c r="H378" i="1"/>
  <c r="H299" i="1"/>
  <c r="H414" i="1"/>
  <c r="H433" i="1"/>
  <c r="H391" i="1"/>
  <c r="H363" i="1"/>
  <c r="H310" i="1"/>
  <c r="H312" i="1"/>
  <c r="H385" i="1"/>
  <c r="H410" i="1"/>
  <c r="H350" i="1"/>
  <c r="H351" i="1"/>
  <c r="H388" i="1"/>
  <c r="H370" i="1"/>
  <c r="H431" i="1"/>
  <c r="H345" i="1"/>
  <c r="H372" i="1"/>
  <c r="H368" i="1"/>
  <c r="H375" i="1"/>
  <c r="H343" i="1"/>
  <c r="H384" i="1"/>
  <c r="H365" i="1"/>
  <c r="H346" i="1"/>
  <c r="H408" i="1"/>
  <c r="Z65" i="1"/>
  <c r="AO65" i="1" s="1"/>
  <c r="Z213" i="1"/>
  <c r="AO213" i="1" s="1"/>
  <c r="Z43" i="1"/>
  <c r="AO43" i="1" s="1"/>
  <c r="Z164" i="1"/>
  <c r="AO164" i="1" s="1"/>
  <c r="Z217" i="1"/>
  <c r="AO217" i="1" s="1"/>
  <c r="Z146" i="1"/>
  <c r="AO146" i="1" s="1"/>
  <c r="Z221" i="1"/>
  <c r="AO221" i="1" s="1"/>
  <c r="Z62" i="1"/>
  <c r="AO62" i="1" s="1"/>
  <c r="Z73" i="1"/>
  <c r="AO73" i="1" s="1"/>
  <c r="Z211" i="1"/>
  <c r="AO211" i="1" s="1"/>
  <c r="AA79" i="1"/>
  <c r="AP79" i="1" s="1"/>
  <c r="H301" i="1"/>
  <c r="H318" i="1"/>
  <c r="H320" i="1"/>
  <c r="H401" i="1"/>
  <c r="H406" i="1"/>
  <c r="H366" i="1"/>
  <c r="H347" i="1"/>
  <c r="H422" i="1"/>
  <c r="H420" i="1"/>
  <c r="H305" i="1"/>
  <c r="H322" i="1"/>
  <c r="H324" i="1"/>
  <c r="H409" i="1"/>
  <c r="H303" i="1"/>
  <c r="H374" i="1"/>
  <c r="H386" i="1"/>
  <c r="H359" i="1"/>
  <c r="H436" i="1"/>
  <c r="H309" i="1"/>
  <c r="H326" i="1"/>
  <c r="H328" i="1"/>
  <c r="H424" i="1"/>
  <c r="H307" i="1"/>
  <c r="H379" i="1"/>
  <c r="H418" i="1"/>
  <c r="H423" i="1"/>
  <c r="H399" i="1"/>
  <c r="H355" i="1"/>
  <c r="H314" i="1"/>
  <c r="H316" i="1"/>
  <c r="H393" i="1"/>
  <c r="H419" i="1"/>
  <c r="H358" i="1"/>
  <c r="H415" i="1"/>
  <c r="H404" i="1"/>
  <c r="H371" i="1"/>
  <c r="H338" i="1"/>
  <c r="Z123" i="1"/>
  <c r="AO123" i="1" s="1"/>
  <c r="H317" i="1"/>
  <c r="H334" i="1"/>
  <c r="H336" i="1"/>
  <c r="H357" i="1"/>
  <c r="H315" i="1"/>
  <c r="H395" i="1"/>
  <c r="H398" i="1"/>
  <c r="H394" i="1"/>
  <c r="H421" i="1"/>
  <c r="H321" i="1"/>
  <c r="H342" i="1"/>
  <c r="H340" i="1"/>
  <c r="H373" i="1"/>
  <c r="H319" i="1"/>
  <c r="H403" i="1"/>
  <c r="H389" i="1"/>
  <c r="H434" i="1"/>
  <c r="H437" i="1"/>
  <c r="H325" i="1"/>
  <c r="H344" i="1"/>
  <c r="H425" i="1"/>
  <c r="H323" i="1"/>
  <c r="H411" i="1"/>
  <c r="H397" i="1"/>
  <c r="H382" i="1"/>
  <c r="H353" i="1"/>
  <c r="H313" i="1"/>
  <c r="H330" i="1"/>
  <c r="H332" i="1"/>
  <c r="H440" i="1"/>
  <c r="H311" i="1"/>
  <c r="H387" i="1"/>
  <c r="H435" i="1"/>
  <c r="H427" i="1"/>
  <c r="H407" i="1"/>
  <c r="H390" i="1"/>
  <c r="H333" i="1"/>
  <c r="H348" i="1"/>
  <c r="H396" i="1"/>
  <c r="H331" i="1"/>
  <c r="H361" i="1"/>
  <c r="H416" i="1"/>
  <c r="H354" i="1"/>
  <c r="H430" i="1"/>
  <c r="H337" i="1"/>
  <c r="H356" i="1"/>
  <c r="H352" i="1"/>
  <c r="H412" i="1"/>
  <c r="H335" i="1"/>
  <c r="H413" i="1"/>
  <c r="H432" i="1"/>
  <c r="H362" i="1"/>
  <c r="H367" i="1"/>
  <c r="H341" i="1"/>
  <c r="H364" i="1"/>
  <c r="H360" i="1"/>
  <c r="H438" i="1"/>
  <c r="H339" i="1"/>
  <c r="H429" i="1"/>
  <c r="H349" i="1"/>
  <c r="H392" i="1"/>
  <c r="H329" i="1"/>
  <c r="H380" i="1"/>
  <c r="H327" i="1"/>
  <c r="H428" i="1"/>
  <c r="H405" i="1"/>
  <c r="H426" i="1"/>
  <c r="H369" i="1"/>
  <c r="H308" i="1"/>
  <c r="Z173" i="1"/>
  <c r="AO173" i="1" s="1"/>
  <c r="Z31" i="1"/>
  <c r="AO31" i="1" s="1"/>
  <c r="Z24" i="1"/>
  <c r="AO24" i="1" s="1"/>
  <c r="Z39" i="1"/>
  <c r="AO39" i="1" s="1"/>
  <c r="Z81" i="1"/>
  <c r="AO81" i="1" s="1"/>
  <c r="Z219" i="1"/>
  <c r="AO219" i="1" s="1"/>
  <c r="Z107" i="1"/>
  <c r="AO107" i="1" s="1"/>
  <c r="Z113" i="1"/>
  <c r="AO113" i="1" s="1"/>
  <c r="Z20" i="1"/>
  <c r="AO20" i="1" s="1"/>
  <c r="Z212" i="1"/>
  <c r="AO212" i="1" s="1"/>
  <c r="Z208" i="1"/>
  <c r="AO208" i="1" s="1"/>
  <c r="Z36" i="1"/>
  <c r="AO36" i="1" s="1"/>
  <c r="Z163" i="1"/>
  <c r="AO163" i="1" s="1"/>
  <c r="Z93" i="1"/>
  <c r="AO93" i="1" s="1"/>
  <c r="Z122" i="1"/>
  <c r="AO122" i="1" s="1"/>
  <c r="Z114" i="1"/>
  <c r="AO114" i="1" s="1"/>
  <c r="Z57" i="1"/>
  <c r="AO57" i="1" s="1"/>
  <c r="Z102" i="1"/>
  <c r="AO102" i="1" s="1"/>
  <c r="Z186" i="1"/>
  <c r="AO186" i="1" s="1"/>
  <c r="Z167" i="1"/>
  <c r="AO167" i="1" s="1"/>
  <c r="Z109" i="1"/>
  <c r="AO109" i="1" s="1"/>
  <c r="Z128" i="1"/>
  <c r="AO128" i="1" s="1"/>
  <c r="Z18" i="1"/>
  <c r="AO18" i="1" s="1"/>
  <c r="Z126" i="1"/>
  <c r="AO126" i="1" s="1"/>
  <c r="Z12" i="1"/>
  <c r="AO12" i="1" s="1"/>
  <c r="Z140" i="1"/>
  <c r="AO140" i="1" s="1"/>
  <c r="Z136" i="1"/>
  <c r="AO136" i="1" s="1"/>
  <c r="Z46" i="1"/>
  <c r="AO46" i="1" s="1"/>
  <c r="Z154" i="1"/>
  <c r="AO154" i="1" s="1"/>
  <c r="Z210" i="1"/>
  <c r="AO210" i="1" s="1"/>
  <c r="Z94" i="1"/>
  <c r="AO94" i="1" s="1"/>
  <c r="Z159" i="1"/>
  <c r="AO159" i="1" s="1"/>
  <c r="Z76" i="1"/>
  <c r="AO76" i="1" s="1"/>
  <c r="Z106" i="1"/>
  <c r="AO106" i="1" s="1"/>
  <c r="Z25" i="1"/>
  <c r="AO25" i="1" s="1"/>
  <c r="Z103" i="1"/>
  <c r="AO103" i="1" s="1"/>
  <c r="Z193" i="1"/>
  <c r="AO193" i="1" s="1"/>
  <c r="Z170" i="1"/>
  <c r="AO170" i="1" s="1"/>
  <c r="G361" i="1"/>
  <c r="Z78" i="1"/>
  <c r="AO78" i="1" s="1"/>
  <c r="Z201" i="1"/>
  <c r="AO201" i="1" s="1"/>
  <c r="Z194" i="1"/>
  <c r="AO194" i="1" s="1"/>
  <c r="Z88" i="1"/>
  <c r="AO88" i="1" s="1"/>
  <c r="Z38" i="1"/>
  <c r="AO38" i="1" s="1"/>
  <c r="Z22" i="1"/>
  <c r="AO22" i="1" s="1"/>
  <c r="Z75" i="1"/>
  <c r="AO75" i="1" s="1"/>
  <c r="Z53" i="1"/>
  <c r="AO53" i="1" s="1"/>
  <c r="Z104" i="1"/>
  <c r="AO104" i="1" s="1"/>
  <c r="Z34" i="1"/>
  <c r="AO34" i="1" s="1"/>
  <c r="Z174" i="1"/>
  <c r="AO174" i="1" s="1"/>
  <c r="Z37" i="1"/>
  <c r="AO37" i="1" s="1"/>
  <c r="G366" i="1"/>
  <c r="G406" i="1"/>
  <c r="G317" i="1"/>
  <c r="G402" i="1"/>
  <c r="G336" i="1"/>
  <c r="G380" i="1"/>
  <c r="G401" i="1"/>
  <c r="G311" i="1"/>
  <c r="G348" i="1"/>
  <c r="G412" i="1"/>
  <c r="G362" i="1"/>
  <c r="G378" i="1"/>
  <c r="G386" i="1"/>
  <c r="G428" i="1"/>
  <c r="G321" i="1"/>
  <c r="Z28" i="1"/>
  <c r="AO28" i="1" s="1"/>
  <c r="Z151" i="1"/>
  <c r="AO151" i="1" s="1"/>
  <c r="Z91" i="1"/>
  <c r="AO91" i="1" s="1"/>
  <c r="G346" i="1"/>
  <c r="AA127" i="1"/>
  <c r="AP127" i="1" s="1"/>
  <c r="G340" i="1"/>
  <c r="AA121" i="1"/>
  <c r="AP121" i="1" s="1"/>
  <c r="AA180" i="1"/>
  <c r="AP180" i="1" s="1"/>
  <c r="G399" i="1"/>
  <c r="AA221" i="1"/>
  <c r="AP221" i="1" s="1"/>
  <c r="G440" i="1"/>
  <c r="AA202" i="1"/>
  <c r="AP202" i="1" s="1"/>
  <c r="G421" i="1"/>
  <c r="AA131" i="1"/>
  <c r="AP131" i="1" s="1"/>
  <c r="G350" i="1"/>
  <c r="AA191" i="1"/>
  <c r="AP191" i="1" s="1"/>
  <c r="G410" i="1"/>
  <c r="G302" i="1"/>
  <c r="AA83" i="1"/>
  <c r="AP83" i="1" s="1"/>
  <c r="AA168" i="1"/>
  <c r="AP168" i="1" s="1"/>
  <c r="G387" i="1"/>
  <c r="AA114" i="1"/>
  <c r="AP114" i="1" s="1"/>
  <c r="G333" i="1"/>
  <c r="AA146" i="1"/>
  <c r="AP146" i="1" s="1"/>
  <c r="G365" i="1"/>
  <c r="AA103" i="1"/>
  <c r="AP103" i="1" s="1"/>
  <c r="G322" i="1"/>
  <c r="G324" i="1"/>
  <c r="AA105" i="1"/>
  <c r="AP105" i="1" s="1"/>
  <c r="AA179" i="1"/>
  <c r="AP179" i="1" s="1"/>
  <c r="G398" i="1"/>
  <c r="G319" i="1"/>
  <c r="AA100" i="1"/>
  <c r="AP100" i="1" s="1"/>
  <c r="G376" i="1"/>
  <c r="AA157" i="1"/>
  <c r="AP157" i="1" s="1"/>
  <c r="AA213" i="1"/>
  <c r="AP213" i="1" s="1"/>
  <c r="G432" i="1"/>
  <c r="G413" i="1"/>
  <c r="AA194" i="1"/>
  <c r="AP194" i="1" s="1"/>
  <c r="AA113" i="1"/>
  <c r="AP113" i="1" s="1"/>
  <c r="G332" i="1"/>
  <c r="AA160" i="1"/>
  <c r="AP160" i="1" s="1"/>
  <c r="G379" i="1"/>
  <c r="G357" i="1"/>
  <c r="AA138" i="1"/>
  <c r="AP138" i="1" s="1"/>
  <c r="G420" i="1"/>
  <c r="AA201" i="1"/>
  <c r="AP201" i="1" s="1"/>
  <c r="G417" i="1"/>
  <c r="AA198" i="1"/>
  <c r="AP198" i="1" s="1"/>
  <c r="G325" i="1"/>
  <c r="G425" i="1"/>
  <c r="G315" i="1"/>
  <c r="G354" i="1"/>
  <c r="G390" i="1"/>
  <c r="G409" i="1"/>
  <c r="G301" i="1"/>
  <c r="G347" i="1"/>
  <c r="G338" i="1"/>
  <c r="AA133" i="1"/>
  <c r="AP133" i="1" s="1"/>
  <c r="G352" i="1"/>
  <c r="G392" i="1"/>
  <c r="AA173" i="1"/>
  <c r="AP173" i="1" s="1"/>
  <c r="G307" i="1"/>
  <c r="AA88" i="1"/>
  <c r="AP88" i="1" s="1"/>
  <c r="AA218" i="1"/>
  <c r="AP218" i="1" s="1"/>
  <c r="G437" i="1"/>
  <c r="G363" i="1"/>
  <c r="AA144" i="1"/>
  <c r="AP144" i="1" s="1"/>
  <c r="AA207" i="1"/>
  <c r="AP207" i="1" s="1"/>
  <c r="G426" i="1"/>
  <c r="AA115" i="1"/>
  <c r="AP115" i="1" s="1"/>
  <c r="G334" i="1"/>
  <c r="G403" i="1"/>
  <c r="AA184" i="1"/>
  <c r="AP184" i="1" s="1"/>
  <c r="AA86" i="1"/>
  <c r="AP86" i="1" s="1"/>
  <c r="G305" i="1"/>
  <c r="AA132" i="1"/>
  <c r="AP132" i="1" s="1"/>
  <c r="G351" i="1"/>
  <c r="AA195" i="1"/>
  <c r="AP195" i="1" s="1"/>
  <c r="G414" i="1"/>
  <c r="AA91" i="1"/>
  <c r="AP91" i="1" s="1"/>
  <c r="G310" i="1"/>
  <c r="AA165" i="1"/>
  <c r="G384" i="1"/>
  <c r="G330" i="1"/>
  <c r="AA111" i="1"/>
  <c r="AP111" i="1" s="1"/>
  <c r="AA199" i="1"/>
  <c r="AP199" i="1" s="1"/>
  <c r="G418" i="1"/>
  <c r="AA112" i="1"/>
  <c r="G331" i="1"/>
  <c r="G373" i="1"/>
  <c r="AA154" i="1"/>
  <c r="AP154" i="1" s="1"/>
  <c r="AA217" i="1"/>
  <c r="AP217" i="1" s="1"/>
  <c r="G436" i="1"/>
  <c r="G433" i="1"/>
  <c r="AA214" i="1"/>
  <c r="AP214" i="1" s="1"/>
  <c r="G369" i="1"/>
  <c r="G415" i="1"/>
  <c r="G358" i="1"/>
  <c r="G371" i="1"/>
  <c r="G335" i="1"/>
  <c r="G435" i="1"/>
  <c r="G395" i="1"/>
  <c r="G326" i="1"/>
  <c r="G383" i="1"/>
  <c r="G439" i="1"/>
  <c r="G318" i="1"/>
  <c r="G355" i="1"/>
  <c r="G375" i="1"/>
  <c r="G308" i="1"/>
  <c r="G377" i="1"/>
  <c r="AA158" i="1"/>
  <c r="AP158" i="1" s="1"/>
  <c r="AA219" i="1"/>
  <c r="AP219" i="1" s="1"/>
  <c r="G438" i="1"/>
  <c r="AA149" i="1"/>
  <c r="AP149" i="1" s="1"/>
  <c r="G368" i="1"/>
  <c r="AA212" i="1"/>
  <c r="AP212" i="1" s="1"/>
  <c r="G431" i="1"/>
  <c r="G344" i="1"/>
  <c r="AA125" i="1"/>
  <c r="G408" i="1"/>
  <c r="AA189" i="1"/>
  <c r="AP189" i="1" s="1"/>
  <c r="AA170" i="1"/>
  <c r="AP170" i="1" s="1"/>
  <c r="G389" i="1"/>
  <c r="AA122" i="1"/>
  <c r="AP122" i="1" s="1"/>
  <c r="G341" i="1"/>
  <c r="AA162" i="1"/>
  <c r="AP162" i="1" s="1"/>
  <c r="G381" i="1"/>
  <c r="AA137" i="1"/>
  <c r="AP137" i="1" s="1"/>
  <c r="G356" i="1"/>
  <c r="AA200" i="1"/>
  <c r="AP200" i="1" s="1"/>
  <c r="G419" i="1"/>
  <c r="AA101" i="1"/>
  <c r="AP101" i="1" s="1"/>
  <c r="G320" i="1"/>
  <c r="AA177" i="1"/>
  <c r="G396" i="1"/>
  <c r="AA151" i="1"/>
  <c r="AP151" i="1" s="1"/>
  <c r="G370" i="1"/>
  <c r="AA148" i="1"/>
  <c r="AP148" i="1" s="1"/>
  <c r="G367" i="1"/>
  <c r="AA211" i="1"/>
  <c r="AP211" i="1" s="1"/>
  <c r="G430" i="1"/>
  <c r="AA123" i="1"/>
  <c r="AP123" i="1" s="1"/>
  <c r="G342" i="1"/>
  <c r="AA188" i="1"/>
  <c r="AP188" i="1" s="1"/>
  <c r="G407" i="1"/>
  <c r="AA109" i="1"/>
  <c r="AP109" i="1" s="1"/>
  <c r="G328" i="1"/>
  <c r="AA181" i="1"/>
  <c r="AP181" i="1" s="1"/>
  <c r="G400" i="1"/>
  <c r="G309" i="1"/>
  <c r="AA90" i="1"/>
  <c r="AP90" i="1" s="1"/>
  <c r="AA215" i="1"/>
  <c r="AP215" i="1" s="1"/>
  <c r="G434" i="1"/>
  <c r="AA192" i="1"/>
  <c r="AP192" i="1" s="1"/>
  <c r="G411" i="1"/>
  <c r="G304" i="1"/>
  <c r="AA85" i="1"/>
  <c r="AP85" i="1" s="1"/>
  <c r="G388" i="1"/>
  <c r="AA169" i="1"/>
  <c r="AP169" i="1" s="1"/>
  <c r="AA118" i="1"/>
  <c r="AP118" i="1" s="1"/>
  <c r="G337" i="1"/>
  <c r="G299" i="1"/>
  <c r="G359" i="1"/>
  <c r="G422" i="1"/>
  <c r="G312" i="1"/>
  <c r="G339" i="1"/>
  <c r="G391" i="1"/>
  <c r="G429" i="1"/>
  <c r="G300" i="1"/>
  <c r="G327" i="1"/>
  <c r="Z124" i="1"/>
  <c r="AO124" i="1" s="1"/>
  <c r="Z49" i="1"/>
  <c r="AO49" i="1" s="1"/>
  <c r="Z143" i="1"/>
  <c r="AO143" i="1" s="1"/>
  <c r="Z209" i="1"/>
  <c r="AO209" i="1" s="1"/>
  <c r="Z190" i="1"/>
  <c r="AO190" i="1" s="1"/>
  <c r="Z67" i="1"/>
  <c r="AO67" i="1" s="1"/>
  <c r="Z180" i="1"/>
  <c r="AO180" i="1" s="1"/>
  <c r="G306" i="1"/>
  <c r="AA87" i="1"/>
  <c r="AA126" i="1"/>
  <c r="AP126" i="1" s="1"/>
  <c r="G345" i="1"/>
  <c r="AA205" i="1"/>
  <c r="AP205" i="1" s="1"/>
  <c r="G424" i="1"/>
  <c r="AA186" i="1"/>
  <c r="AP186" i="1" s="1"/>
  <c r="G405" i="1"/>
  <c r="AA95" i="1"/>
  <c r="AP95" i="1" s="1"/>
  <c r="G314" i="1"/>
  <c r="AA97" i="1"/>
  <c r="AP97" i="1" s="1"/>
  <c r="G316" i="1"/>
  <c r="AA175" i="1"/>
  <c r="AP175" i="1" s="1"/>
  <c r="G394" i="1"/>
  <c r="AA104" i="1"/>
  <c r="G323" i="1"/>
  <c r="AA153" i="1"/>
  <c r="G372" i="1"/>
  <c r="AA130" i="1"/>
  <c r="AP130" i="1" s="1"/>
  <c r="G349" i="1"/>
  <c r="AA174" i="1"/>
  <c r="AP174" i="1" s="1"/>
  <c r="G393" i="1"/>
  <c r="G385" i="1"/>
  <c r="AA166" i="1"/>
  <c r="AP166" i="1" s="1"/>
  <c r="G382" i="1"/>
  <c r="AA163" i="1"/>
  <c r="AP163" i="1" s="1"/>
  <c r="AA94" i="1"/>
  <c r="AP94" i="1" s="1"/>
  <c r="G313" i="1"/>
  <c r="AA141" i="1"/>
  <c r="AP141" i="1" s="1"/>
  <c r="G360" i="1"/>
  <c r="G423" i="1"/>
  <c r="AA204" i="1"/>
  <c r="AP204" i="1" s="1"/>
  <c r="AA134" i="1"/>
  <c r="AP134" i="1" s="1"/>
  <c r="G353" i="1"/>
  <c r="AA197" i="1"/>
  <c r="G416" i="1"/>
  <c r="AA178" i="1"/>
  <c r="G397" i="1"/>
  <c r="AA84" i="1"/>
  <c r="AP84" i="1" s="1"/>
  <c r="G303" i="1"/>
  <c r="AA155" i="1"/>
  <c r="AP155" i="1" s="1"/>
  <c r="G374" i="1"/>
  <c r="AA110" i="1"/>
  <c r="AP110" i="1" s="1"/>
  <c r="G329" i="1"/>
  <c r="AA145" i="1"/>
  <c r="AP145" i="1" s="1"/>
  <c r="G364" i="1"/>
  <c r="AA208" i="1"/>
  <c r="AP208" i="1" s="1"/>
  <c r="G427" i="1"/>
  <c r="G404" i="1"/>
  <c r="AA185" i="1"/>
  <c r="AP185" i="1" s="1"/>
  <c r="G343" i="1"/>
  <c r="AA124" i="1"/>
  <c r="AP124" i="1" s="1"/>
  <c r="Z110" i="1"/>
  <c r="AO110" i="1" s="1"/>
  <c r="Z157" i="1"/>
  <c r="AO157" i="1" s="1"/>
  <c r="Z188" i="1"/>
  <c r="AO188" i="1" s="1"/>
  <c r="Z44" i="1"/>
  <c r="AO44" i="1" s="1"/>
  <c r="Z192" i="1"/>
  <c r="AO192" i="1" s="1"/>
  <c r="Z178" i="1"/>
  <c r="AO178" i="1" s="1"/>
  <c r="Z214" i="1"/>
  <c r="AO214" i="1" s="1"/>
  <c r="Z63" i="1"/>
  <c r="AO63" i="1" s="1"/>
  <c r="Z139" i="1"/>
  <c r="AO139" i="1" s="1"/>
  <c r="Z203" i="1"/>
  <c r="AO203" i="1" s="1"/>
  <c r="Z33" i="1"/>
  <c r="AO33" i="1" s="1"/>
  <c r="Z79" i="1"/>
  <c r="AO79" i="1" s="1"/>
  <c r="Z161" i="1"/>
  <c r="AO161" i="1" s="1"/>
  <c r="Z87" i="1"/>
  <c r="AO87" i="1" s="1"/>
  <c r="Z152" i="1"/>
  <c r="AO152" i="1" s="1"/>
  <c r="Z40" i="1"/>
  <c r="AO40" i="1" s="1"/>
  <c r="Z47" i="1"/>
  <c r="AO47" i="1" s="1"/>
  <c r="Z71" i="1"/>
  <c r="AO71" i="1" s="1"/>
  <c r="Z16" i="1"/>
  <c r="AO16" i="1" s="1"/>
  <c r="Z175" i="1"/>
  <c r="AO175" i="1" s="1"/>
  <c r="Z74" i="1"/>
  <c r="AO74" i="1" s="1"/>
  <c r="Z41" i="1"/>
  <c r="AO41" i="1" s="1"/>
  <c r="Z147" i="1"/>
  <c r="AO147" i="1" s="1"/>
  <c r="Z30" i="1"/>
  <c r="AO30" i="1" s="1"/>
  <c r="Z220" i="1"/>
  <c r="AO220" i="1" s="1"/>
  <c r="Z69" i="1"/>
  <c r="AO69" i="1" s="1"/>
  <c r="Z77" i="1"/>
  <c r="AO77" i="1" s="1"/>
  <c r="Z66" i="1"/>
  <c r="AO66" i="1" s="1"/>
  <c r="Z45" i="1"/>
  <c r="AO45" i="1" s="1"/>
  <c r="Z185" i="1"/>
  <c r="AO185" i="1" s="1"/>
  <c r="Z50" i="1"/>
  <c r="AO50" i="1" s="1"/>
  <c r="Z155" i="1"/>
  <c r="AO155" i="1" s="1"/>
  <c r="Z120" i="1"/>
  <c r="AO120" i="1" s="1"/>
  <c r="F359" i="1"/>
  <c r="F339" i="1"/>
  <c r="F340" i="1"/>
  <c r="F403" i="1"/>
  <c r="F360" i="1"/>
  <c r="F309" i="1"/>
  <c r="F388" i="1"/>
  <c r="F437" i="1"/>
  <c r="F351" i="1"/>
  <c r="F417" i="1"/>
  <c r="F343" i="1"/>
  <c r="F344" i="1"/>
  <c r="F424" i="1"/>
  <c r="F376" i="1"/>
  <c r="F329" i="1"/>
  <c r="F348" i="1"/>
  <c r="F306" i="1"/>
  <c r="F390" i="1"/>
  <c r="F366" i="1"/>
  <c r="F369" i="1"/>
  <c r="F371" i="1"/>
  <c r="F362" i="1"/>
  <c r="F428" i="1"/>
  <c r="F317" i="1"/>
  <c r="F404" i="1"/>
  <c r="F358" i="1"/>
  <c r="F367" i="1"/>
  <c r="F426" i="1"/>
  <c r="F335" i="1"/>
  <c r="F336" i="1"/>
  <c r="F356" i="1"/>
  <c r="F394" i="1"/>
  <c r="F409" i="1"/>
  <c r="F349" i="1"/>
  <c r="F411" i="1"/>
  <c r="F399" i="1"/>
  <c r="F338" i="1"/>
  <c r="Z218" i="1"/>
  <c r="AO218" i="1" s="1"/>
  <c r="F353" i="1"/>
  <c r="F355" i="1"/>
  <c r="F374" i="1"/>
  <c r="F407" i="1"/>
  <c r="F325" i="1"/>
  <c r="F427" i="1"/>
  <c r="F302" i="1"/>
  <c r="F382" i="1"/>
  <c r="F397" i="1"/>
  <c r="F361" i="1"/>
  <c r="F363" i="1"/>
  <c r="F425" i="1"/>
  <c r="F433" i="1"/>
  <c r="F345" i="1"/>
  <c r="F379" i="1"/>
  <c r="F322" i="1"/>
  <c r="F431" i="1"/>
  <c r="F315" i="1"/>
  <c r="F316" i="1"/>
  <c r="F392" i="1"/>
  <c r="F422" i="1"/>
  <c r="F370" i="1"/>
  <c r="F333" i="1"/>
  <c r="F364" i="1"/>
  <c r="F310" i="1"/>
  <c r="F398" i="1"/>
  <c r="F429" i="1"/>
  <c r="F347" i="1"/>
  <c r="F387" i="1"/>
  <c r="F439" i="1"/>
  <c r="F305" i="1"/>
  <c r="F380" i="1"/>
  <c r="F389" i="1"/>
  <c r="F375" i="1"/>
  <c r="F430" i="1"/>
  <c r="Z184" i="1"/>
  <c r="AO184" i="1" s="1"/>
  <c r="Z52" i="1"/>
  <c r="AO52" i="1" s="1"/>
  <c r="Z169" i="1"/>
  <c r="AO169" i="1" s="1"/>
  <c r="Z60" i="1"/>
  <c r="AO60" i="1" s="1"/>
  <c r="Z198" i="1"/>
  <c r="AO198" i="1" s="1"/>
  <c r="F307" i="1"/>
  <c r="F304" i="1"/>
  <c r="F408" i="1"/>
  <c r="F413" i="1"/>
  <c r="F381" i="1"/>
  <c r="F341" i="1"/>
  <c r="F432" i="1"/>
  <c r="F318" i="1"/>
  <c r="F415" i="1"/>
  <c r="F311" i="1"/>
  <c r="F312" i="1"/>
  <c r="F384" i="1"/>
  <c r="F405" i="1"/>
  <c r="F421" i="1"/>
  <c r="F365" i="1"/>
  <c r="F418" i="1"/>
  <c r="F342" i="1"/>
  <c r="F436" i="1"/>
  <c r="F331" i="1"/>
  <c r="F332" i="1"/>
  <c r="F435" i="1"/>
  <c r="F386" i="1"/>
  <c r="F438" i="1"/>
  <c r="F299" i="1"/>
  <c r="F395" i="1"/>
  <c r="F326" i="1"/>
  <c r="F352" i="1"/>
  <c r="F303" i="1"/>
  <c r="F300" i="1"/>
  <c r="F378" i="1"/>
  <c r="F434" i="1"/>
  <c r="F391" i="1"/>
  <c r="F321" i="1"/>
  <c r="F412" i="1"/>
  <c r="F314" i="1"/>
  <c r="F406" i="1"/>
  <c r="F401" i="1"/>
  <c r="Z90" i="1"/>
  <c r="AO90" i="1" s="1"/>
  <c r="F323" i="1"/>
  <c r="F324" i="1"/>
  <c r="F372" i="1"/>
  <c r="F402" i="1"/>
  <c r="F393" i="1"/>
  <c r="F357" i="1"/>
  <c r="F346" i="1"/>
  <c r="F334" i="1"/>
  <c r="F420" i="1"/>
  <c r="F327" i="1"/>
  <c r="F328" i="1"/>
  <c r="F419" i="1"/>
  <c r="F410" i="1"/>
  <c r="F313" i="1"/>
  <c r="F396" i="1"/>
  <c r="F385" i="1"/>
  <c r="F354" i="1"/>
  <c r="F440" i="1"/>
  <c r="F423" i="1"/>
  <c r="F301" i="1"/>
  <c r="F373" i="1"/>
  <c r="F414" i="1"/>
  <c r="F383" i="1"/>
  <c r="F319" i="1"/>
  <c r="F320" i="1"/>
  <c r="F400" i="1"/>
  <c r="F377" i="1"/>
  <c r="F350" i="1"/>
  <c r="F337" i="1"/>
  <c r="F416" i="1"/>
  <c r="F330" i="1"/>
  <c r="F368" i="1"/>
  <c r="F308" i="1"/>
  <c r="E429" i="1"/>
  <c r="N119" i="1"/>
  <c r="AB119" i="1" s="1"/>
  <c r="V119" i="1"/>
  <c r="E337" i="1"/>
  <c r="E348" i="1"/>
  <c r="E396" i="1"/>
  <c r="E413" i="1"/>
  <c r="E431" i="1"/>
  <c r="X119" i="1"/>
  <c r="E366" i="1"/>
  <c r="Z216" i="1"/>
  <c r="AO216" i="1" s="1"/>
  <c r="E435" i="1"/>
  <c r="E327" i="1"/>
  <c r="E310" i="1"/>
  <c r="Z215" i="1"/>
  <c r="AO215" i="1" s="1"/>
  <c r="E434" i="1"/>
  <c r="Z97" i="1"/>
  <c r="AO97" i="1" s="1"/>
  <c r="E316" i="1"/>
  <c r="E300" i="1"/>
  <c r="Z116" i="1"/>
  <c r="AO116" i="1" s="1"/>
  <c r="E335" i="1"/>
  <c r="E404" i="1"/>
  <c r="E374" i="1"/>
  <c r="E438" i="1"/>
  <c r="E309" i="1"/>
  <c r="E326" i="1"/>
  <c r="E301" i="1"/>
  <c r="E332" i="1"/>
  <c r="E343" i="1"/>
  <c r="E377" i="1"/>
  <c r="E362" i="1"/>
  <c r="Z207" i="1"/>
  <c r="AO207" i="1" s="1"/>
  <c r="E426" i="1"/>
  <c r="Z100" i="1"/>
  <c r="AO100" i="1" s="1"/>
  <c r="E319" i="1"/>
  <c r="Z115" i="1"/>
  <c r="AO115" i="1" s="1"/>
  <c r="E334" i="1"/>
  <c r="E342" i="1"/>
  <c r="E329" i="1"/>
  <c r="E307" i="1"/>
  <c r="E304" i="1"/>
  <c r="E423" i="1"/>
  <c r="E408" i="1"/>
  <c r="E382" i="1"/>
  <c r="E400" i="1"/>
  <c r="E427" i="1"/>
  <c r="E440" i="1"/>
  <c r="E405" i="1"/>
  <c r="E439" i="1"/>
  <c r="E338" i="1"/>
  <c r="AE119" i="1"/>
  <c r="E349" i="1"/>
  <c r="E312" i="1"/>
  <c r="E341" i="1"/>
  <c r="E333" i="1"/>
  <c r="E330" i="1"/>
  <c r="Z133" i="1"/>
  <c r="AO133" i="1" s="1"/>
  <c r="E352" i="1"/>
  <c r="E416" i="1"/>
  <c r="E321" i="1"/>
  <c r="E386" i="1"/>
  <c r="E351" i="1"/>
  <c r="E347" i="1"/>
  <c r="Z137" i="1"/>
  <c r="AO137" i="1" s="1"/>
  <c r="E356" i="1"/>
  <c r="E420" i="1"/>
  <c r="E390" i="1"/>
  <c r="E344" i="1"/>
  <c r="E359" i="1"/>
  <c r="E355" i="1"/>
  <c r="E360" i="1"/>
  <c r="E424" i="1"/>
  <c r="E373" i="1"/>
  <c r="E313" i="1"/>
  <c r="E378" i="1"/>
  <c r="E325" i="1"/>
  <c r="E317" i="1"/>
  <c r="E322" i="1"/>
  <c r="E412" i="1"/>
  <c r="E299" i="1"/>
  <c r="E389" i="1"/>
  <c r="Z80" i="1"/>
  <c r="AO80" i="1" s="1"/>
  <c r="E345" i="1"/>
  <c r="E328" i="1"/>
  <c r="E370" i="1"/>
  <c r="E410" i="1"/>
  <c r="E428" i="1"/>
  <c r="E379" i="1"/>
  <c r="E415" i="1"/>
  <c r="E407" i="1"/>
  <c r="E371" i="1"/>
  <c r="E399" i="1"/>
  <c r="E375" i="1"/>
  <c r="E430" i="1"/>
  <c r="E323" i="1"/>
  <c r="E398" i="1"/>
  <c r="E306" i="1"/>
  <c r="E368" i="1"/>
  <c r="E432" i="1"/>
  <c r="E401" i="1"/>
  <c r="Z121" i="1"/>
  <c r="AO121" i="1" s="1"/>
  <c r="E340" i="1"/>
  <c r="E331" i="1"/>
  <c r="Z183" i="1"/>
  <c r="AO183" i="1" s="1"/>
  <c r="E402" i="1"/>
  <c r="E383" i="1"/>
  <c r="E353" i="1"/>
  <c r="E305" i="1"/>
  <c r="Z153" i="1"/>
  <c r="AO153" i="1" s="1"/>
  <c r="E372" i="1"/>
  <c r="E436" i="1"/>
  <c r="E425" i="1"/>
  <c r="E339" i="1"/>
  <c r="E406" i="1"/>
  <c r="E391" i="1"/>
  <c r="E387" i="1"/>
  <c r="E376" i="1"/>
  <c r="E314" i="1"/>
  <c r="E393" i="1"/>
  <c r="E315" i="1"/>
  <c r="E394" i="1"/>
  <c r="Z99" i="1"/>
  <c r="AO99" i="1" s="1"/>
  <c r="E318" i="1"/>
  <c r="Z148" i="1"/>
  <c r="AO148" i="1" s="1"/>
  <c r="E367" i="1"/>
  <c r="E363" i="1"/>
  <c r="E364" i="1"/>
  <c r="Z166" i="1"/>
  <c r="AO166" i="1" s="1"/>
  <c r="E385" i="1"/>
  <c r="E437" i="1"/>
  <c r="E365" i="1"/>
  <c r="E361" i="1"/>
  <c r="E381" i="1"/>
  <c r="E409" i="1"/>
  <c r="E308" i="1"/>
  <c r="E380" i="1"/>
  <c r="Z179" i="1"/>
  <c r="AO179" i="1" s="1"/>
  <c r="E350" i="1"/>
  <c r="E414" i="1"/>
  <c r="E403" i="1"/>
  <c r="E384" i="1"/>
  <c r="E320" i="1"/>
  <c r="E421" i="1"/>
  <c r="E354" i="1"/>
  <c r="E418" i="1"/>
  <c r="E411" i="1"/>
  <c r="E303" i="1"/>
  <c r="E388" i="1"/>
  <c r="Z117" i="1"/>
  <c r="AO117" i="1" s="1"/>
  <c r="E336" i="1"/>
  <c r="E397" i="1"/>
  <c r="E433" i="1"/>
  <c r="E358" i="1"/>
  <c r="E422" i="1"/>
  <c r="E419" i="1"/>
  <c r="E311" i="1"/>
  <c r="E392" i="1"/>
  <c r="Z83" i="1"/>
  <c r="AO83" i="1" s="1"/>
  <c r="E302" i="1"/>
  <c r="E417" i="1"/>
  <c r="E324" i="1"/>
  <c r="E346" i="1"/>
  <c r="E395" i="1"/>
  <c r="E357" i="1"/>
  <c r="Z150" i="1"/>
  <c r="AO150" i="1" s="1"/>
  <c r="E369" i="1"/>
  <c r="Z141" i="1"/>
  <c r="AO141" i="1" s="1"/>
  <c r="AA89" i="1"/>
  <c r="AE89" i="1"/>
  <c r="U119" i="1"/>
  <c r="S338" i="1"/>
  <c r="AD119" i="1"/>
  <c r="Z119" i="1"/>
  <c r="AO119" i="1" s="1"/>
  <c r="AA119" i="1"/>
  <c r="W119" i="1"/>
  <c r="AC119" i="1"/>
  <c r="AR93" i="1"/>
  <c r="AW91" i="1"/>
  <c r="AW212" i="1"/>
  <c r="AW165" i="1"/>
  <c r="AR89" i="1"/>
  <c r="AW139" i="1"/>
  <c r="AW90" i="1"/>
  <c r="AW142" i="1"/>
  <c r="AW187" i="1"/>
  <c r="AW130" i="1"/>
  <c r="AW103" i="1"/>
  <c r="AW122" i="1"/>
  <c r="AQ180" i="1"/>
  <c r="AW146" i="1"/>
  <c r="AQ173" i="1"/>
  <c r="AH10" i="1"/>
  <c r="AC10" i="1"/>
  <c r="G292" i="1"/>
  <c r="H232" i="1"/>
  <c r="E108" i="2"/>
  <c r="F38" i="2" s="1"/>
  <c r="V10" i="1"/>
  <c r="AQ16" i="1"/>
  <c r="AD10" i="1"/>
  <c r="N10" i="1"/>
  <c r="AE10" i="1"/>
  <c r="AQ11" i="1"/>
  <c r="AQ56" i="1"/>
  <c r="AQ22" i="1"/>
  <c r="AW33" i="1"/>
  <c r="AW27" i="1"/>
  <c r="AW60" i="1"/>
  <c r="Z10" i="1"/>
  <c r="K231" i="1"/>
  <c r="AA10" i="1"/>
  <c r="F282" i="1"/>
  <c r="I285" i="1"/>
  <c r="F257" i="1"/>
  <c r="F296" i="1"/>
  <c r="F240" i="1"/>
  <c r="F269" i="1"/>
  <c r="O289" i="1"/>
  <c r="K276" i="1"/>
  <c r="F275" i="1"/>
  <c r="F297" i="1"/>
  <c r="K249" i="1"/>
  <c r="O271" i="1"/>
  <c r="F264" i="1"/>
  <c r="K292" i="1"/>
  <c r="F270" i="1"/>
  <c r="O235" i="1"/>
  <c r="F283" i="1"/>
  <c r="K246" i="1"/>
  <c r="F274" i="1"/>
  <c r="F262" i="1"/>
  <c r="O247" i="1"/>
  <c r="F250" i="1"/>
  <c r="K275" i="1"/>
  <c r="O270" i="1"/>
  <c r="O253" i="1"/>
  <c r="F284" i="1"/>
  <c r="O234" i="1"/>
  <c r="F286" i="1"/>
  <c r="O263" i="1"/>
  <c r="O276" i="1"/>
  <c r="O295" i="1"/>
  <c r="K278" i="1"/>
  <c r="F236" i="1"/>
  <c r="I254" i="1"/>
  <c r="F298" i="1"/>
  <c r="I290" i="1"/>
  <c r="O286" i="1"/>
  <c r="K254" i="1"/>
  <c r="K243" i="1"/>
  <c r="F272" i="1"/>
  <c r="S253" i="1"/>
  <c r="I260" i="1"/>
  <c r="F239" i="1"/>
  <c r="I277" i="1"/>
  <c r="I275" i="1"/>
  <c r="O273" i="1"/>
  <c r="O233" i="1"/>
  <c r="O272" i="1"/>
  <c r="O275" i="1"/>
  <c r="O251" i="1"/>
  <c r="G255" i="1"/>
  <c r="K295" i="1"/>
  <c r="K273" i="1"/>
  <c r="K267" i="1"/>
  <c r="K286" i="1"/>
  <c r="K287" i="1"/>
  <c r="K237" i="1"/>
  <c r="O237" i="1"/>
  <c r="O293" i="1"/>
  <c r="O274" i="1"/>
  <c r="O236" i="1"/>
  <c r="K252" i="1"/>
  <c r="K250" i="1"/>
  <c r="K253" i="1"/>
  <c r="K240" i="1"/>
  <c r="K260" i="1"/>
  <c r="K294" i="1"/>
  <c r="O241" i="1"/>
  <c r="O280" i="1"/>
  <c r="O243" i="1"/>
  <c r="O290" i="1"/>
  <c r="K288" i="1"/>
  <c r="K251" i="1"/>
  <c r="K234" i="1"/>
  <c r="K274" i="1"/>
  <c r="K297" i="1"/>
  <c r="K247" i="1"/>
  <c r="K235" i="1"/>
  <c r="O284" i="1"/>
  <c r="O278" i="1"/>
  <c r="O269" i="1"/>
  <c r="O288" i="1"/>
  <c r="O229" i="1"/>
  <c r="O297" i="1"/>
  <c r="O268" i="1"/>
  <c r="O281" i="1"/>
  <c r="O259" i="1"/>
  <c r="G272" i="1"/>
  <c r="K272" i="1"/>
  <c r="K265" i="1"/>
  <c r="K266" i="1"/>
  <c r="K239" i="1"/>
  <c r="K277" i="1"/>
  <c r="K293" i="1"/>
  <c r="K269" i="1"/>
  <c r="K261" i="1"/>
  <c r="O232" i="1"/>
  <c r="O242" i="1"/>
  <c r="O291" i="1"/>
  <c r="O298" i="1"/>
  <c r="O287" i="1"/>
  <c r="O249" i="1"/>
  <c r="O261" i="1"/>
  <c r="O244" i="1"/>
  <c r="O252" i="1"/>
  <c r="O265" i="1"/>
  <c r="S231" i="1"/>
  <c r="K258" i="1"/>
  <c r="K279" i="1"/>
  <c r="K289" i="1"/>
  <c r="K245" i="1"/>
  <c r="K271" i="1"/>
  <c r="K280" i="1"/>
  <c r="O285" i="1"/>
  <c r="O230" i="1"/>
  <c r="O257" i="1"/>
  <c r="O294" i="1"/>
  <c r="O262" i="1"/>
  <c r="S244" i="1"/>
  <c r="K230" i="1"/>
  <c r="K270" i="1"/>
  <c r="K281" i="1"/>
  <c r="K262" i="1"/>
  <c r="K283" i="1"/>
  <c r="O239" i="1"/>
  <c r="O240" i="1"/>
  <c r="S254" i="1"/>
  <c r="K268" i="1"/>
  <c r="K256" i="1"/>
  <c r="K233" i="1"/>
  <c r="K238" i="1"/>
  <c r="K248" i="1"/>
  <c r="K290" i="1"/>
  <c r="K255" i="1"/>
  <c r="O260" i="1"/>
  <c r="O279" i="1"/>
  <c r="O256" i="1"/>
  <c r="O255" i="1"/>
  <c r="O238" i="1"/>
  <c r="O258" i="1"/>
  <c r="O267" i="1"/>
  <c r="O283" i="1"/>
  <c r="O282" i="1"/>
  <c r="S281" i="1"/>
  <c r="K284" i="1"/>
  <c r="K257" i="1"/>
  <c r="K259" i="1"/>
  <c r="K232" i="1"/>
  <c r="O250" i="1"/>
  <c r="O254" i="1"/>
  <c r="O245" i="1"/>
  <c r="O246" i="1"/>
  <c r="O277" i="1"/>
  <c r="S238" i="1"/>
  <c r="K244" i="1"/>
  <c r="K242" i="1"/>
  <c r="K282" i="1"/>
  <c r="K236" i="1"/>
  <c r="O248" i="1"/>
  <c r="O296" i="1"/>
  <c r="O231" i="1"/>
  <c r="O266" i="1"/>
  <c r="O264" i="1"/>
  <c r="K298" i="1"/>
  <c r="K296" i="1"/>
  <c r="K241" i="1"/>
  <c r="K291" i="1"/>
  <c r="O292" i="1"/>
  <c r="K263" i="1"/>
  <c r="K264" i="1"/>
  <c r="K285" i="1"/>
  <c r="K229" i="1"/>
  <c r="L259" i="1"/>
  <c r="F293" i="1"/>
  <c r="S286" i="1"/>
  <c r="L265" i="1"/>
  <c r="L273" i="1"/>
  <c r="L252" i="1"/>
  <c r="I288" i="1"/>
  <c r="L258" i="1"/>
  <c r="F247" i="1"/>
  <c r="L290" i="1"/>
  <c r="L288" i="1"/>
  <c r="L266" i="1"/>
  <c r="F237" i="1"/>
  <c r="F260" i="1"/>
  <c r="F253" i="1"/>
  <c r="F292" i="1"/>
  <c r="F273" i="1"/>
  <c r="S257" i="1"/>
  <c r="S264" i="1"/>
  <c r="S260" i="1"/>
  <c r="S291" i="1"/>
  <c r="S241" i="1"/>
  <c r="S275" i="1"/>
  <c r="G246" i="1"/>
  <c r="I264" i="1"/>
  <c r="I231" i="1"/>
  <c r="I279" i="1"/>
  <c r="I251" i="1"/>
  <c r="I283" i="1"/>
  <c r="I292" i="1"/>
  <c r="L289" i="1"/>
  <c r="L245" i="1"/>
  <c r="L232" i="1"/>
  <c r="L238" i="1"/>
  <c r="L283" i="1"/>
  <c r="I280" i="1"/>
  <c r="F238" i="1"/>
  <c r="F254" i="1"/>
  <c r="S240" i="1"/>
  <c r="S290" i="1"/>
  <c r="S258" i="1"/>
  <c r="S265" i="1"/>
  <c r="S287" i="1"/>
  <c r="I244" i="1"/>
  <c r="I229" i="1"/>
  <c r="I265" i="1"/>
  <c r="I295" i="1"/>
  <c r="I249" i="1"/>
  <c r="I273" i="1"/>
  <c r="L267" i="1"/>
  <c r="L298" i="1"/>
  <c r="L240" i="1"/>
  <c r="L278" i="1"/>
  <c r="L243" i="1"/>
  <c r="F278" i="1"/>
  <c r="F268" i="1"/>
  <c r="F251" i="1"/>
  <c r="F289" i="1"/>
  <c r="F271" i="1"/>
  <c r="S298" i="1"/>
  <c r="S273" i="1"/>
  <c r="S230" i="1"/>
  <c r="S294" i="1"/>
  <c r="S234" i="1"/>
  <c r="G267" i="1"/>
  <c r="I234" i="1"/>
  <c r="I289" i="1"/>
  <c r="I274" i="1"/>
  <c r="I282" i="1"/>
  <c r="I245" i="1"/>
  <c r="I232" i="1"/>
  <c r="I281" i="1"/>
  <c r="I243" i="1"/>
  <c r="L285" i="1"/>
  <c r="L254" i="1"/>
  <c r="L271" i="1"/>
  <c r="L241" i="1"/>
  <c r="L279" i="1"/>
  <c r="P288" i="1"/>
  <c r="F291" i="1"/>
  <c r="F288" i="1"/>
  <c r="F261" i="1"/>
  <c r="F265" i="1"/>
  <c r="F277" i="1"/>
  <c r="S277" i="1"/>
  <c r="S276" i="1"/>
  <c r="S237" i="1"/>
  <c r="S283" i="1"/>
  <c r="S256" i="1"/>
  <c r="S259" i="1"/>
  <c r="I235" i="1"/>
  <c r="I267" i="1"/>
  <c r="I230" i="1"/>
  <c r="I236" i="1"/>
  <c r="I239" i="1"/>
  <c r="I293" i="1"/>
  <c r="I261" i="1"/>
  <c r="I247" i="1"/>
  <c r="I296" i="1"/>
  <c r="I268" i="1"/>
  <c r="L264" i="1"/>
  <c r="L282" i="1"/>
  <c r="L280" i="1"/>
  <c r="L233" i="1"/>
  <c r="L250" i="1"/>
  <c r="G270" i="1"/>
  <c r="L281" i="1"/>
  <c r="L253" i="1"/>
  <c r="F244" i="1"/>
  <c r="F294" i="1"/>
  <c r="F281" i="1"/>
  <c r="F246" i="1"/>
  <c r="F258" i="1"/>
  <c r="S269" i="1"/>
  <c r="S245" i="1"/>
  <c r="S251" i="1"/>
  <c r="S236" i="1"/>
  <c r="S272" i="1"/>
  <c r="I241" i="1"/>
  <c r="I262" i="1"/>
  <c r="I297" i="1"/>
  <c r="I255" i="1"/>
  <c r="I291" i="1"/>
  <c r="L249" i="1"/>
  <c r="L255" i="1"/>
  <c r="L256" i="1"/>
  <c r="L247" i="1"/>
  <c r="L234" i="1"/>
  <c r="L239" i="1"/>
  <c r="F267" i="1"/>
  <c r="S274" i="1"/>
  <c r="S246" i="1"/>
  <c r="S267" i="1"/>
  <c r="S292" i="1"/>
  <c r="S263" i="1"/>
  <c r="S235" i="1"/>
  <c r="G295" i="1"/>
  <c r="I271" i="1"/>
  <c r="I240" i="1"/>
  <c r="I237" i="1"/>
  <c r="I248" i="1"/>
  <c r="L230" i="1"/>
  <c r="L235" i="1"/>
  <c r="L294" i="1"/>
  <c r="L268" i="1"/>
  <c r="F241" i="1"/>
  <c r="F280" i="1"/>
  <c r="F232" i="1"/>
  <c r="F276" i="1"/>
  <c r="S296" i="1"/>
  <c r="S266" i="1"/>
  <c r="S255" i="1"/>
  <c r="S293" i="1"/>
  <c r="S295" i="1"/>
  <c r="S229" i="1"/>
  <c r="G289" i="1"/>
  <c r="I286" i="1"/>
  <c r="I298" i="1"/>
  <c r="I269" i="1"/>
  <c r="I238" i="1"/>
  <c r="L263" i="1"/>
  <c r="L269" i="1"/>
  <c r="L295" i="1"/>
  <c r="L272" i="1"/>
  <c r="L286" i="1"/>
  <c r="L287" i="1"/>
  <c r="AV51" i="1"/>
  <c r="F231" i="1"/>
  <c r="F242" i="1"/>
  <c r="F259" i="1"/>
  <c r="F287" i="1"/>
  <c r="F235" i="1"/>
  <c r="F243" i="1"/>
  <c r="S250" i="1"/>
  <c r="S268" i="1"/>
  <c r="S252" i="1"/>
  <c r="S261" i="1"/>
  <c r="S242" i="1"/>
  <c r="S280" i="1"/>
  <c r="I258" i="1"/>
  <c r="I256" i="1"/>
  <c r="I294" i="1"/>
  <c r="L275" i="1"/>
  <c r="L262" i="1"/>
  <c r="L257" i="1"/>
  <c r="L236" i="1"/>
  <c r="L274" i="1"/>
  <c r="L276" i="1"/>
  <c r="F290" i="1"/>
  <c r="F295" i="1"/>
  <c r="F263" i="1"/>
  <c r="F230" i="1"/>
  <c r="F256" i="1"/>
  <c r="F285" i="1"/>
  <c r="S282" i="1"/>
  <c r="S233" i="1"/>
  <c r="S239" i="1"/>
  <c r="S249" i="1"/>
  <c r="S278" i="1"/>
  <c r="S262" i="1"/>
  <c r="G229" i="1"/>
  <c r="I284" i="1"/>
  <c r="I252" i="1"/>
  <c r="I263" i="1"/>
  <c r="I287" i="1"/>
  <c r="I272" i="1"/>
  <c r="I259" i="1"/>
  <c r="I257" i="1"/>
  <c r="I253" i="1"/>
  <c r="L260" i="1"/>
  <c r="L270" i="1"/>
  <c r="L251" i="1"/>
  <c r="L293" i="1"/>
  <c r="L231" i="1"/>
  <c r="L284" i="1"/>
  <c r="F245" i="1"/>
  <c r="F248" i="1"/>
  <c r="F266" i="1"/>
  <c r="F279" i="1"/>
  <c r="F233" i="1"/>
  <c r="S270" i="1"/>
  <c r="S243" i="1"/>
  <c r="S271" i="1"/>
  <c r="S248" i="1"/>
  <c r="S288" i="1"/>
  <c r="S247" i="1"/>
  <c r="G290" i="1"/>
  <c r="I278" i="1"/>
  <c r="I233" i="1"/>
  <c r="I242" i="1"/>
  <c r="I246" i="1"/>
  <c r="I266" i="1"/>
  <c r="I250" i="1"/>
  <c r="L291" i="1"/>
  <c r="L229" i="1"/>
  <c r="L277" i="1"/>
  <c r="L296" i="1"/>
  <c r="L248" i="1"/>
  <c r="L297" i="1"/>
  <c r="L246" i="1"/>
  <c r="L244" i="1"/>
  <c r="F234" i="1"/>
  <c r="F249" i="1"/>
  <c r="F252" i="1"/>
  <c r="F255" i="1"/>
  <c r="F229" i="1"/>
  <c r="S232" i="1"/>
  <c r="S285" i="1"/>
  <c r="S289" i="1"/>
  <c r="S279" i="1"/>
  <c r="S297" i="1"/>
  <c r="S284" i="1"/>
  <c r="I270" i="1"/>
  <c r="I276" i="1"/>
  <c r="L237" i="1"/>
  <c r="L261" i="1"/>
  <c r="L242" i="1"/>
  <c r="L292" i="1"/>
  <c r="H273" i="1"/>
  <c r="P271" i="1"/>
  <c r="P269" i="1"/>
  <c r="P249" i="1"/>
  <c r="P298" i="1"/>
  <c r="P247" i="1"/>
  <c r="P282" i="1"/>
  <c r="P248" i="1"/>
  <c r="P237" i="1"/>
  <c r="P270" i="1"/>
  <c r="P272" i="1"/>
  <c r="P242" i="1"/>
  <c r="P273" i="1"/>
  <c r="P236" i="1"/>
  <c r="P244" i="1"/>
  <c r="P230" i="1"/>
  <c r="P292" i="1"/>
  <c r="P274" i="1"/>
  <c r="P297" i="1"/>
  <c r="P231" i="1"/>
  <c r="P294" i="1"/>
  <c r="P268" i="1"/>
  <c r="P243" i="1"/>
  <c r="P265" i="1"/>
  <c r="P264" i="1"/>
  <c r="P251" i="1"/>
  <c r="P238" i="1"/>
  <c r="P241" i="1"/>
  <c r="P295" i="1"/>
  <c r="P286" i="1"/>
  <c r="P275" i="1"/>
  <c r="P246" i="1"/>
  <c r="P287" i="1"/>
  <c r="J261" i="1"/>
  <c r="J271" i="1"/>
  <c r="J264" i="1"/>
  <c r="J288" i="1"/>
  <c r="M233" i="1"/>
  <c r="J263" i="1"/>
  <c r="J282" i="1"/>
  <c r="J239" i="1"/>
  <c r="J265" i="1"/>
  <c r="J272" i="1"/>
  <c r="J262" i="1"/>
  <c r="J251" i="1"/>
  <c r="J277" i="1"/>
  <c r="J231" i="1"/>
  <c r="J285" i="1"/>
  <c r="J250" i="1"/>
  <c r="M244" i="1"/>
  <c r="J290" i="1"/>
  <c r="J241" i="1"/>
  <c r="J234" i="1"/>
  <c r="J260" i="1"/>
  <c r="J279" i="1"/>
  <c r="M284" i="1"/>
  <c r="J244" i="1"/>
  <c r="J236" i="1"/>
  <c r="J242" i="1"/>
  <c r="J249" i="1"/>
  <c r="J259" i="1"/>
  <c r="J284" i="1"/>
  <c r="J275" i="1"/>
  <c r="J267" i="1"/>
  <c r="J274" i="1"/>
  <c r="J289" i="1"/>
  <c r="P239" i="1"/>
  <c r="P260" i="1"/>
  <c r="P293" i="1"/>
  <c r="J245" i="1"/>
  <c r="J232" i="1"/>
  <c r="J252" i="1"/>
  <c r="P261" i="1"/>
  <c r="J294" i="1"/>
  <c r="P253" i="1"/>
  <c r="P284" i="1"/>
  <c r="J286" i="1"/>
  <c r="P290" i="1"/>
  <c r="P266" i="1"/>
  <c r="J246" i="1"/>
  <c r="J283" i="1"/>
  <c r="J235" i="1"/>
  <c r="J229" i="1"/>
  <c r="J257" i="1"/>
  <c r="J292" i="1"/>
  <c r="J269" i="1"/>
  <c r="J233" i="1"/>
  <c r="J293" i="1"/>
  <c r="J280" i="1"/>
  <c r="J230" i="1"/>
  <c r="J266" i="1"/>
  <c r="J253" i="1"/>
  <c r="J287" i="1"/>
  <c r="P280" i="1"/>
  <c r="P254" i="1"/>
  <c r="P267" i="1"/>
  <c r="P263" i="1"/>
  <c r="P232" i="1"/>
  <c r="J258" i="1"/>
  <c r="P259" i="1"/>
  <c r="P276" i="1"/>
  <c r="P233" i="1"/>
  <c r="P255" i="1"/>
  <c r="J273" i="1"/>
  <c r="J247" i="1"/>
  <c r="J270" i="1"/>
  <c r="P229" i="1"/>
  <c r="P258" i="1"/>
  <c r="P285" i="1"/>
  <c r="P277" i="1"/>
  <c r="P245" i="1"/>
  <c r="P279" i="1"/>
  <c r="P256" i="1"/>
  <c r="P234" i="1"/>
  <c r="J297" i="1"/>
  <c r="J296" i="1"/>
  <c r="J278" i="1"/>
  <c r="P289" i="1"/>
  <c r="J255" i="1"/>
  <c r="P235" i="1"/>
  <c r="P250" i="1"/>
  <c r="P283" i="1"/>
  <c r="P278" i="1"/>
  <c r="J237" i="1"/>
  <c r="J254" i="1"/>
  <c r="P291" i="1"/>
  <c r="J243" i="1"/>
  <c r="J291" i="1"/>
  <c r="J248" i="1"/>
  <c r="J295" i="1"/>
  <c r="J276" i="1"/>
  <c r="P262" i="1"/>
  <c r="P257" i="1"/>
  <c r="J268" i="1"/>
  <c r="J256" i="1"/>
  <c r="J281" i="1"/>
  <c r="M231" i="1"/>
  <c r="J298" i="1"/>
  <c r="J238" i="1"/>
  <c r="J240" i="1"/>
  <c r="P240" i="1"/>
  <c r="P281" i="1"/>
  <c r="M277" i="1"/>
  <c r="M236" i="1"/>
  <c r="M285" i="1"/>
  <c r="M268" i="1"/>
  <c r="M292" i="1"/>
  <c r="M239" i="1"/>
  <c r="P252" i="1"/>
  <c r="M293" i="1"/>
  <c r="M290" i="1"/>
  <c r="M298" i="1"/>
  <c r="M289" i="1"/>
  <c r="M291" i="1"/>
  <c r="M240" i="1"/>
  <c r="M235" i="1"/>
  <c r="M253" i="1"/>
  <c r="M252" i="1"/>
  <c r="M245" i="1"/>
  <c r="M264" i="1"/>
  <c r="M265" i="1"/>
  <c r="M286" i="1"/>
  <c r="M238" i="1"/>
  <c r="M266" i="1"/>
  <c r="M230" i="1"/>
  <c r="M248" i="1"/>
  <c r="M232" i="1"/>
  <c r="M234" i="1"/>
  <c r="M261" i="1"/>
  <c r="M246" i="1"/>
  <c r="M247" i="1"/>
  <c r="P296" i="1"/>
  <c r="M297" i="1"/>
  <c r="M251" i="1"/>
  <c r="M294" i="1"/>
  <c r="M250" i="1"/>
  <c r="M257" i="1"/>
  <c r="M255" i="1"/>
  <c r="M278" i="1"/>
  <c r="M296" i="1"/>
  <c r="M270" i="1"/>
  <c r="M283" i="1"/>
  <c r="M249" i="1"/>
  <c r="M282" i="1"/>
  <c r="M241" i="1"/>
  <c r="M256" i="1"/>
  <c r="M254" i="1"/>
  <c r="M274" i="1"/>
  <c r="M273" i="1"/>
  <c r="M275" i="1"/>
  <c r="M237" i="1"/>
  <c r="M287" i="1"/>
  <c r="M276" i="1"/>
  <c r="M242" i="1"/>
  <c r="M280" i="1"/>
  <c r="M243" i="1"/>
  <c r="M263" i="1"/>
  <c r="AG10" i="1"/>
  <c r="M281" i="1"/>
  <c r="M259" i="1"/>
  <c r="M267" i="1"/>
  <c r="M269" i="1"/>
  <c r="M260" i="1"/>
  <c r="M295" i="1"/>
  <c r="M288" i="1"/>
  <c r="M258" i="1"/>
  <c r="M262" i="1"/>
  <c r="M271" i="1"/>
  <c r="M229" i="1"/>
  <c r="M279" i="1"/>
  <c r="M272" i="1"/>
  <c r="E265" i="1"/>
  <c r="E264" i="1"/>
  <c r="E284" i="1"/>
  <c r="E232" i="1"/>
  <c r="E267" i="1"/>
  <c r="E255" i="1"/>
  <c r="E298" i="1"/>
  <c r="E279" i="1"/>
  <c r="E277" i="1"/>
  <c r="E240" i="1"/>
  <c r="E282" i="1"/>
  <c r="E246" i="1"/>
  <c r="E243" i="1"/>
  <c r="E281" i="1"/>
  <c r="E233" i="1"/>
  <c r="E292" i="1"/>
  <c r="E229" i="1"/>
  <c r="E274" i="1"/>
  <c r="E239" i="1"/>
  <c r="E234" i="1"/>
  <c r="E249" i="1"/>
  <c r="E271" i="1"/>
  <c r="E248" i="1"/>
  <c r="E285" i="1"/>
  <c r="E293" i="1"/>
  <c r="E250" i="1"/>
  <c r="E261" i="1"/>
  <c r="E260" i="1"/>
  <c r="E231" i="1"/>
  <c r="E245" i="1"/>
  <c r="E266" i="1"/>
  <c r="E263" i="1"/>
  <c r="E230" i="1"/>
  <c r="E244" i="1"/>
  <c r="E288" i="1"/>
  <c r="E237" i="1"/>
  <c r="E268" i="1"/>
  <c r="E273" i="1"/>
  <c r="E278" i="1"/>
  <c r="E270" i="1"/>
  <c r="E257" i="1"/>
  <c r="E242" i="1"/>
  <c r="E251" i="1"/>
  <c r="E287" i="1"/>
  <c r="E280" i="1"/>
  <c r="E235" i="1"/>
  <c r="E286" i="1"/>
  <c r="E297" i="1"/>
  <c r="E289" i="1"/>
  <c r="E247" i="1"/>
  <c r="E275" i="1"/>
  <c r="E241" i="1"/>
  <c r="E283" i="1"/>
  <c r="E291" i="1"/>
  <c r="E256" i="1"/>
  <c r="E236" i="1"/>
  <c r="E290" i="1"/>
  <c r="E269" i="1"/>
  <c r="E262" i="1"/>
  <c r="E238" i="1"/>
  <c r="E258" i="1"/>
  <c r="E254" i="1"/>
  <c r="E295" i="1"/>
  <c r="E253" i="1"/>
  <c r="E294" i="1"/>
  <c r="E252" i="1"/>
  <c r="E272" i="1"/>
  <c r="E259" i="1"/>
  <c r="E296" i="1"/>
  <c r="E276" i="1"/>
  <c r="AW21" i="1"/>
  <c r="AW72" i="1"/>
  <c r="AW32" i="1"/>
  <c r="AW26" i="1"/>
  <c r="AW69" i="1"/>
  <c r="AW14" i="1"/>
  <c r="AW24" i="1"/>
  <c r="AW81" i="1"/>
  <c r="AW18" i="1"/>
  <c r="AW46" i="1"/>
  <c r="AW66" i="1"/>
  <c r="AW44" i="1"/>
  <c r="AD104" i="1" l="1"/>
  <c r="AS104" i="1" s="1"/>
  <c r="AG142" i="1"/>
  <c r="AV142" i="1" s="1"/>
  <c r="AD21" i="1"/>
  <c r="AS21" i="1" s="1"/>
  <c r="P328" i="1"/>
  <c r="AF128" i="1"/>
  <c r="AU128" i="1" s="1"/>
  <c r="AF18" i="1"/>
  <c r="AD50" i="1"/>
  <c r="AS50" i="1" s="1"/>
  <c r="AD157" i="1"/>
  <c r="AS157" i="1" s="1"/>
  <c r="P363" i="1"/>
  <c r="P334" i="1"/>
  <c r="P378" i="1"/>
  <c r="P389" i="1"/>
  <c r="P381" i="1"/>
  <c r="P430" i="1"/>
  <c r="P366" i="1"/>
  <c r="P317" i="1"/>
  <c r="P349" i="1"/>
  <c r="P306" i="1"/>
  <c r="P387" i="1"/>
  <c r="P338" i="1"/>
  <c r="P376" i="1"/>
  <c r="P425" i="1"/>
  <c r="P332" i="1"/>
  <c r="AD109" i="1"/>
  <c r="AG46" i="1"/>
  <c r="AD113" i="1"/>
  <c r="AS113" i="1" s="1"/>
  <c r="AD176" i="1"/>
  <c r="AS176" i="1" s="1"/>
  <c r="AD183" i="1"/>
  <c r="AS183" i="1" s="1"/>
  <c r="AD87" i="1"/>
  <c r="AS87" i="1" s="1"/>
  <c r="AF51" i="1"/>
  <c r="AU51" i="1" s="1"/>
  <c r="AG64" i="1"/>
  <c r="AD216" i="1"/>
  <c r="AS216" i="1" s="1"/>
  <c r="AG35" i="1"/>
  <c r="AV35" i="1" s="1"/>
  <c r="AF102" i="1"/>
  <c r="AU102" i="1" s="1"/>
  <c r="AD70" i="1"/>
  <c r="AS70" i="1" s="1"/>
  <c r="AD139" i="1"/>
  <c r="AS139" i="1" s="1"/>
  <c r="AD172" i="1"/>
  <c r="AS172" i="1" s="1"/>
  <c r="AG183" i="1"/>
  <c r="AV183" i="1" s="1"/>
  <c r="AD125" i="1"/>
  <c r="AD184" i="1"/>
  <c r="AS184" i="1" s="1"/>
  <c r="AD174" i="1"/>
  <c r="AS174" i="1" s="1"/>
  <c r="AD120" i="1"/>
  <c r="AS120" i="1" s="1"/>
  <c r="AD20" i="1"/>
  <c r="AS20" i="1" s="1"/>
  <c r="AD175" i="1"/>
  <c r="AS175" i="1" s="1"/>
  <c r="AD58" i="1"/>
  <c r="AS58" i="1" s="1"/>
  <c r="AD212" i="1"/>
  <c r="AS212" i="1" s="1"/>
  <c r="AD111" i="1"/>
  <c r="AS111" i="1" s="1"/>
  <c r="AD116" i="1"/>
  <c r="AS116" i="1" s="1"/>
  <c r="AJ116" i="1" s="1"/>
  <c r="AY116" i="1" s="1"/>
  <c r="AF179" i="1"/>
  <c r="AU179" i="1" s="1"/>
  <c r="AG174" i="1"/>
  <c r="AV174" i="1" s="1"/>
  <c r="AF203" i="1"/>
  <c r="AU203" i="1" s="1"/>
  <c r="AD51" i="1"/>
  <c r="AS51" i="1" s="1"/>
  <c r="AG206" i="1"/>
  <c r="AV206" i="1" s="1"/>
  <c r="AF67" i="1"/>
  <c r="AU67" i="1" s="1"/>
  <c r="AF160" i="1"/>
  <c r="AU160" i="1" s="1"/>
  <c r="AK160" i="1" s="1"/>
  <c r="AD105" i="1"/>
  <c r="AS105" i="1" s="1"/>
  <c r="AG82" i="1"/>
  <c r="AG19" i="1"/>
  <c r="AG175" i="1"/>
  <c r="AV175" i="1" s="1"/>
  <c r="AD132" i="1"/>
  <c r="AS132" i="1" s="1"/>
  <c r="AG189" i="1"/>
  <c r="AV189" i="1" s="1"/>
  <c r="AD170" i="1"/>
  <c r="AS170" i="1" s="1"/>
  <c r="AG21" i="1"/>
  <c r="AV21" i="1" s="1"/>
  <c r="AF81" i="1"/>
  <c r="AU81" i="1" s="1"/>
  <c r="AG193" i="1"/>
  <c r="AV193" i="1" s="1"/>
  <c r="AF69" i="1"/>
  <c r="AD159" i="1"/>
  <c r="AS159" i="1" s="1"/>
  <c r="AF124" i="1"/>
  <c r="AU124" i="1" s="1"/>
  <c r="AG209" i="1"/>
  <c r="AV209" i="1" s="1"/>
  <c r="AG106" i="1"/>
  <c r="AV106" i="1" s="1"/>
  <c r="AD40" i="1"/>
  <c r="AS40" i="1" s="1"/>
  <c r="AJ40" i="1" s="1"/>
  <c r="AY40" i="1" s="1"/>
  <c r="AG14" i="1"/>
  <c r="AV14" i="1" s="1"/>
  <c r="AF145" i="1"/>
  <c r="AU145" i="1" s="1"/>
  <c r="AG40" i="1"/>
  <c r="AV40" i="1" s="1"/>
  <c r="AG131" i="1"/>
  <c r="AV131" i="1" s="1"/>
  <c r="AG144" i="1"/>
  <c r="AV144" i="1" s="1"/>
  <c r="AG84" i="1"/>
  <c r="AV84" i="1" s="1"/>
  <c r="AG178" i="1"/>
  <c r="AV178" i="1" s="1"/>
  <c r="AG44" i="1"/>
  <c r="AV44" i="1" s="1"/>
  <c r="AG74" i="1"/>
  <c r="AV74" i="1" s="1"/>
  <c r="AD79" i="1"/>
  <c r="AS79" i="1" s="1"/>
  <c r="AF117" i="1"/>
  <c r="AU117" i="1" s="1"/>
  <c r="AF94" i="1"/>
  <c r="AU94" i="1" s="1"/>
  <c r="AG127" i="1"/>
  <c r="AV127" i="1" s="1"/>
  <c r="AD156" i="1"/>
  <c r="AS156" i="1" s="1"/>
  <c r="AD135" i="1"/>
  <c r="AS135" i="1" s="1"/>
  <c r="AD11" i="1"/>
  <c r="AS11" i="1" s="1"/>
  <c r="AD221" i="1"/>
  <c r="AS221" i="1" s="1"/>
  <c r="AJ221" i="1" s="1"/>
  <c r="AD49" i="1"/>
  <c r="AS49" i="1" s="1"/>
  <c r="AD78" i="1"/>
  <c r="AS78" i="1" s="1"/>
  <c r="AD207" i="1"/>
  <c r="AS207" i="1" s="1"/>
  <c r="AF103" i="1"/>
  <c r="AU103" i="1" s="1"/>
  <c r="AD128" i="1"/>
  <c r="AD162" i="1"/>
  <c r="AS162" i="1" s="1"/>
  <c r="AF217" i="1"/>
  <c r="AU217" i="1" s="1"/>
  <c r="AG18" i="1"/>
  <c r="AV18" i="1" s="1"/>
  <c r="AF77" i="1"/>
  <c r="AD47" i="1"/>
  <c r="AS47" i="1" s="1"/>
  <c r="AD114" i="1"/>
  <c r="AS114" i="1" s="1"/>
  <c r="AD91" i="1"/>
  <c r="AS91" i="1" s="1"/>
  <c r="AD196" i="1"/>
  <c r="AS196" i="1" s="1"/>
  <c r="AJ196" i="1" s="1"/>
  <c r="AD89" i="1"/>
  <c r="AS89" i="1" s="1"/>
  <c r="AD66" i="1"/>
  <c r="AS66" i="1" s="1"/>
  <c r="AJ66" i="1" s="1"/>
  <c r="AY66" i="1" s="1"/>
  <c r="AF26" i="1"/>
  <c r="AU26" i="1" s="1"/>
  <c r="AG90" i="1"/>
  <c r="AV90" i="1" s="1"/>
  <c r="AD63" i="1"/>
  <c r="AS63" i="1" s="1"/>
  <c r="AD190" i="1"/>
  <c r="AS190" i="1" s="1"/>
  <c r="AD129" i="1"/>
  <c r="AS129" i="1" s="1"/>
  <c r="AD54" i="1"/>
  <c r="AS54" i="1" s="1"/>
  <c r="AJ54" i="1" s="1"/>
  <c r="AY54" i="1" s="1"/>
  <c r="AG116" i="1"/>
  <c r="AV116" i="1" s="1"/>
  <c r="AD218" i="1"/>
  <c r="AS218" i="1" s="1"/>
  <c r="AJ218" i="1" s="1"/>
  <c r="AD208" i="1"/>
  <c r="AS208" i="1" s="1"/>
  <c r="AJ208" i="1" s="1"/>
  <c r="AY208" i="1" s="1"/>
  <c r="AG43" i="1"/>
  <c r="AG54" i="1"/>
  <c r="AD166" i="1"/>
  <c r="AS166" i="1" s="1"/>
  <c r="AD108" i="1"/>
  <c r="AS108" i="1" s="1"/>
  <c r="AD64" i="1"/>
  <c r="AS64" i="1" s="1"/>
  <c r="AJ64" i="1" s="1"/>
  <c r="AY64" i="1" s="1"/>
  <c r="AD164" i="1"/>
  <c r="AS164" i="1" s="1"/>
  <c r="AD201" i="1"/>
  <c r="AS201" i="1" s="1"/>
  <c r="AJ201" i="1" s="1"/>
  <c r="AD121" i="1"/>
  <c r="AS121" i="1" s="1"/>
  <c r="AJ121" i="1" s="1"/>
  <c r="AD43" i="1"/>
  <c r="AS43" i="1" s="1"/>
  <c r="AJ43" i="1" s="1"/>
  <c r="AY43" i="1" s="1"/>
  <c r="AD215" i="1"/>
  <c r="AS215" i="1" s="1"/>
  <c r="AJ215" i="1" s="1"/>
  <c r="AD211" i="1"/>
  <c r="AS211" i="1" s="1"/>
  <c r="AF89" i="1"/>
  <c r="AU89" i="1" s="1"/>
  <c r="AD71" i="1"/>
  <c r="AS71" i="1" s="1"/>
  <c r="AJ71" i="1" s="1"/>
  <c r="AY71" i="1" s="1"/>
  <c r="AD126" i="1"/>
  <c r="AS126" i="1" s="1"/>
  <c r="AD94" i="1"/>
  <c r="AS94" i="1" s="1"/>
  <c r="AD133" i="1"/>
  <c r="AS133" i="1" s="1"/>
  <c r="AJ133" i="1" s="1"/>
  <c r="AG22" i="1"/>
  <c r="AG204" i="1"/>
  <c r="AV204" i="1" s="1"/>
  <c r="AD68" i="1"/>
  <c r="AS68" i="1" s="1"/>
  <c r="AD60" i="1"/>
  <c r="AS60" i="1" s="1"/>
  <c r="AJ60" i="1" s="1"/>
  <c r="AY60" i="1" s="1"/>
  <c r="AG118" i="1"/>
  <c r="AV118" i="1" s="1"/>
  <c r="AD117" i="1"/>
  <c r="AS117" i="1" s="1"/>
  <c r="AJ117" i="1" s="1"/>
  <c r="AG102" i="1"/>
  <c r="AV102" i="1" s="1"/>
  <c r="AD213" i="1"/>
  <c r="AS213" i="1" s="1"/>
  <c r="AJ213" i="1" s="1"/>
  <c r="AD123" i="1"/>
  <c r="AS123" i="1" s="1"/>
  <c r="AJ123" i="1" s="1"/>
  <c r="AD186" i="1"/>
  <c r="AS186" i="1" s="1"/>
  <c r="AJ186" i="1" s="1"/>
  <c r="AD37" i="1"/>
  <c r="AS37" i="1" s="1"/>
  <c r="AD195" i="1"/>
  <c r="AS195" i="1" s="1"/>
  <c r="AD220" i="1"/>
  <c r="AS220" i="1" s="1"/>
  <c r="AJ220" i="1" s="1"/>
  <c r="AF221" i="1"/>
  <c r="AU221" i="1" s="1"/>
  <c r="AD44" i="1"/>
  <c r="AS44" i="1" s="1"/>
  <c r="AJ44" i="1" s="1"/>
  <c r="AY44" i="1" s="1"/>
  <c r="AD88" i="1"/>
  <c r="AS88" i="1" s="1"/>
  <c r="AJ88" i="1" s="1"/>
  <c r="AG122" i="1"/>
  <c r="AV122" i="1" s="1"/>
  <c r="AD193" i="1"/>
  <c r="AS193" i="1" s="1"/>
  <c r="AJ193" i="1" s="1"/>
  <c r="AD67" i="1"/>
  <c r="AS67" i="1" s="1"/>
  <c r="AJ67" i="1" s="1"/>
  <c r="AD179" i="1"/>
  <c r="AS179" i="1" s="1"/>
  <c r="AJ179" i="1" s="1"/>
  <c r="AD41" i="1"/>
  <c r="AS41" i="1" s="1"/>
  <c r="AJ41" i="1" s="1"/>
  <c r="AY41" i="1" s="1"/>
  <c r="AD154" i="1"/>
  <c r="AS154" i="1" s="1"/>
  <c r="AJ154" i="1" s="1"/>
  <c r="AD153" i="1"/>
  <c r="AS153" i="1" s="1"/>
  <c r="AJ153" i="1" s="1"/>
  <c r="AD124" i="1"/>
  <c r="AS124" i="1" s="1"/>
  <c r="AJ124" i="1" s="1"/>
  <c r="AD210" i="1"/>
  <c r="AS210" i="1" s="1"/>
  <c r="AJ210" i="1" s="1"/>
  <c r="AG109" i="1"/>
  <c r="AV109" i="1" s="1"/>
  <c r="AF134" i="1"/>
  <c r="AU134" i="1" s="1"/>
  <c r="AD45" i="1"/>
  <c r="AS45" i="1" s="1"/>
  <c r="AJ45" i="1" s="1"/>
  <c r="AY45" i="1" s="1"/>
  <c r="AD75" i="1"/>
  <c r="AS75" i="1" s="1"/>
  <c r="AJ75" i="1" s="1"/>
  <c r="AY75" i="1" s="1"/>
  <c r="AG190" i="1"/>
  <c r="AV190" i="1" s="1"/>
  <c r="AD143" i="1"/>
  <c r="AS143" i="1" s="1"/>
  <c r="AJ143" i="1" s="1"/>
  <c r="AG214" i="1"/>
  <c r="AV214" i="1" s="1"/>
  <c r="AK214" i="1" s="1"/>
  <c r="AF174" i="1"/>
  <c r="AU174" i="1" s="1"/>
  <c r="AF121" i="1"/>
  <c r="AU121" i="1" s="1"/>
  <c r="AG95" i="1"/>
  <c r="AV95" i="1" s="1"/>
  <c r="AD150" i="1"/>
  <c r="AS150" i="1" s="1"/>
  <c r="AJ150" i="1" s="1"/>
  <c r="AG156" i="1"/>
  <c r="AV156" i="1" s="1"/>
  <c r="AG114" i="1"/>
  <c r="AV114" i="1" s="1"/>
  <c r="AF169" i="1"/>
  <c r="AU169" i="1" s="1"/>
  <c r="AF60" i="1"/>
  <c r="AU60" i="1" s="1"/>
  <c r="AG31" i="1"/>
  <c r="AV31" i="1" s="1"/>
  <c r="AD101" i="1"/>
  <c r="AS101" i="1" s="1"/>
  <c r="AJ101" i="1" s="1"/>
  <c r="AG181" i="1"/>
  <c r="AV181" i="1" s="1"/>
  <c r="AG113" i="1"/>
  <c r="AV113" i="1" s="1"/>
  <c r="AG112" i="1"/>
  <c r="AV112" i="1" s="1"/>
  <c r="AF186" i="1"/>
  <c r="AU186" i="1" s="1"/>
  <c r="AG92" i="1"/>
  <c r="AV92" i="1" s="1"/>
  <c r="AG195" i="1"/>
  <c r="AV195" i="1" s="1"/>
  <c r="AG176" i="1"/>
  <c r="AV176" i="1" s="1"/>
  <c r="AD22" i="1"/>
  <c r="AS22" i="1" s="1"/>
  <c r="AD74" i="1"/>
  <c r="AS74" i="1" s="1"/>
  <c r="AJ74" i="1" s="1"/>
  <c r="AY74" i="1" s="1"/>
  <c r="AD59" i="1"/>
  <c r="AS59" i="1" s="1"/>
  <c r="AJ59" i="1" s="1"/>
  <c r="AY59" i="1" s="1"/>
  <c r="AG151" i="1"/>
  <c r="AV151" i="1" s="1"/>
  <c r="AD161" i="1"/>
  <c r="AS161" i="1" s="1"/>
  <c r="AJ161" i="1" s="1"/>
  <c r="AD52" i="1"/>
  <c r="AS52" i="1" s="1"/>
  <c r="AJ52" i="1" s="1"/>
  <c r="AY52" i="1" s="1"/>
  <c r="AF191" i="1"/>
  <c r="AU191" i="1" s="1"/>
  <c r="AG20" i="1"/>
  <c r="AV20" i="1" s="1"/>
  <c r="AF85" i="1"/>
  <c r="AU85" i="1" s="1"/>
  <c r="AG211" i="1"/>
  <c r="AV211" i="1" s="1"/>
  <c r="AK211" i="1" s="1"/>
  <c r="AG172" i="1"/>
  <c r="AV172" i="1" s="1"/>
  <c r="AD178" i="1"/>
  <c r="AS178" i="1" s="1"/>
  <c r="AD32" i="1"/>
  <c r="AS32" i="1" s="1"/>
  <c r="AD34" i="1"/>
  <c r="AS34" i="1" s="1"/>
  <c r="AD35" i="1"/>
  <c r="AS35" i="1" s="1"/>
  <c r="AJ35" i="1" s="1"/>
  <c r="AY35" i="1" s="1"/>
  <c r="AD200" i="1"/>
  <c r="AS200" i="1" s="1"/>
  <c r="AJ200" i="1" s="1"/>
  <c r="AG100" i="1"/>
  <c r="AV100" i="1" s="1"/>
  <c r="AG12" i="1"/>
  <c r="AD149" i="1"/>
  <c r="AS149" i="1" s="1"/>
  <c r="AF168" i="1"/>
  <c r="AU168" i="1" s="1"/>
  <c r="AD69" i="1"/>
  <c r="AS69" i="1" s="1"/>
  <c r="AJ69" i="1" s="1"/>
  <c r="AY69" i="1" s="1"/>
  <c r="AG126" i="1"/>
  <c r="AV126" i="1" s="1"/>
  <c r="AG26" i="1"/>
  <c r="AV26" i="1" s="1"/>
  <c r="AK26" i="1" s="1"/>
  <c r="AZ26" i="1" s="1"/>
  <c r="AF143" i="1"/>
  <c r="AU143" i="1" s="1"/>
  <c r="AF176" i="1"/>
  <c r="AU176" i="1" s="1"/>
  <c r="AG38" i="1"/>
  <c r="AV38" i="1" s="1"/>
  <c r="AG111" i="1"/>
  <c r="AV111" i="1" s="1"/>
  <c r="AF93" i="1"/>
  <c r="AU93" i="1" s="1"/>
  <c r="AF182" i="1"/>
  <c r="AU182" i="1" s="1"/>
  <c r="AD198" i="1"/>
  <c r="AS198" i="1" s="1"/>
  <c r="AJ198" i="1" s="1"/>
  <c r="AG29" i="1"/>
  <c r="AV29" i="1" s="1"/>
  <c r="AD15" i="1"/>
  <c r="AS15" i="1" s="1"/>
  <c r="AJ15" i="1" s="1"/>
  <c r="AY15" i="1" s="1"/>
  <c r="AD73" i="1"/>
  <c r="AS73" i="1" s="1"/>
  <c r="AJ73" i="1" s="1"/>
  <c r="AY73" i="1" s="1"/>
  <c r="AG75" i="1"/>
  <c r="AV75" i="1" s="1"/>
  <c r="AG184" i="1"/>
  <c r="AV184" i="1" s="1"/>
  <c r="AF130" i="1"/>
  <c r="AU130" i="1" s="1"/>
  <c r="AG188" i="1"/>
  <c r="AV188" i="1" s="1"/>
  <c r="AF207" i="1"/>
  <c r="AU207" i="1" s="1"/>
  <c r="AD82" i="1"/>
  <c r="AS82" i="1" s="1"/>
  <c r="AJ82" i="1" s="1"/>
  <c r="AD152" i="1"/>
  <c r="AS152" i="1" s="1"/>
  <c r="AJ152" i="1" s="1"/>
  <c r="AY152" i="1" s="1"/>
  <c r="AG219" i="1"/>
  <c r="AV219" i="1" s="1"/>
  <c r="AD93" i="1"/>
  <c r="AS93" i="1" s="1"/>
  <c r="AF189" i="1"/>
  <c r="AU189" i="1" s="1"/>
  <c r="AG203" i="1"/>
  <c r="AV203" i="1" s="1"/>
  <c r="AF95" i="1"/>
  <c r="AU95" i="1" s="1"/>
  <c r="AF63" i="1"/>
  <c r="AU63" i="1" s="1"/>
  <c r="AF116" i="1"/>
  <c r="AU116" i="1" s="1"/>
  <c r="AD127" i="1"/>
  <c r="AS127" i="1" s="1"/>
  <c r="AJ127" i="1" s="1"/>
  <c r="AG93" i="1"/>
  <c r="AV93" i="1" s="1"/>
  <c r="AG146" i="1"/>
  <c r="AV146" i="1" s="1"/>
  <c r="AK146" i="1" s="1"/>
  <c r="AF104" i="1"/>
  <c r="AU104" i="1" s="1"/>
  <c r="AG194" i="1"/>
  <c r="AV194" i="1" s="1"/>
  <c r="AD199" i="1"/>
  <c r="AS199" i="1" s="1"/>
  <c r="AJ199" i="1" s="1"/>
  <c r="AG39" i="1"/>
  <c r="AV39" i="1" s="1"/>
  <c r="AG150" i="1"/>
  <c r="AV150" i="1" s="1"/>
  <c r="AF73" i="1"/>
  <c r="AU73" i="1" s="1"/>
  <c r="AD96" i="1"/>
  <c r="AS96" i="1" s="1"/>
  <c r="AJ96" i="1" s="1"/>
  <c r="T287" i="1"/>
  <c r="AD131" i="1"/>
  <c r="AS131" i="1" s="1"/>
  <c r="AJ131" i="1" s="1"/>
  <c r="AD136" i="1"/>
  <c r="AS136" i="1" s="1"/>
  <c r="AJ136" i="1" s="1"/>
  <c r="AG76" i="1"/>
  <c r="AG107" i="1"/>
  <c r="AV107" i="1" s="1"/>
  <c r="AF185" i="1"/>
  <c r="AU185" i="1" s="1"/>
  <c r="AF157" i="1"/>
  <c r="AU157" i="1" s="1"/>
  <c r="AG103" i="1"/>
  <c r="AV103" i="1" s="1"/>
  <c r="AG42" i="1"/>
  <c r="AV42" i="1" s="1"/>
  <c r="AF88" i="1"/>
  <c r="AU88" i="1" s="1"/>
  <c r="AG49" i="1"/>
  <c r="AV49" i="1" s="1"/>
  <c r="AD206" i="1"/>
  <c r="AS206" i="1" s="1"/>
  <c r="AJ206" i="1" s="1"/>
  <c r="AD56" i="1"/>
  <c r="AS56" i="1" s="1"/>
  <c r="AJ56" i="1" s="1"/>
  <c r="AY56" i="1" s="1"/>
  <c r="R347" i="1"/>
  <c r="L113" i="2" s="1"/>
  <c r="M113" i="2" s="1"/>
  <c r="N113" i="2" s="1"/>
  <c r="T295" i="1"/>
  <c r="AD140" i="1"/>
  <c r="AS140" i="1" s="1"/>
  <c r="T250" i="1"/>
  <c r="AF175" i="1"/>
  <c r="AU175" i="1" s="1"/>
  <c r="AF161" i="1"/>
  <c r="AU161" i="1" s="1"/>
  <c r="AG139" i="1"/>
  <c r="AV139" i="1" s="1"/>
  <c r="AG192" i="1"/>
  <c r="AV192" i="1" s="1"/>
  <c r="AK192" i="1" s="1"/>
  <c r="AG52" i="1"/>
  <c r="AV52" i="1" s="1"/>
  <c r="AD107" i="1"/>
  <c r="AS107" i="1" s="1"/>
  <c r="AJ107" i="1" s="1"/>
  <c r="AY107" i="1" s="1"/>
  <c r="AD84" i="1"/>
  <c r="AS84" i="1" s="1"/>
  <c r="AJ84" i="1" s="1"/>
  <c r="AG16" i="1"/>
  <c r="AV16" i="1" s="1"/>
  <c r="AG136" i="1"/>
  <c r="AV136" i="1" s="1"/>
  <c r="AF136" i="1"/>
  <c r="AU136" i="1" s="1"/>
  <c r="AG57" i="1"/>
  <c r="AD99" i="1"/>
  <c r="AS99" i="1" s="1"/>
  <c r="AG55" i="1"/>
  <c r="AV55" i="1" s="1"/>
  <c r="AG212" i="1"/>
  <c r="AV212" i="1" s="1"/>
  <c r="AF122" i="1"/>
  <c r="AU122" i="1" s="1"/>
  <c r="AD171" i="1"/>
  <c r="AS171" i="1" s="1"/>
  <c r="AJ171" i="1" s="1"/>
  <c r="AD106" i="1"/>
  <c r="AS106" i="1" s="1"/>
  <c r="AJ106" i="1" s="1"/>
  <c r="AD144" i="1"/>
  <c r="AS144" i="1" s="1"/>
  <c r="AJ144" i="1" s="1"/>
  <c r="AG13" i="1"/>
  <c r="AV13" i="1" s="1"/>
  <c r="AF32" i="1"/>
  <c r="AU32" i="1" s="1"/>
  <c r="AD177" i="1"/>
  <c r="AS177" i="1" s="1"/>
  <c r="AG78" i="1"/>
  <c r="AV78" i="1" s="1"/>
  <c r="AF195" i="1"/>
  <c r="AU195" i="1" s="1"/>
  <c r="AG97" i="1"/>
  <c r="AV97" i="1" s="1"/>
  <c r="AG98" i="1"/>
  <c r="AV98" i="1" s="1"/>
  <c r="AF39" i="1"/>
  <c r="AU39" i="1" s="1"/>
  <c r="AG198" i="1"/>
  <c r="AV198" i="1" s="1"/>
  <c r="AF158" i="1"/>
  <c r="AU158" i="1" s="1"/>
  <c r="AF57" i="1"/>
  <c r="AU57" i="1" s="1"/>
  <c r="AG154" i="1"/>
  <c r="AV154" i="1" s="1"/>
  <c r="AE76" i="1"/>
  <c r="AT76" i="1" s="1"/>
  <c r="AJ76" i="1" s="1"/>
  <c r="AY76" i="1" s="1"/>
  <c r="AE34" i="1"/>
  <c r="AT34" i="1" s="1"/>
  <c r="AD26" i="1"/>
  <c r="AS26" i="1" s="1"/>
  <c r="AJ26" i="1" s="1"/>
  <c r="AY26" i="1" s="1"/>
  <c r="AG180" i="1"/>
  <c r="AV180" i="1" s="1"/>
  <c r="AF98" i="1"/>
  <c r="AU98" i="1" s="1"/>
  <c r="AF150" i="1"/>
  <c r="AU150" i="1" s="1"/>
  <c r="AG130" i="1"/>
  <c r="AV130" i="1" s="1"/>
  <c r="R359" i="1"/>
  <c r="AG165" i="1"/>
  <c r="AV165" i="1" s="1"/>
  <c r="AF196" i="1"/>
  <c r="AU196" i="1" s="1"/>
  <c r="T238" i="1"/>
  <c r="AF154" i="1"/>
  <c r="AU154" i="1" s="1"/>
  <c r="T396" i="1"/>
  <c r="AG186" i="1"/>
  <c r="AV186" i="1" s="1"/>
  <c r="AF173" i="1"/>
  <c r="AU173" i="1" s="1"/>
  <c r="AF65" i="1"/>
  <c r="AU65" i="1" s="1"/>
  <c r="R229" i="1"/>
  <c r="AG141" i="1"/>
  <c r="AV141" i="1" s="1"/>
  <c r="T248" i="1"/>
  <c r="AG58" i="1"/>
  <c r="AV58" i="1" s="1"/>
  <c r="AG77" i="1"/>
  <c r="AV77" i="1" s="1"/>
  <c r="T252" i="1"/>
  <c r="T388" i="1"/>
  <c r="AG87" i="1"/>
  <c r="AV87" i="1" s="1"/>
  <c r="AG196" i="1"/>
  <c r="AV196" i="1" s="1"/>
  <c r="Q425" i="1"/>
  <c r="R387" i="1"/>
  <c r="T352" i="1"/>
  <c r="T282" i="1"/>
  <c r="T297" i="1"/>
  <c r="T249" i="1"/>
  <c r="T280" i="1"/>
  <c r="T278" i="1"/>
  <c r="T286" i="1"/>
  <c r="R258" i="1"/>
  <c r="T350" i="1"/>
  <c r="AG159" i="1"/>
  <c r="AV159" i="1" s="1"/>
  <c r="AG80" i="1"/>
  <c r="AV80" i="1" s="1"/>
  <c r="R244" i="1"/>
  <c r="T323" i="1"/>
  <c r="T299" i="1"/>
  <c r="T254" i="1"/>
  <c r="T274" i="1"/>
  <c r="T298" i="1"/>
  <c r="T281" i="1"/>
  <c r="T256" i="1"/>
  <c r="T231" i="1"/>
  <c r="T275" i="1"/>
  <c r="T232" i="1"/>
  <c r="T267" i="1"/>
  <c r="T269" i="1"/>
  <c r="T243" i="1"/>
  <c r="T285" i="1"/>
  <c r="T335" i="1"/>
  <c r="T384" i="1"/>
  <c r="T325" i="1"/>
  <c r="T412" i="1"/>
  <c r="Q297" i="1"/>
  <c r="T439" i="1"/>
  <c r="T418" i="1"/>
  <c r="T391" i="1"/>
  <c r="AG213" i="1"/>
  <c r="AV213" i="1" s="1"/>
  <c r="AK213" i="1" s="1"/>
  <c r="T237" i="1"/>
  <c r="T253" i="1"/>
  <c r="R242" i="1"/>
  <c r="T395" i="1"/>
  <c r="T354" i="1"/>
  <c r="T343" i="1"/>
  <c r="T233" i="1"/>
  <c r="T277" i="1"/>
  <c r="Q238" i="1"/>
  <c r="T264" i="1"/>
  <c r="T265" i="1"/>
  <c r="T229" i="1"/>
  <c r="T296" i="1"/>
  <c r="T262" i="1"/>
  <c r="T408" i="1"/>
  <c r="T318" i="1"/>
  <c r="T328" i="1"/>
  <c r="T245" i="1"/>
  <c r="T268" i="1"/>
  <c r="T255" i="1"/>
  <c r="T271" i="1"/>
  <c r="T258" i="1"/>
  <c r="T292" i="1"/>
  <c r="T266" i="1"/>
  <c r="T261" i="1"/>
  <c r="T406" i="1"/>
  <c r="T369" i="1"/>
  <c r="T234" i="1"/>
  <c r="Q272" i="1"/>
  <c r="T276" i="1"/>
  <c r="T272" i="1"/>
  <c r="T244" i="1"/>
  <c r="T230" i="1"/>
  <c r="T283" i="1"/>
  <c r="T284" i="1"/>
  <c r="R249" i="1"/>
  <c r="T355" i="1"/>
  <c r="T235" i="1"/>
  <c r="T290" i="1"/>
  <c r="T240" i="1"/>
  <c r="T257" i="1"/>
  <c r="T263" i="1"/>
  <c r="T273" i="1"/>
  <c r="T242" i="1"/>
  <c r="T270" i="1"/>
  <c r="T241" i="1"/>
  <c r="T279" i="1"/>
  <c r="T239" i="1"/>
  <c r="T236" i="1"/>
  <c r="T291" i="1"/>
  <c r="T293" i="1"/>
  <c r="Q251" i="1"/>
  <c r="Q277" i="1"/>
  <c r="T246" i="1"/>
  <c r="T251" i="1"/>
  <c r="T259" i="1"/>
  <c r="T260" i="1"/>
  <c r="T289" i="1"/>
  <c r="T247" i="1"/>
  <c r="T294" i="1"/>
  <c r="T288" i="1"/>
  <c r="R361" i="1"/>
  <c r="T363" i="1"/>
  <c r="R421" i="1"/>
  <c r="T331" i="1"/>
  <c r="T433" i="1"/>
  <c r="T319" i="1"/>
  <c r="T341" i="1"/>
  <c r="T387" i="1"/>
  <c r="T380" i="1"/>
  <c r="T321" i="1"/>
  <c r="T379" i="1"/>
  <c r="T309" i="1"/>
  <c r="T431" i="1"/>
  <c r="T304" i="1"/>
  <c r="Q360" i="1"/>
  <c r="R388" i="1"/>
  <c r="T410" i="1"/>
  <c r="T397" i="1"/>
  <c r="T389" i="1"/>
  <c r="T326" i="1"/>
  <c r="T361" i="1"/>
  <c r="T307" i="1"/>
  <c r="T409" i="1"/>
  <c r="T386" i="1"/>
  <c r="T357" i="1"/>
  <c r="T430" i="1"/>
  <c r="T367" i="1"/>
  <c r="T339" i="1"/>
  <c r="T338" i="1"/>
  <c r="R432" i="1"/>
  <c r="T365" i="1"/>
  <c r="T312" i="1"/>
  <c r="T436" i="1"/>
  <c r="T372" i="1"/>
  <c r="T438" i="1"/>
  <c r="T314" i="1"/>
  <c r="T344" i="1"/>
  <c r="T329" i="1"/>
  <c r="T366" i="1"/>
  <c r="T332" i="1"/>
  <c r="T373" i="1"/>
  <c r="T308" i="1"/>
  <c r="R342" i="1"/>
  <c r="AE177" i="1"/>
  <c r="AT177" i="1" s="1"/>
  <c r="T358" i="1"/>
  <c r="T426" i="1"/>
  <c r="T340" i="1"/>
  <c r="T417" i="1"/>
  <c r="T322" i="1"/>
  <c r="T434" i="1"/>
  <c r="T349" i="1"/>
  <c r="T427" i="1"/>
  <c r="T385" i="1"/>
  <c r="T382" i="1"/>
  <c r="T360" i="1"/>
  <c r="T415" i="1"/>
  <c r="Q303" i="1"/>
  <c r="T390" i="1"/>
  <c r="T405" i="1"/>
  <c r="T378" i="1"/>
  <c r="T381" i="1"/>
  <c r="T311" i="1"/>
  <c r="T303" i="1"/>
  <c r="T435" i="1"/>
  <c r="T402" i="1"/>
  <c r="T345" i="1"/>
  <c r="T419" i="1"/>
  <c r="T437" i="1"/>
  <c r="T407" i="1"/>
  <c r="Q332" i="1"/>
  <c r="R331" i="1"/>
  <c r="T429" i="1"/>
  <c r="T316" i="1"/>
  <c r="T342" i="1"/>
  <c r="T300" i="1"/>
  <c r="T359" i="1"/>
  <c r="T356" i="1"/>
  <c r="T302" i="1"/>
  <c r="T413" i="1"/>
  <c r="T393" i="1"/>
  <c r="T336" i="1"/>
  <c r="T368" i="1"/>
  <c r="T317" i="1"/>
  <c r="T315" i="1"/>
  <c r="R428" i="1"/>
  <c r="T400" i="1"/>
  <c r="T347" i="1"/>
  <c r="L120" i="2" s="1"/>
  <c r="K52" i="2" s="1"/>
  <c r="T425" i="1"/>
  <c r="T404" i="1"/>
  <c r="T423" i="1"/>
  <c r="T324" i="1"/>
  <c r="T346" i="1"/>
  <c r="T362" i="1"/>
  <c r="T306" i="1"/>
  <c r="T398" i="1"/>
  <c r="T392" i="1"/>
  <c r="T399" i="1"/>
  <c r="AE11" i="1"/>
  <c r="AT11" i="1" s="1"/>
  <c r="R370" i="1"/>
  <c r="T424" i="1"/>
  <c r="T327" i="1"/>
  <c r="T374" i="1"/>
  <c r="T403" i="1"/>
  <c r="T337" i="1"/>
  <c r="T334" i="1"/>
  <c r="T420" i="1"/>
  <c r="T440" i="1"/>
  <c r="T371" i="1"/>
  <c r="T353" i="1"/>
  <c r="T383" i="1"/>
  <c r="T422" i="1"/>
  <c r="R315" i="1"/>
  <c r="T414" i="1"/>
  <c r="T394" i="1"/>
  <c r="T301" i="1"/>
  <c r="T375" i="1"/>
  <c r="T421" i="1"/>
  <c r="T411" i="1"/>
  <c r="T348" i="1"/>
  <c r="T401" i="1"/>
  <c r="T333" i="1"/>
  <c r="T377" i="1"/>
  <c r="T305" i="1"/>
  <c r="T376" i="1"/>
  <c r="T320" i="1"/>
  <c r="T428" i="1"/>
  <c r="T330" i="1"/>
  <c r="T364" i="1"/>
  <c r="T416" i="1"/>
  <c r="T370" i="1"/>
  <c r="T310" i="1"/>
  <c r="T313" i="1"/>
  <c r="T432" i="1"/>
  <c r="T351" i="1"/>
  <c r="AF15" i="1"/>
  <c r="AU15" i="1" s="1"/>
  <c r="AF162" i="1"/>
  <c r="AU162" i="1" s="1"/>
  <c r="AK162" i="1" s="1"/>
  <c r="AG202" i="1"/>
  <c r="AV202" i="1" s="1"/>
  <c r="AG173" i="1"/>
  <c r="AV173" i="1" s="1"/>
  <c r="AF201" i="1"/>
  <c r="AU201" i="1" s="1"/>
  <c r="AK201" i="1" s="1"/>
  <c r="AG72" i="1"/>
  <c r="AV72" i="1" s="1"/>
  <c r="AG129" i="1"/>
  <c r="AV129" i="1" s="1"/>
  <c r="AG199" i="1"/>
  <c r="AV199" i="1" s="1"/>
  <c r="AG120" i="1"/>
  <c r="AV120" i="1" s="1"/>
  <c r="AG135" i="1"/>
  <c r="AV135" i="1" s="1"/>
  <c r="AG170" i="1"/>
  <c r="AV170" i="1" s="1"/>
  <c r="AF12" i="1"/>
  <c r="AU12" i="1" s="1"/>
  <c r="AF120" i="1"/>
  <c r="AU120" i="1" s="1"/>
  <c r="AG210" i="1"/>
  <c r="AV210" i="1" s="1"/>
  <c r="AK210" i="1" s="1"/>
  <c r="AG15" i="1"/>
  <c r="AV15" i="1" s="1"/>
  <c r="Q285" i="1"/>
  <c r="Q380" i="1"/>
  <c r="R329" i="1"/>
  <c r="R325" i="1"/>
  <c r="AG216" i="1"/>
  <c r="AV216" i="1" s="1"/>
  <c r="AF171" i="1"/>
  <c r="AU171" i="1" s="1"/>
  <c r="AF200" i="1"/>
  <c r="AU200" i="1" s="1"/>
  <c r="AG128" i="1"/>
  <c r="AV128" i="1" s="1"/>
  <c r="AK128" i="1" s="1"/>
  <c r="AG33" i="1"/>
  <c r="AV33" i="1" s="1"/>
  <c r="AF206" i="1"/>
  <c r="AU206" i="1" s="1"/>
  <c r="AK206" i="1" s="1"/>
  <c r="AF159" i="1"/>
  <c r="AU159" i="1" s="1"/>
  <c r="AG99" i="1"/>
  <c r="AV99" i="1" s="1"/>
  <c r="AG207" i="1"/>
  <c r="AV207" i="1" s="1"/>
  <c r="AF163" i="1"/>
  <c r="AU163" i="1" s="1"/>
  <c r="AK163" i="1" s="1"/>
  <c r="AG155" i="1"/>
  <c r="AV155" i="1" s="1"/>
  <c r="Q266" i="1"/>
  <c r="Q241" i="1"/>
  <c r="Q296" i="1"/>
  <c r="Q256" i="1"/>
  <c r="Q234" i="1"/>
  <c r="Q271" i="1"/>
  <c r="R260" i="1"/>
  <c r="R288" i="1"/>
  <c r="R291" i="1"/>
  <c r="R282" i="1"/>
  <c r="R246" i="1"/>
  <c r="Q318" i="1"/>
  <c r="Q317" i="1"/>
  <c r="Q372" i="1"/>
  <c r="Q339" i="1"/>
  <c r="Q367" i="1"/>
  <c r="Q302" i="1"/>
  <c r="Q356" i="1"/>
  <c r="AD110" i="1"/>
  <c r="AS110" i="1" s="1"/>
  <c r="AJ110" i="1" s="1"/>
  <c r="Q390" i="1"/>
  <c r="Q415" i="1"/>
  <c r="Q313" i="1"/>
  <c r="Q389" i="1"/>
  <c r="Q326" i="1"/>
  <c r="Q365" i="1"/>
  <c r="Q377" i="1"/>
  <c r="Q366" i="1"/>
  <c r="Q407" i="1"/>
  <c r="Q322" i="1"/>
  <c r="Q382" i="1"/>
  <c r="R362" i="1"/>
  <c r="R376" i="1"/>
  <c r="R332" i="1"/>
  <c r="R402" i="1"/>
  <c r="R382" i="1"/>
  <c r="R436" i="1"/>
  <c r="R438" i="1"/>
  <c r="R307" i="1"/>
  <c r="R367" i="1"/>
  <c r="R372" i="1"/>
  <c r="R430" i="1"/>
  <c r="AD30" i="1"/>
  <c r="AS30" i="1" s="1"/>
  <c r="AJ30" i="1" s="1"/>
  <c r="AY30" i="1" s="1"/>
  <c r="R341" i="1"/>
  <c r="AG197" i="1"/>
  <c r="AV197" i="1" s="1"/>
  <c r="AG23" i="1"/>
  <c r="AV23" i="1" s="1"/>
  <c r="Q243" i="1"/>
  <c r="Q284" i="1"/>
  <c r="Q247" i="1"/>
  <c r="Q245" i="1"/>
  <c r="Q281" i="1"/>
  <c r="Q292" i="1"/>
  <c r="R296" i="1"/>
  <c r="R292" i="1"/>
  <c r="R231" i="1"/>
  <c r="R289" i="1"/>
  <c r="R255" i="1"/>
  <c r="R294" i="1"/>
  <c r="R235" i="1"/>
  <c r="Q353" i="1"/>
  <c r="Q329" i="1"/>
  <c r="Q418" i="1"/>
  <c r="Q402" i="1"/>
  <c r="R326" i="1"/>
  <c r="R301" i="1"/>
  <c r="R418" i="1"/>
  <c r="R310" i="1"/>
  <c r="R429" i="1"/>
  <c r="R398" i="1"/>
  <c r="R340" i="1"/>
  <c r="R386" i="1"/>
  <c r="R338" i="1"/>
  <c r="R408" i="1"/>
  <c r="R437" i="1"/>
  <c r="R336" i="1"/>
  <c r="AG108" i="1"/>
  <c r="AV108" i="1" s="1"/>
  <c r="AG53" i="1"/>
  <c r="AV53" i="1" s="1"/>
  <c r="Q236" i="1"/>
  <c r="Q273" i="1"/>
  <c r="Q265" i="1"/>
  <c r="R284" i="1"/>
  <c r="R234" i="1"/>
  <c r="R281" i="1"/>
  <c r="R283" i="1"/>
  <c r="Y250" i="1"/>
  <c r="R271" i="1"/>
  <c r="Y294" i="1"/>
  <c r="Q414" i="1"/>
  <c r="Q300" i="1"/>
  <c r="Q336" i="1"/>
  <c r="Q330" i="1"/>
  <c r="Q379" i="1"/>
  <c r="Q375" i="1"/>
  <c r="Q416" i="1"/>
  <c r="Q307" i="1"/>
  <c r="Q408" i="1"/>
  <c r="Q305" i="1"/>
  <c r="Q327" i="1"/>
  <c r="Q306" i="1"/>
  <c r="Q320" i="1"/>
  <c r="Q437" i="1"/>
  <c r="Q341" i="1"/>
  <c r="Q328" i="1"/>
  <c r="Q378" i="1"/>
  <c r="Q420" i="1"/>
  <c r="R431" i="1"/>
  <c r="R417" i="1"/>
  <c r="R414" i="1"/>
  <c r="R426" i="1"/>
  <c r="R425" i="1"/>
  <c r="R312" i="1"/>
  <c r="R424" i="1"/>
  <c r="R302" i="1"/>
  <c r="R397" i="1"/>
  <c r="R422" i="1"/>
  <c r="R385" i="1"/>
  <c r="R355" i="1"/>
  <c r="Q237" i="1"/>
  <c r="Q275" i="1"/>
  <c r="Q294" i="1"/>
  <c r="Q254" i="1"/>
  <c r="Q232" i="1"/>
  <c r="Q260" i="1"/>
  <c r="Q270" i="1"/>
  <c r="Q249" i="1"/>
  <c r="R262" i="1"/>
  <c r="R251" i="1"/>
  <c r="R238" i="1"/>
  <c r="Y251" i="1"/>
  <c r="R240" i="1"/>
  <c r="R245" i="1"/>
  <c r="Q344" i="1"/>
  <c r="Q368" i="1"/>
  <c r="Q351" i="1"/>
  <c r="Q427" i="1"/>
  <c r="Q400" i="1"/>
  <c r="Q381" i="1"/>
  <c r="R353" i="1"/>
  <c r="R320" i="1"/>
  <c r="R330" i="1"/>
  <c r="R337" i="1"/>
  <c r="R440" i="1"/>
  <c r="R317" i="1"/>
  <c r="R365" i="1"/>
  <c r="R389" i="1"/>
  <c r="R439" i="1"/>
  <c r="R352" i="1"/>
  <c r="R344" i="1"/>
  <c r="R314" i="1"/>
  <c r="R324" i="1"/>
  <c r="Q298" i="1"/>
  <c r="Q263" i="1"/>
  <c r="Q259" i="1"/>
  <c r="Q295" i="1"/>
  <c r="Q293" i="1"/>
  <c r="R298" i="1"/>
  <c r="R272" i="1"/>
  <c r="R264" i="1"/>
  <c r="R233" i="1"/>
  <c r="Y262" i="1"/>
  <c r="R273" i="1"/>
  <c r="R236" i="1"/>
  <c r="R261" i="1"/>
  <c r="Q338" i="1"/>
  <c r="Q413" i="1"/>
  <c r="Q331" i="1"/>
  <c r="Q350" i="1"/>
  <c r="Q309" i="1"/>
  <c r="Q397" i="1"/>
  <c r="Q386" i="1"/>
  <c r="Q398" i="1"/>
  <c r="Q324" i="1"/>
  <c r="Q352" i="1"/>
  <c r="Q310" i="1"/>
  <c r="Q434" i="1"/>
  <c r="Q404" i="1"/>
  <c r="Q304" i="1"/>
  <c r="Q373" i="1"/>
  <c r="Q403" i="1"/>
  <c r="Q411" i="1"/>
  <c r="Q391" i="1"/>
  <c r="R419" i="1"/>
  <c r="R434" i="1"/>
  <c r="R435" i="1"/>
  <c r="R420" i="1"/>
  <c r="R369" i="1"/>
  <c r="R321" i="1"/>
  <c r="R407" i="1"/>
  <c r="R412" i="1"/>
  <c r="R395" i="1"/>
  <c r="R391" i="1"/>
  <c r="R300" i="1"/>
  <c r="AF22" i="1"/>
  <c r="AU22" i="1" s="1"/>
  <c r="R293" i="1"/>
  <c r="R274" i="1"/>
  <c r="R243" i="1"/>
  <c r="Y276" i="1"/>
  <c r="R277" i="1"/>
  <c r="R256" i="1"/>
  <c r="R287" i="1"/>
  <c r="Q334" i="1"/>
  <c r="Q343" i="1"/>
  <c r="Q419" i="1"/>
  <c r="Q392" i="1"/>
  <c r="Q426" i="1"/>
  <c r="Q429" i="1"/>
  <c r="Q412" i="1"/>
  <c r="R390" i="1"/>
  <c r="R339" i="1"/>
  <c r="R392" i="1"/>
  <c r="R396" i="1"/>
  <c r="R383" i="1"/>
  <c r="R357" i="1"/>
  <c r="R416" i="1"/>
  <c r="R375" i="1"/>
  <c r="R384" i="1"/>
  <c r="R409" i="1"/>
  <c r="R319" i="1"/>
  <c r="R360" i="1"/>
  <c r="AG47" i="1"/>
  <c r="AV47" i="1" s="1"/>
  <c r="AD13" i="1"/>
  <c r="AS13" i="1" s="1"/>
  <c r="AJ13" i="1" s="1"/>
  <c r="AY13" i="1" s="1"/>
  <c r="Q267" i="1"/>
  <c r="Q278" i="1"/>
  <c r="Q230" i="1"/>
  <c r="Q276" i="1"/>
  <c r="Q287" i="1"/>
  <c r="Q248" i="1"/>
  <c r="Q280" i="1"/>
  <c r="Q288" i="1"/>
  <c r="Q264" i="1"/>
  <c r="R267" i="1"/>
  <c r="R276" i="1"/>
  <c r="R232" i="1"/>
  <c r="Y267" i="1"/>
  <c r="R280" i="1"/>
  <c r="R290" i="1"/>
  <c r="Q349" i="1"/>
  <c r="Q361" i="1"/>
  <c r="Q410" i="1"/>
  <c r="Q321" i="1"/>
  <c r="Q345" i="1"/>
  <c r="Q323" i="1"/>
  <c r="Q394" i="1"/>
  <c r="Q435" i="1"/>
  <c r="Q312" i="1"/>
  <c r="Q370" i="1"/>
  <c r="Q363" i="1"/>
  <c r="Q355" i="1"/>
  <c r="Q399" i="1"/>
  <c r="Q311" i="1"/>
  <c r="Q340" i="1"/>
  <c r="Q362" i="1"/>
  <c r="Q333" i="1"/>
  <c r="Q383" i="1"/>
  <c r="Q376" i="1"/>
  <c r="R304" i="1"/>
  <c r="R377" i="1"/>
  <c r="R309" i="1"/>
  <c r="R311" i="1"/>
  <c r="R406" i="1"/>
  <c r="R364" i="1"/>
  <c r="R374" i="1"/>
  <c r="R379" i="1"/>
  <c r="R305" i="1"/>
  <c r="R358" i="1"/>
  <c r="R349" i="1"/>
  <c r="R335" i="1"/>
  <c r="R318" i="1"/>
  <c r="AD17" i="1"/>
  <c r="AS17" i="1" s="1"/>
  <c r="AJ17" i="1" s="1"/>
  <c r="AY17" i="1" s="1"/>
  <c r="AG73" i="1"/>
  <c r="AV73" i="1" s="1"/>
  <c r="Q269" i="1"/>
  <c r="Q268" i="1"/>
  <c r="R230" i="1"/>
  <c r="R241" i="1"/>
  <c r="R285" i="1"/>
  <c r="R237" i="1"/>
  <c r="R265" i="1"/>
  <c r="R295" i="1"/>
  <c r="Q421" i="1"/>
  <c r="Q387" i="1"/>
  <c r="Q335" i="1"/>
  <c r="Q432" i="1"/>
  <c r="Q439" i="1"/>
  <c r="R350" i="1"/>
  <c r="R334" i="1"/>
  <c r="R354" i="1"/>
  <c r="R394" i="1"/>
  <c r="R316" i="1"/>
  <c r="R373" i="1"/>
  <c r="R333" i="1"/>
  <c r="R380" i="1"/>
  <c r="R433" i="1"/>
  <c r="R363" i="1"/>
  <c r="AF86" i="1"/>
  <c r="AU86" i="1" s="1"/>
  <c r="AK86" i="1" s="1"/>
  <c r="Q290" i="1"/>
  <c r="Q246" i="1"/>
  <c r="Q257" i="1"/>
  <c r="Q229" i="1"/>
  <c r="Q283" i="1"/>
  <c r="Q233" i="1"/>
  <c r="Q244" i="1"/>
  <c r="Q261" i="1"/>
  <c r="Q291" i="1"/>
  <c r="Q289" i="1"/>
  <c r="Q242" i="1"/>
  <c r="Q274" i="1"/>
  <c r="Q240" i="1"/>
  <c r="R253" i="1"/>
  <c r="R269" i="1"/>
  <c r="R266" i="1"/>
  <c r="R278" i="1"/>
  <c r="R268" i="1"/>
  <c r="R297" i="1"/>
  <c r="Q428" i="1"/>
  <c r="Q440" i="1"/>
  <c r="Q357" i="1"/>
  <c r="Q346" i="1"/>
  <c r="Q301" i="1"/>
  <c r="Q348" i="1"/>
  <c r="Q405" i="1"/>
  <c r="Q315" i="1"/>
  <c r="Q371" i="1"/>
  <c r="Q396" i="1"/>
  <c r="Q314" i="1"/>
  <c r="Q423" i="1"/>
  <c r="Q438" i="1"/>
  <c r="Q325" i="1"/>
  <c r="Q347" i="1"/>
  <c r="L112" i="2" s="1"/>
  <c r="K43" i="2" s="1"/>
  <c r="Q388" i="1"/>
  <c r="Q433" i="1"/>
  <c r="Q422" i="1"/>
  <c r="Q395" i="1"/>
  <c r="Q384" i="1"/>
  <c r="R327" i="1"/>
  <c r="R399" i="1"/>
  <c r="R328" i="1"/>
  <c r="R306" i="1"/>
  <c r="R413" i="1"/>
  <c r="R299" i="1"/>
  <c r="R423" i="1"/>
  <c r="R303" i="1"/>
  <c r="R381" i="1"/>
  <c r="R401" i="1"/>
  <c r="R323" i="1"/>
  <c r="Q286" i="1"/>
  <c r="Q255" i="1"/>
  <c r="Q262" i="1"/>
  <c r="Q250" i="1"/>
  <c r="R252" i="1"/>
  <c r="R250" i="1"/>
  <c r="R275" i="1"/>
  <c r="R248" i="1"/>
  <c r="R247" i="1"/>
  <c r="R239" i="1"/>
  <c r="R270" i="1"/>
  <c r="Q424" i="1"/>
  <c r="Q316" i="1"/>
  <c r="Q385" i="1"/>
  <c r="Q409" i="1"/>
  <c r="R308" i="1"/>
  <c r="R346" i="1"/>
  <c r="R400" i="1"/>
  <c r="R427" i="1"/>
  <c r="R405" i="1"/>
  <c r="R410" i="1"/>
  <c r="R371" i="1"/>
  <c r="R351" i="1"/>
  <c r="R378" i="1"/>
  <c r="R343" i="1"/>
  <c r="R415" i="1"/>
  <c r="AF199" i="1"/>
  <c r="AU199" i="1" s="1"/>
  <c r="Y330" i="1"/>
  <c r="Q231" i="1"/>
  <c r="Q282" i="1"/>
  <c r="Q252" i="1"/>
  <c r="Q279" i="1"/>
  <c r="Q235" i="1"/>
  <c r="Q258" i="1"/>
  <c r="Q239" i="1"/>
  <c r="Q253" i="1"/>
  <c r="R286" i="1"/>
  <c r="R279" i="1"/>
  <c r="R259" i="1"/>
  <c r="R254" i="1"/>
  <c r="R263" i="1"/>
  <c r="R257" i="1"/>
  <c r="Q308" i="1"/>
  <c r="Q364" i="1"/>
  <c r="Q436" i="1"/>
  <c r="Q417" i="1"/>
  <c r="Q406" i="1"/>
  <c r="Q431" i="1"/>
  <c r="Q337" i="1"/>
  <c r="Q401" i="1"/>
  <c r="Q299" i="1"/>
  <c r="Q319" i="1"/>
  <c r="Q393" i="1"/>
  <c r="Q342" i="1"/>
  <c r="Q359" i="1"/>
  <c r="Q374" i="1"/>
  <c r="Q354" i="1"/>
  <c r="Q430" i="1"/>
  <c r="Q369" i="1"/>
  <c r="Q358" i="1"/>
  <c r="R366" i="1"/>
  <c r="R322" i="1"/>
  <c r="R313" i="1"/>
  <c r="R404" i="1"/>
  <c r="R345" i="1"/>
  <c r="R368" i="1"/>
  <c r="R356" i="1"/>
  <c r="R411" i="1"/>
  <c r="R348" i="1"/>
  <c r="R393" i="1"/>
  <c r="R403" i="1"/>
  <c r="AG83" i="1"/>
  <c r="AV83" i="1" s="1"/>
  <c r="AK83" i="1" s="1"/>
  <c r="Y278" i="1"/>
  <c r="AF170" i="1"/>
  <c r="AU170" i="1" s="1"/>
  <c r="AG41" i="1"/>
  <c r="AV41" i="1" s="1"/>
  <c r="Y265" i="1"/>
  <c r="Y254" i="1"/>
  <c r="Y283" i="1"/>
  <c r="Y240" i="1"/>
  <c r="Y291" i="1"/>
  <c r="AG94" i="1"/>
  <c r="AV94" i="1" s="1"/>
  <c r="AF48" i="1"/>
  <c r="AU48" i="1" s="1"/>
  <c r="Y327" i="1"/>
  <c r="Y323" i="1"/>
  <c r="Y243" i="1"/>
  <c r="Y272" i="1"/>
  <c r="Y237" i="1"/>
  <c r="Y288" i="1"/>
  <c r="Y234" i="1"/>
  <c r="Y317" i="1"/>
  <c r="Y289" i="1"/>
  <c r="Y249" i="1"/>
  <c r="Y244" i="1"/>
  <c r="Y296" i="1"/>
  <c r="Y280" i="1"/>
  <c r="Y286" i="1"/>
  <c r="AF30" i="1"/>
  <c r="AU30" i="1" s="1"/>
  <c r="Y316" i="1"/>
  <c r="Y430" i="1"/>
  <c r="Y231" i="1"/>
  <c r="Y298" i="1"/>
  <c r="Y233" i="1"/>
  <c r="Y290" i="1"/>
  <c r="Y371" i="1"/>
  <c r="AG208" i="1"/>
  <c r="AV208" i="1" s="1"/>
  <c r="Y427" i="1"/>
  <c r="Y241" i="1"/>
  <c r="Y252" i="1"/>
  <c r="Y308" i="1"/>
  <c r="Y279" i="1"/>
  <c r="Y230" i="1"/>
  <c r="Y259" i="1"/>
  <c r="Y239" i="1"/>
  <c r="Y256" i="1"/>
  <c r="Y336" i="1"/>
  <c r="Y424" i="1"/>
  <c r="Y417" i="1"/>
  <c r="Y245" i="1"/>
  <c r="Y274" i="1"/>
  <c r="Y269" i="1"/>
  <c r="Y238" i="1"/>
  <c r="Y246" i="1"/>
  <c r="AF111" i="1"/>
  <c r="AU111" i="1" s="1"/>
  <c r="AG133" i="1"/>
  <c r="AV133" i="1" s="1"/>
  <c r="AF52" i="1"/>
  <c r="AU52" i="1" s="1"/>
  <c r="AG124" i="1"/>
  <c r="AV124" i="1" s="1"/>
  <c r="Y399" i="1"/>
  <c r="Y437" i="1"/>
  <c r="Y275" i="1"/>
  <c r="Y266" i="1"/>
  <c r="Y229" i="1"/>
  <c r="Y285" i="1"/>
  <c r="Y264" i="1"/>
  <c r="Y235" i="1"/>
  <c r="Y277" i="1"/>
  <c r="Y282" i="1"/>
  <c r="Y319" i="1"/>
  <c r="Y367" i="1"/>
  <c r="Y253" i="1"/>
  <c r="Y270" i="1"/>
  <c r="Y271" i="1"/>
  <c r="Y258" i="1"/>
  <c r="Y292" i="1"/>
  <c r="Y247" i="1"/>
  <c r="Y232" i="1"/>
  <c r="AG25" i="1"/>
  <c r="AV25" i="1" s="1"/>
  <c r="AF218" i="1"/>
  <c r="AU218" i="1" s="1"/>
  <c r="AK218" i="1" s="1"/>
  <c r="Y350" i="1"/>
  <c r="Y393" i="1"/>
  <c r="Y242" i="1"/>
  <c r="Y260" i="1"/>
  <c r="Y255" i="1"/>
  <c r="Y268" i="1"/>
  <c r="Y261" i="1"/>
  <c r="Y273" i="1"/>
  <c r="Y236" i="1"/>
  <c r="Y281" i="1"/>
  <c r="Y338" i="1"/>
  <c r="Y352" i="1"/>
  <c r="Y257" i="1"/>
  <c r="Y297" i="1"/>
  <c r="Y248" i="1"/>
  <c r="Y284" i="1"/>
  <c r="Y295" i="1"/>
  <c r="Y263" i="1"/>
  <c r="Y293" i="1"/>
  <c r="Y287" i="1"/>
  <c r="Y408" i="1"/>
  <c r="Y339" i="1"/>
  <c r="AG169" i="1"/>
  <c r="AV169" i="1" s="1"/>
  <c r="AF144" i="1"/>
  <c r="AU144" i="1" s="1"/>
  <c r="AG70" i="1"/>
  <c r="AV70" i="1" s="1"/>
  <c r="Y383" i="1"/>
  <c r="AF36" i="1"/>
  <c r="AU36" i="1" s="1"/>
  <c r="AK36" i="1" s="1"/>
  <c r="AZ36" i="1" s="1"/>
  <c r="AG171" i="1"/>
  <c r="AV171" i="1" s="1"/>
  <c r="Y416" i="1"/>
  <c r="Y348" i="1"/>
  <c r="Y397" i="1"/>
  <c r="Y382" i="1"/>
  <c r="Y400" i="1"/>
  <c r="Y396" i="1"/>
  <c r="Y311" i="1"/>
  <c r="Y372" i="1"/>
  <c r="Y332" i="1"/>
  <c r="Y395" i="1"/>
  <c r="Y414" i="1"/>
  <c r="Y435" i="1"/>
  <c r="Y314" i="1"/>
  <c r="Y413" i="1"/>
  <c r="Y398" i="1"/>
  <c r="Y303" i="1"/>
  <c r="Y373" i="1"/>
  <c r="Y404" i="1"/>
  <c r="Y302" i="1"/>
  <c r="Y440" i="1"/>
  <c r="Y300" i="1"/>
  <c r="Y325" i="1"/>
  <c r="Y354" i="1"/>
  <c r="Y321" i="1"/>
  <c r="Y328" i="1"/>
  <c r="Y434" i="1"/>
  <c r="Y438" i="1"/>
  <c r="Y335" i="1"/>
  <c r="Y342" i="1"/>
  <c r="Y363" i="1"/>
  <c r="Y343" i="1"/>
  <c r="Y313" i="1"/>
  <c r="Y415" i="1"/>
  <c r="Y411" i="1"/>
  <c r="Y366" i="1"/>
  <c r="AG161" i="1"/>
  <c r="AV161" i="1" s="1"/>
  <c r="Y387" i="1"/>
  <c r="Y433" i="1"/>
  <c r="Y418" i="1"/>
  <c r="Y425" i="1"/>
  <c r="Y312" i="1"/>
  <c r="Y428" i="1"/>
  <c r="Y360" i="1"/>
  <c r="Y409" i="1"/>
  <c r="Y358" i="1"/>
  <c r="Y361" i="1"/>
  <c r="Y377" i="1"/>
  <c r="Y309" i="1"/>
  <c r="AG168" i="1"/>
  <c r="AV168" i="1" s="1"/>
  <c r="AG140" i="1"/>
  <c r="AV140" i="1" s="1"/>
  <c r="AH144" i="1"/>
  <c r="AW144" i="1" s="1"/>
  <c r="Y431" i="1"/>
  <c r="Y406" i="1"/>
  <c r="Y341" i="1"/>
  <c r="Y368" i="1"/>
  <c r="AG215" i="1"/>
  <c r="AV215" i="1" s="1"/>
  <c r="AF44" i="1"/>
  <c r="AU44" i="1" s="1"/>
  <c r="Y419" i="1"/>
  <c r="Y401" i="1"/>
  <c r="Y326" i="1"/>
  <c r="Y423" i="1"/>
  <c r="Y403" i="1"/>
  <c r="Y351" i="1"/>
  <c r="Y347" i="1"/>
  <c r="S119" i="2" s="1"/>
  <c r="P51" i="2" s="1"/>
  <c r="Y410" i="1"/>
  <c r="Y369" i="1"/>
  <c r="Y429" i="1"/>
  <c r="Y405" i="1"/>
  <c r="Y364" i="1"/>
  <c r="Y439" i="1"/>
  <c r="Y345" i="1"/>
  <c r="Y362" i="1"/>
  <c r="Y378" i="1"/>
  <c r="Y381" i="1"/>
  <c r="Y346" i="1"/>
  <c r="Y306" i="1"/>
  <c r="AF141" i="1"/>
  <c r="AU141" i="1" s="1"/>
  <c r="Y384" i="1"/>
  <c r="Y388" i="1"/>
  <c r="Y390" i="1"/>
  <c r="Y304" i="1"/>
  <c r="Y355" i="1"/>
  <c r="Y329" i="1"/>
  <c r="Y386" i="1"/>
  <c r="Y359" i="1"/>
  <c r="Y333" i="1"/>
  <c r="Y374" i="1"/>
  <c r="Y370" i="1"/>
  <c r="Y357" i="1"/>
  <c r="Y380" i="1"/>
  <c r="Y376" i="1"/>
  <c r="Y420" i="1"/>
  <c r="Y337" i="1"/>
  <c r="Y379" i="1"/>
  <c r="Y375" i="1"/>
  <c r="Y322" i="1"/>
  <c r="Y426" i="1"/>
  <c r="Y301" i="1"/>
  <c r="Y299" i="1"/>
  <c r="AG220" i="1"/>
  <c r="AV220" i="1" s="1"/>
  <c r="Y365" i="1"/>
  <c r="Y305" i="1"/>
  <c r="Y422" i="1"/>
  <c r="Y421" i="1"/>
  <c r="Y407" i="1"/>
  <c r="Y389" i="1"/>
  <c r="Y412" i="1"/>
  <c r="Y340" i="1"/>
  <c r="Y310" i="1"/>
  <c r="Y324" i="1"/>
  <c r="Y385" i="1"/>
  <c r="Y392" i="1"/>
  <c r="Y436" i="1"/>
  <c r="Y318" i="1"/>
  <c r="Y320" i="1"/>
  <c r="Y391" i="1"/>
  <c r="Y356" i="1"/>
  <c r="Y432" i="1"/>
  <c r="Y402" i="1"/>
  <c r="Y344" i="1"/>
  <c r="Y334" i="1"/>
  <c r="Y315" i="1"/>
  <c r="Y394" i="1"/>
  <c r="Y331" i="1"/>
  <c r="Y307" i="1"/>
  <c r="Y353" i="1"/>
  <c r="Y349" i="1"/>
  <c r="AF108" i="1"/>
  <c r="AU108" i="1" s="1"/>
  <c r="AF212" i="1"/>
  <c r="AU212" i="1" s="1"/>
  <c r="AG148" i="1"/>
  <c r="AV148" i="1" s="1"/>
  <c r="AF155" i="1"/>
  <c r="AU155" i="1" s="1"/>
  <c r="AG34" i="1"/>
  <c r="AV34" i="1" s="1"/>
  <c r="AF112" i="1"/>
  <c r="AU112" i="1" s="1"/>
  <c r="AF33" i="1"/>
  <c r="AU33" i="1" s="1"/>
  <c r="AF151" i="1"/>
  <c r="AU151" i="1" s="1"/>
  <c r="AF20" i="1"/>
  <c r="AU20" i="1" s="1"/>
  <c r="AF126" i="1"/>
  <c r="AU126" i="1" s="1"/>
  <c r="AG65" i="1"/>
  <c r="AV65" i="1" s="1"/>
  <c r="AF202" i="1"/>
  <c r="AU202" i="1" s="1"/>
  <c r="AG24" i="1"/>
  <c r="AV24" i="1" s="1"/>
  <c r="AF31" i="1"/>
  <c r="AU31" i="1" s="1"/>
  <c r="AF91" i="1"/>
  <c r="AU91" i="1" s="1"/>
  <c r="AG85" i="1"/>
  <c r="AV85" i="1" s="1"/>
  <c r="AF133" i="1"/>
  <c r="AU133" i="1" s="1"/>
  <c r="AF137" i="1"/>
  <c r="AU137" i="1" s="1"/>
  <c r="AF187" i="1"/>
  <c r="AU187" i="1" s="1"/>
  <c r="AG143" i="1"/>
  <c r="AV143" i="1" s="1"/>
  <c r="AF92" i="1"/>
  <c r="AU92" i="1" s="1"/>
  <c r="AG145" i="1"/>
  <c r="AV145" i="1" s="1"/>
  <c r="AK145" i="1" s="1"/>
  <c r="AF72" i="1"/>
  <c r="AU72" i="1" s="1"/>
  <c r="AG79" i="1"/>
  <c r="AV79" i="1" s="1"/>
  <c r="AG157" i="1"/>
  <c r="AV157" i="1" s="1"/>
  <c r="AG125" i="1"/>
  <c r="AV125" i="1" s="1"/>
  <c r="AF70" i="1"/>
  <c r="AU70" i="1" s="1"/>
  <c r="AG132" i="1"/>
  <c r="AV132" i="1" s="1"/>
  <c r="AF216" i="1"/>
  <c r="AU216" i="1" s="1"/>
  <c r="AG30" i="1"/>
  <c r="AV30" i="1" s="1"/>
  <c r="AF35" i="1"/>
  <c r="AU35" i="1" s="1"/>
  <c r="AK35" i="1" s="1"/>
  <c r="AZ35" i="1" s="1"/>
  <c r="AG134" i="1"/>
  <c r="AV134" i="1" s="1"/>
  <c r="AG205" i="1"/>
  <c r="AV205" i="1" s="1"/>
  <c r="AK205" i="1" s="1"/>
  <c r="X273" i="1"/>
  <c r="AF167" i="1"/>
  <c r="AU167" i="1" s="1"/>
  <c r="AG217" i="1"/>
  <c r="AV217" i="1" s="1"/>
  <c r="AF90" i="1"/>
  <c r="AU90" i="1" s="1"/>
  <c r="AK90" i="1" s="1"/>
  <c r="AG182" i="1"/>
  <c r="AV182" i="1" s="1"/>
  <c r="AF188" i="1"/>
  <c r="AU188" i="1" s="1"/>
  <c r="X288" i="1"/>
  <c r="AF131" i="1"/>
  <c r="AU131" i="1" s="1"/>
  <c r="AG91" i="1"/>
  <c r="AV91" i="1" s="1"/>
  <c r="AG191" i="1"/>
  <c r="AV191" i="1" s="1"/>
  <c r="AG104" i="1"/>
  <c r="AV104" i="1" s="1"/>
  <c r="AF16" i="1"/>
  <c r="AU16" i="1" s="1"/>
  <c r="AF132" i="1"/>
  <c r="AU132" i="1" s="1"/>
  <c r="AG17" i="1"/>
  <c r="AV17" i="1" s="1"/>
  <c r="AF184" i="1"/>
  <c r="AU184" i="1" s="1"/>
  <c r="AF80" i="1"/>
  <c r="AU80" i="1" s="1"/>
  <c r="AG32" i="1"/>
  <c r="AV32" i="1" s="1"/>
  <c r="X265" i="1"/>
  <c r="X247" i="1"/>
  <c r="X240" i="1"/>
  <c r="U359" i="1"/>
  <c r="X292" i="1"/>
  <c r="W243" i="1"/>
  <c r="AF53" i="1"/>
  <c r="AU53" i="1" s="1"/>
  <c r="X259" i="1"/>
  <c r="X237" i="1"/>
  <c r="X254" i="1"/>
  <c r="X250" i="1"/>
  <c r="W312" i="1"/>
  <c r="X359" i="1"/>
  <c r="AF156" i="1"/>
  <c r="AU156" i="1" s="1"/>
  <c r="AF78" i="1"/>
  <c r="AU78" i="1" s="1"/>
  <c r="AG153" i="1"/>
  <c r="AV153" i="1" s="1"/>
  <c r="AK153" i="1" s="1"/>
  <c r="AG48" i="1"/>
  <c r="AV48" i="1" s="1"/>
  <c r="AG147" i="1"/>
  <c r="AV147" i="1" s="1"/>
  <c r="X287" i="1"/>
  <c r="W260" i="1"/>
  <c r="AF11" i="1"/>
  <c r="AU11" i="1" s="1"/>
  <c r="AG56" i="1"/>
  <c r="AF215" i="1"/>
  <c r="AU215" i="1" s="1"/>
  <c r="AF138" i="1"/>
  <c r="AU138" i="1" s="1"/>
  <c r="AK138" i="1" s="1"/>
  <c r="AF172" i="1"/>
  <c r="AU172" i="1" s="1"/>
  <c r="AF37" i="1"/>
  <c r="AU37" i="1" s="1"/>
  <c r="AF114" i="1"/>
  <c r="AU114" i="1" s="1"/>
  <c r="AG59" i="1"/>
  <c r="AV59" i="1" s="1"/>
  <c r="AG121" i="1"/>
  <c r="AV121" i="1" s="1"/>
  <c r="AF71" i="1"/>
  <c r="AU71" i="1" s="1"/>
  <c r="AF148" i="1"/>
  <c r="AU148" i="1" s="1"/>
  <c r="AF129" i="1"/>
  <c r="AU129" i="1" s="1"/>
  <c r="AF68" i="1"/>
  <c r="AU68" i="1" s="1"/>
  <c r="AF110" i="1"/>
  <c r="AU110" i="1" s="1"/>
  <c r="AK110" i="1" s="1"/>
  <c r="AF177" i="1"/>
  <c r="AU177" i="1" s="1"/>
  <c r="AG60" i="1"/>
  <c r="AV60" i="1" s="1"/>
  <c r="AF97" i="1"/>
  <c r="AU97" i="1" s="1"/>
  <c r="AG158" i="1"/>
  <c r="AV158" i="1" s="1"/>
  <c r="AG81" i="1"/>
  <c r="AV81" i="1" s="1"/>
  <c r="AG68" i="1"/>
  <c r="AV68" i="1" s="1"/>
  <c r="AW107" i="1"/>
  <c r="AW100" i="1"/>
  <c r="AW99" i="1"/>
  <c r="AW137" i="1"/>
  <c r="AW152" i="1"/>
  <c r="AW10" i="1"/>
  <c r="AF220" i="1"/>
  <c r="AU220" i="1" s="1"/>
  <c r="AF197" i="1"/>
  <c r="AU197" i="1" s="1"/>
  <c r="AF41" i="1"/>
  <c r="AU41" i="1" s="1"/>
  <c r="AG69" i="1"/>
  <c r="AV69" i="1" s="1"/>
  <c r="AG88" i="1"/>
  <c r="AV88" i="1" s="1"/>
  <c r="AG177" i="1"/>
  <c r="AV177" i="1" s="1"/>
  <c r="AF194" i="1"/>
  <c r="AU194" i="1" s="1"/>
  <c r="AF183" i="1"/>
  <c r="AU183" i="1" s="1"/>
  <c r="AK183" i="1" s="1"/>
  <c r="AF99" i="1"/>
  <c r="AU99" i="1" s="1"/>
  <c r="AG187" i="1"/>
  <c r="AV187" i="1" s="1"/>
  <c r="AF118" i="1"/>
  <c r="AU118" i="1" s="1"/>
  <c r="AG221" i="1"/>
  <c r="AV221" i="1" s="1"/>
  <c r="AF152" i="1"/>
  <c r="AU152" i="1" s="1"/>
  <c r="AG185" i="1"/>
  <c r="AV185" i="1" s="1"/>
  <c r="AW209" i="1"/>
  <c r="AF13" i="1"/>
  <c r="AU13" i="1" s="1"/>
  <c r="AF54" i="1"/>
  <c r="AU54" i="1" s="1"/>
  <c r="AF113" i="1"/>
  <c r="AU113" i="1" s="1"/>
  <c r="AF180" i="1"/>
  <c r="AU180" i="1" s="1"/>
  <c r="AF165" i="1"/>
  <c r="AU165" i="1" s="1"/>
  <c r="AF47" i="1"/>
  <c r="AU47" i="1" s="1"/>
  <c r="AG63" i="1"/>
  <c r="AV63" i="1" s="1"/>
  <c r="AF198" i="1"/>
  <c r="AU198" i="1" s="1"/>
  <c r="AF87" i="1"/>
  <c r="AU87" i="1" s="1"/>
  <c r="AF166" i="1"/>
  <c r="AU166" i="1" s="1"/>
  <c r="AF17" i="1"/>
  <c r="AU17" i="1" s="1"/>
  <c r="AF55" i="1"/>
  <c r="AU55" i="1" s="1"/>
  <c r="AF42" i="1"/>
  <c r="AU42" i="1" s="1"/>
  <c r="AG37" i="1"/>
  <c r="AV37" i="1" s="1"/>
  <c r="AF45" i="1"/>
  <c r="AU45" i="1" s="1"/>
  <c r="AF28" i="1"/>
  <c r="AU28" i="1" s="1"/>
  <c r="AF61" i="1"/>
  <c r="AU61" i="1" s="1"/>
  <c r="AG149" i="1"/>
  <c r="AV149" i="1" s="1"/>
  <c r="AK149" i="1" s="1"/>
  <c r="AF84" i="1"/>
  <c r="AU84" i="1" s="1"/>
  <c r="AK84" i="1" s="1"/>
  <c r="X281" i="1"/>
  <c r="X275" i="1"/>
  <c r="X285" i="1"/>
  <c r="AG200" i="1"/>
  <c r="AV200" i="1" s="1"/>
  <c r="X294" i="1"/>
  <c r="X271" i="1"/>
  <c r="X284" i="1"/>
  <c r="X233" i="1"/>
  <c r="X261" i="1"/>
  <c r="W242" i="1"/>
  <c r="W275" i="1"/>
  <c r="W262" i="1"/>
  <c r="AF127" i="1"/>
  <c r="AU127" i="1" s="1"/>
  <c r="AK127" i="1" s="1"/>
  <c r="AF76" i="1"/>
  <c r="AU76" i="1" s="1"/>
  <c r="AF135" i="1"/>
  <c r="AU135" i="1" s="1"/>
  <c r="AG166" i="1"/>
  <c r="AV166" i="1" s="1"/>
  <c r="AF74" i="1"/>
  <c r="AU74" i="1" s="1"/>
  <c r="AF209" i="1"/>
  <c r="AU209" i="1" s="1"/>
  <c r="AF140" i="1"/>
  <c r="AU140" i="1" s="1"/>
  <c r="AF62" i="1"/>
  <c r="AU62" i="1" s="1"/>
  <c r="AF164" i="1"/>
  <c r="AU164" i="1" s="1"/>
  <c r="AK164" i="1" s="1"/>
  <c r="AF40" i="1"/>
  <c r="AU40" i="1" s="1"/>
  <c r="AF29" i="1"/>
  <c r="AU29" i="1" s="1"/>
  <c r="AG123" i="1"/>
  <c r="AV123" i="1" s="1"/>
  <c r="W256" i="1"/>
  <c r="AF219" i="1"/>
  <c r="AU219" i="1" s="1"/>
  <c r="AF34" i="1"/>
  <c r="AU34" i="1" s="1"/>
  <c r="AF19" i="1"/>
  <c r="AU19" i="1" s="1"/>
  <c r="AG167" i="1"/>
  <c r="AV167" i="1" s="1"/>
  <c r="AF58" i="1"/>
  <c r="AU58" i="1" s="1"/>
  <c r="AF125" i="1"/>
  <c r="AU125" i="1" s="1"/>
  <c r="AF24" i="1"/>
  <c r="AU24" i="1" s="1"/>
  <c r="AF139" i="1"/>
  <c r="AU139" i="1" s="1"/>
  <c r="AG62" i="1"/>
  <c r="AV62" i="1" s="1"/>
  <c r="AF204" i="1"/>
  <c r="AU204" i="1" s="1"/>
  <c r="AK204" i="1" s="1"/>
  <c r="AF181" i="1"/>
  <c r="AU181" i="1" s="1"/>
  <c r="X291" i="1"/>
  <c r="X269" i="1"/>
  <c r="X298" i="1"/>
  <c r="X251" i="1"/>
  <c r="X267" i="1"/>
  <c r="X256" i="1"/>
  <c r="W247" i="1"/>
  <c r="W266" i="1"/>
  <c r="W283" i="1"/>
  <c r="X253" i="1"/>
  <c r="X266" i="1"/>
  <c r="X231" i="1"/>
  <c r="X293" i="1"/>
  <c r="X297" i="1"/>
  <c r="X244" i="1"/>
  <c r="X268" i="1"/>
  <c r="X262" i="1"/>
  <c r="X232" i="1"/>
  <c r="X252" i="1"/>
  <c r="X279" i="1"/>
  <c r="X239" i="1"/>
  <c r="X289" i="1"/>
  <c r="X278" i="1"/>
  <c r="X274" i="1"/>
  <c r="X238" i="1"/>
  <c r="W230" i="1"/>
  <c r="W255" i="1"/>
  <c r="W246" i="1"/>
  <c r="W270" i="1"/>
  <c r="W269" i="1"/>
  <c r="AF109" i="1"/>
  <c r="AU109" i="1" s="1"/>
  <c r="AK109" i="1" s="1"/>
  <c r="X286" i="1"/>
  <c r="X235" i="1"/>
  <c r="X257" i="1"/>
  <c r="X264" i="1"/>
  <c r="X234" i="1"/>
  <c r="X283" i="1"/>
  <c r="X248" i="1"/>
  <c r="X255" i="1"/>
  <c r="X272" i="1"/>
  <c r="X296" i="1"/>
  <c r="X290" i="1"/>
  <c r="W235" i="1"/>
  <c r="W276" i="1"/>
  <c r="W293" i="1"/>
  <c r="W286" i="1"/>
  <c r="X230" i="1"/>
  <c r="X236" i="1"/>
  <c r="X263" i="1"/>
  <c r="X280" i="1"/>
  <c r="X276" i="1"/>
  <c r="X246" i="1"/>
  <c r="X260" i="1"/>
  <c r="X295" i="1"/>
  <c r="X241" i="1"/>
  <c r="X243" i="1"/>
  <c r="X270" i="1"/>
  <c r="X249" i="1"/>
  <c r="X229" i="1"/>
  <c r="X277" i="1"/>
  <c r="X245" i="1"/>
  <c r="X242" i="1"/>
  <c r="X282" i="1"/>
  <c r="X258" i="1"/>
  <c r="W229" i="1"/>
  <c r="W254" i="1"/>
  <c r="W249" i="1"/>
  <c r="W264" i="1"/>
  <c r="W234" i="1"/>
  <c r="W273" i="1"/>
  <c r="W288" i="1"/>
  <c r="W287" i="1"/>
  <c r="W292" i="1"/>
  <c r="AF59" i="1"/>
  <c r="AU59" i="1" s="1"/>
  <c r="AF100" i="1"/>
  <c r="AU100" i="1" s="1"/>
  <c r="AF123" i="1"/>
  <c r="AU123" i="1" s="1"/>
  <c r="W267" i="1"/>
  <c r="X356" i="1"/>
  <c r="X302" i="1"/>
  <c r="X414" i="1"/>
  <c r="X334" i="1"/>
  <c r="X437" i="1"/>
  <c r="X370" i="1"/>
  <c r="X395" i="1"/>
  <c r="X403" i="1"/>
  <c r="X371" i="1"/>
  <c r="X422" i="1"/>
  <c r="X426" i="1"/>
  <c r="X417" i="1"/>
  <c r="X346" i="1"/>
  <c r="X325" i="1"/>
  <c r="X402" i="1"/>
  <c r="X319" i="1"/>
  <c r="X408" i="1"/>
  <c r="X324" i="1"/>
  <c r="X420" i="1"/>
  <c r="X313" i="1"/>
  <c r="X375" i="1"/>
  <c r="X321" i="1"/>
  <c r="X384" i="1"/>
  <c r="X330" i="1"/>
  <c r="X405" i="1"/>
  <c r="X307" i="1"/>
  <c r="X303" i="1"/>
  <c r="X347" i="1"/>
  <c r="S113" i="2" s="1"/>
  <c r="T113" i="2" s="1"/>
  <c r="U113" i="2" s="1"/>
  <c r="X372" i="1"/>
  <c r="X364" i="1"/>
  <c r="X388" i="1"/>
  <c r="X401" i="1"/>
  <c r="X358" i="1"/>
  <c r="X392" i="1"/>
  <c r="X338" i="1"/>
  <c r="X299" i="1"/>
  <c r="X389" i="1"/>
  <c r="X305" i="1"/>
  <c r="X436" i="1"/>
  <c r="X369" i="1"/>
  <c r="X354" i="1"/>
  <c r="X343" i="1"/>
  <c r="X341" i="1"/>
  <c r="X418" i="1"/>
  <c r="X400" i="1"/>
  <c r="X376" i="1"/>
  <c r="X310" i="1"/>
  <c r="X342" i="1"/>
  <c r="X406" i="1"/>
  <c r="X336" i="1"/>
  <c r="X429" i="1"/>
  <c r="X344" i="1"/>
  <c r="X380" i="1"/>
  <c r="X374" i="1"/>
  <c r="X404" i="1"/>
  <c r="X378" i="1"/>
  <c r="X320" i="1"/>
  <c r="X306" i="1"/>
  <c r="X430" i="1"/>
  <c r="X362" i="1"/>
  <c r="X409" i="1"/>
  <c r="X391" i="1"/>
  <c r="X423" i="1"/>
  <c r="X393" i="1"/>
  <c r="X350" i="1"/>
  <c r="X385" i="1"/>
  <c r="X382" i="1"/>
  <c r="X427" i="1"/>
  <c r="X351" i="1"/>
  <c r="X349" i="1"/>
  <c r="X386" i="1"/>
  <c r="X335" i="1"/>
  <c r="X439" i="1"/>
  <c r="X368" i="1"/>
  <c r="X333" i="1"/>
  <c r="X434" i="1"/>
  <c r="X425" i="1"/>
  <c r="X331" i="1"/>
  <c r="X421" i="1"/>
  <c r="X366" i="1"/>
  <c r="X399" i="1"/>
  <c r="X304" i="1"/>
  <c r="X357" i="1"/>
  <c r="X317" i="1"/>
  <c r="X353" i="1"/>
  <c r="X419" i="1"/>
  <c r="X340" i="1"/>
  <c r="X379" i="1"/>
  <c r="X383" i="1"/>
  <c r="X322" i="1"/>
  <c r="X416" i="1"/>
  <c r="X373" i="1"/>
  <c r="X435" i="1"/>
  <c r="X365" i="1"/>
  <c r="X309" i="1"/>
  <c r="X411" i="1"/>
  <c r="X311" i="1"/>
  <c r="X407" i="1"/>
  <c r="X315" i="1"/>
  <c r="X348" i="1"/>
  <c r="X300" i="1"/>
  <c r="X316" i="1"/>
  <c r="X312" i="1"/>
  <c r="X410" i="1"/>
  <c r="X377" i="1"/>
  <c r="X390" i="1"/>
  <c r="X413" i="1"/>
  <c r="X428" i="1"/>
  <c r="W296" i="1"/>
  <c r="W291" i="1"/>
  <c r="W258" i="1"/>
  <c r="W268" i="1"/>
  <c r="X438" i="1"/>
  <c r="X381" i="1"/>
  <c r="X339" i="1"/>
  <c r="X394" i="1"/>
  <c r="X415" i="1"/>
  <c r="X314" i="1"/>
  <c r="X387" i="1"/>
  <c r="X433" i="1"/>
  <c r="X367" i="1"/>
  <c r="X345" i="1"/>
  <c r="X318" i="1"/>
  <c r="X329" i="1"/>
  <c r="X440" i="1"/>
  <c r="X323" i="1"/>
  <c r="X326" i="1"/>
  <c r="X308" i="1"/>
  <c r="X301" i="1"/>
  <c r="X431" i="1"/>
  <c r="X332" i="1"/>
  <c r="X328" i="1"/>
  <c r="X432" i="1"/>
  <c r="X363" i="1"/>
  <c r="X355" i="1"/>
  <c r="X360" i="1"/>
  <c r="X352" i="1"/>
  <c r="X412" i="1"/>
  <c r="X327" i="1"/>
  <c r="X424" i="1"/>
  <c r="X396" i="1"/>
  <c r="X337" i="1"/>
  <c r="X398" i="1"/>
  <c r="X397" i="1"/>
  <c r="X361" i="1"/>
  <c r="W278" i="1"/>
  <c r="W272" i="1"/>
  <c r="W236" i="1"/>
  <c r="W240" i="1"/>
  <c r="W244" i="1"/>
  <c r="W297" i="1"/>
  <c r="W253" i="1"/>
  <c r="W284" i="1"/>
  <c r="V267" i="1"/>
  <c r="W298" i="1"/>
  <c r="W231" i="1"/>
  <c r="W251" i="1"/>
  <c r="W290" i="1"/>
  <c r="U278" i="1"/>
  <c r="W252" i="1"/>
  <c r="W265" i="1"/>
  <c r="W261" i="1"/>
  <c r="W271" i="1"/>
  <c r="W282" i="1"/>
  <c r="W263" i="1"/>
  <c r="W233" i="1"/>
  <c r="U267" i="1"/>
  <c r="U236" i="1"/>
  <c r="W248" i="1"/>
  <c r="W308" i="1"/>
  <c r="AF208" i="1"/>
  <c r="AU208" i="1" s="1"/>
  <c r="AF23" i="1"/>
  <c r="AU23" i="1" s="1"/>
  <c r="AF147" i="1"/>
  <c r="AU147" i="1" s="1"/>
  <c r="AF190" i="1"/>
  <c r="AU190" i="1" s="1"/>
  <c r="W397" i="1"/>
  <c r="W311" i="1"/>
  <c r="W416" i="1"/>
  <c r="W405" i="1"/>
  <c r="W335" i="1"/>
  <c r="W337" i="1"/>
  <c r="W306" i="1"/>
  <c r="W333" i="1"/>
  <c r="W374" i="1"/>
  <c r="W371" i="1"/>
  <c r="W377" i="1"/>
  <c r="W419" i="1"/>
  <c r="W379" i="1"/>
  <c r="W380" i="1"/>
  <c r="W363" i="1"/>
  <c r="W319" i="1"/>
  <c r="W375" i="1"/>
  <c r="W432" i="1"/>
  <c r="W302" i="1"/>
  <c r="W406" i="1"/>
  <c r="W424" i="1"/>
  <c r="W344" i="1"/>
  <c r="W362" i="1"/>
  <c r="W324" i="1"/>
  <c r="W421" i="1"/>
  <c r="W418" i="1"/>
  <c r="W336" i="1"/>
  <c r="W435" i="1"/>
  <c r="W334" i="1"/>
  <c r="W420" i="1"/>
  <c r="W299" i="1"/>
  <c r="W300" i="1"/>
  <c r="W360" i="1"/>
  <c r="W440" i="1"/>
  <c r="W361" i="1"/>
  <c r="W367" i="1"/>
  <c r="W372" i="1"/>
  <c r="W340" i="1"/>
  <c r="W314" i="1"/>
  <c r="W398" i="1"/>
  <c r="W315" i="1"/>
  <c r="W330" i="1"/>
  <c r="W401" i="1"/>
  <c r="W387" i="1"/>
  <c r="W388" i="1"/>
  <c r="W323" i="1"/>
  <c r="W343" i="1"/>
  <c r="W301" i="1"/>
  <c r="W396" i="1"/>
  <c r="W325" i="1"/>
  <c r="W391" i="1"/>
  <c r="W430" i="1"/>
  <c r="W411" i="1"/>
  <c r="W437" i="1"/>
  <c r="W407" i="1"/>
  <c r="W433" i="1"/>
  <c r="W402" i="1"/>
  <c r="W350" i="1"/>
  <c r="W368" i="1"/>
  <c r="W428" i="1"/>
  <c r="W417" i="1"/>
  <c r="W370" i="1"/>
  <c r="W369" i="1"/>
  <c r="W354" i="1"/>
  <c r="W427" i="1"/>
  <c r="W422" i="1"/>
  <c r="W304" i="1"/>
  <c r="W434" i="1"/>
  <c r="W429" i="1"/>
  <c r="W353" i="1"/>
  <c r="W309" i="1"/>
  <c r="W346" i="1"/>
  <c r="W327" i="1"/>
  <c r="W303" i="1"/>
  <c r="W409" i="1"/>
  <c r="W412" i="1"/>
  <c r="W322" i="1"/>
  <c r="W381" i="1"/>
  <c r="W317" i="1"/>
  <c r="W400" i="1"/>
  <c r="W341" i="1"/>
  <c r="W403" i="1"/>
  <c r="W385" i="1"/>
  <c r="W365" i="1"/>
  <c r="W366" i="1"/>
  <c r="W321" i="1"/>
  <c r="W359" i="1"/>
  <c r="W399" i="1"/>
  <c r="W342" i="1"/>
  <c r="W383" i="1"/>
  <c r="W413" i="1"/>
  <c r="W326" i="1"/>
  <c r="W355" i="1"/>
  <c r="W318" i="1"/>
  <c r="W339" i="1"/>
  <c r="W348" i="1"/>
  <c r="W307" i="1"/>
  <c r="W313" i="1"/>
  <c r="W357" i="1"/>
  <c r="W356" i="1"/>
  <c r="W329" i="1"/>
  <c r="W316" i="1"/>
  <c r="W431" i="1"/>
  <c r="W436" i="1"/>
  <c r="W320" i="1"/>
  <c r="W414" i="1"/>
  <c r="W295" i="1"/>
  <c r="W285" i="1"/>
  <c r="W274" i="1"/>
  <c r="W277" i="1"/>
  <c r="W238" i="1"/>
  <c r="W237" i="1"/>
  <c r="W289" i="1"/>
  <c r="W232" i="1"/>
  <c r="W239" i="1"/>
  <c r="W294" i="1"/>
  <c r="W259" i="1"/>
  <c r="W279" i="1"/>
  <c r="W245" i="1"/>
  <c r="W250" i="1"/>
  <c r="W281" i="1"/>
  <c r="W257" i="1"/>
  <c r="W280" i="1"/>
  <c r="U251" i="1"/>
  <c r="W241" i="1"/>
  <c r="W386" i="1"/>
  <c r="W404" i="1"/>
  <c r="W345" i="1"/>
  <c r="W394" i="1"/>
  <c r="W390" i="1"/>
  <c r="W408" i="1"/>
  <c r="W423" i="1"/>
  <c r="W382" i="1"/>
  <c r="W393" i="1"/>
  <c r="W378" i="1"/>
  <c r="W389" i="1"/>
  <c r="W438" i="1"/>
  <c r="W392" i="1"/>
  <c r="W439" i="1"/>
  <c r="W395" i="1"/>
  <c r="W384" i="1"/>
  <c r="W426" i="1"/>
  <c r="W305" i="1"/>
  <c r="W358" i="1"/>
  <c r="W376" i="1"/>
  <c r="W349" i="1"/>
  <c r="W425" i="1"/>
  <c r="W410" i="1"/>
  <c r="W310" i="1"/>
  <c r="W352" i="1"/>
  <c r="W364" i="1"/>
  <c r="W331" i="1"/>
  <c r="W328" i="1"/>
  <c r="W332" i="1"/>
  <c r="W351" i="1"/>
  <c r="W415" i="1"/>
  <c r="W373" i="1"/>
  <c r="W347" i="1"/>
  <c r="S112" i="2" s="1"/>
  <c r="T112" i="2" s="1"/>
  <c r="U112" i="2" s="1"/>
  <c r="V313" i="1"/>
  <c r="V294" i="1"/>
  <c r="U244" i="1"/>
  <c r="U281" i="1"/>
  <c r="V237" i="1"/>
  <c r="V259" i="1"/>
  <c r="V235" i="1"/>
  <c r="V246" i="1"/>
  <c r="V333" i="1"/>
  <c r="V356" i="1"/>
  <c r="V425" i="1"/>
  <c r="V321" i="1"/>
  <c r="V438" i="1"/>
  <c r="V352" i="1"/>
  <c r="V309" i="1"/>
  <c r="V389" i="1"/>
  <c r="V299" i="1"/>
  <c r="V422" i="1"/>
  <c r="V430" i="1"/>
  <c r="V359" i="1"/>
  <c r="V351" i="1"/>
  <c r="V372" i="1"/>
  <c r="V316" i="1"/>
  <c r="V343" i="1"/>
  <c r="V337" i="1"/>
  <c r="U274" i="1"/>
  <c r="U232" i="1"/>
  <c r="U242" i="1"/>
  <c r="U234" i="1"/>
  <c r="U262" i="1"/>
  <c r="V262" i="1"/>
  <c r="V280" i="1"/>
  <c r="V240" i="1"/>
  <c r="V239" i="1"/>
  <c r="V260" i="1"/>
  <c r="V269" i="1"/>
  <c r="V295" i="1"/>
  <c r="V266" i="1"/>
  <c r="V298" i="1"/>
  <c r="V338" i="1"/>
  <c r="V335" i="1"/>
  <c r="V431" i="1"/>
  <c r="V397" i="1"/>
  <c r="V318" i="1"/>
  <c r="V377" i="1"/>
  <c r="V329" i="1"/>
  <c r="V427" i="1"/>
  <c r="V380" i="1"/>
  <c r="V401" i="1"/>
  <c r="V375" i="1"/>
  <c r="V312" i="1"/>
  <c r="V413" i="1"/>
  <c r="V355" i="1"/>
  <c r="V361" i="1"/>
  <c r="V367" i="1"/>
  <c r="V357" i="1"/>
  <c r="V379" i="1"/>
  <c r="V394" i="1"/>
  <c r="V366" i="1"/>
  <c r="V396" i="1"/>
  <c r="V416" i="1"/>
  <c r="V336" i="1"/>
  <c r="V368" i="1"/>
  <c r="V340" i="1"/>
  <c r="V391" i="1"/>
  <c r="V384" i="1"/>
  <c r="V414" i="1"/>
  <c r="V315" i="1"/>
  <c r="V439" i="1"/>
  <c r="V339" i="1"/>
  <c r="V432" i="1"/>
  <c r="V398" i="1"/>
  <c r="V399" i="1"/>
  <c r="V387" i="1"/>
  <c r="V303" i="1"/>
  <c r="V385" i="1"/>
  <c r="V376" i="1"/>
  <c r="V364" i="1"/>
  <c r="V354" i="1"/>
  <c r="V418" i="1"/>
  <c r="V311" i="1"/>
  <c r="V348" i="1"/>
  <c r="V409" i="1"/>
  <c r="V395" i="1"/>
  <c r="V319" i="1"/>
  <c r="V423" i="1"/>
  <c r="V386" i="1"/>
  <c r="V322" i="1"/>
  <c r="V374" i="1"/>
  <c r="V383" i="1"/>
  <c r="V345" i="1"/>
  <c r="V353" i="1"/>
  <c r="V403" i="1"/>
  <c r="V305" i="1"/>
  <c r="V426" i="1"/>
  <c r="V344" i="1"/>
  <c r="V407" i="1"/>
  <c r="V323" i="1"/>
  <c r="V363" i="1"/>
  <c r="V390" i="1"/>
  <c r="V435" i="1"/>
  <c r="V347" i="1"/>
  <c r="V392" i="1"/>
  <c r="V370" i="1"/>
  <c r="V400" i="1"/>
  <c r="V307" i="1"/>
  <c r="V332" i="1"/>
  <c r="V434" i="1"/>
  <c r="V304" i="1"/>
  <c r="V436" i="1"/>
  <c r="V320" i="1"/>
  <c r="V388" i="1"/>
  <c r="V300" i="1"/>
  <c r="V420" i="1"/>
  <c r="V417" i="1"/>
  <c r="V433" i="1"/>
  <c r="V362" i="1"/>
  <c r="V437" i="1"/>
  <c r="V328" i="1"/>
  <c r="V371" i="1"/>
  <c r="V369" i="1"/>
  <c r="V350" i="1"/>
  <c r="V408" i="1"/>
  <c r="V314" i="1"/>
  <c r="V406" i="1"/>
  <c r="V306" i="1"/>
  <c r="V330" i="1"/>
  <c r="V358" i="1"/>
  <c r="V231" i="1"/>
  <c r="V342" i="1"/>
  <c r="V325" i="1"/>
  <c r="V382" i="1"/>
  <c r="V310" i="1"/>
  <c r="V404" i="1"/>
  <c r="V428" i="1"/>
  <c r="V324" i="1"/>
  <c r="V331" i="1"/>
  <c r="V410" i="1"/>
  <c r="V301" i="1"/>
  <c r="V440" i="1"/>
  <c r="V424" i="1"/>
  <c r="V381" i="1"/>
  <c r="V421" i="1"/>
  <c r="V365" i="1"/>
  <c r="V405" i="1"/>
  <c r="V334" i="1"/>
  <c r="V291" i="1"/>
  <c r="V251" i="1"/>
  <c r="U276" i="1"/>
  <c r="U270" i="1"/>
  <c r="U256" i="1"/>
  <c r="V248" i="1"/>
  <c r="V297" i="1"/>
  <c r="V293" i="1"/>
  <c r="V296" i="1"/>
  <c r="V288" i="1"/>
  <c r="V244" i="1"/>
  <c r="V349" i="1"/>
  <c r="V373" i="1"/>
  <c r="V327" i="1"/>
  <c r="V415" i="1"/>
  <c r="V302" i="1"/>
  <c r="V317" i="1"/>
  <c r="V429" i="1"/>
  <c r="V412" i="1"/>
  <c r="V326" i="1"/>
  <c r="V360" i="1"/>
  <c r="V393" i="1"/>
  <c r="V346" i="1"/>
  <c r="V411" i="1"/>
  <c r="V378" i="1"/>
  <c r="V402" i="1"/>
  <c r="V341" i="1"/>
  <c r="V419" i="1"/>
  <c r="V308" i="1"/>
  <c r="U243" i="1"/>
  <c r="U289" i="1"/>
  <c r="U284" i="1"/>
  <c r="U231" i="1"/>
  <c r="U272" i="1"/>
  <c r="U285" i="1"/>
  <c r="U266" i="1"/>
  <c r="U279" i="1"/>
  <c r="U239" i="1"/>
  <c r="U298" i="1"/>
  <c r="U268" i="1"/>
  <c r="U233" i="1"/>
  <c r="U295" i="1"/>
  <c r="U294" i="1"/>
  <c r="AJ19" i="1"/>
  <c r="AY19" i="1" s="1"/>
  <c r="U291" i="1"/>
  <c r="U288" i="1"/>
  <c r="U263" i="1"/>
  <c r="U247" i="1"/>
  <c r="U260" i="1"/>
  <c r="U250" i="1"/>
  <c r="U292" i="1"/>
  <c r="U282" i="1"/>
  <c r="U229" i="1"/>
  <c r="U296" i="1"/>
  <c r="U297" i="1"/>
  <c r="U308" i="1"/>
  <c r="U248" i="1"/>
  <c r="U253" i="1"/>
  <c r="U290" i="1"/>
  <c r="U259" i="1"/>
  <c r="U230" i="1"/>
  <c r="U258" i="1"/>
  <c r="U246" i="1"/>
  <c r="U257" i="1"/>
  <c r="U241" i="1"/>
  <c r="U264" i="1"/>
  <c r="U245" i="1"/>
  <c r="U237" i="1"/>
  <c r="U269" i="1"/>
  <c r="U273" i="1"/>
  <c r="U238" i="1"/>
  <c r="U283" i="1"/>
  <c r="U252" i="1"/>
  <c r="U280" i="1"/>
  <c r="U249" i="1"/>
  <c r="U254" i="1"/>
  <c r="U240" i="1"/>
  <c r="U287" i="1"/>
  <c r="U271" i="1"/>
  <c r="U293" i="1"/>
  <c r="U286" i="1"/>
  <c r="U255" i="1"/>
  <c r="U265" i="1"/>
  <c r="U235" i="1"/>
  <c r="U277" i="1"/>
  <c r="U275" i="1"/>
  <c r="U261" i="1"/>
  <c r="U318" i="1"/>
  <c r="U345" i="1"/>
  <c r="U420" i="1"/>
  <c r="U344" i="1"/>
  <c r="U368" i="1"/>
  <c r="U389" i="1"/>
  <c r="U363" i="1"/>
  <c r="U378" i="1"/>
  <c r="U303" i="1"/>
  <c r="U401" i="1"/>
  <c r="U313" i="1"/>
  <c r="U335" i="1"/>
  <c r="U373" i="1"/>
  <c r="U416" i="1"/>
  <c r="U369" i="1"/>
  <c r="U319" i="1"/>
  <c r="U385" i="1"/>
  <c r="U377" i="1"/>
  <c r="U388" i="1"/>
  <c r="U314" i="1"/>
  <c r="U399" i="1"/>
  <c r="U349" i="1"/>
  <c r="U315" i="1"/>
  <c r="U311" i="1"/>
  <c r="U358" i="1"/>
  <c r="U406" i="1"/>
  <c r="U316" i="1"/>
  <c r="U405" i="1"/>
  <c r="U379" i="1"/>
  <c r="U366" i="1"/>
  <c r="U310" i="1"/>
  <c r="U360" i="1"/>
  <c r="U325" i="1"/>
  <c r="U305" i="1"/>
  <c r="U417" i="1"/>
  <c r="U330" i="1"/>
  <c r="U356" i="1"/>
  <c r="U390" i="1"/>
  <c r="U431" i="1"/>
  <c r="U312" i="1"/>
  <c r="U370" i="1"/>
  <c r="U439" i="1"/>
  <c r="U324" i="1"/>
  <c r="U419" i="1"/>
  <c r="U352" i="1"/>
  <c r="U437" i="1"/>
  <c r="U411" i="1"/>
  <c r="U365" i="1"/>
  <c r="U346" i="1"/>
  <c r="U299" i="1"/>
  <c r="U408" i="1"/>
  <c r="U374" i="1"/>
  <c r="U403" i="1"/>
  <c r="U400" i="1"/>
  <c r="U418" i="1"/>
  <c r="U380" i="1"/>
  <c r="U407" i="1"/>
  <c r="U436" i="1"/>
  <c r="U425" i="1"/>
  <c r="U383" i="1"/>
  <c r="U342" i="1"/>
  <c r="U428" i="1"/>
  <c r="U333" i="1"/>
  <c r="U367" i="1"/>
  <c r="U306" i="1"/>
  <c r="U422" i="1"/>
  <c r="U440" i="1"/>
  <c r="U391" i="1"/>
  <c r="U435" i="1"/>
  <c r="U409" i="1"/>
  <c r="U328" i="1"/>
  <c r="U412" i="1"/>
  <c r="U339" i="1"/>
  <c r="U317" i="1"/>
  <c r="U351" i="1"/>
  <c r="U375" i="1"/>
  <c r="U322" i="1"/>
  <c r="U355" i="1"/>
  <c r="U393" i="1"/>
  <c r="U415" i="1"/>
  <c r="U326" i="1"/>
  <c r="U347" i="1"/>
  <c r="U362" i="1"/>
  <c r="U331" i="1"/>
  <c r="U343" i="1"/>
  <c r="U429" i="1"/>
  <c r="U353" i="1"/>
  <c r="U395" i="1"/>
  <c r="U354" i="1"/>
  <c r="U433" i="1"/>
  <c r="U426" i="1"/>
  <c r="U332" i="1"/>
  <c r="U320" i="1"/>
  <c r="U402" i="1"/>
  <c r="U364" i="1"/>
  <c r="U398" i="1"/>
  <c r="U334" i="1"/>
  <c r="U309" i="1"/>
  <c r="U424" i="1"/>
  <c r="U338" i="1"/>
  <c r="U372" i="1"/>
  <c r="U301" i="1"/>
  <c r="U307" i="1"/>
  <c r="U341" i="1"/>
  <c r="U376" i="1"/>
  <c r="U410" i="1"/>
  <c r="U397" i="1"/>
  <c r="U371" i="1"/>
  <c r="U432" i="1"/>
  <c r="U386" i="1"/>
  <c r="U348" i="1"/>
  <c r="U381" i="1"/>
  <c r="U337" i="1"/>
  <c r="U321" i="1"/>
  <c r="U394" i="1"/>
  <c r="U404" i="1"/>
  <c r="U438" i="1"/>
  <c r="U434" i="1"/>
  <c r="U396" i="1"/>
  <c r="U430" i="1"/>
  <c r="U382" i="1"/>
  <c r="U413" i="1"/>
  <c r="U340" i="1"/>
  <c r="U423" i="1"/>
  <c r="U336" i="1"/>
  <c r="U357" i="1"/>
  <c r="U327" i="1"/>
  <c r="U421" i="1"/>
  <c r="U414" i="1"/>
  <c r="U350" i="1"/>
  <c r="U392" i="1"/>
  <c r="U361" i="1"/>
  <c r="U387" i="1"/>
  <c r="U384" i="1"/>
  <c r="U329" i="1"/>
  <c r="U300" i="1"/>
  <c r="U323" i="1"/>
  <c r="U302" i="1"/>
  <c r="U304" i="1"/>
  <c r="U427" i="1"/>
  <c r="AT105" i="1"/>
  <c r="AT146" i="1"/>
  <c r="AJ146" i="1" s="1"/>
  <c r="AT99" i="1"/>
  <c r="AT178" i="1"/>
  <c r="AT203" i="1"/>
  <c r="AJ203" i="1" s="1"/>
  <c r="AS191" i="1"/>
  <c r="AJ191" i="1" s="1"/>
  <c r="AS122" i="1"/>
  <c r="AJ122" i="1" s="1"/>
  <c r="AS109" i="1"/>
  <c r="AJ109" i="1" s="1"/>
  <c r="AS125" i="1"/>
  <c r="AJ125" i="1" s="1"/>
  <c r="AS85" i="1"/>
  <c r="AJ85" i="1" s="1"/>
  <c r="AS128" i="1"/>
  <c r="AJ128" i="1" s="1"/>
  <c r="AY128" i="1" s="1"/>
  <c r="AI176" i="1"/>
  <c r="AX176" i="1" s="1"/>
  <c r="AJ46" i="1"/>
  <c r="AY46" i="1" s="1"/>
  <c r="AC338" i="1"/>
  <c r="N339" i="1"/>
  <c r="AC364" i="1"/>
  <c r="AC323" i="1"/>
  <c r="AC424" i="1"/>
  <c r="AC367" i="1"/>
  <c r="AC326" i="1"/>
  <c r="AC333" i="1"/>
  <c r="AC306" i="1"/>
  <c r="AC428" i="1"/>
  <c r="AC395" i="1"/>
  <c r="AC358" i="1"/>
  <c r="AC328" i="1"/>
  <c r="AC421" i="1"/>
  <c r="AC430" i="1"/>
  <c r="AC374" i="1"/>
  <c r="AC388" i="1"/>
  <c r="AC307" i="1"/>
  <c r="AC343" i="1"/>
  <c r="AC399" i="1"/>
  <c r="AC334" i="1"/>
  <c r="AC411" i="1"/>
  <c r="AC401" i="1"/>
  <c r="AC349" i="1"/>
  <c r="AC381" i="1"/>
  <c r="AC342" i="1"/>
  <c r="AC330" i="1"/>
  <c r="AC436" i="1"/>
  <c r="AC348" i="1"/>
  <c r="AC309" i="1"/>
  <c r="AC440" i="1"/>
  <c r="AC371" i="1"/>
  <c r="AC336" i="1"/>
  <c r="AC418" i="1"/>
  <c r="AC407" i="1"/>
  <c r="AC439" i="1"/>
  <c r="AC405" i="1"/>
  <c r="AC398" i="1"/>
  <c r="AC387" i="1"/>
  <c r="AC304" i="1"/>
  <c r="AC363" i="1"/>
  <c r="AC312" i="1"/>
  <c r="AC408" i="1"/>
  <c r="AC355" i="1"/>
  <c r="AC319" i="1"/>
  <c r="AC394" i="1"/>
  <c r="AC370" i="1"/>
  <c r="AC360" i="1"/>
  <c r="AC316" i="1"/>
  <c r="AC353" i="1"/>
  <c r="AR149" i="1"/>
  <c r="AC368" i="1"/>
  <c r="AC340" i="1"/>
  <c r="AC380" i="1"/>
  <c r="AC361" i="1"/>
  <c r="AC303" i="1"/>
  <c r="AC310" i="1"/>
  <c r="AC350" i="1"/>
  <c r="AC372" i="1"/>
  <c r="AC317" i="1"/>
  <c r="AC390" i="1"/>
  <c r="AC409" i="1"/>
  <c r="AC375" i="1"/>
  <c r="AC420" i="1"/>
  <c r="AC435" i="1"/>
  <c r="AC362" i="1"/>
  <c r="AC427" i="1"/>
  <c r="AC344" i="1"/>
  <c r="AC410" i="1"/>
  <c r="AC422" i="1"/>
  <c r="AC320" i="1"/>
  <c r="AC434" i="1"/>
  <c r="AC311" i="1"/>
  <c r="AC366" i="1"/>
  <c r="AC403" i="1"/>
  <c r="AC406" i="1"/>
  <c r="AC383" i="1"/>
  <c r="AC301" i="1"/>
  <c r="AC332" i="1"/>
  <c r="AC385" i="1"/>
  <c r="AC400" i="1"/>
  <c r="AC438" i="1"/>
  <c r="AC314" i="1"/>
  <c r="AC386" i="1"/>
  <c r="AC359" i="1"/>
  <c r="AC382" i="1"/>
  <c r="AC389" i="1"/>
  <c r="AC419" i="1"/>
  <c r="AC396" i="1"/>
  <c r="AC337" i="1"/>
  <c r="AC327" i="1"/>
  <c r="AC417" i="1"/>
  <c r="AC432" i="1"/>
  <c r="AC429" i="1"/>
  <c r="AC305" i="1"/>
  <c r="AC299" i="1"/>
  <c r="AC318" i="1"/>
  <c r="AC425" i="1"/>
  <c r="AC376" i="1"/>
  <c r="AC391" i="1"/>
  <c r="AC414" i="1"/>
  <c r="AC357" i="1"/>
  <c r="AC302" i="1"/>
  <c r="AC378" i="1"/>
  <c r="AC322" i="1"/>
  <c r="AC352" i="1"/>
  <c r="AC300" i="1"/>
  <c r="AC315" i="1"/>
  <c r="AC345" i="1"/>
  <c r="AC324" i="1"/>
  <c r="AC356" i="1"/>
  <c r="AC308" i="1"/>
  <c r="AC339" i="1"/>
  <c r="AC412" i="1"/>
  <c r="AC341" i="1"/>
  <c r="AC346" i="1"/>
  <c r="AC369" i="1"/>
  <c r="AC384" i="1"/>
  <c r="AC351" i="1"/>
  <c r="AC347" i="1"/>
  <c r="AC377" i="1"/>
  <c r="AC392" i="1"/>
  <c r="AC437" i="1"/>
  <c r="AC365" i="1"/>
  <c r="AC335" i="1"/>
  <c r="AC354" i="1"/>
  <c r="AC331" i="1"/>
  <c r="AC416" i="1"/>
  <c r="AC413" i="1"/>
  <c r="AC379" i="1"/>
  <c r="AC402" i="1"/>
  <c r="AC426" i="1"/>
  <c r="AC325" i="1"/>
  <c r="AC431" i="1"/>
  <c r="AC397" i="1"/>
  <c r="AC329" i="1"/>
  <c r="AC393" i="1"/>
  <c r="AC423" i="1"/>
  <c r="AR204" i="1"/>
  <c r="AJ204" i="1" s="1"/>
  <c r="AR94" i="1"/>
  <c r="AC313" i="1"/>
  <c r="AC404" i="1"/>
  <c r="AC433" i="1"/>
  <c r="AC321" i="1"/>
  <c r="AC415" i="1"/>
  <c r="AC373" i="1"/>
  <c r="N400" i="1"/>
  <c r="N440" i="1"/>
  <c r="N364" i="1"/>
  <c r="N424" i="1"/>
  <c r="N439" i="1"/>
  <c r="N413" i="1"/>
  <c r="N378" i="1"/>
  <c r="N430" i="1"/>
  <c r="N377" i="1"/>
  <c r="N365" i="1"/>
  <c r="N421" i="1"/>
  <c r="N349" i="1"/>
  <c r="N317" i="1"/>
  <c r="N354" i="1"/>
  <c r="N362" i="1"/>
  <c r="N403" i="1"/>
  <c r="N387" i="1"/>
  <c r="N367" i="1"/>
  <c r="N393" i="1"/>
  <c r="N389" i="1"/>
  <c r="N331" i="1"/>
  <c r="N417" i="1"/>
  <c r="N299" i="1"/>
  <c r="N326" i="1"/>
  <c r="N420" i="1"/>
  <c r="N373" i="1"/>
  <c r="N356" i="1"/>
  <c r="N347" i="1"/>
  <c r="N399" i="1"/>
  <c r="N391" i="1"/>
  <c r="N344" i="1"/>
  <c r="N382" i="1"/>
  <c r="N438" i="1"/>
  <c r="N343" i="1"/>
  <c r="N352" i="1"/>
  <c r="N302" i="1"/>
  <c r="N415" i="1"/>
  <c r="N310" i="1"/>
  <c r="N348" i="1"/>
  <c r="N312" i="1"/>
  <c r="N429" i="1"/>
  <c r="N315" i="1"/>
  <c r="N405" i="1"/>
  <c r="N342" i="1"/>
  <c r="N408" i="1"/>
  <c r="N383" i="1"/>
  <c r="N376" i="1"/>
  <c r="N422" i="1"/>
  <c r="N355" i="1"/>
  <c r="N437" i="1"/>
  <c r="N305" i="1"/>
  <c r="N301" i="1"/>
  <c r="N334" i="1"/>
  <c r="N325" i="1"/>
  <c r="N436" i="1"/>
  <c r="N323" i="1"/>
  <c r="N368" i="1"/>
  <c r="N404" i="1"/>
  <c r="N428" i="1"/>
  <c r="N303" i="1"/>
  <c r="N327" i="1"/>
  <c r="N433" i="1"/>
  <c r="N351" i="1"/>
  <c r="N358" i="1"/>
  <c r="N363" i="1"/>
  <c r="N333" i="1"/>
  <c r="N324" i="1"/>
  <c r="N435" i="1"/>
  <c r="N419" i="1"/>
  <c r="N432" i="1"/>
  <c r="N398" i="1"/>
  <c r="N412" i="1"/>
  <c r="N371" i="1"/>
  <c r="N375" i="1"/>
  <c r="N307" i="1"/>
  <c r="N402" i="1"/>
  <c r="N381" i="1"/>
  <c r="N396" i="1"/>
  <c r="N370" i="1"/>
  <c r="N337" i="1"/>
  <c r="N322" i="1"/>
  <c r="N353" i="1"/>
  <c r="N316" i="1"/>
  <c r="N369" i="1"/>
  <c r="N418" i="1"/>
  <c r="N390" i="1"/>
  <c r="N392" i="1"/>
  <c r="N300" i="1"/>
  <c r="N397" i="1"/>
  <c r="N414" i="1"/>
  <c r="N335" i="1"/>
  <c r="N321" i="1"/>
  <c r="N425" i="1"/>
  <c r="N314" i="1"/>
  <c r="N385" i="1"/>
  <c r="N350" i="1"/>
  <c r="N394" i="1"/>
  <c r="N416" i="1"/>
  <c r="N345" i="1"/>
  <c r="N410" i="1"/>
  <c r="N427" i="1"/>
  <c r="N380" i="1"/>
  <c r="N318" i="1"/>
  <c r="N340" i="1"/>
  <c r="N359" i="1"/>
  <c r="N306" i="1"/>
  <c r="N319" i="1"/>
  <c r="N304" i="1"/>
  <c r="N409" i="1"/>
  <c r="N423" i="1"/>
  <c r="N328" i="1"/>
  <c r="N431" i="1"/>
  <c r="N388" i="1"/>
  <c r="N361" i="1"/>
  <c r="N401" i="1"/>
  <c r="N434" i="1"/>
  <c r="N332" i="1"/>
  <c r="N329" i="1"/>
  <c r="N313" i="1"/>
  <c r="N330" i="1"/>
  <c r="N386" i="1"/>
  <c r="N346" i="1"/>
  <c r="N341" i="1"/>
  <c r="N411" i="1"/>
  <c r="N320" i="1"/>
  <c r="N395" i="1"/>
  <c r="N379" i="1"/>
  <c r="N357" i="1"/>
  <c r="N372" i="1"/>
  <c r="N311" i="1"/>
  <c r="N366" i="1"/>
  <c r="N309" i="1"/>
  <c r="N407" i="1"/>
  <c r="N406" i="1"/>
  <c r="N360" i="1"/>
  <c r="N384" i="1"/>
  <c r="N336" i="1"/>
  <c r="N426" i="1"/>
  <c r="N374" i="1"/>
  <c r="N308" i="1"/>
  <c r="AQ98" i="1"/>
  <c r="AI98" i="1" s="1"/>
  <c r="AX98" i="1" s="1"/>
  <c r="AQ184" i="1"/>
  <c r="AI184" i="1" s="1"/>
  <c r="AX184" i="1" s="1"/>
  <c r="AR119" i="1"/>
  <c r="AA338" i="1"/>
  <c r="AA308" i="1"/>
  <c r="AA427" i="1"/>
  <c r="AA329" i="1"/>
  <c r="AA303" i="1"/>
  <c r="AA416" i="1"/>
  <c r="AP197" i="1"/>
  <c r="AI197" i="1" s="1"/>
  <c r="AA313" i="1"/>
  <c r="AA349" i="1"/>
  <c r="AA323" i="1"/>
  <c r="AP104" i="1"/>
  <c r="AI104" i="1" s="1"/>
  <c r="AA316" i="1"/>
  <c r="AA405" i="1"/>
  <c r="AA345" i="1"/>
  <c r="AA337" i="1"/>
  <c r="AA434" i="1"/>
  <c r="AA400" i="1"/>
  <c r="AA407" i="1"/>
  <c r="AA430" i="1"/>
  <c r="AA370" i="1"/>
  <c r="AA320" i="1"/>
  <c r="AA356" i="1"/>
  <c r="AA341" i="1"/>
  <c r="AA431" i="1"/>
  <c r="AA438" i="1"/>
  <c r="AA436" i="1"/>
  <c r="AA331" i="1"/>
  <c r="AP112" i="1"/>
  <c r="AI112" i="1" s="1"/>
  <c r="AA310" i="1"/>
  <c r="AA351" i="1"/>
  <c r="AA426" i="1"/>
  <c r="AA437" i="1"/>
  <c r="AA417" i="1"/>
  <c r="AA357" i="1"/>
  <c r="AA319" i="1"/>
  <c r="AA324" i="1"/>
  <c r="AA346" i="1"/>
  <c r="AA404" i="1"/>
  <c r="AA382" i="1"/>
  <c r="AP87" i="1"/>
  <c r="AI87" i="1" s="1"/>
  <c r="AA306" i="1"/>
  <c r="AA388" i="1"/>
  <c r="AA309" i="1"/>
  <c r="AA344" i="1"/>
  <c r="AP125" i="1"/>
  <c r="AI125" i="1" s="1"/>
  <c r="AX125" i="1" s="1"/>
  <c r="AA377" i="1"/>
  <c r="AA433" i="1"/>
  <c r="AA373" i="1"/>
  <c r="AA363" i="1"/>
  <c r="AA307" i="1"/>
  <c r="AA332" i="1"/>
  <c r="AA432" i="1"/>
  <c r="AA365" i="1"/>
  <c r="AA387" i="1"/>
  <c r="AA410" i="1"/>
  <c r="AA421" i="1"/>
  <c r="AA399" i="1"/>
  <c r="AA364" i="1"/>
  <c r="AA374" i="1"/>
  <c r="AP178" i="1"/>
  <c r="AI178" i="1" s="1"/>
  <c r="AA397" i="1"/>
  <c r="AA353" i="1"/>
  <c r="AA360" i="1"/>
  <c r="AA393" i="1"/>
  <c r="AA372" i="1"/>
  <c r="AP153" i="1"/>
  <c r="AI153" i="1" s="1"/>
  <c r="AA394" i="1"/>
  <c r="AA314" i="1"/>
  <c r="AA424" i="1"/>
  <c r="AA411" i="1"/>
  <c r="AA328" i="1"/>
  <c r="AA342" i="1"/>
  <c r="AA367" i="1"/>
  <c r="AP177" i="1"/>
  <c r="AI177" i="1" s="1"/>
  <c r="AX177" i="1" s="1"/>
  <c r="AA396" i="1"/>
  <c r="AA419" i="1"/>
  <c r="AA381" i="1"/>
  <c r="AA389" i="1"/>
  <c r="AA368" i="1"/>
  <c r="AA418" i="1"/>
  <c r="AP165" i="1"/>
  <c r="AI165" i="1" s="1"/>
  <c r="AA384" i="1"/>
  <c r="AA414" i="1"/>
  <c r="AA305" i="1"/>
  <c r="AA334" i="1"/>
  <c r="AA352" i="1"/>
  <c r="AA420" i="1"/>
  <c r="AA413" i="1"/>
  <c r="AA376" i="1"/>
  <c r="AA302" i="1"/>
  <c r="AA340" i="1"/>
  <c r="AA321" i="1"/>
  <c r="AA428" i="1"/>
  <c r="AA386" i="1"/>
  <c r="AA378" i="1"/>
  <c r="AA362" i="1"/>
  <c r="AA412" i="1"/>
  <c r="AA348" i="1"/>
  <c r="AA311" i="1"/>
  <c r="AA401" i="1"/>
  <c r="AA380" i="1"/>
  <c r="AA336" i="1"/>
  <c r="AA402" i="1"/>
  <c r="AA317" i="1"/>
  <c r="AA406" i="1"/>
  <c r="AA366" i="1"/>
  <c r="AA361" i="1"/>
  <c r="AA327" i="1"/>
  <c r="AA300" i="1"/>
  <c r="AA429" i="1"/>
  <c r="AA391" i="1"/>
  <c r="AA339" i="1"/>
  <c r="AA312" i="1"/>
  <c r="AA422" i="1"/>
  <c r="AA359" i="1"/>
  <c r="AA299" i="1"/>
  <c r="AA375" i="1"/>
  <c r="AA355" i="1"/>
  <c r="AA318" i="1"/>
  <c r="AA439" i="1"/>
  <c r="AA383" i="1"/>
  <c r="AA326" i="1"/>
  <c r="AA395" i="1"/>
  <c r="AA435" i="1"/>
  <c r="AA335" i="1"/>
  <c r="AA371" i="1"/>
  <c r="AA358" i="1"/>
  <c r="AA415" i="1"/>
  <c r="AA369" i="1"/>
  <c r="AA347" i="1"/>
  <c r="AA301" i="1"/>
  <c r="AA409" i="1"/>
  <c r="AA390" i="1"/>
  <c r="AA354" i="1"/>
  <c r="AA315" i="1"/>
  <c r="AA425" i="1"/>
  <c r="AA325" i="1"/>
  <c r="AA343" i="1"/>
  <c r="AA423" i="1"/>
  <c r="AA385" i="1"/>
  <c r="AA304" i="1"/>
  <c r="AA408" i="1"/>
  <c r="AA330" i="1"/>
  <c r="AA403" i="1"/>
  <c r="AA392" i="1"/>
  <c r="AA379" i="1"/>
  <c r="AA398" i="1"/>
  <c r="AA322" i="1"/>
  <c r="AA333" i="1"/>
  <c r="AA350" i="1"/>
  <c r="AA440" i="1"/>
  <c r="AP89" i="1"/>
  <c r="AT89" i="1"/>
  <c r="AJ89" i="1" s="1"/>
  <c r="AJ25" i="1"/>
  <c r="AY25" i="1" s="1"/>
  <c r="AV89" i="1"/>
  <c r="N338" i="1"/>
  <c r="AP119" i="1"/>
  <c r="AQ89" i="1"/>
  <c r="Z383" i="1"/>
  <c r="AT119" i="1"/>
  <c r="AI151" i="1"/>
  <c r="AX151" i="1" s="1"/>
  <c r="AJ212" i="1"/>
  <c r="AQ119" i="1"/>
  <c r="AJ156" i="1"/>
  <c r="AJ98" i="1"/>
  <c r="AI208" i="1"/>
  <c r="AI164" i="1"/>
  <c r="AI143" i="1"/>
  <c r="AS119" i="1"/>
  <c r="AI154" i="1"/>
  <c r="AJ173" i="1"/>
  <c r="AY173" i="1" s="1"/>
  <c r="AJ97" i="1"/>
  <c r="AJ165" i="1"/>
  <c r="AF119" i="1"/>
  <c r="AI74" i="1"/>
  <c r="AX74" i="1" s="1"/>
  <c r="W338" i="1"/>
  <c r="AG119" i="1"/>
  <c r="AI12" i="1"/>
  <c r="AX12" i="1" s="1"/>
  <c r="Z332" i="1"/>
  <c r="Z319" i="1"/>
  <c r="Z352" i="1"/>
  <c r="Z395" i="1"/>
  <c r="Z422" i="1"/>
  <c r="Z406" i="1"/>
  <c r="Z351" i="1"/>
  <c r="Z305" i="1"/>
  <c r="Z415" i="1"/>
  <c r="Z379" i="1"/>
  <c r="Z348" i="1"/>
  <c r="Z390" i="1"/>
  <c r="Z331" i="1"/>
  <c r="Z336" i="1"/>
  <c r="Z329" i="1"/>
  <c r="Z309" i="1"/>
  <c r="Z397" i="1"/>
  <c r="Z433" i="1"/>
  <c r="Z426" i="1"/>
  <c r="Z437" i="1"/>
  <c r="Z310" i="1"/>
  <c r="Z312" i="1"/>
  <c r="Z387" i="1"/>
  <c r="Z316" i="1"/>
  <c r="Z330" i="1"/>
  <c r="Z342" i="1"/>
  <c r="Z326" i="1"/>
  <c r="Z313" i="1"/>
  <c r="Z391" i="1"/>
  <c r="Z393" i="1"/>
  <c r="Z346" i="1"/>
  <c r="Z419" i="1"/>
  <c r="Z430" i="1"/>
  <c r="Z359" i="1"/>
  <c r="Z435" i="1"/>
  <c r="Z381" i="1"/>
  <c r="Z328" i="1"/>
  <c r="Z365" i="1"/>
  <c r="Z373" i="1"/>
  <c r="Z368" i="1"/>
  <c r="Z392" i="1"/>
  <c r="Z364" i="1"/>
  <c r="Z421" i="1"/>
  <c r="Z384" i="1"/>
  <c r="Z369" i="1"/>
  <c r="Z403" i="1"/>
  <c r="Z303" i="1"/>
  <c r="Z318" i="1"/>
  <c r="Z420" i="1"/>
  <c r="Z366" i="1"/>
  <c r="Z439" i="1"/>
  <c r="Z399" i="1"/>
  <c r="Z413" i="1"/>
  <c r="Z371" i="1"/>
  <c r="Z385" i="1"/>
  <c r="Z398" i="1"/>
  <c r="Z407" i="1"/>
  <c r="Z400" i="1"/>
  <c r="Z308" i="1"/>
  <c r="Z408" i="1"/>
  <c r="Z323" i="1"/>
  <c r="Z410" i="1"/>
  <c r="Z361" i="1"/>
  <c r="Z345" i="1"/>
  <c r="Z307" i="1"/>
  <c r="Z302" i="1"/>
  <c r="Z353" i="1"/>
  <c r="Z412" i="1"/>
  <c r="Z320" i="1"/>
  <c r="Z311" i="1"/>
  <c r="Z327" i="1"/>
  <c r="Z347" i="1"/>
  <c r="Z349" i="1"/>
  <c r="Z418" i="1"/>
  <c r="Z355" i="1"/>
  <c r="Z360" i="1"/>
  <c r="Z377" i="1"/>
  <c r="Z363" i="1"/>
  <c r="Z416" i="1"/>
  <c r="Z417" i="1"/>
  <c r="Z306" i="1"/>
  <c r="Z324" i="1"/>
  <c r="Z325" i="1"/>
  <c r="Z344" i="1"/>
  <c r="Z429" i="1"/>
  <c r="Z440" i="1"/>
  <c r="Z402" i="1"/>
  <c r="Z409" i="1"/>
  <c r="Z423" i="1"/>
  <c r="Z304" i="1"/>
  <c r="Z386" i="1"/>
  <c r="Z317" i="1"/>
  <c r="Z358" i="1"/>
  <c r="Z340" i="1"/>
  <c r="Z357" i="1"/>
  <c r="Z314" i="1"/>
  <c r="Z362" i="1"/>
  <c r="Z427" i="1"/>
  <c r="Z380" i="1"/>
  <c r="Z382" i="1"/>
  <c r="Z341" i="1"/>
  <c r="Z394" i="1"/>
  <c r="Z337" i="1"/>
  <c r="Z372" i="1"/>
  <c r="Z338" i="1"/>
  <c r="Z343" i="1"/>
  <c r="Z339" i="1"/>
  <c r="Z315" i="1"/>
  <c r="Z374" i="1"/>
  <c r="Z376" i="1"/>
  <c r="Z333" i="1"/>
  <c r="Z321" i="1"/>
  <c r="Z388" i="1"/>
  <c r="Z401" i="1"/>
  <c r="Z404" i="1"/>
  <c r="Z335" i="1"/>
  <c r="Z350" i="1"/>
  <c r="Z334" i="1"/>
  <c r="Z356" i="1"/>
  <c r="Z431" i="1"/>
  <c r="Z405" i="1"/>
  <c r="Z375" i="1"/>
  <c r="Z428" i="1"/>
  <c r="Z370" i="1"/>
  <c r="Z438" i="1"/>
  <c r="Z436" i="1"/>
  <c r="Z434" i="1"/>
  <c r="Z432" i="1"/>
  <c r="Z424" i="1"/>
  <c r="Z411" i="1"/>
  <c r="Z425" i="1"/>
  <c r="Z367" i="1"/>
  <c r="AI62" i="1"/>
  <c r="AX62" i="1" s="1"/>
  <c r="AI88" i="1"/>
  <c r="AJ112" i="1"/>
  <c r="AI108" i="1"/>
  <c r="AJ158" i="1"/>
  <c r="Z378" i="1"/>
  <c r="Z389" i="1"/>
  <c r="AK193" i="1"/>
  <c r="AI132" i="1"/>
  <c r="AI145" i="1"/>
  <c r="AX145" i="1" s="1"/>
  <c r="AI141" i="1"/>
  <c r="AJ166" i="1"/>
  <c r="AI111" i="1"/>
  <c r="AI191" i="1"/>
  <c r="AJ87" i="1"/>
  <c r="Z396" i="1"/>
  <c r="Z354" i="1"/>
  <c r="AJ47" i="1"/>
  <c r="AY47" i="1" s="1"/>
  <c r="AK178" i="1"/>
  <c r="AI130" i="1"/>
  <c r="AJ197" i="1"/>
  <c r="AJ172" i="1"/>
  <c r="AI90" i="1"/>
  <c r="AI175" i="1"/>
  <c r="AX175" i="1" s="1"/>
  <c r="AI161" i="1"/>
  <c r="AJ167" i="1"/>
  <c r="AJ162" i="1"/>
  <c r="Z414" i="1"/>
  <c r="Z322" i="1"/>
  <c r="AI49" i="1"/>
  <c r="AX49" i="1" s="1"/>
  <c r="AJ24" i="1"/>
  <c r="AY24" i="1" s="1"/>
  <c r="AK115" i="1"/>
  <c r="AJ194" i="1"/>
  <c r="AI92" i="1"/>
  <c r="AJ163" i="1"/>
  <c r="AJ48" i="1"/>
  <c r="AY48" i="1" s="1"/>
  <c r="AJ23" i="1"/>
  <c r="AY23" i="1" s="1"/>
  <c r="AJ21" i="1"/>
  <c r="AY21" i="1" s="1"/>
  <c r="AJ70" i="1"/>
  <c r="AY70" i="1" s="1"/>
  <c r="AK117" i="1"/>
  <c r="AJ126" i="1"/>
  <c r="AI187" i="1"/>
  <c r="AJ164" i="1"/>
  <c r="AJ180" i="1"/>
  <c r="AY180" i="1" s="1"/>
  <c r="AJ102" i="1"/>
  <c r="AI20" i="1"/>
  <c r="AX20" i="1" s="1"/>
  <c r="AJ16" i="1"/>
  <c r="AY16" i="1" s="1"/>
  <c r="AJ68" i="1"/>
  <c r="AY68" i="1" s="1"/>
  <c r="AJ72" i="1"/>
  <c r="AY72" i="1" s="1"/>
  <c r="AJ187" i="1"/>
  <c r="AI163" i="1"/>
  <c r="AI117" i="1"/>
  <c r="AX117" i="1" s="1"/>
  <c r="AJ32" i="1"/>
  <c r="AY32" i="1" s="1"/>
  <c r="AI206" i="1"/>
  <c r="AI144" i="1"/>
  <c r="AI122" i="1"/>
  <c r="AI123" i="1"/>
  <c r="AJ170" i="1"/>
  <c r="AI149" i="1"/>
  <c r="AI150" i="1"/>
  <c r="AX150" i="1" s="1"/>
  <c r="AI107" i="1"/>
  <c r="AI99" i="1"/>
  <c r="AX99" i="1" s="1"/>
  <c r="AI220" i="1"/>
  <c r="AX220" i="1" s="1"/>
  <c r="AI57" i="1"/>
  <c r="AX57" i="1" s="1"/>
  <c r="AI79" i="1"/>
  <c r="AX79" i="1" s="1"/>
  <c r="AI77" i="1"/>
  <c r="AX77" i="1" s="1"/>
  <c r="AI29" i="1"/>
  <c r="AX29" i="1" s="1"/>
  <c r="AJ20" i="1"/>
  <c r="AY20" i="1" s="1"/>
  <c r="AJ77" i="1"/>
  <c r="AY77" i="1" s="1"/>
  <c r="AI60" i="1"/>
  <c r="AX60" i="1" s="1"/>
  <c r="AI25" i="1"/>
  <c r="AI168" i="1"/>
  <c r="AX168" i="1" s="1"/>
  <c r="AI105" i="1"/>
  <c r="AX105" i="1" s="1"/>
  <c r="AJ202" i="1"/>
  <c r="AI102" i="1"/>
  <c r="AX102" i="1" s="1"/>
  <c r="AI155" i="1"/>
  <c r="AI127" i="1"/>
  <c r="AX127" i="1" s="1"/>
  <c r="AJ217" i="1"/>
  <c r="AY217" i="1" s="1"/>
  <c r="AJ65" i="1"/>
  <c r="AY65" i="1" s="1"/>
  <c r="AJ55" i="1"/>
  <c r="AY55" i="1" s="1"/>
  <c r="AI217" i="1"/>
  <c r="AJ111" i="1"/>
  <c r="AI179" i="1"/>
  <c r="AI120" i="1"/>
  <c r="AX120" i="1" s="1"/>
  <c r="AI106" i="1"/>
  <c r="AX106" i="1" s="1"/>
  <c r="AJ62" i="1"/>
  <c r="AY62" i="1" s="1"/>
  <c r="AJ50" i="1"/>
  <c r="AY50" i="1" s="1"/>
  <c r="AI72" i="1"/>
  <c r="AX72" i="1" s="1"/>
  <c r="AI46" i="1"/>
  <c r="AX46" i="1" s="1"/>
  <c r="AI30" i="1"/>
  <c r="AX30" i="1" s="1"/>
  <c r="AI61" i="1"/>
  <c r="AX61" i="1" s="1"/>
  <c r="AJ22" i="1"/>
  <c r="AY22" i="1" s="1"/>
  <c r="AI162" i="1"/>
  <c r="AI194" i="1"/>
  <c r="AJ104" i="1"/>
  <c r="AY104" i="1" s="1"/>
  <c r="AI83" i="1"/>
  <c r="AX83" i="1" s="1"/>
  <c r="AI17" i="1"/>
  <c r="AX17" i="1" s="1"/>
  <c r="AI52" i="1"/>
  <c r="AX52" i="1" s="1"/>
  <c r="AI73" i="1"/>
  <c r="AX73" i="1" s="1"/>
  <c r="AI80" i="1"/>
  <c r="AX80" i="1" s="1"/>
  <c r="AJ14" i="1"/>
  <c r="AY14" i="1" s="1"/>
  <c r="AI58" i="1"/>
  <c r="AX58" i="1" s="1"/>
  <c r="AI38" i="1"/>
  <c r="AX38" i="1" s="1"/>
  <c r="AI63" i="1"/>
  <c r="AX63" i="1" s="1"/>
  <c r="AI67" i="1"/>
  <c r="AX67" i="1" s="1"/>
  <c r="AI31" i="1"/>
  <c r="AX31" i="1" s="1"/>
  <c r="AI75" i="1"/>
  <c r="AX75" i="1" s="1"/>
  <c r="AI59" i="1"/>
  <c r="AX59" i="1" s="1"/>
  <c r="AJ57" i="1"/>
  <c r="AY57" i="1" s="1"/>
  <c r="AJ51" i="1"/>
  <c r="AY51" i="1" s="1"/>
  <c r="AI203" i="1"/>
  <c r="AI213" i="1"/>
  <c r="AX213" i="1" s="1"/>
  <c r="AI136" i="1"/>
  <c r="AI195" i="1"/>
  <c r="AI147" i="1"/>
  <c r="AX147" i="1" s="1"/>
  <c r="AJ219" i="1"/>
  <c r="AJ141" i="1"/>
  <c r="AJ90" i="1"/>
  <c r="AJ216" i="1"/>
  <c r="AJ183" i="1"/>
  <c r="AI211" i="1"/>
  <c r="AX211" i="1" s="1"/>
  <c r="AI181" i="1"/>
  <c r="AJ155" i="1"/>
  <c r="AI138" i="1"/>
  <c r="AX138" i="1" s="1"/>
  <c r="AJ137" i="1"/>
  <c r="AI137" i="1"/>
  <c r="AJ95" i="1"/>
  <c r="AI135" i="1"/>
  <c r="AJ190" i="1"/>
  <c r="AI202" i="1"/>
  <c r="AJ120" i="1"/>
  <c r="AI139" i="1"/>
  <c r="AX139" i="1" s="1"/>
  <c r="AJ151" i="1"/>
  <c r="AI196" i="1"/>
  <c r="AX196" i="1" s="1"/>
  <c r="AI171" i="1"/>
  <c r="AJ36" i="1"/>
  <c r="AY36" i="1" s="1"/>
  <c r="AJ37" i="1"/>
  <c r="AY37" i="1" s="1"/>
  <c r="AI23" i="1"/>
  <c r="AX23" i="1" s="1"/>
  <c r="AI16" i="1"/>
  <c r="AX16" i="1" s="1"/>
  <c r="AI21" i="1"/>
  <c r="AX21" i="1" s="1"/>
  <c r="AJ58" i="1"/>
  <c r="AY58" i="1" s="1"/>
  <c r="AJ28" i="1"/>
  <c r="AY28" i="1" s="1"/>
  <c r="AJ31" i="1"/>
  <c r="AY31" i="1" s="1"/>
  <c r="AJ39" i="1"/>
  <c r="AY39" i="1" s="1"/>
  <c r="AI19" i="1"/>
  <c r="AX19" i="1" s="1"/>
  <c r="AI71" i="1"/>
  <c r="AX71" i="1" s="1"/>
  <c r="AI76" i="1"/>
  <c r="AX76" i="1" s="1"/>
  <c r="AJ49" i="1"/>
  <c r="AY49" i="1" s="1"/>
  <c r="AJ12" i="1"/>
  <c r="AY12" i="1" s="1"/>
  <c r="AK66" i="1"/>
  <c r="AZ66" i="1" s="1"/>
  <c r="AI33" i="1"/>
  <c r="AX33" i="1" s="1"/>
  <c r="AI66" i="1"/>
  <c r="AX66" i="1" s="1"/>
  <c r="AI11" i="1"/>
  <c r="AX11" i="1" s="1"/>
  <c r="AI82" i="1"/>
  <c r="AI13" i="1"/>
  <c r="AX13" i="1" s="1"/>
  <c r="AI54" i="1"/>
  <c r="AX54" i="1" s="1"/>
  <c r="AI34" i="1"/>
  <c r="AX34" i="1" s="1"/>
  <c r="AJ27" i="1"/>
  <c r="AY27" i="1" s="1"/>
  <c r="AJ63" i="1"/>
  <c r="AY63" i="1" s="1"/>
  <c r="AI44" i="1"/>
  <c r="AX44" i="1" s="1"/>
  <c r="AI35" i="1"/>
  <c r="AX35" i="1" s="1"/>
  <c r="AK179" i="1"/>
  <c r="AK101" i="1"/>
  <c r="AI173" i="1"/>
  <c r="AI128" i="1"/>
  <c r="AI103" i="1"/>
  <c r="AI126" i="1"/>
  <c r="AX126" i="1" s="1"/>
  <c r="AI133" i="1"/>
  <c r="AX133" i="1" s="1"/>
  <c r="AI198" i="1"/>
  <c r="AJ83" i="1"/>
  <c r="AK105" i="1"/>
  <c r="AI193" i="1"/>
  <c r="AI167" i="1"/>
  <c r="AX167" i="1" s="1"/>
  <c r="AJ138" i="1"/>
  <c r="AJ134" i="1"/>
  <c r="AI218" i="1"/>
  <c r="AI188" i="1"/>
  <c r="AX188" i="1" s="1"/>
  <c r="AJ211" i="1"/>
  <c r="AJ135" i="1"/>
  <c r="AY135" i="1" s="1"/>
  <c r="AJ160" i="1"/>
  <c r="AI134" i="1"/>
  <c r="AX134" i="1" s="1"/>
  <c r="AJ195" i="1"/>
  <c r="AI170" i="1"/>
  <c r="AX170" i="1" s="1"/>
  <c r="AJ182" i="1"/>
  <c r="AI214" i="1"/>
  <c r="AX214" i="1" s="1"/>
  <c r="AJ91" i="1"/>
  <c r="AY91" i="1" s="1"/>
  <c r="AI84" i="1"/>
  <c r="AI96" i="1"/>
  <c r="AI204" i="1"/>
  <c r="AX204" i="1" s="1"/>
  <c r="AI124" i="1"/>
  <c r="AJ114" i="1"/>
  <c r="AJ185" i="1"/>
  <c r="AJ176" i="1"/>
  <c r="AI159" i="1"/>
  <c r="AI113" i="1"/>
  <c r="AI131" i="1"/>
  <c r="AX131" i="1" s="1"/>
  <c r="AI221" i="1"/>
  <c r="AX221" i="1" s="1"/>
  <c r="AJ132" i="1"/>
  <c r="AI180" i="1"/>
  <c r="AX180" i="1" s="1"/>
  <c r="AJ142" i="1"/>
  <c r="AJ157" i="1"/>
  <c r="AJ139" i="1"/>
  <c r="AY139" i="1" s="1"/>
  <c r="AI185" i="1"/>
  <c r="AX185" i="1" s="1"/>
  <c r="AI200" i="1"/>
  <c r="AX200" i="1" s="1"/>
  <c r="AI86" i="1"/>
  <c r="AI152" i="1"/>
  <c r="AI39" i="1"/>
  <c r="AX39" i="1" s="1"/>
  <c r="AK51" i="1"/>
  <c r="AZ51" i="1" s="1"/>
  <c r="AJ61" i="1"/>
  <c r="AY61" i="1" s="1"/>
  <c r="AI22" i="1"/>
  <c r="AX22" i="1" s="1"/>
  <c r="AI40" i="1"/>
  <c r="AX40" i="1" s="1"/>
  <c r="AI32" i="1"/>
  <c r="AX32" i="1" s="1"/>
  <c r="AI15" i="1"/>
  <c r="AX15" i="1" s="1"/>
  <c r="AI56" i="1"/>
  <c r="AX56" i="1" s="1"/>
  <c r="AI78" i="1"/>
  <c r="AX78" i="1" s="1"/>
  <c r="AJ79" i="1"/>
  <c r="AY79" i="1" s="1"/>
  <c r="AJ29" i="1"/>
  <c r="AY29" i="1" s="1"/>
  <c r="AI14" i="1"/>
  <c r="AX14" i="1" s="1"/>
  <c r="AI24" i="1"/>
  <c r="AX24" i="1" s="1"/>
  <c r="AJ33" i="1"/>
  <c r="AY33" i="1" s="1"/>
  <c r="AI37" i="1"/>
  <c r="AX37" i="1" s="1"/>
  <c r="AK96" i="1"/>
  <c r="AI129" i="1"/>
  <c r="AI158" i="1"/>
  <c r="AX158" i="1" s="1"/>
  <c r="AI201" i="1"/>
  <c r="AX201" i="1" s="1"/>
  <c r="AI101" i="1"/>
  <c r="AI205" i="1"/>
  <c r="AX205" i="1" s="1"/>
  <c r="AJ147" i="1"/>
  <c r="AJ113" i="1"/>
  <c r="AI172" i="1"/>
  <c r="AX172" i="1" s="1"/>
  <c r="AJ86" i="1"/>
  <c r="AJ169" i="1"/>
  <c r="AY169" i="1" s="1"/>
  <c r="AJ175" i="1"/>
  <c r="AI140" i="1"/>
  <c r="AX140" i="1" s="1"/>
  <c r="AJ205" i="1"/>
  <c r="AY205" i="1" s="1"/>
  <c r="AJ100" i="1"/>
  <c r="AJ181" i="1"/>
  <c r="AJ189" i="1"/>
  <c r="AJ184" i="1"/>
  <c r="AI190" i="1"/>
  <c r="AI169" i="1"/>
  <c r="AX169" i="1" s="1"/>
  <c r="AJ148" i="1"/>
  <c r="AI219" i="1"/>
  <c r="AX219" i="1" s="1"/>
  <c r="AI157" i="1"/>
  <c r="AJ130" i="1"/>
  <c r="AI116" i="1"/>
  <c r="AI109" i="1"/>
  <c r="AX109" i="1" s="1"/>
  <c r="AI209" i="1"/>
  <c r="AX209" i="1" s="1"/>
  <c r="AI110" i="1"/>
  <c r="AJ207" i="1"/>
  <c r="AI148" i="1"/>
  <c r="AI115" i="1"/>
  <c r="AX115" i="1" s="1"/>
  <c r="AI186" i="1"/>
  <c r="AJ93" i="1"/>
  <c r="AI85" i="1"/>
  <c r="AI146" i="1"/>
  <c r="AJ168" i="1"/>
  <c r="AI81" i="1"/>
  <c r="AX81" i="1" s="1"/>
  <c r="AI47" i="1"/>
  <c r="AX47" i="1" s="1"/>
  <c r="AI27" i="1"/>
  <c r="AX27" i="1" s="1"/>
  <c r="AI26" i="1"/>
  <c r="AX26" i="1" s="1"/>
  <c r="AJ18" i="1"/>
  <c r="AY18" i="1" s="1"/>
  <c r="AI55" i="1"/>
  <c r="AX55" i="1" s="1"/>
  <c r="AI36" i="1"/>
  <c r="AX36" i="1" s="1"/>
  <c r="AI50" i="1"/>
  <c r="AX50" i="1" s="1"/>
  <c r="AI53" i="1"/>
  <c r="AX53" i="1" s="1"/>
  <c r="AI65" i="1"/>
  <c r="AX65" i="1" s="1"/>
  <c r="AI69" i="1"/>
  <c r="AX69" i="1" s="1"/>
  <c r="AI28" i="1"/>
  <c r="AX28" i="1" s="1"/>
  <c r="AJ38" i="1"/>
  <c r="AY38" i="1" s="1"/>
  <c r="AI68" i="1"/>
  <c r="AX68" i="1" s="1"/>
  <c r="AJ81" i="1"/>
  <c r="AI45" i="1"/>
  <c r="AX45" i="1" s="1"/>
  <c r="AI43" i="1"/>
  <c r="AX43" i="1" s="1"/>
  <c r="AJ78" i="1"/>
  <c r="AY78" i="1" s="1"/>
  <c r="AJ53" i="1"/>
  <c r="AY53" i="1" s="1"/>
  <c r="AJ42" i="1"/>
  <c r="AY42" i="1" s="1"/>
  <c r="AK141" i="1"/>
  <c r="AK142" i="1"/>
  <c r="AI199" i="1"/>
  <c r="AX199" i="1" s="1"/>
  <c r="AJ80" i="1"/>
  <c r="AI118" i="1"/>
  <c r="AI215" i="1"/>
  <c r="AX215" i="1" s="1"/>
  <c r="AJ108" i="1"/>
  <c r="AJ140" i="1"/>
  <c r="AI182" i="1"/>
  <c r="AJ214" i="1"/>
  <c r="AI192" i="1"/>
  <c r="AJ92" i="1"/>
  <c r="AI91" i="1"/>
  <c r="AI210" i="1"/>
  <c r="AK106" i="1"/>
  <c r="AI160" i="1"/>
  <c r="AI97" i="1"/>
  <c r="AX97" i="1" s="1"/>
  <c r="AI189" i="1"/>
  <c r="AI207" i="1"/>
  <c r="AX207" i="1" s="1"/>
  <c r="AI212" i="1"/>
  <c r="AJ129" i="1"/>
  <c r="AI93" i="1"/>
  <c r="AI94" i="1"/>
  <c r="AI142" i="1"/>
  <c r="AI174" i="1"/>
  <c r="AI156" i="1"/>
  <c r="AX156" i="1" s="1"/>
  <c r="AI95" i="1"/>
  <c r="AX95" i="1" s="1"/>
  <c r="AJ145" i="1"/>
  <c r="AI216" i="1"/>
  <c r="AI114" i="1"/>
  <c r="AJ209" i="1"/>
  <c r="AJ159" i="1"/>
  <c r="AI183" i="1"/>
  <c r="AX183" i="1" s="1"/>
  <c r="AJ115" i="1"/>
  <c r="AJ174" i="1"/>
  <c r="AJ188" i="1"/>
  <c r="AI166" i="1"/>
  <c r="AX166" i="1" s="1"/>
  <c r="AI121" i="1"/>
  <c r="AJ118" i="1"/>
  <c r="AJ103" i="1"/>
  <c r="AY103" i="1" s="1"/>
  <c r="AI100" i="1"/>
  <c r="AJ192" i="1"/>
  <c r="Z301" i="1"/>
  <c r="V287" i="1"/>
  <c r="Z299" i="1"/>
  <c r="Z300" i="1"/>
  <c r="V272" i="1"/>
  <c r="V230" i="1"/>
  <c r="V265" i="1"/>
  <c r="AU27" i="1"/>
  <c r="V275" i="1"/>
  <c r="V247" i="1"/>
  <c r="AT10" i="1"/>
  <c r="AS10" i="1"/>
  <c r="AR10" i="1"/>
  <c r="AP10" i="1"/>
  <c r="AB10" i="1"/>
  <c r="AB411" i="1" s="1"/>
  <c r="AO10" i="1"/>
  <c r="V229" i="1"/>
  <c r="V278" i="1"/>
  <c r="AU79" i="1"/>
  <c r="AU25" i="1"/>
  <c r="V274" i="1"/>
  <c r="V286" i="1"/>
  <c r="H266" i="1"/>
  <c r="H286" i="1"/>
  <c r="H250" i="1"/>
  <c r="H262" i="1"/>
  <c r="V283" i="1"/>
  <c r="H234" i="1"/>
  <c r="H289" i="1"/>
  <c r="V258" i="1"/>
  <c r="V241" i="1"/>
  <c r="V253" i="1"/>
  <c r="V232" i="1"/>
  <c r="V285" i="1"/>
  <c r="V290" i="1"/>
  <c r="AU69" i="1"/>
  <c r="V236" i="1"/>
  <c r="G261" i="1"/>
  <c r="G245" i="1"/>
  <c r="G233" i="1"/>
  <c r="G279" i="1"/>
  <c r="G284" i="1"/>
  <c r="G275" i="1"/>
  <c r="G240" i="1"/>
  <c r="G283" i="1"/>
  <c r="G252" i="1"/>
  <c r="G286" i="1"/>
  <c r="G238" i="1"/>
  <c r="AP41" i="1"/>
  <c r="G231" i="1"/>
  <c r="G264" i="1"/>
  <c r="G276" i="1"/>
  <c r="G256" i="1"/>
  <c r="G291" i="1"/>
  <c r="G268" i="1"/>
  <c r="G250" i="1"/>
  <c r="G247" i="1"/>
  <c r="G297" i="1"/>
  <c r="G253" i="1"/>
  <c r="G278" i="1"/>
  <c r="G273" i="1"/>
  <c r="G242" i="1"/>
  <c r="G260" i="1"/>
  <c r="G271" i="1"/>
  <c r="G269" i="1"/>
  <c r="G262" i="1"/>
  <c r="G263" i="1"/>
  <c r="G277" i="1"/>
  <c r="G244" i="1"/>
  <c r="G287" i="1"/>
  <c r="G251" i="1"/>
  <c r="V233" i="1"/>
  <c r="G294" i="1"/>
  <c r="G265" i="1"/>
  <c r="G288" i="1"/>
  <c r="G280" i="1"/>
  <c r="G236" i="1"/>
  <c r="G259" i="1"/>
  <c r="G293" i="1"/>
  <c r="G281" i="1"/>
  <c r="G237" i="1"/>
  <c r="G254" i="1"/>
  <c r="G257" i="1"/>
  <c r="G248" i="1"/>
  <c r="G298" i="1"/>
  <c r="G285" i="1"/>
  <c r="G235" i="1"/>
  <c r="G274" i="1"/>
  <c r="G282" i="1"/>
  <c r="G258" i="1"/>
  <c r="G230" i="1"/>
  <c r="G241" i="1"/>
  <c r="G239" i="1"/>
  <c r="G234" i="1"/>
  <c r="G266" i="1"/>
  <c r="G249" i="1"/>
  <c r="G232" i="1"/>
  <c r="G296" i="1"/>
  <c r="G243" i="1"/>
  <c r="AU77" i="1"/>
  <c r="H267" i="1"/>
  <c r="H285" i="1"/>
  <c r="H283" i="1"/>
  <c r="H271" i="1"/>
  <c r="V234" i="1"/>
  <c r="H245" i="1"/>
  <c r="H269" i="1"/>
  <c r="H278" i="1"/>
  <c r="H238" i="1"/>
  <c r="H248" i="1"/>
  <c r="H297" i="1"/>
  <c r="H256" i="1"/>
  <c r="H229" i="1"/>
  <c r="H261" i="1"/>
  <c r="V257" i="1"/>
  <c r="H259" i="1"/>
  <c r="H258" i="1"/>
  <c r="H268" i="1"/>
  <c r="H244" i="1"/>
  <c r="H235" i="1"/>
  <c r="H252" i="1"/>
  <c r="H292" i="1"/>
  <c r="H233" i="1"/>
  <c r="H275" i="1"/>
  <c r="H276" i="1"/>
  <c r="H264" i="1"/>
  <c r="H243" i="1"/>
  <c r="H246" i="1"/>
  <c r="H254" i="1"/>
  <c r="H230" i="1"/>
  <c r="H270" i="1"/>
  <c r="H255" i="1"/>
  <c r="H253" i="1"/>
  <c r="H272" i="1"/>
  <c r="H287" i="1"/>
  <c r="H236" i="1"/>
  <c r="H298" i="1"/>
  <c r="H291" i="1"/>
  <c r="H257" i="1"/>
  <c r="H237" i="1"/>
  <c r="H293" i="1"/>
  <c r="H263" i="1"/>
  <c r="H265" i="1"/>
  <c r="H279" i="1"/>
  <c r="H280" i="1"/>
  <c r="H274" i="1"/>
  <c r="H242" i="1"/>
  <c r="H241" i="1"/>
  <c r="H247" i="1"/>
  <c r="H290" i="1"/>
  <c r="H249" i="1"/>
  <c r="H296" i="1"/>
  <c r="H240" i="1"/>
  <c r="H281" i="1"/>
  <c r="H251" i="1"/>
  <c r="H284" i="1"/>
  <c r="H239" i="1"/>
  <c r="H277" i="1"/>
  <c r="H294" i="1"/>
  <c r="H260" i="1"/>
  <c r="H231" i="1"/>
  <c r="H295" i="1"/>
  <c r="H282" i="1"/>
  <c r="H288" i="1"/>
  <c r="AP48" i="1"/>
  <c r="F108" i="2"/>
  <c r="G108" i="2" s="1"/>
  <c r="AF10" i="1"/>
  <c r="AU21" i="1"/>
  <c r="V250" i="1"/>
  <c r="AU18" i="1"/>
  <c r="E109" i="2"/>
  <c r="F109" i="2" s="1"/>
  <c r="G109" i="2" s="1"/>
  <c r="L119" i="2"/>
  <c r="M119" i="2" s="1"/>
  <c r="N119" i="2" s="1"/>
  <c r="E110" i="2"/>
  <c r="F110" i="2" s="1"/>
  <c r="G110" i="2" s="1"/>
  <c r="E119" i="2"/>
  <c r="F51" i="2" s="1"/>
  <c r="L109" i="2"/>
  <c r="M109" i="2" s="1"/>
  <c r="N109" i="2" s="1"/>
  <c r="E117" i="2"/>
  <c r="F48" i="2" s="1"/>
  <c r="E115" i="2"/>
  <c r="F115" i="2" s="1"/>
  <c r="G115" i="2" s="1"/>
  <c r="E114" i="2"/>
  <c r="F114" i="2" s="1"/>
  <c r="G114" i="2" s="1"/>
  <c r="E116" i="2"/>
  <c r="F47" i="2" s="1"/>
  <c r="L108" i="2"/>
  <c r="AU75" i="1"/>
  <c r="V282" i="1"/>
  <c r="AU50" i="1"/>
  <c r="V256" i="1"/>
  <c r="AU43" i="1"/>
  <c r="V238" i="1"/>
  <c r="V292" i="1"/>
  <c r="V276" i="1"/>
  <c r="V245" i="1"/>
  <c r="V268" i="1"/>
  <c r="V279" i="1"/>
  <c r="V284" i="1"/>
  <c r="AU82" i="1"/>
  <c r="V277" i="1"/>
  <c r="V289" i="1"/>
  <c r="V270" i="1"/>
  <c r="V255" i="1"/>
  <c r="V254" i="1"/>
  <c r="V264" i="1"/>
  <c r="V271" i="1"/>
  <c r="V273" i="1"/>
  <c r="V252" i="1"/>
  <c r="V243" i="1"/>
  <c r="V281" i="1"/>
  <c r="V249" i="1"/>
  <c r="V242" i="1"/>
  <c r="V263" i="1"/>
  <c r="V261" i="1"/>
  <c r="N247" i="1"/>
  <c r="N277" i="1"/>
  <c r="N280" i="1"/>
  <c r="N286" i="1"/>
  <c r="N272" i="1"/>
  <c r="N292" i="1"/>
  <c r="N290" i="1"/>
  <c r="N275" i="1"/>
  <c r="N289" i="1"/>
  <c r="N287" i="1"/>
  <c r="N276" i="1"/>
  <c r="N258" i="1"/>
  <c r="N297" i="1"/>
  <c r="N288" i="1"/>
  <c r="N253" i="1"/>
  <c r="N236" i="1"/>
  <c r="N273" i="1"/>
  <c r="N255" i="1"/>
  <c r="AQ64" i="1"/>
  <c r="N265" i="1"/>
  <c r="N232" i="1"/>
  <c r="N279" i="1"/>
  <c r="N284" i="1"/>
  <c r="AW11" i="1"/>
  <c r="AH284" i="1"/>
  <c r="N235" i="1"/>
  <c r="N251" i="1"/>
  <c r="N293" i="1"/>
  <c r="N237" i="1"/>
  <c r="N242" i="1"/>
  <c r="N291" i="1"/>
  <c r="N231" i="1"/>
  <c r="N238" i="1"/>
  <c r="N283" i="1"/>
  <c r="N245" i="1"/>
  <c r="N249" i="1"/>
  <c r="AH230" i="1"/>
  <c r="N252" i="1"/>
  <c r="N294" i="1"/>
  <c r="N295" i="1"/>
  <c r="N271" i="1"/>
  <c r="N230" i="1"/>
  <c r="N278" i="1"/>
  <c r="N256" i="1"/>
  <c r="N261" i="1"/>
  <c r="N285" i="1"/>
  <c r="AQ18" i="1"/>
  <c r="N296" i="1"/>
  <c r="N270" i="1"/>
  <c r="N274" i="1"/>
  <c r="N266" i="1"/>
  <c r="N262" i="1"/>
  <c r="N259" i="1"/>
  <c r="N268" i="1"/>
  <c r="N260" i="1"/>
  <c r="N250" i="1"/>
  <c r="N241" i="1"/>
  <c r="AH243" i="1"/>
  <c r="N269" i="1"/>
  <c r="N281" i="1"/>
  <c r="N229" i="1"/>
  <c r="N263" i="1"/>
  <c r="N246" i="1"/>
  <c r="N240" i="1"/>
  <c r="N244" i="1"/>
  <c r="N248" i="1"/>
  <c r="N298" i="1"/>
  <c r="N254" i="1"/>
  <c r="N243" i="1"/>
  <c r="N264" i="1"/>
  <c r="N282" i="1"/>
  <c r="N257" i="1"/>
  <c r="N267" i="1"/>
  <c r="N239" i="1"/>
  <c r="N233" i="1"/>
  <c r="N234" i="1"/>
  <c r="AQ70" i="1"/>
  <c r="AQ42" i="1"/>
  <c r="AC257" i="1"/>
  <c r="AC250" i="1"/>
  <c r="AC285" i="1"/>
  <c r="AC288" i="1"/>
  <c r="AC294" i="1"/>
  <c r="AC238" i="1"/>
  <c r="Z262" i="1"/>
  <c r="Z273" i="1"/>
  <c r="Z280" i="1"/>
  <c r="Z297" i="1"/>
  <c r="Z256" i="1"/>
  <c r="Z295" i="1"/>
  <c r="Z264" i="1"/>
  <c r="Z259" i="1"/>
  <c r="Z291" i="1"/>
  <c r="Z282" i="1"/>
  <c r="Z248" i="1"/>
  <c r="Z236" i="1"/>
  <c r="Z260" i="1"/>
  <c r="Z242" i="1"/>
  <c r="Z234" i="1"/>
  <c r="Z241" i="1"/>
  <c r="Z266" i="1"/>
  <c r="Z249" i="1"/>
  <c r="Z289" i="1"/>
  <c r="Z279" i="1"/>
  <c r="Z278" i="1"/>
  <c r="Z285" i="1"/>
  <c r="Z235" i="1"/>
  <c r="Z252" i="1"/>
  <c r="Z251" i="1"/>
  <c r="Z274" i="1"/>
  <c r="Z245" i="1"/>
  <c r="Z277" i="1"/>
  <c r="Z265" i="1"/>
  <c r="Z268" i="1"/>
  <c r="Z232" i="1"/>
  <c r="Z243" i="1"/>
  <c r="Z231" i="1"/>
  <c r="Z286" i="1"/>
  <c r="Z288" i="1"/>
  <c r="Z230" i="1"/>
  <c r="Z267" i="1"/>
  <c r="Z271" i="1"/>
  <c r="Z258" i="1"/>
  <c r="Z255" i="1"/>
  <c r="Z233" i="1"/>
  <c r="Z238" i="1"/>
  <c r="Z283" i="1"/>
  <c r="Z246" i="1"/>
  <c r="Z293" i="1"/>
  <c r="Z261" i="1"/>
  <c r="Z244" i="1"/>
  <c r="Z296" i="1"/>
  <c r="Z247" i="1"/>
  <c r="Z229" i="1"/>
  <c r="Z272" i="1"/>
  <c r="Z253" i="1"/>
  <c r="Z284" i="1"/>
  <c r="Z239" i="1"/>
  <c r="Z263" i="1"/>
  <c r="Z269" i="1"/>
  <c r="Z237" i="1"/>
  <c r="Z240" i="1"/>
  <c r="Z298" i="1"/>
  <c r="Z290" i="1"/>
  <c r="Z275" i="1"/>
  <c r="Z250" i="1"/>
  <c r="Z254" i="1"/>
  <c r="Z257" i="1"/>
  <c r="Z276" i="1"/>
  <c r="Z292" i="1"/>
  <c r="Z287" i="1"/>
  <c r="Z270" i="1"/>
  <c r="Z281" i="1"/>
  <c r="Z294" i="1"/>
  <c r="AC230" i="1"/>
  <c r="AC282" i="1"/>
  <c r="AC244" i="1"/>
  <c r="AC278" i="1"/>
  <c r="AC259" i="1"/>
  <c r="AC269" i="1"/>
  <c r="AC236" i="1"/>
  <c r="AC249" i="1"/>
  <c r="AC272" i="1"/>
  <c r="AC254" i="1"/>
  <c r="AC241" i="1"/>
  <c r="AC234" i="1"/>
  <c r="AC242" i="1"/>
  <c r="AC271" i="1"/>
  <c r="AC295" i="1"/>
  <c r="AC248" i="1"/>
  <c r="AC270" i="1"/>
  <c r="AC292" i="1"/>
  <c r="AC286" i="1"/>
  <c r="AC245" i="1"/>
  <c r="AC273" i="1"/>
  <c r="AC279" i="1"/>
  <c r="AC264" i="1"/>
  <c r="AC293" i="1"/>
  <c r="AC243" i="1"/>
  <c r="AC281" i="1"/>
  <c r="AC280" i="1"/>
  <c r="AC263" i="1"/>
  <c r="AC267" i="1"/>
  <c r="AC235" i="1"/>
  <c r="AC247" i="1"/>
  <c r="AC262" i="1"/>
  <c r="AC253" i="1"/>
  <c r="AC276" i="1"/>
  <c r="AC289" i="1"/>
  <c r="AC246" i="1"/>
  <c r="AC255" i="1"/>
  <c r="AC291" i="1"/>
  <c r="AC275" i="1"/>
  <c r="AC256" i="1"/>
  <c r="AC240" i="1"/>
  <c r="AC265" i="1"/>
  <c r="AC233" i="1"/>
  <c r="AC261" i="1"/>
  <c r="AC290" i="1"/>
  <c r="AC274" i="1"/>
  <c r="AC251" i="1"/>
  <c r="AC297" i="1"/>
  <c r="AC260" i="1"/>
  <c r="AC229" i="1"/>
  <c r="AC283" i="1"/>
  <c r="AC268" i="1"/>
  <c r="AC287" i="1"/>
  <c r="AC252" i="1"/>
  <c r="AC232" i="1"/>
  <c r="AC277" i="1"/>
  <c r="AC298" i="1"/>
  <c r="AC296" i="1"/>
  <c r="AC284" i="1"/>
  <c r="AC258" i="1"/>
  <c r="AC237" i="1"/>
  <c r="AC239" i="1"/>
  <c r="AC231" i="1"/>
  <c r="AC266" i="1"/>
  <c r="AP51" i="1"/>
  <c r="AA240" i="1"/>
  <c r="AA270" i="1"/>
  <c r="AA233" i="1"/>
  <c r="AA271" i="1"/>
  <c r="AA280" i="1"/>
  <c r="AA284" i="1"/>
  <c r="AA239" i="1"/>
  <c r="AA255" i="1"/>
  <c r="AV22" i="1"/>
  <c r="AV82" i="1"/>
  <c r="AV12" i="1"/>
  <c r="AV45" i="1"/>
  <c r="AV54" i="1"/>
  <c r="AV46" i="1"/>
  <c r="AV57" i="1"/>
  <c r="AV67" i="1"/>
  <c r="AV50" i="1"/>
  <c r="AV76" i="1"/>
  <c r="AV71" i="1"/>
  <c r="AV11" i="1"/>
  <c r="AV28" i="1"/>
  <c r="AV61" i="1"/>
  <c r="AV10" i="1"/>
  <c r="AV19" i="1"/>
  <c r="AV64" i="1"/>
  <c r="AV27" i="1"/>
  <c r="AV43" i="1"/>
  <c r="AK124" i="1" l="1"/>
  <c r="AK94" i="1"/>
  <c r="AK102" i="1"/>
  <c r="AK131" i="1"/>
  <c r="AK134" i="1"/>
  <c r="AK203" i="1"/>
  <c r="AZ203" i="1" s="1"/>
  <c r="AK175" i="1"/>
  <c r="AK174" i="1"/>
  <c r="AZ174" i="1" s="1"/>
  <c r="AK81" i="1"/>
  <c r="AZ81" i="1" s="1"/>
  <c r="AK189" i="1"/>
  <c r="AJ105" i="1"/>
  <c r="AK188" i="1"/>
  <c r="AZ188" i="1" s="1"/>
  <c r="AK114" i="1"/>
  <c r="AK216" i="1"/>
  <c r="AZ216" i="1" s="1"/>
  <c r="AK221" i="1"/>
  <c r="AZ221" i="1" s="1"/>
  <c r="AJ11" i="1"/>
  <c r="AY11" i="1" s="1"/>
  <c r="AJ94" i="1"/>
  <c r="AY94" i="1" s="1"/>
  <c r="AK217" i="1"/>
  <c r="AK107" i="1"/>
  <c r="AK202" i="1"/>
  <c r="AZ202" i="1" s="1"/>
  <c r="AK180" i="1"/>
  <c r="AK118" i="1"/>
  <c r="AZ118" i="1" s="1"/>
  <c r="AH316" i="1"/>
  <c r="AK103" i="1"/>
  <c r="AZ103" i="1" s="1"/>
  <c r="AK154" i="1"/>
  <c r="AZ154" i="1" s="1"/>
  <c r="AK93" i="1"/>
  <c r="AK116" i="1"/>
  <c r="AK190" i="1"/>
  <c r="AZ190" i="1" s="1"/>
  <c r="AK76" i="1"/>
  <c r="AK77" i="1"/>
  <c r="AK42" i="1"/>
  <c r="AZ42" i="1" s="1"/>
  <c r="AK158" i="1"/>
  <c r="AZ158" i="1" s="1"/>
  <c r="AK73" i="1"/>
  <c r="AZ73" i="1" s="1"/>
  <c r="AL73" i="1" s="1"/>
  <c r="AK112" i="1"/>
  <c r="AZ112" i="1" s="1"/>
  <c r="AK168" i="1"/>
  <c r="AH292" i="1"/>
  <c r="AJ99" i="1"/>
  <c r="AY99" i="1" s="1"/>
  <c r="AK207" i="1"/>
  <c r="AZ207" i="1" s="1"/>
  <c r="AK169" i="1"/>
  <c r="AZ169" i="1" s="1"/>
  <c r="AK155" i="1"/>
  <c r="AZ155" i="1" s="1"/>
  <c r="AK181" i="1"/>
  <c r="AZ181" i="1" s="1"/>
  <c r="AJ149" i="1"/>
  <c r="AK113" i="1"/>
  <c r="AZ113" i="1" s="1"/>
  <c r="AK191" i="1"/>
  <c r="AZ191" i="1" s="1"/>
  <c r="AK88" i="1"/>
  <c r="AK85" i="1"/>
  <c r="AZ85" i="1" s="1"/>
  <c r="AK121" i="1"/>
  <c r="AZ121" i="1" s="1"/>
  <c r="AK60" i="1"/>
  <c r="AZ60" i="1" s="1"/>
  <c r="AL60" i="1" s="1"/>
  <c r="AK122" i="1"/>
  <c r="AZ122" i="1" s="1"/>
  <c r="AK104" i="1"/>
  <c r="AK111" i="1"/>
  <c r="AZ111" i="1" s="1"/>
  <c r="AK151" i="1"/>
  <c r="AZ151" i="1" s="1"/>
  <c r="AK173" i="1"/>
  <c r="AK136" i="1"/>
  <c r="AJ177" i="1"/>
  <c r="AY177" i="1" s="1"/>
  <c r="AK130" i="1"/>
  <c r="AZ130" i="1" s="1"/>
  <c r="AK143" i="1"/>
  <c r="AZ143" i="1" s="1"/>
  <c r="AK176" i="1"/>
  <c r="AZ176" i="1" s="1"/>
  <c r="AH274" i="1"/>
  <c r="AH238" i="1"/>
  <c r="AH241" i="1"/>
  <c r="AH245" i="1"/>
  <c r="AH231" i="1"/>
  <c r="AJ178" i="1"/>
  <c r="AY178" i="1" s="1"/>
  <c r="AK140" i="1"/>
  <c r="AZ140" i="1" s="1"/>
  <c r="AH273" i="1"/>
  <c r="AH249" i="1"/>
  <c r="AH242" i="1"/>
  <c r="AH254" i="1"/>
  <c r="AH286" i="1"/>
  <c r="AH272" i="1"/>
  <c r="AH296" i="1"/>
  <c r="AH276" i="1"/>
  <c r="AK156" i="1"/>
  <c r="AH265" i="1"/>
  <c r="AH244" i="1"/>
  <c r="AH260" i="1"/>
  <c r="AH288" i="1"/>
  <c r="AH295" i="1"/>
  <c r="AH233" i="1"/>
  <c r="AH240" i="1"/>
  <c r="AH248" i="1"/>
  <c r="AK172" i="1"/>
  <c r="AZ172" i="1" s="1"/>
  <c r="AH237" i="1"/>
  <c r="AH255" i="1"/>
  <c r="AH247" i="1"/>
  <c r="AH234" i="1"/>
  <c r="AH283" i="1"/>
  <c r="AH246" i="1"/>
  <c r="AH282" i="1"/>
  <c r="AH281" i="1"/>
  <c r="AH290" i="1"/>
  <c r="AH293" i="1"/>
  <c r="AH275" i="1"/>
  <c r="AH235" i="1"/>
  <c r="AH264" i="1"/>
  <c r="AH271" i="1"/>
  <c r="AH232" i="1"/>
  <c r="AH280" i="1"/>
  <c r="AH291" i="1"/>
  <c r="AH239" i="1"/>
  <c r="AH250" i="1"/>
  <c r="AH285" i="1"/>
  <c r="AH279" i="1"/>
  <c r="AH257" i="1"/>
  <c r="AH297" i="1"/>
  <c r="AH259" i="1"/>
  <c r="AK170" i="1"/>
  <c r="AZ170" i="1" s="1"/>
  <c r="AH289" i="1"/>
  <c r="AH269" i="1"/>
  <c r="AH268" i="1"/>
  <c r="AH251" i="1"/>
  <c r="AH229" i="1"/>
  <c r="AH252" i="1"/>
  <c r="AH261" i="1"/>
  <c r="AH267" i="1"/>
  <c r="AK65" i="1"/>
  <c r="AZ65" i="1" s="1"/>
  <c r="AL65" i="1" s="1"/>
  <c r="AH294" i="1"/>
  <c r="AH236" i="1"/>
  <c r="AH262" i="1"/>
  <c r="AH258" i="1"/>
  <c r="AH263" i="1"/>
  <c r="AH266" i="1"/>
  <c r="AH270" i="1"/>
  <c r="AK126" i="1"/>
  <c r="AH298" i="1"/>
  <c r="AH256" i="1"/>
  <c r="AH278" i="1"/>
  <c r="AH253" i="1"/>
  <c r="AH287" i="1"/>
  <c r="AH277" i="1"/>
  <c r="AK92" i="1"/>
  <c r="AZ92" i="1" s="1"/>
  <c r="AK198" i="1"/>
  <c r="AZ198" i="1" s="1"/>
  <c r="AK219" i="1"/>
  <c r="AH360" i="1"/>
  <c r="AK144" i="1"/>
  <c r="AZ144" i="1" s="1"/>
  <c r="AK165" i="1"/>
  <c r="AZ165" i="1" s="1"/>
  <c r="AK139" i="1"/>
  <c r="AK186" i="1"/>
  <c r="AZ186" i="1" s="1"/>
  <c r="AJ34" i="1"/>
  <c r="AY34" i="1" s="1"/>
  <c r="AK182" i="1"/>
  <c r="AZ182" i="1" s="1"/>
  <c r="AK95" i="1"/>
  <c r="AZ95" i="1" s="1"/>
  <c r="AK195" i="1"/>
  <c r="AZ195" i="1" s="1"/>
  <c r="AK185" i="1"/>
  <c r="AZ185" i="1" s="1"/>
  <c r="AK197" i="1"/>
  <c r="AZ197" i="1" s="1"/>
  <c r="AK187" i="1"/>
  <c r="AK53" i="1"/>
  <c r="AZ53" i="1" s="1"/>
  <c r="AL53" i="1" s="1"/>
  <c r="AK208" i="1"/>
  <c r="AZ208" i="1" s="1"/>
  <c r="AK171" i="1"/>
  <c r="AK200" i="1"/>
  <c r="AZ200" i="1" s="1"/>
  <c r="AK135" i="1"/>
  <c r="AZ135" i="1" s="1"/>
  <c r="AK184" i="1"/>
  <c r="AZ184" i="1" s="1"/>
  <c r="AK199" i="1"/>
  <c r="AZ199" i="1" s="1"/>
  <c r="AK196" i="1"/>
  <c r="AZ196" i="1" s="1"/>
  <c r="AK87" i="1"/>
  <c r="AZ87" i="1" s="1"/>
  <c r="AK157" i="1"/>
  <c r="AZ157" i="1" s="1"/>
  <c r="AK194" i="1"/>
  <c r="AZ194" i="1" s="1"/>
  <c r="AE424" i="1"/>
  <c r="AE409" i="1"/>
  <c r="AK212" i="1"/>
  <c r="AZ212" i="1" s="1"/>
  <c r="AK161" i="1"/>
  <c r="AZ161" i="1" s="1"/>
  <c r="AK150" i="1"/>
  <c r="AZ150" i="1" s="1"/>
  <c r="AH345" i="1"/>
  <c r="AH370" i="1"/>
  <c r="AH437" i="1"/>
  <c r="AH330" i="1"/>
  <c r="AH411" i="1"/>
  <c r="AH361" i="1"/>
  <c r="AH397" i="1"/>
  <c r="AH299" i="1"/>
  <c r="AH403" i="1"/>
  <c r="AH386" i="1"/>
  <c r="AH336" i="1"/>
  <c r="AK167" i="1"/>
  <c r="AZ167" i="1" s="1"/>
  <c r="AH375" i="1"/>
  <c r="AH363" i="1"/>
  <c r="AH335" i="1"/>
  <c r="AH310" i="1"/>
  <c r="AK98" i="1"/>
  <c r="AZ98" i="1" s="1"/>
  <c r="AH413" i="1"/>
  <c r="AH323" i="1"/>
  <c r="AH377" i="1"/>
  <c r="AH414" i="1"/>
  <c r="AH302" i="1"/>
  <c r="AH376" i="1"/>
  <c r="AH381" i="1"/>
  <c r="AH356" i="1"/>
  <c r="AH418" i="1"/>
  <c r="AH331" i="1"/>
  <c r="AH311" i="1"/>
  <c r="AH300" i="1"/>
  <c r="AH410" i="1"/>
  <c r="AH306" i="1"/>
  <c r="AH436" i="1"/>
  <c r="AH358" i="1"/>
  <c r="AK59" i="1"/>
  <c r="AZ59" i="1" s="1"/>
  <c r="AL59" i="1" s="1"/>
  <c r="AK108" i="1"/>
  <c r="AD306" i="1"/>
  <c r="AK120" i="1"/>
  <c r="AZ120" i="1" s="1"/>
  <c r="AD312" i="1"/>
  <c r="AD268" i="1"/>
  <c r="AD380" i="1"/>
  <c r="AE279" i="1"/>
  <c r="AD263" i="1"/>
  <c r="AD313" i="1"/>
  <c r="AD382" i="1"/>
  <c r="AE333" i="1"/>
  <c r="AE237" i="1"/>
  <c r="AD410" i="1"/>
  <c r="AE329" i="1"/>
  <c r="AD347" i="1"/>
  <c r="L111" i="2" s="1"/>
  <c r="AE244" i="1"/>
  <c r="AD344" i="1"/>
  <c r="AK97" i="1"/>
  <c r="AZ97" i="1" s="1"/>
  <c r="AD282" i="1"/>
  <c r="AE345" i="1"/>
  <c r="AE330" i="1"/>
  <c r="AD238" i="1"/>
  <c r="AD372" i="1"/>
  <c r="AE420" i="1"/>
  <c r="AE351" i="1"/>
  <c r="AD394" i="1"/>
  <c r="AD261" i="1"/>
  <c r="AE386" i="1"/>
  <c r="AE267" i="1"/>
  <c r="AE266" i="1"/>
  <c r="AD266" i="1"/>
  <c r="AD328" i="1"/>
  <c r="AE347" i="1"/>
  <c r="L118" i="2" s="1"/>
  <c r="M118" i="2" s="1"/>
  <c r="N118" i="2" s="1"/>
  <c r="AE418" i="1"/>
  <c r="AK58" i="1"/>
  <c r="AZ58" i="1" s="1"/>
  <c r="AL58" i="1" s="1"/>
  <c r="AE258" i="1"/>
  <c r="AE430" i="1"/>
  <c r="AK152" i="1"/>
  <c r="AZ152" i="1" s="1"/>
  <c r="AK133" i="1"/>
  <c r="AZ133" i="1" s="1"/>
  <c r="AK159" i="1"/>
  <c r="AZ159" i="1" s="1"/>
  <c r="AK70" i="1"/>
  <c r="AZ70" i="1" s="1"/>
  <c r="AH346" i="1"/>
  <c r="AK129" i="1"/>
  <c r="AZ129" i="1" s="1"/>
  <c r="AK220" i="1"/>
  <c r="AZ220" i="1" s="1"/>
  <c r="AH354" i="1"/>
  <c r="AE290" i="1"/>
  <c r="AD377" i="1"/>
  <c r="AD434" i="1"/>
  <c r="AD426" i="1"/>
  <c r="AD405" i="1"/>
  <c r="AD357" i="1"/>
  <c r="AD369" i="1"/>
  <c r="AD374" i="1"/>
  <c r="AD308" i="1"/>
  <c r="AD425" i="1"/>
  <c r="AD402" i="1"/>
  <c r="AD375" i="1"/>
  <c r="AE395" i="1"/>
  <c r="AE322" i="1"/>
  <c r="AE367" i="1"/>
  <c r="AE405" i="1"/>
  <c r="AE387" i="1"/>
  <c r="AE435" i="1"/>
  <c r="AE406" i="1"/>
  <c r="AE340" i="1"/>
  <c r="AE388" i="1"/>
  <c r="AE321" i="1"/>
  <c r="AE358" i="1"/>
  <c r="AD231" i="1"/>
  <c r="AD325" i="1"/>
  <c r="AD392" i="1"/>
  <c r="AD398" i="1"/>
  <c r="AD350" i="1"/>
  <c r="AD362" i="1"/>
  <c r="AD355" i="1"/>
  <c r="AD329" i="1"/>
  <c r="AD391" i="1"/>
  <c r="AD411" i="1"/>
  <c r="AD337" i="1"/>
  <c r="AD300" i="1"/>
  <c r="AE334" i="1"/>
  <c r="AE301" i="1"/>
  <c r="AE428" i="1"/>
  <c r="AE310" i="1"/>
  <c r="AE318" i="1"/>
  <c r="AE413" i="1"/>
  <c r="AE389" i="1"/>
  <c r="AE306" i="1"/>
  <c r="AE323" i="1"/>
  <c r="AE408" i="1"/>
  <c r="AE431" i="1"/>
  <c r="AE303" i="1"/>
  <c r="AD291" i="1"/>
  <c r="AD290" i="1"/>
  <c r="AD264" i="1"/>
  <c r="AE298" i="1"/>
  <c r="AE276" i="1"/>
  <c r="AE296" i="1"/>
  <c r="AD247" i="1"/>
  <c r="AD254" i="1"/>
  <c r="AD288" i="1"/>
  <c r="AD234" i="1"/>
  <c r="AD298" i="1"/>
  <c r="AD262" i="1"/>
  <c r="AD422" i="1"/>
  <c r="AD415" i="1"/>
  <c r="AD419" i="1"/>
  <c r="AD302" i="1"/>
  <c r="AD317" i="1"/>
  <c r="AD341" i="1"/>
  <c r="AD327" i="1"/>
  <c r="AD424" i="1"/>
  <c r="AD412" i="1"/>
  <c r="AD429" i="1"/>
  <c r="AD323" i="1"/>
  <c r="AD436" i="1"/>
  <c r="AE429" i="1"/>
  <c r="AE414" i="1"/>
  <c r="AE368" i="1"/>
  <c r="AE393" i="1"/>
  <c r="AE319" i="1"/>
  <c r="AE326" i="1"/>
  <c r="AE343" i="1"/>
  <c r="AE305" i="1"/>
  <c r="AE300" i="1"/>
  <c r="AE391" i="1"/>
  <c r="AE336" i="1"/>
  <c r="AE417" i="1"/>
  <c r="AH379" i="1"/>
  <c r="AH395" i="1"/>
  <c r="AH396" i="1"/>
  <c r="AH348" i="1"/>
  <c r="AH384" i="1"/>
  <c r="AH368" i="1"/>
  <c r="AH378" i="1"/>
  <c r="AH440" i="1"/>
  <c r="AH344" i="1"/>
  <c r="AH350" i="1"/>
  <c r="AH430" i="1"/>
  <c r="AH423" i="1"/>
  <c r="AE245" i="1"/>
  <c r="AE271" i="1"/>
  <c r="AE253" i="1"/>
  <c r="AE262" i="1"/>
  <c r="AE281" i="1"/>
  <c r="AE294" i="1"/>
  <c r="AE264" i="1"/>
  <c r="AD293" i="1"/>
  <c r="AD272" i="1"/>
  <c r="AD275" i="1"/>
  <c r="AD239" i="1"/>
  <c r="AD246" i="1"/>
  <c r="AD241" i="1"/>
  <c r="AD285" i="1"/>
  <c r="AD403" i="1"/>
  <c r="AD304" i="1"/>
  <c r="AD396" i="1"/>
  <c r="AD343" i="1"/>
  <c r="AD386" i="1"/>
  <c r="AD440" i="1"/>
  <c r="AD359" i="1"/>
  <c r="AD334" i="1"/>
  <c r="AD376" i="1"/>
  <c r="AD303" i="1"/>
  <c r="AD379" i="1"/>
  <c r="AD414" i="1"/>
  <c r="AE364" i="1"/>
  <c r="AE304" i="1"/>
  <c r="AE439" i="1"/>
  <c r="AE316" i="1"/>
  <c r="AE366" i="1"/>
  <c r="AE354" i="1"/>
  <c r="AE436" i="1"/>
  <c r="AE394" i="1"/>
  <c r="AE317" i="1"/>
  <c r="AE434" i="1"/>
  <c r="AE312" i="1"/>
  <c r="AE437" i="1"/>
  <c r="AH380" i="1"/>
  <c r="AH374" i="1"/>
  <c r="AH329" i="1"/>
  <c r="AH341" i="1"/>
  <c r="AH321" i="1"/>
  <c r="AH388" i="1"/>
  <c r="AH417" i="1"/>
  <c r="AH439" i="1"/>
  <c r="AH391" i="1"/>
  <c r="AH392" i="1"/>
  <c r="AH340" i="1"/>
  <c r="AD297" i="1"/>
  <c r="AD251" i="1"/>
  <c r="AD248" i="1"/>
  <c r="AE295" i="1"/>
  <c r="AE274" i="1"/>
  <c r="AE287" i="1"/>
  <c r="AD257" i="1"/>
  <c r="AD253" i="1"/>
  <c r="AD276" i="1"/>
  <c r="AD269" i="1"/>
  <c r="AD243" i="1"/>
  <c r="AD322" i="1"/>
  <c r="AD365" i="1"/>
  <c r="AD310" i="1"/>
  <c r="AD316" i="1"/>
  <c r="AD367" i="1"/>
  <c r="AD331" i="1"/>
  <c r="AD340" i="1"/>
  <c r="AD305" i="1"/>
  <c r="AD353" i="1"/>
  <c r="AD439" i="1"/>
  <c r="AD335" i="1"/>
  <c r="AD345" i="1"/>
  <c r="AD361" i="1"/>
  <c r="AE369" i="1"/>
  <c r="AE378" i="1"/>
  <c r="AE335" i="1"/>
  <c r="AE415" i="1"/>
  <c r="AE363" i="1"/>
  <c r="AE299" i="1"/>
  <c r="AE353" i="1"/>
  <c r="AE380" i="1"/>
  <c r="AE341" i="1"/>
  <c r="AE359" i="1"/>
  <c r="AK147" i="1"/>
  <c r="AZ147" i="1" s="1"/>
  <c r="AH428" i="1"/>
  <c r="AH433" i="1"/>
  <c r="AH415" i="1"/>
  <c r="AH342" i="1"/>
  <c r="AH421" i="1"/>
  <c r="AH431" i="1"/>
  <c r="AH426" i="1"/>
  <c r="AH315" i="1"/>
  <c r="AH424" i="1"/>
  <c r="AH429" i="1"/>
  <c r="AH347" i="1"/>
  <c r="S118" i="2" s="1"/>
  <c r="T118" i="2" s="1"/>
  <c r="U118" i="2" s="1"/>
  <c r="AD294" i="1"/>
  <c r="AD277" i="1"/>
  <c r="AE252" i="1"/>
  <c r="AE284" i="1"/>
  <c r="AE265" i="1"/>
  <c r="AE241" i="1"/>
  <c r="AE235" i="1"/>
  <c r="AE289" i="1"/>
  <c r="AE293" i="1"/>
  <c r="AD230" i="1"/>
  <c r="AD229" i="1"/>
  <c r="AD280" i="1"/>
  <c r="AD433" i="1"/>
  <c r="AD438" i="1"/>
  <c r="AD360" i="1"/>
  <c r="AD390" i="1"/>
  <c r="AD348" i="1"/>
  <c r="AD318" i="1"/>
  <c r="AD437" i="1"/>
  <c r="AD342" i="1"/>
  <c r="AD383" i="1"/>
  <c r="AD378" i="1"/>
  <c r="AD351" i="1"/>
  <c r="AD330" i="1"/>
  <c r="AD364" i="1"/>
  <c r="AE370" i="1"/>
  <c r="AE422" i="1"/>
  <c r="AE427" i="1"/>
  <c r="AE392" i="1"/>
  <c r="AE372" i="1"/>
  <c r="AE365" i="1"/>
  <c r="AE308" i="1"/>
  <c r="AE375" i="1"/>
  <c r="AE349" i="1"/>
  <c r="AE374" i="1"/>
  <c r="AE376" i="1"/>
  <c r="AH314" i="1"/>
  <c r="AH332" i="1"/>
  <c r="AH400" i="1"/>
  <c r="AH416" i="1"/>
  <c r="AH309" i="1"/>
  <c r="AH362" i="1"/>
  <c r="AH394" i="1"/>
  <c r="AH373" i="1"/>
  <c r="AH402" i="1"/>
  <c r="AH317" i="1"/>
  <c r="AH326" i="1"/>
  <c r="AH305" i="1"/>
  <c r="AE243" i="1"/>
  <c r="AD270" i="1"/>
  <c r="AE259" i="1"/>
  <c r="AE268" i="1"/>
  <c r="AE248" i="1"/>
  <c r="AE250" i="1"/>
  <c r="AE251" i="1"/>
  <c r="AE291" i="1"/>
  <c r="AE272" i="1"/>
  <c r="AD250" i="1"/>
  <c r="AD245" i="1"/>
  <c r="AD296" i="1"/>
  <c r="AD233" i="1"/>
  <c r="AD255" i="1"/>
  <c r="AD274" i="1"/>
  <c r="AD407" i="1"/>
  <c r="AD326" i="1"/>
  <c r="AD387" i="1"/>
  <c r="AD371" i="1"/>
  <c r="AD397" i="1"/>
  <c r="AD428" i="1"/>
  <c r="AD430" i="1"/>
  <c r="AD363" i="1"/>
  <c r="AD400" i="1"/>
  <c r="AD427" i="1"/>
  <c r="AD307" i="1"/>
  <c r="AD431" i="1"/>
  <c r="AD349" i="1"/>
  <c r="AE373" i="1"/>
  <c r="AE346" i="1"/>
  <c r="AE399" i="1"/>
  <c r="AE440" i="1"/>
  <c r="AE355" i="1"/>
  <c r="AE324" i="1"/>
  <c r="AE348" i="1"/>
  <c r="AE314" i="1"/>
  <c r="AE410" i="1"/>
  <c r="AE382" i="1"/>
  <c r="AE381" i="1"/>
  <c r="AH337" i="1"/>
  <c r="AH357" i="1"/>
  <c r="AH333" i="1"/>
  <c r="AH301" i="1"/>
  <c r="AH322" i="1"/>
  <c r="AH307" i="1"/>
  <c r="AH328" i="1"/>
  <c r="AH364" i="1"/>
  <c r="AH320" i="1"/>
  <c r="AH319" i="1"/>
  <c r="AH427" i="1"/>
  <c r="AD242" i="1"/>
  <c r="AE286" i="1"/>
  <c r="AE270" i="1"/>
  <c r="AE229" i="1"/>
  <c r="AE233" i="1"/>
  <c r="AE238" i="1"/>
  <c r="AE263" i="1"/>
  <c r="AE254" i="1"/>
  <c r="AE269" i="1"/>
  <c r="AD256" i="1"/>
  <c r="AD295" i="1"/>
  <c r="AD252" i="1"/>
  <c r="AD271" i="1"/>
  <c r="AD235" i="1"/>
  <c r="AD265" i="1"/>
  <c r="AD388" i="1"/>
  <c r="AD423" i="1"/>
  <c r="AD368" i="1"/>
  <c r="AD352" i="1"/>
  <c r="AD339" i="1"/>
  <c r="AD413" i="1"/>
  <c r="AD311" i="1"/>
  <c r="AD408" i="1"/>
  <c r="AD420" i="1"/>
  <c r="AD381" i="1"/>
  <c r="AD299" i="1"/>
  <c r="AD321" i="1"/>
  <c r="AD338" i="1"/>
  <c r="AE426" i="1"/>
  <c r="AE344" i="1"/>
  <c r="AE397" i="1"/>
  <c r="AE325" i="1"/>
  <c r="AE352" i="1"/>
  <c r="AE438" i="1"/>
  <c r="AE309" i="1"/>
  <c r="AE371" i="1"/>
  <c r="AE383" i="1"/>
  <c r="AE327" i="1"/>
  <c r="AE350" i="1"/>
  <c r="AE432" i="1"/>
  <c r="AH312" i="1"/>
  <c r="AH387" i="1"/>
  <c r="AH313" i="1"/>
  <c r="AH438" i="1"/>
  <c r="AH390" i="1"/>
  <c r="AH334" i="1"/>
  <c r="AH406" i="1"/>
  <c r="AH339" i="1"/>
  <c r="AH369" i="1"/>
  <c r="AH385" i="1"/>
  <c r="AH412" i="1"/>
  <c r="AE234" i="1"/>
  <c r="AE285" i="1"/>
  <c r="AE257" i="1"/>
  <c r="AE282" i="1"/>
  <c r="AE240" i="1"/>
  <c r="AE247" i="1"/>
  <c r="AD292" i="1"/>
  <c r="AD283" i="1"/>
  <c r="AD259" i="1"/>
  <c r="AD237" i="1"/>
  <c r="AD286" i="1"/>
  <c r="AD373" i="1"/>
  <c r="AD404" i="1"/>
  <c r="AD421" i="1"/>
  <c r="AD315" i="1"/>
  <c r="AD301" i="1"/>
  <c r="AD358" i="1"/>
  <c r="AD320" i="1"/>
  <c r="AD393" i="1"/>
  <c r="AD432" i="1"/>
  <c r="AD418" i="1"/>
  <c r="AD435" i="1"/>
  <c r="AD336" i="1"/>
  <c r="AE403" i="1"/>
  <c r="AE307" i="1"/>
  <c r="AE396" i="1"/>
  <c r="AE315" i="1"/>
  <c r="AE421" i="1"/>
  <c r="AE390" i="1"/>
  <c r="AE360" i="1"/>
  <c r="AE332" i="1"/>
  <c r="AE361" i="1"/>
  <c r="AE433" i="1"/>
  <c r="AE398" i="1"/>
  <c r="AE384" i="1"/>
  <c r="AE379" i="1"/>
  <c r="AH435" i="1"/>
  <c r="AH372" i="1"/>
  <c r="AH382" i="1"/>
  <c r="AH303" i="1"/>
  <c r="AH404" i="1"/>
  <c r="AH383" i="1"/>
  <c r="AH365" i="1"/>
  <c r="AH422" i="1"/>
  <c r="AH432" i="1"/>
  <c r="AH399" i="1"/>
  <c r="AH351" i="1"/>
  <c r="AH352" i="1"/>
  <c r="AH338" i="1"/>
  <c r="AE278" i="1"/>
  <c r="AE275" i="1"/>
  <c r="AE292" i="1"/>
  <c r="AE236" i="1"/>
  <c r="AE255" i="1"/>
  <c r="AE288" i="1"/>
  <c r="AE232" i="1"/>
  <c r="AE297" i="1"/>
  <c r="AE277" i="1"/>
  <c r="AE230" i="1"/>
  <c r="AE249" i="1"/>
  <c r="AE246" i="1"/>
  <c r="AE280" i="1"/>
  <c r="AE239" i="1"/>
  <c r="AD287" i="1"/>
  <c r="AD249" i="1"/>
  <c r="AD289" i="1"/>
  <c r="AD258" i="1"/>
  <c r="AD236" i="1"/>
  <c r="AD260" i="1"/>
  <c r="AD284" i="1"/>
  <c r="AD244" i="1"/>
  <c r="AD366" i="1"/>
  <c r="AD389" i="1"/>
  <c r="AD332" i="1"/>
  <c r="AD324" i="1"/>
  <c r="AD346" i="1"/>
  <c r="AD333" i="1"/>
  <c r="AD354" i="1"/>
  <c r="AD370" i="1"/>
  <c r="AD395" i="1"/>
  <c r="AD384" i="1"/>
  <c r="AD416" i="1"/>
  <c r="AD406" i="1"/>
  <c r="AE357" i="1"/>
  <c r="AE311" i="1"/>
  <c r="AE423" i="1"/>
  <c r="AE401" i="1"/>
  <c r="AE320" i="1"/>
  <c r="AE377" i="1"/>
  <c r="AE411" i="1"/>
  <c r="AE302" i="1"/>
  <c r="AE313" i="1"/>
  <c r="AE419" i="1"/>
  <c r="AE337" i="1"/>
  <c r="AE425" i="1"/>
  <c r="AE404" i="1"/>
  <c r="AH409" i="1"/>
  <c r="AH420" i="1"/>
  <c r="AH308" i="1"/>
  <c r="AH359" i="1"/>
  <c r="AH349" i="1"/>
  <c r="AH325" i="1"/>
  <c r="AH393" i="1"/>
  <c r="AH407" i="1"/>
  <c r="AH405" i="1"/>
  <c r="AH318" i="1"/>
  <c r="AH327" i="1"/>
  <c r="AH389" i="1"/>
  <c r="AE231" i="1"/>
  <c r="AE283" i="1"/>
  <c r="AE242" i="1"/>
  <c r="AE260" i="1"/>
  <c r="AE261" i="1"/>
  <c r="AE256" i="1"/>
  <c r="AE273" i="1"/>
  <c r="AD267" i="1"/>
  <c r="AD281" i="1"/>
  <c r="AD273" i="1"/>
  <c r="AD278" i="1"/>
  <c r="AD240" i="1"/>
  <c r="AD279" i="1"/>
  <c r="AD232" i="1"/>
  <c r="AD314" i="1"/>
  <c r="AD356" i="1"/>
  <c r="AD309" i="1"/>
  <c r="AD399" i="1"/>
  <c r="AD319" i="1"/>
  <c r="AD385" i="1"/>
  <c r="AD409" i="1"/>
  <c r="AD401" i="1"/>
  <c r="AD417" i="1"/>
  <c r="AE342" i="1"/>
  <c r="AE400" i="1"/>
  <c r="AE362" i="1"/>
  <c r="AE402" i="1"/>
  <c r="AE407" i="1"/>
  <c r="AE385" i="1"/>
  <c r="AE416" i="1"/>
  <c r="AE331" i="1"/>
  <c r="AE356" i="1"/>
  <c r="AE412" i="1"/>
  <c r="AE339" i="1"/>
  <c r="AE328" i="1"/>
  <c r="AE338" i="1"/>
  <c r="AH398" i="1"/>
  <c r="AH425" i="1"/>
  <c r="AH366" i="1"/>
  <c r="AH343" i="1"/>
  <c r="AH367" i="1"/>
  <c r="AH434" i="1"/>
  <c r="AH353" i="1"/>
  <c r="AH304" i="1"/>
  <c r="AH355" i="1"/>
  <c r="AH371" i="1"/>
  <c r="AH324" i="1"/>
  <c r="AH419" i="1"/>
  <c r="AK91" i="1"/>
  <c r="AZ91" i="1" s="1"/>
  <c r="AK100" i="1"/>
  <c r="AZ100" i="1" s="1"/>
  <c r="AK52" i="1"/>
  <c r="AK30" i="1"/>
  <c r="AZ30" i="1" s="1"/>
  <c r="AL30" i="1" s="1"/>
  <c r="AH408" i="1"/>
  <c r="AH401" i="1"/>
  <c r="AK123" i="1"/>
  <c r="AZ123" i="1" s="1"/>
  <c r="AK209" i="1"/>
  <c r="AZ209" i="1" s="1"/>
  <c r="AK148" i="1"/>
  <c r="AZ148" i="1" s="1"/>
  <c r="AK215" i="1"/>
  <c r="AZ215" i="1" s="1"/>
  <c r="AK132" i="1"/>
  <c r="AZ132" i="1" s="1"/>
  <c r="AK125" i="1"/>
  <c r="AZ125" i="1" s="1"/>
  <c r="AK177" i="1"/>
  <c r="AZ177" i="1" s="1"/>
  <c r="AK137" i="1"/>
  <c r="AZ137" i="1" s="1"/>
  <c r="AK166" i="1"/>
  <c r="AZ166" i="1" s="1"/>
  <c r="AK99" i="1"/>
  <c r="AZ99" i="1" s="1"/>
  <c r="AG291" i="1"/>
  <c r="AG245" i="1"/>
  <c r="AK17" i="1"/>
  <c r="AZ17" i="1" s="1"/>
  <c r="AL17" i="1" s="1"/>
  <c r="AG273" i="1"/>
  <c r="AG280" i="1"/>
  <c r="AG236" i="1"/>
  <c r="AG286" i="1"/>
  <c r="AV56" i="1"/>
  <c r="AK56" i="1" s="1"/>
  <c r="S108" i="2"/>
  <c r="P38" i="2" s="1"/>
  <c r="AG257" i="1"/>
  <c r="AG269" i="1"/>
  <c r="AG282" i="1"/>
  <c r="AG251" i="1"/>
  <c r="AG229" i="1"/>
  <c r="AG275" i="1"/>
  <c r="AG232" i="1"/>
  <c r="AG288" i="1"/>
  <c r="AG233" i="1"/>
  <c r="AG231" i="1"/>
  <c r="AG279" i="1"/>
  <c r="AG255" i="1"/>
  <c r="AG290" i="1"/>
  <c r="AG265" i="1"/>
  <c r="AG363" i="1"/>
  <c r="AG260" i="1"/>
  <c r="AG237" i="1"/>
  <c r="AG267" i="1"/>
  <c r="AG254" i="1"/>
  <c r="AG259" i="1"/>
  <c r="AG296" i="1"/>
  <c r="AG272" i="1"/>
  <c r="AG249" i="1"/>
  <c r="AG234" i="1"/>
  <c r="AG297" i="1"/>
  <c r="AG256" i="1"/>
  <c r="AG266" i="1"/>
  <c r="AG253" i="1"/>
  <c r="AG287" i="1"/>
  <c r="AG298" i="1"/>
  <c r="AG235" i="1"/>
  <c r="AG244" i="1"/>
  <c r="AG276" i="1"/>
  <c r="AG242" i="1"/>
  <c r="AG271" i="1"/>
  <c r="AG264" i="1"/>
  <c r="AG263" i="1"/>
  <c r="AG262" i="1"/>
  <c r="AG246" i="1"/>
  <c r="AG274" i="1"/>
  <c r="AG268" i="1"/>
  <c r="AG283" i="1"/>
  <c r="AG293" i="1"/>
  <c r="AG238" i="1"/>
  <c r="AG270" i="1"/>
  <c r="AG284" i="1"/>
  <c r="AG292" i="1"/>
  <c r="AG261" i="1"/>
  <c r="AG289" i="1"/>
  <c r="AG277" i="1"/>
  <c r="AG243" i="1"/>
  <c r="AG247" i="1"/>
  <c r="AG295" i="1"/>
  <c r="AG241" i="1"/>
  <c r="AG250" i="1"/>
  <c r="AG258" i="1"/>
  <c r="AG240" i="1"/>
  <c r="AG294" i="1"/>
  <c r="AG239" i="1"/>
  <c r="AG252" i="1"/>
  <c r="AG278" i="1"/>
  <c r="AG248" i="1"/>
  <c r="AG285" i="1"/>
  <c r="AG230" i="1"/>
  <c r="AG281" i="1"/>
  <c r="AG430" i="1"/>
  <c r="AG301" i="1"/>
  <c r="AG428" i="1"/>
  <c r="AG310" i="1"/>
  <c r="AG308" i="1"/>
  <c r="AG303" i="1"/>
  <c r="AG355" i="1"/>
  <c r="AG340" i="1"/>
  <c r="AG315" i="1"/>
  <c r="AG345" i="1"/>
  <c r="AG394" i="1"/>
  <c r="AG388" i="1"/>
  <c r="AG419" i="1"/>
  <c r="AG333" i="1"/>
  <c r="AG354" i="1"/>
  <c r="AG375" i="1"/>
  <c r="AG371" i="1"/>
  <c r="AG317" i="1"/>
  <c r="AG378" i="1"/>
  <c r="AG423" i="1"/>
  <c r="AG395" i="1"/>
  <c r="AG353" i="1"/>
  <c r="AG411" i="1"/>
  <c r="AG432" i="1"/>
  <c r="AG346" i="1"/>
  <c r="AG320" i="1"/>
  <c r="AG369" i="1"/>
  <c r="AG405" i="1"/>
  <c r="AG362" i="1"/>
  <c r="AG393" i="1"/>
  <c r="AG402" i="1"/>
  <c r="AG434" i="1"/>
  <c r="AG337" i="1"/>
  <c r="AG403" i="1"/>
  <c r="AG357" i="1"/>
  <c r="AG328" i="1"/>
  <c r="AG386" i="1"/>
  <c r="AG404" i="1"/>
  <c r="AG431" i="1"/>
  <c r="AG366" i="1"/>
  <c r="AG401" i="1"/>
  <c r="AG342" i="1"/>
  <c r="AG352" i="1"/>
  <c r="AG319" i="1"/>
  <c r="AG327" i="1"/>
  <c r="AG341" i="1"/>
  <c r="AG368" i="1"/>
  <c r="AG416" i="1"/>
  <c r="AG309" i="1"/>
  <c r="AG332" i="1"/>
  <c r="AG300" i="1"/>
  <c r="AG360" i="1"/>
  <c r="AG412" i="1"/>
  <c r="AG314" i="1"/>
  <c r="AG351" i="1"/>
  <c r="AG435" i="1"/>
  <c r="AG429" i="1"/>
  <c r="AG358" i="1"/>
  <c r="AG373" i="1"/>
  <c r="AG364" i="1"/>
  <c r="AG322" i="1"/>
  <c r="AG311" i="1"/>
  <c r="AG383" i="1"/>
  <c r="AG334" i="1"/>
  <c r="AG372" i="1"/>
  <c r="AG330" i="1"/>
  <c r="AG313" i="1"/>
  <c r="AG409" i="1"/>
  <c r="AG331" i="1"/>
  <c r="AG398" i="1"/>
  <c r="AG426" i="1"/>
  <c r="AG436" i="1"/>
  <c r="AG307" i="1"/>
  <c r="AG415" i="1"/>
  <c r="AG318" i="1"/>
  <c r="AG344" i="1"/>
  <c r="AG376" i="1"/>
  <c r="AG439" i="1"/>
  <c r="AG413" i="1"/>
  <c r="AG370" i="1"/>
  <c r="AG424" i="1"/>
  <c r="AG425" i="1"/>
  <c r="AG326" i="1"/>
  <c r="AG382" i="1"/>
  <c r="AG427" i="1"/>
  <c r="AG433" i="1"/>
  <c r="AG408" i="1"/>
  <c r="AG392" i="1"/>
  <c r="AG400" i="1"/>
  <c r="AG348" i="1"/>
  <c r="AG304" i="1"/>
  <c r="AG361" i="1"/>
  <c r="AG389" i="1"/>
  <c r="AG380" i="1"/>
  <c r="AG397" i="1"/>
  <c r="AG377" i="1"/>
  <c r="AG390" i="1"/>
  <c r="AG387" i="1"/>
  <c r="AG374" i="1"/>
  <c r="AG410" i="1"/>
  <c r="AG396" i="1"/>
  <c r="AG385" i="1"/>
  <c r="AG321" i="1"/>
  <c r="AG365" i="1"/>
  <c r="AG306" i="1"/>
  <c r="AG420" i="1"/>
  <c r="AG440" i="1"/>
  <c r="AG302" i="1"/>
  <c r="AG406" i="1"/>
  <c r="AG343" i="1"/>
  <c r="AG438" i="1"/>
  <c r="AG325" i="1"/>
  <c r="AG367" i="1"/>
  <c r="AG417" i="1"/>
  <c r="AG323" i="1"/>
  <c r="AG381" i="1"/>
  <c r="AG335" i="1"/>
  <c r="AG399" i="1"/>
  <c r="AG437" i="1"/>
  <c r="AG421" i="1"/>
  <c r="AG356" i="1"/>
  <c r="AG347" i="1"/>
  <c r="AG359" i="1"/>
  <c r="AG422" i="1"/>
  <c r="AG305" i="1"/>
  <c r="AG414" i="1"/>
  <c r="AG391" i="1"/>
  <c r="AG349" i="1"/>
  <c r="AG407" i="1"/>
  <c r="AG329" i="1"/>
  <c r="AG384" i="1"/>
  <c r="AG418" i="1"/>
  <c r="AG316" i="1"/>
  <c r="AG379" i="1"/>
  <c r="AG339" i="1"/>
  <c r="AG350" i="1"/>
  <c r="AG336" i="1"/>
  <c r="AG312" i="1"/>
  <c r="AG324" i="1"/>
  <c r="AG299" i="1"/>
  <c r="AF365" i="1"/>
  <c r="AF395" i="1"/>
  <c r="AF349" i="1"/>
  <c r="AF318" i="1"/>
  <c r="AF393" i="1"/>
  <c r="AF384" i="1"/>
  <c r="AF398" i="1"/>
  <c r="AF327" i="1"/>
  <c r="AF381" i="1"/>
  <c r="AF373" i="1"/>
  <c r="AF346" i="1"/>
  <c r="AF357" i="1"/>
  <c r="AF397" i="1"/>
  <c r="AF406" i="1"/>
  <c r="AF302" i="1"/>
  <c r="AF325" i="1"/>
  <c r="AF299" i="1"/>
  <c r="AF385" i="1"/>
  <c r="AF400" i="1"/>
  <c r="AF422" i="1"/>
  <c r="AF388" i="1"/>
  <c r="AF358" i="1"/>
  <c r="AF392" i="1"/>
  <c r="AF311" i="1"/>
  <c r="AF413" i="1"/>
  <c r="AF355" i="1"/>
  <c r="AF334" i="1"/>
  <c r="AF376" i="1"/>
  <c r="AF403" i="1"/>
  <c r="AF360" i="1"/>
  <c r="AF312" i="1"/>
  <c r="AF370" i="1"/>
  <c r="AF371" i="1"/>
  <c r="AF433" i="1"/>
  <c r="AF386" i="1"/>
  <c r="AF411" i="1"/>
  <c r="AF383" i="1"/>
  <c r="AF344" i="1"/>
  <c r="AF321" i="1"/>
  <c r="AF379" i="1"/>
  <c r="AF304" i="1"/>
  <c r="AF364" i="1"/>
  <c r="AF387" i="1"/>
  <c r="AF439" i="1"/>
  <c r="AF331" i="1"/>
  <c r="AF317" i="1"/>
  <c r="AF438" i="1"/>
  <c r="AF315" i="1"/>
  <c r="AF420" i="1"/>
  <c r="AF366" i="1"/>
  <c r="AF369" i="1"/>
  <c r="AF303" i="1"/>
  <c r="AF428" i="1"/>
  <c r="AF340" i="1"/>
  <c r="AF424" i="1"/>
  <c r="AF323" i="1"/>
  <c r="AF347" i="1"/>
  <c r="AF409" i="1"/>
  <c r="AF362" i="1"/>
  <c r="AF348" i="1"/>
  <c r="AF351" i="1"/>
  <c r="AF432" i="1"/>
  <c r="AF333" i="1"/>
  <c r="AF301" i="1"/>
  <c r="AF307" i="1"/>
  <c r="AF408" i="1"/>
  <c r="AF434" i="1"/>
  <c r="AF418" i="1"/>
  <c r="AF310" i="1"/>
  <c r="AF332" i="1"/>
  <c r="AF407" i="1"/>
  <c r="AF399" i="1"/>
  <c r="AF336" i="1"/>
  <c r="AF394" i="1"/>
  <c r="AF350" i="1"/>
  <c r="AF437" i="1"/>
  <c r="AF435" i="1"/>
  <c r="AF430" i="1"/>
  <c r="AF425" i="1"/>
  <c r="AF429" i="1"/>
  <c r="AF345" i="1"/>
  <c r="AF431" i="1"/>
  <c r="AF415" i="1"/>
  <c r="AF374" i="1"/>
  <c r="AF300" i="1"/>
  <c r="AF356" i="1"/>
  <c r="AF427" i="1"/>
  <c r="AF305" i="1"/>
  <c r="AF320" i="1"/>
  <c r="AF414" i="1"/>
  <c r="AF416" i="1"/>
  <c r="AF417" i="1"/>
  <c r="AF419" i="1"/>
  <c r="AF375" i="1"/>
  <c r="AF330" i="1"/>
  <c r="AF423" i="1"/>
  <c r="AF380" i="1"/>
  <c r="AF378" i="1"/>
  <c r="AF382" i="1"/>
  <c r="AF372" i="1"/>
  <c r="AF314" i="1"/>
  <c r="AF337" i="1"/>
  <c r="AF309" i="1"/>
  <c r="AF326" i="1"/>
  <c r="AF377" i="1"/>
  <c r="AF319" i="1"/>
  <c r="AF339" i="1"/>
  <c r="AF361" i="1"/>
  <c r="AF404" i="1"/>
  <c r="AF426" i="1"/>
  <c r="AF322" i="1"/>
  <c r="AF440" i="1"/>
  <c r="AF402" i="1"/>
  <c r="AF368" i="1"/>
  <c r="AF342" i="1"/>
  <c r="AF354" i="1"/>
  <c r="AF343" i="1"/>
  <c r="AF324" i="1"/>
  <c r="AF410" i="1"/>
  <c r="AF341" i="1"/>
  <c r="AF401" i="1"/>
  <c r="AF396" i="1"/>
  <c r="AF390" i="1"/>
  <c r="AF329" i="1"/>
  <c r="AF313" i="1"/>
  <c r="AF436" i="1"/>
  <c r="AF367" i="1"/>
  <c r="AF359" i="1"/>
  <c r="AF306" i="1"/>
  <c r="AF352" i="1"/>
  <c r="AF353" i="1"/>
  <c r="AF316" i="1"/>
  <c r="AF335" i="1"/>
  <c r="AF412" i="1"/>
  <c r="AF328" i="1"/>
  <c r="AF363" i="1"/>
  <c r="AF308" i="1"/>
  <c r="AF405" i="1"/>
  <c r="AF389" i="1"/>
  <c r="AF421" i="1"/>
  <c r="AF391" i="1"/>
  <c r="AB309" i="1"/>
  <c r="AB367" i="1"/>
  <c r="AB308" i="1"/>
  <c r="AB372" i="1"/>
  <c r="AB413" i="1"/>
  <c r="AB391" i="1"/>
  <c r="AB426" i="1"/>
  <c r="AB313" i="1"/>
  <c r="AB414" i="1"/>
  <c r="AB329" i="1"/>
  <c r="AB356" i="1"/>
  <c r="AB326" i="1"/>
  <c r="AB343" i="1"/>
  <c r="AB429" i="1"/>
  <c r="AB349" i="1"/>
  <c r="AB427" i="1"/>
  <c r="AB421" i="1"/>
  <c r="AB417" i="1"/>
  <c r="AB364" i="1"/>
  <c r="AB371" i="1"/>
  <c r="AB440" i="1"/>
  <c r="AB341" i="1"/>
  <c r="AB311" i="1"/>
  <c r="AB338" i="1"/>
  <c r="AB333" i="1"/>
  <c r="AB331" i="1"/>
  <c r="AB319" i="1"/>
  <c r="AB302" i="1"/>
  <c r="AB381" i="1"/>
  <c r="AB374" i="1"/>
  <c r="AB336" i="1"/>
  <c r="AB334" i="1"/>
  <c r="AB339" i="1"/>
  <c r="AB318" i="1"/>
  <c r="AB439" i="1"/>
  <c r="AB362" i="1"/>
  <c r="AB437" i="1"/>
  <c r="AB387" i="1"/>
  <c r="AB365" i="1"/>
  <c r="AB434" i="1"/>
  <c r="AB317" i="1"/>
  <c r="AB310" i="1"/>
  <c r="AB430" i="1"/>
  <c r="AB344" i="1"/>
  <c r="AB402" i="1"/>
  <c r="AB340" i="1"/>
  <c r="AB360" i="1"/>
  <c r="AB399" i="1"/>
  <c r="AB395" i="1"/>
  <c r="AB337" i="1"/>
  <c r="AB406" i="1"/>
  <c r="AB303" i="1"/>
  <c r="AB327" i="1"/>
  <c r="AB435" i="1"/>
  <c r="AB394" i="1"/>
  <c r="AB384" i="1"/>
  <c r="AB416" i="1"/>
  <c r="AB392" i="1"/>
  <c r="AB423" i="1"/>
  <c r="AB376" i="1"/>
  <c r="AB409" i="1"/>
  <c r="AB432" i="1"/>
  <c r="AB314" i="1"/>
  <c r="AB385" i="1"/>
  <c r="AB304" i="1"/>
  <c r="AB335" i="1"/>
  <c r="AB325" i="1"/>
  <c r="AB368" i="1"/>
  <c r="AB401" i="1"/>
  <c r="AB436" i="1"/>
  <c r="AB359" i="1"/>
  <c r="AB307" i="1"/>
  <c r="AB324" i="1"/>
  <c r="AB354" i="1"/>
  <c r="AB389" i="1"/>
  <c r="AB369" i="1"/>
  <c r="AB397" i="1"/>
  <c r="AB355" i="1"/>
  <c r="AB299" i="1"/>
  <c r="AB350" i="1"/>
  <c r="AB388" i="1"/>
  <c r="AB363" i="1"/>
  <c r="AB383" i="1"/>
  <c r="AB379" i="1"/>
  <c r="AB419" i="1"/>
  <c r="AB300" i="1"/>
  <c r="AB404" i="1"/>
  <c r="AB400" i="1"/>
  <c r="AB352" i="1"/>
  <c r="AB377" i="1"/>
  <c r="AB358" i="1"/>
  <c r="AB347" i="1"/>
  <c r="AB375" i="1"/>
  <c r="AB425" i="1"/>
  <c r="AB412" i="1"/>
  <c r="AB320" i="1"/>
  <c r="AB351" i="1"/>
  <c r="AB408" i="1"/>
  <c r="AB346" i="1"/>
  <c r="AB332" i="1"/>
  <c r="AB321" i="1"/>
  <c r="AB396" i="1"/>
  <c r="AB428" i="1"/>
  <c r="AB431" i="1"/>
  <c r="AB322" i="1"/>
  <c r="AB330" i="1"/>
  <c r="AB328" i="1"/>
  <c r="AB323" i="1"/>
  <c r="AB390" i="1"/>
  <c r="AB398" i="1"/>
  <c r="AB361" i="1"/>
  <c r="AB370" i="1"/>
  <c r="AB382" i="1"/>
  <c r="AB393" i="1"/>
  <c r="AB380" i="1"/>
  <c r="AB418" i="1"/>
  <c r="AB433" i="1"/>
  <c r="AB366" i="1"/>
  <c r="AB386" i="1"/>
  <c r="AB345" i="1"/>
  <c r="AB316" i="1"/>
  <c r="AB378" i="1"/>
  <c r="AB415" i="1"/>
  <c r="AB306" i="1"/>
  <c r="AB410" i="1"/>
  <c r="AB315" i="1"/>
  <c r="AB438" i="1"/>
  <c r="AB373" i="1"/>
  <c r="AB312" i="1"/>
  <c r="AB407" i="1"/>
  <c r="AB403" i="1"/>
  <c r="AB305" i="1"/>
  <c r="AB420" i="1"/>
  <c r="AB348" i="1"/>
  <c r="AB353" i="1"/>
  <c r="AB357" i="1"/>
  <c r="AB405" i="1"/>
  <c r="AB422" i="1"/>
  <c r="AB424" i="1"/>
  <c r="AB342" i="1"/>
  <c r="AB301" i="1"/>
  <c r="AY204" i="1"/>
  <c r="AY201" i="1"/>
  <c r="AZ160" i="1"/>
  <c r="AI89" i="1"/>
  <c r="AX89" i="1" s="1"/>
  <c r="AK89" i="1"/>
  <c r="AJ119" i="1"/>
  <c r="AY84" i="1"/>
  <c r="AY216" i="1"/>
  <c r="AY187" i="1"/>
  <c r="AY166" i="1"/>
  <c r="AZ149" i="1"/>
  <c r="AY155" i="1"/>
  <c r="AI119" i="1"/>
  <c r="AX119" i="1" s="1"/>
  <c r="AY130" i="1"/>
  <c r="AY85" i="1"/>
  <c r="AY183" i="1"/>
  <c r="AY114" i="1"/>
  <c r="AY134" i="1"/>
  <c r="AY95" i="1"/>
  <c r="AY144" i="1"/>
  <c r="AY200" i="1"/>
  <c r="AY109" i="1"/>
  <c r="AY206" i="1"/>
  <c r="AY167" i="1"/>
  <c r="AY106" i="1"/>
  <c r="AY156" i="1"/>
  <c r="AY189" i="1"/>
  <c r="AY121" i="1"/>
  <c r="AZ105" i="1"/>
  <c r="AY137" i="1"/>
  <c r="AY185" i="1"/>
  <c r="AY160" i="1"/>
  <c r="AY186" i="1"/>
  <c r="AY141" i="1"/>
  <c r="AY108" i="1"/>
  <c r="AY168" i="1"/>
  <c r="AY179" i="1"/>
  <c r="AY89" i="1"/>
  <c r="AY176" i="1"/>
  <c r="AY120" i="1"/>
  <c r="AY93" i="1"/>
  <c r="AY126" i="1"/>
  <c r="AK11" i="1"/>
  <c r="AZ11" i="1" s="1"/>
  <c r="AY138" i="1"/>
  <c r="AY157" i="1"/>
  <c r="AY203" i="1"/>
  <c r="AY207" i="1"/>
  <c r="AY192" i="1"/>
  <c r="AY148" i="1"/>
  <c r="AY131" i="1"/>
  <c r="AZ110" i="1"/>
  <c r="AY220" i="1"/>
  <c r="AY110" i="1"/>
  <c r="AF338" i="1"/>
  <c r="AU119" i="1"/>
  <c r="AG338" i="1"/>
  <c r="AV119" i="1"/>
  <c r="AY132" i="1"/>
  <c r="AX190" i="1"/>
  <c r="AY86" i="1"/>
  <c r="AX142" i="1"/>
  <c r="AY147" i="1"/>
  <c r="AY210" i="1"/>
  <c r="AY123" i="1"/>
  <c r="AY199" i="1"/>
  <c r="AY219" i="1"/>
  <c r="AY202" i="1"/>
  <c r="AX93" i="1"/>
  <c r="AY174" i="1"/>
  <c r="AY188" i="1"/>
  <c r="AY159" i="1"/>
  <c r="AX160" i="1"/>
  <c r="AX153" i="1"/>
  <c r="AX182" i="1"/>
  <c r="AY213" i="1"/>
  <c r="AX130" i="1"/>
  <c r="AX135" i="1"/>
  <c r="AX116" i="1"/>
  <c r="AX189" i="1"/>
  <c r="AX146" i="1"/>
  <c r="AK21" i="1"/>
  <c r="AZ21" i="1" s="1"/>
  <c r="AL21" i="1" s="1"/>
  <c r="AL66" i="1"/>
  <c r="AK75" i="1"/>
  <c r="AZ75" i="1" s="1"/>
  <c r="AL75" i="1" s="1"/>
  <c r="AK16" i="1"/>
  <c r="AZ16" i="1" s="1"/>
  <c r="AL16" i="1" s="1"/>
  <c r="AK20" i="1"/>
  <c r="AZ20" i="1" s="1"/>
  <c r="AL20" i="1" s="1"/>
  <c r="AK41" i="1"/>
  <c r="AZ41" i="1" s="1"/>
  <c r="AK74" i="1"/>
  <c r="AZ74" i="1" s="1"/>
  <c r="AL74" i="1" s="1"/>
  <c r="AK69" i="1"/>
  <c r="AZ69" i="1" s="1"/>
  <c r="AL69" i="1" s="1"/>
  <c r="AX186" i="1"/>
  <c r="AK47" i="1"/>
  <c r="AZ47" i="1" s="1"/>
  <c r="AL47" i="1" s="1"/>
  <c r="AY221" i="1"/>
  <c r="AX110" i="1"/>
  <c r="AK12" i="1"/>
  <c r="AZ12" i="1" s="1"/>
  <c r="AX152" i="1"/>
  <c r="AK31" i="1"/>
  <c r="AZ31" i="1" s="1"/>
  <c r="AL31" i="1" s="1"/>
  <c r="AK19" i="1"/>
  <c r="AZ19" i="1" s="1"/>
  <c r="AK28" i="1"/>
  <c r="AZ28" i="1" s="1"/>
  <c r="AL28" i="1" s="1"/>
  <c r="AK49" i="1"/>
  <c r="AL26" i="1"/>
  <c r="AK33" i="1"/>
  <c r="AZ33" i="1" s="1"/>
  <c r="AZ52" i="1"/>
  <c r="AL52" i="1" s="1"/>
  <c r="AL35" i="1"/>
  <c r="AK82" i="1"/>
  <c r="AZ82" i="1" s="1"/>
  <c r="AK80" i="1"/>
  <c r="AK50" i="1"/>
  <c r="AZ50" i="1" s="1"/>
  <c r="AK18" i="1"/>
  <c r="AZ18" i="1" s="1"/>
  <c r="AK48" i="1"/>
  <c r="AZ48" i="1" s="1"/>
  <c r="AL36" i="1"/>
  <c r="AK61" i="1"/>
  <c r="AZ61" i="1" s="1"/>
  <c r="AK79" i="1"/>
  <c r="AZ79" i="1" s="1"/>
  <c r="AL79" i="1" s="1"/>
  <c r="AK57" i="1"/>
  <c r="AZ57" i="1" s="1"/>
  <c r="AK22" i="1"/>
  <c r="AZ22" i="1" s="1"/>
  <c r="AK34" i="1"/>
  <c r="AZ34" i="1" s="1"/>
  <c r="AK71" i="1"/>
  <c r="AZ71" i="1" s="1"/>
  <c r="AK54" i="1"/>
  <c r="AZ54" i="1" s="1"/>
  <c r="AK44" i="1"/>
  <c r="AZ44" i="1" s="1"/>
  <c r="AK63" i="1"/>
  <c r="AZ63" i="1" s="1"/>
  <c r="AK64" i="1"/>
  <c r="AZ64" i="1" s="1"/>
  <c r="AK62" i="1"/>
  <c r="AK72" i="1"/>
  <c r="AZ72" i="1" s="1"/>
  <c r="AK29" i="1"/>
  <c r="AK43" i="1"/>
  <c r="AZ43" i="1" s="1"/>
  <c r="AK32" i="1"/>
  <c r="AY115" i="1"/>
  <c r="AI64" i="1"/>
  <c r="AX64" i="1" s="1"/>
  <c r="AK23" i="1"/>
  <c r="AZ23" i="1" s="1"/>
  <c r="AI51" i="1"/>
  <c r="AX51" i="1" s="1"/>
  <c r="AL51" i="1" s="1"/>
  <c r="AK38" i="1"/>
  <c r="AK67" i="1"/>
  <c r="AZ67" i="1" s="1"/>
  <c r="AK14" i="1"/>
  <c r="AZ14" i="1" s="1"/>
  <c r="AI18" i="1"/>
  <c r="AX18" i="1" s="1"/>
  <c r="AK40" i="1"/>
  <c r="AK78" i="1"/>
  <c r="AZ78" i="1" s="1"/>
  <c r="AK25" i="1"/>
  <c r="AZ25" i="1" s="1"/>
  <c r="AK27" i="1"/>
  <c r="AZ27" i="1" s="1"/>
  <c r="AK68" i="1"/>
  <c r="AK13" i="1"/>
  <c r="AI48" i="1"/>
  <c r="AX48" i="1" s="1"/>
  <c r="AK39" i="1"/>
  <c r="AZ39" i="1" s="1"/>
  <c r="AK55" i="1"/>
  <c r="AI41" i="1"/>
  <c r="AX41" i="1" s="1"/>
  <c r="AK24" i="1"/>
  <c r="AK15" i="1"/>
  <c r="AZ15" i="1" s="1"/>
  <c r="AK46" i="1"/>
  <c r="AZ46" i="1" s="1"/>
  <c r="AK45" i="1"/>
  <c r="AK37" i="1"/>
  <c r="AZ37" i="1" s="1"/>
  <c r="AI70" i="1"/>
  <c r="AX70" i="1" s="1"/>
  <c r="AI42" i="1"/>
  <c r="AX42" i="1" s="1"/>
  <c r="AX132" i="1"/>
  <c r="AY209" i="1"/>
  <c r="AX212" i="1"/>
  <c r="AX111" i="1"/>
  <c r="AY195" i="1"/>
  <c r="AY101" i="1"/>
  <c r="AY182" i="1"/>
  <c r="AY143" i="1"/>
  <c r="AY149" i="1"/>
  <c r="AY211" i="1"/>
  <c r="AX193" i="1"/>
  <c r="AX143" i="1"/>
  <c r="AY117" i="1"/>
  <c r="AX187" i="1"/>
  <c r="AY214" i="1"/>
  <c r="AY163" i="1"/>
  <c r="AX94" i="1"/>
  <c r="AX91" i="1"/>
  <c r="AX155" i="1"/>
  <c r="AY146" i="1"/>
  <c r="AY198" i="1"/>
  <c r="AY162" i="1"/>
  <c r="AY142" i="1"/>
  <c r="AX128" i="1"/>
  <c r="AY83" i="1"/>
  <c r="AX118" i="1"/>
  <c r="AY90" i="1"/>
  <c r="AX202" i="1"/>
  <c r="AY127" i="1"/>
  <c r="AX112" i="1"/>
  <c r="AY191" i="1"/>
  <c r="AX194" i="1"/>
  <c r="AX121" i="1"/>
  <c r="AY215" i="1"/>
  <c r="AX101" i="1"/>
  <c r="AZ124" i="1"/>
  <c r="AY125" i="1"/>
  <c r="AX164" i="1"/>
  <c r="AY153" i="1"/>
  <c r="AY150" i="1"/>
  <c r="AX149" i="1"/>
  <c r="AX203" i="1"/>
  <c r="AY212" i="1"/>
  <c r="AZ138" i="1"/>
  <c r="AX96" i="1"/>
  <c r="AX141" i="1"/>
  <c r="AX154" i="1"/>
  <c r="AX163" i="1"/>
  <c r="AZ127" i="1"/>
  <c r="AZ102" i="1"/>
  <c r="AX107" i="1"/>
  <c r="AX90" i="1"/>
  <c r="AY87" i="1"/>
  <c r="AX122" i="1"/>
  <c r="AZ90" i="1"/>
  <c r="AX104" i="1"/>
  <c r="AX162" i="1"/>
  <c r="AX210" i="1"/>
  <c r="AY197" i="1"/>
  <c r="AY122" i="1"/>
  <c r="AZ107" i="1"/>
  <c r="AX208" i="1"/>
  <c r="AX92" i="1"/>
  <c r="AX108" i="1"/>
  <c r="AY158" i="1"/>
  <c r="AY124" i="1"/>
  <c r="AX191" i="1"/>
  <c r="AY98" i="1"/>
  <c r="AZ116" i="1"/>
  <c r="AY140" i="1"/>
  <c r="AY172" i="1"/>
  <c r="AX181" i="1"/>
  <c r="AX114" i="1"/>
  <c r="AY194" i="1"/>
  <c r="AY145" i="1"/>
  <c r="AY113" i="1"/>
  <c r="AX159" i="1"/>
  <c r="AY190" i="1"/>
  <c r="AX123" i="1"/>
  <c r="AZ187" i="1"/>
  <c r="AZ106" i="1"/>
  <c r="AY184" i="1"/>
  <c r="AY136" i="1"/>
  <c r="AX174" i="1"/>
  <c r="AX217" i="1"/>
  <c r="AY97" i="1"/>
  <c r="AX157" i="1"/>
  <c r="AX148" i="1"/>
  <c r="AX161" i="1"/>
  <c r="AX100" i="1"/>
  <c r="AZ189" i="1"/>
  <c r="AY100" i="1"/>
  <c r="AY181" i="1"/>
  <c r="AY118" i="1"/>
  <c r="AX171" i="1"/>
  <c r="AZ93" i="1"/>
  <c r="AY193" i="1"/>
  <c r="AX137" i="1"/>
  <c r="AX216" i="1"/>
  <c r="AY111" i="1"/>
  <c r="AY170" i="1"/>
  <c r="AY112" i="1"/>
  <c r="AY105" i="1"/>
  <c r="AY92" i="1"/>
  <c r="AX197" i="1"/>
  <c r="AY129" i="1"/>
  <c r="AY102" i="1"/>
  <c r="AY196" i="1"/>
  <c r="AY96" i="1"/>
  <c r="AX165" i="1"/>
  <c r="AY171" i="1"/>
  <c r="AX113" i="1"/>
  <c r="AX124" i="1"/>
  <c r="AX178" i="1"/>
  <c r="AY161" i="1"/>
  <c r="AX192" i="1"/>
  <c r="AX173" i="1"/>
  <c r="AY218" i="1"/>
  <c r="AZ168" i="1"/>
  <c r="AY164" i="1"/>
  <c r="AX179" i="1"/>
  <c r="AY133" i="1"/>
  <c r="AY165" i="1"/>
  <c r="AX206" i="1"/>
  <c r="AX144" i="1"/>
  <c r="AX103" i="1"/>
  <c r="AY175" i="1"/>
  <c r="AY154" i="1"/>
  <c r="AZ126" i="1"/>
  <c r="AZ178" i="1"/>
  <c r="AZ206" i="1"/>
  <c r="AY151" i="1"/>
  <c r="AZ219" i="1"/>
  <c r="AZ84" i="1"/>
  <c r="AZ213" i="1"/>
  <c r="AZ128" i="1"/>
  <c r="AX136" i="1"/>
  <c r="AX218" i="1"/>
  <c r="AX195" i="1"/>
  <c r="AZ104" i="1"/>
  <c r="AZ179" i="1"/>
  <c r="AX129" i="1"/>
  <c r="AZ210" i="1"/>
  <c r="AX198" i="1"/>
  <c r="AZ94" i="1"/>
  <c r="AZ153" i="1"/>
  <c r="AZ162" i="1"/>
  <c r="AZ131" i="1"/>
  <c r="AY80" i="1"/>
  <c r="AZ175" i="1"/>
  <c r="AZ86" i="1"/>
  <c r="AZ180" i="1"/>
  <c r="AL180" i="1" s="1"/>
  <c r="AY81" i="1"/>
  <c r="AY82" i="1"/>
  <c r="AZ136" i="1"/>
  <c r="AZ145" i="1"/>
  <c r="AZ109" i="1"/>
  <c r="AZ101" i="1"/>
  <c r="AZ141" i="1"/>
  <c r="AX82" i="1"/>
  <c r="AX87" i="1"/>
  <c r="AZ114" i="1"/>
  <c r="AZ218" i="1"/>
  <c r="AZ171" i="1"/>
  <c r="AZ108" i="1"/>
  <c r="AZ193" i="1"/>
  <c r="AZ117" i="1"/>
  <c r="AZ115" i="1"/>
  <c r="AZ173" i="1"/>
  <c r="AZ214" i="1"/>
  <c r="AZ164" i="1"/>
  <c r="AZ134" i="1"/>
  <c r="AZ183" i="1"/>
  <c r="AZ192" i="1"/>
  <c r="AZ96" i="1"/>
  <c r="AZ205" i="1"/>
  <c r="AL205" i="1" s="1"/>
  <c r="AZ139" i="1"/>
  <c r="AZ217" i="1"/>
  <c r="AZ201" i="1"/>
  <c r="AZ156" i="1"/>
  <c r="AZ142" i="1"/>
  <c r="AZ146" i="1"/>
  <c r="AZ211" i="1"/>
  <c r="AZ163" i="1"/>
  <c r="AZ204" i="1"/>
  <c r="AX84" i="1"/>
  <c r="AX86" i="1"/>
  <c r="AY88" i="1"/>
  <c r="AX85" i="1"/>
  <c r="AZ83" i="1"/>
  <c r="AJ10" i="1"/>
  <c r="S109" i="2"/>
  <c r="P39" i="2" s="1"/>
  <c r="AQ10" i="1"/>
  <c r="AI10" i="1" s="1"/>
  <c r="E112" i="2"/>
  <c r="F112" i="2" s="1"/>
  <c r="G112" i="2" s="1"/>
  <c r="AU10" i="1"/>
  <c r="AK10" i="1" s="1"/>
  <c r="E113" i="2"/>
  <c r="F44" i="2" s="1"/>
  <c r="AX88" i="1"/>
  <c r="AZ88" i="1"/>
  <c r="AA258" i="1"/>
  <c r="AA278" i="1"/>
  <c r="AA250" i="1"/>
  <c r="AA232" i="1"/>
  <c r="AA242" i="1"/>
  <c r="AA292" i="1"/>
  <c r="AA298" i="1"/>
  <c r="AA269" i="1"/>
  <c r="AA256" i="1"/>
  <c r="AA244" i="1"/>
  <c r="AA259" i="1"/>
  <c r="AA291" i="1"/>
  <c r="AA293" i="1"/>
  <c r="AA252" i="1"/>
  <c r="AA273" i="1"/>
  <c r="AA237" i="1"/>
  <c r="AA245" i="1"/>
  <c r="AA246" i="1"/>
  <c r="AA254" i="1"/>
  <c r="AA276" i="1"/>
  <c r="AA294" i="1"/>
  <c r="AA235" i="1"/>
  <c r="AA286" i="1"/>
  <c r="T119" i="2"/>
  <c r="U119" i="2" s="1"/>
  <c r="AA263" i="1"/>
  <c r="AA234" i="1"/>
  <c r="AA241" i="1"/>
  <c r="AA289" i="1"/>
  <c r="AA265" i="1"/>
  <c r="AA230" i="1"/>
  <c r="AA249" i="1"/>
  <c r="AA295" i="1"/>
  <c r="AA268" i="1"/>
  <c r="AA277" i="1"/>
  <c r="AA236" i="1"/>
  <c r="AA243" i="1"/>
  <c r="AA260" i="1"/>
  <c r="AA266" i="1"/>
  <c r="AA247" i="1"/>
  <c r="AA285" i="1"/>
  <c r="AA267" i="1"/>
  <c r="AA297" i="1"/>
  <c r="AA257" i="1"/>
  <c r="AA264" i="1"/>
  <c r="AA253" i="1"/>
  <c r="AA282" i="1"/>
  <c r="AA281" i="1"/>
  <c r="AA274" i="1"/>
  <c r="AA272" i="1"/>
  <c r="AA251" i="1"/>
  <c r="AA238" i="1"/>
  <c r="AA231" i="1"/>
  <c r="AA229" i="1"/>
  <c r="AA275" i="1"/>
  <c r="AA287" i="1"/>
  <c r="AA290" i="1"/>
  <c r="AA283" i="1"/>
  <c r="AA288" i="1"/>
  <c r="AA248" i="1"/>
  <c r="AA262" i="1"/>
  <c r="AA261" i="1"/>
  <c r="AA296" i="1"/>
  <c r="AA279" i="1"/>
  <c r="F40" i="2"/>
  <c r="K39" i="2"/>
  <c r="F116" i="2"/>
  <c r="G116" i="2" s="1"/>
  <c r="F39" i="2"/>
  <c r="F46" i="2"/>
  <c r="F117" i="2"/>
  <c r="G117" i="2" s="1"/>
  <c r="K51" i="2"/>
  <c r="F45" i="2"/>
  <c r="P43" i="2"/>
  <c r="P44" i="2"/>
  <c r="F119" i="2"/>
  <c r="G119" i="2" s="1"/>
  <c r="M120" i="2"/>
  <c r="N120" i="2" s="1"/>
  <c r="M112" i="2"/>
  <c r="N112" i="2" s="1"/>
  <c r="L107" i="2"/>
  <c r="M107" i="2" s="1"/>
  <c r="N107" i="2" s="1"/>
  <c r="E107" i="2"/>
  <c r="F107" i="2" s="1"/>
  <c r="G107" i="2" s="1"/>
  <c r="E120" i="2"/>
  <c r="F52" i="2" s="1"/>
  <c r="K44" i="2"/>
  <c r="K38" i="2"/>
  <c r="M108" i="2"/>
  <c r="N108" i="2" s="1"/>
  <c r="AF234" i="1"/>
  <c r="AF292" i="1"/>
  <c r="AF239" i="1"/>
  <c r="AF287" i="1"/>
  <c r="AF285" i="1"/>
  <c r="AF264" i="1"/>
  <c r="AF250" i="1"/>
  <c r="AF235" i="1"/>
  <c r="AF277" i="1"/>
  <c r="AF246" i="1"/>
  <c r="AF262" i="1"/>
  <c r="AF240" i="1"/>
  <c r="AF244" i="1"/>
  <c r="AF256" i="1"/>
  <c r="AF294" i="1"/>
  <c r="AF272" i="1"/>
  <c r="AF289" i="1"/>
  <c r="AF282" i="1"/>
  <c r="AF273" i="1"/>
  <c r="AF259" i="1"/>
  <c r="AF290" i="1"/>
  <c r="AF284" i="1"/>
  <c r="AF269" i="1"/>
  <c r="AF232" i="1"/>
  <c r="AF288" i="1"/>
  <c r="AF253" i="1"/>
  <c r="AF229" i="1"/>
  <c r="AF266" i="1"/>
  <c r="AF238" i="1"/>
  <c r="AF278" i="1"/>
  <c r="AF295" i="1"/>
  <c r="AF231" i="1"/>
  <c r="AF270" i="1"/>
  <c r="AF283" i="1"/>
  <c r="AF257" i="1"/>
  <c r="AF230" i="1"/>
  <c r="AF247" i="1"/>
  <c r="AF298" i="1"/>
  <c r="AF280" i="1"/>
  <c r="AF243" i="1"/>
  <c r="AF297" i="1"/>
  <c r="AF237" i="1"/>
  <c r="AF293" i="1"/>
  <c r="AF279" i="1"/>
  <c r="AF275" i="1"/>
  <c r="AF291" i="1"/>
  <c r="AF233" i="1"/>
  <c r="AF251" i="1"/>
  <c r="AF248" i="1"/>
  <c r="AF281" i="1"/>
  <c r="AF261" i="1"/>
  <c r="AF255" i="1"/>
  <c r="AF252" i="1"/>
  <c r="AF258" i="1"/>
  <c r="AF274" i="1"/>
  <c r="AF249" i="1"/>
  <c r="AF242" i="1"/>
  <c r="AF271" i="1"/>
  <c r="AF265" i="1"/>
  <c r="AF263" i="1"/>
  <c r="AF267" i="1"/>
  <c r="AF241" i="1"/>
  <c r="AF296" i="1"/>
  <c r="AF245" i="1"/>
  <c r="AF254" i="1"/>
  <c r="AF268" i="1"/>
  <c r="AF286" i="1"/>
  <c r="AB266" i="1"/>
  <c r="AF276" i="1"/>
  <c r="AF260" i="1"/>
  <c r="AF236" i="1"/>
  <c r="AB291" i="1"/>
  <c r="AB272" i="1"/>
  <c r="AB297" i="1"/>
  <c r="AB261" i="1"/>
  <c r="AB298" i="1"/>
  <c r="AB230" i="1"/>
  <c r="AB264" i="1"/>
  <c r="AB296" i="1"/>
  <c r="AB247" i="1"/>
  <c r="AB295" i="1"/>
  <c r="AB262" i="1"/>
  <c r="AB233" i="1"/>
  <c r="AB279" i="1"/>
  <c r="AB287" i="1"/>
  <c r="AB284" i="1"/>
  <c r="AB260" i="1"/>
  <c r="AB285" i="1"/>
  <c r="AB239" i="1"/>
  <c r="AB278" i="1"/>
  <c r="AB249" i="1"/>
  <c r="AB288" i="1"/>
  <c r="AB248" i="1"/>
  <c r="AB232" i="1"/>
  <c r="AB280" i="1"/>
  <c r="AB293" i="1"/>
  <c r="AB252" i="1"/>
  <c r="AB231" i="1"/>
  <c r="AB269" i="1"/>
  <c r="AB276" i="1"/>
  <c r="AB244" i="1"/>
  <c r="AB254" i="1"/>
  <c r="AB258" i="1"/>
  <c r="AB263" i="1"/>
  <c r="AB237" i="1"/>
  <c r="AB294" i="1"/>
  <c r="AB229" i="1"/>
  <c r="AB240" i="1"/>
  <c r="AB253" i="1"/>
  <c r="AB259" i="1"/>
  <c r="AB289" i="1"/>
  <c r="AB275" i="1"/>
  <c r="AB282" i="1"/>
  <c r="AB265" i="1"/>
  <c r="AB255" i="1"/>
  <c r="AB290" i="1"/>
  <c r="AB235" i="1"/>
  <c r="AB270" i="1"/>
  <c r="AB286" i="1"/>
  <c r="AB257" i="1"/>
  <c r="AB245" i="1"/>
  <c r="AB242" i="1"/>
  <c r="AB238" i="1"/>
  <c r="AB267" i="1"/>
  <c r="AB256" i="1"/>
  <c r="AB236" i="1"/>
  <c r="AB246" i="1"/>
  <c r="AB268" i="1"/>
  <c r="AB277" i="1"/>
  <c r="AB292" i="1"/>
  <c r="AB283" i="1"/>
  <c r="AB274" i="1"/>
  <c r="AB273" i="1"/>
  <c r="AB281" i="1"/>
  <c r="AB234" i="1"/>
  <c r="AB251" i="1"/>
  <c r="AB243" i="1"/>
  <c r="AB271" i="1"/>
  <c r="AB250" i="1"/>
  <c r="AB241" i="1"/>
  <c r="AY67" i="1"/>
  <c r="AX25" i="1"/>
  <c r="AL11" i="1" l="1"/>
  <c r="AL42" i="1"/>
  <c r="AL99" i="1"/>
  <c r="AL70" i="1"/>
  <c r="AL34" i="1"/>
  <c r="T108" i="2"/>
  <c r="U108" i="2" s="1"/>
  <c r="S111" i="2"/>
  <c r="P42" i="2" s="1"/>
  <c r="AJ266" i="1"/>
  <c r="AJ265" i="1"/>
  <c r="AL185" i="1"/>
  <c r="AJ275" i="1"/>
  <c r="AJ247" i="1"/>
  <c r="AJ269" i="1"/>
  <c r="AJ294" i="1"/>
  <c r="AJ239" i="1"/>
  <c r="AJ244" i="1"/>
  <c r="AJ273" i="1"/>
  <c r="AJ254" i="1"/>
  <c r="AJ270" i="1"/>
  <c r="AJ252" i="1"/>
  <c r="AJ276" i="1"/>
  <c r="AJ238" i="1"/>
  <c r="AJ242" i="1"/>
  <c r="AJ298" i="1"/>
  <c r="AJ248" i="1"/>
  <c r="AJ245" i="1"/>
  <c r="AJ237" i="1"/>
  <c r="AJ230" i="1"/>
  <c r="AJ282" i="1"/>
  <c r="AJ264" i="1"/>
  <c r="AJ249" i="1"/>
  <c r="AJ231" i="1"/>
  <c r="AJ234" i="1"/>
  <c r="AJ268" i="1"/>
  <c r="AJ250" i="1"/>
  <c r="AJ253" i="1"/>
  <c r="AJ295" i="1"/>
  <c r="AJ288" i="1"/>
  <c r="AJ240" i="1"/>
  <c r="AJ287" i="1"/>
  <c r="AJ285" i="1"/>
  <c r="AJ235" i="1"/>
  <c r="AJ274" i="1"/>
  <c r="AJ256" i="1"/>
  <c r="AJ284" i="1"/>
  <c r="AJ236" i="1"/>
  <c r="AJ243" i="1"/>
  <c r="AJ272" i="1"/>
  <c r="AJ233" i="1"/>
  <c r="AJ286" i="1"/>
  <c r="AJ277" i="1"/>
  <c r="AJ291" i="1"/>
  <c r="AJ278" i="1"/>
  <c r="AJ297" i="1"/>
  <c r="AJ292" i="1"/>
  <c r="AJ296" i="1"/>
  <c r="AJ260" i="1"/>
  <c r="AJ251" i="1"/>
  <c r="AJ293" i="1"/>
  <c r="AJ261" i="1"/>
  <c r="AJ281" i="1"/>
  <c r="AJ290" i="1"/>
  <c r="AJ271" i="1"/>
  <c r="AJ241" i="1"/>
  <c r="AJ258" i="1"/>
  <c r="AJ289" i="1"/>
  <c r="AJ279" i="1"/>
  <c r="AJ255" i="1"/>
  <c r="AJ280" i="1"/>
  <c r="AJ263" i="1"/>
  <c r="AJ232" i="1"/>
  <c r="AJ267" i="1"/>
  <c r="AJ259" i="1"/>
  <c r="AJ262" i="1"/>
  <c r="AJ257" i="1"/>
  <c r="AJ246" i="1"/>
  <c r="AJ283" i="1"/>
  <c r="AL156" i="1"/>
  <c r="AL183" i="1"/>
  <c r="AJ362" i="1"/>
  <c r="AJ323" i="1"/>
  <c r="AJ318" i="1"/>
  <c r="AJ326" i="1"/>
  <c r="AJ347" i="1"/>
  <c r="AJ371" i="1"/>
  <c r="AJ310" i="1"/>
  <c r="AJ392" i="1"/>
  <c r="AJ338" i="1"/>
  <c r="AJ317" i="1"/>
  <c r="AJ303" i="1"/>
  <c r="AJ360" i="1"/>
  <c r="AJ440" i="1"/>
  <c r="AJ439" i="1"/>
  <c r="AJ378" i="1"/>
  <c r="AJ324" i="1"/>
  <c r="AJ320" i="1"/>
  <c r="AJ368" i="1"/>
  <c r="AJ314" i="1"/>
  <c r="AJ390" i="1"/>
  <c r="AJ437" i="1"/>
  <c r="AJ367" i="1"/>
  <c r="AJ307" i="1"/>
  <c r="AJ344" i="1"/>
  <c r="AJ331" i="1"/>
  <c r="AJ336" i="1"/>
  <c r="AJ370" i="1"/>
  <c r="AJ414" i="1"/>
  <c r="AJ394" i="1"/>
  <c r="AJ299" i="1"/>
  <c r="AJ422" i="1"/>
  <c r="AJ423" i="1"/>
  <c r="AJ425" i="1"/>
  <c r="AJ383" i="1"/>
  <c r="AJ438" i="1"/>
  <c r="AJ325" i="1"/>
  <c r="AJ396" i="1"/>
  <c r="AJ398" i="1"/>
  <c r="AJ311" i="1"/>
  <c r="AY10" i="1"/>
  <c r="AJ436" i="1"/>
  <c r="AJ358" i="1"/>
  <c r="AJ424" i="1"/>
  <c r="AJ365" i="1"/>
  <c r="AJ415" i="1"/>
  <c r="AJ434" i="1"/>
  <c r="AJ404" i="1"/>
  <c r="AJ426" i="1"/>
  <c r="AJ334" i="1"/>
  <c r="AJ316" i="1"/>
  <c r="AJ345" i="1"/>
  <c r="AJ315" i="1"/>
  <c r="AJ432" i="1"/>
  <c r="AJ395" i="1"/>
  <c r="AJ373" i="1"/>
  <c r="AJ349" i="1"/>
  <c r="AJ429" i="1"/>
  <c r="AJ340" i="1"/>
  <c r="AJ328" i="1"/>
  <c r="AJ309" i="1"/>
  <c r="AJ372" i="1"/>
  <c r="AJ333" i="1"/>
  <c r="AJ319" i="1"/>
  <c r="AJ350" i="1"/>
  <c r="AJ411" i="1"/>
  <c r="AJ417" i="1"/>
  <c r="AJ386" i="1"/>
  <c r="AJ406" i="1"/>
  <c r="AJ435" i="1"/>
  <c r="AJ369" i="1"/>
  <c r="AJ355" i="1"/>
  <c r="AJ304" i="1"/>
  <c r="AJ348" i="1"/>
  <c r="AJ407" i="1"/>
  <c r="AJ420" i="1"/>
  <c r="AJ381" i="1"/>
  <c r="AJ339" i="1"/>
  <c r="AJ332" i="1"/>
  <c r="AJ359" i="1"/>
  <c r="AJ431" i="1"/>
  <c r="AJ377" i="1"/>
  <c r="AJ321" i="1"/>
  <c r="AJ402" i="1"/>
  <c r="AJ357" i="1"/>
  <c r="AJ361" i="1"/>
  <c r="AJ352" i="1"/>
  <c r="AJ346" i="1"/>
  <c r="AJ410" i="1"/>
  <c r="AJ412" i="1"/>
  <c r="AJ301" i="1"/>
  <c r="AJ363" i="1"/>
  <c r="AJ353" i="1"/>
  <c r="AJ341" i="1"/>
  <c r="AJ312" i="1"/>
  <c r="AJ329" i="1"/>
  <c r="AJ308" i="1"/>
  <c r="AJ306" i="1"/>
  <c r="AJ413" i="1"/>
  <c r="AJ389" i="1"/>
  <c r="AJ356" i="1"/>
  <c r="AJ351" i="1"/>
  <c r="AJ305" i="1"/>
  <c r="AJ327" i="1"/>
  <c r="AJ364" i="1"/>
  <c r="AJ337" i="1"/>
  <c r="AJ427" i="1"/>
  <c r="AJ335" i="1"/>
  <c r="AJ322" i="1"/>
  <c r="AJ354" i="1"/>
  <c r="AJ388" i="1"/>
  <c r="AJ399" i="1"/>
  <c r="AJ380" i="1"/>
  <c r="AJ385" i="1"/>
  <c r="AJ342" i="1"/>
  <c r="AJ379" i="1"/>
  <c r="AJ408" i="1"/>
  <c r="AJ418" i="1"/>
  <c r="AJ375" i="1"/>
  <c r="AJ391" i="1"/>
  <c r="AJ330" i="1"/>
  <c r="AJ374" i="1"/>
  <c r="AJ401" i="1"/>
  <c r="AJ376" i="1"/>
  <c r="AJ403" i="1"/>
  <c r="AJ300" i="1"/>
  <c r="AJ393" i="1"/>
  <c r="AJ384" i="1"/>
  <c r="AJ419" i="1"/>
  <c r="AJ409" i="1"/>
  <c r="AJ430" i="1"/>
  <c r="AJ366" i="1"/>
  <c r="AJ387" i="1"/>
  <c r="AJ343" i="1"/>
  <c r="AJ313" i="1"/>
  <c r="AJ416" i="1"/>
  <c r="AJ382" i="1"/>
  <c r="AJ421" i="1"/>
  <c r="AJ302" i="1"/>
  <c r="AJ397" i="1"/>
  <c r="AJ400" i="1"/>
  <c r="AJ433" i="1"/>
  <c r="AJ428" i="1"/>
  <c r="AJ405" i="1"/>
  <c r="AL95" i="1"/>
  <c r="AZ89" i="1"/>
  <c r="AL89" i="1" s="1"/>
  <c r="AL167" i="1"/>
  <c r="AL126" i="1"/>
  <c r="AL196" i="1"/>
  <c r="AL116" i="1"/>
  <c r="AL109" i="1"/>
  <c r="AL200" i="1"/>
  <c r="AL106" i="1"/>
  <c r="AY119" i="1"/>
  <c r="AL203" i="1"/>
  <c r="AL120" i="1"/>
  <c r="AL160" i="1"/>
  <c r="AL130" i="1"/>
  <c r="AL134" i="1"/>
  <c r="AL98" i="1"/>
  <c r="AL138" i="1"/>
  <c r="AL67" i="1"/>
  <c r="AL123" i="1"/>
  <c r="AL206" i="1"/>
  <c r="AL189" i="1"/>
  <c r="AL176" i="1"/>
  <c r="AL213" i="1"/>
  <c r="AL207" i="1"/>
  <c r="AL113" i="1"/>
  <c r="AL150" i="1"/>
  <c r="AL182" i="1"/>
  <c r="AL198" i="1"/>
  <c r="AL86" i="1"/>
  <c r="AL110" i="1"/>
  <c r="AL84" i="1"/>
  <c r="AK119" i="1"/>
  <c r="AK369" i="1" s="1"/>
  <c r="AI232" i="1"/>
  <c r="AI378" i="1"/>
  <c r="AI256" i="1"/>
  <c r="AL97" i="1"/>
  <c r="AL127" i="1"/>
  <c r="AL144" i="1"/>
  <c r="AL151" i="1"/>
  <c r="AI423" i="1"/>
  <c r="AI350" i="1"/>
  <c r="AI335" i="1"/>
  <c r="AI339" i="1"/>
  <c r="AI409" i="1"/>
  <c r="AI272" i="1"/>
  <c r="AI417" i="1"/>
  <c r="AI345" i="1"/>
  <c r="AI332" i="1"/>
  <c r="AI331" i="1"/>
  <c r="AI366" i="1"/>
  <c r="AI428" i="1"/>
  <c r="AI312" i="1"/>
  <c r="AI426" i="1"/>
  <c r="AI319" i="1"/>
  <c r="AI329" i="1"/>
  <c r="AI408" i="1"/>
  <c r="AI394" i="1"/>
  <c r="AI354" i="1"/>
  <c r="AI416" i="1"/>
  <c r="AI379" i="1"/>
  <c r="AI380" i="1"/>
  <c r="AI436" i="1"/>
  <c r="AI434" i="1"/>
  <c r="AI361" i="1"/>
  <c r="AI437" i="1"/>
  <c r="AI420" i="1"/>
  <c r="AI365" i="1"/>
  <c r="AI321" i="1"/>
  <c r="AI333" i="1"/>
  <c r="AI337" i="1"/>
  <c r="AI309" i="1"/>
  <c r="AI322" i="1"/>
  <c r="AL25" i="1"/>
  <c r="AL133" i="1"/>
  <c r="AI433" i="1"/>
  <c r="AI386" i="1"/>
  <c r="AI399" i="1"/>
  <c r="AI393" i="1"/>
  <c r="AI372" i="1"/>
  <c r="AI396" i="1"/>
  <c r="AI375" i="1"/>
  <c r="AI400" i="1"/>
  <c r="AI405" i="1"/>
  <c r="AI363" i="1"/>
  <c r="AI421" i="1"/>
  <c r="AI310" i="1"/>
  <c r="AI410" i="1"/>
  <c r="AI382" i="1"/>
  <c r="AI381" i="1"/>
  <c r="AI314" i="1"/>
  <c r="AI340" i="1"/>
  <c r="AI418" i="1"/>
  <c r="AI316" i="1"/>
  <c r="AI401" i="1"/>
  <c r="AI330" i="1"/>
  <c r="AI424" i="1"/>
  <c r="AI368" i="1"/>
  <c r="AI431" i="1"/>
  <c r="AI265" i="1"/>
  <c r="AI238" i="1"/>
  <c r="AI300" i="1"/>
  <c r="AI370" i="1"/>
  <c r="AI344" i="1"/>
  <c r="AI395" i="1"/>
  <c r="AI388" i="1"/>
  <c r="AI403" i="1"/>
  <c r="AI328" i="1"/>
  <c r="AI406" i="1"/>
  <c r="AI397" i="1"/>
  <c r="AI392" i="1"/>
  <c r="AI359" i="1"/>
  <c r="AI307" i="1"/>
  <c r="AI338" i="1"/>
  <c r="AI373" i="1"/>
  <c r="AI327" i="1"/>
  <c r="AI356" i="1"/>
  <c r="AI325" i="1"/>
  <c r="AI317" i="1"/>
  <c r="AI334" i="1"/>
  <c r="AI427" i="1"/>
  <c r="AI311" i="1"/>
  <c r="AI336" i="1"/>
  <c r="AI360" i="1"/>
  <c r="AI391" i="1"/>
  <c r="AI413" i="1"/>
  <c r="AI414" i="1"/>
  <c r="AI318" i="1"/>
  <c r="AI362" i="1"/>
  <c r="AI313" i="1"/>
  <c r="AI430" i="1"/>
  <c r="AI439" i="1"/>
  <c r="AI384" i="1"/>
  <c r="AI422" i="1"/>
  <c r="AI355" i="1"/>
  <c r="AI302" i="1"/>
  <c r="AI419" i="1"/>
  <c r="AI358" i="1"/>
  <c r="AI347" i="1"/>
  <c r="AI374" i="1"/>
  <c r="AI357" i="1"/>
  <c r="AI324" i="1"/>
  <c r="AI383" i="1"/>
  <c r="AI407" i="1"/>
  <c r="AI315" i="1"/>
  <c r="AI377" i="1"/>
  <c r="AI390" i="1"/>
  <c r="AI429" i="1"/>
  <c r="AI435" i="1"/>
  <c r="AI387" i="1"/>
  <c r="AI369" i="1"/>
  <c r="AI343" i="1"/>
  <c r="AI398" i="1"/>
  <c r="AI425" i="1"/>
  <c r="AI432" i="1"/>
  <c r="AI308" i="1"/>
  <c r="AI353" i="1"/>
  <c r="AI404" i="1"/>
  <c r="AI440" i="1"/>
  <c r="AI323" i="1"/>
  <c r="AI305" i="1"/>
  <c r="AI326" i="1"/>
  <c r="AI367" i="1"/>
  <c r="AI376" i="1"/>
  <c r="AI306" i="1"/>
  <c r="AI389" i="1"/>
  <c r="AL158" i="1"/>
  <c r="AI303" i="1"/>
  <c r="AI371" i="1"/>
  <c r="AI402" i="1"/>
  <c r="AI352" i="1"/>
  <c r="AI411" i="1"/>
  <c r="AI438" i="1"/>
  <c r="AI304" i="1"/>
  <c r="AI364" i="1"/>
  <c r="AI351" i="1"/>
  <c r="AI346" i="1"/>
  <c r="AI415" i="1"/>
  <c r="AI412" i="1"/>
  <c r="AI349" i="1"/>
  <c r="AI341" i="1"/>
  <c r="AI348" i="1"/>
  <c r="AI385" i="1"/>
  <c r="AI342" i="1"/>
  <c r="AI320" i="1"/>
  <c r="AL87" i="1"/>
  <c r="AL175" i="1"/>
  <c r="AL184" i="1"/>
  <c r="AL145" i="1"/>
  <c r="AL177" i="1"/>
  <c r="AL83" i="1"/>
  <c r="AL41" i="1"/>
  <c r="AL18" i="1"/>
  <c r="AL72" i="1"/>
  <c r="AL12" i="1"/>
  <c r="AL88" i="1"/>
  <c r="AL81" i="1"/>
  <c r="AL170" i="1"/>
  <c r="AL190" i="1"/>
  <c r="AL172" i="1"/>
  <c r="AL153" i="1"/>
  <c r="AL211" i="1"/>
  <c r="AL78" i="1"/>
  <c r="AL61" i="1"/>
  <c r="AL103" i="1"/>
  <c r="AL165" i="1"/>
  <c r="AL171" i="1"/>
  <c r="AL148" i="1"/>
  <c r="AL140" i="1"/>
  <c r="AL92" i="1"/>
  <c r="AL215" i="1"/>
  <c r="AL142" i="1"/>
  <c r="AL146" i="1"/>
  <c r="AL117" i="1"/>
  <c r="AL43" i="1"/>
  <c r="AL50" i="1"/>
  <c r="AL125" i="1"/>
  <c r="AL48" i="1"/>
  <c r="AL27" i="1"/>
  <c r="AL115" i="1"/>
  <c r="AL64" i="1"/>
  <c r="AL129" i="1"/>
  <c r="AL192" i="1"/>
  <c r="AL124" i="1"/>
  <c r="AL157" i="1"/>
  <c r="AL114" i="1"/>
  <c r="AL208" i="1"/>
  <c r="AL104" i="1"/>
  <c r="AL90" i="1"/>
  <c r="AL96" i="1"/>
  <c r="AL149" i="1"/>
  <c r="AL121" i="1"/>
  <c r="AL112" i="1"/>
  <c r="AL118" i="1"/>
  <c r="AL155" i="1"/>
  <c r="AL143" i="1"/>
  <c r="AL219" i="1"/>
  <c r="AL204" i="1"/>
  <c r="AZ32" i="1"/>
  <c r="AL32" i="1" s="1"/>
  <c r="AZ29" i="1"/>
  <c r="AL29" i="1" s="1"/>
  <c r="AZ45" i="1"/>
  <c r="AL45" i="1" s="1"/>
  <c r="AZ68" i="1"/>
  <c r="AL68" i="1" s="1"/>
  <c r="AL22" i="1"/>
  <c r="AZ55" i="1"/>
  <c r="AL55" i="1" s="1"/>
  <c r="AL105" i="1"/>
  <c r="AL33" i="1"/>
  <c r="AZ13" i="1"/>
  <c r="AL13" i="1" s="1"/>
  <c r="AZ62" i="1"/>
  <c r="AL62" i="1" s="1"/>
  <c r="AL85" i="1"/>
  <c r="AL136" i="1"/>
  <c r="AL179" i="1"/>
  <c r="AL197" i="1"/>
  <c r="AL100" i="1"/>
  <c r="AL181" i="1"/>
  <c r="AL108" i="1"/>
  <c r="AL210" i="1"/>
  <c r="AL107" i="1"/>
  <c r="AL163" i="1"/>
  <c r="AL91" i="1"/>
  <c r="AL193" i="1"/>
  <c r="AL111" i="1"/>
  <c r="AL132" i="1"/>
  <c r="AZ40" i="1"/>
  <c r="AL40" i="1" s="1"/>
  <c r="AZ56" i="1"/>
  <c r="AL56" i="1" s="1"/>
  <c r="AL199" i="1"/>
  <c r="AL188" i="1"/>
  <c r="AL14" i="1"/>
  <c r="AL46" i="1"/>
  <c r="AL71" i="1"/>
  <c r="AL44" i="1"/>
  <c r="AL139" i="1"/>
  <c r="AL15" i="1"/>
  <c r="AL19" i="1"/>
  <c r="AL37" i="1"/>
  <c r="AZ38" i="1"/>
  <c r="AL38" i="1" s="1"/>
  <c r="AL82" i="1"/>
  <c r="AL195" i="1"/>
  <c r="AL173" i="1"/>
  <c r="AL178" i="1"/>
  <c r="AL216" i="1"/>
  <c r="AL161" i="1"/>
  <c r="AL217" i="1"/>
  <c r="AL191" i="1"/>
  <c r="AL122" i="1"/>
  <c r="AL154" i="1"/>
  <c r="AL101" i="1"/>
  <c r="AL194" i="1"/>
  <c r="AL202" i="1"/>
  <c r="AL128" i="1"/>
  <c r="AL94" i="1"/>
  <c r="AL187" i="1"/>
  <c r="AL166" i="1"/>
  <c r="AL93" i="1"/>
  <c r="AL131" i="1"/>
  <c r="AL63" i="1"/>
  <c r="AL23" i="1"/>
  <c r="AL54" i="1"/>
  <c r="AL152" i="1"/>
  <c r="AL186" i="1"/>
  <c r="AL168" i="1"/>
  <c r="AL39" i="1"/>
  <c r="AZ24" i="1"/>
  <c r="AL24" i="1" s="1"/>
  <c r="AZ49" i="1"/>
  <c r="AL49" i="1" s="1"/>
  <c r="AL218" i="1"/>
  <c r="AL137" i="1"/>
  <c r="AL174" i="1"/>
  <c r="AL159" i="1"/>
  <c r="AL162" i="1"/>
  <c r="AL141" i="1"/>
  <c r="AL164" i="1"/>
  <c r="AL212" i="1"/>
  <c r="AL214" i="1"/>
  <c r="AL135" i="1"/>
  <c r="AL209" i="1"/>
  <c r="AL221" i="1"/>
  <c r="AL102" i="1"/>
  <c r="AL169" i="1"/>
  <c r="AL220" i="1"/>
  <c r="AL147" i="1"/>
  <c r="AL57" i="1"/>
  <c r="AL201" i="1"/>
  <c r="AI268" i="1"/>
  <c r="AI257" i="1"/>
  <c r="AI253" i="1"/>
  <c r="AI284" i="1"/>
  <c r="AI243" i="1"/>
  <c r="AI277" i="1"/>
  <c r="AI251" i="1"/>
  <c r="AI240" i="1"/>
  <c r="AI290" i="1"/>
  <c r="AI252" i="1"/>
  <c r="AI273" i="1"/>
  <c r="AI242" i="1"/>
  <c r="AI286" i="1"/>
  <c r="AI291" i="1"/>
  <c r="AI298" i="1"/>
  <c r="AI266" i="1"/>
  <c r="AI250" i="1"/>
  <c r="AI231" i="1"/>
  <c r="AI236" i="1"/>
  <c r="AI255" i="1"/>
  <c r="AI254" i="1"/>
  <c r="AI293" i="1"/>
  <c r="AI292" i="1"/>
  <c r="AI259" i="1"/>
  <c r="AI282" i="1"/>
  <c r="AI233" i="1"/>
  <c r="AI260" i="1"/>
  <c r="AI274" i="1"/>
  <c r="AI247" i="1"/>
  <c r="AI230" i="1"/>
  <c r="AI285" i="1"/>
  <c r="AI269" i="1"/>
  <c r="AI267" i="1"/>
  <c r="AI261" i="1"/>
  <c r="AI239" i="1"/>
  <c r="AI248" i="1"/>
  <c r="AI262" i="1"/>
  <c r="AI294" i="1"/>
  <c r="AI263" i="1"/>
  <c r="AI288" i="1"/>
  <c r="AI295" i="1"/>
  <c r="AI276" i="1"/>
  <c r="AI280" i="1"/>
  <c r="AI297" i="1"/>
  <c r="AI237" i="1"/>
  <c r="AI278" i="1"/>
  <c r="AI283" i="1"/>
  <c r="AI241" i="1"/>
  <c r="AI270" i="1"/>
  <c r="AI249" i="1"/>
  <c r="AI258" i="1"/>
  <c r="AI264" i="1"/>
  <c r="AI279" i="1"/>
  <c r="AI234" i="1"/>
  <c r="AI245" i="1"/>
  <c r="AI246" i="1"/>
  <c r="AI289" i="1"/>
  <c r="AI271" i="1"/>
  <c r="AI281" i="1"/>
  <c r="AI296" i="1"/>
  <c r="AI235" i="1"/>
  <c r="AI287" i="1"/>
  <c r="AI244" i="1"/>
  <c r="AI275" i="1"/>
  <c r="AI301" i="1"/>
  <c r="AI299" i="1"/>
  <c r="AZ80" i="1"/>
  <c r="AL80" i="1" s="1"/>
  <c r="AZ76" i="1"/>
  <c r="AL76" i="1" s="1"/>
  <c r="AZ77" i="1"/>
  <c r="AL77" i="1" s="1"/>
  <c r="T109" i="2"/>
  <c r="U109" i="2" s="1"/>
  <c r="AJ229" i="1"/>
  <c r="F113" i="2"/>
  <c r="G113" i="2" s="1"/>
  <c r="F43" i="2"/>
  <c r="AX10" i="1"/>
  <c r="AI229" i="1"/>
  <c r="E111" i="2"/>
  <c r="F111" i="2" s="1"/>
  <c r="G111" i="2" s="1"/>
  <c r="AZ10" i="1"/>
  <c r="F120" i="2"/>
  <c r="G120" i="2" s="1"/>
  <c r="S107" i="2"/>
  <c r="P37" i="2" s="1"/>
  <c r="K37" i="2"/>
  <c r="F37" i="2"/>
  <c r="K50" i="2"/>
  <c r="E118" i="2"/>
  <c r="F118" i="2" s="1"/>
  <c r="G118" i="2" s="1"/>
  <c r="P50" i="2"/>
  <c r="K42" i="2"/>
  <c r="M111" i="2"/>
  <c r="N111" i="2" s="1"/>
  <c r="T111" i="2" l="1"/>
  <c r="U111" i="2" s="1"/>
  <c r="AL10" i="1"/>
  <c r="AK246" i="1"/>
  <c r="AK270" i="1"/>
  <c r="AK274" i="1"/>
  <c r="AK296" i="1"/>
  <c r="AK259" i="1"/>
  <c r="AK252" i="1"/>
  <c r="AK258" i="1"/>
  <c r="AK278" i="1"/>
  <c r="AK268" i="1"/>
  <c r="AK299" i="1"/>
  <c r="AK265" i="1"/>
  <c r="AK283" i="1"/>
  <c r="AK282" i="1"/>
  <c r="AK250" i="1"/>
  <c r="E106" i="2"/>
  <c r="F36" i="2" s="1"/>
  <c r="L106" i="2"/>
  <c r="M106" i="2" s="1"/>
  <c r="N106" i="2" s="1"/>
  <c r="AK290" i="1"/>
  <c r="AK289" i="1"/>
  <c r="AK291" i="1"/>
  <c r="AK262" i="1"/>
  <c r="AK242" i="1"/>
  <c r="AK241" i="1"/>
  <c r="AK288" i="1"/>
  <c r="AK286" i="1"/>
  <c r="AK292" i="1"/>
  <c r="AK285" i="1"/>
  <c r="AK245" i="1"/>
  <c r="AK276" i="1"/>
  <c r="AK232" i="1"/>
  <c r="AK271" i="1"/>
  <c r="AK260" i="1"/>
  <c r="AK281" i="1"/>
  <c r="AK231" i="1"/>
  <c r="AK234" i="1"/>
  <c r="AK240" i="1"/>
  <c r="AK255" i="1"/>
  <c r="AK294" i="1"/>
  <c r="AK239" i="1"/>
  <c r="AK253" i="1"/>
  <c r="AK248" i="1"/>
  <c r="AK230" i="1"/>
  <c r="AK257" i="1"/>
  <c r="AK229" i="1"/>
  <c r="AK236" i="1"/>
  <c r="AK273" i="1"/>
  <c r="AK293" i="1"/>
  <c r="AK275" i="1"/>
  <c r="AK269" i="1"/>
  <c r="AK297" i="1"/>
  <c r="AK244" i="1"/>
  <c r="AK266" i="1"/>
  <c r="AK247" i="1"/>
  <c r="AK233" i="1"/>
  <c r="AK261" i="1"/>
  <c r="AK301" i="1"/>
  <c r="AK280" i="1"/>
  <c r="AK267" i="1"/>
  <c r="AK249" i="1"/>
  <c r="AK277" i="1"/>
  <c r="AK254" i="1"/>
  <c r="AK284" i="1"/>
  <c r="AK279" i="1"/>
  <c r="AK235" i="1"/>
  <c r="AK238" i="1"/>
  <c r="AK287" i="1"/>
  <c r="AK263" i="1"/>
  <c r="AK243" i="1"/>
  <c r="AK298" i="1"/>
  <c r="AK237" i="1"/>
  <c r="AK264" i="1"/>
  <c r="AK272" i="1"/>
  <c r="AK251" i="1"/>
  <c r="AK256" i="1"/>
  <c r="AK295" i="1"/>
  <c r="AK391" i="1"/>
  <c r="AK412" i="1"/>
  <c r="AK320" i="1"/>
  <c r="AK351" i="1"/>
  <c r="AK300" i="1"/>
  <c r="AK302" i="1"/>
  <c r="AK363" i="1"/>
  <c r="AK409" i="1"/>
  <c r="AK431" i="1"/>
  <c r="AK333" i="1"/>
  <c r="AK356" i="1"/>
  <c r="AK373" i="1"/>
  <c r="AK323" i="1"/>
  <c r="AK337" i="1"/>
  <c r="AK430" i="1"/>
  <c r="AK308" i="1"/>
  <c r="AK437" i="1"/>
  <c r="AK312" i="1"/>
  <c r="AK438" i="1"/>
  <c r="AK340" i="1"/>
  <c r="AK428" i="1"/>
  <c r="AK385" i="1"/>
  <c r="AK393" i="1"/>
  <c r="AK435" i="1"/>
  <c r="AK314" i="1"/>
  <c r="AK424" i="1"/>
  <c r="AK382" i="1"/>
  <c r="AK370" i="1"/>
  <c r="AK416" i="1"/>
  <c r="AK405" i="1"/>
  <c r="AK403" i="1"/>
  <c r="AK383" i="1"/>
  <c r="AK366" i="1"/>
  <c r="AK436" i="1"/>
  <c r="AK358" i="1"/>
  <c r="AK304" i="1"/>
  <c r="AK410" i="1"/>
  <c r="AK386" i="1"/>
  <c r="AK375" i="1"/>
  <c r="AK347" i="1"/>
  <c r="AK395" i="1"/>
  <c r="AK352" i="1"/>
  <c r="AK329" i="1"/>
  <c r="AK378" i="1"/>
  <c r="AK376" i="1"/>
  <c r="AK364" i="1"/>
  <c r="AK408" i="1"/>
  <c r="AK305" i="1"/>
  <c r="AK361" i="1"/>
  <c r="AK345" i="1"/>
  <c r="AK355" i="1"/>
  <c r="AK411" i="1"/>
  <c r="AK420" i="1"/>
  <c r="AK310" i="1"/>
  <c r="AK326" i="1"/>
  <c r="AK325" i="1"/>
  <c r="AK321" i="1"/>
  <c r="AK344" i="1"/>
  <c r="AK392" i="1"/>
  <c r="AK303" i="1"/>
  <c r="AK380" i="1"/>
  <c r="AK316" i="1"/>
  <c r="AK387" i="1"/>
  <c r="AK330" i="1"/>
  <c r="AK339" i="1"/>
  <c r="AK379" i="1"/>
  <c r="AK388" i="1"/>
  <c r="AK353" i="1"/>
  <c r="AK401" i="1"/>
  <c r="AK394" i="1"/>
  <c r="AK429" i="1"/>
  <c r="AK439" i="1"/>
  <c r="AK357" i="1"/>
  <c r="AK414" i="1"/>
  <c r="AK318" i="1"/>
  <c r="AK368" i="1"/>
  <c r="AK407" i="1"/>
  <c r="AK426" i="1"/>
  <c r="AK418" i="1"/>
  <c r="AK341" i="1"/>
  <c r="AK423" i="1"/>
  <c r="AK349" i="1"/>
  <c r="AK322" i="1"/>
  <c r="AK427" i="1"/>
  <c r="AK398" i="1"/>
  <c r="AK432" i="1"/>
  <c r="AK327" i="1"/>
  <c r="AK311" i="1"/>
  <c r="AK343" i="1"/>
  <c r="AK381" i="1"/>
  <c r="AK389" i="1"/>
  <c r="AK334" i="1"/>
  <c r="AK348" i="1"/>
  <c r="AK307" i="1"/>
  <c r="AK374" i="1"/>
  <c r="AK309" i="1"/>
  <c r="AK400" i="1"/>
  <c r="AK419" i="1"/>
  <c r="AK342" i="1"/>
  <c r="AK425" i="1"/>
  <c r="AK359" i="1"/>
  <c r="AK306" i="1"/>
  <c r="AK384" i="1"/>
  <c r="AK360" i="1"/>
  <c r="AK362" i="1"/>
  <c r="AK335" i="1"/>
  <c r="AK317" i="1"/>
  <c r="AK415" i="1"/>
  <c r="AK372" i="1"/>
  <c r="AK399" i="1"/>
  <c r="AK433" i="1"/>
  <c r="AK367" i="1"/>
  <c r="AK324" i="1"/>
  <c r="AK397" i="1"/>
  <c r="AK313" i="1"/>
  <c r="AK336" i="1"/>
  <c r="AK319" i="1"/>
  <c r="AK434" i="1"/>
  <c r="AK377" i="1"/>
  <c r="AK354" i="1"/>
  <c r="AK332" i="1"/>
  <c r="AK404" i="1"/>
  <c r="AK413" i="1"/>
  <c r="AK315" i="1"/>
  <c r="AK390" i="1"/>
  <c r="AK402" i="1"/>
  <c r="AK396" i="1"/>
  <c r="AK346" i="1"/>
  <c r="AK371" i="1"/>
  <c r="AK422" i="1"/>
  <c r="AK417" i="1"/>
  <c r="AK350" i="1"/>
  <c r="AK331" i="1"/>
  <c r="AK328" i="1"/>
  <c r="AK421" i="1"/>
  <c r="AK440" i="1"/>
  <c r="AK365" i="1"/>
  <c r="AK406" i="1"/>
  <c r="AK338" i="1"/>
  <c r="AZ119" i="1"/>
  <c r="AL119" i="1" s="1"/>
  <c r="F42" i="2"/>
  <c r="T107" i="2"/>
  <c r="U107" i="2" s="1"/>
  <c r="F50" i="2"/>
  <c r="K36" i="2" l="1"/>
  <c r="F106" i="2"/>
  <c r="G106" i="2" s="1"/>
  <c r="S106" i="2"/>
  <c r="P36" i="2" s="1"/>
  <c r="AL383" i="1"/>
  <c r="AL367" i="1"/>
  <c r="AL398" i="1"/>
  <c r="AL440" i="1"/>
  <c r="AL337" i="1"/>
  <c r="AL347" i="1"/>
  <c r="AL321" i="1"/>
  <c r="AL411" i="1"/>
  <c r="AL350" i="1"/>
  <c r="AL388" i="1"/>
  <c r="AL355" i="1"/>
  <c r="AL406" i="1"/>
  <c r="AL310" i="1"/>
  <c r="AL309" i="1"/>
  <c r="AL358" i="1"/>
  <c r="AL423" i="1"/>
  <c r="AL312" i="1"/>
  <c r="AL407" i="1"/>
  <c r="AL371" i="1"/>
  <c r="AL420" i="1"/>
  <c r="AL400" i="1"/>
  <c r="AL302" i="1"/>
  <c r="AL393" i="1"/>
  <c r="AL438" i="1"/>
  <c r="AL385" i="1"/>
  <c r="AL382" i="1"/>
  <c r="AL416" i="1"/>
  <c r="AL356" i="1"/>
  <c r="AL405" i="1"/>
  <c r="AL326" i="1"/>
  <c r="AL360" i="1"/>
  <c r="AL435" i="1"/>
  <c r="AL351" i="1"/>
  <c r="AL409" i="1"/>
  <c r="AL280" i="1"/>
  <c r="AL363" i="1"/>
  <c r="AL379" i="1"/>
  <c r="AL329" i="1"/>
  <c r="AL318" i="1"/>
  <c r="AL386" i="1"/>
  <c r="AL422" i="1"/>
  <c r="AL342" i="1"/>
  <c r="AL346" i="1"/>
  <c r="AL399" i="1"/>
  <c r="AL333" i="1"/>
  <c r="AL339" i="1"/>
  <c r="AL404" i="1"/>
  <c r="AL374" i="1"/>
  <c r="AL403" i="1"/>
  <c r="AL419" i="1"/>
  <c r="AL330" i="1"/>
  <c r="AL331" i="1"/>
  <c r="AL436" i="1"/>
  <c r="AL378" i="1"/>
  <c r="AL311" i="1"/>
  <c r="AL341" i="1"/>
  <c r="AL389" i="1"/>
  <c r="AL352" i="1"/>
  <c r="AL391" i="1"/>
  <c r="AL316" i="1"/>
  <c r="AL322" i="1"/>
  <c r="AL384" i="1"/>
  <c r="AL417" i="1"/>
  <c r="AL304" i="1"/>
  <c r="AL401" i="1"/>
  <c r="AL317" i="1"/>
  <c r="AL432" i="1"/>
  <c r="AL434" i="1"/>
  <c r="AL315" i="1"/>
  <c r="AL426" i="1"/>
  <c r="AL314" i="1"/>
  <c r="AL307" i="1"/>
  <c r="AL306" i="1"/>
  <c r="AL415" i="1"/>
  <c r="AL332" i="1"/>
  <c r="AL408" i="1"/>
  <c r="AL425" i="1"/>
  <c r="AL402" i="1"/>
  <c r="AL370" i="1"/>
  <c r="AL375" i="1"/>
  <c r="AL353" i="1"/>
  <c r="AL429" i="1"/>
  <c r="AL349" i="1"/>
  <c r="AL430" i="1"/>
  <c r="AL421" i="1"/>
  <c r="AL381" i="1"/>
  <c r="AL380" i="1"/>
  <c r="AL320" i="1"/>
  <c r="AL313" i="1"/>
  <c r="AL348" i="1"/>
  <c r="AL392" i="1"/>
  <c r="AL361" i="1"/>
  <c r="AL327" i="1"/>
  <c r="AL345" i="1"/>
  <c r="AL340" i="1"/>
  <c r="AL414" i="1"/>
  <c r="AL369" i="1"/>
  <c r="AL357" i="1"/>
  <c r="AL395" i="1"/>
  <c r="AL338" i="1"/>
  <c r="AL335" i="1"/>
  <c r="AL334" i="1"/>
  <c r="AL396" i="1"/>
  <c r="AL365" i="1"/>
  <c r="AL336" i="1"/>
  <c r="AL364" i="1"/>
  <c r="AL325" i="1"/>
  <c r="AL424" i="1"/>
  <c r="AL427" i="1"/>
  <c r="AL344" i="1"/>
  <c r="AL319" i="1"/>
  <c r="AL376" i="1"/>
  <c r="AL305" i="1"/>
  <c r="AL308" i="1"/>
  <c r="AL328" i="1"/>
  <c r="AL394" i="1"/>
  <c r="AL377" i="1"/>
  <c r="AL343" i="1"/>
  <c r="AL413" i="1"/>
  <c r="AL359" i="1"/>
  <c r="AL431" i="1"/>
  <c r="AL372" i="1"/>
  <c r="AL410" i="1"/>
  <c r="AL397" i="1"/>
  <c r="AL373" i="1"/>
  <c r="AL303" i="1"/>
  <c r="AL366" i="1"/>
  <c r="AL368" i="1"/>
  <c r="AL324" i="1"/>
  <c r="AL387" i="1"/>
  <c r="AL439" i="1"/>
  <c r="AL412" i="1"/>
  <c r="AL433" i="1"/>
  <c r="AL428" i="1"/>
  <c r="AL418" i="1"/>
  <c r="AL354" i="1"/>
  <c r="AL437" i="1"/>
  <c r="AL362" i="1"/>
  <c r="AL390" i="1"/>
  <c r="AL323" i="1"/>
  <c r="AL301" i="1"/>
  <c r="AL299" i="1"/>
  <c r="AL300" i="1"/>
  <c r="T106" i="2"/>
  <c r="U106" i="2" s="1"/>
  <c r="AL233" i="1"/>
  <c r="AL254" i="1"/>
  <c r="AL287" i="1"/>
  <c r="AL268" i="1"/>
  <c r="AL248" i="1"/>
  <c r="AL289" i="1"/>
  <c r="AL255" i="1"/>
  <c r="AL257" i="1"/>
  <c r="AL267" i="1"/>
  <c r="AL292" i="1"/>
  <c r="AL269" i="1"/>
  <c r="AL247" i="1"/>
  <c r="AL281" i="1"/>
  <c r="AL288" i="1"/>
  <c r="AL298" i="1"/>
  <c r="AL230" i="1"/>
  <c r="AL265" i="1"/>
  <c r="AL251" i="1"/>
  <c r="AL246" i="1"/>
  <c r="AL243" i="1"/>
  <c r="AL261" i="1"/>
  <c r="AL234" i="1"/>
  <c r="AL294" i="1"/>
  <c r="AL238" i="1"/>
  <c r="AL282" i="1"/>
  <c r="AL264" i="1"/>
  <c r="AL285" i="1"/>
  <c r="AL273" i="1"/>
  <c r="AL278" i="1"/>
  <c r="AL240" i="1"/>
  <c r="AL283" i="1"/>
  <c r="AL290" i="1"/>
  <c r="AL295" i="1"/>
  <c r="AL266" i="1"/>
  <c r="AL272" i="1"/>
  <c r="AL293" i="1"/>
  <c r="AL242" i="1"/>
  <c r="AL250" i="1"/>
  <c r="AL279" i="1"/>
  <c r="AL232" i="1"/>
  <c r="AL245" i="1"/>
  <c r="AL256" i="1"/>
  <c r="AL270" i="1"/>
  <c r="AL241" i="1"/>
  <c r="AL239" i="1"/>
  <c r="AL236" i="1"/>
  <c r="AL296" i="1"/>
  <c r="AL271" i="1"/>
  <c r="AL235" i="1"/>
  <c r="AL244" i="1"/>
  <c r="AL274" i="1"/>
  <c r="AL275" i="1"/>
  <c r="AL284" i="1"/>
  <c r="AL259" i="1"/>
  <c r="AL231" i="1"/>
  <c r="AL237" i="1"/>
  <c r="AL252" i="1"/>
  <c r="AL258" i="1"/>
  <c r="AL253" i="1"/>
  <c r="AL262" i="1"/>
  <c r="AL297" i="1"/>
  <c r="AL249" i="1"/>
  <c r="AL276" i="1"/>
  <c r="AL286" i="1"/>
  <c r="AL277" i="1"/>
  <c r="AL263" i="1"/>
  <c r="AL291" i="1"/>
  <c r="AL260" i="1"/>
  <c r="AL229" i="1"/>
  <c r="E104" i="2" l="1"/>
  <c r="L10" i="2" s="1"/>
  <c r="F104" i="2" l="1"/>
  <c r="G104" i="2" s="1"/>
  <c r="G34" i="2"/>
  <c r="B229" i="1"/>
  <c r="A250" i="17"/>
  <c r="A468" i="17" s="1"/>
  <c r="A32" i="17"/>
  <c r="A686" i="17" s="1"/>
  <c r="F32" i="2" l="1"/>
</calcChain>
</file>

<file path=xl/sharedStrings.xml><?xml version="1.0" encoding="utf-8"?>
<sst xmlns="http://schemas.openxmlformats.org/spreadsheetml/2006/main" count="1989" uniqueCount="697">
  <si>
    <t>b11</t>
  </si>
  <si>
    <t>b12</t>
  </si>
  <si>
    <t>b13</t>
  </si>
  <si>
    <t>b21</t>
  </si>
  <si>
    <t>b22</t>
  </si>
  <si>
    <t>b23</t>
  </si>
  <si>
    <t>b24</t>
  </si>
  <si>
    <t>b25</t>
  </si>
  <si>
    <t>b26</t>
  </si>
  <si>
    <t>b31</t>
  </si>
  <si>
    <t>b32</t>
  </si>
  <si>
    <t>m11</t>
  </si>
  <si>
    <t>m12</t>
  </si>
  <si>
    <t>m21</t>
  </si>
  <si>
    <t>m22</t>
  </si>
  <si>
    <t>m32</t>
  </si>
  <si>
    <t>f11</t>
  </si>
  <si>
    <t>f12</t>
  </si>
  <si>
    <t>f21</t>
  </si>
  <si>
    <t>f22</t>
  </si>
  <si>
    <t>f31</t>
  </si>
  <si>
    <t>B1</t>
  </si>
  <si>
    <t>B2</t>
  </si>
  <si>
    <t>B3</t>
  </si>
  <si>
    <t>M1</t>
  </si>
  <si>
    <t>M2</t>
  </si>
  <si>
    <t>M3</t>
  </si>
  <si>
    <t>F1</t>
  </si>
  <si>
    <t>F2</t>
  </si>
  <si>
    <t>F3</t>
  </si>
  <si>
    <t>B</t>
  </si>
  <si>
    <t>M</t>
  </si>
  <si>
    <t>F</t>
  </si>
  <si>
    <t>TQoL</t>
  </si>
  <si>
    <t>Self-esteem</t>
  </si>
  <si>
    <t>Self-actualization</t>
  </si>
  <si>
    <t>Quality of Life Enablers</t>
  </si>
  <si>
    <t>Personal Sphere</t>
  </si>
  <si>
    <t>Socioeconomic Sphere</t>
  </si>
  <si>
    <t>Ecological Sphere</t>
  </si>
  <si>
    <t>Life Maintenance</t>
  </si>
  <si>
    <t>Personal Health and Safety</t>
  </si>
  <si>
    <t>Economic and Societal Health</t>
  </si>
  <si>
    <t>Ecological Health</t>
  </si>
  <si>
    <t>Life Flourishing</t>
  </si>
  <si>
    <t>Personal Flourishing</t>
  </si>
  <si>
    <t>Community Flourishing</t>
  </si>
  <si>
    <t>Ecological Flourishing</t>
  </si>
  <si>
    <t>Territorial Quality of Life</t>
  </si>
  <si>
    <t>Interpersonal Trust (societal belonging)</t>
  </si>
  <si>
    <t>Institutional Trust (good governance)</t>
  </si>
  <si>
    <t>-</t>
  </si>
  <si>
    <t>Code</t>
  </si>
  <si>
    <t>Row</t>
  </si>
  <si>
    <t>TQoL RANKING</t>
  </si>
  <si>
    <t>Selected country</t>
  </si>
  <si>
    <t>Back to Dashboard</t>
  </si>
  <si>
    <t>Geometric mean weight</t>
  </si>
  <si>
    <t>Arithmetic mean weight</t>
  </si>
  <si>
    <t>Ind 2</t>
  </si>
  <si>
    <t>Ind 1</t>
  </si>
  <si>
    <t>m31</t>
  </si>
  <si>
    <t>Indicators data</t>
  </si>
  <si>
    <t>Normalized data (0-1)</t>
  </si>
  <si>
    <t>Index Level</t>
  </si>
  <si>
    <t>Global</t>
  </si>
  <si>
    <t>Domain</t>
  </si>
  <si>
    <t>Dimension</t>
  </si>
  <si>
    <t>Sub-domain</t>
  </si>
  <si>
    <t>Top outliers (96-100%)</t>
  </si>
  <si>
    <t>Bottom outliers (0-4%)</t>
  </si>
  <si>
    <t>Max value</t>
  </si>
  <si>
    <t>Min value</t>
  </si>
  <si>
    <t xml:space="preserve">Ecological Flourishing </t>
  </si>
  <si>
    <t>Select Weights</t>
  </si>
  <si>
    <t>Weighting System</t>
  </si>
  <si>
    <t>Weighting system (To Hide)</t>
  </si>
  <si>
    <t>Domain Weights</t>
  </si>
  <si>
    <t>Dimension Weights</t>
  </si>
  <si>
    <t/>
  </si>
  <si>
    <t>b</t>
  </si>
  <si>
    <t>m</t>
  </si>
  <si>
    <t>f</t>
  </si>
  <si>
    <t xml:space="preserve">Education </t>
  </si>
  <si>
    <t xml:space="preserve">Housing &amp; basic utilities </t>
  </si>
  <si>
    <t xml:space="preserve">Transport </t>
  </si>
  <si>
    <t xml:space="preserve">Digital connectivity </t>
  </si>
  <si>
    <t xml:space="preserve">Public spaces </t>
  </si>
  <si>
    <t xml:space="preserve">Green infrastructure </t>
  </si>
  <si>
    <t xml:space="preserve">Protected areas </t>
  </si>
  <si>
    <t xml:space="preserve">Personal Health </t>
  </si>
  <si>
    <t xml:space="preserve">Personal Safety </t>
  </si>
  <si>
    <t xml:space="preserve">Healthy Society </t>
  </si>
  <si>
    <t xml:space="preserve">Healthy Environment </t>
  </si>
  <si>
    <t xml:space="preserve">Climate Change </t>
  </si>
  <si>
    <t>Dim.</t>
  </si>
  <si>
    <t>Dom.</t>
  </si>
  <si>
    <t>Personal Enablers</t>
  </si>
  <si>
    <t>Socioeconomic Enablers</t>
  </si>
  <si>
    <t>Ecological Enablers</t>
  </si>
  <si>
    <t>Framework</t>
  </si>
  <si>
    <t>Good Life Enablers</t>
  </si>
  <si>
    <t xml:space="preserve">Inclusive Economy </t>
  </si>
  <si>
    <t>Work opportunities</t>
  </si>
  <si>
    <t xml:space="preserve">Healthcare </t>
  </si>
  <si>
    <t>Consumption opprotunities</t>
  </si>
  <si>
    <t xml:space="preserve">Cultural assets </t>
  </si>
  <si>
    <t>Ecosystems services and Biodiversity wealth</t>
  </si>
  <si>
    <t>WHAT</t>
  </si>
  <si>
    <t>WHY</t>
  </si>
  <si>
    <t>Indicators of availability and affordability (market prices, social housing) of houses and housing space. Indicators of quality of the housing stock and built environment (e.g. respect of urbanistic standards). Indicators of availability and affordability (prices and taxes) for energy, water supply and sewage, and waste collection and treatment services.</t>
  </si>
  <si>
    <t>Indicators of availability, accessibility, and affordability (prices and taxes) for health infrastructure and services. Indicators measuring the quality of the infrastructure and services.</t>
  </si>
  <si>
    <t>Indicators of availability, accessibility, and affordability (prices and taxes) for education infrastructure and services. Indicators measuring the quality of the infrastructure and services.</t>
  </si>
  <si>
    <t xml:space="preserve"> indicators of availability, accessibility, and affordability (prices and taxes) for transport infrastructure and services. Indicators measuring the quality of the infrastructure and services.</t>
  </si>
  <si>
    <t>Indicators of availability and affordability (prices) of ICT connection. Indicators measuring the usage and quality of the ICT connection.</t>
  </si>
  <si>
    <t>Indicators of availability and accessibility of jobs (workplaces). Indicators measuring the quality of the workplaces (e.g. safety and comfort, respect of urbanistic standards, maintenance)</t>
  </si>
  <si>
    <t>Indicators of availability and accessibility of shops and other services (e.g. entertainment) and online delivery. Indicators measuring the quality of the consumption places (e.g. safety and comfort, respect of urbanistic standards, maintenance)</t>
  </si>
  <si>
    <t>Indicators of availability and accessibility of public spaces. Indicators measuring the quality of the public spaces maintenance.</t>
  </si>
  <si>
    <t>Indicators of availability, accessibility, and affordability (prices) of cultural assets (e.g. heritage sites, museums etc.). Indicators measuring the usage and the quality of the cultural assets’ maintenance.</t>
  </si>
  <si>
    <t>At a wider territorial scale, this includes indicators of connectivity of green areas (woods, meadows) and the preservation of the agricultural mosaic. At city level, indicators of Urban Green (urban parks, street trees, gardens....)</t>
  </si>
  <si>
    <t>Indicators of availability and accessibility of natural protected areas (i.e. areas where flora, fauna, landscape is preserved, which makes protected areas different from other green infrastructure).</t>
  </si>
  <si>
    <t>Objective and subjective outcome indicators of status of personal health, nutrition, physical activity</t>
  </si>
  <si>
    <t>Objective and subjective outcome indicators of personal security, safety against accidents.</t>
  </si>
  <si>
    <t xml:space="preserve">Mostly objective outcome indicators related to unemployment and employment rates, gender employment and salary gap, job security, work dignity, disposable income distribution, inequality of financial/real estate wealth of households (personal saving, house ownership, etc.)  </t>
  </si>
  <si>
    <t>Mostly objective outcome indicators related to social disparities(population at risk of poverty, working poor families, social security coverage, work-life balance).</t>
  </si>
  <si>
    <t>Objective and subjective outcome indicators related to the status of the environment (air quality, water quality, noise pollution, soil contamination)</t>
  </si>
  <si>
    <t>Objective and subjective outcome indicators related to greenhouse gases emissions, decarbonization of the economy (economic activities, public and individual transport, housing, etc.), vulnerability, presence and persistence of risks, adaptation and access to Disaster Risk Reduction (DRR) policies and means (resources, plans, protection infrastructures), climate change impacts (vulnerability and adaptation),  awareness and climate-friendly behaviour.</t>
  </si>
  <si>
    <t>Mostly subjective outcome indicators related to recognition and respect from others and of self-respect. Social tolerance (e.g. respect for minorities, disabled, LGBT)</t>
  </si>
  <si>
    <t>Mostly subjective outcome indicators of self-realization of one’s full potential (e.g. life satisfaction with jobs, mate acquisition, parenting, utilising, and developing abilities and talents, pursuing goals). Objective labour markets indicators of jobs matching with skills and competences</t>
  </si>
  <si>
    <t>Objective and subjective outcome indicators of inter-personal trust (social capital).</t>
  </si>
  <si>
    <t>Objective and subjective outcome indicators of institutional trust (governance). This category includes also active citizens participation as a mean to build or re-build trust in policy making.</t>
  </si>
  <si>
    <t>Indicators measuring the quantity and variety of ecosystems services in the territory sustaining quality of life perpetuation for all living species (biodiversity)</t>
  </si>
  <si>
    <t>The availability and affordability of good housing and basic utilities is a pre-requisite for choosing to settle/live in a place</t>
  </si>
  <si>
    <t>The availability or accessibility in a reasonable time threshold of hospitals and other health care facilities is a basic need for life</t>
  </si>
  <si>
    <t>The availability or accessibility in a reasonable time threshold of primary, secondary, high schools is a basic need for the households with children to settle/live in a place.</t>
  </si>
  <si>
    <t>Transport infrastructure and services are a pre-requisite for the people to move around and travel from/to their places</t>
  </si>
  <si>
    <t>Good broadband connections are a pre-requisite to access to the Web and online interaction opportunities.</t>
  </si>
  <si>
    <t>The availability or accessibility in a reasonable commuting time of job opportunities is a pre-requisite to participate in the labour market. The quality of the workplaces influences the quality of employers/employees life.</t>
  </si>
  <si>
    <t>The availability and accessibility in a reasonable time threshold of shops and service facilities influence the range of consumption choice. The same for the availability of fast online deliveries.</t>
  </si>
  <si>
    <t>Good public spaces facilitate social life</t>
  </si>
  <si>
    <t>The availability and accessibility in a reasonable time threshold of cultural assets and options widen the range of quality of life experiences</t>
  </si>
  <si>
    <t xml:space="preserve"> Availability of and access to green spots is key for health, sport and relax activities in the city, and to host biodiversity in the environment</t>
  </si>
  <si>
    <t>Accessible protected areas augment the opportunities to live in contact with nature.</t>
  </si>
  <si>
    <t xml:space="preserve"> Being in and perceiving a good health – body and mind – status is a fundamental quality of life ingredient</t>
  </si>
  <si>
    <t>By the same token, living in and/or perceiving to live in a safe place is also fundamental for people quality of life</t>
  </si>
  <si>
    <t>An inclusive economy, low unemployment and high work security and dignity are a key ingredient for the people quality of life. The sub-domain does not include GDP or local productivity indicators, only aspects of earning and wealth distribution, equity, economic cohesion in the territory. Local productivity indicators are obviously important for local/regional development strategies, but the TQoL “inclusive economy” indicators focus on the spill-over of economic progress in terms of benefits for the citizens. They are complementary to GDP measurement – an orthogonal, not a collinear factor.</t>
  </si>
  <si>
    <t>An healthy and not too unequal society influences the quality of life by reducing sources of stress and tensions</t>
  </si>
  <si>
    <t>An healthy environment prolongates life expectancy, reducing morbidity, and influences the subjective well-being of people</t>
  </si>
  <si>
    <t>Less greenhouse emissions contribute to reduce the climate change risks for the present and future generations. Resilience to extreme events is fundamental to reduce people vulnerability and exposure to the harmful effects of climate change. Climate-friendly awareness will bring more sustainable consumption habits and lifestyles.</t>
  </si>
  <si>
    <t>Self-esteem is a pre-requisite for living a good life</t>
  </si>
  <si>
    <t>A purpose-full life is also a key ingredient of a good life</t>
  </si>
  <si>
    <t>The sense of belonging to a community and interpersonal trust influences the quality of life perception and experience.</t>
  </si>
  <si>
    <t>Trust in institutions is a key factor for the quality of community life</t>
  </si>
  <si>
    <t>The quantity and quality of ecosystem services is key to ecological flourishing, and indirectly to preserve people health and reduce the risks of pandemic outbreaks</t>
  </si>
  <si>
    <t>Normalization variables</t>
  </si>
  <si>
    <t>Is it highly skewed?</t>
  </si>
  <si>
    <t>Indicators raw data</t>
  </si>
  <si>
    <t>Log Transformation can be applied?</t>
  </si>
  <si>
    <t>Skedness coefficient before transformation</t>
  </si>
  <si>
    <t>Skedness coefficient after transformation</t>
  </si>
  <si>
    <t>Final Skedness coefficient</t>
  </si>
  <si>
    <t>Indicator Typology (1 positive, 0 negative), pre Log transformation</t>
  </si>
  <si>
    <t>Indicator Typology (1 positive, 0 negative), post Log transformation</t>
  </si>
  <si>
    <t>Still significantly skewed?</t>
  </si>
  <si>
    <t>Skewdness analysis</t>
  </si>
  <si>
    <t>Indic Code --&gt;</t>
  </si>
  <si>
    <t>Indicators that require a different data transformation (root, power...)</t>
  </si>
  <si>
    <r>
      <t xml:space="preserve">4. Cut </t>
    </r>
    <r>
      <rPr>
        <b/>
        <u/>
        <sz val="10"/>
        <color theme="1"/>
        <rFont val="Calibri"/>
        <family val="2"/>
        <scheme val="minor"/>
      </rPr>
      <t>top</t>
    </r>
    <r>
      <rPr>
        <b/>
        <sz val="10"/>
        <color theme="1"/>
        <rFont val="Calibri"/>
        <family val="2"/>
        <scheme val="minor"/>
      </rPr>
      <t xml:space="preserve"> outliers (%centile to be excluded)</t>
    </r>
  </si>
  <si>
    <r>
      <t xml:space="preserve">5. Cut </t>
    </r>
    <r>
      <rPr>
        <b/>
        <u/>
        <sz val="10"/>
        <color theme="1"/>
        <rFont val="Calibri"/>
        <family val="2"/>
        <scheme val="minor"/>
      </rPr>
      <t>bottom</t>
    </r>
    <r>
      <rPr>
        <b/>
        <sz val="10"/>
        <color theme="1"/>
        <rFont val="Calibri"/>
        <family val="2"/>
        <scheme val="minor"/>
      </rPr>
      <t xml:space="preserve"> outliers (%centile to be excluded)</t>
    </r>
  </si>
  <si>
    <t>3. Select if correction shall be applied (log10)</t>
  </si>
  <si>
    <t>Y</t>
  </si>
  <si>
    <t>Check indicator definitions here</t>
  </si>
  <si>
    <t>positively</t>
  </si>
  <si>
    <t>negatively</t>
  </si>
  <si>
    <t xml:space="preserve">6. State if indicator positvely influences QoL or negatively </t>
  </si>
  <si>
    <r>
      <t>2. Check if skewness correction is needed. (</t>
    </r>
    <r>
      <rPr>
        <b/>
        <sz val="10"/>
        <color rgb="FFFF0000"/>
        <rFont val="Calibri"/>
        <family val="2"/>
        <scheme val="minor"/>
      </rPr>
      <t>no red cells in this line indicate all data is correct!</t>
    </r>
    <r>
      <rPr>
        <b/>
        <sz val="10"/>
        <color theme="1"/>
        <rFont val="Calibri"/>
        <family val="2"/>
        <scheme val="minor"/>
      </rPr>
      <t>)</t>
    </r>
  </si>
  <si>
    <t>N</t>
  </si>
  <si>
    <t xml:space="preserve">  State    [ Y / N ]   --&gt;</t>
  </si>
  <si>
    <t>GO TO DASHBOARD</t>
  </si>
  <si>
    <t>Sub-domain --&gt;</t>
  </si>
  <si>
    <t>Apply "Log" transformation?</t>
  </si>
  <si>
    <t>Ind 41</t>
  </si>
  <si>
    <r>
      <t>Can Log10 transformation be applied? (</t>
    </r>
    <r>
      <rPr>
        <b/>
        <i/>
        <sz val="8"/>
        <color rgb="FFFF0000"/>
        <rFont val="Calibri"/>
        <family val="2"/>
        <scheme val="minor"/>
      </rPr>
      <t>red cells in this line indicate all log10 can not be applied!</t>
    </r>
    <r>
      <rPr>
        <b/>
        <i/>
        <sz val="8"/>
        <color theme="1"/>
        <rFont val="Calibri"/>
        <family val="2"/>
        <scheme val="minor"/>
      </rPr>
      <t>)</t>
    </r>
  </si>
  <si>
    <t>1. Fill in indicators of quality of life in the table below and define the sub-domain (green cells). One indicator per column (by default there is space for 2 indicators per sub-domain).</t>
  </si>
  <si>
    <t>View the framework used to select the indicators for each sub-domain</t>
  </si>
  <si>
    <t>View the complete list of indicators, sources and definitions</t>
  </si>
  <si>
    <t>Description</t>
  </si>
  <si>
    <t>Territorial Quality of Life EUROPEAN DASHBOARD</t>
  </si>
  <si>
    <t>Source</t>
  </si>
  <si>
    <t>Noise exposure</t>
  </si>
  <si>
    <t>Healthcare (b12)</t>
  </si>
  <si>
    <t>Education (b13)</t>
  </si>
  <si>
    <t>Transport (b21)</t>
  </si>
  <si>
    <t>Digital connectivity (b22)</t>
  </si>
  <si>
    <t>Cultural assets (b26)</t>
  </si>
  <si>
    <t>Green infrastructure (b31)</t>
  </si>
  <si>
    <t>Protected areas (b32)</t>
  </si>
  <si>
    <t>Self-actualization(f12)</t>
  </si>
  <si>
    <t>Go to the weighting system</t>
  </si>
  <si>
    <t>Go to</t>
  </si>
  <si>
    <t>Back to Main Page</t>
  </si>
  <si>
    <t>Step by Step:</t>
  </si>
  <si>
    <r>
      <t>TQoL Index at different levels</t>
    </r>
    <r>
      <rPr>
        <b/>
        <u/>
        <sz val="10"/>
        <rFont val="Arial"/>
        <family val="2"/>
      </rPr>
      <t xml:space="preserve"> (sub-domain, domain, dimension and general)</t>
    </r>
  </si>
  <si>
    <t>Ajdovščina</t>
  </si>
  <si>
    <t>Beltinci</t>
  </si>
  <si>
    <t>Bled</t>
  </si>
  <si>
    <t>Bohinj</t>
  </si>
  <si>
    <t>Borovnica</t>
  </si>
  <si>
    <t>Bovec</t>
  </si>
  <si>
    <t>Brda</t>
  </si>
  <si>
    <t>Brezovica</t>
  </si>
  <si>
    <t>Brežice</t>
  </si>
  <si>
    <t>Tišina</t>
  </si>
  <si>
    <t>Celje</t>
  </si>
  <si>
    <t>Cerklje na Gorenjskem</t>
  </si>
  <si>
    <t>Cerknica</t>
  </si>
  <si>
    <t>Cerkno</t>
  </si>
  <si>
    <t>Črenšovci</t>
  </si>
  <si>
    <t>Črna na Koroškem</t>
  </si>
  <si>
    <t>Črnomelj</t>
  </si>
  <si>
    <t>Destrnik</t>
  </si>
  <si>
    <t>Divača</t>
  </si>
  <si>
    <t>Dobrepolje</t>
  </si>
  <si>
    <t>Dobrova - Polhov Gradec</t>
  </si>
  <si>
    <t>Dol pri Ljubljani</t>
  </si>
  <si>
    <t>Domžale</t>
  </si>
  <si>
    <t>Dornava</t>
  </si>
  <si>
    <t>Dravograd</t>
  </si>
  <si>
    <t>Duplek</t>
  </si>
  <si>
    <t>Gorenja vas - Poljane</t>
  </si>
  <si>
    <t>Gorišnica</t>
  </si>
  <si>
    <t>Gornja Radgona</t>
  </si>
  <si>
    <t>Gornji Grad</t>
  </si>
  <si>
    <t>Gornji Petrovci</t>
  </si>
  <si>
    <t>Grosuplje</t>
  </si>
  <si>
    <t>Šalovci</t>
  </si>
  <si>
    <t>Hrastnik</t>
  </si>
  <si>
    <t>Hrpelje - Kozina</t>
  </si>
  <si>
    <t>Idrija</t>
  </si>
  <si>
    <t>Ig</t>
  </si>
  <si>
    <t>Ilirska Bistrica</t>
  </si>
  <si>
    <t>Ivančna Gorica</t>
  </si>
  <si>
    <t>Izola/Isola</t>
  </si>
  <si>
    <t>Jesenice</t>
  </si>
  <si>
    <t>Juršinci</t>
  </si>
  <si>
    <t>Kamnik</t>
  </si>
  <si>
    <t>Kanal</t>
  </si>
  <si>
    <t>Kidričevo</t>
  </si>
  <si>
    <t>Kobarid</t>
  </si>
  <si>
    <t>Kobilje</t>
  </si>
  <si>
    <t>Kočevje</t>
  </si>
  <si>
    <t>Komen</t>
  </si>
  <si>
    <t>Koper/Capodistria</t>
  </si>
  <si>
    <t>Kozje</t>
  </si>
  <si>
    <t>Kranj</t>
  </si>
  <si>
    <t>Kranjska Gora</t>
  </si>
  <si>
    <t>Krško</t>
  </si>
  <si>
    <t>Kungota</t>
  </si>
  <si>
    <t>Kuzma</t>
  </si>
  <si>
    <t>Laško</t>
  </si>
  <si>
    <t>Lenart</t>
  </si>
  <si>
    <t>Lendava/Lendva</t>
  </si>
  <si>
    <t>Litija</t>
  </si>
  <si>
    <t>Ljubljana</t>
  </si>
  <si>
    <t>Ljubno</t>
  </si>
  <si>
    <t>Ljutomer</t>
  </si>
  <si>
    <t>Logatec</t>
  </si>
  <si>
    <t>Loška dolina</t>
  </si>
  <si>
    <t>Loški Potok</t>
  </si>
  <si>
    <t>Luče</t>
  </si>
  <si>
    <t>Lukovica</t>
  </si>
  <si>
    <t>Majšperk</t>
  </si>
  <si>
    <t>Maribor</t>
  </si>
  <si>
    <t>Medvode</t>
  </si>
  <si>
    <t>Mengeš</t>
  </si>
  <si>
    <t>Metlika</t>
  </si>
  <si>
    <t>Mežica</t>
  </si>
  <si>
    <t>Miren - Kostanjevica</t>
  </si>
  <si>
    <t>Mislinja</t>
  </si>
  <si>
    <t>Moravče</t>
  </si>
  <si>
    <t>Moravske Toplice</t>
  </si>
  <si>
    <t>Mozirje</t>
  </si>
  <si>
    <t>Murska Sobota</t>
  </si>
  <si>
    <t>Muta</t>
  </si>
  <si>
    <t>Naklo</t>
  </si>
  <si>
    <t>Nazarje</t>
  </si>
  <si>
    <t>Nova Gorica</t>
  </si>
  <si>
    <t>Novo mesto</t>
  </si>
  <si>
    <t>Odranci</t>
  </si>
  <si>
    <t>Ormož</t>
  </si>
  <si>
    <t>Osilnica</t>
  </si>
  <si>
    <t>Pesnica</t>
  </si>
  <si>
    <t>Piran/Pirano</t>
  </si>
  <si>
    <t>Pivka</t>
  </si>
  <si>
    <t>Podčetrtek</t>
  </si>
  <si>
    <t>Podvelka</t>
  </si>
  <si>
    <t>Postojna</t>
  </si>
  <si>
    <t>Preddvor</t>
  </si>
  <si>
    <t>Ptuj</t>
  </si>
  <si>
    <t>Puconci</t>
  </si>
  <si>
    <t>Rače - Fram</t>
  </si>
  <si>
    <t>Radeče</t>
  </si>
  <si>
    <t>Radenci</t>
  </si>
  <si>
    <t>Radlje ob Dravi</t>
  </si>
  <si>
    <t>Radovljica</t>
  </si>
  <si>
    <t>Ravne na Koroškem</t>
  </si>
  <si>
    <t>Ribnica</t>
  </si>
  <si>
    <t>Rogašovci</t>
  </si>
  <si>
    <t>Rogaška Slatina</t>
  </si>
  <si>
    <t>Rogatec</t>
  </si>
  <si>
    <t>Ruše</t>
  </si>
  <si>
    <t>Semič</t>
  </si>
  <si>
    <t>Sevnica</t>
  </si>
  <si>
    <t>Sežana</t>
  </si>
  <si>
    <t>Slovenj Gradec</t>
  </si>
  <si>
    <t>Slovenska Bistrica</t>
  </si>
  <si>
    <t>Slovenske Konjice</t>
  </si>
  <si>
    <t>Starše</t>
  </si>
  <si>
    <t>Sveti Jurij ob Ščavnici</t>
  </si>
  <si>
    <t>Šenčur</t>
  </si>
  <si>
    <t>Šentilj</t>
  </si>
  <si>
    <t>Šentjernej</t>
  </si>
  <si>
    <t xml:space="preserve">Šentjur </t>
  </si>
  <si>
    <t>Škocjan</t>
  </si>
  <si>
    <t>Škofja Loka</t>
  </si>
  <si>
    <t>Škofljica</t>
  </si>
  <si>
    <t>Šmarje pri Jelšah</t>
  </si>
  <si>
    <t>Šmartno ob Paki</t>
  </si>
  <si>
    <t>Šoštanj</t>
  </si>
  <si>
    <t>Štore</t>
  </si>
  <si>
    <t>Tolmin</t>
  </si>
  <si>
    <t>Trbovlje</t>
  </si>
  <si>
    <t>Trebnje</t>
  </si>
  <si>
    <t>Tržič</t>
  </si>
  <si>
    <t>Turnišče</t>
  </si>
  <si>
    <t>Velenje</t>
  </si>
  <si>
    <t>Velike Lašče</t>
  </si>
  <si>
    <t>Videm</t>
  </si>
  <si>
    <t>Vipava</t>
  </si>
  <si>
    <t>Vitanje</t>
  </si>
  <si>
    <t>Vodice</t>
  </si>
  <si>
    <t>Vojnik</t>
  </si>
  <si>
    <t>Vrhnika</t>
  </si>
  <si>
    <t>Vuzenica</t>
  </si>
  <si>
    <t>Zagorje ob Savi</t>
  </si>
  <si>
    <t>Zavrč</t>
  </si>
  <si>
    <t>Zreče</t>
  </si>
  <si>
    <t>Železniki</t>
  </si>
  <si>
    <t>Žiri</t>
  </si>
  <si>
    <t>Benedikt</t>
  </si>
  <si>
    <t>Bistrica ob Sotli</t>
  </si>
  <si>
    <t>Bloke</t>
  </si>
  <si>
    <t>Braslovče</t>
  </si>
  <si>
    <t>Cankova</t>
  </si>
  <si>
    <t>Cerkvenjak</t>
  </si>
  <si>
    <t>Dobje</t>
  </si>
  <si>
    <t>Dobrna</t>
  </si>
  <si>
    <t>Dobrovnik/Dobronak</t>
  </si>
  <si>
    <t>Dolenjske Toplice</t>
  </si>
  <si>
    <t>Grad</t>
  </si>
  <si>
    <t>Hajdina</t>
  </si>
  <si>
    <t>Hoče - Slivnica</t>
  </si>
  <si>
    <t>Hodoš/Hodos</t>
  </si>
  <si>
    <t>Horjul</t>
  </si>
  <si>
    <t>Jezersko</t>
  </si>
  <si>
    <t>Komenda</t>
  </si>
  <si>
    <t>Kostel</t>
  </si>
  <si>
    <t>Križevci</t>
  </si>
  <si>
    <t>Lovrenc na Pohorju</t>
  </si>
  <si>
    <t>Markovci</t>
  </si>
  <si>
    <t>Miklavž na Dravskem polju</t>
  </si>
  <si>
    <t>Mirna Peč</t>
  </si>
  <si>
    <t>Oplotnica</t>
  </si>
  <si>
    <t>Podlehnik</t>
  </si>
  <si>
    <t>Polzela</t>
  </si>
  <si>
    <t>Prebold</t>
  </si>
  <si>
    <t>Prevalje</t>
  </si>
  <si>
    <t>Razkrižje</t>
  </si>
  <si>
    <t>Ribnica na  Pohorju</t>
  </si>
  <si>
    <t>Selnica ob Dravi</t>
  </si>
  <si>
    <t>Sodražica</t>
  </si>
  <si>
    <t>Solčava</t>
  </si>
  <si>
    <t>Sveta Ana</t>
  </si>
  <si>
    <t>Sveti Andraž v Slov. goricah</t>
  </si>
  <si>
    <t>Šempeter - Vrtojba</t>
  </si>
  <si>
    <t>Tabor</t>
  </si>
  <si>
    <t>Trnovska vas</t>
  </si>
  <si>
    <t>Trzin</t>
  </si>
  <si>
    <t>Velika Polana</t>
  </si>
  <si>
    <t>Veržej</t>
  </si>
  <si>
    <t>Vransko</t>
  </si>
  <si>
    <t>Žalec</t>
  </si>
  <si>
    <t>Žetale</t>
  </si>
  <si>
    <t>Žirovnica</t>
  </si>
  <si>
    <t>Žužemberk</t>
  </si>
  <si>
    <t>Šmartno pri Litiji</t>
  </si>
  <si>
    <t>Apače</t>
  </si>
  <si>
    <t>Cirkulane</t>
  </si>
  <si>
    <t>Kostanjevica na Krki</t>
  </si>
  <si>
    <t>Makole</t>
  </si>
  <si>
    <t>Mokronog - Trebelno</t>
  </si>
  <si>
    <t>Poljčane</t>
  </si>
  <si>
    <t>Renče - Vogrsko</t>
  </si>
  <si>
    <t>Središče ob Dravi</t>
  </si>
  <si>
    <t>Straža</t>
  </si>
  <si>
    <t>Sveta Trojica v Slov. goricah</t>
  </si>
  <si>
    <t>Sveti Tomaž</t>
  </si>
  <si>
    <t>Šmarješke Toplice</t>
  </si>
  <si>
    <t>Gorje</t>
  </si>
  <si>
    <t>Log - Dragomer</t>
  </si>
  <si>
    <t>Rečica ob Savinji</t>
  </si>
  <si>
    <t>Sveti Jurij v Slov. goricah</t>
  </si>
  <si>
    <t>Šentrupert</t>
  </si>
  <si>
    <t>Mirna</t>
  </si>
  <si>
    <t>Ankaran/Ancarano</t>
  </si>
  <si>
    <t>Share of occupants in dwellings connected to a public sewage system (agglomerations), %, LAU 2, MOP, 2019</t>
  </si>
  <si>
    <t>Average useful floor space [m2] of occupied dwellings, LAU 2, SURS, 2018</t>
  </si>
  <si>
    <t>Aux - Indicators Log transformation Data</t>
  </si>
  <si>
    <t>Hospital beds per 100.000 inhabitants, NUTS 3, EUROSTAT, NIJZ, 2019</t>
  </si>
  <si>
    <t xml:space="preserve">Accessibility to health centers on primary level by car, share of inhabitants in 10-min drive to health centres, %, LAU 2, UL FGG, ZRC SAZU, 2021 </t>
  </si>
  <si>
    <t>Accessibility to primary schools, share of inhabitants in 10-min drive to primary schools, %, LAU 2, UL FGG, ZRC SAZU, 2021</t>
  </si>
  <si>
    <t>Educational facilities in the municiupality, type of school, LAU 2, ZRC SAZU, 2021</t>
  </si>
  <si>
    <t>Share of population living 1 kilometer away from public transport stop with at least 8 pairs of rides per day, LAU 2, ZRC SAZU, 2019</t>
  </si>
  <si>
    <t>Accessibility to highways or motorways by car, share of inhabitants in 10-min drive to highways or motorways, LAU 2, UL FGG, ZRC SAZU, 2021</t>
  </si>
  <si>
    <t>Share of households with a very high-capacity optical broadband, %, LAU 2, AKOS, 2021</t>
  </si>
  <si>
    <t xml:space="preserve">Share of households not being covered by a broadband internet due to lack of economic interest of the service providers, LAU2,  MJU and MKGP, 2021, % </t>
  </si>
  <si>
    <t>Persons in employment [excluding farmers] whose workplace is in the municipality of their residence, %, LAU 2, SURS, 2020</t>
  </si>
  <si>
    <t>Labour migration index (surplus of jobs in municipality of residence), LAU 2, SURS, 2020</t>
  </si>
  <si>
    <t>Surface of locals and shops, m2 per inhabitant, LAU 2, GURS, ZRC SAZU, 2021</t>
  </si>
  <si>
    <t>Accessibility to ATM, share of population within 5-minute drive to ATM, LAU 2, UL FGG, ZRC SAZU, 2021</t>
  </si>
  <si>
    <t>Number of public infrastructure units in the field of culture per 100.000 inhabitants, LAU 2, Ministry of Culture, 8.11.2019</t>
  </si>
  <si>
    <t>Number of visits to public libraries per potential user, LAU 1, NUK, UMAR, ZRC SAZU, 2019</t>
  </si>
  <si>
    <t>Proportion of natural areas, %, LAU 2, Ministry of Agriculture, Forestry and Food, 2021</t>
  </si>
  <si>
    <t>% of abandoned land, %, LAU 2, Ministry of Agriculture, Forestry and Food, 2021</t>
  </si>
  <si>
    <t>Proportion of protected areas of all area, %, LAU 2, ARSO, 2021</t>
  </si>
  <si>
    <t>Aged standarised death rate (per slovenian population 1.7.2014) by residance / 100.000, LAU 2, NIJZ, average 2015-2019</t>
  </si>
  <si>
    <t>Recipients of diabetes medications (aged standarised rate per 100), LAU 2, NIJZ, 2019</t>
  </si>
  <si>
    <t>Persons killed in road traffic accidents, per 1000 inhabitants per year, LAU 2, Police, ZRC SAZU, 2011-2020</t>
  </si>
  <si>
    <t>Persons injured in transport accidents, ‰, (aged standarised rate per 1000), LAU 2, NIJZ, average 2015-2019</t>
  </si>
  <si>
    <t>Net income received by the population, €, LAU 2, SURS, 2019</t>
  </si>
  <si>
    <t>Registered unemployment rate, %, LAU 2, ZZZS, 2020</t>
  </si>
  <si>
    <t>Tertiary Educational Atteinment (25-64), LAU 2, SURS, 1.1.2020</t>
  </si>
  <si>
    <t>People at risk of poverty rate, rate in %, NUTS 3, SURS, 2020</t>
  </si>
  <si>
    <t xml:space="preserve">Noise exposure, %, (data is calculated on statistical model), LAU 2, NIJZ, 2019 </t>
  </si>
  <si>
    <t>Economic demages from natural hazards per inhabitants, in €, LAU 2, URSZR, 2018</t>
  </si>
  <si>
    <t>Climate change adaptation actions; eur/inhabitant, LAU 2, ECO FUND, 2015-2020</t>
  </si>
  <si>
    <t>Standarised suicide death rate, age standardized rate per 100.000 - Slovenian population 1.7.2014, LAU 2, NIJZ, average 2015-2019</t>
  </si>
  <si>
    <t>Recipients of medications for mental disorders, age standardized rate per 100 - Slovenian population 1.7.2014, LAU 2, NIJZ, 2019</t>
  </si>
  <si>
    <t>Self-assessment of overall life satisfaction,% of persons, average, NUTS 3, SURS, 2020</t>
  </si>
  <si>
    <t xml:space="preserve">Self-assessment of good health, data is calculated on statistical model, %, LAU 2, NIJZ, 2019  </t>
  </si>
  <si>
    <t>Average number of voluntary hours per inhabitant, NUTS 3, Ministry of Public Administration, 2019</t>
  </si>
  <si>
    <t xml:space="preserve">Neighbourhood belonging (% of person who can easily get neighbourhood assistance when they need it), %, LAU 2, NIJZ, 2017 </t>
  </si>
  <si>
    <t>Participation in parliamentary elections, LAU 2, DVK, GURS, ZRC SAZU, 2018</t>
  </si>
  <si>
    <t>45,902-778</t>
  </si>
  <si>
    <t>Trust in the police, average grade per region (1= very unsatisfied, 5= very satisfied), NUTS 3, Police, 2018</t>
  </si>
  <si>
    <t>Number of invasive species reported per km2, LAU 2, GIS, ZRC SAZU, 2021</t>
  </si>
  <si>
    <t>Share of forests in a total surface, %, LAU 2, ZGS, 2020</t>
  </si>
  <si>
    <t>Slovenia</t>
  </si>
  <si>
    <t>Territorial Quality of Life - SLOVENIA LAU 2 DASHBOARD</t>
  </si>
  <si>
    <t>Quality of Life of Municipalities in Slovenia</t>
  </si>
  <si>
    <t>Total number of municipalities in Country</t>
  </si>
  <si>
    <r>
      <t xml:space="preserve">See the TQoL Index for all municipalities in the 
</t>
    </r>
    <r>
      <rPr>
        <b/>
        <sz val="11"/>
        <color theme="3"/>
        <rFont val="Arial"/>
        <family val="2"/>
      </rPr>
      <t>Local context</t>
    </r>
  </si>
  <si>
    <t>Subdomain</t>
  </si>
  <si>
    <t>Indicator</t>
  </si>
  <si>
    <t>Data sources</t>
  </si>
  <si>
    <t>Recent period</t>
  </si>
  <si>
    <t>Definition</t>
  </si>
  <si>
    <t>Units</t>
  </si>
  <si>
    <t>Lowest territorial level of availability</t>
  </si>
  <si>
    <t>Quality of indicator / limitations</t>
  </si>
  <si>
    <t>Housing and basic utilities (b11)</t>
  </si>
  <si>
    <t>Share of population connected to a public sewage system in agglomerations</t>
  </si>
  <si>
    <t xml:space="preserve">MOP: Ministry of the Environment and Spatial Planning; </t>
  </si>
  <si>
    <t>MNZ: Ministry of the Interior (Central Register of the Population)</t>
  </si>
  <si>
    <t xml:space="preserve">Share of population connected to a public sewage system in agglomerations. An agglomeration is a settlement area where settlement or economic or other activity is concentrated in such a way that it is possible to collect municipal wastewater in the sewage system and discharge it into the municipal sewage treatment plant or to the final discharge site. The share of population connected is recalculated to the state of the population on December 31st. </t>
  </si>
  <si>
    <t>%</t>
  </si>
  <si>
    <t>LAU 2</t>
  </si>
  <si>
    <t>/</t>
  </si>
  <si>
    <t>MOP (2021) Data on population connected to a public sewage system in agglomerations. Unpublished data.</t>
  </si>
  <si>
    <t>Average useful floor space of occupied dwellings</t>
  </si>
  <si>
    <t>SURS: Republic of Slovenia, Statistical Office</t>
  </si>
  <si>
    <t>The ratio between the total useful floor space of dwellings and the number of all dwellings in a certain administrative spatial unit.</t>
  </si>
  <si>
    <t>SURS (2021) Indicators for housing standards, municipalities, Slovenia, multiannually. Available at: https://pxweb.stat.si/SiStatData/pxweb/en/Data/-/0861101S.px/table/tableViewLayout2/ (Accessed: 1 November 2021).</t>
  </si>
  <si>
    <t>Average number of occupants per dwelling</t>
  </si>
  <si>
    <t>Number</t>
  </si>
  <si>
    <t>Hospital beds per 100,000 inhabitants</t>
  </si>
  <si>
    <t>NIJZ: National Institute of Public Health;</t>
  </si>
  <si>
    <t>Number of hospital beds by the statistical region of hospitals.</t>
  </si>
  <si>
    <t>Per 100,000 inhabitants</t>
  </si>
  <si>
    <t>NUTS 3</t>
  </si>
  <si>
    <t xml:space="preserve">NIJZ (2021) Število bolniških postelj, glede na statistično regijo bolnišnic, Slovenija, letno. Available at: https://podatki.nijz.si/Selection.aspx?px_path=NIJZ%20podatkovni%20portal__5%20Viri%20v%20zdravstvu__3%20Bolni%c5%a1ke%20postelje&amp;px_tableid=Postelje3.px&amp;px_language=sl&amp;px_db=NIJZ%20podatkovni%20portal&amp;rxid=a4de54fa-ada6-4669-b509-0483ad375dc6 (Accessed: 1 November 2021).                                    </t>
  </si>
  <si>
    <t>Accessibility to health centers at the primary level by car, share of inhabitants within a ten-minute drive to a health center</t>
  </si>
  <si>
    <t xml:space="preserve">UL FGG: University of Ljubljana, Faculty of Civil and Geodetic Engineering; </t>
  </si>
  <si>
    <t xml:space="preserve">MNZ: Ministry of the Interior (Central Register of the Population); </t>
  </si>
  <si>
    <t>ZRC SAZU: Research Center of the Slovenian Academy of Sciences and Arts</t>
  </si>
  <si>
    <t>2019; 2021</t>
  </si>
  <si>
    <t>Share of inhabitants living within a ten-minute drive to a health center.</t>
  </si>
  <si>
    <t>The main limitation is that the health stations and physicians are not taken into consideration, which might show that the accessibility to healthcare services is worse than in reality, particularly in some smaller municipalities.</t>
  </si>
  <si>
    <t>UL FGG (2021) Travel distances to selected public and private services. Unpublished data.</t>
  </si>
  <si>
    <t>MNZ (2021): Centralni register prebivalstva. Data on demand.</t>
  </si>
  <si>
    <t>ZRC SAZU (2021) Calculations.</t>
  </si>
  <si>
    <t>Accessibility to primary schools, share of inhabitants within a ten-minute drive to a primary school</t>
  </si>
  <si>
    <t>Share of inhabitants living within a ten-minute drive to a primary school.</t>
  </si>
  <si>
    <t>Educational facilities in the municipality, type of school</t>
  </si>
  <si>
    <t>The highest level of education facility available in an area.</t>
  </si>
  <si>
    <t>Centrality level: 1. Public university</t>
  </si>
  <si>
    <t>2. College, university faculty, or academy</t>
  </si>
  <si>
    <t>3. Junior colleague or high school</t>
  </si>
  <si>
    <t>4. Nine-year primary school</t>
  </si>
  <si>
    <t xml:space="preserve">5. Branch primary school </t>
  </si>
  <si>
    <t>Settlement, LAU 2</t>
  </si>
  <si>
    <t>Development in the field is not regularly monitored.</t>
  </si>
  <si>
    <t>Nared, J., Bole, D., Breg Valjavec, M., Ciglič, R., Goluža, M., Kozina, J., Razpotnik Visković, N., Repolusk, P., Rus, P., Tiran, J., Černič Istenič, M. (2017) Centralna naselja v Sloveniji leta 2016. Acta geographica Slovenica, 57(2). Ljubljana. doi: http://dx.doi.org/10.3986/AGS.4606.</t>
  </si>
  <si>
    <t>Share of population living 1 km from a public transport stop with at least eight pairs of rides per day</t>
  </si>
  <si>
    <t>Share of population living 1 km from a public transport stop with at least eight pairs of rides per day.</t>
  </si>
  <si>
    <t>Gabrovec, M., Razpotnik Visković, N., Bole, D., Hrvatin, M., Repolusk, P., Tiran, J., Volk Bahun, M. (2019) Analiza dostopnosti do javnega potniškega prometa z identifikacijo glavnih vrzeli v njegovi ponudbi. Znanstvenoraziskovalni center Slovenske akademije znanosti in umetnosti, Geografski inštitut Antona Melika, Ljubljana. Available at: https://www.care4climate.si/_files/196/Izrocek-ZRC-SAZU.pdf (Accessed: 2 August 2021).</t>
  </si>
  <si>
    <t>Accessibility to freeways or expressways by car</t>
  </si>
  <si>
    <t xml:space="preserve">MNZ: Ministry of Interior (Central Register of the Population); </t>
  </si>
  <si>
    <t>Share of inhabitants living within a ten-minute drive to a freeway or expressway.</t>
  </si>
  <si>
    <t>Minutes</t>
  </si>
  <si>
    <t>The indicator is suitable for showing areas that have limited accessibility to modern road infrastructure and therefore limited development potential. Nevertheless, the indicator neglects some relevant aspects of automobile transport that affect quality of life, such as pollution, impact on protected areas, and the vicinity of settlements.</t>
  </si>
  <si>
    <t>Number of personal cars per 1,000 inhabitants</t>
  </si>
  <si>
    <t>Number of personal cars per 1000 inhabitants.</t>
  </si>
  <si>
    <t>Rate per 1,000 inhabitants</t>
  </si>
  <si>
    <t>SURS (2021) Selected data on municipalities, Slovenia, annually. Available at: https://pxweb.stat.si/SiStatData/pxweb/en/Data/-/2640010S.px (Accessed: 1 November 2021).</t>
  </si>
  <si>
    <t>Share of households with very high-capacity optical broadband</t>
  </si>
  <si>
    <t>AKOS: Communications Networks and Services Agency of the Republic of Slovenia</t>
  </si>
  <si>
    <t>Share of households with very high-capacity optical broadband.</t>
  </si>
  <si>
    <t>AKOS (2021) Data on broadband connections. Unpublished data.</t>
  </si>
  <si>
    <t>Share of households not covered by broadband internet due to a lack of economic interest by the service providers</t>
  </si>
  <si>
    <t xml:space="preserve">MJU: Ministry of Public Administration; </t>
  </si>
  <si>
    <t>MKGP: Ministry of Agriculture, Forestry and Food;</t>
  </si>
  <si>
    <t>Share of households not covered by broadband internet due to a lack of economic interest by the service providers in relation to the total number of households in an area.</t>
  </si>
  <si>
    <t>The indicator is particularly suitable for showing less-attractive areas for building broadband infrastructure; these are mostly sparsely populated areas with difficult conditions for constructing infrastructure due to terrain specifics.</t>
  </si>
  <si>
    <t>MKGP (2021) 1. javni razpis za podukrep 7.3 Podpora za širokopasovno infrastrukturo, vključno z njeno vzpostavitvijo, izboljšanjem in razširitvijo, pasivno širokopasovno infrastrukturo ter zagotavljanjem dostopa do širokop. interneta in rešitev v zvezi z e-upravo. Seznam belih lis. Available at: https://www.gov.si/assets/ministrstva/MKGP/JAVNI-RAZPISI/2020/Podukrep-7-3-Podpora-za-sirokopasovno-infrastrukturo/seznam_belih_lis-v2.xlsx (Accessed: 21 March 2021).</t>
  </si>
  <si>
    <t>Work opportunities (b23)</t>
  </si>
  <si>
    <t>Persons in employment (excluding farmers) whose workplace is in their municipality of residence</t>
  </si>
  <si>
    <t>The number of persons in employment (excluding farmers) by territorial unit of residence are persons that have their registered residence in the municipality</t>
  </si>
  <si>
    <t>(administrative unit, statistical region), irrespective of where their workplace is located.</t>
  </si>
  <si>
    <t>SURS (2021) Labour Migrations. Available at: https://pxweb.stat.si/SiStatData/pxweb/en/Data/Data/0772750S.PX/ (Accessed: 1 November 2021).</t>
  </si>
  <si>
    <t>Labor migration index (surplus of jobs in municipality of residence)</t>
  </si>
  <si>
    <t>The labor migration index is the ratio between the number of persons in employment (excluding farmers) in a certain territorial unit (municipality, administrative unit, or statistical region) by workplace and the number of persons in employment (excluding farmers) in the same territorial unit (municipality, administrative unit, statistical region) by residence multiplied by 100.</t>
  </si>
  <si>
    <t>Index</t>
  </si>
  <si>
    <t>Consumption opportunities (b24)</t>
  </si>
  <si>
    <t>Area of restaurants, bars, and shops</t>
  </si>
  <si>
    <t xml:space="preserve">GURS: Surveying and Mapping Authority; </t>
  </si>
  <si>
    <t>Area of restaurants, bars, and shops per inhabitant.</t>
  </si>
  <si>
    <t>GURS (2021) Building Cadaster. Available at: https://www.e-prostor.gov.si/zbirke-prostorskih-podatkov/nepremicnine/kataster-stavb/ (Accessed: 23 July 2021).</t>
  </si>
  <si>
    <t>Accessibility to ATMs, share of population within a five-minute drive to an ATM</t>
  </si>
  <si>
    <t>2019, 2021</t>
  </si>
  <si>
    <t>Share of population within a five-minute drive to an ATM</t>
  </si>
  <si>
    <t>The main drawback is that the locations of the ATM regularly change.</t>
  </si>
  <si>
    <t>Accessibility to post offices, share of population within a five-minute drive to a post office</t>
  </si>
  <si>
    <t>Share of population within a five-minute drive to a post office.</t>
  </si>
  <si>
    <t>The main drawback is that the locations of post offices are subject to economizing, and particularly sparsely populated areas could lose their post offices in the future.</t>
  </si>
  <si>
    <t>Number of public infrastructure units in the field of culture per 100,000 inhabitants</t>
  </si>
  <si>
    <t xml:space="preserve">MK: Ministry of Culture; </t>
  </si>
  <si>
    <t>Number of public infrastructure units according to the register of public cultural real estate infrastructure. The decision on which properties and equipment are intended for culture is made by the government at the proposal of the ministry responsible for culture or the competent body of the local community. The indicator is calculated per 100,000 inhabitants.</t>
  </si>
  <si>
    <t>MK (2021) Data on public infrastructure units in culture. Unpublished data;                                                                                                                                                                                                                                                            SURS (2021) Population data on 1 July 2019. Available at:  https://pxweb.stat.si/SiStatData/pxweb/en/Data/-/05C4003S.px (Accessed: 1 November 2021).</t>
  </si>
  <si>
    <t>Number of visits to public libraries per potential user</t>
  </si>
  <si>
    <t xml:space="preserve">NUK: National University Library; </t>
  </si>
  <si>
    <t>Number of visits to public libraries per potential user.</t>
  </si>
  <si>
    <t>LAU 1</t>
  </si>
  <si>
    <t>Libraries are not located in all municipalities. The data on potential users are for selected cities (LAU 1).</t>
  </si>
  <si>
    <t xml:space="preserve">NUK (2021) Statistični podatki o knjižnicah. Available at: https://bibsist.nuk.uni-lj.si/statistika/index.php (Accessed: 1 November 2021).                                                                                                                                                                                                                                                                                                                                                                                                                                                                                </t>
  </si>
  <si>
    <t>Proportion of natural areas</t>
  </si>
  <si>
    <t>MKGP: Ministry of Agriculture, Forestry and Food</t>
  </si>
  <si>
    <t xml:space="preserve">The land-use codes are 1500: trees and shrubs, 2000: forest, 4100: swamps, 4210: reeds, 4220: other marshy land, 5000: dry open land with special vegetation cover, 6000: open land with no or insignificant vegetation cover, 7000: water. </t>
  </si>
  <si>
    <t>MKGP (2021) Evidenca dejanske rabe kmetijskih in gozdnih zemljišč. Available at: https://rkg.gov.si/GERK/documents/RABA_old/index.html (Accessed: 13 July 2021).</t>
  </si>
  <si>
    <t>Proportion of abandoned land</t>
  </si>
  <si>
    <t>Proportion of protected areas of total area</t>
  </si>
  <si>
    <t>EEA: European Environment Agency</t>
  </si>
  <si>
    <t>The indicator represents the percentage of protected areas, including Natura 2000 sites and nationally designated areas. All categories of protected areas in the Natura 2000 Network and nationally designated areas were considered for calculating the percentage of protected areas of the total area.</t>
  </si>
  <si>
    <t>The indicator includes data downloaded from the EEA database. The data on nationally designated areas are from the Common Database on Designated Areas (CDDA), the official source of information on protected areas from European countries for the World Database of Protected Areas (WDPA). Data on Natura 2000 sites come from the European Natura 2000 database, which holds information about sites designated by EU member states under the Birds and Habitats Directive. The data submitted by each member state are validated by the EEA.</t>
  </si>
  <si>
    <t>EEA (2021) Nationally designated areas (CDDA). Available at: https://www.eea.europa.eu/data-and-maps/data/nationally-designated-areas-national-cdda-12 (Accessed: 13 July 2021).</t>
  </si>
  <si>
    <t>Personal health (m11)</t>
  </si>
  <si>
    <t>Age-standardized death rate (per Slovenian population on July 1st, 2014) by residence / 100,000</t>
  </si>
  <si>
    <t xml:space="preserve">NIJZ: National Institute of Public Health; </t>
  </si>
  <si>
    <t>The ratio between the number of deaths in the observed calendar year and the number of all inhabitants in the middle of the same year, multiplied by 100,000. The direct standardization method is used to calculate the age-standardized rate, whereby the Slovenian population on July 1st, 2014 is used for the standard population.</t>
  </si>
  <si>
    <t>Rate per 100,000 inhabitants</t>
  </si>
  <si>
    <t>NIJZ (2021) Zdravje v občini. Available at: http://obcine.nijz.si/?leto=2020 (Accessed: 1 November 2021).</t>
  </si>
  <si>
    <t>Recipients of diabetes medications, age-standardized rate per 100</t>
  </si>
  <si>
    <t>Rate per 100 inhabitants</t>
  </si>
  <si>
    <t>Personal safety (m12)</t>
  </si>
  <si>
    <t>Persons killed in traffic accidents per 1,000 inhabitants per year</t>
  </si>
  <si>
    <t xml:space="preserve">Police; </t>
  </si>
  <si>
    <t>Persons killed in traffic accidents per 1,000 inhabitants per year, calculated for a ten-year period.</t>
  </si>
  <si>
    <t>The data were calculated based on police reports, which provided information on a) coordinates, b) administrative unit, and c) road relation. In some cases, the data were missing, and in some cases the three pieces of available information did not match. The estimated error rate is 5%.</t>
  </si>
  <si>
    <t>Policija (2021) Prometna varnost. Available at: https://www.policija.si/o-slovenski-policiji/statistika/prometna-varnost (Accessed: 1 November 2021).</t>
  </si>
  <si>
    <t>Persons injured in transport accidents</t>
  </si>
  <si>
    <t>NIJZ: National Institute of Public Health</t>
  </si>
  <si>
    <t>Injured in transport accidents describes the number of hospitalizations due to injuries in transport accidents per 1,000 inhabitants in the observed calendar year. An age standardized rate has been calculated, which allows comparison of populations with different age structures.</t>
  </si>
  <si>
    <t>Age-standardized rate per 1,000 (‰)</t>
  </si>
  <si>
    <t>Economic and Social Health</t>
  </si>
  <si>
    <t>Inclusive economy (m21)</t>
  </si>
  <si>
    <t>Net income received by the population</t>
  </si>
  <si>
    <t>€</t>
  </si>
  <si>
    <t>SURS (2021) Net income received by the population, municipalities, Slovenia, annually. Available at: https://pxweb.stat.si/SiStatData/pxweb/en/Data/-/0883206S.px (Accessed: 1 November 2021).</t>
  </si>
  <si>
    <t>Registered unemployment rate</t>
  </si>
  <si>
    <t>ZRSZ: Employment Service of Slovenia</t>
  </si>
  <si>
    <t xml:space="preserve">The registered unemployment rate is the percentage of registered unemployed persons in the active population (persons in employment and registered unemployed persons) in a territorial unit by the permanent residence of the active population. </t>
  </si>
  <si>
    <t>International comparisons are not possible.</t>
  </si>
  <si>
    <t>ZRSZ (2020) Stopnja registrirane brezposelnosti. Available at: https://www.ess.gov.si/trg_dela/trg_dela_v_stevilkah/stopnja_registrirane_brezposelnosti (Accessed: 1 November 2021).</t>
  </si>
  <si>
    <t>Healthy society (m22)</t>
  </si>
  <si>
    <t>Tertiary educational attainment (age 25 to 64)</t>
  </si>
  <si>
    <t xml:space="preserve">Tertiary educational attainment (age 25 to 64) is calculated as the percentage of adults with tertiary education in the population age 25 to 64. </t>
  </si>
  <si>
    <t>SURS (2021) Data on tertiary educational attainment. Unpublished data.</t>
  </si>
  <si>
    <t>At-risk-of-poverty or social exclusion rate</t>
  </si>
  <si>
    <t>The at-risk-of-poverty or social exclusion rate is the percentage of persons at risk of poverty or severely materially deprived or living in households with very low work intensity. Persons are only counted once even if they are present in two or three sub-indicators.</t>
  </si>
  <si>
    <t>No data on the LAU 2 level.</t>
  </si>
  <si>
    <t>SURS (2021) Quality of life. Available at:  https://pxweb.stat.si/SiStat/en/Podrocja/Index/53/kakovost-zivljenja (Accessed: 1 November 2021).</t>
  </si>
  <si>
    <t>Healthy environment (m31)</t>
  </si>
  <si>
    <t xml:space="preserve"> LAU 2</t>
  </si>
  <si>
    <t>Data are calculated on the statistical model. The indicator for the municipality is calculated on the basis of a model that takes into account the prevalence of a noisy environment (including very noisy and medium-noisy answers) at the level of the administrative unit and demographic data of the municipality.</t>
  </si>
  <si>
    <t>Climate change (m32)</t>
  </si>
  <si>
    <t>Economic damage from natural hazards per inhabitant</t>
  </si>
  <si>
    <t xml:space="preserve">URSZR: Administration of the RS for Civil Protection and Disaster Relief; </t>
  </si>
  <si>
    <t>The indicator includes reported annual damage due to natural hazards in Slovenia as reported by the municipalities and collected by the URSZR-AJDA reporting system. The final assessment of direct damage must exceed 0.3 per mille of the planned revenues of the state budget for the year that the limit for eliminating the consequences of natural disasters has been reached. Slovenia has detailed procedures for damage assessment at all three levels: the state, regions, and municipalities. The Decree on the Methodology for Assessing Damage determines both individual forms and price lists. Calculations of damage per inhabitant are made by UMAR.</t>
  </si>
  <si>
    <t>€ per inhabitant</t>
  </si>
  <si>
    <t>Good. However, the data are only included when damage exceeds 0.03% of the GDP of a municipality. Not all hazards are covered by the system. The estimated damage to linear facilities running across several municipalities was distributed among all municipalities in equal shares.</t>
  </si>
  <si>
    <t>URSZR (2021) Portal Ajda. Available at: https://ajda.projekti.si/ (1 November 2021). Unpublished data.</t>
  </si>
  <si>
    <t>Climate change adaptation activities</t>
  </si>
  <si>
    <t>Eco Fund: Slovenian Environmental Public Fund</t>
  </si>
  <si>
    <t>The indicator includes subsidies that the Slovenian Environmental Public Fund provides for private and public environmentally friendly investments; that is, sustainable heating, insulation of structures, sustainable mobility, and so on.</t>
  </si>
  <si>
    <t>Good. However, not all areas of climate change adaptation are included; for example, investments in the water sector.</t>
  </si>
  <si>
    <t>Self-esteem (f11)</t>
  </si>
  <si>
    <t>Standardized suicide death rate, age-standardized rate per 100,000</t>
  </si>
  <si>
    <t>The standardized suicide mortality rate is the ratio between the number of suicide deaths in the observed calendar year and the population in the middle of the same year multiplied by 100,000.</t>
  </si>
  <si>
    <t xml:space="preserve">Recipients of medications for mental disorders, age-standardized rate per 100 </t>
  </si>
  <si>
    <t xml:space="preserve">This is the ratio between the number of persons that received at least one prescription for a medication for treatment of a mental disorder within the observed calendar year and the population in the middle of the same year multiplied by 100, standardized by the direct standardization method on the Slovenian population from 2014 as the standard population. </t>
  </si>
  <si>
    <t>Per 100 inhabitants</t>
  </si>
  <si>
    <t>Self-assessment of overall life satisfaction, % of persons</t>
  </si>
  <si>
    <t xml:space="preserve">SURS: Republic of Slovenia, Statistical Office </t>
  </si>
  <si>
    <t>At the time of the survey, the respondents subjectively assessed on a scale from 0 (Not satisfied at all) to 10 (Completely satisfied) how satisfied they were with their lives (taken as a whole).</t>
  </si>
  <si>
    <t>SURS (2021) Quality of life. Available at: https://pxweb.stat.si/SiStat/en/Podrocja/Index/53/kakovost-zivljenja (Accessed: 1 November 2021).</t>
  </si>
  <si>
    <t>Self-assessment of good health, data are calculated on a statistical model</t>
  </si>
  <si>
    <t>Interpersonal trust (societal belonging) (f21)</t>
  </si>
  <si>
    <t>Average number of volunteer hours per inhabitant</t>
  </si>
  <si>
    <t>MJU: Ministry of Public Administration</t>
  </si>
  <si>
    <t>Average number of volunteer hours reported by a registered volunteer organization, calculated per inhabitant.</t>
  </si>
  <si>
    <t>Skupno poročilo o prostovoljstvu v Republiki Sloveniji za leto 2019. Available at: https://www.gov.si/assets/ministrstva/MJU/SNVO/Prostovoljstvo/Skupno-porocilo-o-prostovoljstvu-za-leto-2019.docx (Accessed: 1 November 2021).</t>
  </si>
  <si>
    <t>Neighborhood belonging (% of people that can easily obtain neighborhood assistance when they need it)</t>
  </si>
  <si>
    <t>Institutional trust (good governance) (f22)</t>
  </si>
  <si>
    <t>Participation in parliamentary elections</t>
  </si>
  <si>
    <t xml:space="preserve">DVK: State Election Commission; </t>
  </si>
  <si>
    <t>Share of voters voting at the polling station on the day of the 2018 parliamentary elections among all the voters in a polling station area.</t>
  </si>
  <si>
    <t xml:space="preserve">% </t>
  </si>
  <si>
    <t xml:space="preserve">The indicator presents the share of voters that voted at the polling station on the day of the parliamentary elections among all the voters. It excludes voters voting by mail, at embassies, early voting, and so on. In three cases the borders of the polling station areas do not match the municipal borders (they include voters from two municipalities). In these cases, votes were counted in both municipalities. </t>
  </si>
  <si>
    <t>DVK (2018): Predčasne volitve v Državni zbor RS - 2018. Končni izid po voliščih. Available at: https://www.dvk-rs.si/files/files/Koncni-izid_VsaVolisca20180612Internet.xlsx (Accessed: 22 July 2021).</t>
  </si>
  <si>
    <t>GURS (2018) Data on polling station areas. Unpublished data.</t>
  </si>
  <si>
    <t>ZRC SAZU: calculations.</t>
  </si>
  <si>
    <t>Trust in the police, average score per region</t>
  </si>
  <si>
    <t>Police</t>
  </si>
  <si>
    <t>Average score per region, based on a public survey. The respondents were able to assess trust in the police on a five-point scale.</t>
  </si>
  <si>
    <t>Average score; 1 = very dissatisfied, 5 = very satisfied</t>
  </si>
  <si>
    <t>The number of responses at the regional level is relatively low.</t>
  </si>
  <si>
    <t>Ecosystem services and biodiversity wealth (f31)</t>
  </si>
  <si>
    <t xml:space="preserve">GIS: Slovenian Forestry Institute; </t>
  </si>
  <si>
    <t>The indicator is suitable because it shows how many invasive alien species are reported and present in Slovenia, and it also shows the condition of native species and biodiversity. The only imperfection is that data are collected with the help of citizen science but checked and approved by Slovenian Forestry Institute experts.</t>
  </si>
  <si>
    <t>GIS (2021) Invazivke - Osrednji elektronski informacijski sistem za invazivne tujerodne vrste v Sloveniji. Gozdarski inštitut Slovenije, LIFE ARTEMIS (LIFE15 GIE/SI/000770). Available at: www.invazivke.si (Accessed: 2 July 2021).</t>
  </si>
  <si>
    <t>Share of forests in a total area</t>
  </si>
  <si>
    <t>ZGS: Slovenian Forest Service</t>
  </si>
  <si>
    <t>The indicator represents the share of forests in a total area.</t>
  </si>
  <si>
    <t>% of total area</t>
  </si>
  <si>
    <t>The indicator is suitable because it shows the share of forests in a total area for Slovenia. The indicator can be interpreted as showing the wilderness of areas. Forests also have a very important role in ecosystem services, and so the indicator is suitable.</t>
  </si>
  <si>
    <t>ZGS (2021): Podatki občine ZGS 2021 za SURS. Ljubljana. Unpublished data.</t>
  </si>
  <si>
    <t>m²</t>
  </si>
  <si>
    <t>The indicator is suitable for showing areas that have limited accessibility to public transport; these are mostly border, mountainous, and sparsely populated areas, which largely overlap with areas with development problems. Nevertheless, the indicator neglects some relevant aspects of public transport that affect quality of life, such as duration of journeys, accessibility for different social groups, and users’ experience.</t>
  </si>
  <si>
    <t>Nared, J., Zavodnik Lamovšek, A., Čok, G., Foški, M., Mrak, G., Kavaš, D., Koman, K., Tiran, J., Logar, E., Repolusk, P. (2021) Medresorsko usklajeno spodbujanje razvoja v obmejnih problemskih območjih v okviru Ciljnega raziskovalnega programa »CRP-2019« v letu 2019. Končno poročilo. ZRC SAZU, Ljubljana.</t>
  </si>
  <si>
    <t xml:space="preserve">MJU (2021) Javni razpis za sofinanciranje gradnje odprtih širokopasovnih omrežij naslednje generacije »GOŠO 5«. Priloga 2. Available at: https://www.gov.si/assets/ministrstva/MJU/DID/GOSO-5/PRILOGA_2_GOSO5_BL_cist.xlsx (Accessed 21 March 2021). </t>
  </si>
  <si>
    <t>m² per inhabitant</t>
  </si>
  <si>
    <t>The building cadaster is a national database of buildings and parts of buildings. In the calculation we used the net floor space of parts of buildings with the intended use category “2: Bars and shops,” limiting this to parts of the buildings where the intended use is known (c. 44% of parts of the buildings). Calculating the available floor space per inhabitant makes possible a comparison among the Slovenian municipalities and regions, taking into account the share of building parts with known intended use; however it should not be compared with data from abroad because not all parts of buildings contain information on intended use and thus the figure might be lower than if the data were complete.</t>
  </si>
  <si>
    <t xml:space="preserve">The land-use code is 1410: overgrown agricultural land. The minimum area is 1,000 m². This is land that is overgrown due to abandonment of agriculture or low agricultural use. It is overgrown with young woody or thorny vegetation, trees, and shrubs, usually of different ages, with 20 to 75% cover. </t>
  </si>
  <si>
    <t>Natura 2000–2016, Nationally designated areas, 2017</t>
  </si>
  <si>
    <t xml:space="preserve">EEA (2016) Natura 2000 End 2016 – Shapefile. Available at: https://www.eea.europa.eu/data-and-maps/data/natura-8/natura-2000-spatial-data/natura-2000-shapefile-1 (Accessed: 13 July 2021). </t>
  </si>
  <si>
    <t>2015–2019</t>
  </si>
  <si>
    <t>The proportion of recipients of blood sugar–lowering medication is the ratio between the number of persons that received at least one prescription for a blood sugar–lowering medication within the observed calendar year and the population in the middle of the same year multiplied by 100. The direct standardization method is used for standardization, whereby the Slovenian population in 2014 is used for the standard population.</t>
  </si>
  <si>
    <t>2011–2020</t>
  </si>
  <si>
    <t>Average 2015–2019</t>
  </si>
  <si>
    <t>2019; availability 2014–2019</t>
  </si>
  <si>
    <t xml:space="preserve">The net income received by a person is the sum of all taxable and non-taxable net income received by the person in an individual calendar year in Slovenia or abroad. From gross income, actual or standardized costs, the employee’s social security contributions, advance payment of personal income tax in Slovenia and abroad, and the balancing payment of personal income tax are subtracted and the personal income tax refund is added. From taxes, only the personal income tax and the scheduler tax are subtracted. The unit of the data is a resident of Slovenia; that is, a person with usual residence in Slovenia on the reference date, and a resident of Slovenia that is also the recipient of income. The observed characteristics of the population are net income received and territorial area. </t>
  </si>
  <si>
    <t>2020 (available period 2000–2020)</t>
  </si>
  <si>
    <t>The share of people age 25 to 74 that assess the environment they live in as very noisy and moderately noisy. The ratio is between the number of people that answered the question “How noisy do you find the environment you live in?” on the Survey Health-Related Behavioral Style as very noisy and moderately noisy and the number of all people that answered the questionnaire, multiplied by 100.</t>
  </si>
  <si>
    <t>2015–2020 (sum)</t>
  </si>
  <si>
    <t xml:space="preserve">Eco Fund (2021): Seznam izplačanih nepovratnih spodbud, občine, ukrepi za 2015–2020. Unpublished data (8 July 2021). </t>
  </si>
  <si>
    <t>This is the ratio between the number of adults included in the survey (EHIS) that answered the question “What is your general health?” with “good” or “very good” and the number of all persons that answered this question multiplied by 100.</t>
  </si>
  <si>
    <t>This is the ratio of the number of respondents in the EHIS survey that answered the question “Can you obtain help from neighbors if you need it?” with “very easily” or “easily” and the number of all people that answered this question in the survey, multiplied by 100.</t>
  </si>
  <si>
    <t>MNZ – Policija (2019): Ocene in stališča prebivalcev Slovenije o delu policije 2018. Poročilo. Ljubljana.</t>
  </si>
  <si>
    <t>Number of invasive species reported per km²</t>
  </si>
  <si>
    <t>The indicator represents the number of invasive alien species reported per km².</t>
  </si>
  <si>
    <t>Number per km²</t>
  </si>
  <si>
    <t>Metadata</t>
  </si>
  <si>
    <t>A version of the Dashboard tool has been created to allow local policy makers analysing Territorial Quality of Life in smaller contexts using the same framework defined at a European level. 
The tool allows introducing customised indicators for each of the TQoL dimensions, then performs all the necessary normalisation processes, calculates the Territorial Quality of Life Index at different levels (sub-domain, domain, dimension and global) and displays results using the same interface as the European wide tool.
In this document, the Dashboard was applied on the level of 212 Slovene municipalities by</t>
  </si>
  <si>
    <r>
      <t xml:space="preserve">See the indicators selected and thair values for each-sub-domain </t>
    </r>
    <r>
      <rPr>
        <b/>
        <sz val="11"/>
        <color theme="3"/>
        <rFont val="Arial"/>
        <family val="2"/>
      </rPr>
      <t>"Tab QoL DATA</t>
    </r>
    <r>
      <rPr>
        <sz val="11"/>
        <color theme="3"/>
        <rFont val="Arial"/>
        <family val="2"/>
      </rPr>
      <t>"</t>
    </r>
  </si>
  <si>
    <t>Territorial Quality of Life Index, in the Slovene context</t>
  </si>
  <si>
    <t>Select a municipality --&gt;</t>
  </si>
  <si>
    <t>Municipality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</si>
</sst>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 _€_-;\-* #,##0.00\ _€_-;_-* &quot;-&quot;??\ _€_-;_-@_-"/>
    <numFmt numFmtId="164" formatCode="0.000"/>
    <numFmt numFmtId="165" formatCode="#,##0.0"/>
    <numFmt numFmtId="166" formatCode="0.0"/>
    <numFmt numFmtId="167" formatCode="0.00000"/>
  </numFmts>
  <fonts count="74">
    <font>
      <sz val="11"/>
      <color theme="1"/>
      <name val="Calibri"/>
      <family val="2"/>
      <scheme val="minor"/>
    </font>
    <font>
      <sz val="10"/>
      <name val="Arial"/>
      <family val="2"/>
    </font>
    <font>
      <sz val="8"/>
      <name val="Arial"/>
      <family val="2"/>
    </font>
    <font>
      <sz val="11"/>
      <name val="Calibri"/>
      <family val="2"/>
    </font>
    <font>
      <sz val="11"/>
      <name val="Calibri"/>
      <family val="2"/>
      <scheme val="minor"/>
    </font>
    <font>
      <sz val="10"/>
      <name val="Calibri"/>
      <family val="2"/>
      <scheme val="minor"/>
    </font>
    <font>
      <b/>
      <u/>
      <sz val="11"/>
      <color theme="1"/>
      <name val="Calibri"/>
      <family val="2"/>
      <scheme val="minor"/>
    </font>
    <font>
      <b/>
      <sz val="11"/>
      <color theme="1"/>
      <name val="Calibri"/>
      <family val="2"/>
      <scheme val="minor"/>
    </font>
    <font>
      <sz val="10"/>
      <color theme="1"/>
      <name val="Calibri"/>
      <family val="2"/>
      <scheme val="minor"/>
    </font>
    <font>
      <sz val="11"/>
      <color theme="1"/>
      <name val="Calibri"/>
      <family val="2"/>
      <scheme val="minor"/>
    </font>
    <font>
      <sz val="8"/>
      <color theme="1"/>
      <name val="Calibri"/>
      <family val="2"/>
      <scheme val="minor"/>
    </font>
    <font>
      <b/>
      <sz val="18"/>
      <color rgb="FF444444"/>
      <name val="Arial"/>
      <family val="2"/>
    </font>
    <font>
      <b/>
      <sz val="8"/>
      <name val="Calibri"/>
      <family val="2"/>
    </font>
    <font>
      <b/>
      <u/>
      <sz val="14"/>
      <color theme="1"/>
      <name val="Calibri"/>
      <family val="2"/>
      <scheme val="minor"/>
    </font>
    <font>
      <b/>
      <u/>
      <sz val="22"/>
      <color theme="1"/>
      <name val="Calibri"/>
      <family val="2"/>
      <scheme val="minor"/>
    </font>
    <font>
      <b/>
      <sz val="26"/>
      <name val="Calibri"/>
      <family val="2"/>
      <scheme val="minor"/>
    </font>
    <font>
      <b/>
      <sz val="14"/>
      <color theme="1"/>
      <name val="Calibri"/>
      <family val="2"/>
      <scheme val="minor"/>
    </font>
    <font>
      <u/>
      <sz val="10"/>
      <color indexed="12"/>
      <name val="Arial"/>
      <family val="2"/>
    </font>
    <font>
      <b/>
      <i/>
      <sz val="12"/>
      <color theme="1"/>
      <name val="Calibri"/>
      <family val="2"/>
      <scheme val="minor"/>
    </font>
    <font>
      <b/>
      <u/>
      <sz val="11"/>
      <color indexed="12"/>
      <name val="Arial"/>
      <family val="2"/>
    </font>
    <font>
      <b/>
      <u/>
      <sz val="11"/>
      <name val="Calibri"/>
      <family val="2"/>
      <scheme val="minor"/>
    </font>
    <font>
      <sz val="18"/>
      <color theme="1"/>
      <name val="Calibri"/>
      <family val="2"/>
      <scheme val="minor"/>
    </font>
    <font>
      <b/>
      <sz val="11"/>
      <name val="Calibri"/>
      <family val="2"/>
      <scheme val="minor"/>
    </font>
    <font>
      <b/>
      <sz val="11"/>
      <color theme="0"/>
      <name val="Calibri"/>
      <family val="2"/>
      <scheme val="minor"/>
    </font>
    <font>
      <sz val="11"/>
      <color theme="0"/>
      <name val="Calibri"/>
      <family val="2"/>
      <scheme val="minor"/>
    </font>
    <font>
      <b/>
      <sz val="26"/>
      <color rgb="FF054E9D"/>
      <name val="Abadi"/>
      <family val="2"/>
    </font>
    <font>
      <b/>
      <u/>
      <sz val="10"/>
      <color indexed="12"/>
      <name val="Arial"/>
      <family val="2"/>
    </font>
    <font>
      <b/>
      <sz val="10"/>
      <color theme="0"/>
      <name val="Calibri"/>
      <family val="2"/>
      <scheme val="minor"/>
    </font>
    <font>
      <b/>
      <u/>
      <sz val="10"/>
      <name val="Calibri"/>
      <family val="2"/>
      <scheme val="minor"/>
    </font>
    <font>
      <b/>
      <sz val="14"/>
      <color theme="0"/>
      <name val="Calibri"/>
      <family val="2"/>
      <scheme val="minor"/>
    </font>
    <font>
      <sz val="14"/>
      <color theme="0"/>
      <name val="Calibri"/>
      <family val="2"/>
      <scheme val="minor"/>
    </font>
    <font>
      <i/>
      <sz val="14"/>
      <color theme="0"/>
      <name val="Calibri"/>
      <family val="2"/>
      <scheme val="minor"/>
    </font>
    <font>
      <i/>
      <sz val="10"/>
      <color theme="0"/>
      <name val="Calibri"/>
      <family val="2"/>
      <scheme val="minor"/>
    </font>
    <font>
      <b/>
      <sz val="14"/>
      <name val="Calibri"/>
      <family val="2"/>
      <scheme val="minor"/>
    </font>
    <font>
      <sz val="10"/>
      <name val="Arial"/>
      <family val="2"/>
    </font>
    <font>
      <b/>
      <sz val="10"/>
      <name val="Arial"/>
      <family val="2"/>
    </font>
    <font>
      <b/>
      <sz val="11"/>
      <color indexed="8"/>
      <name val="Calibri"/>
      <family val="2"/>
    </font>
    <font>
      <b/>
      <u/>
      <sz val="14"/>
      <name val="Arial"/>
      <family val="2"/>
    </font>
    <font>
      <sz val="9"/>
      <name val="Calibri"/>
      <family val="2"/>
    </font>
    <font>
      <sz val="8"/>
      <color rgb="FF000000"/>
      <name val="Calibri"/>
      <family val="2"/>
    </font>
    <font>
      <b/>
      <u/>
      <sz val="14"/>
      <name val="Calibri"/>
      <family val="2"/>
      <scheme val="minor"/>
    </font>
    <font>
      <b/>
      <i/>
      <sz val="11"/>
      <color theme="0" tint="-0.499984740745262"/>
      <name val="Calibri"/>
      <family val="2"/>
      <scheme val="minor"/>
    </font>
    <font>
      <b/>
      <sz val="8"/>
      <name val="Arial"/>
      <family val="2"/>
    </font>
    <font>
      <b/>
      <sz val="8"/>
      <color theme="1"/>
      <name val="Arial"/>
      <family val="2"/>
    </font>
    <font>
      <b/>
      <sz val="8"/>
      <color theme="1"/>
      <name val="Calibri"/>
      <family val="2"/>
      <scheme val="minor"/>
    </font>
    <font>
      <sz val="8"/>
      <color theme="1"/>
      <name val="Arial"/>
      <family val="2"/>
    </font>
    <font>
      <b/>
      <sz val="10"/>
      <color theme="1"/>
      <name val="Calibri"/>
      <family val="2"/>
      <scheme val="minor"/>
    </font>
    <font>
      <b/>
      <sz val="10"/>
      <color rgb="FFFF0000"/>
      <name val="Calibri"/>
      <family val="2"/>
      <scheme val="minor"/>
    </font>
    <font>
      <sz val="9"/>
      <color theme="1"/>
      <name val="Calibri"/>
      <family val="2"/>
      <scheme val="minor"/>
    </font>
    <font>
      <sz val="8"/>
      <name val="Calibri"/>
      <family val="2"/>
      <scheme val="minor"/>
    </font>
    <font>
      <sz val="12"/>
      <color theme="1"/>
      <name val="Calibri"/>
      <family val="2"/>
      <scheme val="minor"/>
    </font>
    <font>
      <sz val="6"/>
      <name val="Arial"/>
      <family val="2"/>
    </font>
    <font>
      <sz val="7"/>
      <name val="Arial"/>
      <family val="2"/>
    </font>
    <font>
      <b/>
      <u/>
      <sz val="10"/>
      <color theme="1"/>
      <name val="Calibri"/>
      <family val="2"/>
      <scheme val="minor"/>
    </font>
    <font>
      <sz val="8"/>
      <color theme="0"/>
      <name val="Calibri"/>
      <family val="2"/>
      <scheme val="minor"/>
    </font>
    <font>
      <b/>
      <sz val="12"/>
      <color theme="1"/>
      <name val="Calibri"/>
      <family val="2"/>
      <scheme val="minor"/>
    </font>
    <font>
      <u/>
      <sz val="14"/>
      <name val="Arial"/>
      <family val="2"/>
    </font>
    <font>
      <sz val="9"/>
      <name val="Arial"/>
      <family val="2"/>
    </font>
    <font>
      <b/>
      <u/>
      <sz val="9"/>
      <color indexed="12"/>
      <name val="Arial"/>
      <family val="2"/>
    </font>
    <font>
      <b/>
      <i/>
      <sz val="8"/>
      <color theme="1"/>
      <name val="Calibri"/>
      <family val="2"/>
      <scheme val="minor"/>
    </font>
    <font>
      <b/>
      <i/>
      <sz val="8"/>
      <color rgb="FFFF0000"/>
      <name val="Calibri"/>
      <family val="2"/>
      <scheme val="minor"/>
    </font>
    <font>
      <b/>
      <sz val="9"/>
      <color theme="1"/>
      <name val="Calibri"/>
      <family val="2"/>
      <scheme val="minor"/>
    </font>
    <font>
      <sz val="11"/>
      <color theme="9" tint="-0.249977111117893"/>
      <name val="Arial"/>
      <family val="2"/>
    </font>
    <font>
      <sz val="11"/>
      <color theme="3"/>
      <name val="Arial"/>
      <family val="2"/>
    </font>
    <font>
      <b/>
      <sz val="17"/>
      <color rgb="FFFF0000"/>
      <name val="Calibri"/>
      <family val="2"/>
      <scheme val="minor"/>
    </font>
    <font>
      <b/>
      <sz val="14"/>
      <color rgb="FFFF0000"/>
      <name val="Calibri"/>
      <family val="2"/>
      <scheme val="minor"/>
    </font>
    <font>
      <b/>
      <sz val="11"/>
      <color theme="3"/>
      <name val="Arial"/>
      <family val="2"/>
    </font>
    <font>
      <b/>
      <u/>
      <sz val="10"/>
      <name val="Arial"/>
      <family val="2"/>
    </font>
    <font>
      <b/>
      <sz val="8"/>
      <color indexed="8"/>
      <name val="Calibri"/>
      <family val="2"/>
    </font>
    <font>
      <b/>
      <sz val="10"/>
      <color theme="1"/>
      <name val="Arial"/>
      <family val="2"/>
      <charset val="238"/>
    </font>
    <font>
      <sz val="8"/>
      <color theme="1"/>
      <name val="Arial"/>
      <family val="2"/>
      <charset val="238"/>
    </font>
    <font>
      <b/>
      <sz val="8"/>
      <color theme="1"/>
      <name val="Arial"/>
      <family val="2"/>
      <charset val="238"/>
    </font>
    <font>
      <sz val="8"/>
      <color theme="1"/>
      <name val="Calibri"/>
      <family val="2"/>
      <charset val="238"/>
      <scheme val="minor"/>
    </font>
    <font>
      <b/>
      <sz val="8"/>
      <color theme="1"/>
      <name val="Calibri"/>
      <family val="2"/>
      <charset val="238"/>
      <scheme val="minor"/>
    </font>
  </fonts>
  <fills count="31">
    <fill>
      <patternFill patternType="none"/>
    </fill>
    <fill>
      <patternFill patternType="gray125"/>
    </fill>
    <fill>
      <patternFill patternType="solid">
        <fgColor rgb="FFFFC0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4"/>
        <bgColor indexed="64"/>
      </patternFill>
    </fill>
    <fill>
      <patternFill patternType="solid">
        <fgColor theme="4" tint="0.59999389629810485"/>
        <bgColor indexed="64"/>
      </patternFill>
    </fill>
    <fill>
      <patternFill patternType="solid">
        <fgColor theme="9"/>
        <bgColor indexed="64"/>
      </patternFill>
    </fill>
    <fill>
      <patternFill patternType="solid">
        <fgColor theme="9" tint="0.59999389629810485"/>
        <bgColor indexed="64"/>
      </patternFill>
    </fill>
    <fill>
      <patternFill patternType="solid">
        <fgColor theme="6"/>
        <bgColor indexed="64"/>
      </patternFill>
    </fill>
    <fill>
      <patternFill patternType="solid">
        <fgColor theme="6" tint="0.59999389629810485"/>
        <bgColor indexed="64"/>
      </patternFill>
    </fill>
    <fill>
      <patternFill patternType="solid">
        <fgColor rgb="FF008000"/>
        <bgColor indexed="64"/>
      </patternFill>
    </fill>
    <fill>
      <patternFill patternType="solid">
        <fgColor rgb="FF0070C0"/>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bgColor indexed="64"/>
      </patternFill>
    </fill>
    <fill>
      <patternFill patternType="solid">
        <fgColor rgb="FFFFFF99"/>
        <bgColor indexed="64"/>
      </patternFill>
    </fill>
    <fill>
      <patternFill patternType="solid">
        <fgColor theme="5"/>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0" tint="-0.14999847407452621"/>
        <bgColor indexed="64"/>
      </patternFill>
    </fill>
  </fills>
  <borders count="77">
    <border>
      <left/>
      <right/>
      <top/>
      <bottom/>
      <diagonal/>
    </border>
    <border>
      <left/>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indexed="64"/>
      </right>
      <top style="medium">
        <color auto="1"/>
      </top>
      <bottom/>
      <diagonal/>
    </border>
    <border>
      <left style="thin">
        <color indexed="64"/>
      </left>
      <right/>
      <top style="medium">
        <color indexed="64"/>
      </top>
      <bottom/>
      <diagonal/>
    </border>
    <border>
      <left/>
      <right style="medium">
        <color auto="1"/>
      </right>
      <top style="medium">
        <color auto="1"/>
      </top>
      <bottom/>
      <diagonal/>
    </border>
    <border>
      <left style="medium">
        <color auto="1"/>
      </left>
      <right style="medium">
        <color indexed="64"/>
      </right>
      <top style="medium">
        <color auto="1"/>
      </top>
      <bottom/>
      <diagonal/>
    </border>
    <border>
      <left style="medium">
        <color auto="1"/>
      </left>
      <right/>
      <top/>
      <bottom/>
      <diagonal/>
    </border>
    <border>
      <left style="thin">
        <color auto="1"/>
      </left>
      <right/>
      <top/>
      <bottom/>
      <diagonal/>
    </border>
    <border>
      <left style="thin">
        <color auto="1"/>
      </left>
      <right style="medium">
        <color indexed="64"/>
      </right>
      <top/>
      <bottom/>
      <diagonal/>
    </border>
    <border>
      <left style="medium">
        <color auto="1"/>
      </left>
      <right style="medium">
        <color indexed="64"/>
      </right>
      <top/>
      <bottom/>
      <diagonal/>
    </border>
    <border>
      <left style="medium">
        <color auto="1"/>
      </left>
      <right/>
      <top/>
      <bottom style="medium">
        <color auto="1"/>
      </bottom>
      <diagonal/>
    </border>
    <border>
      <left style="medium">
        <color auto="1"/>
      </left>
      <right style="medium">
        <color indexed="64"/>
      </right>
      <top/>
      <bottom style="medium">
        <color auto="1"/>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auto="1"/>
      </left>
      <right/>
      <top style="medium">
        <color indexed="64"/>
      </top>
      <bottom style="medium">
        <color indexed="64"/>
      </bottom>
      <diagonal/>
    </border>
    <border>
      <left/>
      <right style="medium">
        <color auto="1"/>
      </right>
      <top style="medium">
        <color indexed="64"/>
      </top>
      <bottom style="medium">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medium">
        <color auto="1"/>
      </bottom>
      <diagonal/>
    </border>
    <border>
      <left style="medium">
        <color indexed="64"/>
      </left>
      <right style="thin">
        <color auto="1"/>
      </right>
      <top style="thin">
        <color auto="1"/>
      </top>
      <bottom style="medium">
        <color indexed="64"/>
      </bottom>
      <diagonal/>
    </border>
    <border>
      <left style="thin">
        <color auto="1"/>
      </left>
      <right style="medium">
        <color indexed="64"/>
      </right>
      <top style="medium">
        <color indexed="64"/>
      </top>
      <bottom style="thin">
        <color auto="1"/>
      </bottom>
      <diagonal/>
    </border>
    <border>
      <left style="thin">
        <color auto="1"/>
      </left>
      <right style="thin">
        <color auto="1"/>
      </right>
      <top style="medium">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right style="thin">
        <color auto="1"/>
      </right>
      <top style="thin">
        <color auto="1"/>
      </top>
      <bottom style="medium">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right style="thin">
        <color auto="1"/>
      </right>
      <top style="medium">
        <color auto="1"/>
      </top>
      <bottom style="thin">
        <color auto="1"/>
      </bottom>
      <diagonal/>
    </border>
    <border>
      <left style="medium">
        <color indexed="64"/>
      </left>
      <right/>
      <top style="medium">
        <color indexed="64"/>
      </top>
      <bottom style="thin">
        <color auto="1"/>
      </bottom>
      <diagonal/>
    </border>
    <border>
      <left style="thin">
        <color auto="1"/>
      </left>
      <right/>
      <top style="medium">
        <color auto="1"/>
      </top>
      <bottom style="thin">
        <color auto="1"/>
      </bottom>
      <diagonal/>
    </border>
    <border>
      <left/>
      <right style="medium">
        <color indexed="64"/>
      </right>
      <top style="medium">
        <color auto="1"/>
      </top>
      <bottom style="thin">
        <color auto="1"/>
      </bottom>
      <diagonal/>
    </border>
    <border>
      <left style="thin">
        <color auto="1"/>
      </left>
      <right style="thin">
        <color auto="1"/>
      </right>
      <top style="medium">
        <color auto="1"/>
      </top>
      <bottom/>
      <diagonal/>
    </border>
    <border>
      <left style="thin">
        <color auto="1"/>
      </left>
      <right style="thin">
        <color auto="1"/>
      </right>
      <top/>
      <bottom/>
      <diagonal/>
    </border>
    <border>
      <left style="thin">
        <color auto="1"/>
      </left>
      <right style="thin">
        <color auto="1"/>
      </right>
      <top/>
      <bottom style="medium">
        <color indexed="64"/>
      </bottom>
      <diagonal/>
    </border>
    <border>
      <left/>
      <right style="thin">
        <color auto="1"/>
      </right>
      <top/>
      <bottom/>
      <diagonal/>
    </border>
    <border>
      <left/>
      <right style="thin">
        <color auto="1"/>
      </right>
      <top/>
      <bottom style="medium">
        <color indexed="64"/>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auto="1"/>
      </right>
      <top/>
      <bottom/>
      <diagonal/>
    </border>
    <border>
      <left style="medium">
        <color indexed="64"/>
      </left>
      <right style="thin">
        <color auto="1"/>
      </right>
      <top/>
      <bottom style="medium">
        <color indexed="64"/>
      </bottom>
      <diagonal/>
    </border>
    <border>
      <left style="thin">
        <color indexed="64"/>
      </left>
      <right/>
      <top style="thin">
        <color indexed="64"/>
      </top>
      <bottom style="thin">
        <color indexed="64"/>
      </bottom>
      <diagonal/>
    </border>
    <border>
      <left/>
      <right/>
      <top style="medium">
        <color indexed="64"/>
      </top>
      <bottom style="thin">
        <color auto="1"/>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top style="thin">
        <color auto="1"/>
      </top>
      <bottom style="medium">
        <color indexed="64"/>
      </bottom>
      <diagonal/>
    </border>
    <border>
      <left/>
      <right/>
      <top/>
      <bottom style="thin">
        <color indexed="64"/>
      </bottom>
      <diagonal/>
    </border>
    <border>
      <left/>
      <right/>
      <top style="thin">
        <color indexed="64"/>
      </top>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auto="1"/>
      </left>
      <right/>
      <top style="thin">
        <color auto="1"/>
      </top>
      <bottom style="medium">
        <color indexed="64"/>
      </bottom>
      <diagonal/>
    </border>
    <border>
      <left/>
      <right style="thin">
        <color auto="1"/>
      </right>
      <top style="thin">
        <color auto="1"/>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auto="1"/>
      </left>
      <right style="thin">
        <color auto="1"/>
      </right>
      <top style="thin">
        <color auto="1"/>
      </top>
      <bottom/>
      <diagonal/>
    </border>
    <border>
      <left style="medium">
        <color indexed="64"/>
      </left>
      <right style="thin">
        <color indexed="64"/>
      </right>
      <top/>
      <bottom style="thin">
        <color indexed="64"/>
      </bottom>
      <diagonal/>
    </border>
    <border>
      <left style="medium">
        <color auto="1"/>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medium">
        <color theme="9" tint="-0.24994659260841701"/>
      </right>
      <top style="medium">
        <color theme="9" tint="-0.24994659260841701"/>
      </top>
      <bottom style="medium">
        <color theme="9" tint="-0.24994659260841701"/>
      </bottom>
      <diagonal/>
    </border>
    <border>
      <left/>
      <right/>
      <top style="medium">
        <color theme="9" tint="-0.24994659260841701"/>
      </top>
      <bottom style="medium">
        <color theme="9" tint="-0.24994659260841701"/>
      </bottom>
      <diagonal/>
    </border>
    <border>
      <left style="medium">
        <color theme="9" tint="-0.24994659260841701"/>
      </left>
      <right/>
      <top style="medium">
        <color theme="9" tint="-0.24994659260841701"/>
      </top>
      <bottom style="medium">
        <color theme="9" tint="-0.24994659260841701"/>
      </bottom>
      <diagonal/>
    </border>
    <border>
      <left/>
      <right style="thick">
        <color theme="4" tint="-0.24994659260841701"/>
      </right>
      <top style="medium">
        <color theme="4" tint="-0.24994659260841701"/>
      </top>
      <bottom style="thick">
        <color theme="4" tint="-0.24994659260841701"/>
      </bottom>
      <diagonal/>
    </border>
    <border>
      <left/>
      <right/>
      <top style="medium">
        <color theme="4" tint="-0.24994659260841701"/>
      </top>
      <bottom style="thick">
        <color theme="4" tint="-0.24994659260841701"/>
      </bottom>
      <diagonal/>
    </border>
    <border>
      <left style="medium">
        <color theme="4" tint="-0.24994659260841701"/>
      </left>
      <right/>
      <top style="medium">
        <color theme="4" tint="-0.24994659260841701"/>
      </top>
      <bottom style="thick">
        <color theme="4" tint="-0.24994659260841701"/>
      </bottom>
      <diagonal/>
    </border>
  </borders>
  <cellStyleXfs count="12">
    <xf numFmtId="0" fontId="0" fillId="0" borderId="0"/>
    <xf numFmtId="0" fontId="1" fillId="0" borderId="0"/>
    <xf numFmtId="0" fontId="3" fillId="0" borderId="0"/>
    <xf numFmtId="0" fontId="9" fillId="0" borderId="0"/>
    <xf numFmtId="43" fontId="1" fillId="0" borderId="0" applyFont="0" applyFill="0" applyBorder="0" applyAlignment="0" applyProtection="0"/>
    <xf numFmtId="9" fontId="1" fillId="0" borderId="0" applyFont="0" applyFill="0" applyBorder="0" applyAlignment="0" applyProtection="0"/>
    <xf numFmtId="0" fontId="17" fillId="0" borderId="0" applyNumberFormat="0" applyFill="0" applyBorder="0" applyAlignment="0" applyProtection="0">
      <alignment vertical="top"/>
      <protection locked="0"/>
    </xf>
    <xf numFmtId="0" fontId="34" fillId="0" borderId="0"/>
    <xf numFmtId="9" fontId="9" fillId="0" borderId="0" applyFont="0" applyFill="0" applyBorder="0" applyAlignment="0" applyProtection="0"/>
    <xf numFmtId="0" fontId="9" fillId="0" borderId="0"/>
    <xf numFmtId="0" fontId="9" fillId="0" borderId="0"/>
    <xf numFmtId="0" fontId="50" fillId="0" borderId="0"/>
  </cellStyleXfs>
  <cellXfs count="504">
    <xf numFmtId="0" fontId="0" fillId="0" borderId="0" xfId="0"/>
    <xf numFmtId="0" fontId="1" fillId="0" borderId="0" xfId="1" applyAlignment="1">
      <alignment horizontal="center" vertical="center"/>
    </xf>
    <xf numFmtId="0" fontId="2" fillId="0" borderId="0" xfId="0" applyFont="1" applyAlignment="1">
      <alignment horizontal="center" vertical="center" wrapText="1"/>
    </xf>
    <xf numFmtId="0" fontId="0" fillId="0" borderId="0" xfId="0" applyAlignment="1">
      <alignment horizontal="left" vertical="center"/>
    </xf>
    <xf numFmtId="0" fontId="0" fillId="0" borderId="0" xfId="0" applyAlignment="1">
      <alignment horizontal="center" vertical="center"/>
    </xf>
    <xf numFmtId="3" fontId="0" fillId="0" borderId="0" xfId="0" applyNumberFormat="1"/>
    <xf numFmtId="0" fontId="4" fillId="0" borderId="0" xfId="0" applyFont="1" applyAlignment="1">
      <alignment vertical="center"/>
    </xf>
    <xf numFmtId="0" fontId="0" fillId="0" borderId="0" xfId="0" applyAlignment="1">
      <alignment vertical="center"/>
    </xf>
    <xf numFmtId="0" fontId="6" fillId="0" borderId="0" xfId="0" applyFont="1" applyAlignment="1">
      <alignment vertical="center"/>
    </xf>
    <xf numFmtId="0" fontId="7" fillId="0" borderId="0" xfId="0" applyFont="1" applyAlignment="1">
      <alignment vertical="center"/>
    </xf>
    <xf numFmtId="0" fontId="8" fillId="0" borderId="0" xfId="0" applyFont="1" applyAlignment="1">
      <alignment horizontal="left" vertical="center" indent="2"/>
    </xf>
    <xf numFmtId="0" fontId="5" fillId="12" borderId="0" xfId="0" applyFont="1" applyFill="1" applyBorder="1" applyAlignment="1">
      <alignment vertical="center"/>
    </xf>
    <xf numFmtId="0" fontId="5" fillId="13" borderId="0" xfId="0" applyFont="1" applyFill="1" applyBorder="1" applyAlignment="1">
      <alignment vertical="center"/>
    </xf>
    <xf numFmtId="0" fontId="5" fillId="3" borderId="0" xfId="0" applyFont="1" applyFill="1" applyBorder="1" applyAlignment="1">
      <alignment vertical="center"/>
    </xf>
    <xf numFmtId="0" fontId="5" fillId="14" borderId="0" xfId="0" applyFont="1" applyFill="1" applyBorder="1" applyAlignment="1">
      <alignment vertical="center"/>
    </xf>
    <xf numFmtId="0" fontId="5" fillId="16" borderId="0" xfId="0" applyFont="1" applyFill="1" applyBorder="1" applyAlignment="1">
      <alignment vertical="center"/>
    </xf>
    <xf numFmtId="0" fontId="5" fillId="15" borderId="0" xfId="0" applyFont="1" applyFill="1" applyBorder="1" applyAlignment="1">
      <alignment vertical="center"/>
    </xf>
    <xf numFmtId="0" fontId="5" fillId="17" borderId="0" xfId="0" applyFont="1" applyFill="1" applyBorder="1" applyAlignment="1">
      <alignment vertical="center"/>
    </xf>
    <xf numFmtId="0" fontId="5" fillId="4" borderId="0" xfId="0" applyFont="1" applyFill="1" applyBorder="1" applyAlignment="1">
      <alignment vertical="center"/>
    </xf>
    <xf numFmtId="0" fontId="5" fillId="5" borderId="0" xfId="0" applyFont="1" applyFill="1" applyBorder="1" applyAlignment="1">
      <alignment vertical="center"/>
    </xf>
    <xf numFmtId="0" fontId="9" fillId="0" borderId="0" xfId="3"/>
    <xf numFmtId="2" fontId="2" fillId="0" borderId="8" xfId="0" applyNumberFormat="1" applyFont="1" applyBorder="1" applyAlignment="1">
      <alignment horizontal="center" vertical="center"/>
    </xf>
    <xf numFmtId="2" fontId="2" fillId="0" borderId="9" xfId="0" applyNumberFormat="1" applyFont="1" applyBorder="1" applyAlignment="1">
      <alignment horizontal="center" vertical="center"/>
    </xf>
    <xf numFmtId="2" fontId="2" fillId="0" borderId="10" xfId="0" applyNumberFormat="1" applyFont="1" applyBorder="1" applyAlignment="1">
      <alignment horizontal="center" vertical="center"/>
    </xf>
    <xf numFmtId="2" fontId="2" fillId="0" borderId="11" xfId="0" applyNumberFormat="1" applyFont="1" applyBorder="1" applyAlignment="1">
      <alignment horizontal="center" vertical="center"/>
    </xf>
    <xf numFmtId="0" fontId="4" fillId="0" borderId="0" xfId="0" applyFont="1" applyBorder="1" applyAlignment="1">
      <alignment horizontal="right" vertical="center"/>
    </xf>
    <xf numFmtId="0" fontId="12" fillId="3" borderId="2" xfId="2" applyFont="1" applyFill="1" applyBorder="1" applyAlignment="1">
      <alignment horizontal="center" vertical="center" wrapText="1"/>
    </xf>
    <xf numFmtId="0" fontId="12" fillId="3" borderId="3" xfId="2" applyFont="1" applyFill="1" applyBorder="1" applyAlignment="1">
      <alignment horizontal="center" vertical="center" wrapText="1"/>
    </xf>
    <xf numFmtId="0" fontId="12" fillId="3" borderId="4" xfId="2" applyFont="1" applyFill="1" applyBorder="1" applyAlignment="1">
      <alignment horizontal="center" vertical="center" wrapText="1"/>
    </xf>
    <xf numFmtId="0" fontId="12" fillId="3" borderId="5" xfId="2" applyFont="1" applyFill="1" applyBorder="1" applyAlignment="1">
      <alignment horizontal="center" vertical="center" wrapText="1"/>
    </xf>
    <xf numFmtId="0" fontId="12" fillId="4" borderId="5" xfId="2" applyFont="1" applyFill="1" applyBorder="1" applyAlignment="1">
      <alignment horizontal="center" vertical="center" wrapText="1"/>
    </xf>
    <xf numFmtId="0" fontId="12" fillId="4" borderId="4" xfId="2" applyFont="1" applyFill="1" applyBorder="1" applyAlignment="1">
      <alignment horizontal="center" vertical="center" wrapText="1"/>
    </xf>
    <xf numFmtId="0" fontId="12" fillId="5" borderId="5" xfId="2" applyFont="1" applyFill="1" applyBorder="1" applyAlignment="1">
      <alignment horizontal="center" vertical="center" wrapText="1"/>
    </xf>
    <xf numFmtId="0" fontId="12" fillId="5" borderId="4" xfId="2" applyFont="1" applyFill="1" applyBorder="1" applyAlignment="1">
      <alignment horizontal="center" vertical="center" wrapText="1"/>
    </xf>
    <xf numFmtId="0" fontId="12" fillId="6" borderId="2" xfId="2" applyFont="1" applyFill="1" applyBorder="1" applyAlignment="1">
      <alignment horizontal="center" vertical="center" wrapText="1"/>
    </xf>
    <xf numFmtId="0" fontId="12" fillId="6" borderId="3" xfId="2" applyFont="1" applyFill="1" applyBorder="1" applyAlignment="1">
      <alignment horizontal="center" vertical="center" wrapText="1"/>
    </xf>
    <xf numFmtId="0" fontId="12" fillId="7" borderId="5" xfId="2" applyFont="1" applyFill="1" applyBorder="1" applyAlignment="1">
      <alignment horizontal="center" vertical="center" wrapText="1"/>
    </xf>
    <xf numFmtId="0" fontId="12" fillId="7" borderId="3" xfId="2" applyFont="1" applyFill="1" applyBorder="1" applyAlignment="1">
      <alignment horizontal="center" vertical="center" wrapText="1"/>
    </xf>
    <xf numFmtId="0" fontId="12" fillId="8" borderId="5" xfId="2" applyFont="1" applyFill="1" applyBorder="1" applyAlignment="1">
      <alignment horizontal="center" vertical="center" wrapText="1"/>
    </xf>
    <xf numFmtId="0" fontId="12" fillId="8" borderId="3" xfId="2" applyFont="1" applyFill="1" applyBorder="1" applyAlignment="1">
      <alignment horizontal="center" vertical="center" wrapText="1"/>
    </xf>
    <xf numFmtId="0" fontId="12" fillId="9" borderId="2" xfId="2" applyFont="1" applyFill="1" applyBorder="1" applyAlignment="1">
      <alignment horizontal="center" vertical="center" wrapText="1"/>
    </xf>
    <xf numFmtId="0" fontId="12" fillId="10" borderId="3" xfId="2" applyFont="1" applyFill="1" applyBorder="1" applyAlignment="1">
      <alignment horizontal="center" vertical="center" wrapText="1"/>
    </xf>
    <xf numFmtId="0" fontId="12" fillId="11" borderId="6" xfId="2" applyFont="1" applyFill="1" applyBorder="1" applyAlignment="1">
      <alignment horizontal="center" vertical="center" wrapText="1"/>
    </xf>
    <xf numFmtId="0" fontId="12" fillId="2" borderId="7" xfId="2" applyFont="1" applyFill="1" applyBorder="1" applyAlignment="1">
      <alignment horizontal="center" vertical="center" wrapText="1"/>
    </xf>
    <xf numFmtId="0" fontId="0" fillId="0" borderId="0" xfId="0" applyBorder="1" applyAlignment="1">
      <alignment horizontal="center" vertical="center"/>
    </xf>
    <xf numFmtId="0" fontId="16" fillId="0" borderId="0" xfId="0" applyFont="1" applyAlignment="1">
      <alignment vertical="center"/>
    </xf>
    <xf numFmtId="0" fontId="0" fillId="0" borderId="20" xfId="0" applyBorder="1" applyAlignment="1">
      <alignment vertical="center"/>
    </xf>
    <xf numFmtId="0" fontId="18" fillId="0" borderId="0" xfId="0" applyFont="1" applyAlignment="1">
      <alignment vertical="center"/>
    </xf>
    <xf numFmtId="0" fontId="19" fillId="0" borderId="0" xfId="6" applyFont="1" applyBorder="1" applyAlignment="1" applyProtection="1">
      <alignment horizontal="center" vertical="center"/>
    </xf>
    <xf numFmtId="0" fontId="0" fillId="0" borderId="22" xfId="0" applyBorder="1" applyAlignment="1">
      <alignment horizontal="center" vertical="center" wrapText="1"/>
    </xf>
    <xf numFmtId="0" fontId="4" fillId="0" borderId="22" xfId="0" applyFont="1" applyBorder="1" applyAlignment="1">
      <alignment horizontal="center" vertical="center" wrapText="1"/>
    </xf>
    <xf numFmtId="0" fontId="0" fillId="0" borderId="22" xfId="0" applyBorder="1" applyAlignment="1">
      <alignment horizontal="center" vertical="center"/>
    </xf>
    <xf numFmtId="0" fontId="0" fillId="0" borderId="22" xfId="0" applyBorder="1" applyAlignment="1">
      <alignment horizontal="left" vertical="center"/>
    </xf>
    <xf numFmtId="0" fontId="4" fillId="0" borderId="2" xfId="0" applyFont="1" applyBorder="1" applyAlignment="1">
      <alignment vertical="center"/>
    </xf>
    <xf numFmtId="0" fontId="0" fillId="0" borderId="3" xfId="0" applyBorder="1" applyAlignment="1">
      <alignment vertical="center"/>
    </xf>
    <xf numFmtId="0" fontId="4" fillId="0" borderId="3" xfId="0" applyFont="1" applyBorder="1" applyAlignment="1">
      <alignment vertical="center"/>
    </xf>
    <xf numFmtId="0" fontId="4" fillId="0" borderId="8" xfId="0" applyFont="1" applyBorder="1" applyAlignment="1">
      <alignment vertical="center"/>
    </xf>
    <xf numFmtId="0" fontId="0" fillId="0" borderId="0" xfId="0" applyBorder="1" applyAlignment="1">
      <alignment vertical="center"/>
    </xf>
    <xf numFmtId="0" fontId="4" fillId="0" borderId="0" xfId="0" applyFont="1" applyBorder="1" applyAlignment="1">
      <alignment horizontal="center" vertical="center" wrapText="1"/>
    </xf>
    <xf numFmtId="0" fontId="4" fillId="0" borderId="0" xfId="0" applyFont="1" applyBorder="1" applyAlignment="1">
      <alignment vertical="center"/>
    </xf>
    <xf numFmtId="0" fontId="4" fillId="0" borderId="19" xfId="0" applyFont="1" applyBorder="1" applyAlignment="1">
      <alignment vertical="center"/>
    </xf>
    <xf numFmtId="0" fontId="4" fillId="0" borderId="0" xfId="0" applyFont="1" applyBorder="1" applyAlignment="1">
      <alignment horizontal="center" vertical="center"/>
    </xf>
    <xf numFmtId="0" fontId="0" fillId="0" borderId="8" xfId="0" applyBorder="1" applyAlignment="1">
      <alignment vertical="center"/>
    </xf>
    <xf numFmtId="0" fontId="0" fillId="0" borderId="19" xfId="0" applyBorder="1" applyAlignment="1">
      <alignment vertical="center"/>
    </xf>
    <xf numFmtId="0" fontId="0" fillId="0" borderId="12" xfId="0" applyBorder="1" applyAlignment="1">
      <alignment vertical="center"/>
    </xf>
    <xf numFmtId="0" fontId="0" fillId="0" borderId="21" xfId="0" applyBorder="1" applyAlignment="1">
      <alignment vertical="center"/>
    </xf>
    <xf numFmtId="0" fontId="17" fillId="0" borderId="0" xfId="6" applyAlignment="1" applyProtection="1">
      <alignment vertical="center"/>
    </xf>
    <xf numFmtId="0" fontId="0" fillId="0" borderId="0" xfId="0" applyFont="1" applyAlignment="1">
      <alignment vertical="center"/>
    </xf>
    <xf numFmtId="0" fontId="22" fillId="0" borderId="20" xfId="0" applyFont="1" applyBorder="1" applyAlignment="1">
      <alignment vertical="center"/>
    </xf>
    <xf numFmtId="0" fontId="0" fillId="0" borderId="20" xfId="0" applyFont="1" applyBorder="1" applyAlignment="1">
      <alignment vertical="center"/>
    </xf>
    <xf numFmtId="0" fontId="0" fillId="3" borderId="0" xfId="0" applyFill="1" applyAlignment="1">
      <alignment vertical="center"/>
    </xf>
    <xf numFmtId="0" fontId="11" fillId="3" borderId="0" xfId="0" applyFont="1" applyFill="1" applyAlignment="1">
      <alignment horizontal="left" vertical="center"/>
    </xf>
    <xf numFmtId="0" fontId="21" fillId="3" borderId="0" xfId="0" applyFont="1" applyFill="1" applyAlignment="1">
      <alignment vertical="center"/>
    </xf>
    <xf numFmtId="0" fontId="25" fillId="3" borderId="0" xfId="0" applyFont="1" applyFill="1" applyAlignment="1">
      <alignment horizontal="center" vertical="center"/>
    </xf>
    <xf numFmtId="0" fontId="15" fillId="3" borderId="20" xfId="0" applyFont="1" applyFill="1" applyBorder="1" applyAlignment="1">
      <alignment vertical="center"/>
    </xf>
    <xf numFmtId="0" fontId="0" fillId="3" borderId="20" xfId="0" applyFill="1" applyBorder="1" applyAlignment="1">
      <alignment vertical="center"/>
    </xf>
    <xf numFmtId="0" fontId="0" fillId="0" borderId="23" xfId="0" applyBorder="1" applyAlignment="1">
      <alignment vertical="center"/>
    </xf>
    <xf numFmtId="0" fontId="4" fillId="0" borderId="23" xfId="0" applyFont="1" applyBorder="1" applyAlignment="1">
      <alignment vertical="center"/>
    </xf>
    <xf numFmtId="0" fontId="19" fillId="0" borderId="0" xfId="6" applyFont="1" applyBorder="1" applyAlignment="1" applyProtection="1">
      <alignment horizontal="right" vertical="center" wrapText="1"/>
    </xf>
    <xf numFmtId="0" fontId="7" fillId="0" borderId="0" xfId="0" applyFont="1" applyFill="1" applyBorder="1" applyAlignment="1">
      <alignment horizontal="center" vertical="center"/>
    </xf>
    <xf numFmtId="0" fontId="0" fillId="0" borderId="0" xfId="0" applyBorder="1" applyAlignment="1">
      <alignment horizontal="right" vertical="center"/>
    </xf>
    <xf numFmtId="0" fontId="7" fillId="0" borderId="0" xfId="0" applyFont="1" applyAlignment="1">
      <alignment horizontal="right" vertical="center"/>
    </xf>
    <xf numFmtId="0" fontId="5" fillId="2" borderId="0" xfId="0" applyFont="1" applyFill="1" applyBorder="1" applyAlignment="1">
      <alignment vertical="center"/>
    </xf>
    <xf numFmtId="0" fontId="27" fillId="18" borderId="0" xfId="0" applyFont="1" applyFill="1" applyBorder="1" applyAlignment="1">
      <alignment vertical="center"/>
    </xf>
    <xf numFmtId="0" fontId="23" fillId="18" borderId="0" xfId="0" applyFont="1" applyFill="1" applyBorder="1" applyAlignment="1">
      <alignment horizontal="center" vertical="center"/>
    </xf>
    <xf numFmtId="0" fontId="27" fillId="19" borderId="0" xfId="0" applyFont="1" applyFill="1" applyBorder="1" applyAlignment="1">
      <alignment vertical="center"/>
    </xf>
    <xf numFmtId="0" fontId="24" fillId="19" borderId="0" xfId="0" applyFont="1" applyFill="1" applyBorder="1" applyAlignment="1">
      <alignment vertical="center"/>
    </xf>
    <xf numFmtId="0" fontId="23" fillId="19" borderId="0" xfId="0" applyFont="1" applyFill="1" applyBorder="1" applyAlignment="1">
      <alignment horizontal="center" vertical="center"/>
    </xf>
    <xf numFmtId="0" fontId="28" fillId="3" borderId="0" xfId="0" applyFont="1" applyFill="1" applyBorder="1" applyAlignment="1">
      <alignment vertical="center"/>
    </xf>
    <xf numFmtId="0" fontId="7" fillId="2" borderId="0" xfId="0" applyFont="1" applyFill="1" applyBorder="1" applyAlignment="1">
      <alignment horizontal="center" vertical="center"/>
    </xf>
    <xf numFmtId="0" fontId="5" fillId="20" borderId="0" xfId="0" applyFont="1" applyFill="1" applyBorder="1" applyAlignment="1">
      <alignment vertical="center"/>
    </xf>
    <xf numFmtId="0" fontId="4" fillId="20" borderId="0" xfId="0" applyFont="1" applyFill="1" applyBorder="1" applyAlignment="1">
      <alignment vertical="center"/>
    </xf>
    <xf numFmtId="0" fontId="4" fillId="15" borderId="0" xfId="0" applyFont="1" applyFill="1" applyBorder="1" applyAlignment="1">
      <alignment vertical="center"/>
    </xf>
    <xf numFmtId="0" fontId="28" fillId="20" borderId="0" xfId="0" applyFont="1" applyFill="1" applyBorder="1" applyAlignment="1">
      <alignment vertical="center"/>
    </xf>
    <xf numFmtId="0" fontId="28" fillId="15" borderId="0" xfId="0" applyFont="1" applyFill="1" applyBorder="1" applyAlignment="1">
      <alignment vertical="center"/>
    </xf>
    <xf numFmtId="0" fontId="24" fillId="21" borderId="0" xfId="0" applyFont="1" applyFill="1" applyBorder="1" applyAlignment="1">
      <alignment vertical="center"/>
    </xf>
    <xf numFmtId="0" fontId="29" fillId="21" borderId="0" xfId="0" applyFont="1" applyFill="1" applyBorder="1" applyAlignment="1">
      <alignment vertical="center"/>
    </xf>
    <xf numFmtId="0" fontId="30" fillId="21" borderId="0" xfId="0" applyFont="1" applyFill="1" applyBorder="1" applyAlignment="1">
      <alignment vertical="center"/>
    </xf>
    <xf numFmtId="0" fontId="30" fillId="21" borderId="0" xfId="0" applyFont="1" applyFill="1" applyAlignment="1">
      <alignment vertical="center"/>
    </xf>
    <xf numFmtId="0" fontId="31" fillId="21" borderId="0" xfId="0" applyFont="1" applyFill="1" applyBorder="1" applyAlignment="1">
      <alignment horizontal="left" vertical="center"/>
    </xf>
    <xf numFmtId="0" fontId="29" fillId="21" borderId="0" xfId="0" applyFont="1" applyFill="1" applyBorder="1" applyAlignment="1">
      <alignment horizontal="center" vertical="center"/>
    </xf>
    <xf numFmtId="0" fontId="32" fillId="21" borderId="0" xfId="0" applyFont="1" applyFill="1" applyBorder="1" applyAlignment="1">
      <alignment vertical="center"/>
    </xf>
    <xf numFmtId="0" fontId="7" fillId="0" borderId="0" xfId="0" applyFont="1" applyAlignment="1">
      <alignment horizontal="center" vertical="center"/>
    </xf>
    <xf numFmtId="0" fontId="33" fillId="0" borderId="23" xfId="0" applyFont="1" applyFill="1" applyBorder="1" applyAlignment="1">
      <alignment horizontal="center" vertical="center"/>
    </xf>
    <xf numFmtId="0" fontId="0" fillId="0" borderId="6" xfId="0" applyBorder="1" applyAlignment="1">
      <alignment vertical="center"/>
    </xf>
    <xf numFmtId="0" fontId="13" fillId="0" borderId="3" xfId="0" applyFont="1" applyBorder="1" applyAlignment="1">
      <alignment vertical="center"/>
    </xf>
    <xf numFmtId="0" fontId="13" fillId="0" borderId="0" xfId="0" applyFont="1" applyBorder="1" applyAlignment="1">
      <alignment vertical="center"/>
    </xf>
    <xf numFmtId="0" fontId="26" fillId="0" borderId="0" xfId="6" applyFont="1" applyBorder="1" applyAlignment="1" applyProtection="1">
      <alignment horizontal="right" vertical="center"/>
    </xf>
    <xf numFmtId="0" fontId="35" fillId="0" borderId="12" xfId="1" applyFont="1" applyFill="1" applyBorder="1"/>
    <xf numFmtId="0" fontId="35" fillId="0" borderId="2" xfId="1" applyFont="1" applyFill="1" applyBorder="1"/>
    <xf numFmtId="0" fontId="37" fillId="0" borderId="0" xfId="7" applyFont="1"/>
    <xf numFmtId="0" fontId="34" fillId="0" borderId="1" xfId="7" applyFill="1" applyBorder="1" applyAlignment="1">
      <alignment horizontal="center" vertical="center"/>
    </xf>
    <xf numFmtId="0" fontId="1" fillId="0" borderId="26" xfId="7" applyFont="1" applyFill="1" applyBorder="1" applyAlignment="1">
      <alignment horizontal="center"/>
    </xf>
    <xf numFmtId="0" fontId="1" fillId="0" borderId="25" xfId="7" applyFont="1" applyFill="1" applyBorder="1" applyAlignment="1">
      <alignment horizontal="center"/>
    </xf>
    <xf numFmtId="0" fontId="1" fillId="0" borderId="24" xfId="7" applyFont="1" applyFill="1" applyBorder="1" applyAlignment="1">
      <alignment horizontal="center"/>
    </xf>
    <xf numFmtId="0" fontId="1" fillId="0" borderId="29" xfId="7" applyFont="1" applyFill="1" applyBorder="1" applyAlignment="1">
      <alignment horizontal="left"/>
    </xf>
    <xf numFmtId="0" fontId="1" fillId="0" borderId="28" xfId="7" applyFont="1" applyFill="1" applyBorder="1" applyAlignment="1">
      <alignment horizontal="left"/>
    </xf>
    <xf numFmtId="0" fontId="1" fillId="0" borderId="27" xfId="7" applyFont="1" applyFill="1" applyBorder="1" applyAlignment="1">
      <alignment horizontal="left"/>
    </xf>
    <xf numFmtId="1" fontId="2" fillId="0" borderId="39" xfId="0" applyNumberFormat="1" applyFont="1" applyBorder="1" applyAlignment="1">
      <alignment horizontal="center" vertical="center"/>
    </xf>
    <xf numFmtId="1" fontId="2" fillId="0" borderId="40" xfId="0" applyNumberFormat="1" applyFont="1" applyBorder="1" applyAlignment="1">
      <alignment horizontal="center" vertical="center"/>
    </xf>
    <xf numFmtId="1" fontId="2" fillId="0" borderId="4" xfId="0" applyNumberFormat="1" applyFont="1" applyBorder="1" applyAlignment="1">
      <alignment horizontal="center" vertical="center"/>
    </xf>
    <xf numFmtId="1" fontId="2" fillId="0" borderId="42" xfId="0" applyNumberFormat="1" applyFont="1" applyBorder="1" applyAlignment="1">
      <alignment horizontal="center" vertical="center"/>
    </xf>
    <xf numFmtId="1" fontId="2" fillId="0" borderId="44" xfId="0" applyNumberFormat="1" applyFont="1" applyBorder="1" applyAlignment="1">
      <alignment horizontal="center" vertical="center"/>
    </xf>
    <xf numFmtId="1" fontId="2" fillId="0" borderId="45" xfId="0" applyNumberFormat="1" applyFont="1" applyBorder="1" applyAlignment="1">
      <alignment horizontal="center" vertical="center"/>
    </xf>
    <xf numFmtId="1" fontId="2" fillId="0" borderId="46" xfId="0" applyNumberFormat="1" applyFont="1" applyBorder="1" applyAlignment="1">
      <alignment horizontal="center" vertical="center"/>
    </xf>
    <xf numFmtId="1" fontId="2" fillId="0" borderId="10" xfId="0" applyNumberFormat="1" applyFont="1" applyBorder="1" applyAlignment="1">
      <alignment horizontal="center" vertical="center"/>
    </xf>
    <xf numFmtId="0" fontId="0" fillId="0" borderId="23" xfId="0" applyFill="1" applyBorder="1" applyAlignment="1">
      <alignment vertical="center"/>
    </xf>
    <xf numFmtId="0" fontId="10" fillId="0" borderId="0" xfId="0" applyFont="1"/>
    <xf numFmtId="0" fontId="2" fillId="0" borderId="25" xfId="7" applyNumberFormat="1" applyFont="1" applyFill="1" applyBorder="1" applyAlignment="1">
      <alignment horizontal="center" vertical="center"/>
    </xf>
    <xf numFmtId="0" fontId="7" fillId="0" borderId="0" xfId="0" applyFont="1" applyFill="1" applyAlignment="1">
      <alignment horizontal="right" vertical="center"/>
    </xf>
    <xf numFmtId="0" fontId="22" fillId="0" borderId="0" xfId="0" applyFont="1" applyAlignment="1">
      <alignment vertical="center"/>
    </xf>
    <xf numFmtId="0" fontId="1" fillId="0" borderId="17" xfId="1" applyBorder="1" applyAlignment="1">
      <alignment horizontal="center" vertical="center"/>
    </xf>
    <xf numFmtId="0" fontId="1" fillId="0" borderId="1" xfId="1" applyBorder="1" applyAlignment="1">
      <alignment horizontal="center" vertical="center"/>
    </xf>
    <xf numFmtId="0" fontId="1" fillId="0" borderId="18" xfId="1" applyBorder="1" applyAlignment="1">
      <alignment horizontal="center" vertical="center"/>
    </xf>
    <xf numFmtId="0" fontId="0" fillId="0" borderId="0" xfId="0" applyAlignment="1">
      <alignment horizontal="right" vertical="center"/>
    </xf>
    <xf numFmtId="0" fontId="26" fillId="0" borderId="14" xfId="6" applyFont="1" applyBorder="1" applyAlignment="1" applyProtection="1">
      <alignment horizontal="left" vertical="center"/>
    </xf>
    <xf numFmtId="1" fontId="2" fillId="0" borderId="8" xfId="0" applyNumberFormat="1" applyFont="1" applyBorder="1" applyAlignment="1">
      <alignment horizontal="center" vertical="center"/>
    </xf>
    <xf numFmtId="1" fontId="2" fillId="0" borderId="9" xfId="0" applyNumberFormat="1" applyFont="1" applyBorder="1" applyAlignment="1">
      <alignment horizontal="center" vertical="center"/>
    </xf>
    <xf numFmtId="0" fontId="41" fillId="0" borderId="0" xfId="0" applyFont="1"/>
    <xf numFmtId="0" fontId="27" fillId="2" borderId="0" xfId="0" applyFont="1" applyFill="1" applyBorder="1" applyAlignment="1">
      <alignment vertical="center"/>
    </xf>
    <xf numFmtId="0" fontId="43" fillId="27" borderId="17" xfId="0" applyFont="1" applyFill="1" applyBorder="1" applyAlignment="1">
      <alignment horizontal="center" vertical="center"/>
    </xf>
    <xf numFmtId="0" fontId="0" fillId="0" borderId="0" xfId="0" applyAlignment="1"/>
    <xf numFmtId="0" fontId="42" fillId="3" borderId="36" xfId="0" applyFont="1" applyFill="1" applyBorder="1" applyAlignment="1">
      <alignment horizontal="center" vertical="center"/>
    </xf>
    <xf numFmtId="0" fontId="42" fillId="3" borderId="49" xfId="0" applyFont="1" applyFill="1" applyBorder="1" applyAlignment="1">
      <alignment horizontal="center" vertical="center"/>
    </xf>
    <xf numFmtId="0" fontId="42" fillId="3" borderId="38" xfId="0" applyFont="1" applyFill="1" applyBorder="1" applyAlignment="1">
      <alignment horizontal="center" vertical="center"/>
    </xf>
    <xf numFmtId="0" fontId="43" fillId="3" borderId="51" xfId="0" applyFont="1" applyFill="1" applyBorder="1" applyAlignment="1">
      <alignment horizontal="center" vertical="center"/>
    </xf>
    <xf numFmtId="0" fontId="43" fillId="3" borderId="23" xfId="0" applyFont="1" applyFill="1" applyBorder="1" applyAlignment="1">
      <alignment horizontal="center" vertical="center"/>
    </xf>
    <xf numFmtId="0" fontId="43" fillId="3" borderId="58" xfId="0" applyFont="1" applyFill="1" applyBorder="1" applyAlignment="1">
      <alignment horizontal="center" vertical="center"/>
    </xf>
    <xf numFmtId="0" fontId="43" fillId="3" borderId="56" xfId="0" applyFont="1" applyFill="1" applyBorder="1" applyAlignment="1">
      <alignment horizontal="center" vertical="center"/>
    </xf>
    <xf numFmtId="0" fontId="43" fillId="3" borderId="53" xfId="0" applyFont="1" applyFill="1" applyBorder="1" applyAlignment="1">
      <alignment horizontal="center" vertical="center"/>
    </xf>
    <xf numFmtId="0" fontId="43" fillId="3" borderId="57" xfId="0" applyFont="1" applyFill="1" applyBorder="1" applyAlignment="1">
      <alignment horizontal="center" vertical="center"/>
    </xf>
    <xf numFmtId="0" fontId="42" fillId="3" borderId="51" xfId="0" applyFont="1" applyFill="1" applyBorder="1" applyAlignment="1">
      <alignment horizontal="center" vertical="center"/>
    </xf>
    <xf numFmtId="0" fontId="42" fillId="3" borderId="23" xfId="0" applyFont="1" applyFill="1" applyBorder="1" applyAlignment="1">
      <alignment horizontal="center" vertical="center"/>
    </xf>
    <xf numFmtId="0" fontId="42" fillId="3" borderId="58" xfId="0" applyFont="1" applyFill="1" applyBorder="1" applyAlignment="1">
      <alignment horizontal="center" vertical="center"/>
    </xf>
    <xf numFmtId="0" fontId="43" fillId="3" borderId="50" xfId="0" applyFont="1" applyFill="1" applyBorder="1" applyAlignment="1">
      <alignment horizontal="center" vertical="center"/>
    </xf>
    <xf numFmtId="0" fontId="43" fillId="3" borderId="54" xfId="0" applyFont="1" applyFill="1" applyBorder="1" applyAlignment="1">
      <alignment horizontal="center" vertical="center"/>
    </xf>
    <xf numFmtId="0" fontId="43" fillId="3" borderId="59" xfId="0" applyFont="1" applyFill="1" applyBorder="1" applyAlignment="1">
      <alignment horizontal="center" vertical="center"/>
    </xf>
    <xf numFmtId="0" fontId="43" fillId="3" borderId="60" xfId="0" applyFont="1" applyFill="1" applyBorder="1" applyAlignment="1">
      <alignment horizontal="center" vertical="center"/>
    </xf>
    <xf numFmtId="0" fontId="43" fillId="3" borderId="55" xfId="0" applyFont="1" applyFill="1" applyBorder="1" applyAlignment="1">
      <alignment horizontal="center" vertical="center"/>
    </xf>
    <xf numFmtId="0" fontId="43" fillId="3" borderId="61" xfId="0" applyFont="1" applyFill="1" applyBorder="1" applyAlignment="1">
      <alignment horizontal="center" vertical="center"/>
    </xf>
    <xf numFmtId="0" fontId="43" fillId="7" borderId="17" xfId="0" applyFont="1" applyFill="1" applyBorder="1" applyAlignment="1">
      <alignment horizontal="left" vertical="center"/>
    </xf>
    <xf numFmtId="0" fontId="42" fillId="26" borderId="36" xfId="0" applyFont="1" applyFill="1" applyBorder="1" applyAlignment="1">
      <alignment horizontal="center" vertical="center"/>
    </xf>
    <xf numFmtId="0" fontId="42" fillId="26" borderId="49" xfId="0" applyFont="1" applyFill="1" applyBorder="1" applyAlignment="1">
      <alignment horizontal="center" vertical="center"/>
    </xf>
    <xf numFmtId="0" fontId="42" fillId="26" borderId="38" xfId="0" applyFont="1" applyFill="1" applyBorder="1" applyAlignment="1">
      <alignment horizontal="center" vertical="center"/>
    </xf>
    <xf numFmtId="0" fontId="42" fillId="26" borderId="56" xfId="0" applyFont="1" applyFill="1" applyBorder="1" applyAlignment="1">
      <alignment horizontal="center" vertical="center"/>
    </xf>
    <xf numFmtId="0" fontId="42" fillId="26" borderId="53" xfId="0" applyFont="1" applyFill="1" applyBorder="1" applyAlignment="1">
      <alignment horizontal="center" vertical="center"/>
    </xf>
    <xf numFmtId="0" fontId="42" fillId="26" borderId="57" xfId="0" applyFont="1" applyFill="1" applyBorder="1" applyAlignment="1">
      <alignment horizontal="center" vertical="center"/>
    </xf>
    <xf numFmtId="0" fontId="42" fillId="4" borderId="36" xfId="0" applyFont="1" applyFill="1" applyBorder="1" applyAlignment="1">
      <alignment horizontal="center" vertical="center"/>
    </xf>
    <xf numFmtId="0" fontId="42" fillId="4" borderId="49" xfId="0" applyFont="1" applyFill="1" applyBorder="1" applyAlignment="1">
      <alignment horizontal="center" vertical="center"/>
    </xf>
    <xf numFmtId="0" fontId="42" fillId="4" borderId="38" xfId="0" applyFont="1" applyFill="1" applyBorder="1" applyAlignment="1">
      <alignment horizontal="center" vertical="center"/>
    </xf>
    <xf numFmtId="0" fontId="42" fillId="4" borderId="56" xfId="0" applyFont="1" applyFill="1" applyBorder="1" applyAlignment="1">
      <alignment horizontal="center" vertical="center"/>
    </xf>
    <xf numFmtId="0" fontId="42" fillId="4" borderId="53" xfId="0" applyFont="1" applyFill="1" applyBorder="1" applyAlignment="1">
      <alignment horizontal="center" vertical="center"/>
    </xf>
    <xf numFmtId="0" fontId="42" fillId="4" borderId="57" xfId="0" applyFont="1" applyFill="1" applyBorder="1" applyAlignment="1">
      <alignment horizontal="center" vertical="center"/>
    </xf>
    <xf numFmtId="0" fontId="42" fillId="4" borderId="17" xfId="0" applyFont="1" applyFill="1" applyBorder="1" applyAlignment="1">
      <alignment horizontal="center" vertical="center"/>
    </xf>
    <xf numFmtId="0" fontId="42" fillId="4" borderId="1" xfId="0" applyFont="1" applyFill="1" applyBorder="1" applyAlignment="1">
      <alignment horizontal="center" vertical="center"/>
    </xf>
    <xf numFmtId="0" fontId="42" fillId="4" borderId="18" xfId="0" applyFont="1" applyFill="1" applyBorder="1" applyAlignment="1">
      <alignment horizontal="center" vertical="center"/>
    </xf>
    <xf numFmtId="0" fontId="42" fillId="3" borderId="37" xfId="0" applyFont="1" applyFill="1" applyBorder="1" applyAlignment="1">
      <alignment horizontal="left" vertical="center"/>
    </xf>
    <xf numFmtId="0" fontId="43" fillId="3" borderId="48" xfId="0" applyFont="1" applyFill="1" applyBorder="1" applyAlignment="1">
      <alignment horizontal="left" vertical="center"/>
    </xf>
    <xf numFmtId="0" fontId="43" fillId="3" borderId="62" xfId="0" applyFont="1" applyFill="1" applyBorder="1" applyAlignment="1">
      <alignment vertical="center"/>
    </xf>
    <xf numFmtId="0" fontId="42" fillId="3" borderId="48" xfId="0" applyFont="1" applyFill="1" applyBorder="1" applyAlignment="1">
      <alignment horizontal="left" vertical="center"/>
    </xf>
    <xf numFmtId="0" fontId="42" fillId="3" borderId="48" xfId="0" applyFont="1" applyFill="1" applyBorder="1" applyAlignment="1">
      <alignment vertical="center"/>
    </xf>
    <xf numFmtId="0" fontId="43" fillId="26" borderId="37" xfId="0" applyFont="1" applyFill="1" applyBorder="1" applyAlignment="1">
      <alignment horizontal="left" vertical="center"/>
    </xf>
    <xf numFmtId="0" fontId="43" fillId="26" borderId="62" xfId="0" applyFont="1" applyFill="1" applyBorder="1" applyAlignment="1">
      <alignment vertical="center"/>
    </xf>
    <xf numFmtId="0" fontId="43" fillId="26" borderId="37" xfId="0" applyFont="1" applyFill="1" applyBorder="1" applyAlignment="1">
      <alignment vertical="center"/>
    </xf>
    <xf numFmtId="0" fontId="42" fillId="26" borderId="62" xfId="0" applyFont="1" applyFill="1" applyBorder="1" applyAlignment="1">
      <alignment horizontal="left" vertical="center"/>
    </xf>
    <xf numFmtId="0" fontId="42" fillId="4" borderId="37" xfId="0" applyFont="1" applyFill="1" applyBorder="1" applyAlignment="1">
      <alignment vertical="center"/>
    </xf>
    <xf numFmtId="0" fontId="42" fillId="4" borderId="62" xfId="0" applyFont="1" applyFill="1" applyBorder="1" applyAlignment="1">
      <alignment horizontal="left" vertical="center"/>
    </xf>
    <xf numFmtId="0" fontId="42" fillId="4" borderId="62" xfId="0" applyFont="1" applyFill="1" applyBorder="1" applyAlignment="1">
      <alignment vertical="center"/>
    </xf>
    <xf numFmtId="0" fontId="42" fillId="4" borderId="16" xfId="0" applyFont="1" applyFill="1" applyBorder="1" applyAlignment="1">
      <alignment horizontal="left" vertical="center"/>
    </xf>
    <xf numFmtId="0" fontId="2" fillId="3" borderId="49" xfId="0" applyFont="1" applyFill="1" applyBorder="1" applyAlignment="1">
      <alignment horizontal="left" vertical="center"/>
    </xf>
    <xf numFmtId="0" fontId="45" fillId="3" borderId="23" xfId="0" applyFont="1" applyFill="1" applyBorder="1" applyAlignment="1">
      <alignment horizontal="left" vertical="center"/>
    </xf>
    <xf numFmtId="0" fontId="45" fillId="3" borderId="53" xfId="0" applyFont="1" applyFill="1" applyBorder="1" applyAlignment="1">
      <alignment horizontal="left" vertical="center"/>
    </xf>
    <xf numFmtId="0" fontId="2" fillId="3" borderId="23" xfId="0" applyFont="1" applyFill="1" applyBorder="1" applyAlignment="1">
      <alignment horizontal="left" vertical="center"/>
    </xf>
    <xf numFmtId="0" fontId="45" fillId="3" borderId="54" xfId="0" applyFont="1" applyFill="1" applyBorder="1" applyAlignment="1">
      <alignment horizontal="left" vertical="center"/>
    </xf>
    <xf numFmtId="0" fontId="45" fillId="3" borderId="55" xfId="0" applyFont="1" applyFill="1" applyBorder="1" applyAlignment="1">
      <alignment horizontal="left" vertical="center"/>
    </xf>
    <xf numFmtId="0" fontId="2" fillId="26" borderId="49" xfId="0" applyFont="1" applyFill="1" applyBorder="1" applyAlignment="1">
      <alignment horizontal="left" vertical="center"/>
    </xf>
    <xf numFmtId="0" fontId="2" fillId="26" borderId="53" xfId="0" applyFont="1" applyFill="1" applyBorder="1" applyAlignment="1">
      <alignment horizontal="left" vertical="center"/>
    </xf>
    <xf numFmtId="0" fontId="2" fillId="4" borderId="49" xfId="0" applyFont="1" applyFill="1" applyBorder="1" applyAlignment="1">
      <alignment horizontal="left" vertical="center"/>
    </xf>
    <xf numFmtId="0" fontId="2" fillId="4" borderId="53" xfId="0" applyFont="1" applyFill="1" applyBorder="1" applyAlignment="1">
      <alignment horizontal="left" vertical="center"/>
    </xf>
    <xf numFmtId="0" fontId="2" fillId="4" borderId="1" xfId="0" applyFont="1" applyFill="1" applyBorder="1" applyAlignment="1">
      <alignment horizontal="left" vertical="center"/>
    </xf>
    <xf numFmtId="0" fontId="44" fillId="27" borderId="3" xfId="0" applyFont="1" applyFill="1" applyBorder="1" applyAlignment="1">
      <alignment horizontal="center" vertical="center"/>
    </xf>
    <xf numFmtId="0" fontId="44" fillId="27" borderId="6" xfId="0" applyFont="1" applyFill="1" applyBorder="1" applyAlignment="1">
      <alignment horizontal="center" vertical="center"/>
    </xf>
    <xf numFmtId="0" fontId="43" fillId="3" borderId="37" xfId="0" applyFont="1" applyFill="1" applyBorder="1" applyAlignment="1">
      <alignment vertical="center"/>
    </xf>
    <xf numFmtId="0" fontId="43" fillId="3" borderId="62" xfId="0" applyFont="1" applyFill="1" applyBorder="1" applyAlignment="1">
      <alignment horizontal="left" vertical="center"/>
    </xf>
    <xf numFmtId="0" fontId="10" fillId="3" borderId="28" xfId="0" applyFont="1" applyFill="1" applyBorder="1" applyAlignment="1">
      <alignment horizontal="left" vertical="top" wrapText="1"/>
    </xf>
    <xf numFmtId="0" fontId="10" fillId="3" borderId="27" xfId="0" applyFont="1" applyFill="1" applyBorder="1" applyAlignment="1">
      <alignment horizontal="left" vertical="top" wrapText="1"/>
    </xf>
    <xf numFmtId="0" fontId="10" fillId="3" borderId="25" xfId="0" applyFont="1" applyFill="1" applyBorder="1" applyAlignment="1">
      <alignment horizontal="left" vertical="top" wrapText="1"/>
    </xf>
    <xf numFmtId="0" fontId="10" fillId="3" borderId="24" xfId="0" applyFont="1" applyFill="1" applyBorder="1" applyAlignment="1">
      <alignment horizontal="left" vertical="top" wrapText="1"/>
    </xf>
    <xf numFmtId="0" fontId="10" fillId="26" borderId="28" xfId="0" applyFont="1" applyFill="1" applyBorder="1" applyAlignment="1">
      <alignment horizontal="left" vertical="top" wrapText="1"/>
    </xf>
    <xf numFmtId="0" fontId="10" fillId="26" borderId="27" xfId="0" applyFont="1" applyFill="1" applyBorder="1" applyAlignment="1">
      <alignment horizontal="left" vertical="top" wrapText="1"/>
    </xf>
    <xf numFmtId="0" fontId="10" fillId="26" borderId="25" xfId="0" applyFont="1" applyFill="1" applyBorder="1" applyAlignment="1">
      <alignment horizontal="left" vertical="top" wrapText="1"/>
    </xf>
    <xf numFmtId="0" fontId="10" fillId="26" borderId="24" xfId="0" applyFont="1" applyFill="1" applyBorder="1" applyAlignment="1">
      <alignment horizontal="left" vertical="top" wrapText="1"/>
    </xf>
    <xf numFmtId="0" fontId="10" fillId="4" borderId="28" xfId="0" applyFont="1" applyFill="1" applyBorder="1" applyAlignment="1">
      <alignment horizontal="left" vertical="top" wrapText="1"/>
    </xf>
    <xf numFmtId="0" fontId="10" fillId="4" borderId="27" xfId="0" applyFont="1" applyFill="1" applyBorder="1" applyAlignment="1">
      <alignment horizontal="left" vertical="top" wrapText="1"/>
    </xf>
    <xf numFmtId="0" fontId="10" fillId="4" borderId="25" xfId="0" applyFont="1" applyFill="1" applyBorder="1" applyAlignment="1">
      <alignment horizontal="left" vertical="top" wrapText="1"/>
    </xf>
    <xf numFmtId="0" fontId="10" fillId="4" borderId="24" xfId="0" applyFont="1" applyFill="1" applyBorder="1" applyAlignment="1">
      <alignment horizontal="left" vertical="top" wrapText="1"/>
    </xf>
    <xf numFmtId="0" fontId="10" fillId="4" borderId="30" xfId="0" applyFont="1" applyFill="1" applyBorder="1" applyAlignment="1">
      <alignment horizontal="left" vertical="top" wrapText="1"/>
    </xf>
    <xf numFmtId="0" fontId="10" fillId="4" borderId="52" xfId="0" applyFont="1" applyFill="1" applyBorder="1" applyAlignment="1">
      <alignment horizontal="left" vertical="top" wrapText="1"/>
    </xf>
    <xf numFmtId="0" fontId="10" fillId="3" borderId="22" xfId="0" applyFont="1" applyFill="1" applyBorder="1" applyAlignment="1">
      <alignment horizontal="left" vertical="top" wrapText="1"/>
    </xf>
    <xf numFmtId="0" fontId="10" fillId="3" borderId="33" xfId="0" applyFont="1" applyFill="1" applyBorder="1" applyAlignment="1">
      <alignment horizontal="left" vertical="top" wrapText="1"/>
    </xf>
    <xf numFmtId="0" fontId="1" fillId="0" borderId="28" xfId="7" applyFont="1" applyFill="1" applyBorder="1" applyAlignment="1">
      <alignment horizontal="center"/>
    </xf>
    <xf numFmtId="0" fontId="1" fillId="0" borderId="29" xfId="7" applyFont="1" applyFill="1" applyBorder="1" applyAlignment="1">
      <alignment horizontal="center"/>
    </xf>
    <xf numFmtId="0" fontId="35" fillId="0" borderId="6" xfId="1" applyFont="1" applyFill="1" applyBorder="1" applyAlignment="1">
      <alignment horizontal="center" vertical="center"/>
    </xf>
    <xf numFmtId="0" fontId="35" fillId="0" borderId="21" xfId="1" applyFont="1" applyFill="1" applyBorder="1" applyAlignment="1">
      <alignment horizontal="center" vertical="center"/>
    </xf>
    <xf numFmtId="0" fontId="10" fillId="0" borderId="22" xfId="0" applyNumberFormat="1" applyFont="1" applyBorder="1" applyAlignment="1">
      <alignment horizontal="center" vertical="center"/>
    </xf>
    <xf numFmtId="0" fontId="10" fillId="0" borderId="22" xfId="0" applyFont="1" applyBorder="1" applyAlignment="1">
      <alignment horizontal="left"/>
    </xf>
    <xf numFmtId="0" fontId="0" fillId="0" borderId="0" xfId="0" applyAlignment="1">
      <alignment horizontal="left"/>
    </xf>
    <xf numFmtId="0" fontId="14" fillId="0" borderId="0" xfId="0" applyFont="1" applyAlignment="1">
      <alignment horizontal="left"/>
    </xf>
    <xf numFmtId="0" fontId="36" fillId="0" borderId="17" xfId="7" applyFont="1" applyFill="1" applyBorder="1" applyAlignment="1">
      <alignment horizontal="left"/>
    </xf>
    <xf numFmtId="1" fontId="10" fillId="0" borderId="17" xfId="0" applyNumberFormat="1" applyFont="1" applyBorder="1" applyAlignment="1">
      <alignment horizontal="center" vertical="center"/>
    </xf>
    <xf numFmtId="1" fontId="10" fillId="0" borderId="0" xfId="0" applyNumberFormat="1" applyFont="1" applyAlignment="1">
      <alignment horizontal="center" vertical="center"/>
    </xf>
    <xf numFmtId="0" fontId="10" fillId="0" borderId="18" xfId="0" applyFont="1" applyBorder="1" applyAlignment="1">
      <alignment horizontal="center" vertical="center" wrapText="1"/>
    </xf>
    <xf numFmtId="0" fontId="10" fillId="0" borderId="1" xfId="0" applyNumberFormat="1" applyFont="1" applyBorder="1" applyAlignment="1">
      <alignment horizontal="center" vertical="center" wrapText="1"/>
    </xf>
    <xf numFmtId="0" fontId="10" fillId="0" borderId="18" xfId="0" applyNumberFormat="1" applyFont="1" applyBorder="1" applyAlignment="1">
      <alignment horizontal="center" vertical="center" wrapText="1"/>
    </xf>
    <xf numFmtId="0" fontId="10" fillId="0" borderId="0" xfId="0" applyNumberFormat="1" applyFont="1" applyAlignment="1">
      <alignment horizontal="center" vertical="center"/>
    </xf>
    <xf numFmtId="0" fontId="10" fillId="0" borderId="0" xfId="0" applyNumberFormat="1" applyFont="1" applyBorder="1" applyAlignment="1">
      <alignment horizontal="center" vertical="center"/>
    </xf>
    <xf numFmtId="0" fontId="10" fillId="0" borderId="0" xfId="8" applyNumberFormat="1" applyFont="1" applyBorder="1" applyAlignment="1">
      <alignment horizontal="center" vertical="center"/>
    </xf>
    <xf numFmtId="0" fontId="39" fillId="0" borderId="0" xfId="8" applyNumberFormat="1" applyFont="1" applyBorder="1" applyAlignment="1">
      <alignment horizontal="center" vertical="center"/>
    </xf>
    <xf numFmtId="0" fontId="10" fillId="0" borderId="19" xfId="0" applyNumberFormat="1" applyFont="1" applyBorder="1" applyAlignment="1">
      <alignment horizontal="center" vertical="center"/>
    </xf>
    <xf numFmtId="0" fontId="10" fillId="0" borderId="0" xfId="0" applyFont="1" applyAlignment="1">
      <alignment horizontal="center" vertical="center"/>
    </xf>
    <xf numFmtId="0" fontId="2" fillId="0" borderId="0" xfId="1" applyFont="1" applyAlignment="1">
      <alignment horizontal="center" vertical="center"/>
    </xf>
    <xf numFmtId="0" fontId="48" fillId="0" borderId="0" xfId="0" applyFont="1" applyAlignment="1">
      <alignment horizontal="left" vertical="center" indent="2"/>
    </xf>
    <xf numFmtId="0" fontId="12" fillId="26" borderId="5" xfId="2" applyFont="1" applyFill="1" applyBorder="1" applyAlignment="1">
      <alignment horizontal="center" vertical="center" wrapText="1"/>
    </xf>
    <xf numFmtId="0" fontId="12" fillId="26" borderId="4" xfId="2" applyFont="1" applyFill="1" applyBorder="1" applyAlignment="1">
      <alignment horizontal="center" vertical="center" wrapText="1"/>
    </xf>
    <xf numFmtId="0" fontId="12" fillId="25" borderId="5" xfId="2" applyFont="1" applyFill="1" applyBorder="1" applyAlignment="1">
      <alignment horizontal="center" vertical="center" wrapText="1"/>
    </xf>
    <xf numFmtId="0" fontId="12" fillId="25" borderId="3" xfId="2" applyFont="1" applyFill="1" applyBorder="1" applyAlignment="1">
      <alignment horizontal="center" vertical="center" wrapText="1"/>
    </xf>
    <xf numFmtId="0" fontId="12" fillId="14" borderId="6" xfId="2" applyFont="1" applyFill="1" applyBorder="1" applyAlignment="1">
      <alignment horizontal="center" vertical="center" wrapText="1"/>
    </xf>
    <xf numFmtId="0" fontId="12" fillId="24" borderId="3" xfId="2" applyFont="1" applyFill="1" applyBorder="1" applyAlignment="1">
      <alignment horizontal="center" vertical="center" wrapText="1"/>
    </xf>
    <xf numFmtId="0" fontId="12" fillId="12" borderId="2" xfId="2" applyFont="1" applyFill="1" applyBorder="1" applyAlignment="1">
      <alignment horizontal="center" vertical="center" wrapText="1"/>
    </xf>
    <xf numFmtId="2" fontId="2" fillId="0" borderId="35" xfId="7" applyNumberFormat="1" applyFont="1" applyFill="1" applyBorder="1" applyAlignment="1">
      <alignment horizontal="center" vertical="center"/>
    </xf>
    <xf numFmtId="2" fontId="2" fillId="0" borderId="28" xfId="7" applyNumberFormat="1" applyFont="1" applyFill="1" applyBorder="1" applyAlignment="1">
      <alignment horizontal="center" vertical="center"/>
    </xf>
    <xf numFmtId="2" fontId="2" fillId="0" borderId="32" xfId="7" applyNumberFormat="1" applyFont="1" applyFill="1" applyBorder="1" applyAlignment="1">
      <alignment horizontal="center" vertical="center"/>
    </xf>
    <xf numFmtId="2" fontId="2" fillId="0" borderId="25" xfId="7" applyNumberFormat="1" applyFont="1" applyFill="1" applyBorder="1" applyAlignment="1">
      <alignment horizontal="center" vertical="center"/>
    </xf>
    <xf numFmtId="9" fontId="2" fillId="0" borderId="35" xfId="7" applyNumberFormat="1" applyFont="1" applyFill="1" applyBorder="1" applyAlignment="1">
      <alignment horizontal="center" vertical="center"/>
    </xf>
    <xf numFmtId="9" fontId="2" fillId="0" borderId="28" xfId="7" applyNumberFormat="1" applyFont="1" applyFill="1" applyBorder="1" applyAlignment="1">
      <alignment horizontal="center" vertical="center"/>
    </xf>
    <xf numFmtId="2" fontId="2" fillId="0" borderId="0" xfId="7" applyNumberFormat="1" applyFont="1" applyFill="1" applyBorder="1" applyAlignment="1">
      <alignment horizontal="center" vertical="center"/>
    </xf>
    <xf numFmtId="0" fontId="2" fillId="0" borderId="0" xfId="7" applyNumberFormat="1" applyFont="1" applyFill="1" applyBorder="1" applyAlignment="1">
      <alignment horizontal="center" vertical="center"/>
    </xf>
    <xf numFmtId="9" fontId="2" fillId="0" borderId="31" xfId="7" applyNumberFormat="1" applyFont="1" applyFill="1" applyBorder="1" applyAlignment="1">
      <alignment horizontal="center" vertical="center"/>
    </xf>
    <xf numFmtId="9" fontId="2" fillId="0" borderId="30" xfId="7" applyNumberFormat="1" applyFont="1" applyFill="1" applyBorder="1" applyAlignment="1">
      <alignment horizontal="center" vertical="center"/>
    </xf>
    <xf numFmtId="9" fontId="2" fillId="0" borderId="43" xfId="7" applyNumberFormat="1" applyFont="1" applyFill="1" applyBorder="1" applyAlignment="1">
      <alignment horizontal="center" vertical="center"/>
    </xf>
    <xf numFmtId="9" fontId="2" fillId="0" borderId="41" xfId="7" applyNumberFormat="1" applyFont="1" applyFill="1" applyBorder="1" applyAlignment="1">
      <alignment horizontal="center" vertical="center"/>
    </xf>
    <xf numFmtId="0" fontId="1" fillId="23" borderId="27" xfId="7" applyFont="1" applyFill="1" applyBorder="1" applyAlignment="1">
      <alignment horizontal="center"/>
    </xf>
    <xf numFmtId="1" fontId="46" fillId="22" borderId="0" xfId="0" applyNumberFormat="1" applyFont="1" applyFill="1" applyAlignment="1">
      <alignment horizontal="left" vertical="center"/>
    </xf>
    <xf numFmtId="0" fontId="8" fillId="22" borderId="0" xfId="0" applyFont="1" applyFill="1"/>
    <xf numFmtId="1" fontId="10" fillId="22" borderId="0" xfId="0" applyNumberFormat="1" applyFont="1" applyFill="1" applyAlignment="1">
      <alignment horizontal="center" vertical="center"/>
    </xf>
    <xf numFmtId="0" fontId="10" fillId="22" borderId="0" xfId="0" applyFont="1" applyFill="1"/>
    <xf numFmtId="0" fontId="10" fillId="22" borderId="0" xfId="0" applyNumberFormat="1" applyFont="1" applyFill="1" applyAlignment="1">
      <alignment horizontal="center" vertical="center"/>
    </xf>
    <xf numFmtId="0" fontId="10" fillId="22" borderId="0" xfId="0" applyNumberFormat="1" applyFont="1" applyFill="1" applyAlignment="1">
      <alignment horizontal="center" vertical="center" wrapText="1"/>
    </xf>
    <xf numFmtId="0" fontId="54" fillId="22" borderId="0" xfId="0" applyNumberFormat="1" applyFont="1" applyFill="1" applyAlignment="1">
      <alignment horizontal="center" vertical="center"/>
    </xf>
    <xf numFmtId="0" fontId="10" fillId="22" borderId="0" xfId="0" applyNumberFormat="1" applyFont="1" applyFill="1" applyBorder="1" applyAlignment="1">
      <alignment horizontal="center" vertical="center"/>
    </xf>
    <xf numFmtId="0" fontId="10" fillId="6" borderId="0" xfId="0" applyFont="1" applyFill="1" applyAlignment="1">
      <alignment horizontal="left"/>
    </xf>
    <xf numFmtId="0" fontId="10" fillId="6" borderId="0" xfId="0" applyNumberFormat="1" applyFont="1" applyFill="1" applyAlignment="1">
      <alignment horizontal="left" vertical="center"/>
    </xf>
    <xf numFmtId="9" fontId="10" fillId="15" borderId="70" xfId="0" applyNumberFormat="1" applyFont="1" applyFill="1" applyBorder="1" applyAlignment="1">
      <alignment horizontal="center" vertical="center"/>
    </xf>
    <xf numFmtId="2" fontId="10" fillId="15" borderId="8" xfId="0" applyNumberFormat="1" applyFont="1" applyFill="1" applyBorder="1" applyAlignment="1">
      <alignment horizontal="center" vertical="center"/>
    </xf>
    <xf numFmtId="2" fontId="10" fillId="15" borderId="9" xfId="0" applyNumberFormat="1" applyFont="1" applyFill="1" applyBorder="1" applyAlignment="1">
      <alignment horizontal="center" vertical="center"/>
    </xf>
    <xf numFmtId="1" fontId="55" fillId="6" borderId="0" xfId="0" applyNumberFormat="1" applyFont="1" applyFill="1" applyAlignment="1">
      <alignment horizontal="left" vertical="center"/>
    </xf>
    <xf numFmtId="1" fontId="46" fillId="22" borderId="0" xfId="0" applyNumberFormat="1" applyFont="1" applyFill="1" applyAlignment="1">
      <alignment horizontal="right" vertical="center"/>
    </xf>
    <xf numFmtId="1" fontId="44" fillId="22" borderId="0" xfId="0" applyNumberFormat="1" applyFont="1" applyFill="1" applyAlignment="1">
      <alignment horizontal="right" vertical="center"/>
    </xf>
    <xf numFmtId="0" fontId="17" fillId="0" borderId="0" xfId="6" applyBorder="1" applyAlignment="1" applyProtection="1">
      <alignment horizontal="right" vertical="center"/>
    </xf>
    <xf numFmtId="0" fontId="2" fillId="0" borderId="32" xfId="7" applyNumberFormat="1" applyFont="1" applyFill="1" applyBorder="1" applyAlignment="1">
      <alignment horizontal="center" vertical="center"/>
    </xf>
    <xf numFmtId="0" fontId="49" fillId="4" borderId="16"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0" fillId="22" borderId="0" xfId="0" applyFont="1" applyFill="1" applyBorder="1"/>
    <xf numFmtId="9" fontId="10" fillId="22" borderId="0" xfId="0" applyNumberFormat="1" applyFont="1" applyFill="1" applyBorder="1" applyAlignment="1">
      <alignment horizontal="center" vertical="center"/>
    </xf>
    <xf numFmtId="0" fontId="49" fillId="3" borderId="17" xfId="0" applyNumberFormat="1" applyFont="1" applyFill="1" applyBorder="1" applyAlignment="1">
      <alignment horizontal="center" vertical="center" wrapText="1"/>
    </xf>
    <xf numFmtId="0" fontId="17" fillId="6" borderId="0" xfId="6" applyNumberFormat="1" applyFill="1" applyAlignment="1" applyProtection="1">
      <alignment horizontal="center" vertical="center"/>
    </xf>
    <xf numFmtId="0" fontId="17" fillId="6" borderId="0" xfId="6" applyNumberFormat="1" applyFill="1" applyAlignment="1" applyProtection="1">
      <alignment horizontal="center" vertical="center"/>
    </xf>
    <xf numFmtId="0" fontId="37" fillId="0" borderId="0" xfId="7" applyFont="1" applyFill="1"/>
    <xf numFmtId="0" fontId="2" fillId="0" borderId="0" xfId="1" applyFont="1" applyFill="1" applyAlignment="1">
      <alignment horizontal="center" vertical="center"/>
    </xf>
    <xf numFmtId="0" fontId="52" fillId="0" borderId="0" xfId="7" applyFont="1" applyFill="1" applyAlignment="1">
      <alignment horizontal="center" vertical="center"/>
    </xf>
    <xf numFmtId="165" fontId="51" fillId="0" borderId="22" xfId="1" applyNumberFormat="1" applyFont="1" applyFill="1" applyBorder="1" applyAlignment="1">
      <alignment horizontal="center" vertical="center" wrapText="1"/>
    </xf>
    <xf numFmtId="9" fontId="2" fillId="0" borderId="65" xfId="7" applyNumberFormat="1" applyFont="1" applyFill="1" applyBorder="1" applyAlignment="1">
      <alignment horizontal="center" vertical="center"/>
    </xf>
    <xf numFmtId="9" fontId="2" fillId="0" borderId="22" xfId="7" applyNumberFormat="1" applyFont="1" applyFill="1" applyBorder="1" applyAlignment="1">
      <alignment horizontal="center" vertical="center"/>
    </xf>
    <xf numFmtId="0" fontId="2" fillId="0" borderId="64" xfId="7" applyNumberFormat="1" applyFont="1" applyFill="1" applyBorder="1" applyAlignment="1">
      <alignment horizontal="center" vertical="center"/>
    </xf>
    <xf numFmtId="0" fontId="2" fillId="0" borderId="66" xfId="7" applyNumberFormat="1" applyFont="1" applyFill="1" applyBorder="1" applyAlignment="1">
      <alignment horizontal="center" vertical="center"/>
    </xf>
    <xf numFmtId="0" fontId="52" fillId="0" borderId="0" xfId="7" applyFont="1" applyFill="1"/>
    <xf numFmtId="0" fontId="2" fillId="0" borderId="0" xfId="7" applyFont="1" applyFill="1"/>
    <xf numFmtId="0" fontId="2" fillId="0" borderId="15" xfId="7" applyNumberFormat="1" applyFont="1" applyFill="1" applyBorder="1" applyAlignment="1">
      <alignment horizontal="center" vertical="center"/>
    </xf>
    <xf numFmtId="0" fontId="1" fillId="0" borderId="0" xfId="7" applyFont="1" applyFill="1" applyAlignment="1">
      <alignment horizontal="center" vertical="center"/>
    </xf>
    <xf numFmtId="0" fontId="1" fillId="0" borderId="20" xfId="7" applyFont="1" applyFill="1" applyBorder="1"/>
    <xf numFmtId="165" fontId="1" fillId="0" borderId="20" xfId="1" applyNumberFormat="1" applyFont="1" applyFill="1" applyBorder="1" applyAlignment="1">
      <alignment horizontal="center" vertical="center"/>
    </xf>
    <xf numFmtId="2" fontId="38" fillId="0" borderId="68" xfId="5" applyNumberFormat="1" applyFont="1" applyFill="1" applyBorder="1" applyAlignment="1">
      <alignment horizontal="center" vertical="center"/>
    </xf>
    <xf numFmtId="2" fontId="38" fillId="0" borderId="34" xfId="5" applyNumberFormat="1" applyFont="1" applyFill="1" applyBorder="1" applyAlignment="1">
      <alignment horizontal="center" vertical="center"/>
    </xf>
    <xf numFmtId="164" fontId="2" fillId="0" borderId="2" xfId="7" applyNumberFormat="1" applyFont="1" applyFill="1" applyBorder="1" applyAlignment="1">
      <alignment horizontal="center" vertical="center"/>
    </xf>
    <xf numFmtId="164" fontId="2" fillId="0" borderId="5" xfId="7" applyNumberFormat="1" applyFont="1" applyFill="1" applyBorder="1" applyAlignment="1">
      <alignment horizontal="center" vertical="center"/>
    </xf>
    <xf numFmtId="0" fontId="1" fillId="0" borderId="0" xfId="1" applyFont="1" applyFill="1" applyAlignment="1">
      <alignment horizontal="center" vertical="center"/>
    </xf>
    <xf numFmtId="0" fontId="1" fillId="0" borderId="0" xfId="1" applyFont="1" applyFill="1"/>
    <xf numFmtId="0" fontId="1" fillId="0" borderId="0" xfId="7" applyFont="1" applyFill="1"/>
    <xf numFmtId="0" fontId="1" fillId="0" borderId="0" xfId="7" applyFont="1" applyFill="1" applyBorder="1"/>
    <xf numFmtId="9" fontId="49" fillId="0" borderId="66" xfId="0" applyNumberFormat="1" applyFont="1" applyFill="1" applyBorder="1" applyAlignment="1">
      <alignment horizontal="center" vertical="center"/>
    </xf>
    <xf numFmtId="0" fontId="49" fillId="0" borderId="66" xfId="0" applyNumberFormat="1" applyFont="1" applyFill="1" applyBorder="1" applyAlignment="1">
      <alignment horizontal="center" vertical="center"/>
    </xf>
    <xf numFmtId="165" fontId="2" fillId="0" borderId="69" xfId="1" applyNumberFormat="1" applyFont="1" applyFill="1" applyBorder="1" applyAlignment="1">
      <alignment horizontal="center" vertical="center"/>
    </xf>
    <xf numFmtId="165" fontId="2" fillId="0" borderId="63" xfId="1" applyNumberFormat="1" applyFont="1" applyFill="1" applyBorder="1" applyAlignment="1">
      <alignment horizontal="center" vertical="center"/>
    </xf>
    <xf numFmtId="165" fontId="2" fillId="0" borderId="67" xfId="1" applyNumberFormat="1" applyFont="1" applyFill="1" applyBorder="1" applyAlignment="1">
      <alignment horizontal="center" vertical="center"/>
    </xf>
    <xf numFmtId="0" fontId="1" fillId="0" borderId="0" xfId="7" applyNumberFormat="1" applyFont="1" applyFill="1"/>
    <xf numFmtId="166" fontId="52" fillId="0" borderId="0" xfId="1" applyNumberFormat="1" applyFont="1" applyFill="1" applyAlignment="1">
      <alignment horizontal="right" vertical="center"/>
    </xf>
    <xf numFmtId="2" fontId="52" fillId="0" borderId="0" xfId="1" applyNumberFormat="1" applyFont="1" applyFill="1" applyAlignment="1">
      <alignment horizontal="center" vertical="center"/>
    </xf>
    <xf numFmtId="166" fontId="52" fillId="0" borderId="0" xfId="1" applyNumberFormat="1" applyFont="1" applyFill="1" applyAlignment="1">
      <alignment horizontal="center" vertical="center"/>
    </xf>
    <xf numFmtId="9" fontId="49" fillId="0" borderId="29" xfId="0" applyNumberFormat="1" applyFont="1" applyFill="1" applyBorder="1" applyAlignment="1">
      <alignment horizontal="center" vertical="center"/>
    </xf>
    <xf numFmtId="0" fontId="49" fillId="0" borderId="28" xfId="0" applyNumberFormat="1" applyFont="1" applyFill="1" applyBorder="1" applyAlignment="1">
      <alignment horizontal="center" vertical="center"/>
    </xf>
    <xf numFmtId="0" fontId="49" fillId="0" borderId="27" xfId="0" applyNumberFormat="1" applyFont="1" applyFill="1" applyBorder="1" applyAlignment="1">
      <alignment horizontal="center" vertical="center"/>
    </xf>
    <xf numFmtId="0" fontId="1" fillId="0" borderId="3" xfId="7" applyFont="1" applyFill="1" applyBorder="1" applyAlignment="1">
      <alignment horizontal="center" vertical="center"/>
    </xf>
    <xf numFmtId="165" fontId="2" fillId="0" borderId="26" xfId="1" applyNumberFormat="1" applyFont="1" applyFill="1" applyBorder="1" applyAlignment="1">
      <alignment horizontal="center" vertical="center"/>
    </xf>
    <xf numFmtId="165" fontId="2" fillId="0" borderId="25" xfId="1" applyNumberFormat="1" applyFont="1" applyFill="1" applyBorder="1" applyAlignment="1">
      <alignment horizontal="center" vertical="center"/>
    </xf>
    <xf numFmtId="165" fontId="2" fillId="0" borderId="24" xfId="1" applyNumberFormat="1" applyFont="1" applyFill="1" applyBorder="1" applyAlignment="1">
      <alignment horizontal="center" vertical="center"/>
    </xf>
    <xf numFmtId="0" fontId="49" fillId="0" borderId="34" xfId="0" applyFont="1" applyFill="1" applyBorder="1"/>
    <xf numFmtId="0" fontId="49" fillId="0" borderId="33" xfId="0" applyNumberFormat="1" applyFont="1" applyFill="1" applyBorder="1" applyAlignment="1">
      <alignment horizontal="center" vertical="center"/>
    </xf>
    <xf numFmtId="3" fontId="1" fillId="0" borderId="0" xfId="7" applyNumberFormat="1" applyFont="1" applyFill="1"/>
    <xf numFmtId="0" fontId="1" fillId="0" borderId="6" xfId="7" applyFont="1" applyFill="1" applyBorder="1" applyAlignment="1">
      <alignment horizontal="center" vertical="center"/>
    </xf>
    <xf numFmtId="0" fontId="49" fillId="0" borderId="29" xfId="0" applyFont="1" applyFill="1" applyBorder="1"/>
    <xf numFmtId="0" fontId="49" fillId="0" borderId="37" xfId="0" applyNumberFormat="1" applyFont="1" applyFill="1" applyBorder="1" applyAlignment="1">
      <alignment horizontal="center" vertical="center"/>
    </xf>
    <xf numFmtId="0" fontId="56" fillId="0" borderId="0" xfId="7" applyFont="1" applyFill="1"/>
    <xf numFmtId="0" fontId="57" fillId="0" borderId="2" xfId="1" applyFont="1" applyFill="1" applyBorder="1"/>
    <xf numFmtId="0" fontId="1" fillId="0" borderId="6" xfId="1" applyFont="1" applyFill="1" applyBorder="1" applyAlignment="1">
      <alignment horizontal="center" vertical="center"/>
    </xf>
    <xf numFmtId="0" fontId="57" fillId="0" borderId="50" xfId="1" applyFont="1" applyFill="1" applyBorder="1"/>
    <xf numFmtId="0" fontId="1" fillId="0" borderId="59" xfId="1" applyFont="1" applyFill="1" applyBorder="1" applyAlignment="1">
      <alignment horizontal="center" vertical="center"/>
    </xf>
    <xf numFmtId="0" fontId="57" fillId="0" borderId="8" xfId="1" applyNumberFormat="1" applyFont="1" applyFill="1" applyBorder="1"/>
    <xf numFmtId="0" fontId="1" fillId="0" borderId="19" xfId="1" applyNumberFormat="1" applyFont="1" applyFill="1" applyBorder="1" applyAlignment="1">
      <alignment horizontal="center" vertical="center"/>
    </xf>
    <xf numFmtId="0" fontId="57" fillId="0" borderId="12" xfId="1" applyNumberFormat="1" applyFont="1" applyFill="1" applyBorder="1"/>
    <xf numFmtId="0" fontId="1" fillId="0" borderId="21" xfId="1" applyNumberFormat="1" applyFont="1" applyFill="1" applyBorder="1" applyAlignment="1">
      <alignment horizontal="center" vertical="center"/>
    </xf>
    <xf numFmtId="0" fontId="1" fillId="0" borderId="2" xfId="1" applyFont="1" applyFill="1" applyBorder="1"/>
    <xf numFmtId="0" fontId="1" fillId="0" borderId="12" xfId="1" applyFont="1" applyFill="1" applyBorder="1"/>
    <xf numFmtId="0" fontId="1" fillId="0" borderId="21" xfId="1" applyFont="1" applyFill="1" applyBorder="1" applyAlignment="1">
      <alignment horizontal="center" vertical="center"/>
    </xf>
    <xf numFmtId="0" fontId="1" fillId="0" borderId="0" xfId="1" applyFont="1" applyFill="1" applyBorder="1"/>
    <xf numFmtId="0" fontId="1" fillId="0" borderId="0" xfId="1" applyFont="1" applyFill="1" applyBorder="1" applyAlignment="1">
      <alignment horizontal="center" vertical="center"/>
    </xf>
    <xf numFmtId="0" fontId="2" fillId="0" borderId="2" xfId="1" applyFont="1" applyFill="1" applyBorder="1"/>
    <xf numFmtId="0" fontId="2" fillId="0" borderId="6" xfId="1" applyFont="1" applyFill="1" applyBorder="1" applyAlignment="1">
      <alignment horizontal="center" vertical="center"/>
    </xf>
    <xf numFmtId="0" fontId="2" fillId="0" borderId="12" xfId="1" applyFont="1" applyFill="1" applyBorder="1"/>
    <xf numFmtId="0" fontId="2" fillId="0" borderId="21" xfId="1" applyFont="1" applyFill="1" applyBorder="1" applyAlignment="1">
      <alignment horizontal="center" vertical="center"/>
    </xf>
    <xf numFmtId="0" fontId="2" fillId="0" borderId="17" xfId="1" applyFont="1" applyFill="1" applyBorder="1"/>
    <xf numFmtId="0" fontId="2" fillId="0" borderId="18" xfId="1" applyFont="1" applyFill="1" applyBorder="1" applyAlignment="1">
      <alignment horizontal="center" vertical="center"/>
    </xf>
    <xf numFmtId="0" fontId="3" fillId="0" borderId="2" xfId="7" applyFont="1" applyFill="1" applyBorder="1"/>
    <xf numFmtId="0" fontId="3" fillId="0" borderId="1" xfId="7" applyFont="1" applyFill="1" applyBorder="1"/>
    <xf numFmtId="0" fontId="1" fillId="0" borderId="1" xfId="7" applyFont="1" applyFill="1" applyBorder="1" applyAlignment="1">
      <alignment horizontal="center" vertical="center"/>
    </xf>
    <xf numFmtId="0" fontId="10" fillId="22" borderId="0" xfId="0" applyNumberFormat="1" applyFont="1" applyFill="1" applyBorder="1" applyAlignment="1">
      <alignment horizontal="center" vertical="center" wrapText="1"/>
    </xf>
    <xf numFmtId="0" fontId="10" fillId="0" borderId="0" xfId="0" applyNumberFormat="1" applyFont="1" applyBorder="1" applyAlignment="1">
      <alignment horizontal="center" vertical="center" wrapText="1"/>
    </xf>
    <xf numFmtId="0" fontId="49" fillId="3" borderId="16" xfId="0" applyNumberFormat="1" applyFont="1" applyFill="1" applyBorder="1" applyAlignment="1">
      <alignment horizontal="center" vertical="center" wrapText="1"/>
    </xf>
    <xf numFmtId="0" fontId="49" fillId="26" borderId="16" xfId="0" applyNumberFormat="1" applyFont="1" applyFill="1" applyBorder="1" applyAlignment="1">
      <alignment horizontal="center" vertical="center" wrapText="1"/>
    </xf>
    <xf numFmtId="0" fontId="58" fillId="6" borderId="0" xfId="6" applyNumberFormat="1" applyFont="1" applyFill="1" applyAlignment="1" applyProtection="1">
      <alignment horizontal="right" vertical="center"/>
    </xf>
    <xf numFmtId="0" fontId="26" fillId="0" borderId="0" xfId="6" applyFont="1" applyFill="1" applyBorder="1" applyAlignment="1" applyProtection="1">
      <alignment horizontal="right" vertical="center"/>
    </xf>
    <xf numFmtId="1" fontId="59" fillId="22" borderId="0" xfId="0" applyNumberFormat="1" applyFont="1" applyFill="1" applyAlignment="1">
      <alignment horizontal="left" vertical="center" indent="1"/>
    </xf>
    <xf numFmtId="0" fontId="49" fillId="3" borderId="1" xfId="0" applyNumberFormat="1" applyFont="1" applyFill="1" applyBorder="1" applyAlignment="1">
      <alignment horizontal="center" vertical="center" wrapText="1"/>
    </xf>
    <xf numFmtId="2" fontId="10" fillId="15" borderId="0" xfId="0" applyNumberFormat="1" applyFont="1" applyFill="1" applyBorder="1" applyAlignment="1">
      <alignment horizontal="center" vertical="center"/>
    </xf>
    <xf numFmtId="0" fontId="49" fillId="26" borderId="1" xfId="0" applyNumberFormat="1" applyFont="1" applyFill="1" applyBorder="1" applyAlignment="1">
      <alignment horizontal="center" vertical="center" wrapText="1"/>
    </xf>
    <xf numFmtId="0" fontId="49" fillId="4" borderId="1" xfId="0" applyNumberFormat="1" applyFont="1" applyFill="1" applyBorder="1" applyAlignment="1">
      <alignment horizontal="center" vertical="center" wrapText="1"/>
    </xf>
    <xf numFmtId="0" fontId="44" fillId="22" borderId="0" xfId="0" applyNumberFormat="1" applyFont="1" applyFill="1" applyBorder="1" applyAlignment="1">
      <alignment horizontal="center" vertical="center"/>
    </xf>
    <xf numFmtId="0" fontId="44" fillId="22" borderId="0" xfId="0" applyNumberFormat="1" applyFont="1" applyFill="1" applyAlignment="1">
      <alignment horizontal="center" vertical="center"/>
    </xf>
    <xf numFmtId="0" fontId="44" fillId="22" borderId="0" xfId="0" applyNumberFormat="1" applyFont="1" applyFill="1" applyBorder="1" applyAlignment="1">
      <alignment horizontal="center" vertical="center" wrapText="1"/>
    </xf>
    <xf numFmtId="0" fontId="44" fillId="22" borderId="0" xfId="8" applyNumberFormat="1" applyFont="1" applyFill="1" applyBorder="1" applyAlignment="1">
      <alignment horizontal="center" vertical="center"/>
    </xf>
    <xf numFmtId="0" fontId="10" fillId="22" borderId="8" xfId="0" applyNumberFormat="1" applyFont="1" applyFill="1" applyBorder="1" applyAlignment="1">
      <alignment horizontal="center" vertical="center"/>
    </xf>
    <xf numFmtId="0" fontId="17" fillId="22" borderId="0" xfId="6" applyNumberFormat="1" applyFill="1" applyBorder="1" applyAlignment="1" applyProtection="1">
      <alignment vertical="center"/>
    </xf>
    <xf numFmtId="0" fontId="0" fillId="0" borderId="0" xfId="0" applyFill="1"/>
    <xf numFmtId="0" fontId="0" fillId="0" borderId="0" xfId="0" applyFill="1" applyAlignment="1">
      <alignment vertical="top"/>
    </xf>
    <xf numFmtId="0" fontId="0" fillId="0" borderId="0" xfId="0" applyFont="1" applyFill="1" applyAlignment="1">
      <alignment vertical="top"/>
    </xf>
    <xf numFmtId="0" fontId="40" fillId="0" borderId="0" xfId="0" applyFont="1" applyFill="1" applyBorder="1" applyAlignment="1">
      <alignment vertical="center"/>
    </xf>
    <xf numFmtId="0" fontId="19" fillId="0" borderId="0" xfId="6" applyFont="1" applyFill="1" applyBorder="1" applyAlignment="1" applyProtection="1">
      <alignment horizontal="center" vertical="center"/>
    </xf>
    <xf numFmtId="0" fontId="0" fillId="0" borderId="0" xfId="0" applyFill="1" applyAlignment="1">
      <alignment vertical="center"/>
    </xf>
    <xf numFmtId="0" fontId="8" fillId="0" borderId="0" xfId="0" applyFont="1" applyFill="1" applyAlignment="1">
      <alignment horizontal="left" vertical="center" indent="2"/>
    </xf>
    <xf numFmtId="0" fontId="0" fillId="0" borderId="0" xfId="0" applyFont="1" applyFill="1" applyAlignment="1">
      <alignment vertical="center" wrapText="1"/>
    </xf>
    <xf numFmtId="0" fontId="0" fillId="0" borderId="0" xfId="0" applyFont="1" applyFill="1" applyAlignment="1">
      <alignment vertical="top" wrapText="1"/>
    </xf>
    <xf numFmtId="0" fontId="33" fillId="0" borderId="20" xfId="0" applyFont="1" applyBorder="1" applyAlignment="1">
      <alignment vertical="center"/>
    </xf>
    <xf numFmtId="0" fontId="19" fillId="0" borderId="0" xfId="6" applyFont="1" applyFill="1" applyBorder="1" applyAlignment="1" applyProtection="1">
      <alignment horizontal="right" vertical="center" wrapText="1"/>
    </xf>
    <xf numFmtId="0" fontId="7" fillId="0" borderId="0" xfId="0" applyFont="1" applyFill="1" applyAlignment="1">
      <alignment vertical="center"/>
    </xf>
    <xf numFmtId="0" fontId="13" fillId="0" borderId="0" xfId="0" applyFont="1" applyFill="1" applyBorder="1" applyAlignment="1">
      <alignment vertical="center"/>
    </xf>
    <xf numFmtId="0" fontId="20" fillId="0" borderId="0" xfId="0" applyFont="1" applyFill="1" applyBorder="1" applyAlignment="1">
      <alignment vertical="center"/>
    </xf>
    <xf numFmtId="0" fontId="9" fillId="0" borderId="0" xfId="0" applyFont="1"/>
    <xf numFmtId="0" fontId="8" fillId="0" borderId="0" xfId="0" applyFont="1" applyFill="1" applyAlignment="1">
      <alignment vertical="top" wrapText="1"/>
    </xf>
    <xf numFmtId="0" fontId="61" fillId="0" borderId="0" xfId="0" applyFont="1" applyAlignment="1">
      <alignment vertical="center"/>
    </xf>
    <xf numFmtId="0" fontId="48" fillId="0" borderId="0" xfId="0" applyFont="1" applyAlignment="1">
      <alignment horizontal="left" vertical="center"/>
    </xf>
    <xf numFmtId="0" fontId="2" fillId="0" borderId="0" xfId="0" applyFont="1" applyAlignment="1">
      <alignment horizontal="left" vertical="center"/>
    </xf>
    <xf numFmtId="0" fontId="45" fillId="0" borderId="0" xfId="0" applyFont="1" applyAlignment="1">
      <alignment horizontal="center" vertical="center"/>
    </xf>
    <xf numFmtId="0" fontId="64" fillId="0" borderId="23" xfId="0" applyFont="1" applyBorder="1" applyAlignment="1">
      <alignment vertical="center"/>
    </xf>
    <xf numFmtId="0" fontId="65" fillId="0" borderId="23" xfId="0" applyFont="1" applyFill="1" applyBorder="1" applyAlignment="1">
      <alignment horizontal="right" vertical="center"/>
    </xf>
    <xf numFmtId="0" fontId="65" fillId="0" borderId="23" xfId="0" applyFont="1" applyFill="1" applyBorder="1" applyAlignment="1">
      <alignment horizontal="left" vertical="center"/>
    </xf>
    <xf numFmtId="0" fontId="5" fillId="3" borderId="0" xfId="0" applyFont="1" applyFill="1" applyBorder="1" applyAlignment="1">
      <alignment horizontal="left" vertical="center" indent="1"/>
    </xf>
    <xf numFmtId="0" fontId="5" fillId="20" borderId="0" xfId="0" applyFont="1" applyFill="1" applyBorder="1" applyAlignment="1">
      <alignment horizontal="left" vertical="center" indent="1"/>
    </xf>
    <xf numFmtId="0" fontId="5" fillId="15" borderId="0" xfId="0" applyFont="1" applyFill="1" applyBorder="1" applyAlignment="1">
      <alignment horizontal="left" vertical="center" indent="1"/>
    </xf>
    <xf numFmtId="0" fontId="10" fillId="0" borderId="34" xfId="0" applyFont="1" applyBorder="1" applyAlignment="1">
      <alignment horizontal="left"/>
    </xf>
    <xf numFmtId="1" fontId="10" fillId="0" borderId="22" xfId="0" applyNumberFormat="1" applyFont="1" applyBorder="1" applyAlignment="1">
      <alignment horizontal="center" vertical="center"/>
    </xf>
    <xf numFmtId="1" fontId="10" fillId="15" borderId="8" xfId="0" applyNumberFormat="1" applyFont="1" applyFill="1" applyBorder="1" applyAlignment="1">
      <alignment horizontal="center" vertical="center"/>
    </xf>
    <xf numFmtId="0" fontId="10" fillId="15" borderId="19" xfId="0" applyFont="1" applyFill="1" applyBorder="1"/>
    <xf numFmtId="0" fontId="68" fillId="2" borderId="1" xfId="0" applyFont="1" applyFill="1" applyBorder="1" applyAlignment="1">
      <alignment horizontal="center" vertical="center" wrapText="1"/>
    </xf>
    <xf numFmtId="0" fontId="68" fillId="2" borderId="17" xfId="0" applyFont="1" applyFill="1" applyBorder="1" applyAlignment="1">
      <alignment horizontal="center" vertical="center" wrapText="1"/>
    </xf>
    <xf numFmtId="0" fontId="10" fillId="0" borderId="8" xfId="0" applyNumberFormat="1" applyFont="1" applyBorder="1" applyAlignment="1">
      <alignment horizontal="center" vertical="center"/>
    </xf>
    <xf numFmtId="0" fontId="49" fillId="15" borderId="28" xfId="0" applyNumberFormat="1" applyFont="1" applyFill="1" applyBorder="1" applyAlignment="1">
      <alignment horizontal="center" vertical="center"/>
    </xf>
    <xf numFmtId="165" fontId="2" fillId="15" borderId="25" xfId="1" applyNumberFormat="1" applyFont="1" applyFill="1" applyBorder="1" applyAlignment="1">
      <alignment horizontal="center" vertical="center"/>
    </xf>
    <xf numFmtId="167" fontId="2" fillId="0" borderId="11" xfId="0" applyNumberFormat="1" applyFont="1" applyBorder="1" applyAlignment="1">
      <alignment horizontal="center" vertical="center"/>
    </xf>
    <xf numFmtId="2" fontId="38" fillId="3" borderId="34" xfId="5" applyNumberFormat="1" applyFont="1" applyFill="1" applyBorder="1" applyAlignment="1">
      <alignment horizontal="center" vertical="center"/>
    </xf>
    <xf numFmtId="0" fontId="72" fillId="3" borderId="19" xfId="0" applyFont="1" applyFill="1" applyBorder="1" applyAlignment="1">
      <alignment vertical="top" wrapText="1"/>
    </xf>
    <xf numFmtId="0" fontId="72" fillId="3" borderId="21" xfId="0" applyFont="1" applyFill="1" applyBorder="1" applyAlignment="1">
      <alignment vertical="top" wrapText="1"/>
    </xf>
    <xf numFmtId="0" fontId="72" fillId="3" borderId="21" xfId="0" applyFont="1" applyFill="1" applyBorder="1" applyAlignment="1">
      <alignment horizontal="right" vertical="top" wrapText="1"/>
    </xf>
    <xf numFmtId="0" fontId="0" fillId="0" borderId="0" xfId="0" applyAlignment="1">
      <alignment vertical="top" wrapText="1"/>
    </xf>
    <xf numFmtId="0" fontId="0" fillId="0" borderId="0" xfId="0" applyAlignment="1">
      <alignment horizontal="center" vertical="top" wrapText="1"/>
    </xf>
    <xf numFmtId="0" fontId="37" fillId="0" borderId="0" xfId="7" applyFont="1" applyAlignment="1">
      <alignment vertical="top" wrapText="1"/>
    </xf>
    <xf numFmtId="0" fontId="48" fillId="0" borderId="0" xfId="10" applyFont="1" applyAlignment="1">
      <alignment horizontal="left" vertical="top" wrapText="1"/>
    </xf>
    <xf numFmtId="0" fontId="26" fillId="0" borderId="0" xfId="6" applyFont="1" applyBorder="1" applyAlignment="1" applyProtection="1">
      <alignment horizontal="right" vertical="top" wrapText="1"/>
    </xf>
    <xf numFmtId="0" fontId="61" fillId="0" borderId="0" xfId="0" applyFont="1" applyAlignment="1">
      <alignment vertical="top" wrapText="1"/>
    </xf>
    <xf numFmtId="0" fontId="48" fillId="0" borderId="0" xfId="0" applyFont="1" applyAlignment="1">
      <alignment horizontal="left" vertical="top" wrapText="1"/>
    </xf>
    <xf numFmtId="0" fontId="2" fillId="0" borderId="0" xfId="0" applyFont="1" applyAlignment="1">
      <alignment horizontal="left" vertical="top" wrapText="1"/>
    </xf>
    <xf numFmtId="0" fontId="45" fillId="0" borderId="0" xfId="0" applyFont="1" applyAlignment="1">
      <alignment horizontal="center" vertical="top" wrapText="1"/>
    </xf>
    <xf numFmtId="0" fontId="9" fillId="0" borderId="0" xfId="10" applyAlignment="1">
      <alignment vertical="top" wrapText="1"/>
    </xf>
    <xf numFmtId="0" fontId="72" fillId="3" borderId="0" xfId="10" applyFont="1" applyFill="1" applyAlignment="1">
      <alignment vertical="top" wrapText="1"/>
    </xf>
    <xf numFmtId="0" fontId="72" fillId="0" borderId="0" xfId="10" applyFont="1" applyAlignment="1">
      <alignment vertical="top" wrapText="1"/>
    </xf>
    <xf numFmtId="0" fontId="72" fillId="0" borderId="0" xfId="0" applyFont="1" applyAlignment="1">
      <alignment vertical="top" wrapText="1"/>
    </xf>
    <xf numFmtId="0" fontId="73" fillId="0" borderId="0" xfId="10" applyFont="1" applyAlignment="1">
      <alignment vertical="top" wrapText="1"/>
    </xf>
    <xf numFmtId="0" fontId="72" fillId="0" borderId="0" xfId="10" applyFont="1" applyAlignment="1">
      <alignment horizontal="left" vertical="top" wrapText="1"/>
    </xf>
    <xf numFmtId="0" fontId="70" fillId="0" borderId="0" xfId="0" applyFont="1" applyAlignment="1">
      <alignment vertical="top" wrapText="1"/>
    </xf>
    <xf numFmtId="0" fontId="71" fillId="0" borderId="0" xfId="10" applyFont="1" applyAlignment="1">
      <alignment vertical="top" wrapText="1"/>
    </xf>
    <xf numFmtId="0" fontId="70" fillId="0" borderId="0" xfId="10" applyFont="1" applyAlignment="1">
      <alignment horizontal="left" vertical="top" wrapText="1"/>
    </xf>
    <xf numFmtId="0" fontId="70" fillId="0" borderId="0" xfId="10" applyFont="1" applyAlignment="1">
      <alignment vertical="top" wrapText="1"/>
    </xf>
    <xf numFmtId="0" fontId="61" fillId="0" borderId="0" xfId="10" applyFont="1" applyAlignment="1">
      <alignment vertical="top" wrapText="1"/>
    </xf>
    <xf numFmtId="0" fontId="72" fillId="4" borderId="19" xfId="0" applyFont="1" applyFill="1" applyBorder="1" applyAlignment="1">
      <alignment vertical="top" wrapText="1"/>
    </xf>
    <xf numFmtId="0" fontId="72" fillId="4" borderId="21" xfId="0" applyFont="1" applyFill="1" applyBorder="1" applyAlignment="1">
      <alignment vertical="top" wrapText="1"/>
    </xf>
    <xf numFmtId="0" fontId="72" fillId="4" borderId="21" xfId="0" applyFont="1" applyFill="1" applyBorder="1" applyAlignment="1">
      <alignment horizontal="right" vertical="top" wrapText="1"/>
    </xf>
    <xf numFmtId="0" fontId="72" fillId="26" borderId="19" xfId="0" applyFont="1" applyFill="1" applyBorder="1" applyAlignment="1">
      <alignment vertical="top" wrapText="1"/>
    </xf>
    <xf numFmtId="0" fontId="72" fillId="26" borderId="21" xfId="0" applyFont="1" applyFill="1" applyBorder="1" applyAlignment="1">
      <alignment vertical="top" wrapText="1"/>
    </xf>
    <xf numFmtId="0" fontId="72" fillId="26" borderId="21" xfId="0" applyFont="1" applyFill="1" applyBorder="1" applyAlignment="1">
      <alignment horizontal="right" vertical="top" wrapText="1"/>
    </xf>
    <xf numFmtId="0" fontId="69" fillId="30" borderId="14" xfId="0" applyFont="1" applyFill="1" applyBorder="1" applyAlignment="1">
      <alignment vertical="top" wrapText="1"/>
    </xf>
    <xf numFmtId="0" fontId="69" fillId="30" borderId="18" xfId="0" applyFont="1" applyFill="1" applyBorder="1" applyAlignment="1">
      <alignment vertical="top" wrapText="1"/>
    </xf>
    <xf numFmtId="0" fontId="8" fillId="0" borderId="0" xfId="0" applyFont="1" applyFill="1" applyAlignment="1">
      <alignment horizontal="left" vertical="top" wrapText="1"/>
    </xf>
    <xf numFmtId="0" fontId="63" fillId="28" borderId="76" xfId="6" applyFont="1" applyFill="1" applyBorder="1" applyAlignment="1" applyProtection="1">
      <alignment horizontal="center" vertical="center" wrapText="1"/>
      <protection hidden="1"/>
    </xf>
    <xf numFmtId="0" fontId="63" fillId="28" borderId="75" xfId="6" applyFont="1" applyFill="1" applyBorder="1" applyAlignment="1" applyProtection="1">
      <alignment horizontal="center" vertical="center" wrapText="1"/>
      <protection hidden="1"/>
    </xf>
    <xf numFmtId="0" fontId="63" fillId="28" borderId="74" xfId="6" applyFont="1" applyFill="1" applyBorder="1" applyAlignment="1" applyProtection="1">
      <alignment horizontal="center" vertical="center" wrapText="1"/>
      <protection hidden="1"/>
    </xf>
    <xf numFmtId="0" fontId="62" fillId="4" borderId="73" xfId="6" applyFont="1" applyFill="1" applyBorder="1" applyAlignment="1" applyProtection="1">
      <alignment horizontal="center" vertical="center" wrapText="1"/>
      <protection hidden="1"/>
    </xf>
    <xf numFmtId="0" fontId="62" fillId="4" borderId="72" xfId="6" applyFont="1" applyFill="1" applyBorder="1" applyAlignment="1" applyProtection="1">
      <alignment horizontal="center" vertical="center" wrapText="1"/>
      <protection hidden="1"/>
    </xf>
    <xf numFmtId="0" fontId="62" fillId="4" borderId="71" xfId="6" applyFont="1" applyFill="1" applyBorder="1" applyAlignment="1" applyProtection="1">
      <alignment horizontal="center" vertical="center" wrapText="1"/>
      <protection hidden="1"/>
    </xf>
    <xf numFmtId="0" fontId="40" fillId="0" borderId="3" xfId="0" applyFont="1" applyBorder="1" applyAlignment="1">
      <alignment horizontal="left" vertical="center"/>
    </xf>
    <xf numFmtId="0" fontId="40" fillId="0" borderId="0" xfId="0" applyFont="1" applyBorder="1" applyAlignment="1">
      <alignment horizontal="left" vertical="center"/>
    </xf>
    <xf numFmtId="0" fontId="61" fillId="0" borderId="0" xfId="0" applyFont="1" applyAlignment="1">
      <alignment horizontal="center" vertical="center"/>
    </xf>
    <xf numFmtId="1" fontId="46" fillId="22" borderId="0" xfId="0" applyNumberFormat="1" applyFont="1" applyFill="1" applyAlignment="1">
      <alignment horizontal="left" vertical="center" wrapText="1"/>
    </xf>
    <xf numFmtId="0" fontId="26" fillId="0" borderId="20" xfId="6" applyFont="1" applyBorder="1" applyAlignment="1" applyProtection="1">
      <alignment horizontal="right" vertical="center"/>
    </xf>
    <xf numFmtId="0" fontId="72" fillId="6" borderId="7" xfId="0" applyFont="1" applyFill="1" applyBorder="1" applyAlignment="1">
      <alignment vertical="top" textRotation="90" wrapText="1"/>
    </xf>
    <xf numFmtId="0" fontId="72" fillId="6" borderId="11" xfId="0" applyFont="1" applyFill="1" applyBorder="1" applyAlignment="1">
      <alignment vertical="top" textRotation="90" wrapText="1"/>
    </xf>
    <xf numFmtId="0" fontId="72" fillId="6" borderId="13" xfId="0" applyFont="1" applyFill="1" applyBorder="1" applyAlignment="1">
      <alignment vertical="top" textRotation="90" wrapText="1"/>
    </xf>
    <xf numFmtId="0" fontId="72" fillId="13" borderId="7" xfId="0" applyFont="1" applyFill="1" applyBorder="1" applyAlignment="1">
      <alignment vertical="top" textRotation="90" wrapText="1"/>
    </xf>
    <xf numFmtId="0" fontId="72" fillId="13" borderId="11" xfId="0" applyFont="1" applyFill="1" applyBorder="1" applyAlignment="1">
      <alignment vertical="top" textRotation="90" wrapText="1"/>
    </xf>
    <xf numFmtId="0" fontId="72" fillId="13" borderId="13" xfId="0" applyFont="1" applyFill="1" applyBorder="1" applyAlignment="1">
      <alignment vertical="top" textRotation="90" wrapText="1"/>
    </xf>
    <xf numFmtId="0" fontId="72" fillId="3" borderId="7" xfId="0" applyFont="1" applyFill="1" applyBorder="1" applyAlignment="1">
      <alignment vertical="top" wrapText="1"/>
    </xf>
    <xf numFmtId="0" fontId="72" fillId="3" borderId="11" xfId="0" applyFont="1" applyFill="1" applyBorder="1" applyAlignment="1">
      <alignment vertical="top" wrapText="1"/>
    </xf>
    <xf numFmtId="0" fontId="72" fillId="3" borderId="13" xfId="0" applyFont="1" applyFill="1" applyBorder="1" applyAlignment="1">
      <alignment vertical="top" wrapText="1"/>
    </xf>
    <xf numFmtId="0" fontId="72" fillId="3" borderId="7" xfId="0" applyFont="1" applyFill="1" applyBorder="1" applyAlignment="1">
      <alignment horizontal="right" vertical="top" wrapText="1"/>
    </xf>
    <xf numFmtId="0" fontId="72" fillId="3" borderId="13" xfId="0" applyFont="1" applyFill="1" applyBorder="1" applyAlignment="1">
      <alignment horizontal="right" vertical="top" wrapText="1"/>
    </xf>
    <xf numFmtId="0" fontId="72" fillId="3" borderId="11" xfId="0" applyFont="1" applyFill="1" applyBorder="1" applyAlignment="1">
      <alignment horizontal="right" vertical="top" wrapText="1"/>
    </xf>
    <xf numFmtId="0" fontId="72" fillId="26" borderId="7" xfId="0" applyFont="1" applyFill="1" applyBorder="1" applyAlignment="1">
      <alignment vertical="top" wrapText="1"/>
    </xf>
    <xf numFmtId="0" fontId="72" fillId="26" borderId="13" xfId="0" applyFont="1" applyFill="1" applyBorder="1" applyAlignment="1">
      <alignment vertical="top" wrapText="1"/>
    </xf>
    <xf numFmtId="0" fontId="72" fillId="25" borderId="7" xfId="0" applyFont="1" applyFill="1" applyBorder="1" applyAlignment="1">
      <alignment vertical="top" textRotation="90" wrapText="1"/>
    </xf>
    <xf numFmtId="0" fontId="72" fillId="25" borderId="11" xfId="0" applyFont="1" applyFill="1" applyBorder="1" applyAlignment="1">
      <alignment vertical="top" textRotation="90" wrapText="1"/>
    </xf>
    <xf numFmtId="0" fontId="72" fillId="25" borderId="13" xfId="0" applyFont="1" applyFill="1" applyBorder="1" applyAlignment="1">
      <alignment vertical="top" textRotation="90" wrapText="1"/>
    </xf>
    <xf numFmtId="0" fontId="72" fillId="29" borderId="7" xfId="0" applyFont="1" applyFill="1" applyBorder="1" applyAlignment="1">
      <alignment vertical="top" textRotation="90" wrapText="1"/>
    </xf>
    <xf numFmtId="0" fontId="72" fillId="29" borderId="11" xfId="0" applyFont="1" applyFill="1" applyBorder="1" applyAlignment="1">
      <alignment vertical="top" textRotation="90" wrapText="1"/>
    </xf>
    <xf numFmtId="0" fontId="72" fillId="29" borderId="13" xfId="0" applyFont="1" applyFill="1" applyBorder="1" applyAlignment="1">
      <alignment vertical="top" textRotation="90" wrapText="1"/>
    </xf>
    <xf numFmtId="0" fontId="72" fillId="26" borderId="11" xfId="0" applyFont="1" applyFill="1" applyBorder="1" applyAlignment="1">
      <alignment vertical="top" wrapText="1"/>
    </xf>
    <xf numFmtId="0" fontId="72" fillId="26" borderId="7" xfId="0" applyFont="1" applyFill="1" applyBorder="1" applyAlignment="1">
      <alignment horizontal="right" vertical="top" wrapText="1"/>
    </xf>
    <xf numFmtId="0" fontId="72" fillId="26" borderId="13" xfId="0" applyFont="1" applyFill="1" applyBorder="1" applyAlignment="1">
      <alignment horizontal="right" vertical="top" wrapText="1"/>
    </xf>
    <xf numFmtId="0" fontId="72" fillId="7" borderId="7" xfId="0" applyFont="1" applyFill="1" applyBorder="1" applyAlignment="1">
      <alignment vertical="top" textRotation="90" wrapText="1"/>
    </xf>
    <xf numFmtId="0" fontId="72" fillId="7" borderId="11" xfId="0" applyFont="1" applyFill="1" applyBorder="1" applyAlignment="1">
      <alignment vertical="top" textRotation="90" wrapText="1"/>
    </xf>
    <xf numFmtId="0" fontId="72" fillId="7" borderId="13" xfId="0" applyFont="1" applyFill="1" applyBorder="1" applyAlignment="1">
      <alignment vertical="top" textRotation="90" wrapText="1"/>
    </xf>
    <xf numFmtId="0" fontId="72" fillId="15" borderId="7" xfId="0" applyFont="1" applyFill="1" applyBorder="1" applyAlignment="1">
      <alignment vertical="top" textRotation="90" wrapText="1"/>
    </xf>
    <xf numFmtId="0" fontId="72" fillId="15" borderId="11" xfId="0" applyFont="1" applyFill="1" applyBorder="1" applyAlignment="1">
      <alignment vertical="top" textRotation="90" wrapText="1"/>
    </xf>
    <xf numFmtId="0" fontId="72" fillId="15" borderId="13" xfId="0" applyFont="1" applyFill="1" applyBorder="1" applyAlignment="1">
      <alignment vertical="top" textRotation="90" wrapText="1"/>
    </xf>
    <xf numFmtId="0" fontId="72" fillId="4" borderId="7" xfId="0" applyFont="1" applyFill="1" applyBorder="1" applyAlignment="1">
      <alignment vertical="top" wrapText="1"/>
    </xf>
    <xf numFmtId="0" fontId="72" fillId="4" borderId="11" xfId="0" applyFont="1" applyFill="1" applyBorder="1" applyAlignment="1">
      <alignment vertical="top" wrapText="1"/>
    </xf>
    <xf numFmtId="0" fontId="72" fillId="4" borderId="13" xfId="0" applyFont="1" applyFill="1" applyBorder="1" applyAlignment="1">
      <alignment vertical="top" wrapText="1"/>
    </xf>
    <xf numFmtId="0" fontId="72" fillId="4" borderId="7" xfId="0" applyFont="1" applyFill="1" applyBorder="1" applyAlignment="1">
      <alignment horizontal="right" vertical="top" wrapText="1"/>
    </xf>
    <xf numFmtId="0" fontId="72" fillId="4" borderId="13" xfId="0" applyFont="1" applyFill="1" applyBorder="1" applyAlignment="1">
      <alignment horizontal="right" vertical="top" wrapText="1"/>
    </xf>
    <xf numFmtId="0" fontId="72" fillId="4" borderId="11" xfId="0" applyFont="1" applyFill="1" applyBorder="1" applyAlignment="1">
      <alignment horizontal="right" vertical="top" wrapText="1"/>
    </xf>
    <xf numFmtId="0" fontId="42" fillId="12" borderId="7" xfId="0" applyFont="1" applyFill="1" applyBorder="1" applyAlignment="1">
      <alignment horizontal="center" vertical="center" textRotation="90"/>
    </xf>
    <xf numFmtId="0" fontId="42" fillId="12" borderId="11" xfId="0" applyFont="1" applyFill="1" applyBorder="1" applyAlignment="1">
      <alignment horizontal="center" vertical="center" textRotation="90"/>
    </xf>
    <xf numFmtId="0" fontId="42" fillId="12" borderId="13" xfId="0" applyFont="1" applyFill="1" applyBorder="1" applyAlignment="1">
      <alignment horizontal="center" vertical="center" textRotation="90"/>
    </xf>
    <xf numFmtId="0" fontId="42" fillId="13" borderId="2" xfId="0" applyFont="1" applyFill="1" applyBorder="1" applyAlignment="1">
      <alignment horizontal="left" vertical="center"/>
    </xf>
    <xf numFmtId="0" fontId="42" fillId="13" borderId="12" xfId="0" applyFont="1" applyFill="1" applyBorder="1" applyAlignment="1">
      <alignment horizontal="left" vertical="center"/>
    </xf>
    <xf numFmtId="0" fontId="43" fillId="14" borderId="7" xfId="0" applyFont="1" applyFill="1" applyBorder="1" applyAlignment="1">
      <alignment horizontal="center" vertical="center" textRotation="90"/>
    </xf>
    <xf numFmtId="0" fontId="43" fillId="14" borderId="11" xfId="0" applyFont="1" applyFill="1" applyBorder="1" applyAlignment="1">
      <alignment horizontal="center" vertical="center" textRotation="90"/>
    </xf>
    <xf numFmtId="0" fontId="43" fillId="14" borderId="13" xfId="0" applyFont="1" applyFill="1" applyBorder="1" applyAlignment="1">
      <alignment horizontal="center" vertical="center" textRotation="90"/>
    </xf>
    <xf numFmtId="0" fontId="43" fillId="7" borderId="2" xfId="0" applyFont="1" applyFill="1" applyBorder="1" applyAlignment="1">
      <alignment horizontal="left" vertical="center"/>
    </xf>
    <xf numFmtId="0" fontId="43" fillId="7" borderId="12" xfId="0" applyFont="1" applyFill="1" applyBorder="1" applyAlignment="1">
      <alignment horizontal="left" vertical="center"/>
    </xf>
    <xf numFmtId="0" fontId="43" fillId="24" borderId="7" xfId="0" applyFont="1" applyFill="1" applyBorder="1" applyAlignment="1">
      <alignment horizontal="center" vertical="center" textRotation="90"/>
    </xf>
    <xf numFmtId="0" fontId="43" fillId="24" borderId="11" xfId="0" applyFont="1" applyFill="1" applyBorder="1" applyAlignment="1">
      <alignment horizontal="center" vertical="center" textRotation="90"/>
    </xf>
    <xf numFmtId="0" fontId="43" fillId="24" borderId="13" xfId="0" applyFont="1" applyFill="1" applyBorder="1" applyAlignment="1">
      <alignment horizontal="center" vertical="center" textRotation="90"/>
    </xf>
    <xf numFmtId="0" fontId="43" fillId="25" borderId="2" xfId="0" applyFont="1" applyFill="1" applyBorder="1" applyAlignment="1">
      <alignment horizontal="left" vertical="center"/>
    </xf>
    <xf numFmtId="0" fontId="43" fillId="25" borderId="12" xfId="0" applyFont="1" applyFill="1" applyBorder="1" applyAlignment="1">
      <alignment horizontal="left" vertical="center"/>
    </xf>
    <xf numFmtId="0" fontId="42" fillId="13" borderId="44" xfId="0" applyFont="1" applyFill="1" applyBorder="1" applyAlignment="1">
      <alignment horizontal="left" vertical="center"/>
    </xf>
    <xf numFmtId="0" fontId="42" fillId="13" borderId="46" xfId="0" applyFont="1" applyFill="1" applyBorder="1" applyAlignment="1">
      <alignment horizontal="left" vertical="center"/>
    </xf>
    <xf numFmtId="0" fontId="42" fillId="13" borderId="47" xfId="0" applyFont="1" applyFill="1" applyBorder="1" applyAlignment="1">
      <alignment horizontal="left" vertical="center"/>
    </xf>
  </cellXfs>
  <cellStyles count="12">
    <cellStyle name="Hiperpovezava" xfId="6" builtinId="8"/>
    <cellStyle name="Millares 2" xfId="4"/>
    <cellStyle name="Navadno" xfId="0" builtinId="0"/>
    <cellStyle name="Normal 2" xfId="1"/>
    <cellStyle name="Normal 3" xfId="7"/>
    <cellStyle name="Normal 3 2" xfId="11"/>
    <cellStyle name="Normal 6 2" xfId="9"/>
    <cellStyle name="Normal 8" xfId="3"/>
    <cellStyle name="Normal 9" xfId="10"/>
    <cellStyle name="Normal_W.B. Total GDP" xfId="2"/>
    <cellStyle name="Odstotek" xfId="8" builtinId="5"/>
    <cellStyle name="Porcentaje 2" xfId="5"/>
  </cellStyles>
  <dxfs count="40">
    <dxf>
      <font>
        <b/>
        <i val="0"/>
        <strike val="0"/>
        <color auto="1"/>
      </font>
      <fill>
        <patternFill>
          <bgColor theme="6" tint="0.79998168889431442"/>
        </patternFill>
      </fill>
    </dxf>
    <dxf>
      <font>
        <b/>
        <i val="0"/>
        <color theme="1"/>
      </font>
      <fill>
        <patternFill>
          <bgColor theme="6" tint="0.79998168889431442"/>
        </patternFill>
      </fill>
    </dxf>
    <dxf>
      <font>
        <b/>
        <i val="0"/>
        <strike val="0"/>
        <color auto="1"/>
      </font>
      <fill>
        <patternFill>
          <bgColor theme="6" tint="0.79998168889431442"/>
        </patternFill>
      </fill>
    </dxf>
    <dxf>
      <font>
        <b/>
        <i val="0"/>
        <color theme="1"/>
      </font>
      <fill>
        <patternFill>
          <bgColor theme="6" tint="0.79998168889431442"/>
        </patternFill>
      </fill>
    </dxf>
    <dxf>
      <font>
        <b/>
        <i val="0"/>
        <strike val="0"/>
        <color auto="1"/>
      </font>
      <fill>
        <patternFill>
          <bgColor theme="6" tint="0.79998168889431442"/>
        </patternFill>
      </fill>
    </dxf>
    <dxf>
      <font>
        <b/>
        <i val="0"/>
        <color theme="1"/>
      </font>
      <fill>
        <patternFill>
          <bgColor theme="6" tint="0.79998168889431442"/>
        </patternFill>
      </fill>
    </dxf>
    <dxf>
      <font>
        <b/>
        <i val="0"/>
        <strike val="0"/>
        <color auto="1"/>
      </font>
      <fill>
        <patternFill>
          <bgColor theme="6" tint="0.79998168889431442"/>
        </patternFill>
      </fill>
    </dxf>
    <dxf>
      <font>
        <b/>
        <i val="0"/>
        <color theme="1"/>
      </font>
      <fill>
        <patternFill>
          <bgColor theme="6" tint="0.79998168889431442"/>
        </patternFill>
      </fill>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b/>
        <i val="0"/>
        <strike val="0"/>
        <color auto="1"/>
      </font>
      <fill>
        <patternFill>
          <bgColor theme="6" tint="0.79998168889431442"/>
        </patternFill>
      </fill>
    </dxf>
    <dxf>
      <font>
        <b/>
        <i val="0"/>
        <color theme="1"/>
      </font>
      <fill>
        <patternFill>
          <bgColor theme="6" tint="0.79998168889431442"/>
        </patternFill>
      </fill>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b/>
        <i val="0"/>
        <strike val="0"/>
        <color auto="1"/>
      </font>
      <fill>
        <patternFill>
          <bgColor theme="6" tint="0.79998168889431442"/>
        </patternFill>
      </fill>
    </dxf>
    <dxf>
      <font>
        <b/>
        <i val="0"/>
        <color theme="1"/>
      </font>
      <fill>
        <patternFill>
          <bgColor theme="6" tint="0.79998168889431442"/>
        </patternFill>
      </fill>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006100"/>
      </font>
      <fill>
        <patternFill>
          <bgColor theme="9" tint="0.59996337778862885"/>
        </patternFill>
      </fill>
    </dxf>
    <dxf>
      <font>
        <color rgb="FF9C0006"/>
      </font>
      <fill>
        <patternFill>
          <bgColor rgb="FFFFC7CE"/>
        </patternFill>
      </fill>
    </dxf>
    <dxf>
      <font>
        <b/>
        <i val="0"/>
        <strike val="0"/>
        <color auto="1"/>
      </font>
      <fill>
        <patternFill>
          <bgColor theme="6" tint="0.79998168889431442"/>
        </patternFill>
      </fill>
    </dxf>
    <dxf>
      <font>
        <b/>
        <i val="0"/>
        <color theme="1"/>
      </font>
      <fill>
        <patternFill>
          <bgColor theme="6" tint="0.79998168889431442"/>
        </patternFill>
      </fill>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b/>
        <i val="0"/>
        <strike val="0"/>
        <color auto="1"/>
      </font>
      <fill>
        <patternFill>
          <bgColor theme="6" tint="0.79998168889431442"/>
        </patternFill>
      </fill>
    </dxf>
    <dxf>
      <font>
        <b/>
        <i val="0"/>
        <color theme="1"/>
      </font>
      <fill>
        <patternFill>
          <bgColor theme="6" tint="0.79998168889431442"/>
        </patternFill>
      </fill>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006100"/>
      </font>
      <fill>
        <patternFill>
          <bgColor theme="9" tint="0.59996337778862885"/>
        </patternFill>
      </fill>
    </dxf>
    <dxf>
      <font>
        <color rgb="FF9C0006"/>
      </font>
      <fill>
        <patternFill>
          <bgColor rgb="FFFFC7CE"/>
        </patternFill>
      </fill>
    </dxf>
    <dxf>
      <font>
        <b/>
        <i val="0"/>
        <strike val="0"/>
        <color auto="1"/>
      </font>
      <fill>
        <patternFill>
          <bgColor theme="6" tint="0.79998168889431442"/>
        </patternFill>
      </fill>
    </dxf>
    <dxf>
      <font>
        <b/>
        <i val="0"/>
        <color theme="1"/>
      </font>
      <fill>
        <patternFill>
          <bgColor theme="6" tint="0.79998168889431442"/>
        </patternFill>
      </fill>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006100"/>
      </font>
      <fill>
        <patternFill>
          <bgColor theme="9" tint="0.59996337778862885"/>
        </patternFill>
      </fill>
    </dxf>
    <dxf>
      <font>
        <color rgb="FF9C0006"/>
      </font>
      <fill>
        <patternFill>
          <bgColor rgb="FFFFC7CE"/>
        </patternFill>
      </fill>
    </dxf>
    <dxf>
      <font>
        <b/>
        <i val="0"/>
        <strike val="0"/>
        <color auto="1"/>
      </font>
      <fill>
        <patternFill>
          <bgColor theme="6" tint="0.79998168889431442"/>
        </patternFill>
      </fill>
    </dxf>
    <dxf>
      <font>
        <b/>
        <i val="0"/>
        <color theme="1"/>
      </font>
      <fill>
        <patternFill>
          <bgColor theme="6" tint="0.79998168889431442"/>
        </patternFill>
      </fill>
    </dxf>
    <dxf>
      <font>
        <color rgb="FF006100"/>
      </font>
      <fill>
        <patternFill>
          <bgColor theme="9" tint="0.59996337778862885"/>
        </patternFill>
      </fill>
    </dxf>
    <dxf>
      <font>
        <color rgb="FF9C0006"/>
      </font>
      <fill>
        <patternFill>
          <bgColor rgb="FFFFC7CE"/>
        </patternFill>
      </fill>
    </dxf>
  </dxfs>
  <tableStyles count="0" defaultTableStyle="TableStyleMedium2" defaultPivotStyle="PivotStyleLight16"/>
  <colors>
    <mruColors>
      <color rgb="FFFFFF9C"/>
      <color rgb="FFFF8F8F"/>
      <color rgb="FFFF7979"/>
      <color rgb="FFFF9797"/>
      <color rgb="FFFF8585"/>
      <color rgb="FFFFFF99"/>
      <color rgb="FF008000"/>
      <color rgb="FFFF5050"/>
      <color rgb="FFCC33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908854871261035E-2"/>
          <c:y val="0"/>
          <c:w val="0.96519160885365052"/>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'Local context'!$C$107:$C$120</c:f>
              <c:strCache>
                <c:ptCount val="14"/>
                <c:pt idx="0">
                  <c:v>Personal Enablers</c:v>
                </c:pt>
                <c:pt idx="1">
                  <c:v>Housing &amp; basic utilities </c:v>
                </c:pt>
                <c:pt idx="2">
                  <c:v>Healthcare </c:v>
                </c:pt>
                <c:pt idx="3">
                  <c:v>Education </c:v>
                </c:pt>
                <c:pt idx="4">
                  <c:v>Socioeconomic Enablers</c:v>
                </c:pt>
                <c:pt idx="5">
                  <c:v>Transport </c:v>
                </c:pt>
                <c:pt idx="6">
                  <c:v>Digital connectivity </c:v>
                </c:pt>
                <c:pt idx="7">
                  <c:v>Work opportunities</c:v>
                </c:pt>
                <c:pt idx="8">
                  <c:v>Consumption opprotunities</c:v>
                </c:pt>
                <c:pt idx="9">
                  <c:v>Public spaces </c:v>
                </c:pt>
                <c:pt idx="10">
                  <c:v>Cultural assets </c:v>
                </c:pt>
                <c:pt idx="11">
                  <c:v>Ecological Enablers</c:v>
                </c:pt>
                <c:pt idx="12">
                  <c:v>Green infrastructure </c:v>
                </c:pt>
                <c:pt idx="13">
                  <c:v>Protected areas </c:v>
                </c:pt>
              </c:strCache>
            </c:strRef>
          </c:cat>
          <c:val>
            <c:numRef>
              <c:f>'Local context'!$E$107:$E$120</c:f>
              <c:numCache>
                <c:formatCode>General</c:formatCode>
                <c:ptCount val="14"/>
                <c:pt idx="0">
                  <c:v>8</c:v>
                </c:pt>
                <c:pt idx="1">
                  <c:v>180</c:v>
                </c:pt>
                <c:pt idx="2">
                  <c:v>1</c:v>
                </c:pt>
                <c:pt idx="3">
                  <c:v>5</c:v>
                </c:pt>
                <c:pt idx="4">
                  <c:v>2</c:v>
                </c:pt>
                <c:pt idx="5">
                  <c:v>8</c:v>
                </c:pt>
                <c:pt idx="6">
                  <c:v>31</c:v>
                </c:pt>
                <c:pt idx="7">
                  <c:v>1</c:v>
                </c:pt>
                <c:pt idx="8">
                  <c:v>6</c:v>
                </c:pt>
                <c:pt idx="9">
                  <c:v>0</c:v>
                </c:pt>
                <c:pt idx="10">
                  <c:v>49</c:v>
                </c:pt>
                <c:pt idx="11">
                  <c:v>174</c:v>
                </c:pt>
                <c:pt idx="12">
                  <c:v>166</c:v>
                </c:pt>
                <c:pt idx="13">
                  <c:v>146</c:v>
                </c:pt>
              </c:numCache>
            </c:numRef>
          </c:val>
          <c:extLst>
            <c:ext xmlns:c16="http://schemas.microsoft.com/office/drawing/2014/chart" uri="{C3380CC4-5D6E-409C-BE32-E72D297353CC}">
              <c16:uniqueId val="{00000000-FB0A-4524-880E-C1908B6E8847}"/>
            </c:ext>
          </c:extLst>
        </c:ser>
        <c:ser>
          <c:idx val="1"/>
          <c:order val="1"/>
          <c:tx>
            <c:strRef>
              <c:f>'Local context'!$F$107:$F$120</c:f>
              <c:strCache>
                <c:ptCount val="14"/>
                <c:pt idx="0">
                  <c:v>204</c:v>
                </c:pt>
                <c:pt idx="1">
                  <c:v>32</c:v>
                </c:pt>
                <c:pt idx="2">
                  <c:v>211</c:v>
                </c:pt>
                <c:pt idx="3">
                  <c:v>207</c:v>
                </c:pt>
                <c:pt idx="4">
                  <c:v>210</c:v>
                </c:pt>
                <c:pt idx="5">
                  <c:v>204</c:v>
                </c:pt>
                <c:pt idx="6">
                  <c:v>181</c:v>
                </c:pt>
                <c:pt idx="7">
                  <c:v>211</c:v>
                </c:pt>
                <c:pt idx="8">
                  <c:v>206</c:v>
                </c:pt>
                <c:pt idx="9">
                  <c:v>-</c:v>
                </c:pt>
                <c:pt idx="10">
                  <c:v>163</c:v>
                </c:pt>
                <c:pt idx="11">
                  <c:v>38</c:v>
                </c:pt>
                <c:pt idx="12">
                  <c:v>46</c:v>
                </c:pt>
                <c:pt idx="13">
                  <c:v>66</c:v>
                </c:pt>
              </c:strCache>
            </c:strRef>
          </c:tx>
          <c:spPr>
            <a:solidFill>
              <a:schemeClr val="accent1"/>
            </a:solidFill>
            <a:ln>
              <a:solidFill>
                <a:sysClr val="windowText" lastClr="000000"/>
              </a:solidFill>
            </a:ln>
            <a:effectLst/>
          </c:spPr>
          <c:invertIfNegative val="0"/>
          <c:dPt>
            <c:idx val="1"/>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04-BB42-4AB5-9F35-7FAA8A36CD7D}"/>
              </c:ext>
            </c:extLst>
          </c:dPt>
          <c:dPt>
            <c:idx val="2"/>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06-BB42-4AB5-9F35-7FAA8A36CD7D}"/>
              </c:ext>
            </c:extLst>
          </c:dPt>
          <c:dPt>
            <c:idx val="3"/>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08-BB42-4AB5-9F35-7FAA8A36CD7D}"/>
              </c:ext>
            </c:extLst>
          </c:dPt>
          <c:dPt>
            <c:idx val="5"/>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0A-BB42-4AB5-9F35-7FAA8A36CD7D}"/>
              </c:ext>
            </c:extLst>
          </c:dPt>
          <c:dPt>
            <c:idx val="6"/>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0C-BB42-4AB5-9F35-7FAA8A36CD7D}"/>
              </c:ext>
            </c:extLst>
          </c:dPt>
          <c:dPt>
            <c:idx val="7"/>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0E-BB42-4AB5-9F35-7FAA8A36CD7D}"/>
              </c:ext>
            </c:extLst>
          </c:dPt>
          <c:dPt>
            <c:idx val="8"/>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10-BB42-4AB5-9F35-7FAA8A36CD7D}"/>
              </c:ext>
            </c:extLst>
          </c:dPt>
          <c:dPt>
            <c:idx val="9"/>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12-BB42-4AB5-9F35-7FAA8A36CD7D}"/>
              </c:ext>
            </c:extLst>
          </c:dPt>
          <c:dPt>
            <c:idx val="10"/>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11-D653-42B7-80AA-8754B2F392D2}"/>
              </c:ext>
            </c:extLst>
          </c:dPt>
          <c:dPt>
            <c:idx val="12"/>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16-BB42-4AB5-9F35-7FAA8A36CD7D}"/>
              </c:ext>
            </c:extLst>
          </c:dPt>
          <c:dPt>
            <c:idx val="13"/>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15-D653-42B7-80AA-8754B2F392D2}"/>
              </c:ext>
            </c:extLst>
          </c:dPt>
          <c:cat>
            <c:strRef>
              <c:f>'Local context'!$C$107:$C$120</c:f>
              <c:strCache>
                <c:ptCount val="14"/>
                <c:pt idx="0">
                  <c:v>Personal Enablers</c:v>
                </c:pt>
                <c:pt idx="1">
                  <c:v>Housing &amp; basic utilities </c:v>
                </c:pt>
                <c:pt idx="2">
                  <c:v>Healthcare </c:v>
                </c:pt>
                <c:pt idx="3">
                  <c:v>Education </c:v>
                </c:pt>
                <c:pt idx="4">
                  <c:v>Socioeconomic Enablers</c:v>
                </c:pt>
                <c:pt idx="5">
                  <c:v>Transport </c:v>
                </c:pt>
                <c:pt idx="6">
                  <c:v>Digital connectivity </c:v>
                </c:pt>
                <c:pt idx="7">
                  <c:v>Work opportunities</c:v>
                </c:pt>
                <c:pt idx="8">
                  <c:v>Consumption opprotunities</c:v>
                </c:pt>
                <c:pt idx="9">
                  <c:v>Public spaces </c:v>
                </c:pt>
                <c:pt idx="10">
                  <c:v>Cultural assets </c:v>
                </c:pt>
                <c:pt idx="11">
                  <c:v>Ecological Enablers</c:v>
                </c:pt>
                <c:pt idx="12">
                  <c:v>Green infrastructure </c:v>
                </c:pt>
                <c:pt idx="13">
                  <c:v>Protected areas </c:v>
                </c:pt>
              </c:strCache>
            </c:strRef>
          </c:cat>
          <c:val>
            <c:numRef>
              <c:f>'Local context'!$F$107:$F$120</c:f>
              <c:numCache>
                <c:formatCode>General</c:formatCode>
                <c:ptCount val="14"/>
                <c:pt idx="0">
                  <c:v>204</c:v>
                </c:pt>
                <c:pt idx="1">
                  <c:v>32</c:v>
                </c:pt>
                <c:pt idx="2">
                  <c:v>211</c:v>
                </c:pt>
                <c:pt idx="3">
                  <c:v>207</c:v>
                </c:pt>
                <c:pt idx="4">
                  <c:v>210</c:v>
                </c:pt>
                <c:pt idx="5">
                  <c:v>204</c:v>
                </c:pt>
                <c:pt idx="6">
                  <c:v>181</c:v>
                </c:pt>
                <c:pt idx="7">
                  <c:v>211</c:v>
                </c:pt>
                <c:pt idx="8">
                  <c:v>206</c:v>
                </c:pt>
                <c:pt idx="9">
                  <c:v>0</c:v>
                </c:pt>
                <c:pt idx="10">
                  <c:v>163</c:v>
                </c:pt>
                <c:pt idx="11">
                  <c:v>38</c:v>
                </c:pt>
                <c:pt idx="12">
                  <c:v>46</c:v>
                </c:pt>
                <c:pt idx="13">
                  <c:v>66</c:v>
                </c:pt>
              </c:numCache>
            </c:numRef>
          </c:val>
          <c:extLst>
            <c:ext xmlns:c16="http://schemas.microsoft.com/office/drawing/2014/chart" uri="{C3380CC4-5D6E-409C-BE32-E72D297353CC}">
              <c16:uniqueId val="{00000001-FB0A-4524-880E-C1908B6E8847}"/>
            </c:ext>
          </c:extLst>
        </c:ser>
        <c:dLbls>
          <c:showLegendKey val="0"/>
          <c:showVal val="0"/>
          <c:showCatName val="0"/>
          <c:showSerName val="0"/>
          <c:showPercent val="0"/>
          <c:showBubbleSize val="0"/>
        </c:dLbls>
        <c:gapWidth val="150"/>
        <c:overlap val="100"/>
        <c:axId val="-386961136"/>
        <c:axId val="-386956784"/>
      </c:barChart>
      <c:catAx>
        <c:axId val="-386961136"/>
        <c:scaling>
          <c:orientation val="maxMin"/>
        </c:scaling>
        <c:delete val="1"/>
        <c:axPos val="r"/>
        <c:numFmt formatCode="General" sourceLinked="1"/>
        <c:majorTickMark val="none"/>
        <c:minorTickMark val="none"/>
        <c:tickLblPos val="nextTo"/>
        <c:crossAx val="-386956784"/>
        <c:crosses val="autoZero"/>
        <c:auto val="1"/>
        <c:lblAlgn val="ctr"/>
        <c:lblOffset val="100"/>
        <c:noMultiLvlLbl val="0"/>
      </c:catAx>
      <c:valAx>
        <c:axId val="-386956784"/>
        <c:scaling>
          <c:orientation val="maxMin"/>
          <c:min val="0"/>
        </c:scaling>
        <c:delete val="1"/>
        <c:axPos val="t"/>
        <c:numFmt formatCode="General" sourceLinked="1"/>
        <c:majorTickMark val="out"/>
        <c:minorTickMark val="none"/>
        <c:tickLblPos val="nextTo"/>
        <c:crossAx val="-38696113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86701051403811E-2"/>
          <c:y val="0"/>
          <c:w val="0.97236375549065113"/>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'Local context'!$C$106</c:f>
              <c:strCache>
                <c:ptCount val="1"/>
                <c:pt idx="0">
                  <c:v>Good Life Enablers</c:v>
                </c:pt>
              </c:strCache>
            </c:strRef>
          </c:cat>
          <c:val>
            <c:numRef>
              <c:f>'Local context'!$E$106</c:f>
              <c:numCache>
                <c:formatCode>General</c:formatCode>
                <c:ptCount val="1"/>
                <c:pt idx="0">
                  <c:v>29</c:v>
                </c:pt>
              </c:numCache>
            </c:numRef>
          </c:val>
          <c:extLst>
            <c:ext xmlns:c16="http://schemas.microsoft.com/office/drawing/2014/chart" uri="{C3380CC4-5D6E-409C-BE32-E72D297353CC}">
              <c16:uniqueId val="{00000000-F941-4A7C-92BE-1D060F1509DD}"/>
            </c:ext>
          </c:extLst>
        </c:ser>
        <c:ser>
          <c:idx val="1"/>
          <c:order val="1"/>
          <c:spPr>
            <a:solidFill>
              <a:schemeClr val="accent1"/>
            </a:solidFill>
            <a:ln>
              <a:solidFill>
                <a:sysClr val="windowText" lastClr="000000"/>
              </a:solidFill>
            </a:ln>
            <a:effectLst/>
          </c:spPr>
          <c:invertIfNegative val="0"/>
          <c:cat>
            <c:strRef>
              <c:f>'Local context'!$C$106</c:f>
              <c:strCache>
                <c:ptCount val="1"/>
                <c:pt idx="0">
                  <c:v>Good Life Enablers</c:v>
                </c:pt>
              </c:strCache>
            </c:strRef>
          </c:cat>
          <c:val>
            <c:numRef>
              <c:f>'Local context'!$F$106</c:f>
              <c:numCache>
                <c:formatCode>General</c:formatCode>
                <c:ptCount val="1"/>
                <c:pt idx="0">
                  <c:v>183</c:v>
                </c:pt>
              </c:numCache>
            </c:numRef>
          </c:val>
          <c:extLst>
            <c:ext xmlns:c16="http://schemas.microsoft.com/office/drawing/2014/chart" uri="{C3380CC4-5D6E-409C-BE32-E72D297353CC}">
              <c16:uniqueId val="{00000001-F941-4A7C-92BE-1D060F1509DD}"/>
            </c:ext>
          </c:extLst>
        </c:ser>
        <c:dLbls>
          <c:showLegendKey val="0"/>
          <c:showVal val="0"/>
          <c:showCatName val="0"/>
          <c:showSerName val="0"/>
          <c:showPercent val="0"/>
          <c:showBubbleSize val="0"/>
        </c:dLbls>
        <c:gapWidth val="109"/>
        <c:overlap val="100"/>
        <c:axId val="-386955696"/>
        <c:axId val="-386954608"/>
      </c:barChart>
      <c:catAx>
        <c:axId val="-386955696"/>
        <c:scaling>
          <c:orientation val="minMax"/>
        </c:scaling>
        <c:delete val="1"/>
        <c:axPos val="r"/>
        <c:numFmt formatCode="General" sourceLinked="1"/>
        <c:majorTickMark val="none"/>
        <c:minorTickMark val="none"/>
        <c:tickLblPos val="nextTo"/>
        <c:crossAx val="-386954608"/>
        <c:crosses val="autoZero"/>
        <c:auto val="1"/>
        <c:lblAlgn val="ctr"/>
        <c:lblOffset val="100"/>
        <c:noMultiLvlLbl val="0"/>
      </c:catAx>
      <c:valAx>
        <c:axId val="-386954608"/>
        <c:scaling>
          <c:orientation val="maxMin"/>
          <c:min val="0"/>
        </c:scaling>
        <c:delete val="1"/>
        <c:axPos val="b"/>
        <c:numFmt formatCode="General" sourceLinked="1"/>
        <c:majorTickMark val="out"/>
        <c:minorTickMark val="none"/>
        <c:tickLblPos val="nextTo"/>
        <c:crossAx val="-38695569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908854871261035E-2"/>
          <c:y val="9.4267216061453564E-4"/>
          <c:w val="0.96519160885365052"/>
          <c:h val="0.9990573278393855"/>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numRef>
              <c:f>'Local context'!$L$107:$L$120</c:f>
              <c:numCache>
                <c:formatCode>General</c:formatCode>
                <c:ptCount val="14"/>
                <c:pt idx="0">
                  <c:v>18</c:v>
                </c:pt>
                <c:pt idx="1">
                  <c:v>18</c:v>
                </c:pt>
                <c:pt idx="2">
                  <c:v>97</c:v>
                </c:pt>
                <c:pt idx="4">
                  <c:v>25</c:v>
                </c:pt>
                <c:pt idx="5">
                  <c:v>48</c:v>
                </c:pt>
                <c:pt idx="6">
                  <c:v>4</c:v>
                </c:pt>
                <c:pt idx="11">
                  <c:v>194</c:v>
                </c:pt>
                <c:pt idx="12">
                  <c:v>206</c:v>
                </c:pt>
                <c:pt idx="13">
                  <c:v>23</c:v>
                </c:pt>
              </c:numCache>
            </c:numRef>
          </c:cat>
          <c:val>
            <c:numRef>
              <c:f>'Local context'!$L$107:$L$120</c:f>
              <c:numCache>
                <c:formatCode>General</c:formatCode>
                <c:ptCount val="14"/>
                <c:pt idx="0">
                  <c:v>18</c:v>
                </c:pt>
                <c:pt idx="1">
                  <c:v>18</c:v>
                </c:pt>
                <c:pt idx="2">
                  <c:v>97</c:v>
                </c:pt>
                <c:pt idx="4">
                  <c:v>25</c:v>
                </c:pt>
                <c:pt idx="5">
                  <c:v>48</c:v>
                </c:pt>
                <c:pt idx="6">
                  <c:v>4</c:v>
                </c:pt>
                <c:pt idx="11">
                  <c:v>194</c:v>
                </c:pt>
                <c:pt idx="12">
                  <c:v>206</c:v>
                </c:pt>
                <c:pt idx="13">
                  <c:v>23</c:v>
                </c:pt>
              </c:numCache>
            </c:numRef>
          </c:val>
          <c:extLst>
            <c:ext xmlns:c16="http://schemas.microsoft.com/office/drawing/2014/chart" uri="{C3380CC4-5D6E-409C-BE32-E72D297353CC}">
              <c16:uniqueId val="{00000000-FB0A-4524-880E-C1908B6E8847}"/>
            </c:ext>
          </c:extLst>
        </c:ser>
        <c:ser>
          <c:idx val="1"/>
          <c:order val="1"/>
          <c:tx>
            <c:strRef>
              <c:f>'Local context'!$J$107:$J$120</c:f>
              <c:strCache>
                <c:ptCount val="14"/>
                <c:pt idx="0">
                  <c:v>Personal Health and Safety</c:v>
                </c:pt>
                <c:pt idx="1">
                  <c:v>Personal Health </c:v>
                </c:pt>
                <c:pt idx="2">
                  <c:v>Personal Safety </c:v>
                </c:pt>
                <c:pt idx="4">
                  <c:v>Economic and Societal Health</c:v>
                </c:pt>
                <c:pt idx="5">
                  <c:v>Inclusive Economy </c:v>
                </c:pt>
                <c:pt idx="6">
                  <c:v>Healthy Society </c:v>
                </c:pt>
                <c:pt idx="11">
                  <c:v>Ecological Health</c:v>
                </c:pt>
                <c:pt idx="12">
                  <c:v>Healthy Environment </c:v>
                </c:pt>
                <c:pt idx="13">
                  <c:v>Climate Change </c:v>
                </c:pt>
              </c:strCache>
            </c:strRef>
          </c:tx>
          <c:spPr>
            <a:solidFill>
              <a:schemeClr val="accent1"/>
            </a:solidFill>
            <a:ln>
              <a:solidFill>
                <a:sysClr val="windowText" lastClr="000000"/>
              </a:solidFill>
            </a:ln>
            <a:effectLst/>
          </c:spPr>
          <c:invertIfNegative val="0"/>
          <c:dPt>
            <c:idx val="0"/>
            <c:invertIfNegative val="0"/>
            <c:bubble3D val="0"/>
            <c:spPr>
              <a:solidFill>
                <a:srgbClr val="FFC000"/>
              </a:solidFill>
              <a:ln>
                <a:solidFill>
                  <a:sysClr val="windowText" lastClr="000000"/>
                </a:solidFill>
              </a:ln>
              <a:effectLst/>
            </c:spPr>
            <c:extLst>
              <c:ext xmlns:c16="http://schemas.microsoft.com/office/drawing/2014/chart" uri="{C3380CC4-5D6E-409C-BE32-E72D297353CC}">
                <c16:uniqueId val="{00000004-BD97-41C1-8E2B-084A4FC468E7}"/>
              </c:ext>
            </c:extLst>
          </c:dPt>
          <c:dPt>
            <c:idx val="1"/>
            <c:invertIfNegative val="0"/>
            <c:bubble3D val="0"/>
            <c:spPr>
              <a:solidFill>
                <a:schemeClr val="accent4">
                  <a:lumMod val="40000"/>
                  <a:lumOff val="60000"/>
                </a:schemeClr>
              </a:solidFill>
              <a:ln>
                <a:solidFill>
                  <a:sysClr val="windowText" lastClr="000000"/>
                </a:solidFill>
              </a:ln>
              <a:effectLst/>
            </c:spPr>
            <c:extLst>
              <c:ext xmlns:c16="http://schemas.microsoft.com/office/drawing/2014/chart" uri="{C3380CC4-5D6E-409C-BE32-E72D297353CC}">
                <c16:uniqueId val="{00000006-BD97-41C1-8E2B-084A4FC468E7}"/>
              </c:ext>
            </c:extLst>
          </c:dPt>
          <c:dPt>
            <c:idx val="2"/>
            <c:invertIfNegative val="0"/>
            <c:bubble3D val="0"/>
            <c:spPr>
              <a:solidFill>
                <a:schemeClr val="accent4">
                  <a:lumMod val="40000"/>
                  <a:lumOff val="60000"/>
                </a:schemeClr>
              </a:solidFill>
              <a:ln>
                <a:solidFill>
                  <a:sysClr val="windowText" lastClr="000000"/>
                </a:solidFill>
              </a:ln>
              <a:effectLst/>
            </c:spPr>
            <c:extLst>
              <c:ext xmlns:c16="http://schemas.microsoft.com/office/drawing/2014/chart" uri="{C3380CC4-5D6E-409C-BE32-E72D297353CC}">
                <c16:uniqueId val="{00000008-BD97-41C1-8E2B-084A4FC468E7}"/>
              </c:ext>
            </c:extLst>
          </c:dPt>
          <c:dPt>
            <c:idx val="3"/>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0A-BD97-41C1-8E2B-084A4FC468E7}"/>
              </c:ext>
            </c:extLst>
          </c:dPt>
          <c:dPt>
            <c:idx val="4"/>
            <c:invertIfNegative val="0"/>
            <c:bubble3D val="0"/>
            <c:spPr>
              <a:solidFill>
                <a:srgbClr val="FFC000"/>
              </a:solidFill>
              <a:ln>
                <a:solidFill>
                  <a:sysClr val="windowText" lastClr="000000"/>
                </a:solidFill>
              </a:ln>
              <a:effectLst/>
            </c:spPr>
            <c:extLst>
              <c:ext xmlns:c16="http://schemas.microsoft.com/office/drawing/2014/chart" uri="{C3380CC4-5D6E-409C-BE32-E72D297353CC}">
                <c16:uniqueId val="{0000000C-BD97-41C1-8E2B-084A4FC468E7}"/>
              </c:ext>
            </c:extLst>
          </c:dPt>
          <c:dPt>
            <c:idx val="5"/>
            <c:invertIfNegative val="0"/>
            <c:bubble3D val="0"/>
            <c:spPr>
              <a:solidFill>
                <a:schemeClr val="accent4">
                  <a:lumMod val="40000"/>
                  <a:lumOff val="60000"/>
                </a:schemeClr>
              </a:solidFill>
              <a:ln>
                <a:solidFill>
                  <a:sysClr val="windowText" lastClr="000000"/>
                </a:solidFill>
              </a:ln>
              <a:effectLst/>
            </c:spPr>
            <c:extLst>
              <c:ext xmlns:c16="http://schemas.microsoft.com/office/drawing/2014/chart" uri="{C3380CC4-5D6E-409C-BE32-E72D297353CC}">
                <c16:uniqueId val="{0000000E-BD97-41C1-8E2B-084A4FC468E7}"/>
              </c:ext>
            </c:extLst>
          </c:dPt>
          <c:dPt>
            <c:idx val="6"/>
            <c:invertIfNegative val="0"/>
            <c:bubble3D val="0"/>
            <c:spPr>
              <a:solidFill>
                <a:schemeClr val="accent4">
                  <a:lumMod val="40000"/>
                  <a:lumOff val="60000"/>
                </a:schemeClr>
              </a:solidFill>
              <a:ln>
                <a:solidFill>
                  <a:sysClr val="windowText" lastClr="000000"/>
                </a:solidFill>
              </a:ln>
              <a:effectLst/>
            </c:spPr>
            <c:extLst>
              <c:ext xmlns:c16="http://schemas.microsoft.com/office/drawing/2014/chart" uri="{C3380CC4-5D6E-409C-BE32-E72D297353CC}">
                <c16:uniqueId val="{00000010-BD97-41C1-8E2B-084A4FC468E7}"/>
              </c:ext>
            </c:extLst>
          </c:dPt>
          <c:dPt>
            <c:idx val="7"/>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12-BD97-41C1-8E2B-084A4FC468E7}"/>
              </c:ext>
            </c:extLst>
          </c:dPt>
          <c:dPt>
            <c:idx val="8"/>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14-BD97-41C1-8E2B-084A4FC468E7}"/>
              </c:ext>
            </c:extLst>
          </c:dPt>
          <c:dPt>
            <c:idx val="10"/>
            <c:invertIfNegative val="0"/>
            <c:bubble3D val="0"/>
            <c:spPr>
              <a:solidFill>
                <a:schemeClr val="accent6"/>
              </a:solidFill>
              <a:ln>
                <a:solidFill>
                  <a:sysClr val="windowText" lastClr="000000"/>
                </a:solidFill>
              </a:ln>
              <a:effectLst/>
            </c:spPr>
            <c:extLst>
              <c:ext xmlns:c16="http://schemas.microsoft.com/office/drawing/2014/chart" uri="{C3380CC4-5D6E-409C-BE32-E72D297353CC}">
                <c16:uniqueId val="{00000018-BD97-41C1-8E2B-084A4FC468E7}"/>
              </c:ext>
            </c:extLst>
          </c:dPt>
          <c:dPt>
            <c:idx val="11"/>
            <c:invertIfNegative val="0"/>
            <c:bubble3D val="0"/>
            <c:spPr>
              <a:solidFill>
                <a:srgbClr val="FFC000"/>
              </a:solidFill>
              <a:ln>
                <a:solidFill>
                  <a:sysClr val="windowText" lastClr="000000"/>
                </a:solidFill>
              </a:ln>
              <a:effectLst/>
            </c:spPr>
            <c:extLst>
              <c:ext xmlns:c16="http://schemas.microsoft.com/office/drawing/2014/chart" uri="{C3380CC4-5D6E-409C-BE32-E72D297353CC}">
                <c16:uniqueId val="{0000001A-BD97-41C1-8E2B-084A4FC468E7}"/>
              </c:ext>
            </c:extLst>
          </c:dPt>
          <c:dPt>
            <c:idx val="12"/>
            <c:invertIfNegative val="0"/>
            <c:bubble3D val="0"/>
            <c:spPr>
              <a:solidFill>
                <a:schemeClr val="accent4">
                  <a:lumMod val="40000"/>
                  <a:lumOff val="60000"/>
                </a:schemeClr>
              </a:solidFill>
              <a:ln>
                <a:solidFill>
                  <a:sysClr val="windowText" lastClr="000000"/>
                </a:solidFill>
              </a:ln>
              <a:effectLst/>
            </c:spPr>
            <c:extLst>
              <c:ext xmlns:c16="http://schemas.microsoft.com/office/drawing/2014/chart" uri="{C3380CC4-5D6E-409C-BE32-E72D297353CC}">
                <c16:uniqueId val="{0000001C-BD97-41C1-8E2B-084A4FC468E7}"/>
              </c:ext>
            </c:extLst>
          </c:dPt>
          <c:dPt>
            <c:idx val="13"/>
            <c:invertIfNegative val="0"/>
            <c:bubble3D val="0"/>
            <c:spPr>
              <a:solidFill>
                <a:schemeClr val="accent4">
                  <a:lumMod val="40000"/>
                  <a:lumOff val="60000"/>
                </a:schemeClr>
              </a:solidFill>
              <a:ln>
                <a:solidFill>
                  <a:sysClr val="windowText" lastClr="000000"/>
                </a:solidFill>
              </a:ln>
              <a:effectLst/>
            </c:spPr>
            <c:extLst>
              <c:ext xmlns:c16="http://schemas.microsoft.com/office/drawing/2014/chart" uri="{C3380CC4-5D6E-409C-BE32-E72D297353CC}">
                <c16:uniqueId val="{00000019-8D0B-421E-B64A-C3050B39D2B1}"/>
              </c:ext>
            </c:extLst>
          </c:dPt>
          <c:cat>
            <c:numRef>
              <c:f>'Local context'!$L$107:$L$120</c:f>
              <c:numCache>
                <c:formatCode>General</c:formatCode>
                <c:ptCount val="14"/>
                <c:pt idx="0">
                  <c:v>18</c:v>
                </c:pt>
                <c:pt idx="1">
                  <c:v>18</c:v>
                </c:pt>
                <c:pt idx="2">
                  <c:v>97</c:v>
                </c:pt>
                <c:pt idx="4">
                  <c:v>25</c:v>
                </c:pt>
                <c:pt idx="5">
                  <c:v>48</c:v>
                </c:pt>
                <c:pt idx="6">
                  <c:v>4</c:v>
                </c:pt>
                <c:pt idx="11">
                  <c:v>194</c:v>
                </c:pt>
                <c:pt idx="12">
                  <c:v>206</c:v>
                </c:pt>
                <c:pt idx="13">
                  <c:v>23</c:v>
                </c:pt>
              </c:numCache>
            </c:numRef>
          </c:cat>
          <c:val>
            <c:numRef>
              <c:f>'Local context'!$M$107:$M$120</c:f>
              <c:numCache>
                <c:formatCode>General</c:formatCode>
                <c:ptCount val="14"/>
                <c:pt idx="0">
                  <c:v>194</c:v>
                </c:pt>
                <c:pt idx="1">
                  <c:v>194</c:v>
                </c:pt>
                <c:pt idx="2">
                  <c:v>115</c:v>
                </c:pt>
                <c:pt idx="4">
                  <c:v>187</c:v>
                </c:pt>
                <c:pt idx="5">
                  <c:v>164</c:v>
                </c:pt>
                <c:pt idx="6">
                  <c:v>208</c:v>
                </c:pt>
                <c:pt idx="11">
                  <c:v>18</c:v>
                </c:pt>
                <c:pt idx="12">
                  <c:v>6</c:v>
                </c:pt>
                <c:pt idx="13">
                  <c:v>189</c:v>
                </c:pt>
              </c:numCache>
            </c:numRef>
          </c:val>
          <c:extLst>
            <c:ext xmlns:c16="http://schemas.microsoft.com/office/drawing/2014/chart" uri="{C3380CC4-5D6E-409C-BE32-E72D297353CC}">
              <c16:uniqueId val="{00000001-FB0A-4524-880E-C1908B6E8847}"/>
            </c:ext>
          </c:extLst>
        </c:ser>
        <c:dLbls>
          <c:showLegendKey val="0"/>
          <c:showVal val="0"/>
          <c:showCatName val="0"/>
          <c:showSerName val="0"/>
          <c:showPercent val="0"/>
          <c:showBubbleSize val="0"/>
        </c:dLbls>
        <c:gapWidth val="150"/>
        <c:overlap val="100"/>
        <c:axId val="-386968208"/>
        <c:axId val="-578227408"/>
      </c:barChart>
      <c:catAx>
        <c:axId val="-386968208"/>
        <c:scaling>
          <c:orientation val="maxMin"/>
        </c:scaling>
        <c:delete val="1"/>
        <c:axPos val="r"/>
        <c:numFmt formatCode="General" sourceLinked="1"/>
        <c:majorTickMark val="none"/>
        <c:minorTickMark val="none"/>
        <c:tickLblPos val="nextTo"/>
        <c:crossAx val="-578227408"/>
        <c:crosses val="autoZero"/>
        <c:auto val="1"/>
        <c:lblAlgn val="ctr"/>
        <c:lblOffset val="100"/>
        <c:noMultiLvlLbl val="0"/>
      </c:catAx>
      <c:valAx>
        <c:axId val="-578227408"/>
        <c:scaling>
          <c:orientation val="maxMin"/>
          <c:min val="0"/>
        </c:scaling>
        <c:delete val="1"/>
        <c:axPos val="t"/>
        <c:numFmt formatCode="General" sourceLinked="1"/>
        <c:majorTickMark val="out"/>
        <c:minorTickMark val="none"/>
        <c:tickLblPos val="nextTo"/>
        <c:crossAx val="-38696820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86701051403811E-2"/>
          <c:y val="0"/>
          <c:w val="0.97236375549065113"/>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'Local context'!$J$106</c:f>
              <c:strCache>
                <c:ptCount val="1"/>
                <c:pt idx="0">
                  <c:v>Life Maintenance</c:v>
                </c:pt>
              </c:strCache>
            </c:strRef>
          </c:cat>
          <c:val>
            <c:numRef>
              <c:f>'Local context'!$L$106</c:f>
              <c:numCache>
                <c:formatCode>General</c:formatCode>
                <c:ptCount val="1"/>
                <c:pt idx="0">
                  <c:v>30</c:v>
                </c:pt>
              </c:numCache>
            </c:numRef>
          </c:val>
          <c:extLst>
            <c:ext xmlns:c16="http://schemas.microsoft.com/office/drawing/2014/chart" uri="{C3380CC4-5D6E-409C-BE32-E72D297353CC}">
              <c16:uniqueId val="{00000000-F941-4A7C-92BE-1D060F1509DD}"/>
            </c:ext>
          </c:extLst>
        </c:ser>
        <c:ser>
          <c:idx val="1"/>
          <c:order val="1"/>
          <c:spPr>
            <a:solidFill>
              <a:schemeClr val="accent6"/>
            </a:solidFill>
            <a:ln>
              <a:solidFill>
                <a:sysClr val="windowText" lastClr="000000"/>
              </a:solidFill>
            </a:ln>
            <a:effectLst/>
          </c:spPr>
          <c:invertIfNegative val="0"/>
          <c:dPt>
            <c:idx val="0"/>
            <c:invertIfNegative val="0"/>
            <c:bubble3D val="0"/>
            <c:spPr>
              <a:solidFill>
                <a:srgbClr val="FFC000"/>
              </a:solidFill>
              <a:ln>
                <a:solidFill>
                  <a:sysClr val="windowText" lastClr="000000"/>
                </a:solidFill>
              </a:ln>
              <a:effectLst/>
            </c:spPr>
            <c:extLst>
              <c:ext xmlns:c16="http://schemas.microsoft.com/office/drawing/2014/chart" uri="{C3380CC4-5D6E-409C-BE32-E72D297353CC}">
                <c16:uniqueId val="{00000001-77B1-48DB-B0A2-39CD8158579D}"/>
              </c:ext>
            </c:extLst>
          </c:dPt>
          <c:cat>
            <c:strRef>
              <c:f>'Local context'!$J$106</c:f>
              <c:strCache>
                <c:ptCount val="1"/>
                <c:pt idx="0">
                  <c:v>Life Maintenance</c:v>
                </c:pt>
              </c:strCache>
            </c:strRef>
          </c:cat>
          <c:val>
            <c:numRef>
              <c:f>'Local context'!$M$106</c:f>
              <c:numCache>
                <c:formatCode>General</c:formatCode>
                <c:ptCount val="1"/>
                <c:pt idx="0">
                  <c:v>182</c:v>
                </c:pt>
              </c:numCache>
            </c:numRef>
          </c:val>
          <c:extLst>
            <c:ext xmlns:c16="http://schemas.microsoft.com/office/drawing/2014/chart" uri="{C3380CC4-5D6E-409C-BE32-E72D297353CC}">
              <c16:uniqueId val="{00000001-F941-4A7C-92BE-1D060F1509DD}"/>
            </c:ext>
          </c:extLst>
        </c:ser>
        <c:dLbls>
          <c:showLegendKey val="0"/>
          <c:showVal val="0"/>
          <c:showCatName val="0"/>
          <c:showSerName val="0"/>
          <c:showPercent val="0"/>
          <c:showBubbleSize val="0"/>
        </c:dLbls>
        <c:gapWidth val="109"/>
        <c:overlap val="100"/>
        <c:axId val="-578229584"/>
        <c:axId val="-578229040"/>
      </c:barChart>
      <c:catAx>
        <c:axId val="-578229584"/>
        <c:scaling>
          <c:orientation val="minMax"/>
        </c:scaling>
        <c:delete val="1"/>
        <c:axPos val="r"/>
        <c:numFmt formatCode="General" sourceLinked="1"/>
        <c:majorTickMark val="none"/>
        <c:minorTickMark val="none"/>
        <c:tickLblPos val="nextTo"/>
        <c:crossAx val="-578229040"/>
        <c:crosses val="autoZero"/>
        <c:auto val="1"/>
        <c:lblAlgn val="ctr"/>
        <c:lblOffset val="100"/>
        <c:noMultiLvlLbl val="0"/>
      </c:catAx>
      <c:valAx>
        <c:axId val="-578229040"/>
        <c:scaling>
          <c:orientation val="maxMin"/>
          <c:min val="0"/>
        </c:scaling>
        <c:delete val="1"/>
        <c:axPos val="b"/>
        <c:numFmt formatCode="General" sourceLinked="1"/>
        <c:majorTickMark val="out"/>
        <c:minorTickMark val="none"/>
        <c:tickLblPos val="nextTo"/>
        <c:crossAx val="-57822958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908854871261035E-2"/>
          <c:y val="0"/>
          <c:w val="0.96868786909448823"/>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numRef>
              <c:f>'Local context'!$S$107:$S$120</c:f>
              <c:numCache>
                <c:formatCode>General</c:formatCode>
                <c:ptCount val="14"/>
                <c:pt idx="0">
                  <c:v>38</c:v>
                </c:pt>
                <c:pt idx="1">
                  <c:v>54</c:v>
                </c:pt>
                <c:pt idx="2">
                  <c:v>25</c:v>
                </c:pt>
                <c:pt idx="4">
                  <c:v>66</c:v>
                </c:pt>
                <c:pt idx="5">
                  <c:v>53</c:v>
                </c:pt>
                <c:pt idx="6">
                  <c:v>97</c:v>
                </c:pt>
                <c:pt idx="11">
                  <c:v>192</c:v>
                </c:pt>
                <c:pt idx="12">
                  <c:v>192</c:v>
                </c:pt>
              </c:numCache>
            </c:numRef>
          </c:cat>
          <c:val>
            <c:numRef>
              <c:f>'Local context'!$S$107:$S$120</c:f>
              <c:numCache>
                <c:formatCode>General</c:formatCode>
                <c:ptCount val="14"/>
                <c:pt idx="0">
                  <c:v>38</c:v>
                </c:pt>
                <c:pt idx="1">
                  <c:v>54</c:v>
                </c:pt>
                <c:pt idx="2">
                  <c:v>25</c:v>
                </c:pt>
                <c:pt idx="4">
                  <c:v>66</c:v>
                </c:pt>
                <c:pt idx="5">
                  <c:v>53</c:v>
                </c:pt>
                <c:pt idx="6">
                  <c:v>97</c:v>
                </c:pt>
                <c:pt idx="11">
                  <c:v>192</c:v>
                </c:pt>
                <c:pt idx="12">
                  <c:v>192</c:v>
                </c:pt>
              </c:numCache>
            </c:numRef>
          </c:val>
          <c:extLst>
            <c:ext xmlns:c16="http://schemas.microsoft.com/office/drawing/2014/chart" uri="{C3380CC4-5D6E-409C-BE32-E72D297353CC}">
              <c16:uniqueId val="{00000000-FB0A-4524-880E-C1908B6E8847}"/>
            </c:ext>
          </c:extLst>
        </c:ser>
        <c:ser>
          <c:idx val="1"/>
          <c:order val="1"/>
          <c:tx>
            <c:strRef>
              <c:f>'Local context'!$Q$107:$Q$120</c:f>
              <c:strCache>
                <c:ptCount val="14"/>
                <c:pt idx="0">
                  <c:v>Personal Flourishing</c:v>
                </c:pt>
                <c:pt idx="1">
                  <c:v>Self-esteem</c:v>
                </c:pt>
                <c:pt idx="2">
                  <c:v>Self-actualization</c:v>
                </c:pt>
                <c:pt idx="4">
                  <c:v>Community Flourishing</c:v>
                </c:pt>
                <c:pt idx="5">
                  <c:v>Interpersonal Trust (societal belonging)</c:v>
                </c:pt>
                <c:pt idx="6">
                  <c:v>Institutional Trust (good governance)</c:v>
                </c:pt>
                <c:pt idx="11">
                  <c:v>Ecological Flourishing</c:v>
                </c:pt>
                <c:pt idx="12">
                  <c:v>Ecosystems services and Biodiversity wealth</c:v>
                </c:pt>
              </c:strCache>
            </c:strRef>
          </c:tx>
          <c:spPr>
            <a:solidFill>
              <a:schemeClr val="accent1"/>
            </a:solidFill>
            <a:ln>
              <a:solidFill>
                <a:sysClr val="windowText" lastClr="000000"/>
              </a:solidFill>
            </a:ln>
            <a:effectLst/>
          </c:spPr>
          <c:invertIfNegative val="0"/>
          <c:dPt>
            <c:idx val="0"/>
            <c:invertIfNegative val="0"/>
            <c:bubble3D val="0"/>
            <c:spPr>
              <a:solidFill>
                <a:srgbClr val="008000"/>
              </a:solidFill>
              <a:ln>
                <a:solidFill>
                  <a:sysClr val="windowText" lastClr="000000"/>
                </a:solidFill>
              </a:ln>
              <a:effectLst/>
            </c:spPr>
            <c:extLst>
              <c:ext xmlns:c16="http://schemas.microsoft.com/office/drawing/2014/chart" uri="{C3380CC4-5D6E-409C-BE32-E72D297353CC}">
                <c16:uniqueId val="{00000004-89AD-4F71-8A4A-D6C0042C1DA5}"/>
              </c:ext>
            </c:extLst>
          </c:dPt>
          <c:dPt>
            <c:idx val="1"/>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6-89AD-4F71-8A4A-D6C0042C1DA5}"/>
              </c:ext>
            </c:extLst>
          </c:dPt>
          <c:dPt>
            <c:idx val="2"/>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8-89AD-4F71-8A4A-D6C0042C1DA5}"/>
              </c:ext>
            </c:extLst>
          </c:dPt>
          <c:dPt>
            <c:idx val="3"/>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0A-89AD-4F71-8A4A-D6C0042C1DA5}"/>
              </c:ext>
            </c:extLst>
          </c:dPt>
          <c:dPt>
            <c:idx val="4"/>
            <c:invertIfNegative val="0"/>
            <c:bubble3D val="0"/>
            <c:spPr>
              <a:solidFill>
                <a:srgbClr val="008000"/>
              </a:solidFill>
              <a:ln>
                <a:solidFill>
                  <a:sysClr val="windowText" lastClr="000000"/>
                </a:solidFill>
              </a:ln>
              <a:effectLst/>
            </c:spPr>
            <c:extLst>
              <c:ext xmlns:c16="http://schemas.microsoft.com/office/drawing/2014/chart" uri="{C3380CC4-5D6E-409C-BE32-E72D297353CC}">
                <c16:uniqueId val="{0000000C-89AD-4F71-8A4A-D6C0042C1DA5}"/>
              </c:ext>
            </c:extLst>
          </c:dPt>
          <c:dPt>
            <c:idx val="5"/>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E-89AD-4F71-8A4A-D6C0042C1DA5}"/>
              </c:ext>
            </c:extLst>
          </c:dPt>
          <c:dPt>
            <c:idx val="6"/>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10-89AD-4F71-8A4A-D6C0042C1DA5}"/>
              </c:ext>
            </c:extLst>
          </c:dPt>
          <c:dPt>
            <c:idx val="7"/>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12-89AD-4F71-8A4A-D6C0042C1DA5}"/>
              </c:ext>
            </c:extLst>
          </c:dPt>
          <c:dPt>
            <c:idx val="8"/>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14-89AD-4F71-8A4A-D6C0042C1DA5}"/>
              </c:ext>
            </c:extLst>
          </c:dPt>
          <c:dPt>
            <c:idx val="10"/>
            <c:invertIfNegative val="0"/>
            <c:bubble3D val="0"/>
            <c:spPr>
              <a:solidFill>
                <a:schemeClr val="accent1">
                  <a:lumMod val="40000"/>
                  <a:lumOff val="60000"/>
                </a:schemeClr>
              </a:solidFill>
              <a:ln>
                <a:solidFill>
                  <a:sysClr val="windowText" lastClr="000000"/>
                </a:solidFill>
              </a:ln>
              <a:effectLst/>
            </c:spPr>
            <c:extLst>
              <c:ext xmlns:c16="http://schemas.microsoft.com/office/drawing/2014/chart" uri="{C3380CC4-5D6E-409C-BE32-E72D297353CC}">
                <c16:uniqueId val="{00000018-89AD-4F71-8A4A-D6C0042C1DA5}"/>
              </c:ext>
            </c:extLst>
          </c:dPt>
          <c:dPt>
            <c:idx val="11"/>
            <c:invertIfNegative val="0"/>
            <c:bubble3D val="0"/>
            <c:spPr>
              <a:solidFill>
                <a:srgbClr val="008000"/>
              </a:solidFill>
              <a:ln>
                <a:solidFill>
                  <a:sysClr val="windowText" lastClr="000000"/>
                </a:solidFill>
              </a:ln>
              <a:effectLst/>
            </c:spPr>
            <c:extLst>
              <c:ext xmlns:c16="http://schemas.microsoft.com/office/drawing/2014/chart" uri="{C3380CC4-5D6E-409C-BE32-E72D297353CC}">
                <c16:uniqueId val="{0000001A-89AD-4F71-8A4A-D6C0042C1DA5}"/>
              </c:ext>
            </c:extLst>
          </c:dPt>
          <c:dPt>
            <c:idx val="12"/>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1C-89AD-4F71-8A4A-D6C0042C1DA5}"/>
              </c:ext>
            </c:extLst>
          </c:dPt>
          <c:dPt>
            <c:idx val="13"/>
            <c:invertIfNegative val="0"/>
            <c:bubble3D val="0"/>
            <c:spPr>
              <a:solidFill>
                <a:schemeClr val="accent3">
                  <a:lumMod val="20000"/>
                  <a:lumOff val="80000"/>
                </a:schemeClr>
              </a:solidFill>
              <a:ln>
                <a:solidFill>
                  <a:sysClr val="windowText" lastClr="000000"/>
                </a:solidFill>
              </a:ln>
              <a:effectLst/>
            </c:spPr>
            <c:extLst>
              <c:ext xmlns:c16="http://schemas.microsoft.com/office/drawing/2014/chart" uri="{C3380CC4-5D6E-409C-BE32-E72D297353CC}">
                <c16:uniqueId val="{00000019-4DA0-4719-B282-DFE30597D75B}"/>
              </c:ext>
            </c:extLst>
          </c:dPt>
          <c:cat>
            <c:numRef>
              <c:f>'Local context'!$S$107:$S$120</c:f>
              <c:numCache>
                <c:formatCode>General</c:formatCode>
                <c:ptCount val="14"/>
                <c:pt idx="0">
                  <c:v>38</c:v>
                </c:pt>
                <c:pt idx="1">
                  <c:v>54</c:v>
                </c:pt>
                <c:pt idx="2">
                  <c:v>25</c:v>
                </c:pt>
                <c:pt idx="4">
                  <c:v>66</c:v>
                </c:pt>
                <c:pt idx="5">
                  <c:v>53</c:v>
                </c:pt>
                <c:pt idx="6">
                  <c:v>97</c:v>
                </c:pt>
                <c:pt idx="11">
                  <c:v>192</c:v>
                </c:pt>
                <c:pt idx="12">
                  <c:v>192</c:v>
                </c:pt>
              </c:numCache>
            </c:numRef>
          </c:cat>
          <c:val>
            <c:numRef>
              <c:f>'Local context'!$T$107:$T$120</c:f>
              <c:numCache>
                <c:formatCode>General</c:formatCode>
                <c:ptCount val="14"/>
                <c:pt idx="0">
                  <c:v>174</c:v>
                </c:pt>
                <c:pt idx="1">
                  <c:v>158</c:v>
                </c:pt>
                <c:pt idx="2">
                  <c:v>187</c:v>
                </c:pt>
                <c:pt idx="4">
                  <c:v>146</c:v>
                </c:pt>
                <c:pt idx="5">
                  <c:v>159</c:v>
                </c:pt>
                <c:pt idx="6">
                  <c:v>115</c:v>
                </c:pt>
                <c:pt idx="11">
                  <c:v>20</c:v>
                </c:pt>
                <c:pt idx="12">
                  <c:v>20</c:v>
                </c:pt>
              </c:numCache>
            </c:numRef>
          </c:val>
          <c:extLst>
            <c:ext xmlns:c16="http://schemas.microsoft.com/office/drawing/2014/chart" uri="{C3380CC4-5D6E-409C-BE32-E72D297353CC}">
              <c16:uniqueId val="{00000001-FB0A-4524-880E-C1908B6E8847}"/>
            </c:ext>
          </c:extLst>
        </c:ser>
        <c:dLbls>
          <c:showLegendKey val="0"/>
          <c:showVal val="0"/>
          <c:showCatName val="0"/>
          <c:showSerName val="0"/>
          <c:showPercent val="0"/>
          <c:showBubbleSize val="0"/>
        </c:dLbls>
        <c:gapWidth val="150"/>
        <c:overlap val="100"/>
        <c:axId val="-578221424"/>
        <c:axId val="-391833200"/>
      </c:barChart>
      <c:catAx>
        <c:axId val="-578221424"/>
        <c:scaling>
          <c:orientation val="maxMin"/>
        </c:scaling>
        <c:delete val="1"/>
        <c:axPos val="r"/>
        <c:numFmt formatCode="General" sourceLinked="1"/>
        <c:majorTickMark val="none"/>
        <c:minorTickMark val="none"/>
        <c:tickLblPos val="nextTo"/>
        <c:crossAx val="-391833200"/>
        <c:crosses val="autoZero"/>
        <c:auto val="1"/>
        <c:lblAlgn val="ctr"/>
        <c:lblOffset val="100"/>
        <c:noMultiLvlLbl val="0"/>
      </c:catAx>
      <c:valAx>
        <c:axId val="-391833200"/>
        <c:scaling>
          <c:orientation val="maxMin"/>
          <c:min val="0"/>
        </c:scaling>
        <c:delete val="1"/>
        <c:axPos val="t"/>
        <c:numFmt formatCode="General" sourceLinked="1"/>
        <c:majorTickMark val="out"/>
        <c:minorTickMark val="none"/>
        <c:tickLblPos val="nextTo"/>
        <c:crossAx val="-5782214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86701051403811E-2"/>
          <c:y val="0"/>
          <c:w val="0.97236375549065113"/>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'Local context'!$Q$106</c:f>
              <c:strCache>
                <c:ptCount val="1"/>
                <c:pt idx="0">
                  <c:v>Life Flourishing</c:v>
                </c:pt>
              </c:strCache>
            </c:strRef>
          </c:cat>
          <c:val>
            <c:numRef>
              <c:f>'Local context'!$S$106</c:f>
              <c:numCache>
                <c:formatCode>General</c:formatCode>
                <c:ptCount val="1"/>
                <c:pt idx="0">
                  <c:v>111</c:v>
                </c:pt>
              </c:numCache>
            </c:numRef>
          </c:val>
          <c:extLst>
            <c:ext xmlns:c16="http://schemas.microsoft.com/office/drawing/2014/chart" uri="{C3380CC4-5D6E-409C-BE32-E72D297353CC}">
              <c16:uniqueId val="{00000000-F941-4A7C-92BE-1D060F1509DD}"/>
            </c:ext>
          </c:extLst>
        </c:ser>
        <c:ser>
          <c:idx val="1"/>
          <c:order val="1"/>
          <c:spPr>
            <a:solidFill>
              <a:schemeClr val="accent3"/>
            </a:solidFill>
            <a:ln>
              <a:solidFill>
                <a:sysClr val="windowText" lastClr="000000"/>
              </a:solidFill>
            </a:ln>
            <a:effectLst/>
          </c:spPr>
          <c:invertIfNegative val="0"/>
          <c:dPt>
            <c:idx val="0"/>
            <c:invertIfNegative val="0"/>
            <c:bubble3D val="0"/>
            <c:spPr>
              <a:solidFill>
                <a:srgbClr val="008000"/>
              </a:solidFill>
              <a:ln>
                <a:solidFill>
                  <a:sysClr val="windowText" lastClr="000000"/>
                </a:solidFill>
              </a:ln>
              <a:effectLst/>
            </c:spPr>
            <c:extLst>
              <c:ext xmlns:c16="http://schemas.microsoft.com/office/drawing/2014/chart" uri="{C3380CC4-5D6E-409C-BE32-E72D297353CC}">
                <c16:uniqueId val="{00000000-3C8F-47E8-BC10-822E2637F1A6}"/>
              </c:ext>
            </c:extLst>
          </c:dPt>
          <c:cat>
            <c:strRef>
              <c:f>'Local context'!$Q$106</c:f>
              <c:strCache>
                <c:ptCount val="1"/>
                <c:pt idx="0">
                  <c:v>Life Flourishing</c:v>
                </c:pt>
              </c:strCache>
            </c:strRef>
          </c:cat>
          <c:val>
            <c:numRef>
              <c:f>'Local context'!$T$106</c:f>
              <c:numCache>
                <c:formatCode>General</c:formatCode>
                <c:ptCount val="1"/>
                <c:pt idx="0">
                  <c:v>101</c:v>
                </c:pt>
              </c:numCache>
            </c:numRef>
          </c:val>
          <c:extLst>
            <c:ext xmlns:c16="http://schemas.microsoft.com/office/drawing/2014/chart" uri="{C3380CC4-5D6E-409C-BE32-E72D297353CC}">
              <c16:uniqueId val="{00000001-F941-4A7C-92BE-1D060F1509DD}"/>
            </c:ext>
          </c:extLst>
        </c:ser>
        <c:dLbls>
          <c:showLegendKey val="0"/>
          <c:showVal val="0"/>
          <c:showCatName val="0"/>
          <c:showSerName val="0"/>
          <c:showPercent val="0"/>
          <c:showBubbleSize val="0"/>
        </c:dLbls>
        <c:gapWidth val="109"/>
        <c:overlap val="100"/>
        <c:axId val="-391839728"/>
        <c:axId val="-391838096"/>
      </c:barChart>
      <c:catAx>
        <c:axId val="-391839728"/>
        <c:scaling>
          <c:orientation val="minMax"/>
        </c:scaling>
        <c:delete val="1"/>
        <c:axPos val="r"/>
        <c:numFmt formatCode="General" sourceLinked="1"/>
        <c:majorTickMark val="none"/>
        <c:minorTickMark val="none"/>
        <c:tickLblPos val="nextTo"/>
        <c:crossAx val="-391838096"/>
        <c:crosses val="autoZero"/>
        <c:auto val="1"/>
        <c:lblAlgn val="ctr"/>
        <c:lblOffset val="100"/>
        <c:noMultiLvlLbl val="0"/>
      </c:catAx>
      <c:valAx>
        <c:axId val="-391838096"/>
        <c:scaling>
          <c:orientation val="maxMin"/>
          <c:min val="0"/>
        </c:scaling>
        <c:delete val="1"/>
        <c:axPos val="b"/>
        <c:numFmt formatCode="General" sourceLinked="1"/>
        <c:majorTickMark val="out"/>
        <c:minorTickMark val="none"/>
        <c:tickLblPos val="nextTo"/>
        <c:crossAx val="-3918397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7586701051403811E-2"/>
          <c:y val="0"/>
          <c:w val="0.95839497376326677"/>
          <c:h val="1"/>
        </c:manualLayout>
      </c:layout>
      <c:barChart>
        <c:barDir val="bar"/>
        <c:grouping val="stacked"/>
        <c:varyColors val="0"/>
        <c:ser>
          <c:idx val="0"/>
          <c:order val="0"/>
          <c:spPr>
            <a:solidFill>
              <a:sysClr val="window" lastClr="FFFFFF"/>
            </a:solidFill>
            <a:ln>
              <a:solidFill>
                <a:sysClr val="windowText" lastClr="000000"/>
              </a:solidFill>
            </a:ln>
            <a:effectLst/>
          </c:spPr>
          <c:invertIfNegative val="0"/>
          <c:cat>
            <c:strRef>
              <c:f>'Local context'!$C$104</c:f>
              <c:strCache>
                <c:ptCount val="1"/>
                <c:pt idx="0">
                  <c:v>Territorial Quality of Life</c:v>
                </c:pt>
              </c:strCache>
            </c:strRef>
          </c:cat>
          <c:val>
            <c:numRef>
              <c:f>'Local context'!$E$104</c:f>
              <c:numCache>
                <c:formatCode>General</c:formatCode>
                <c:ptCount val="1"/>
                <c:pt idx="0">
                  <c:v>51</c:v>
                </c:pt>
              </c:numCache>
            </c:numRef>
          </c:val>
          <c:extLst>
            <c:ext xmlns:c16="http://schemas.microsoft.com/office/drawing/2014/chart" uri="{C3380CC4-5D6E-409C-BE32-E72D297353CC}">
              <c16:uniqueId val="{00000000-F941-4A7C-92BE-1D060F1509DD}"/>
            </c:ext>
          </c:extLst>
        </c:ser>
        <c:ser>
          <c:idx val="1"/>
          <c:order val="1"/>
          <c:spPr>
            <a:solidFill>
              <a:schemeClr val="accent1"/>
            </a:solidFill>
            <a:ln>
              <a:solidFill>
                <a:sysClr val="windowText" lastClr="000000"/>
              </a:solidFill>
            </a:ln>
            <a:effectLst/>
          </c:spPr>
          <c:invertIfNegative val="0"/>
          <c:dPt>
            <c:idx val="0"/>
            <c:invertIfNegative val="0"/>
            <c:bubble3D val="0"/>
            <c:spPr>
              <a:solidFill>
                <a:srgbClr val="FF0000"/>
              </a:solidFill>
              <a:ln>
                <a:solidFill>
                  <a:sysClr val="windowText" lastClr="000000"/>
                </a:solidFill>
              </a:ln>
              <a:effectLst/>
            </c:spPr>
            <c:extLst>
              <c:ext xmlns:c16="http://schemas.microsoft.com/office/drawing/2014/chart" uri="{C3380CC4-5D6E-409C-BE32-E72D297353CC}">
                <c16:uniqueId val="{00000001-EC12-4DE9-8DB7-AA4C964A2D2D}"/>
              </c:ext>
            </c:extLst>
          </c:dPt>
          <c:cat>
            <c:strRef>
              <c:f>'Local context'!$C$104</c:f>
              <c:strCache>
                <c:ptCount val="1"/>
                <c:pt idx="0">
                  <c:v>Territorial Quality of Life</c:v>
                </c:pt>
              </c:strCache>
            </c:strRef>
          </c:cat>
          <c:val>
            <c:numRef>
              <c:f>'Local context'!$F$104</c:f>
              <c:numCache>
                <c:formatCode>General</c:formatCode>
                <c:ptCount val="1"/>
                <c:pt idx="0">
                  <c:v>161</c:v>
                </c:pt>
              </c:numCache>
            </c:numRef>
          </c:val>
          <c:extLst>
            <c:ext xmlns:c16="http://schemas.microsoft.com/office/drawing/2014/chart" uri="{C3380CC4-5D6E-409C-BE32-E72D297353CC}">
              <c16:uniqueId val="{00000001-F941-4A7C-92BE-1D060F1509DD}"/>
            </c:ext>
          </c:extLst>
        </c:ser>
        <c:dLbls>
          <c:showLegendKey val="0"/>
          <c:showVal val="0"/>
          <c:showCatName val="0"/>
          <c:showSerName val="0"/>
          <c:showPercent val="0"/>
          <c:showBubbleSize val="0"/>
        </c:dLbls>
        <c:gapWidth val="109"/>
        <c:overlap val="100"/>
        <c:axId val="-471444528"/>
        <c:axId val="-471457584"/>
      </c:barChart>
      <c:catAx>
        <c:axId val="-471444528"/>
        <c:scaling>
          <c:orientation val="minMax"/>
        </c:scaling>
        <c:delete val="1"/>
        <c:axPos val="r"/>
        <c:numFmt formatCode="General" sourceLinked="1"/>
        <c:majorTickMark val="none"/>
        <c:minorTickMark val="none"/>
        <c:tickLblPos val="nextTo"/>
        <c:crossAx val="-471457584"/>
        <c:crosses val="autoZero"/>
        <c:auto val="1"/>
        <c:lblAlgn val="ctr"/>
        <c:lblOffset val="100"/>
        <c:noMultiLvlLbl val="0"/>
      </c:catAx>
      <c:valAx>
        <c:axId val="-471457584"/>
        <c:scaling>
          <c:orientation val="maxMin"/>
          <c:min val="0"/>
        </c:scaling>
        <c:delete val="1"/>
        <c:axPos val="b"/>
        <c:numFmt formatCode="General" sourceLinked="1"/>
        <c:majorTickMark val="out"/>
        <c:minorTickMark val="none"/>
        <c:tickLblPos val="nextTo"/>
        <c:crossAx val="-47144452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0" dropStyle="combo" dx="26" fmlaLink="'Local context'!$C$102" fmlaRange="'TQoL Indexes'!B$10:B$221" noThreeD="1" sel="83" val="0"/>
</file>

<file path=xl/ctrlProps/ctrlProp10.xml><?xml version="1.0" encoding="utf-8"?>
<formControlPr xmlns="http://schemas.microsoft.com/office/spreadsheetml/2009/9/main" objectType="Drop" dropLines="20" dropStyle="combo" dx="26" fmlaLink="'TQoL Indexes'!$AW$5" fmlaRange="'Weighting System'!$G$14:$G$22" noThreeD="1" sel="5" val="0"/>
</file>

<file path=xl/ctrlProps/ctrlProp11.xml><?xml version="1.0" encoding="utf-8"?>
<formControlPr xmlns="http://schemas.microsoft.com/office/spreadsheetml/2009/9/main" objectType="Drop" dropLines="20" dropStyle="combo" dx="26" fmlaLink="'TQoL Indexes'!$AY$5" fmlaRange="'Weighting System'!$G$14:$G$22" noThreeD="1" sel="5" val="0"/>
</file>

<file path=xl/ctrlProps/ctrlProp12.xml><?xml version="1.0" encoding="utf-8"?>
<formControlPr xmlns="http://schemas.microsoft.com/office/spreadsheetml/2009/9/main" objectType="Drop" dropLines="20" dropStyle="combo" dx="26" fmlaLink="'TQoL Indexes'!$AX$5" fmlaRange="'Weighting System'!$G$14:$G$22" noThreeD="1" sel="5" val="0"/>
</file>

<file path=xl/ctrlProps/ctrlProp13.xml><?xml version="1.0" encoding="utf-8"?>
<formControlPr xmlns="http://schemas.microsoft.com/office/spreadsheetml/2009/9/main" objectType="Drop" dropLines="20" dropStyle="combo" dx="26" fmlaLink="'TQoL Indexes'!$AZ$5" fmlaRange="'Weighting System'!$G$14:$G$22" noThreeD="1" sel="5" val="0"/>
</file>

<file path=xl/ctrlProps/ctrlProp2.xml><?xml version="1.0" encoding="utf-8"?>
<formControlPr xmlns="http://schemas.microsoft.com/office/spreadsheetml/2009/9/main" objectType="Drop" dropLines="20" dropStyle="combo" dx="26" fmlaLink="'TQoL Indexes'!$AP$5" fmlaRange="'Weighting System'!$G$14:$G$22" noThreeD="1" sel="5" val="0"/>
</file>

<file path=xl/ctrlProps/ctrlProp3.xml><?xml version="1.0" encoding="utf-8"?>
<formControlPr xmlns="http://schemas.microsoft.com/office/spreadsheetml/2009/9/main" objectType="Drop" dropLines="20" dropStyle="combo" dx="26" fmlaLink="'TQoL Indexes'!$AO$5" fmlaRange="'Weighting System'!$G$14:$G$22" noThreeD="1" sel="5" val="0"/>
</file>

<file path=xl/ctrlProps/ctrlProp4.xml><?xml version="1.0" encoding="utf-8"?>
<formControlPr xmlns="http://schemas.microsoft.com/office/spreadsheetml/2009/9/main" objectType="Drop" dropLines="20" dropStyle="combo" dx="26" fmlaLink="'TQoL Indexes'!$AQ$5" fmlaRange="'Weighting System'!$G$14:$G$22" noThreeD="1" sel="5" val="0"/>
</file>

<file path=xl/ctrlProps/ctrlProp5.xml><?xml version="1.0" encoding="utf-8"?>
<formControlPr xmlns="http://schemas.microsoft.com/office/spreadsheetml/2009/9/main" objectType="Drop" dropLines="20" dropStyle="combo" dx="26" fmlaLink="'TQoL Indexes'!$AS$5" fmlaRange="'Weighting System'!$G$14:$G$22" noThreeD="1" sel="5" val="0"/>
</file>

<file path=xl/ctrlProps/ctrlProp6.xml><?xml version="1.0" encoding="utf-8"?>
<formControlPr xmlns="http://schemas.microsoft.com/office/spreadsheetml/2009/9/main" objectType="Drop" dropLines="20" dropStyle="combo" dx="26" fmlaLink="'TQoL Indexes'!$AR$5" fmlaRange="'Weighting System'!$G$14:$G$22" noThreeD="1" sel="5" val="0"/>
</file>

<file path=xl/ctrlProps/ctrlProp7.xml><?xml version="1.0" encoding="utf-8"?>
<formControlPr xmlns="http://schemas.microsoft.com/office/spreadsheetml/2009/9/main" objectType="Drop" dropLines="20" dropStyle="combo" dx="26" fmlaLink="'TQoL Indexes'!$AT$5" fmlaRange="'Weighting System'!$G$14:$G$22" noThreeD="1" sel="5" val="0"/>
</file>

<file path=xl/ctrlProps/ctrlProp8.xml><?xml version="1.0" encoding="utf-8"?>
<formControlPr xmlns="http://schemas.microsoft.com/office/spreadsheetml/2009/9/main" objectType="Drop" dropLines="20" dropStyle="combo" dx="26" fmlaLink="'TQoL Indexes'!$AV$5" fmlaRange="'Weighting System'!$G$14:$G$22" noThreeD="1" sel="5" val="0"/>
</file>

<file path=xl/ctrlProps/ctrlProp9.xml><?xml version="1.0" encoding="utf-8"?>
<formControlPr xmlns="http://schemas.microsoft.com/office/spreadsheetml/2009/9/main" objectType="Drop" dropLines="20" dropStyle="combo" dx="26" fmlaLink="'TQoL Indexes'!$AU$5" fmlaRange="'Weighting System'!$G$14:$G$22" noThreeD="1" sel="5" val="0"/>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wmf"/><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6.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5.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4.png"/><Relationship Id="rId5" Type="http://schemas.openxmlformats.org/officeDocument/2006/relationships/chart" Target="../charts/chart5.xml"/><Relationship Id="rId10" Type="http://schemas.openxmlformats.org/officeDocument/2006/relationships/image" Target="../media/image3.wmf"/><Relationship Id="rId4" Type="http://schemas.openxmlformats.org/officeDocument/2006/relationships/chart" Target="../charts/chart4.xml"/><Relationship Id="rId9"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wmf"/><Relationship Id="rId2" Type="http://schemas.openxmlformats.org/officeDocument/2006/relationships/image" Target="../media/image9.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20</xdr:col>
      <xdr:colOff>268314</xdr:colOff>
      <xdr:row>1</xdr:row>
      <xdr:rowOff>180204</xdr:rowOff>
    </xdr:from>
    <xdr:ext cx="1169961" cy="353196"/>
    <xdr:pic>
      <xdr:nvPicPr>
        <xdr:cNvPr id="2" name="Imagen 1">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
        <a:stretch>
          <a:fillRect/>
        </a:stretch>
      </xdr:blipFill>
      <xdr:spPr>
        <a:xfrm>
          <a:off x="12965139" y="208779"/>
          <a:ext cx="1169961" cy="353196"/>
        </a:xfrm>
        <a:prstGeom prst="rect">
          <a:avLst/>
        </a:prstGeom>
      </xdr:spPr>
    </xdr:pic>
    <xdr:clientData/>
  </xdr:oneCellAnchor>
  <xdr:oneCellAnchor>
    <xdr:from>
      <xdr:col>1</xdr:col>
      <xdr:colOff>64994</xdr:colOff>
      <xdr:row>1</xdr:row>
      <xdr:rowOff>318288</xdr:rowOff>
    </xdr:from>
    <xdr:ext cx="1784363" cy="658865"/>
    <xdr:pic>
      <xdr:nvPicPr>
        <xdr:cNvPr id="3" name="Imagen 2" descr="ESPON 2020 Cooperation Programme • Interreg.eu">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6919" y="346863"/>
          <a:ext cx="1784363" cy="6588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403879</xdr:colOff>
      <xdr:row>2</xdr:row>
      <xdr:rowOff>9480</xdr:rowOff>
    </xdr:from>
    <xdr:ext cx="1029971" cy="433742"/>
    <xdr:pic>
      <xdr:nvPicPr>
        <xdr:cNvPr id="4" name="Imagen 3" descr="metis_neu.wmf">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624704" y="609555"/>
          <a:ext cx="1029971" cy="433742"/>
        </a:xfrm>
        <a:prstGeom prst="rect">
          <a:avLst/>
        </a:prstGeom>
        <a:noFill/>
        <a:ln>
          <a:noFill/>
        </a:ln>
      </xdr:spPr>
    </xdr:pic>
    <xdr:clientData/>
  </xdr:oneCellAnchor>
  <xdr:oneCellAnchor>
    <xdr:from>
      <xdr:col>21</xdr:col>
      <xdr:colOff>396700</xdr:colOff>
      <xdr:row>2</xdr:row>
      <xdr:rowOff>12633</xdr:rowOff>
    </xdr:from>
    <xdr:ext cx="741535" cy="465604"/>
    <xdr:pic>
      <xdr:nvPicPr>
        <xdr:cNvPr id="5" name="Imagen 4">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4">
          <a:clrChange>
            <a:clrFrom>
              <a:srgbClr val="FDFDFD">
                <a:alpha val="99608"/>
              </a:srgbClr>
            </a:clrFrom>
            <a:clrTo>
              <a:srgbClr val="FDFDFD">
                <a:alpha val="0"/>
              </a:srgbClr>
            </a:clrTo>
          </a:clrChange>
        </a:blip>
        <a:stretch>
          <a:fillRect/>
        </a:stretch>
      </xdr:blipFill>
      <xdr:spPr>
        <a:xfrm>
          <a:off x="13855525" y="612708"/>
          <a:ext cx="741535" cy="465604"/>
        </a:xfrm>
        <a:prstGeom prst="rect">
          <a:avLst/>
        </a:prstGeom>
      </xdr:spPr>
    </xdr:pic>
    <xdr:clientData/>
  </xdr:oneCellAnchor>
  <xdr:oneCellAnchor>
    <xdr:from>
      <xdr:col>20</xdr:col>
      <xdr:colOff>293619</xdr:colOff>
      <xdr:row>1</xdr:row>
      <xdr:rowOff>564779</xdr:rowOff>
    </xdr:from>
    <xdr:ext cx="926129" cy="455332"/>
    <xdr:pic>
      <xdr:nvPicPr>
        <xdr:cNvPr id="6" name="Picture 1" descr="Afbeeldingsresultaat voor tu delft logo">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990444" y="593354"/>
          <a:ext cx="926129" cy="455332"/>
        </a:xfrm>
        <a:prstGeom prst="rect">
          <a:avLst/>
        </a:prstGeom>
        <a:noFill/>
        <a:ln>
          <a:noFill/>
        </a:ln>
      </xdr:spPr>
    </xdr:pic>
    <xdr:clientData/>
  </xdr:oneCellAnchor>
  <xdr:oneCellAnchor>
    <xdr:from>
      <xdr:col>22</xdr:col>
      <xdr:colOff>10329</xdr:colOff>
      <xdr:row>1</xdr:row>
      <xdr:rowOff>127938</xdr:rowOff>
    </xdr:from>
    <xdr:ext cx="1580346" cy="405462"/>
    <xdr:pic>
      <xdr:nvPicPr>
        <xdr:cNvPr id="7" name="Imagen 6" descr="Resultado de imagen de ISINNOVA LOGO">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231154" y="156513"/>
          <a:ext cx="1580346" cy="405462"/>
        </a:xfrm>
        <a:prstGeom prst="rect">
          <a:avLst/>
        </a:prstGeom>
        <a:noFill/>
        <a:ln>
          <a:noFill/>
        </a:ln>
      </xdr:spPr>
    </xdr:pic>
    <xdr:clientData/>
  </xdr:oneCellAnchor>
  <xdr:twoCellAnchor editAs="oneCell">
    <xdr:from>
      <xdr:col>10</xdr:col>
      <xdr:colOff>762001</xdr:colOff>
      <xdr:row>7</xdr:row>
      <xdr:rowOff>22446</xdr:rowOff>
    </xdr:from>
    <xdr:to>
      <xdr:col>19</xdr:col>
      <xdr:colOff>157087</xdr:colOff>
      <xdr:row>15</xdr:row>
      <xdr:rowOff>277906</xdr:rowOff>
    </xdr:to>
    <xdr:pic>
      <xdr:nvPicPr>
        <xdr:cNvPr id="8" name="Slika 7"/>
        <xdr:cNvPicPr>
          <a:picLocks noChangeAspect="1"/>
        </xdr:cNvPicPr>
      </xdr:nvPicPr>
      <xdr:blipFill>
        <a:blip xmlns:r="http://schemas.openxmlformats.org/officeDocument/2006/relationships" r:embed="rId7"/>
        <a:stretch>
          <a:fillRect/>
        </a:stretch>
      </xdr:blipFill>
      <xdr:spPr>
        <a:xfrm>
          <a:off x="7494495" y="1492658"/>
          <a:ext cx="5544874" cy="3626189"/>
        </a:xfrm>
        <a:prstGeom prst="rect">
          <a:avLst/>
        </a:prstGeom>
      </xdr:spPr>
    </xdr:pic>
    <xdr:clientData/>
  </xdr:twoCellAnchor>
  <xdr:twoCellAnchor editAs="oneCell">
    <xdr:from>
      <xdr:col>7</xdr:col>
      <xdr:colOff>735105</xdr:colOff>
      <xdr:row>9</xdr:row>
      <xdr:rowOff>233082</xdr:rowOff>
    </xdr:from>
    <xdr:to>
      <xdr:col>10</xdr:col>
      <xdr:colOff>422953</xdr:colOff>
      <xdr:row>11</xdr:row>
      <xdr:rowOff>12246</xdr:rowOff>
    </xdr:to>
    <xdr:pic>
      <xdr:nvPicPr>
        <xdr:cNvPr id="19" name="Slika 18"/>
        <xdr:cNvPicPr>
          <a:picLocks noChangeAspect="1"/>
        </xdr:cNvPicPr>
      </xdr:nvPicPr>
      <xdr:blipFill>
        <a:blip xmlns:r="http://schemas.openxmlformats.org/officeDocument/2006/relationships" r:embed="rId8"/>
        <a:stretch>
          <a:fillRect/>
        </a:stretch>
      </xdr:blipFill>
      <xdr:spPr>
        <a:xfrm>
          <a:off x="5100917" y="2545976"/>
          <a:ext cx="2054530" cy="6218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0</xdr:colOff>
      <xdr:row>13</xdr:row>
      <xdr:rowOff>0</xdr:rowOff>
    </xdr:from>
    <xdr:to>
      <xdr:col>8</xdr:col>
      <xdr:colOff>0</xdr:colOff>
      <xdr:row>27</xdr:row>
      <xdr:rowOff>0</xdr:rowOff>
    </xdr:to>
    <xdr:graphicFrame macro="">
      <xdr:nvGraphicFramePr>
        <xdr:cNvPr id="7" name="Gràfic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11</xdr:row>
      <xdr:rowOff>0</xdr:rowOff>
    </xdr:from>
    <xdr:to>
      <xdr:col>8</xdr:col>
      <xdr:colOff>0</xdr:colOff>
      <xdr:row>12</xdr:row>
      <xdr:rowOff>0</xdr:rowOff>
    </xdr:to>
    <xdr:graphicFrame macro="">
      <xdr:nvGraphicFramePr>
        <xdr:cNvPr id="9" name="Gràfic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13</xdr:row>
      <xdr:rowOff>19049</xdr:rowOff>
    </xdr:from>
    <xdr:to>
      <xdr:col>15</xdr:col>
      <xdr:colOff>0</xdr:colOff>
      <xdr:row>27</xdr:row>
      <xdr:rowOff>0</xdr:rowOff>
    </xdr:to>
    <xdr:graphicFrame macro="">
      <xdr:nvGraphicFramePr>
        <xdr:cNvPr id="5" name="Gràfic 6">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11</xdr:row>
      <xdr:rowOff>0</xdr:rowOff>
    </xdr:from>
    <xdr:to>
      <xdr:col>15</xdr:col>
      <xdr:colOff>0</xdr:colOff>
      <xdr:row>12</xdr:row>
      <xdr:rowOff>0</xdr:rowOff>
    </xdr:to>
    <xdr:graphicFrame macro="">
      <xdr:nvGraphicFramePr>
        <xdr:cNvPr id="6" name="Gràfic 8">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0</xdr:colOff>
      <xdr:row>12</xdr:row>
      <xdr:rowOff>190499</xdr:rowOff>
    </xdr:from>
    <xdr:to>
      <xdr:col>22</xdr:col>
      <xdr:colOff>0</xdr:colOff>
      <xdr:row>26</xdr:row>
      <xdr:rowOff>257174</xdr:rowOff>
    </xdr:to>
    <xdr:graphicFrame macro="">
      <xdr:nvGraphicFramePr>
        <xdr:cNvPr id="8" name="Gràfic 6">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761999</xdr:colOff>
      <xdr:row>11</xdr:row>
      <xdr:rowOff>0</xdr:rowOff>
    </xdr:from>
    <xdr:to>
      <xdr:col>22</xdr:col>
      <xdr:colOff>0</xdr:colOff>
      <xdr:row>12</xdr:row>
      <xdr:rowOff>0</xdr:rowOff>
    </xdr:to>
    <xdr:graphicFrame macro="">
      <xdr:nvGraphicFramePr>
        <xdr:cNvPr id="10" name="Gràfic 8">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394447</xdr:colOff>
      <xdr:row>9</xdr:row>
      <xdr:rowOff>19050</xdr:rowOff>
    </xdr:from>
    <xdr:to>
      <xdr:col>22</xdr:col>
      <xdr:colOff>0</xdr:colOff>
      <xdr:row>10</xdr:row>
      <xdr:rowOff>0</xdr:rowOff>
    </xdr:to>
    <xdr:graphicFrame macro="">
      <xdr:nvGraphicFramePr>
        <xdr:cNvPr id="21" name="Gràfic 8">
          <a:extLst>
            <a:ext uri="{FF2B5EF4-FFF2-40B4-BE49-F238E27FC236}">
              <a16:creationId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0</xdr:rowOff>
        </xdr:from>
        <xdr:to>
          <xdr:col>6</xdr:col>
          <xdr:colOff>533400</xdr:colOff>
          <xdr:row>8</xdr:row>
          <xdr:rowOff>0</xdr:rowOff>
        </xdr:to>
        <xdr:sp macro="" textlink="">
          <xdr:nvSpPr>
            <xdr:cNvPr id="2050" name="Drop Down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xdr:col>
      <xdr:colOff>64994</xdr:colOff>
      <xdr:row>1</xdr:row>
      <xdr:rowOff>318288</xdr:rowOff>
    </xdr:from>
    <xdr:to>
      <xdr:col>3</xdr:col>
      <xdr:colOff>545444</xdr:colOff>
      <xdr:row>2</xdr:row>
      <xdr:rowOff>405653</xdr:rowOff>
    </xdr:to>
    <xdr:pic>
      <xdr:nvPicPr>
        <xdr:cNvPr id="30" name="Imagen 29" descr="ESPON 2020 Cooperation Programme • Interreg.eu">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26919" y="346863"/>
          <a:ext cx="1490100" cy="6588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18</xdr:col>
      <xdr:colOff>268314</xdr:colOff>
      <xdr:row>1</xdr:row>
      <xdr:rowOff>180204</xdr:rowOff>
    </xdr:from>
    <xdr:ext cx="1169961" cy="353196"/>
    <xdr:pic>
      <xdr:nvPicPr>
        <xdr:cNvPr id="29" name="Imagen 28">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9"/>
        <a:stretch>
          <a:fillRect/>
        </a:stretch>
      </xdr:blipFill>
      <xdr:spPr>
        <a:xfrm>
          <a:off x="12965139" y="208779"/>
          <a:ext cx="1169961" cy="353196"/>
        </a:xfrm>
        <a:prstGeom prst="rect">
          <a:avLst/>
        </a:prstGeom>
      </xdr:spPr>
    </xdr:pic>
    <xdr:clientData/>
  </xdr:oneCellAnchor>
  <xdr:oneCellAnchor>
    <xdr:from>
      <xdr:col>20</xdr:col>
      <xdr:colOff>403879</xdr:colOff>
      <xdr:row>2</xdr:row>
      <xdr:rowOff>9480</xdr:rowOff>
    </xdr:from>
    <xdr:ext cx="1029971" cy="433742"/>
    <xdr:pic>
      <xdr:nvPicPr>
        <xdr:cNvPr id="34" name="Imagen 33" descr="metis_neu.wmf">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624704" y="609555"/>
          <a:ext cx="1029971" cy="433742"/>
        </a:xfrm>
        <a:prstGeom prst="rect">
          <a:avLst/>
        </a:prstGeom>
        <a:noFill/>
        <a:ln>
          <a:noFill/>
        </a:ln>
      </xdr:spPr>
    </xdr:pic>
    <xdr:clientData/>
  </xdr:oneCellAnchor>
  <xdr:oneCellAnchor>
    <xdr:from>
      <xdr:col>19</xdr:col>
      <xdr:colOff>396700</xdr:colOff>
      <xdr:row>2</xdr:row>
      <xdr:rowOff>12633</xdr:rowOff>
    </xdr:from>
    <xdr:ext cx="741535" cy="465604"/>
    <xdr:pic>
      <xdr:nvPicPr>
        <xdr:cNvPr id="36" name="Imagen 35">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11">
          <a:clrChange>
            <a:clrFrom>
              <a:srgbClr val="FDFDFD">
                <a:alpha val="99608"/>
              </a:srgbClr>
            </a:clrFrom>
            <a:clrTo>
              <a:srgbClr val="FDFDFD">
                <a:alpha val="0"/>
              </a:srgbClr>
            </a:clrTo>
          </a:clrChange>
        </a:blip>
        <a:stretch>
          <a:fillRect/>
        </a:stretch>
      </xdr:blipFill>
      <xdr:spPr>
        <a:xfrm>
          <a:off x="13855525" y="612708"/>
          <a:ext cx="741535" cy="465604"/>
        </a:xfrm>
        <a:prstGeom prst="rect">
          <a:avLst/>
        </a:prstGeom>
      </xdr:spPr>
    </xdr:pic>
    <xdr:clientData/>
  </xdr:oneCellAnchor>
  <xdr:oneCellAnchor>
    <xdr:from>
      <xdr:col>18</xdr:col>
      <xdr:colOff>293619</xdr:colOff>
      <xdr:row>1</xdr:row>
      <xdr:rowOff>564779</xdr:rowOff>
    </xdr:from>
    <xdr:ext cx="926129" cy="455332"/>
    <xdr:pic>
      <xdr:nvPicPr>
        <xdr:cNvPr id="37" name="Picture 1" descr="Afbeeldingsresultaat voor tu delft logo">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2990444" y="593354"/>
          <a:ext cx="926129" cy="455332"/>
        </a:xfrm>
        <a:prstGeom prst="rect">
          <a:avLst/>
        </a:prstGeom>
        <a:noFill/>
        <a:ln>
          <a:noFill/>
        </a:ln>
      </xdr:spPr>
    </xdr:pic>
    <xdr:clientData/>
  </xdr:oneCellAnchor>
  <xdr:oneCellAnchor>
    <xdr:from>
      <xdr:col>20</xdr:col>
      <xdr:colOff>10329</xdr:colOff>
      <xdr:row>1</xdr:row>
      <xdr:rowOff>127938</xdr:rowOff>
    </xdr:from>
    <xdr:ext cx="1580346" cy="405462"/>
    <xdr:pic>
      <xdr:nvPicPr>
        <xdr:cNvPr id="38" name="Imagen 37" descr="Resultado de imagen de ISINNOVA LOGO">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231154" y="156513"/>
          <a:ext cx="1580346" cy="405462"/>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4</xdr:col>
      <xdr:colOff>314298</xdr:colOff>
      <xdr:row>1</xdr:row>
      <xdr:rowOff>134221</xdr:rowOff>
    </xdr:from>
    <xdr:to>
      <xdr:col>5</xdr:col>
      <xdr:colOff>339590</xdr:colOff>
      <xdr:row>1</xdr:row>
      <xdr:rowOff>371894</xdr:rowOff>
    </xdr:to>
    <xdr:pic>
      <xdr:nvPicPr>
        <xdr:cNvPr id="2" name="Imagen 1">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
        <a:stretch>
          <a:fillRect/>
        </a:stretch>
      </xdr:blipFill>
      <xdr:spPr>
        <a:xfrm>
          <a:off x="2247873" y="162796"/>
          <a:ext cx="787292" cy="237673"/>
        </a:xfrm>
        <a:prstGeom prst="rect">
          <a:avLst/>
        </a:prstGeom>
      </xdr:spPr>
    </xdr:pic>
    <xdr:clientData/>
  </xdr:twoCellAnchor>
  <xdr:twoCellAnchor editAs="oneCell">
    <xdr:from>
      <xdr:col>1</xdr:col>
      <xdr:colOff>64994</xdr:colOff>
      <xdr:row>1</xdr:row>
      <xdr:rowOff>167203</xdr:rowOff>
    </xdr:from>
    <xdr:to>
      <xdr:col>3</xdr:col>
      <xdr:colOff>256189</xdr:colOff>
      <xdr:row>2</xdr:row>
      <xdr:rowOff>131033</xdr:rowOff>
    </xdr:to>
    <xdr:pic>
      <xdr:nvPicPr>
        <xdr:cNvPr id="3" name="Imagen 2" descr="ESPON 2020 Cooperation Programme • Interreg.eu">
          <a:extLst>
            <a:ext uri="{FF2B5EF4-FFF2-40B4-BE49-F238E27FC236}">
              <a16:creationId xmlns:a16="http://schemas.microsoft.com/office/drawing/2014/main" id="{00000000-0008-0000-0000-00002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6919" y="195778"/>
          <a:ext cx="1200845" cy="440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127982</xdr:colOff>
      <xdr:row>1</xdr:row>
      <xdr:rowOff>416756</xdr:rowOff>
    </xdr:from>
    <xdr:ext cx="693089" cy="291874"/>
    <xdr:pic>
      <xdr:nvPicPr>
        <xdr:cNvPr id="4" name="Imagen 3" descr="metis_neu.wmf">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85557" y="445331"/>
          <a:ext cx="693089" cy="291874"/>
        </a:xfrm>
        <a:prstGeom prst="rect">
          <a:avLst/>
        </a:prstGeom>
        <a:noFill/>
        <a:ln>
          <a:noFill/>
        </a:ln>
      </xdr:spPr>
    </xdr:pic>
    <xdr:clientData/>
  </xdr:oneCellAnchor>
  <xdr:oneCellAnchor>
    <xdr:from>
      <xdr:col>5</xdr:col>
      <xdr:colOff>252182</xdr:colOff>
      <xdr:row>1</xdr:row>
      <xdr:rowOff>419909</xdr:rowOff>
    </xdr:from>
    <xdr:ext cx="498995" cy="313315"/>
    <xdr:pic>
      <xdr:nvPicPr>
        <xdr:cNvPr id="5" name="Imagen 4">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4">
          <a:clrChange>
            <a:clrFrom>
              <a:srgbClr val="FDFDFD">
                <a:alpha val="99608"/>
              </a:srgbClr>
            </a:clrFrom>
            <a:clrTo>
              <a:srgbClr val="FDFDFD">
                <a:alpha val="0"/>
              </a:srgbClr>
            </a:clrTo>
          </a:clrChange>
        </a:blip>
        <a:stretch>
          <a:fillRect/>
        </a:stretch>
      </xdr:blipFill>
      <xdr:spPr>
        <a:xfrm>
          <a:off x="2947757" y="448484"/>
          <a:ext cx="498995" cy="313315"/>
        </a:xfrm>
        <a:prstGeom prst="rect">
          <a:avLst/>
        </a:prstGeom>
      </xdr:spPr>
    </xdr:pic>
    <xdr:clientData/>
  </xdr:oneCellAnchor>
  <xdr:oneCellAnchor>
    <xdr:from>
      <xdr:col>4</xdr:col>
      <xdr:colOff>326465</xdr:colOff>
      <xdr:row>1</xdr:row>
      <xdr:rowOff>400555</xdr:rowOff>
    </xdr:from>
    <xdr:ext cx="623212" cy="306403"/>
    <xdr:pic>
      <xdr:nvPicPr>
        <xdr:cNvPr id="6" name="Picture 1" descr="Afbeeldingsresultaat voor tu delft logo">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60040" y="429130"/>
          <a:ext cx="623212" cy="306403"/>
        </a:xfrm>
        <a:prstGeom prst="rect">
          <a:avLst/>
        </a:prstGeom>
        <a:noFill/>
        <a:ln>
          <a:noFill/>
        </a:ln>
      </xdr:spPr>
    </xdr:pic>
    <xdr:clientData/>
  </xdr:oneCellAnchor>
  <xdr:oneCellAnchor>
    <xdr:from>
      <xdr:col>5</xdr:col>
      <xdr:colOff>496432</xdr:colOff>
      <xdr:row>1</xdr:row>
      <xdr:rowOff>81955</xdr:rowOff>
    </xdr:from>
    <xdr:ext cx="1063449" cy="272844"/>
    <xdr:pic>
      <xdr:nvPicPr>
        <xdr:cNvPr id="7" name="Imagen 6" descr="Resultado de imagen de ISINNOVA LOGO">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192007" y="110530"/>
          <a:ext cx="1063449" cy="272844"/>
        </a:xfrm>
        <a:prstGeom prst="rect">
          <a:avLst/>
        </a:prstGeom>
        <a:noFill/>
        <a:ln>
          <a:noFill/>
        </a:ln>
      </xdr:spPr>
    </xdr:pic>
    <xdr:clientData/>
  </xdr:oneCellAnchor>
  <mc:AlternateContent xmlns:mc="http://schemas.openxmlformats.org/markup-compatibility/2006">
    <mc:Choice xmlns:a14="http://schemas.microsoft.com/office/drawing/2010/main" Requires="a14">
      <xdr:twoCellAnchor editAs="oneCell">
        <xdr:from>
          <xdr:col>6</xdr:col>
          <xdr:colOff>0</xdr:colOff>
          <xdr:row>14</xdr:row>
          <xdr:rowOff>0</xdr:rowOff>
        </xdr:from>
        <xdr:to>
          <xdr:col>7</xdr:col>
          <xdr:colOff>0</xdr:colOff>
          <xdr:row>15</xdr:row>
          <xdr:rowOff>0</xdr:rowOff>
        </xdr:to>
        <xdr:sp macro="" textlink="">
          <xdr:nvSpPr>
            <xdr:cNvPr id="6157" name="Drop Down 13" hidden="1">
              <a:extLst>
                <a:ext uri="{63B3BB69-23CF-44E3-9099-C40C66FF867C}">
                  <a14:compatExt spid="_x0000_s6157"/>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xdr:row>
          <xdr:rowOff>0</xdr:rowOff>
        </xdr:from>
        <xdr:to>
          <xdr:col>7</xdr:col>
          <xdr:colOff>0</xdr:colOff>
          <xdr:row>14</xdr:row>
          <xdr:rowOff>0</xdr:rowOff>
        </xdr:to>
        <xdr:sp macro="" textlink="">
          <xdr:nvSpPr>
            <xdr:cNvPr id="6158" name="Drop Down 14" hidden="1">
              <a:extLst>
                <a:ext uri="{63B3BB69-23CF-44E3-9099-C40C66FF867C}">
                  <a14:compatExt spid="_x0000_s6158"/>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0</xdr:colOff>
          <xdr:row>16</xdr:row>
          <xdr:rowOff>0</xdr:rowOff>
        </xdr:to>
        <xdr:sp macro="" textlink="">
          <xdr:nvSpPr>
            <xdr:cNvPr id="6159" name="Drop Down 15" hidden="1">
              <a:extLst>
                <a:ext uri="{63B3BB69-23CF-44E3-9099-C40C66FF867C}">
                  <a14:compatExt spid="_x0000_s6159"/>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17</xdr:row>
          <xdr:rowOff>0</xdr:rowOff>
        </xdr:from>
        <xdr:to>
          <xdr:col>7</xdr:col>
          <xdr:colOff>0</xdr:colOff>
          <xdr:row>18</xdr:row>
          <xdr:rowOff>0</xdr:rowOff>
        </xdr:to>
        <xdr:sp macro="" textlink="">
          <xdr:nvSpPr>
            <xdr:cNvPr id="6160" name="Drop Down 16" hidden="1">
              <a:extLst>
                <a:ext uri="{63B3BB69-23CF-44E3-9099-C40C66FF867C}">
                  <a14:compatExt spid="_x0000_s6160"/>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0</xdr:colOff>
          <xdr:row>17</xdr:row>
          <xdr:rowOff>0</xdr:rowOff>
        </xdr:to>
        <xdr:sp macro="" textlink="">
          <xdr:nvSpPr>
            <xdr:cNvPr id="6161" name="Drop Down 17" hidden="1">
              <a:extLst>
                <a:ext uri="{63B3BB69-23CF-44E3-9099-C40C66FF867C}">
                  <a14:compatExt spid="_x0000_s6161"/>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18</xdr:row>
          <xdr:rowOff>0</xdr:rowOff>
        </xdr:from>
        <xdr:to>
          <xdr:col>7</xdr:col>
          <xdr:colOff>0</xdr:colOff>
          <xdr:row>19</xdr:row>
          <xdr:rowOff>0</xdr:rowOff>
        </xdr:to>
        <xdr:sp macro="" textlink="">
          <xdr:nvSpPr>
            <xdr:cNvPr id="6162" name="Drop Down 18" hidden="1">
              <a:extLst>
                <a:ext uri="{63B3BB69-23CF-44E3-9099-C40C66FF867C}">
                  <a14:compatExt spid="_x0000_s6162"/>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xdr:row>
          <xdr:rowOff>0</xdr:rowOff>
        </xdr:from>
        <xdr:to>
          <xdr:col>7</xdr:col>
          <xdr:colOff>0</xdr:colOff>
          <xdr:row>21</xdr:row>
          <xdr:rowOff>0</xdr:rowOff>
        </xdr:to>
        <xdr:sp macro="" textlink="">
          <xdr:nvSpPr>
            <xdr:cNvPr id="6163" name="Drop Down 19" hidden="1">
              <a:extLst>
                <a:ext uri="{63B3BB69-23CF-44E3-9099-C40C66FF867C}">
                  <a14:compatExt spid="_x0000_s6163"/>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0</xdr:rowOff>
        </xdr:from>
        <xdr:to>
          <xdr:col>7</xdr:col>
          <xdr:colOff>0</xdr:colOff>
          <xdr:row>20</xdr:row>
          <xdr:rowOff>0</xdr:rowOff>
        </xdr:to>
        <xdr:sp macro="" textlink="">
          <xdr:nvSpPr>
            <xdr:cNvPr id="6164" name="Drop Down 20" hidden="1">
              <a:extLst>
                <a:ext uri="{63B3BB69-23CF-44E3-9099-C40C66FF867C}">
                  <a14:compatExt spid="_x0000_s6164"/>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21</xdr:row>
          <xdr:rowOff>0</xdr:rowOff>
        </xdr:from>
        <xdr:to>
          <xdr:col>7</xdr:col>
          <xdr:colOff>0</xdr:colOff>
          <xdr:row>22</xdr:row>
          <xdr:rowOff>0</xdr:rowOff>
        </xdr:to>
        <xdr:sp macro="" textlink="">
          <xdr:nvSpPr>
            <xdr:cNvPr id="6165" name="Drop Down 21" hidden="1">
              <a:extLst>
                <a:ext uri="{63B3BB69-23CF-44E3-9099-C40C66FF867C}">
                  <a14:compatExt spid="_x0000_s6165"/>
                </a:ext>
                <a:ext uri="{FF2B5EF4-FFF2-40B4-BE49-F238E27FC236}">
                  <a16:creationId xmlns:a16="http://schemas.microsoft.com/office/drawing/2014/main" id="{00000000-0008-0000-0100-00001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xdr:row>
          <xdr:rowOff>0</xdr:rowOff>
        </xdr:from>
        <xdr:to>
          <xdr:col>7</xdr:col>
          <xdr:colOff>0</xdr:colOff>
          <xdr:row>10</xdr:row>
          <xdr:rowOff>0</xdr:rowOff>
        </xdr:to>
        <xdr:sp macro="" textlink="">
          <xdr:nvSpPr>
            <xdr:cNvPr id="6166" name="Drop Down 22" hidden="1">
              <a:extLst>
                <a:ext uri="{63B3BB69-23CF-44E3-9099-C40C66FF867C}">
                  <a14:compatExt spid="_x0000_s6166"/>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xdr:row>
          <xdr:rowOff>0</xdr:rowOff>
        </xdr:from>
        <xdr:to>
          <xdr:col>7</xdr:col>
          <xdr:colOff>0</xdr:colOff>
          <xdr:row>9</xdr:row>
          <xdr:rowOff>0</xdr:rowOff>
        </xdr:to>
        <xdr:sp macro="" textlink="">
          <xdr:nvSpPr>
            <xdr:cNvPr id="6167" name="Drop Down 23" hidden="1">
              <a:extLst>
                <a:ext uri="{63B3BB69-23CF-44E3-9099-C40C66FF867C}">
                  <a14:compatExt spid="_x0000_s6167"/>
                </a:ext>
                <a:ext uri="{FF2B5EF4-FFF2-40B4-BE49-F238E27FC236}">
                  <a16:creationId xmlns:a16="http://schemas.microsoft.com/office/drawing/2014/main" id="{00000000-0008-0000-0100-00001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0</xdr:rowOff>
        </xdr:from>
        <xdr:to>
          <xdr:col>7</xdr:col>
          <xdr:colOff>0</xdr:colOff>
          <xdr:row>11</xdr:row>
          <xdr:rowOff>0</xdr:rowOff>
        </xdr:to>
        <xdr:sp macro="" textlink="">
          <xdr:nvSpPr>
            <xdr:cNvPr id="6168" name="Drop Down 24" hidden="1">
              <a:extLst>
                <a:ext uri="{63B3BB69-23CF-44E3-9099-C40C66FF867C}">
                  <a14:compatExt spid="_x0000_s6168"/>
                </a:ext>
                <a:ext uri="{FF2B5EF4-FFF2-40B4-BE49-F238E27FC236}">
                  <a16:creationId xmlns:a16="http://schemas.microsoft.com/office/drawing/2014/main" id="{00000000-0008-0000-0100-00001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xdr:col>
      <xdr:colOff>110067</xdr:colOff>
      <xdr:row>0</xdr:row>
      <xdr:rowOff>160867</xdr:rowOff>
    </xdr:from>
    <xdr:to>
      <xdr:col>4</xdr:col>
      <xdr:colOff>234197</xdr:colOff>
      <xdr:row>2</xdr:row>
      <xdr:rowOff>156180</xdr:rowOff>
    </xdr:to>
    <xdr:pic>
      <xdr:nvPicPr>
        <xdr:cNvPr id="2" name="Slika 1"/>
        <xdr:cNvPicPr>
          <a:picLocks noChangeAspect="1"/>
        </xdr:cNvPicPr>
      </xdr:nvPicPr>
      <xdr:blipFill>
        <a:blip xmlns:r="http://schemas.openxmlformats.org/officeDocument/2006/relationships" r:embed="rId1"/>
        <a:stretch>
          <a:fillRect/>
        </a:stretch>
      </xdr:blipFill>
      <xdr:spPr>
        <a:xfrm>
          <a:off x="3234267" y="160867"/>
          <a:ext cx="2054530" cy="6218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39</xdr:col>
      <xdr:colOff>0</xdr:colOff>
      <xdr:row>70</xdr:row>
      <xdr:rowOff>0</xdr:rowOff>
    </xdr:from>
    <xdr:ext cx="304800" cy="306161"/>
    <xdr:sp macro="" textlink="">
      <xdr:nvSpPr>
        <xdr:cNvPr id="2" name="AutoShape 2" descr="Resultado de imagen de urban rural regions oecd">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26203275" y="6305550"/>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39</xdr:col>
      <xdr:colOff>0</xdr:colOff>
      <xdr:row>148</xdr:row>
      <xdr:rowOff>0</xdr:rowOff>
    </xdr:from>
    <xdr:ext cx="304800" cy="306161"/>
    <xdr:sp macro="" textlink="">
      <xdr:nvSpPr>
        <xdr:cNvPr id="3" name="AutoShape 2" descr="Resultado de imagen de urban rural regions oecd">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17552894" y="12711953"/>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39</xdr:col>
      <xdr:colOff>0</xdr:colOff>
      <xdr:row>213</xdr:row>
      <xdr:rowOff>0</xdr:rowOff>
    </xdr:from>
    <xdr:ext cx="304800" cy="306161"/>
    <xdr:sp macro="" textlink="">
      <xdr:nvSpPr>
        <xdr:cNvPr id="4" name="AutoShape 2" descr="Resultado de imagen de urban rural regions oecd">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17552894" y="12711953"/>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39</xdr:col>
      <xdr:colOff>0</xdr:colOff>
      <xdr:row>221</xdr:row>
      <xdr:rowOff>0</xdr:rowOff>
    </xdr:from>
    <xdr:ext cx="304800" cy="306161"/>
    <xdr:sp macro="" textlink="">
      <xdr:nvSpPr>
        <xdr:cNvPr id="5" name="AutoShape 2" descr="Resultado de imagen de urban rural regions oecd">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17552894" y="26696894"/>
          <a:ext cx="304800" cy="306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HERPLAN/Tekoci%20projekti/ESPON_QoL%20mini%20atlas/DASHBOARD/ESPON_QoL_DASHBOARD_SloveniaNUTS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Local context"/>
      <sheetName val="QoL DATA"/>
      <sheetName val="Weighting System"/>
      <sheetName val="Metadata"/>
      <sheetName val="Framework"/>
      <sheetName val="Data &amp; Normalization"/>
      <sheetName val="TQoL Indexes"/>
    </sheetNames>
    <sheetDataSet>
      <sheetData sheetId="0"/>
      <sheetData sheetId="1"/>
      <sheetData sheetId="2">
        <row r="14">
          <cell r="C14" t="str">
            <v>b11</v>
          </cell>
          <cell r="D14" t="str">
            <v>b11</v>
          </cell>
          <cell r="E14" t="str">
            <v>b12</v>
          </cell>
          <cell r="F14" t="str">
            <v>b12</v>
          </cell>
          <cell r="G14" t="str">
            <v>b13</v>
          </cell>
          <cell r="H14" t="str">
            <v>b13</v>
          </cell>
          <cell r="I14" t="str">
            <v>b21</v>
          </cell>
          <cell r="J14" t="str">
            <v>b21</v>
          </cell>
          <cell r="K14" t="str">
            <v>b22</v>
          </cell>
          <cell r="L14" t="str">
            <v>b22</v>
          </cell>
          <cell r="M14" t="str">
            <v>b23</v>
          </cell>
          <cell r="N14" t="str">
            <v>b23</v>
          </cell>
          <cell r="O14" t="str">
            <v>b24</v>
          </cell>
          <cell r="P14" t="str">
            <v>b24</v>
          </cell>
          <cell r="Q14" t="str">
            <v>b25</v>
          </cell>
          <cell r="R14" t="str">
            <v>b25</v>
          </cell>
          <cell r="S14" t="str">
            <v>b26</v>
          </cell>
          <cell r="T14" t="str">
            <v>b26</v>
          </cell>
          <cell r="U14" t="str">
            <v>b31</v>
          </cell>
          <cell r="V14" t="str">
            <v>b31</v>
          </cell>
          <cell r="W14" t="str">
            <v>b32</v>
          </cell>
          <cell r="X14" t="str">
            <v>b32</v>
          </cell>
          <cell r="Y14" t="str">
            <v>m11</v>
          </cell>
          <cell r="Z14" t="str">
            <v>m11</v>
          </cell>
          <cell r="AA14" t="str">
            <v>m12</v>
          </cell>
          <cell r="AB14" t="str">
            <v>m12</v>
          </cell>
          <cell r="AC14" t="str">
            <v>m21</v>
          </cell>
          <cell r="AD14" t="str">
            <v>m21</v>
          </cell>
          <cell r="AE14" t="str">
            <v>m22</v>
          </cell>
          <cell r="AF14" t="str">
            <v>m22</v>
          </cell>
          <cell r="AG14" t="str">
            <v>m31</v>
          </cell>
          <cell r="AH14" t="str">
            <v>m31</v>
          </cell>
          <cell r="AI14" t="str">
            <v>m32</v>
          </cell>
          <cell r="AJ14" t="str">
            <v>m32</v>
          </cell>
          <cell r="AK14" t="str">
            <v>f11</v>
          </cell>
          <cell r="AL14" t="str">
            <v>f11</v>
          </cell>
          <cell r="AM14" t="str">
            <v>f12</v>
          </cell>
          <cell r="AN14" t="str">
            <v>f12</v>
          </cell>
          <cell r="AO14" t="str">
            <v>f21</v>
          </cell>
          <cell r="AP14" t="str">
            <v>f21</v>
          </cell>
          <cell r="AQ14" t="str">
            <v>f22</v>
          </cell>
          <cell r="AR14" t="str">
            <v>f22</v>
          </cell>
          <cell r="AS14" t="str">
            <v>f31</v>
          </cell>
          <cell r="AT14" t="str">
            <v>f31</v>
          </cell>
        </row>
      </sheetData>
      <sheetData sheetId="3"/>
      <sheetData sheetId="4"/>
      <sheetData sheetId="5"/>
      <sheetData sheetId="6"/>
      <sheetData sheetId="7"/>
    </sheetDataSet>
  </externalBook>
</externalLink>
</file>

<file path=xl/theme/theme1.xml><?xml version="1.0" encoding="utf-8"?>
<a:theme xmlns:a="http://schemas.openxmlformats.org/drawingml/2006/main" name="Tema de l'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ici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ici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5" Type="http://schemas.openxmlformats.org/officeDocument/2006/relationships/ctrlProp" Target="../ctrlProps/ctrlProp1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J30"/>
  <sheetViews>
    <sheetView showGridLines="0" tabSelected="1" zoomScale="85" zoomScaleNormal="85" workbookViewId="0">
      <selection activeCell="K32" sqref="K32"/>
    </sheetView>
  </sheetViews>
  <sheetFormatPr defaultColWidth="11.44140625" defaultRowHeight="14.4"/>
  <cols>
    <col min="1" max="1" width="2.44140625" customWidth="1"/>
    <col min="2" max="2" width="3.6640625" customWidth="1"/>
    <col min="3" max="11" width="11.44140625" customWidth="1"/>
    <col min="12" max="12" width="3.44140625" customWidth="1"/>
    <col min="13" max="13" width="8.6640625" customWidth="1"/>
    <col min="14" max="18" width="11.44140625" customWidth="1"/>
    <col min="19" max="19" width="8.6640625" customWidth="1"/>
    <col min="20" max="20" width="3.44140625" customWidth="1"/>
    <col min="21" max="24" width="11.44140625" customWidth="1"/>
    <col min="25" max="25" width="2.33203125" customWidth="1"/>
  </cols>
  <sheetData>
    <row r="1" spans="1:36" s="7" customFormat="1" ht="2.4" customHeight="1"/>
    <row r="2" spans="1:36" s="7" customFormat="1" ht="45" customHeight="1">
      <c r="B2" s="70"/>
      <c r="C2" s="70"/>
      <c r="D2" s="70"/>
      <c r="E2" s="70"/>
      <c r="F2" s="70"/>
      <c r="G2" s="70"/>
      <c r="H2" s="70"/>
      <c r="I2" s="70"/>
      <c r="J2" s="70"/>
      <c r="K2" s="70"/>
      <c r="L2" s="70"/>
      <c r="M2" s="70"/>
      <c r="N2" s="70"/>
      <c r="O2" s="72"/>
      <c r="P2" s="70"/>
      <c r="Q2" s="70"/>
      <c r="R2" s="70"/>
      <c r="S2" s="70"/>
      <c r="T2" s="70"/>
      <c r="U2" s="70"/>
      <c r="V2" s="70"/>
      <c r="W2" s="70"/>
      <c r="X2" s="70"/>
      <c r="Y2" s="70"/>
    </row>
    <row r="3" spans="1:36" s="7" customFormat="1" ht="33">
      <c r="B3" s="70"/>
      <c r="C3" s="70"/>
      <c r="D3" s="70"/>
      <c r="E3" s="70"/>
      <c r="F3" s="70"/>
      <c r="G3" s="70"/>
      <c r="H3" s="70"/>
      <c r="I3" s="70"/>
      <c r="J3" s="70"/>
      <c r="K3" s="70"/>
      <c r="L3" s="70"/>
      <c r="M3" s="70"/>
      <c r="N3" s="73" t="s">
        <v>187</v>
      </c>
      <c r="O3" s="70"/>
      <c r="P3" s="70"/>
      <c r="Q3" s="70"/>
      <c r="R3" s="70"/>
      <c r="S3" s="70"/>
      <c r="T3" s="70"/>
      <c r="U3" s="70"/>
      <c r="V3" s="70"/>
      <c r="W3" s="70"/>
      <c r="X3" s="70"/>
      <c r="Y3" s="70"/>
    </row>
    <row r="4" spans="1:36" s="7" customFormat="1" ht="7.95" customHeight="1" thickBot="1">
      <c r="B4" s="74"/>
      <c r="C4" s="75"/>
      <c r="D4" s="75"/>
      <c r="E4" s="75"/>
      <c r="F4" s="75"/>
      <c r="G4" s="75"/>
      <c r="H4" s="75"/>
      <c r="I4" s="75"/>
      <c r="J4" s="75"/>
      <c r="K4" s="75"/>
      <c r="L4" s="75"/>
      <c r="M4" s="75"/>
      <c r="N4" s="75"/>
      <c r="O4" s="75"/>
      <c r="P4" s="75"/>
      <c r="Q4" s="75"/>
      <c r="R4" s="75"/>
      <c r="S4" s="75"/>
      <c r="T4" s="75"/>
      <c r="U4" s="75"/>
      <c r="V4" s="75"/>
      <c r="W4" s="75"/>
      <c r="X4" s="75"/>
      <c r="Y4" s="75"/>
    </row>
    <row r="5" spans="1:36" s="7" customFormat="1" ht="8.25" customHeight="1">
      <c r="B5" s="374"/>
      <c r="C5" s="374"/>
      <c r="D5" s="374"/>
      <c r="E5" s="374"/>
      <c r="F5" s="374"/>
      <c r="G5" s="374"/>
      <c r="H5" s="374"/>
      <c r="I5" s="374"/>
      <c r="J5" s="383"/>
      <c r="K5" s="383"/>
      <c r="L5" s="383"/>
      <c r="M5" s="383"/>
      <c r="N5" s="383"/>
      <c r="O5" s="383"/>
      <c r="P5" s="383"/>
      <c r="Q5" s="383"/>
      <c r="R5" s="383"/>
      <c r="S5" s="383"/>
      <c r="T5" s="383"/>
      <c r="U5" s="383"/>
      <c r="V5" s="383"/>
      <c r="W5" s="376"/>
      <c r="X5" s="359"/>
      <c r="Y5" s="376"/>
    </row>
    <row r="6" spans="1:36" s="7" customFormat="1" ht="15" customHeight="1" thickBot="1">
      <c r="B6" s="380" t="s">
        <v>186</v>
      </c>
      <c r="C6" s="380"/>
      <c r="D6" s="380"/>
      <c r="E6" s="380"/>
      <c r="F6" s="380"/>
      <c r="G6" s="380"/>
      <c r="H6" s="380"/>
      <c r="I6" s="380"/>
      <c r="J6" s="380"/>
      <c r="K6" s="380"/>
      <c r="L6" s="380"/>
      <c r="M6" s="380"/>
      <c r="N6" s="380"/>
      <c r="O6" s="380"/>
      <c r="P6" s="380"/>
      <c r="Q6" s="380"/>
      <c r="R6" s="380"/>
      <c r="S6" s="380"/>
      <c r="U6" s="380" t="s">
        <v>199</v>
      </c>
      <c r="V6" s="380"/>
      <c r="W6" s="380"/>
      <c r="X6" s="380"/>
      <c r="Y6" s="380"/>
    </row>
    <row r="7" spans="1:36" s="7" customFormat="1" ht="5.25" customHeight="1" thickBot="1">
      <c r="B7" s="376"/>
      <c r="C7" s="376"/>
      <c r="D7" s="376"/>
      <c r="E7" s="382"/>
      <c r="F7" s="382"/>
      <c r="G7" s="376"/>
      <c r="H7" s="376"/>
      <c r="I7" s="376"/>
      <c r="J7" s="376"/>
      <c r="K7" s="376"/>
      <c r="L7" s="382"/>
      <c r="M7" s="359"/>
      <c r="N7" s="129"/>
      <c r="O7" s="382"/>
      <c r="P7" s="382"/>
      <c r="Q7" s="359"/>
      <c r="R7" s="359"/>
      <c r="S7" s="359"/>
      <c r="T7" s="382"/>
      <c r="U7" s="129"/>
      <c r="V7" s="376"/>
      <c r="W7" s="381"/>
      <c r="X7" s="376"/>
      <c r="Y7" s="375"/>
      <c r="AA7" s="6"/>
      <c r="AB7" s="6"/>
      <c r="AC7" s="6"/>
      <c r="AD7" s="6"/>
      <c r="AE7" s="6"/>
      <c r="AF7" s="6"/>
    </row>
    <row r="8" spans="1:36" s="6" customFormat="1" ht="42.75" customHeight="1" thickBot="1">
      <c r="A8" s="7"/>
      <c r="B8" s="386"/>
      <c r="C8" s="439" t="s">
        <v>692</v>
      </c>
      <c r="D8" s="439"/>
      <c r="E8" s="439"/>
      <c r="F8" s="439"/>
      <c r="G8" s="439"/>
      <c r="H8" s="439"/>
      <c r="I8" s="439"/>
      <c r="J8" s="439"/>
      <c r="K8" s="439"/>
      <c r="M8" s="374"/>
      <c r="N8" s="386"/>
      <c r="O8" s="386"/>
      <c r="P8" s="386"/>
      <c r="Q8" s="374"/>
      <c r="R8" s="374"/>
      <c r="S8" s="374"/>
      <c r="U8" s="440" t="s">
        <v>461</v>
      </c>
      <c r="V8" s="441"/>
      <c r="W8" s="441"/>
      <c r="X8" s="442"/>
      <c r="Y8" s="374"/>
      <c r="Z8" s="7"/>
      <c r="AJ8" s="141"/>
    </row>
    <row r="9" spans="1:36" ht="24" customHeight="1" thickTop="1" thickBot="1">
      <c r="B9" s="386"/>
      <c r="C9" s="439"/>
      <c r="D9" s="439"/>
      <c r="E9" s="439"/>
      <c r="F9" s="439"/>
      <c r="G9" s="439"/>
      <c r="H9" s="439"/>
      <c r="I9" s="439"/>
      <c r="J9" s="439"/>
      <c r="K9" s="439"/>
      <c r="M9" s="374"/>
      <c r="N9" s="386"/>
      <c r="O9" s="386"/>
      <c r="P9" s="386"/>
      <c r="Q9" s="374"/>
      <c r="R9" s="374"/>
      <c r="S9" s="374"/>
      <c r="U9" s="385"/>
      <c r="V9" s="384"/>
      <c r="W9" s="384"/>
      <c r="X9" s="384"/>
      <c r="Y9" s="374"/>
    </row>
    <row r="10" spans="1:36" ht="42.75" customHeight="1" thickBot="1">
      <c r="B10" s="386"/>
      <c r="C10" s="439"/>
      <c r="D10" s="439"/>
      <c r="E10" s="439"/>
      <c r="F10" s="439"/>
      <c r="G10" s="439"/>
      <c r="H10" s="439"/>
      <c r="I10" s="439"/>
      <c r="J10" s="439"/>
      <c r="K10" s="439"/>
      <c r="M10" s="374"/>
      <c r="N10" s="386"/>
      <c r="O10" s="386"/>
      <c r="P10" s="386"/>
      <c r="Q10" s="374"/>
      <c r="R10" s="374"/>
      <c r="S10" s="374"/>
      <c r="U10" s="440" t="s">
        <v>693</v>
      </c>
      <c r="V10" s="441"/>
      <c r="W10" s="441"/>
      <c r="X10" s="442"/>
      <c r="Y10" s="374"/>
    </row>
    <row r="11" spans="1:36" ht="24" customHeight="1" thickTop="1">
      <c r="B11" s="386"/>
      <c r="C11" s="439"/>
      <c r="D11" s="439"/>
      <c r="E11" s="439"/>
      <c r="F11" s="439"/>
      <c r="G11" s="439"/>
      <c r="H11" s="439"/>
      <c r="I11" s="439"/>
      <c r="J11" s="439"/>
      <c r="K11" s="439"/>
      <c r="M11" s="374"/>
      <c r="N11" s="386"/>
      <c r="O11" s="386"/>
      <c r="P11" s="386"/>
      <c r="Q11" s="374"/>
      <c r="R11" s="374"/>
      <c r="S11" s="374"/>
      <c r="U11" s="385"/>
      <c r="V11" s="384"/>
      <c r="W11" s="384"/>
      <c r="X11" s="384"/>
      <c r="Y11" s="374"/>
    </row>
    <row r="12" spans="1:36" ht="42.75" customHeight="1">
      <c r="B12" s="386"/>
      <c r="C12" s="439"/>
      <c r="D12" s="439"/>
      <c r="E12" s="439"/>
      <c r="F12" s="439"/>
      <c r="G12" s="439"/>
      <c r="H12" s="439"/>
      <c r="I12" s="439"/>
      <c r="J12" s="439"/>
      <c r="K12" s="439"/>
      <c r="M12" s="374"/>
      <c r="N12" s="386"/>
      <c r="O12" s="386"/>
      <c r="P12" s="386"/>
      <c r="Q12" s="374"/>
      <c r="R12" s="374"/>
      <c r="S12" s="374"/>
      <c r="U12" s="385"/>
      <c r="V12" s="384"/>
      <c r="W12" s="384"/>
      <c r="X12" s="384"/>
      <c r="Y12" s="374"/>
    </row>
    <row r="13" spans="1:36" ht="24" customHeight="1" thickBot="1">
      <c r="B13" s="386"/>
      <c r="C13" s="439"/>
      <c r="D13" s="439"/>
      <c r="E13" s="439"/>
      <c r="F13" s="439"/>
      <c r="G13" s="439"/>
      <c r="H13" s="439"/>
      <c r="I13" s="439"/>
      <c r="J13" s="439"/>
      <c r="K13" s="439"/>
      <c r="M13" s="374"/>
      <c r="N13" s="386"/>
      <c r="O13" s="386"/>
      <c r="P13" s="386"/>
      <c r="Q13" s="374"/>
      <c r="R13" s="374"/>
      <c r="S13" s="374"/>
      <c r="V13" s="371"/>
      <c r="Y13" s="7"/>
    </row>
    <row r="14" spans="1:36" ht="42.75" customHeight="1" thickBot="1">
      <c r="B14" s="386"/>
      <c r="C14" s="439"/>
      <c r="D14" s="439"/>
      <c r="E14" s="439"/>
      <c r="F14" s="439"/>
      <c r="G14" s="439"/>
      <c r="H14" s="439"/>
      <c r="I14" s="439"/>
      <c r="J14" s="439"/>
      <c r="K14" s="439"/>
      <c r="M14" s="374"/>
      <c r="N14" s="386"/>
      <c r="O14" s="386"/>
      <c r="P14" s="386"/>
      <c r="Q14" s="374"/>
      <c r="R14" s="374"/>
      <c r="S14" s="374"/>
      <c r="U14" s="443" t="s">
        <v>198</v>
      </c>
      <c r="V14" s="444"/>
      <c r="W14" s="444"/>
      <c r="X14" s="445"/>
      <c r="Y14" s="374"/>
    </row>
    <row r="15" spans="1:36" ht="24" customHeight="1" thickBot="1">
      <c r="B15" s="386"/>
      <c r="C15" s="439"/>
      <c r="D15" s="439"/>
      <c r="E15" s="439"/>
      <c r="F15" s="439"/>
      <c r="G15" s="439"/>
      <c r="H15" s="439"/>
      <c r="I15" s="439"/>
      <c r="J15" s="439"/>
      <c r="K15" s="439"/>
      <c r="M15" s="374"/>
      <c r="N15" s="386"/>
      <c r="O15" s="386"/>
      <c r="P15" s="386"/>
      <c r="Q15" s="374"/>
      <c r="R15" s="374"/>
      <c r="S15" s="374"/>
      <c r="Y15" s="374"/>
    </row>
    <row r="16" spans="1:36" ht="42.75" customHeight="1" thickBot="1">
      <c r="B16" s="386"/>
      <c r="C16" s="439"/>
      <c r="D16" s="439"/>
      <c r="E16" s="439"/>
      <c r="F16" s="439"/>
      <c r="G16" s="439"/>
      <c r="H16" s="439"/>
      <c r="I16" s="439"/>
      <c r="J16" s="439"/>
      <c r="K16" s="439"/>
      <c r="M16" s="374"/>
      <c r="N16" s="386"/>
      <c r="O16" s="386"/>
      <c r="P16" s="386"/>
      <c r="Q16" s="374"/>
      <c r="R16" s="374"/>
      <c r="S16" s="374"/>
      <c r="U16" s="443" t="s">
        <v>185</v>
      </c>
      <c r="V16" s="444"/>
      <c r="W16" s="444"/>
      <c r="X16" s="445"/>
      <c r="Y16" s="374"/>
    </row>
    <row r="17" spans="2:26" ht="24" customHeight="1" thickBot="1">
      <c r="B17" s="386"/>
      <c r="C17" s="439"/>
      <c r="D17" s="439"/>
      <c r="E17" s="439"/>
      <c r="F17" s="439"/>
      <c r="G17" s="439"/>
      <c r="H17" s="439"/>
      <c r="I17" s="439"/>
      <c r="J17" s="439"/>
      <c r="K17" s="439"/>
      <c r="M17" s="374"/>
      <c r="N17" s="386"/>
      <c r="O17" s="386"/>
      <c r="P17" s="386"/>
      <c r="Q17" s="374"/>
      <c r="R17" s="374"/>
      <c r="S17" s="374"/>
      <c r="U17" s="385"/>
      <c r="V17" s="384"/>
      <c r="W17" s="384"/>
      <c r="X17" s="384"/>
      <c r="Y17" s="374"/>
    </row>
    <row r="18" spans="2:26" ht="42.75" customHeight="1" thickBot="1">
      <c r="B18" s="386"/>
      <c r="C18" s="439"/>
      <c r="D18" s="439"/>
      <c r="E18" s="439"/>
      <c r="F18" s="439"/>
      <c r="G18" s="439"/>
      <c r="H18" s="439"/>
      <c r="I18" s="439"/>
      <c r="J18" s="439"/>
      <c r="K18" s="439"/>
      <c r="M18" s="374"/>
      <c r="N18" s="386"/>
      <c r="O18" s="386"/>
      <c r="P18" s="386"/>
      <c r="Q18" s="374"/>
      <c r="R18" s="374"/>
      <c r="S18" s="374"/>
      <c r="U18" s="443" t="s">
        <v>184</v>
      </c>
      <c r="V18" s="444"/>
      <c r="W18" s="444"/>
      <c r="X18" s="445"/>
      <c r="Y18" s="374"/>
    </row>
    <row r="19" spans="2:26" ht="18.600000000000001" thickBot="1">
      <c r="B19" s="380"/>
      <c r="C19" s="380"/>
      <c r="D19" s="69"/>
      <c r="E19" s="69"/>
      <c r="F19" s="69"/>
      <c r="G19" s="69"/>
      <c r="H19" s="69"/>
      <c r="I19" s="69"/>
      <c r="J19" s="69"/>
      <c r="K19" s="69"/>
      <c r="L19" s="69"/>
      <c r="M19" s="69"/>
      <c r="N19" s="69"/>
      <c r="O19" s="69"/>
      <c r="P19" s="69"/>
      <c r="Q19" s="69"/>
      <c r="R19" s="69"/>
      <c r="S19" s="69"/>
      <c r="U19" s="385"/>
      <c r="V19" s="384"/>
      <c r="W19" s="384"/>
      <c r="X19" s="384"/>
      <c r="Y19" s="374"/>
    </row>
    <row r="20" spans="2:26" s="6" customFormat="1" ht="5.25" customHeight="1">
      <c r="B20" s="376"/>
      <c r="C20" s="379"/>
      <c r="D20" s="379"/>
      <c r="E20" s="379"/>
      <c r="F20" s="379"/>
      <c r="G20" s="379"/>
      <c r="H20" s="379"/>
      <c r="I20" s="379"/>
      <c r="J20" s="379"/>
      <c r="K20" s="379"/>
      <c r="M20" s="376"/>
      <c r="N20" s="378"/>
      <c r="O20" s="376"/>
      <c r="P20" s="377"/>
      <c r="Q20" s="376"/>
      <c r="R20" s="376"/>
      <c r="S20" s="376"/>
      <c r="U20"/>
      <c r="V20" s="371"/>
      <c r="W20"/>
      <c r="X20"/>
    </row>
    <row r="21" spans="2:26" s="141" customFormat="1" ht="20.25" customHeight="1"/>
    <row r="22" spans="2:26" s="141" customFormat="1" ht="20.25" customHeight="1"/>
    <row r="23" spans="2:26" s="141" customFormat="1" ht="20.25" customHeight="1"/>
    <row r="24" spans="2:26" s="141" customFormat="1" ht="20.25" customHeight="1"/>
    <row r="25" spans="2:26" s="141" customFormat="1" ht="20.25" customHeight="1"/>
    <row r="26" spans="2:26" s="141" customFormat="1" ht="20.25" customHeight="1"/>
    <row r="27" spans="2:26">
      <c r="B27" s="371"/>
      <c r="C27" s="373"/>
      <c r="D27" s="372"/>
      <c r="E27" s="372"/>
      <c r="F27" s="372"/>
      <c r="G27" s="372"/>
      <c r="H27" s="372"/>
      <c r="I27" s="372"/>
      <c r="J27" s="372"/>
      <c r="K27" s="372"/>
      <c r="M27" s="372"/>
      <c r="N27" s="372"/>
      <c r="O27" s="372"/>
      <c r="P27" s="372"/>
      <c r="Q27" s="372"/>
      <c r="R27" s="372"/>
      <c r="S27" s="372"/>
      <c r="U27" s="141"/>
      <c r="V27" s="371"/>
    </row>
    <row r="28" spans="2:26" ht="15.75" customHeight="1">
      <c r="B28" s="371"/>
      <c r="C28" s="373"/>
      <c r="D28" s="372"/>
      <c r="E28" s="372"/>
      <c r="F28" s="372"/>
      <c r="G28" s="372"/>
      <c r="H28" s="372"/>
      <c r="I28" s="372"/>
      <c r="J28" s="372"/>
      <c r="K28" s="372"/>
      <c r="M28" s="372"/>
      <c r="N28" s="372"/>
      <c r="O28" s="372"/>
      <c r="P28" s="372"/>
      <c r="Q28" s="372"/>
      <c r="R28" s="372"/>
      <c r="S28" s="372"/>
      <c r="U28" s="141"/>
      <c r="V28" s="371"/>
    </row>
    <row r="29" spans="2:26" ht="18">
      <c r="M29" s="371"/>
      <c r="Q29" s="371"/>
      <c r="R29" s="371"/>
      <c r="S29" s="371"/>
      <c r="U29" s="374"/>
      <c r="V29" s="374"/>
      <c r="W29" s="374"/>
      <c r="X29" s="374"/>
      <c r="Y29" s="141"/>
      <c r="Z29" s="371"/>
    </row>
    <row r="30" spans="2:26">
      <c r="U30" s="371"/>
      <c r="V30" s="371"/>
      <c r="W30" s="371"/>
      <c r="X30" s="371"/>
      <c r="Y30" s="371"/>
    </row>
  </sheetData>
  <mergeCells count="6">
    <mergeCell ref="C8:K18"/>
    <mergeCell ref="U8:X8"/>
    <mergeCell ref="U10:X10"/>
    <mergeCell ref="U16:X16"/>
    <mergeCell ref="U14:X14"/>
    <mergeCell ref="U18:X18"/>
  </mergeCells>
  <conditionalFormatting sqref="O20">
    <cfRule type="colorScale" priority="1">
      <colorScale>
        <cfvo type="min"/>
        <cfvo type="percentile" val="50"/>
        <cfvo type="max"/>
        <color rgb="FFF8696B"/>
        <color rgb="FFFCFCFF"/>
        <color rgb="FF63BE7B"/>
      </colorScale>
    </cfRule>
  </conditionalFormatting>
  <conditionalFormatting sqref="AA7:AA8">
    <cfRule type="colorScale" priority="2">
      <colorScale>
        <cfvo type="min"/>
        <cfvo type="percentile" val="50"/>
        <cfvo type="max"/>
        <color rgb="FFF8696B"/>
        <color rgb="FFFCFCFF"/>
        <color rgb="FF63BE7B"/>
      </colorScale>
    </cfRule>
  </conditionalFormatting>
  <hyperlinks>
    <hyperlink ref="U14" location="'ESPON Dashboard'!A1" display="'ESPON Dashboard'!A1"/>
    <hyperlink ref="U14:X14" location="'Weighting System'!A1" display="Go to the weighting system"/>
    <hyperlink ref="U8" location="'ESPON Dashboard'!A1" display="'ESPON Dashboard'!A1"/>
    <hyperlink ref="U10" location="'ESPON Dashboard'!A1" display="'ESPON Dashboard'!A1"/>
    <hyperlink ref="U10:X10" location="'QoL DATA'!A1" display="'QoL DATA'!A1"/>
    <hyperlink ref="U16" location="'ESPON Dashboard'!A1" display="'ESPON Dashboard'!A1"/>
    <hyperlink ref="U16:X16" location="Metadata!A1" display="View the complete list of indicators, sources and definitions"/>
    <hyperlink ref="U18:X18" location="Framework!A1" display="View the framework used to select the indicators for each sub-domain"/>
    <hyperlink ref="U8:X8" location="'Local context'!A1" display="See the TQoL Index for all regions in the Local context"/>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5" tint="0.59999389629810485"/>
  </sheetPr>
  <dimension ref="A1:AK123"/>
  <sheetViews>
    <sheetView showGridLines="0" topLeftCell="A22" zoomScale="85" zoomScaleNormal="85" workbookViewId="0">
      <selection activeCell="B9" sqref="B9"/>
    </sheetView>
  </sheetViews>
  <sheetFormatPr defaultColWidth="9.109375" defaultRowHeight="14.4"/>
  <cols>
    <col min="1" max="1" width="2.44140625" style="7" customWidth="1"/>
    <col min="2" max="2" width="3.6640625" style="7" customWidth="1"/>
    <col min="3" max="4" width="11.44140625" style="7" customWidth="1"/>
    <col min="5" max="5" width="15.109375" style="7" customWidth="1"/>
    <col min="6" max="22" width="11.44140625" style="7" customWidth="1"/>
    <col min="23" max="23" width="2.33203125" style="7" customWidth="1"/>
    <col min="24" max="16384" width="9.109375" style="7"/>
  </cols>
  <sheetData>
    <row r="1" spans="1:34" ht="2.4" customHeight="1"/>
    <row r="2" spans="1:34" ht="45" customHeight="1">
      <c r="B2" s="70"/>
      <c r="C2" s="70"/>
      <c r="D2" s="70"/>
      <c r="E2" s="70"/>
      <c r="F2" s="71"/>
      <c r="G2" s="70"/>
      <c r="H2" s="70"/>
      <c r="I2" s="70"/>
      <c r="J2" s="70"/>
      <c r="K2" s="70"/>
      <c r="L2" s="70"/>
      <c r="M2" s="70"/>
      <c r="N2" s="72"/>
      <c r="O2" s="70"/>
      <c r="P2" s="70"/>
      <c r="Q2" s="70"/>
      <c r="R2" s="70"/>
      <c r="S2" s="70"/>
      <c r="T2" s="70"/>
      <c r="U2" s="70"/>
      <c r="V2" s="70"/>
      <c r="W2" s="70"/>
    </row>
    <row r="3" spans="1:34" ht="33">
      <c r="B3" s="70"/>
      <c r="C3" s="70"/>
      <c r="D3" s="70"/>
      <c r="E3" s="70"/>
      <c r="F3" s="70"/>
      <c r="G3" s="70"/>
      <c r="H3" s="70"/>
      <c r="I3" s="70"/>
      <c r="J3" s="70"/>
      <c r="K3" s="70"/>
      <c r="L3" s="73" t="s">
        <v>458</v>
      </c>
      <c r="M3" s="70"/>
      <c r="N3" s="70"/>
      <c r="O3" s="70"/>
      <c r="P3" s="70"/>
      <c r="Q3" s="70"/>
      <c r="R3" s="70"/>
      <c r="S3" s="70"/>
      <c r="T3" s="70"/>
      <c r="U3" s="70"/>
      <c r="V3" s="70"/>
      <c r="W3" s="70"/>
    </row>
    <row r="4" spans="1:34" ht="7.95" customHeight="1" thickBot="1">
      <c r="B4" s="74"/>
      <c r="C4" s="75"/>
      <c r="D4" s="75"/>
      <c r="E4" s="75"/>
      <c r="F4" s="75"/>
      <c r="G4" s="75"/>
      <c r="H4" s="75"/>
      <c r="I4" s="75"/>
      <c r="J4" s="75"/>
      <c r="K4" s="75"/>
      <c r="L4" s="75"/>
      <c r="M4" s="75"/>
      <c r="N4" s="75"/>
      <c r="O4" s="75"/>
      <c r="P4" s="75"/>
      <c r="Q4" s="75"/>
      <c r="R4" s="75"/>
      <c r="S4" s="75"/>
      <c r="T4" s="75"/>
      <c r="U4" s="75"/>
      <c r="V4" s="75"/>
      <c r="W4" s="75"/>
    </row>
    <row r="5" spans="1:34" ht="15" customHeight="1">
      <c r="B5" s="446" t="s">
        <v>459</v>
      </c>
      <c r="C5" s="446"/>
      <c r="D5" s="446"/>
      <c r="E5" s="446"/>
      <c r="F5" s="446"/>
      <c r="G5" s="446"/>
      <c r="H5" s="446"/>
      <c r="I5" s="446"/>
      <c r="J5" s="105"/>
      <c r="K5" s="105"/>
      <c r="L5" s="105"/>
      <c r="M5" s="105"/>
      <c r="N5" s="105"/>
      <c r="O5" s="105"/>
      <c r="P5" s="105"/>
      <c r="Q5" s="105"/>
      <c r="R5" s="105"/>
      <c r="S5" s="105"/>
      <c r="T5" s="105"/>
      <c r="U5" s="105"/>
      <c r="V5" s="278"/>
    </row>
    <row r="6" spans="1:34" ht="15" customHeight="1">
      <c r="B6" s="447"/>
      <c r="C6" s="447"/>
      <c r="D6" s="447"/>
      <c r="E6" s="447"/>
      <c r="F6" s="447"/>
      <c r="G6" s="447"/>
      <c r="H6" s="447"/>
      <c r="I6" s="447"/>
      <c r="J6" s="106"/>
      <c r="K6" s="106"/>
      <c r="L6" s="106"/>
      <c r="M6" s="106"/>
      <c r="N6" s="106"/>
      <c r="O6" s="106"/>
      <c r="P6" s="106"/>
      <c r="Q6" s="106"/>
      <c r="R6" s="106"/>
      <c r="S6" s="106"/>
      <c r="T6" s="106"/>
      <c r="V6" s="107"/>
    </row>
    <row r="7" spans="1:34" ht="15" customHeight="1">
      <c r="B7" s="447"/>
      <c r="C7" s="447"/>
      <c r="D7" s="447"/>
      <c r="E7" s="447"/>
      <c r="F7" s="447"/>
      <c r="G7" s="447"/>
      <c r="H7" s="447"/>
      <c r="I7" s="447"/>
      <c r="J7" s="106"/>
      <c r="K7" s="106"/>
      <c r="L7" s="106"/>
      <c r="M7" s="106"/>
      <c r="N7" s="106"/>
      <c r="O7" s="106"/>
      <c r="P7" s="106"/>
      <c r="Q7" s="106"/>
      <c r="R7" s="106"/>
      <c r="S7" s="106"/>
      <c r="T7" s="106"/>
      <c r="V7" s="107" t="s">
        <v>200</v>
      </c>
    </row>
    <row r="8" spans="1:34" ht="15.6">
      <c r="B8" s="47" t="s">
        <v>695</v>
      </c>
      <c r="E8" s="9"/>
      <c r="F8" s="66"/>
      <c r="L8" s="81"/>
      <c r="M8" s="130"/>
      <c r="N8" s="9"/>
      <c r="O8" s="9"/>
      <c r="P8" s="9"/>
      <c r="Q8" s="129"/>
      <c r="R8" s="448"/>
      <c r="S8" s="448"/>
      <c r="T8" s="78"/>
      <c r="V8" s="107"/>
      <c r="W8" s="48"/>
      <c r="Y8" s="6"/>
      <c r="Z8" s="6"/>
      <c r="AA8" s="6"/>
      <c r="AB8" s="6"/>
      <c r="AC8" s="6"/>
      <c r="AD8" s="6"/>
    </row>
    <row r="9" spans="1:34" s="6" customFormat="1" ht="3.75" customHeight="1">
      <c r="B9" s="7"/>
      <c r="C9" s="10"/>
      <c r="E9" s="7"/>
      <c r="F9" s="7"/>
      <c r="G9" s="7"/>
      <c r="H9" s="7"/>
      <c r="I9" s="7"/>
      <c r="J9" s="10"/>
      <c r="L9" s="7"/>
      <c r="M9" s="7"/>
      <c r="N9" s="7"/>
      <c r="O9" s="10"/>
      <c r="P9" s="7"/>
      <c r="Q9" s="10"/>
      <c r="S9" s="7"/>
      <c r="T9" s="7"/>
      <c r="U9" s="7"/>
      <c r="V9" s="7"/>
      <c r="W9" s="48"/>
      <c r="X9" s="7"/>
    </row>
    <row r="10" spans="1:34" s="6" customFormat="1" ht="56.25" customHeight="1">
      <c r="A10" s="7"/>
      <c r="B10" s="391" t="s">
        <v>694</v>
      </c>
      <c r="C10" s="76"/>
      <c r="D10" s="76"/>
      <c r="E10" s="76"/>
      <c r="F10" s="76"/>
      <c r="G10" s="76"/>
      <c r="H10" s="76"/>
      <c r="I10" s="77"/>
      <c r="J10" s="103"/>
      <c r="K10" s="103"/>
      <c r="L10" s="392">
        <f>E104</f>
        <v>51</v>
      </c>
      <c r="M10" s="393" t="str">
        <f>"out of "&amp;G104&amp;" municipalities"</f>
        <v>out of 212 municipalities</v>
      </c>
      <c r="N10" s="126"/>
      <c r="O10" s="76"/>
      <c r="P10" s="76"/>
      <c r="Q10" s="76"/>
      <c r="R10" s="76"/>
      <c r="S10" s="76"/>
      <c r="T10" s="76"/>
      <c r="U10" s="76"/>
      <c r="V10" s="76"/>
      <c r="W10" s="76"/>
      <c r="X10" s="7"/>
      <c r="AH10" s="141"/>
    </row>
    <row r="11" spans="1:34" s="6" customFormat="1" ht="9.75" customHeight="1">
      <c r="A11" s="7"/>
      <c r="B11" s="45"/>
      <c r="C11" s="7"/>
      <c r="D11" s="7"/>
      <c r="E11" s="7"/>
      <c r="F11" s="7"/>
      <c r="G11" s="7"/>
      <c r="H11" s="7"/>
      <c r="L11" s="7"/>
      <c r="M11" s="7"/>
      <c r="N11" s="7"/>
      <c r="O11" s="7"/>
      <c r="P11" s="7"/>
      <c r="Q11" s="7"/>
      <c r="V11" s="7"/>
      <c r="W11" s="48"/>
      <c r="X11" s="7"/>
      <c r="AH11" s="141"/>
    </row>
    <row r="12" spans="1:34" s="6" customFormat="1" ht="30" customHeight="1">
      <c r="B12" s="7"/>
      <c r="C12" s="8" t="str">
        <f>Framework!B5</f>
        <v>Good Life Enablers</v>
      </c>
      <c r="D12" s="7"/>
      <c r="E12" s="7"/>
      <c r="F12" s="7"/>
      <c r="G12" s="7"/>
      <c r="H12" s="7"/>
      <c r="I12" s="7"/>
      <c r="J12" s="8" t="str">
        <f>Framework!B16</f>
        <v>Life Maintenance</v>
      </c>
      <c r="K12" s="7"/>
      <c r="L12" s="7"/>
      <c r="M12" s="7"/>
      <c r="N12" s="7"/>
      <c r="O12" s="8"/>
      <c r="P12" s="7"/>
      <c r="Q12" s="8" t="str">
        <f>Framework!B22</f>
        <v>Life Flourishing</v>
      </c>
      <c r="R12" s="7"/>
      <c r="S12" s="7"/>
      <c r="T12" s="7"/>
      <c r="U12" s="7"/>
      <c r="V12" s="7"/>
      <c r="W12" s="48"/>
      <c r="X12" s="7"/>
      <c r="AH12" s="141"/>
    </row>
    <row r="13" spans="1:34" s="6" customFormat="1">
      <c r="B13" s="7"/>
      <c r="C13" s="7"/>
      <c r="D13" s="7"/>
      <c r="E13" s="7"/>
      <c r="F13" s="7"/>
      <c r="G13" s="7"/>
      <c r="H13" s="7"/>
      <c r="I13" s="7"/>
      <c r="J13" s="7"/>
      <c r="K13" s="7"/>
      <c r="L13" s="7"/>
      <c r="M13" s="7"/>
      <c r="N13" s="7"/>
      <c r="O13" s="7"/>
      <c r="P13" s="7"/>
      <c r="Q13" s="7"/>
      <c r="R13" s="7"/>
      <c r="S13" s="7"/>
      <c r="T13" s="7"/>
      <c r="U13" s="7"/>
      <c r="V13" s="7"/>
      <c r="W13" s="7"/>
      <c r="X13" s="7"/>
      <c r="AH13" s="141"/>
    </row>
    <row r="14" spans="1:34" s="6" customFormat="1" ht="20.25" customHeight="1">
      <c r="B14" s="7"/>
      <c r="C14" s="9" t="str">
        <f>Framework!C5</f>
        <v>Personal Enablers</v>
      </c>
      <c r="D14" s="7"/>
      <c r="E14" s="7"/>
      <c r="F14" s="7"/>
      <c r="G14" s="7"/>
      <c r="H14" s="7"/>
      <c r="I14" s="7"/>
      <c r="J14" s="9" t="str">
        <f>Framework!C16</f>
        <v>Personal Health and Safety</v>
      </c>
      <c r="K14" s="7"/>
      <c r="L14" s="7"/>
      <c r="M14" s="7"/>
      <c r="N14" s="7"/>
      <c r="O14" s="9"/>
      <c r="P14" s="7"/>
      <c r="Q14" s="9" t="str">
        <f>Framework!C22</f>
        <v>Personal Flourishing</v>
      </c>
      <c r="R14" s="7"/>
      <c r="S14" s="7"/>
      <c r="T14" s="7"/>
      <c r="U14" s="7"/>
      <c r="V14" s="7"/>
      <c r="W14" s="7"/>
      <c r="X14" s="7"/>
      <c r="AH14" s="141"/>
    </row>
    <row r="15" spans="1:34" s="6" customFormat="1" ht="20.25" customHeight="1">
      <c r="B15" s="7"/>
      <c r="C15" s="10" t="str">
        <f>Framework!G5</f>
        <v xml:space="preserve">Housing &amp; basic utilities </v>
      </c>
      <c r="E15" s="7"/>
      <c r="F15" s="7"/>
      <c r="G15" s="7"/>
      <c r="H15" s="7"/>
      <c r="I15" s="7"/>
      <c r="J15" s="10" t="str">
        <f>Framework!G16</f>
        <v xml:space="preserve">Personal Health </v>
      </c>
      <c r="L15" s="7"/>
      <c r="M15" s="7"/>
      <c r="N15" s="7"/>
      <c r="O15" s="10"/>
      <c r="P15" s="7"/>
      <c r="Q15" s="10" t="str">
        <f>Framework!G22</f>
        <v>Self-esteem</v>
      </c>
      <c r="S15" s="7"/>
      <c r="T15" s="7"/>
      <c r="U15" s="7"/>
      <c r="V15" s="7"/>
      <c r="W15" s="7"/>
      <c r="X15" s="7"/>
      <c r="AH15" s="141"/>
    </row>
    <row r="16" spans="1:34" s="6" customFormat="1" ht="20.25" customHeight="1">
      <c r="B16" s="7"/>
      <c r="C16" s="10" t="str">
        <f>Framework!G6</f>
        <v xml:space="preserve">Healthcare </v>
      </c>
      <c r="E16" s="7"/>
      <c r="F16" s="7"/>
      <c r="G16" s="7"/>
      <c r="H16" s="7"/>
      <c r="I16" s="7"/>
      <c r="J16" s="10" t="str">
        <f>Framework!G17</f>
        <v xml:space="preserve">Personal Safety </v>
      </c>
      <c r="L16" s="7"/>
      <c r="M16" s="7"/>
      <c r="N16" s="7"/>
      <c r="O16" s="10"/>
      <c r="P16" s="7"/>
      <c r="Q16" s="10" t="str">
        <f>Framework!G23</f>
        <v>Self-actualization</v>
      </c>
      <c r="S16" s="7"/>
      <c r="T16" s="7"/>
      <c r="U16" s="7"/>
      <c r="V16" s="7"/>
      <c r="W16" s="7"/>
      <c r="X16" s="7"/>
      <c r="AH16" s="141"/>
    </row>
    <row r="17" spans="1:34" s="6" customFormat="1" ht="20.25" customHeight="1">
      <c r="B17" s="7"/>
      <c r="C17" s="10" t="str">
        <f>Framework!G7</f>
        <v xml:space="preserve">Education </v>
      </c>
      <c r="E17" s="7"/>
      <c r="F17" s="7"/>
      <c r="G17" s="7"/>
      <c r="H17" s="7"/>
      <c r="I17" s="7"/>
      <c r="J17" s="10"/>
      <c r="L17" s="7"/>
      <c r="M17" s="7"/>
      <c r="N17" s="7"/>
      <c r="O17" s="10"/>
      <c r="P17" s="7"/>
      <c r="Q17" s="10"/>
      <c r="S17" s="7"/>
      <c r="T17" s="7"/>
      <c r="U17" s="7"/>
      <c r="V17" s="7"/>
      <c r="W17" s="7"/>
      <c r="X17" s="7"/>
      <c r="AH17" s="141"/>
    </row>
    <row r="18" spans="1:34" s="6" customFormat="1" ht="20.25" customHeight="1">
      <c r="B18" s="7"/>
      <c r="C18" s="9" t="str">
        <f>Framework!C8</f>
        <v>Socioeconomic Enablers</v>
      </c>
      <c r="D18" s="7"/>
      <c r="E18" s="7"/>
      <c r="F18" s="7"/>
      <c r="G18" s="7"/>
      <c r="H18" s="7"/>
      <c r="I18" s="7"/>
      <c r="J18" s="9" t="str">
        <f>Framework!C18</f>
        <v>Economic and Societal Health</v>
      </c>
      <c r="K18" s="7"/>
      <c r="L18" s="7"/>
      <c r="M18" s="7"/>
      <c r="N18" s="7"/>
      <c r="O18" s="9"/>
      <c r="P18" s="7"/>
      <c r="Q18" s="9" t="str">
        <f>Framework!C24</f>
        <v>Community Flourishing</v>
      </c>
      <c r="R18" s="7"/>
      <c r="S18" s="7"/>
      <c r="T18" s="7"/>
      <c r="U18" s="7"/>
      <c r="V18" s="7"/>
      <c r="W18" s="7"/>
      <c r="X18" s="7"/>
      <c r="AH18" s="141"/>
    </row>
    <row r="19" spans="1:34" s="6" customFormat="1" ht="20.25" customHeight="1">
      <c r="B19" s="7"/>
      <c r="C19" s="10" t="str">
        <f>Framework!G8</f>
        <v xml:space="preserve">Transport </v>
      </c>
      <c r="E19" s="7"/>
      <c r="F19" s="7"/>
      <c r="H19" s="7"/>
      <c r="I19" s="7"/>
      <c r="J19" s="10" t="str">
        <f>Framework!G18</f>
        <v xml:space="preserve">Inclusive Economy </v>
      </c>
      <c r="L19" s="7"/>
      <c r="M19" s="7"/>
      <c r="O19" s="10"/>
      <c r="P19" s="7"/>
      <c r="Q19" s="10" t="str">
        <f>Framework!G24</f>
        <v>Interpersonal Trust (societal belonging)</v>
      </c>
      <c r="S19" s="7"/>
      <c r="T19" s="7"/>
      <c r="V19" s="7"/>
      <c r="W19" s="7"/>
      <c r="X19" s="7"/>
      <c r="AH19" s="141"/>
    </row>
    <row r="20" spans="1:34" s="6" customFormat="1" ht="20.25" customHeight="1">
      <c r="B20" s="7"/>
      <c r="C20" s="10" t="str">
        <f>Framework!G9</f>
        <v xml:space="preserve">Digital connectivity </v>
      </c>
      <c r="E20" s="7"/>
      <c r="F20" s="7"/>
      <c r="J20" s="10" t="str">
        <f>Framework!G19</f>
        <v xml:space="preserve">Healthy Society </v>
      </c>
      <c r="L20" s="7"/>
      <c r="M20" s="7"/>
      <c r="O20" s="10"/>
      <c r="Q20" s="10" t="str">
        <f>Framework!G25</f>
        <v>Institutional Trust (good governance)</v>
      </c>
      <c r="S20" s="7"/>
      <c r="T20" s="7"/>
      <c r="X20" s="7"/>
      <c r="AH20" s="141"/>
    </row>
    <row r="21" spans="1:34" s="6" customFormat="1" ht="20.25" customHeight="1">
      <c r="B21" s="7"/>
      <c r="C21" s="10" t="str">
        <f>Framework!G10</f>
        <v>Work opportunities</v>
      </c>
      <c r="E21" s="7"/>
      <c r="F21" s="7"/>
      <c r="J21" s="10"/>
      <c r="L21" s="7"/>
      <c r="M21" s="7"/>
      <c r="O21" s="10"/>
      <c r="Q21" s="10"/>
      <c r="S21" s="7"/>
      <c r="T21" s="7"/>
      <c r="X21" s="7"/>
      <c r="AH21" s="141"/>
    </row>
    <row r="22" spans="1:34" s="6" customFormat="1" ht="20.25" customHeight="1">
      <c r="B22" s="7"/>
      <c r="C22" s="10" t="str">
        <f>Framework!G11</f>
        <v>Consumption opprotunities</v>
      </c>
      <c r="E22" s="7"/>
      <c r="F22" s="7"/>
      <c r="J22" s="10"/>
      <c r="L22" s="7"/>
      <c r="M22" s="7"/>
      <c r="O22" s="10"/>
      <c r="Q22" s="10"/>
      <c r="S22" s="7"/>
      <c r="T22" s="7"/>
      <c r="X22" s="7"/>
      <c r="AH22" s="141"/>
    </row>
    <row r="23" spans="1:34" s="6" customFormat="1" ht="20.25" customHeight="1">
      <c r="B23" s="7"/>
      <c r="C23" s="10" t="str">
        <f>Framework!G12</f>
        <v xml:space="preserve">Public spaces </v>
      </c>
      <c r="E23" s="7"/>
      <c r="F23" s="7"/>
      <c r="J23" s="10"/>
      <c r="L23" s="7"/>
      <c r="M23" s="7"/>
      <c r="O23" s="10"/>
      <c r="Q23" s="10"/>
      <c r="S23" s="7"/>
      <c r="T23" s="7"/>
      <c r="X23" s="7"/>
      <c r="AH23" s="141"/>
    </row>
    <row r="24" spans="1:34" s="6" customFormat="1" ht="20.25" customHeight="1">
      <c r="B24" s="7"/>
      <c r="C24" s="10" t="str">
        <f>Framework!G13</f>
        <v xml:space="preserve">Cultural assets </v>
      </c>
      <c r="E24" s="7"/>
      <c r="F24" s="7"/>
      <c r="J24" s="10"/>
      <c r="L24" s="7"/>
      <c r="M24" s="7"/>
      <c r="O24" s="10"/>
      <c r="Q24" s="10"/>
      <c r="S24" s="7"/>
      <c r="T24" s="7"/>
      <c r="Y24" s="7"/>
      <c r="AH24" s="141"/>
    </row>
    <row r="25" spans="1:34" s="6" customFormat="1" ht="20.25" customHeight="1">
      <c r="B25" s="7"/>
      <c r="C25" s="9" t="str">
        <f>Framework!C14</f>
        <v>Ecological Enablers</v>
      </c>
      <c r="D25" s="7"/>
      <c r="E25" s="7"/>
      <c r="F25" s="7"/>
      <c r="J25" s="9" t="str">
        <f>Framework!C20</f>
        <v>Ecological Health</v>
      </c>
      <c r="K25" s="7"/>
      <c r="L25" s="7"/>
      <c r="M25" s="7"/>
      <c r="O25" s="9"/>
      <c r="Q25" s="9" t="str">
        <f>Framework!C26</f>
        <v>Ecological Flourishing</v>
      </c>
      <c r="R25" s="7"/>
      <c r="S25" s="7"/>
      <c r="T25" s="7"/>
      <c r="X25" s="7"/>
      <c r="Y25" s="7"/>
      <c r="AH25" s="141"/>
    </row>
    <row r="26" spans="1:34" s="6" customFormat="1" ht="20.25" customHeight="1">
      <c r="B26" s="7"/>
      <c r="C26" s="10" t="str">
        <f>Framework!G14</f>
        <v xml:space="preserve">Green infrastructure </v>
      </c>
      <c r="E26" s="7"/>
      <c r="F26" s="7"/>
      <c r="J26" s="10" t="str">
        <f>Framework!G20</f>
        <v xml:space="preserve">Healthy Environment </v>
      </c>
      <c r="L26" s="7"/>
      <c r="M26" s="7"/>
      <c r="O26" s="10"/>
      <c r="Q26" s="241" t="str">
        <f>Framework!G26</f>
        <v>Ecosystems services and Biodiversity wealth</v>
      </c>
      <c r="S26" s="7"/>
      <c r="T26" s="7"/>
      <c r="X26" s="7"/>
      <c r="Y26" s="7"/>
      <c r="AH26" s="141"/>
    </row>
    <row r="27" spans="1:34" s="6" customFormat="1" ht="20.25" customHeight="1">
      <c r="B27" s="7"/>
      <c r="C27" s="10" t="str">
        <f>Framework!G15</f>
        <v xml:space="preserve">Protected areas </v>
      </c>
      <c r="E27" s="7"/>
      <c r="F27" s="7"/>
      <c r="J27" s="10" t="str">
        <f>Framework!G21</f>
        <v xml:space="preserve">Climate Change </v>
      </c>
      <c r="L27" s="7"/>
      <c r="M27" s="7"/>
      <c r="O27" s="10"/>
      <c r="Q27" s="10"/>
      <c r="S27" s="7"/>
      <c r="T27" s="7"/>
      <c r="X27" s="7"/>
      <c r="Y27" s="7"/>
      <c r="AH27" s="141"/>
    </row>
    <row r="28" spans="1:34" s="6" customFormat="1">
      <c r="B28" s="7"/>
      <c r="C28" s="7"/>
      <c r="D28" s="7"/>
      <c r="E28" s="7"/>
      <c r="F28" s="7"/>
      <c r="K28" s="7"/>
      <c r="L28" s="7"/>
      <c r="M28" s="7"/>
      <c r="T28" s="7"/>
      <c r="U28" s="7"/>
      <c r="V28" s="7"/>
      <c r="X28" s="7"/>
      <c r="Y28" s="7"/>
      <c r="AH28" s="141"/>
    </row>
    <row r="29" spans="1:34" s="6" customFormat="1" ht="15" thickBot="1">
      <c r="A29" s="67"/>
      <c r="B29" s="68"/>
      <c r="C29" s="69"/>
      <c r="D29" s="69"/>
      <c r="E29" s="69"/>
      <c r="F29" s="69"/>
      <c r="G29" s="69"/>
      <c r="H29" s="69"/>
      <c r="I29" s="69"/>
      <c r="J29" s="69"/>
      <c r="K29" s="69"/>
      <c r="L29" s="69"/>
      <c r="M29" s="69"/>
      <c r="N29" s="69"/>
      <c r="O29" s="69"/>
      <c r="P29" s="69"/>
      <c r="Q29" s="69"/>
      <c r="R29" s="69"/>
      <c r="S29" s="69"/>
      <c r="T29" s="69"/>
      <c r="U29" s="69"/>
      <c r="V29" s="69"/>
      <c r="W29" s="69"/>
      <c r="X29" s="7"/>
      <c r="Y29" s="7"/>
      <c r="AH29" s="141"/>
    </row>
    <row r="30" spans="1:34" s="6" customFormat="1" ht="18">
      <c r="B30" s="45"/>
      <c r="C30" s="7"/>
      <c r="D30" s="7"/>
      <c r="E30" s="7"/>
      <c r="F30" s="7"/>
      <c r="M30" s="7"/>
      <c r="N30" s="7"/>
      <c r="O30" s="7"/>
      <c r="V30" s="7"/>
      <c r="W30" s="7"/>
      <c r="X30" s="7"/>
      <c r="Y30" s="7"/>
      <c r="AH30" s="141"/>
    </row>
    <row r="31" spans="1:34" s="6" customFormat="1" ht="18">
      <c r="B31" s="45"/>
      <c r="C31" s="9" t="s">
        <v>55</v>
      </c>
      <c r="D31" s="9"/>
      <c r="F31" s="102" t="s">
        <v>457</v>
      </c>
      <c r="M31" s="7"/>
      <c r="N31" s="7"/>
      <c r="O31" s="7"/>
      <c r="V31" s="7"/>
      <c r="W31" s="7"/>
      <c r="X31" s="7"/>
      <c r="Y31" s="7"/>
      <c r="AH31" s="141"/>
    </row>
    <row r="32" spans="1:34" s="6" customFormat="1" ht="18">
      <c r="B32" s="45"/>
      <c r="C32" s="9" t="s">
        <v>460</v>
      </c>
      <c r="D32" s="9"/>
      <c r="F32" s="102">
        <f>G104</f>
        <v>212</v>
      </c>
      <c r="M32" s="7"/>
      <c r="N32" s="7"/>
      <c r="O32" s="7"/>
      <c r="V32" s="7"/>
      <c r="W32" s="7"/>
      <c r="X32" s="7"/>
      <c r="Y32" s="7"/>
      <c r="AH32" s="141"/>
    </row>
    <row r="33" spans="1:25" s="6" customFormat="1" ht="18">
      <c r="B33" s="45"/>
      <c r="C33" s="7"/>
      <c r="D33" s="7"/>
      <c r="E33" s="7"/>
      <c r="F33" s="7"/>
      <c r="M33" s="7"/>
      <c r="N33" s="7"/>
      <c r="O33" s="7"/>
      <c r="V33" s="7"/>
      <c r="W33" s="7"/>
      <c r="X33" s="7"/>
      <c r="Y33" s="7"/>
    </row>
    <row r="34" spans="1:25" s="6" customFormat="1" ht="18">
      <c r="A34" s="56"/>
      <c r="B34" s="95"/>
      <c r="C34" s="96" t="str">
        <f>"Territorial Quality of Life of "&amp;E102</f>
        <v>Territorial Quality of Life of Ljubljana</v>
      </c>
      <c r="D34" s="97"/>
      <c r="E34" s="98"/>
      <c r="F34" s="99"/>
      <c r="G34" s="100">
        <f>E104</f>
        <v>51</v>
      </c>
      <c r="H34" s="101" t="str">
        <f>"out of "&amp;F32&amp;" municipalities"</f>
        <v>out of 212 municipalities</v>
      </c>
      <c r="I34" s="95"/>
      <c r="J34" s="95"/>
      <c r="K34" s="95"/>
      <c r="L34" s="95"/>
      <c r="M34" s="95"/>
      <c r="N34" s="95"/>
      <c r="O34" s="95"/>
      <c r="P34" s="95"/>
      <c r="V34" s="7"/>
      <c r="W34" s="7"/>
      <c r="X34" s="7"/>
      <c r="Y34" s="7"/>
    </row>
    <row r="35" spans="1:25" s="6" customFormat="1">
      <c r="A35" s="56"/>
      <c r="B35" s="57"/>
      <c r="C35" s="57"/>
      <c r="D35" s="57"/>
      <c r="E35" s="57"/>
      <c r="F35" s="80"/>
      <c r="G35" s="59"/>
      <c r="H35" s="59"/>
      <c r="I35" s="59"/>
      <c r="J35" s="59"/>
      <c r="K35" s="59"/>
      <c r="L35" s="57"/>
      <c r="M35" s="57"/>
      <c r="N35" s="57"/>
      <c r="O35" s="59"/>
      <c r="P35" s="59"/>
      <c r="V35" s="7"/>
      <c r="W35" s="7"/>
      <c r="X35" s="7"/>
      <c r="Y35" s="7"/>
    </row>
    <row r="36" spans="1:25" s="6" customFormat="1">
      <c r="A36" s="56"/>
      <c r="B36" s="57"/>
      <c r="C36" s="85" t="str">
        <f>C12</f>
        <v>Good Life Enablers</v>
      </c>
      <c r="D36" s="86"/>
      <c r="E36" s="86"/>
      <c r="F36" s="87">
        <f>E106</f>
        <v>29</v>
      </c>
      <c r="H36" s="139" t="str">
        <f>J12</f>
        <v>Life Maintenance</v>
      </c>
      <c r="I36" s="82"/>
      <c r="J36" s="82"/>
      <c r="K36" s="89">
        <f>L106</f>
        <v>30</v>
      </c>
      <c r="M36" s="83" t="str">
        <f>Q12</f>
        <v>Life Flourishing</v>
      </c>
      <c r="N36" s="83"/>
      <c r="O36" s="83"/>
      <c r="P36" s="84">
        <f>S106</f>
        <v>111</v>
      </c>
      <c r="V36" s="7"/>
      <c r="W36" s="7"/>
      <c r="Y36" s="7"/>
    </row>
    <row r="37" spans="1:25" s="6" customFormat="1">
      <c r="A37" s="56"/>
      <c r="B37" s="57"/>
      <c r="C37" s="88" t="str">
        <f>C14</f>
        <v>Personal Enablers</v>
      </c>
      <c r="D37" s="13"/>
      <c r="E37" s="13"/>
      <c r="F37" s="79">
        <f>E107</f>
        <v>8</v>
      </c>
      <c r="H37" s="93" t="str">
        <f>J14</f>
        <v>Personal Health and Safety</v>
      </c>
      <c r="I37" s="90"/>
      <c r="J37" s="90"/>
      <c r="K37" s="79">
        <f>L107</f>
        <v>18</v>
      </c>
      <c r="M37" s="94" t="str">
        <f>Q14</f>
        <v>Personal Flourishing</v>
      </c>
      <c r="N37" s="16"/>
      <c r="O37" s="16"/>
      <c r="P37" s="79">
        <f>S107</f>
        <v>38</v>
      </c>
      <c r="V37" s="7"/>
      <c r="W37" s="7"/>
    </row>
    <row r="38" spans="1:25" s="6" customFormat="1">
      <c r="A38" s="56"/>
      <c r="B38" s="57"/>
      <c r="C38" s="13" t="str">
        <f>C15</f>
        <v xml:space="preserve">Housing &amp; basic utilities </v>
      </c>
      <c r="D38" s="13"/>
      <c r="E38" s="13"/>
      <c r="F38" s="79">
        <f>E108</f>
        <v>180</v>
      </c>
      <c r="H38" s="90" t="str">
        <f>J15</f>
        <v xml:space="preserve">Personal Health </v>
      </c>
      <c r="I38" s="90"/>
      <c r="J38" s="90"/>
      <c r="K38" s="79">
        <f>L108</f>
        <v>18</v>
      </c>
      <c r="M38" s="16" t="str">
        <f>Q15</f>
        <v>Self-esteem</v>
      </c>
      <c r="N38" s="16"/>
      <c r="O38" s="16"/>
      <c r="P38" s="79">
        <f>S108</f>
        <v>54</v>
      </c>
    </row>
    <row r="39" spans="1:25" s="6" customFormat="1">
      <c r="A39" s="56"/>
      <c r="B39" s="57"/>
      <c r="C39" s="13" t="str">
        <f>C16</f>
        <v xml:space="preserve">Healthcare </v>
      </c>
      <c r="D39" s="13"/>
      <c r="E39" s="13"/>
      <c r="F39" s="79">
        <f>E109</f>
        <v>1</v>
      </c>
      <c r="H39" s="90" t="str">
        <f>J16</f>
        <v xml:space="preserve">Personal Safety </v>
      </c>
      <c r="I39" s="90"/>
      <c r="J39" s="90"/>
      <c r="K39" s="79">
        <f>L109</f>
        <v>97</v>
      </c>
      <c r="M39" s="16" t="str">
        <f>Q16</f>
        <v>Self-actualization</v>
      </c>
      <c r="N39" s="16"/>
      <c r="O39" s="16"/>
      <c r="P39" s="79">
        <f>S109</f>
        <v>25</v>
      </c>
    </row>
    <row r="40" spans="1:25" s="6" customFormat="1">
      <c r="A40" s="56"/>
      <c r="B40" s="57"/>
      <c r="C40" s="13" t="str">
        <f>C17</f>
        <v xml:space="preserve">Education </v>
      </c>
      <c r="D40" s="13"/>
      <c r="E40" s="13"/>
      <c r="F40" s="79">
        <f>E110</f>
        <v>5</v>
      </c>
      <c r="H40" s="91"/>
      <c r="I40" s="91"/>
      <c r="J40" s="91"/>
      <c r="K40" s="79"/>
      <c r="M40" s="16"/>
      <c r="N40" s="16"/>
      <c r="O40" s="16"/>
      <c r="P40" s="79"/>
    </row>
    <row r="41" spans="1:25" s="6" customFormat="1">
      <c r="A41" s="56"/>
      <c r="B41" s="57"/>
      <c r="C41" s="13"/>
      <c r="D41" s="13"/>
      <c r="E41" s="13"/>
      <c r="F41" s="79"/>
      <c r="H41" s="91"/>
      <c r="I41" s="91"/>
      <c r="J41" s="91"/>
      <c r="K41" s="79"/>
      <c r="M41" s="16"/>
      <c r="N41" s="16"/>
      <c r="O41" s="16"/>
      <c r="P41" s="79"/>
    </row>
    <row r="42" spans="1:25" s="6" customFormat="1">
      <c r="A42" s="56"/>
      <c r="B42" s="57"/>
      <c r="C42" s="88" t="str">
        <f t="shared" ref="C42:C48" si="0">C18</f>
        <v>Socioeconomic Enablers</v>
      </c>
      <c r="D42" s="13"/>
      <c r="E42" s="13"/>
      <c r="F42" s="79">
        <f t="shared" ref="F42:F48" si="1">E111</f>
        <v>2</v>
      </c>
      <c r="H42" s="93" t="str">
        <f>J18</f>
        <v>Economic and Societal Health</v>
      </c>
      <c r="I42" s="90"/>
      <c r="J42" s="90"/>
      <c r="K42" s="79">
        <f>L111</f>
        <v>25</v>
      </c>
      <c r="M42" s="94" t="str">
        <f>Q18</f>
        <v>Community Flourishing</v>
      </c>
      <c r="N42" s="16"/>
      <c r="O42" s="16"/>
      <c r="P42" s="79">
        <f>S111</f>
        <v>66</v>
      </c>
    </row>
    <row r="43" spans="1:25" s="6" customFormat="1">
      <c r="A43" s="56"/>
      <c r="B43" s="57"/>
      <c r="C43" s="13" t="str">
        <f t="shared" si="0"/>
        <v xml:space="preserve">Transport </v>
      </c>
      <c r="D43" s="13"/>
      <c r="E43" s="13"/>
      <c r="F43" s="79">
        <f t="shared" si="1"/>
        <v>8</v>
      </c>
      <c r="H43" s="90" t="str">
        <f>J19</f>
        <v xml:space="preserve">Inclusive Economy </v>
      </c>
      <c r="I43" s="90"/>
      <c r="J43" s="90"/>
      <c r="K43" s="79">
        <f>L112</f>
        <v>48</v>
      </c>
      <c r="M43" s="16" t="str">
        <f>Q19</f>
        <v>Interpersonal Trust (societal belonging)</v>
      </c>
      <c r="N43" s="16"/>
      <c r="O43" s="16"/>
      <c r="P43" s="79">
        <f>S112</f>
        <v>53</v>
      </c>
    </row>
    <row r="44" spans="1:25" s="6" customFormat="1">
      <c r="A44" s="56"/>
      <c r="B44" s="57"/>
      <c r="C44" s="13" t="str">
        <f t="shared" si="0"/>
        <v xml:space="preserve">Digital connectivity </v>
      </c>
      <c r="D44" s="13"/>
      <c r="E44" s="13"/>
      <c r="F44" s="79">
        <f t="shared" si="1"/>
        <v>31</v>
      </c>
      <c r="H44" s="90" t="str">
        <f>J20</f>
        <v xml:space="preserve">Healthy Society </v>
      </c>
      <c r="I44" s="90"/>
      <c r="J44" s="90"/>
      <c r="K44" s="79">
        <f>L113</f>
        <v>4</v>
      </c>
      <c r="M44" s="16" t="str">
        <f>Q20</f>
        <v>Institutional Trust (good governance)</v>
      </c>
      <c r="N44" s="16"/>
      <c r="O44" s="16"/>
      <c r="P44" s="79">
        <f>S113</f>
        <v>97</v>
      </c>
    </row>
    <row r="45" spans="1:25" s="6" customFormat="1">
      <c r="A45" s="56"/>
      <c r="B45" s="57"/>
      <c r="C45" s="13" t="str">
        <f t="shared" si="0"/>
        <v>Work opportunities</v>
      </c>
      <c r="D45" s="13"/>
      <c r="E45" s="13"/>
      <c r="F45" s="79">
        <f t="shared" si="1"/>
        <v>1</v>
      </c>
      <c r="H45" s="91"/>
      <c r="I45" s="91"/>
      <c r="J45" s="91"/>
      <c r="K45" s="79"/>
      <c r="M45" s="16"/>
      <c r="N45" s="16"/>
      <c r="O45" s="16"/>
      <c r="P45" s="79"/>
      <c r="X45" s="7"/>
    </row>
    <row r="46" spans="1:25" s="6" customFormat="1">
      <c r="A46" s="56"/>
      <c r="B46" s="57"/>
      <c r="C46" s="13" t="str">
        <f t="shared" si="0"/>
        <v>Consumption opprotunities</v>
      </c>
      <c r="D46" s="13"/>
      <c r="E46" s="13"/>
      <c r="F46" s="79">
        <f t="shared" si="1"/>
        <v>6</v>
      </c>
      <c r="H46" s="91"/>
      <c r="I46" s="91"/>
      <c r="J46" s="91"/>
      <c r="K46" s="79"/>
      <c r="M46" s="16"/>
      <c r="N46" s="16"/>
      <c r="O46" s="16"/>
      <c r="P46" s="79"/>
      <c r="X46" s="7"/>
    </row>
    <row r="47" spans="1:25" s="6" customFormat="1">
      <c r="A47" s="56"/>
      <c r="B47" s="57"/>
      <c r="C47" s="13" t="str">
        <f t="shared" si="0"/>
        <v xml:space="preserve">Public spaces </v>
      </c>
      <c r="D47" s="13"/>
      <c r="E47" s="13"/>
      <c r="F47" s="79" t="str">
        <f t="shared" si="1"/>
        <v>-</v>
      </c>
      <c r="H47" s="91"/>
      <c r="I47" s="91"/>
      <c r="J47" s="91"/>
      <c r="K47" s="44"/>
      <c r="M47" s="92"/>
      <c r="N47" s="92"/>
      <c r="O47" s="92"/>
      <c r="P47" s="44"/>
      <c r="X47" s="7"/>
    </row>
    <row r="48" spans="1:25" s="6" customFormat="1">
      <c r="A48" s="56"/>
      <c r="B48" s="57"/>
      <c r="C48" s="13" t="str">
        <f t="shared" si="0"/>
        <v xml:space="preserve">Cultural assets </v>
      </c>
      <c r="D48" s="13"/>
      <c r="E48" s="13"/>
      <c r="F48" s="79">
        <f t="shared" si="1"/>
        <v>49</v>
      </c>
      <c r="H48" s="91"/>
      <c r="I48" s="91"/>
      <c r="J48" s="91"/>
      <c r="K48" s="79"/>
      <c r="M48" s="16"/>
      <c r="N48" s="16"/>
      <c r="O48" s="16"/>
      <c r="P48" s="79"/>
      <c r="X48" s="7"/>
    </row>
    <row r="49" spans="1:30" s="6" customFormat="1">
      <c r="A49" s="56"/>
      <c r="B49" s="57"/>
      <c r="C49" s="13"/>
      <c r="D49" s="13"/>
      <c r="E49" s="13"/>
      <c r="F49" s="79"/>
      <c r="H49" s="91"/>
      <c r="I49" s="91"/>
      <c r="J49" s="91"/>
      <c r="K49" s="79"/>
      <c r="M49" s="16"/>
      <c r="N49" s="16"/>
      <c r="O49" s="16"/>
      <c r="P49" s="79"/>
      <c r="X49" s="7"/>
    </row>
    <row r="50" spans="1:30" s="6" customFormat="1">
      <c r="A50" s="56"/>
      <c r="B50" s="57"/>
      <c r="C50" s="88" t="str">
        <f>C25</f>
        <v>Ecological Enablers</v>
      </c>
      <c r="D50" s="13"/>
      <c r="E50" s="13"/>
      <c r="F50" s="79">
        <f>E118</f>
        <v>174</v>
      </c>
      <c r="H50" s="93" t="str">
        <f>J25</f>
        <v>Ecological Health</v>
      </c>
      <c r="I50" s="90"/>
      <c r="J50" s="90"/>
      <c r="K50" s="79">
        <f>L118</f>
        <v>194</v>
      </c>
      <c r="M50" s="94" t="str">
        <f>Q25</f>
        <v>Ecological Flourishing</v>
      </c>
      <c r="N50" s="16"/>
      <c r="O50" s="16"/>
      <c r="P50" s="79">
        <f>S118</f>
        <v>192</v>
      </c>
      <c r="X50" s="7"/>
    </row>
    <row r="51" spans="1:30">
      <c r="A51" s="62"/>
      <c r="B51" s="57"/>
      <c r="C51" s="13" t="str">
        <f>C26</f>
        <v xml:space="preserve">Green infrastructure </v>
      </c>
      <c r="D51" s="13"/>
      <c r="E51" s="13"/>
      <c r="F51" s="79">
        <f>E119</f>
        <v>166</v>
      </c>
      <c r="H51" s="90" t="str">
        <f>J26</f>
        <v xml:space="preserve">Healthy Environment </v>
      </c>
      <c r="I51" s="90"/>
      <c r="J51" s="90"/>
      <c r="K51" s="79">
        <f>L119</f>
        <v>206</v>
      </c>
      <c r="M51" s="16" t="str">
        <f>Q26</f>
        <v>Ecosystems services and Biodiversity wealth</v>
      </c>
      <c r="N51" s="16"/>
      <c r="O51" s="16"/>
      <c r="P51" s="79">
        <f>S119</f>
        <v>192</v>
      </c>
      <c r="Z51" s="6"/>
      <c r="AA51" s="6"/>
      <c r="AB51" s="6"/>
      <c r="AC51" s="6"/>
      <c r="AD51" s="6"/>
    </row>
    <row r="52" spans="1:30">
      <c r="A52" s="62"/>
      <c r="B52" s="57"/>
      <c r="C52" s="13" t="str">
        <f>C27</f>
        <v xml:space="preserve">Protected areas </v>
      </c>
      <c r="D52" s="13"/>
      <c r="E52" s="13"/>
      <c r="F52" s="79">
        <f>E120</f>
        <v>146</v>
      </c>
      <c r="H52" s="90" t="str">
        <f>J27</f>
        <v xml:space="preserve">Climate Change </v>
      </c>
      <c r="I52" s="90"/>
      <c r="J52" s="90"/>
      <c r="K52" s="79">
        <f>L120</f>
        <v>23</v>
      </c>
      <c r="M52" s="16"/>
      <c r="N52" s="16"/>
      <c r="O52" s="16"/>
      <c r="P52" s="79"/>
      <c r="R52" s="6"/>
      <c r="S52" s="6"/>
      <c r="T52" s="6"/>
      <c r="U52" s="6"/>
      <c r="V52" s="6"/>
      <c r="W52" s="6"/>
      <c r="Y52" s="6"/>
      <c r="Z52" s="6"/>
      <c r="AA52" s="6"/>
      <c r="AB52" s="6"/>
      <c r="AC52" s="6"/>
      <c r="AD52" s="6"/>
    </row>
    <row r="53" spans="1:30">
      <c r="A53" s="62"/>
      <c r="B53" s="57"/>
      <c r="C53" s="57"/>
      <c r="D53" s="57"/>
      <c r="E53" s="57"/>
      <c r="F53" s="57"/>
      <c r="G53" s="57"/>
      <c r="H53" s="57"/>
      <c r="I53" s="57"/>
      <c r="J53" s="57"/>
      <c r="K53" s="59"/>
      <c r="L53" s="59"/>
      <c r="M53" s="57"/>
      <c r="N53" s="57"/>
      <c r="O53" s="57"/>
      <c r="P53" s="57"/>
      <c r="Q53" s="57"/>
      <c r="R53" s="6"/>
      <c r="S53" s="6"/>
      <c r="T53" s="6"/>
      <c r="U53" s="6"/>
      <c r="V53" s="6"/>
      <c r="W53" s="6"/>
      <c r="Y53" s="6"/>
      <c r="Z53" s="6"/>
      <c r="AA53" s="6"/>
      <c r="AB53" s="6"/>
      <c r="AC53" s="6"/>
      <c r="AD53" s="6"/>
    </row>
    <row r="54" spans="1:30">
      <c r="A54" s="57"/>
      <c r="B54" s="57"/>
      <c r="C54" s="57"/>
      <c r="D54" s="57"/>
      <c r="E54" s="57"/>
      <c r="F54" s="57"/>
      <c r="G54" s="57"/>
      <c r="H54" s="57"/>
      <c r="I54" s="57"/>
      <c r="J54" s="57"/>
      <c r="K54" s="59"/>
      <c r="L54" s="59"/>
      <c r="M54" s="57"/>
      <c r="N54" s="57"/>
      <c r="O54" s="57"/>
      <c r="P54" s="57"/>
      <c r="Q54" s="57"/>
      <c r="R54" s="6"/>
      <c r="S54" s="6"/>
      <c r="T54" s="6"/>
      <c r="U54" s="6"/>
      <c r="V54" s="6"/>
      <c r="W54" s="6"/>
      <c r="Y54" s="6"/>
      <c r="Z54" s="6"/>
      <c r="AA54" s="6"/>
      <c r="AB54" s="6"/>
      <c r="AC54" s="6"/>
      <c r="AD54" s="6"/>
    </row>
    <row r="55" spans="1:30">
      <c r="A55" s="57"/>
      <c r="B55" s="57"/>
      <c r="C55" s="57"/>
      <c r="D55" s="57"/>
      <c r="E55" s="57"/>
      <c r="F55" s="57"/>
      <c r="G55" s="57"/>
      <c r="H55" s="57"/>
      <c r="I55" s="57"/>
      <c r="J55" s="57"/>
      <c r="K55" s="59"/>
      <c r="L55" s="59"/>
      <c r="M55" s="57"/>
      <c r="N55" s="57"/>
      <c r="O55" s="57"/>
      <c r="P55" s="57"/>
      <c r="Q55" s="57"/>
      <c r="R55" s="6"/>
      <c r="S55" s="6"/>
      <c r="T55" s="6"/>
      <c r="U55" s="6"/>
      <c r="V55" s="6"/>
      <c r="W55" s="6"/>
      <c r="Y55" s="6"/>
      <c r="Z55" s="6"/>
      <c r="AA55" s="6"/>
      <c r="AB55" s="6"/>
      <c r="AC55" s="6"/>
      <c r="AD55" s="6"/>
    </row>
    <row r="56" spans="1:30">
      <c r="A56" s="57"/>
      <c r="B56" s="57"/>
      <c r="C56" s="57"/>
      <c r="D56" s="57"/>
      <c r="E56" s="57"/>
      <c r="F56" s="57"/>
      <c r="G56" s="57"/>
      <c r="H56" s="57"/>
      <c r="I56" s="57"/>
      <c r="J56" s="57"/>
      <c r="K56" s="59"/>
      <c r="L56" s="59"/>
      <c r="M56" s="57"/>
      <c r="N56" s="57"/>
      <c r="O56" s="57"/>
      <c r="P56" s="57"/>
      <c r="Q56" s="57"/>
      <c r="R56" s="6"/>
      <c r="S56" s="6"/>
      <c r="T56" s="6"/>
      <c r="U56" s="6"/>
      <c r="V56" s="6"/>
      <c r="W56" s="6"/>
      <c r="Y56" s="6"/>
      <c r="Z56" s="6"/>
      <c r="AA56" s="6"/>
      <c r="AB56" s="6"/>
      <c r="AC56" s="6"/>
      <c r="AD56" s="6"/>
    </row>
    <row r="57" spans="1:30">
      <c r="A57" s="57"/>
      <c r="B57" s="57"/>
      <c r="C57" s="57"/>
      <c r="D57" s="57"/>
      <c r="E57" s="57"/>
      <c r="F57" s="57"/>
      <c r="G57" s="57"/>
      <c r="H57" s="57"/>
      <c r="I57" s="57"/>
      <c r="J57" s="57"/>
      <c r="K57" s="59"/>
      <c r="L57" s="59"/>
      <c r="M57" s="57"/>
      <c r="N57" s="57"/>
      <c r="O57" s="57"/>
      <c r="P57" s="57"/>
      <c r="Q57" s="57"/>
      <c r="R57" s="6"/>
      <c r="S57" s="6"/>
      <c r="T57" s="6"/>
      <c r="U57" s="6"/>
      <c r="V57" s="6"/>
      <c r="W57" s="6"/>
      <c r="Y57" s="6"/>
      <c r="Z57" s="6"/>
      <c r="AA57" s="6"/>
      <c r="AB57" s="6"/>
      <c r="AC57" s="6"/>
      <c r="AD57" s="6"/>
    </row>
    <row r="58" spans="1:30">
      <c r="A58" s="57"/>
      <c r="B58" s="57"/>
      <c r="C58" s="57"/>
      <c r="D58" s="57"/>
      <c r="E58" s="57"/>
      <c r="F58" s="57"/>
      <c r="G58" s="57"/>
      <c r="H58" s="57"/>
      <c r="I58" s="57"/>
      <c r="J58" s="57"/>
      <c r="K58" s="59"/>
      <c r="L58" s="59"/>
      <c r="M58" s="57"/>
      <c r="N58" s="57"/>
      <c r="O58" s="57"/>
      <c r="P58" s="57"/>
      <c r="Q58" s="57"/>
      <c r="R58" s="6"/>
      <c r="S58" s="6"/>
      <c r="T58" s="6"/>
      <c r="U58" s="6"/>
      <c r="V58" s="6"/>
      <c r="W58" s="6"/>
      <c r="Y58" s="6"/>
      <c r="Z58" s="6"/>
      <c r="AA58" s="6"/>
      <c r="AB58" s="6"/>
      <c r="AC58" s="6"/>
      <c r="AD58" s="6"/>
    </row>
    <row r="59" spans="1:30">
      <c r="A59" s="57"/>
      <c r="B59" s="57"/>
      <c r="C59" s="57"/>
      <c r="D59" s="57"/>
      <c r="E59" s="57"/>
      <c r="F59" s="57"/>
      <c r="G59" s="57"/>
      <c r="H59" s="57"/>
      <c r="I59" s="57"/>
      <c r="J59" s="57"/>
      <c r="K59" s="59"/>
      <c r="L59" s="59"/>
      <c r="M59" s="57"/>
      <c r="N59" s="57"/>
      <c r="O59" s="57"/>
      <c r="P59" s="57"/>
      <c r="Q59" s="57"/>
      <c r="R59" s="6"/>
      <c r="S59" s="6"/>
      <c r="T59" s="6"/>
      <c r="U59" s="6"/>
      <c r="V59" s="6"/>
      <c r="W59" s="6"/>
      <c r="Y59" s="6"/>
      <c r="Z59" s="6"/>
      <c r="AA59" s="6"/>
      <c r="AB59" s="6"/>
      <c r="AC59" s="6"/>
      <c r="AD59" s="6"/>
    </row>
    <row r="60" spans="1:30">
      <c r="A60" s="57"/>
      <c r="B60" s="57"/>
      <c r="C60" s="57"/>
      <c r="D60" s="57"/>
      <c r="E60" s="57"/>
      <c r="F60" s="57"/>
      <c r="G60" s="57"/>
      <c r="H60" s="57"/>
      <c r="I60" s="57"/>
      <c r="J60" s="57"/>
      <c r="K60" s="59"/>
      <c r="L60" s="59"/>
      <c r="M60" s="57"/>
      <c r="N60" s="57"/>
      <c r="O60" s="57"/>
      <c r="P60" s="57"/>
      <c r="Q60" s="57"/>
      <c r="R60" s="6"/>
      <c r="S60" s="6"/>
      <c r="T60" s="6"/>
      <c r="U60" s="6"/>
      <c r="V60" s="6"/>
      <c r="W60" s="6"/>
      <c r="Y60" s="6"/>
      <c r="Z60" s="6"/>
      <c r="AA60" s="6"/>
      <c r="AB60" s="6"/>
      <c r="AC60" s="6"/>
      <c r="AD60" s="6"/>
    </row>
    <row r="61" spans="1:30">
      <c r="A61" s="57"/>
      <c r="B61" s="57"/>
      <c r="C61" s="57"/>
      <c r="D61" s="57"/>
      <c r="E61" s="57"/>
      <c r="F61" s="57"/>
      <c r="G61" s="57"/>
      <c r="H61" s="57"/>
      <c r="I61" s="57"/>
      <c r="J61" s="57"/>
      <c r="K61" s="59"/>
      <c r="L61" s="59"/>
      <c r="M61" s="57"/>
      <c r="N61" s="57"/>
      <c r="O61" s="57"/>
      <c r="P61" s="57"/>
      <c r="Q61" s="57"/>
      <c r="R61" s="6"/>
      <c r="S61" s="6"/>
      <c r="T61" s="6"/>
      <c r="U61" s="6"/>
      <c r="V61" s="6"/>
      <c r="W61" s="6"/>
      <c r="Y61" s="6"/>
      <c r="Z61" s="6"/>
      <c r="AA61" s="6"/>
      <c r="AB61" s="6"/>
      <c r="AC61" s="6"/>
      <c r="AD61" s="6"/>
    </row>
    <row r="62" spans="1:30">
      <c r="A62" s="57"/>
      <c r="B62" s="57"/>
      <c r="C62" s="57"/>
      <c r="D62" s="57"/>
      <c r="E62" s="57"/>
      <c r="F62" s="57"/>
      <c r="G62" s="57"/>
      <c r="H62" s="57"/>
      <c r="I62" s="57"/>
      <c r="J62" s="57"/>
      <c r="K62" s="59"/>
      <c r="L62" s="59"/>
      <c r="M62" s="57"/>
      <c r="N62" s="57"/>
      <c r="O62" s="57"/>
      <c r="P62" s="57"/>
      <c r="Q62" s="57"/>
      <c r="R62" s="6"/>
      <c r="S62" s="6"/>
      <c r="T62" s="6"/>
      <c r="U62" s="6"/>
      <c r="V62" s="6"/>
      <c r="W62" s="6"/>
      <c r="Y62" s="6"/>
      <c r="Z62" s="6"/>
      <c r="AA62" s="6"/>
      <c r="AB62" s="6"/>
      <c r="AC62" s="6"/>
      <c r="AD62" s="6"/>
    </row>
    <row r="63" spans="1:30">
      <c r="A63" s="57"/>
      <c r="B63" s="57"/>
      <c r="C63" s="57"/>
      <c r="D63" s="57"/>
      <c r="E63" s="57"/>
      <c r="F63" s="57"/>
      <c r="G63" s="57"/>
      <c r="H63" s="57"/>
      <c r="I63" s="57"/>
      <c r="J63" s="57"/>
      <c r="K63" s="59"/>
      <c r="L63" s="59"/>
      <c r="M63" s="57"/>
      <c r="N63" s="57"/>
      <c r="O63" s="57"/>
      <c r="P63" s="57"/>
      <c r="Q63" s="57"/>
      <c r="R63" s="6"/>
      <c r="S63" s="6"/>
      <c r="T63" s="6"/>
      <c r="U63" s="6"/>
      <c r="V63" s="6"/>
      <c r="W63" s="6"/>
      <c r="Y63" s="6"/>
      <c r="Z63" s="6"/>
      <c r="AA63" s="6"/>
      <c r="AB63" s="6"/>
      <c r="AC63" s="6"/>
      <c r="AD63" s="6"/>
    </row>
    <row r="64" spans="1:30">
      <c r="A64" s="57"/>
      <c r="B64" s="57"/>
      <c r="C64" s="57"/>
      <c r="D64" s="57"/>
      <c r="E64" s="57"/>
      <c r="F64" s="57"/>
      <c r="G64" s="57"/>
      <c r="H64" s="57"/>
      <c r="I64" s="57"/>
      <c r="J64" s="57"/>
      <c r="K64" s="59"/>
      <c r="L64" s="59"/>
      <c r="M64" s="57"/>
      <c r="N64" s="57"/>
      <c r="O64" s="57"/>
      <c r="P64" s="57"/>
      <c r="Q64" s="57"/>
      <c r="R64" s="6"/>
      <c r="S64" s="6"/>
      <c r="T64" s="6"/>
      <c r="U64" s="6"/>
      <c r="V64" s="6"/>
      <c r="W64" s="6"/>
      <c r="Y64" s="6"/>
      <c r="Z64" s="6"/>
      <c r="AA64" s="6"/>
      <c r="AB64" s="6"/>
      <c r="AC64" s="6"/>
      <c r="AD64" s="6"/>
    </row>
    <row r="65" spans="1:30">
      <c r="A65" s="57"/>
      <c r="B65" s="57"/>
      <c r="C65" s="57"/>
      <c r="D65" s="57"/>
      <c r="E65" s="57"/>
      <c r="F65" s="57"/>
      <c r="G65" s="57"/>
      <c r="H65" s="57"/>
      <c r="I65" s="57"/>
      <c r="J65" s="57"/>
      <c r="K65" s="59"/>
      <c r="L65" s="59"/>
      <c r="M65" s="57"/>
      <c r="N65" s="57"/>
      <c r="O65" s="57"/>
      <c r="P65" s="57"/>
      <c r="Q65" s="57"/>
      <c r="R65" s="6"/>
      <c r="S65" s="6"/>
      <c r="T65" s="6"/>
      <c r="U65" s="6"/>
      <c r="V65" s="6"/>
      <c r="W65" s="6"/>
      <c r="Y65" s="6"/>
      <c r="Z65" s="6"/>
      <c r="AA65" s="6"/>
      <c r="AB65" s="6"/>
      <c r="AC65" s="6"/>
      <c r="AD65" s="6"/>
    </row>
    <row r="66" spans="1:30">
      <c r="A66" s="57"/>
      <c r="B66" s="57"/>
      <c r="C66" s="57"/>
      <c r="D66" s="57"/>
      <c r="E66" s="57"/>
      <c r="F66" s="57"/>
      <c r="G66" s="57"/>
      <c r="H66" s="57"/>
      <c r="I66" s="57"/>
      <c r="J66" s="57"/>
      <c r="K66" s="59"/>
      <c r="L66" s="59"/>
      <c r="M66" s="57"/>
      <c r="N66" s="57"/>
      <c r="O66" s="57"/>
      <c r="P66" s="57"/>
      <c r="Q66" s="57"/>
      <c r="R66" s="6"/>
      <c r="S66" s="6"/>
      <c r="T66" s="6"/>
      <c r="U66" s="6"/>
      <c r="V66" s="6"/>
      <c r="W66" s="6"/>
      <c r="Y66" s="6"/>
      <c r="Z66" s="6"/>
      <c r="AA66" s="6"/>
      <c r="AB66" s="6"/>
      <c r="AC66" s="6"/>
      <c r="AD66" s="6"/>
    </row>
    <row r="67" spans="1:30">
      <c r="A67" s="57"/>
      <c r="B67" s="57"/>
      <c r="C67" s="57"/>
      <c r="D67" s="57"/>
      <c r="E67" s="57"/>
      <c r="F67" s="57"/>
      <c r="G67" s="57"/>
      <c r="H67" s="57"/>
      <c r="I67" s="57"/>
      <c r="J67" s="57"/>
      <c r="K67" s="59"/>
      <c r="L67" s="59"/>
      <c r="M67" s="57"/>
      <c r="N67" s="57"/>
      <c r="O67" s="57"/>
      <c r="P67" s="57"/>
      <c r="Q67" s="57"/>
      <c r="R67" s="6"/>
      <c r="S67" s="6"/>
      <c r="T67" s="6"/>
      <c r="U67" s="6"/>
      <c r="V67" s="6"/>
      <c r="W67" s="6"/>
      <c r="Y67" s="6"/>
      <c r="Z67" s="6"/>
      <c r="AA67" s="6"/>
      <c r="AB67" s="6"/>
      <c r="AC67" s="6"/>
      <c r="AD67" s="6"/>
    </row>
    <row r="68" spans="1:30">
      <c r="A68" s="57"/>
      <c r="B68" s="57"/>
      <c r="C68" s="57"/>
      <c r="D68" s="57"/>
      <c r="E68" s="57"/>
      <c r="F68" s="57"/>
      <c r="G68" s="57"/>
      <c r="H68" s="57"/>
      <c r="I68" s="57"/>
      <c r="J68" s="57"/>
      <c r="K68" s="59"/>
      <c r="L68" s="59"/>
      <c r="M68" s="57"/>
      <c r="N68" s="57"/>
      <c r="O68" s="57"/>
      <c r="P68" s="57"/>
      <c r="Q68" s="57"/>
      <c r="R68" s="6"/>
      <c r="S68" s="6"/>
      <c r="T68" s="6"/>
      <c r="U68" s="6"/>
      <c r="V68" s="6"/>
      <c r="W68" s="6"/>
      <c r="Y68" s="6"/>
      <c r="Z68" s="6"/>
      <c r="AA68" s="6"/>
      <c r="AB68" s="6"/>
      <c r="AC68" s="6"/>
      <c r="AD68" s="6"/>
    </row>
    <row r="69" spans="1:30">
      <c r="A69" s="57"/>
      <c r="B69" s="57"/>
      <c r="C69" s="57"/>
      <c r="D69" s="57"/>
      <c r="E69" s="57"/>
      <c r="F69" s="57"/>
      <c r="G69" s="57"/>
      <c r="H69" s="57"/>
      <c r="I69" s="57"/>
      <c r="J69" s="57"/>
      <c r="K69" s="59"/>
      <c r="L69" s="59"/>
      <c r="M69" s="57"/>
      <c r="N69" s="57"/>
      <c r="O69" s="57"/>
      <c r="P69" s="57"/>
      <c r="Q69" s="57"/>
      <c r="R69" s="6"/>
      <c r="S69" s="6"/>
      <c r="T69" s="6"/>
      <c r="U69" s="6"/>
      <c r="V69" s="6"/>
      <c r="W69" s="6"/>
      <c r="Y69" s="6"/>
      <c r="Z69" s="6"/>
      <c r="AA69" s="6"/>
      <c r="AB69" s="6"/>
      <c r="AC69" s="6"/>
      <c r="AD69" s="6"/>
    </row>
    <row r="70" spans="1:30">
      <c r="A70" s="57"/>
      <c r="B70" s="57"/>
      <c r="C70" s="57"/>
      <c r="D70" s="57"/>
      <c r="E70" s="57"/>
      <c r="F70" s="57"/>
      <c r="G70" s="57"/>
      <c r="H70" s="57"/>
      <c r="I70" s="57"/>
      <c r="J70" s="57"/>
      <c r="K70" s="59"/>
      <c r="L70" s="59"/>
      <c r="M70" s="57"/>
      <c r="N70" s="57"/>
      <c r="O70" s="57"/>
      <c r="P70" s="57"/>
      <c r="Q70" s="57"/>
      <c r="R70" s="6"/>
      <c r="S70" s="6"/>
      <c r="T70" s="6"/>
      <c r="U70" s="6"/>
      <c r="V70" s="6"/>
      <c r="W70" s="6"/>
      <c r="Y70" s="6"/>
      <c r="Z70" s="6"/>
      <c r="AA70" s="6"/>
      <c r="AB70" s="6"/>
      <c r="AC70" s="6"/>
      <c r="AD70" s="6"/>
    </row>
    <row r="71" spans="1:30">
      <c r="A71" s="57"/>
      <c r="B71" s="57"/>
      <c r="C71" s="57"/>
      <c r="D71" s="57"/>
      <c r="E71" s="57"/>
      <c r="F71" s="57"/>
      <c r="G71" s="57"/>
      <c r="H71" s="57"/>
      <c r="I71" s="57"/>
      <c r="J71" s="57"/>
      <c r="K71" s="59"/>
      <c r="L71" s="59"/>
      <c r="M71" s="57"/>
      <c r="N71" s="57"/>
      <c r="O71" s="57"/>
      <c r="P71" s="57"/>
      <c r="Q71" s="57"/>
      <c r="R71" s="6"/>
      <c r="S71" s="6"/>
      <c r="T71" s="6"/>
      <c r="U71" s="6"/>
      <c r="V71" s="6"/>
      <c r="W71" s="6"/>
      <c r="Y71" s="6"/>
      <c r="Z71" s="6"/>
      <c r="AA71" s="6"/>
      <c r="AB71" s="6"/>
      <c r="AC71" s="6"/>
      <c r="AD71" s="6"/>
    </row>
    <row r="72" spans="1:30">
      <c r="A72" s="57"/>
      <c r="B72" s="57"/>
      <c r="C72" s="57"/>
      <c r="D72" s="57"/>
      <c r="E72" s="57"/>
      <c r="F72" s="57"/>
      <c r="G72" s="57"/>
      <c r="H72" s="57"/>
      <c r="I72" s="57"/>
      <c r="J72" s="57"/>
      <c r="K72" s="59"/>
      <c r="L72" s="59"/>
      <c r="M72" s="57"/>
      <c r="N72" s="57"/>
      <c r="O72" s="57"/>
      <c r="P72" s="57"/>
      <c r="Q72" s="57"/>
      <c r="R72" s="6"/>
      <c r="S72" s="6"/>
      <c r="T72" s="6"/>
      <c r="U72" s="6"/>
      <c r="V72" s="6"/>
      <c r="W72" s="6"/>
      <c r="Y72" s="6"/>
      <c r="Z72" s="6"/>
      <c r="AA72" s="6"/>
      <c r="AB72" s="6"/>
      <c r="AC72" s="6"/>
      <c r="AD72" s="6"/>
    </row>
    <row r="73" spans="1:30">
      <c r="A73" s="57"/>
      <c r="B73" s="57"/>
      <c r="C73" s="57"/>
      <c r="D73" s="57"/>
      <c r="E73" s="57"/>
      <c r="F73" s="57"/>
      <c r="G73" s="57"/>
      <c r="H73" s="57"/>
      <c r="I73" s="57"/>
      <c r="J73" s="57"/>
      <c r="K73" s="59"/>
      <c r="L73" s="59"/>
      <c r="M73" s="57"/>
      <c r="N73" s="57"/>
      <c r="O73" s="57"/>
      <c r="P73" s="57"/>
      <c r="Q73" s="57"/>
      <c r="R73" s="6"/>
      <c r="S73" s="6"/>
      <c r="T73" s="6"/>
      <c r="U73" s="6"/>
      <c r="V73" s="6"/>
      <c r="W73" s="6"/>
      <c r="Y73" s="6"/>
      <c r="Z73" s="6"/>
      <c r="AA73" s="6"/>
      <c r="AB73" s="6"/>
      <c r="AC73" s="6"/>
      <c r="AD73" s="6"/>
    </row>
    <row r="74" spans="1:30">
      <c r="A74" s="57"/>
      <c r="B74" s="57"/>
      <c r="C74" s="57"/>
      <c r="D74" s="57"/>
      <c r="E74" s="57"/>
      <c r="F74" s="57"/>
      <c r="G74" s="57"/>
      <c r="H74" s="57"/>
      <c r="I74" s="57"/>
      <c r="J74" s="57"/>
      <c r="K74" s="59"/>
      <c r="L74" s="59"/>
      <c r="M74" s="57"/>
      <c r="N74" s="57"/>
      <c r="O74" s="57"/>
      <c r="P74" s="57"/>
      <c r="Q74" s="57"/>
      <c r="R74" s="6"/>
      <c r="S74" s="6"/>
      <c r="T74" s="6"/>
      <c r="U74" s="6"/>
      <c r="V74" s="6"/>
      <c r="W74" s="6"/>
      <c r="Y74" s="6"/>
      <c r="Z74" s="6"/>
      <c r="AA74" s="6"/>
      <c r="AB74" s="6"/>
      <c r="AC74" s="6"/>
      <c r="AD74" s="6"/>
    </row>
    <row r="75" spans="1:30">
      <c r="A75" s="57"/>
      <c r="B75" s="57"/>
      <c r="C75" s="57"/>
      <c r="D75" s="57"/>
      <c r="E75" s="57"/>
      <c r="F75" s="57"/>
      <c r="G75" s="57"/>
      <c r="H75" s="57"/>
      <c r="I75" s="57"/>
      <c r="J75" s="57"/>
      <c r="K75" s="59"/>
      <c r="L75" s="59"/>
      <c r="M75" s="57"/>
      <c r="N75" s="57"/>
      <c r="O75" s="57"/>
      <c r="P75" s="57"/>
      <c r="Q75" s="57"/>
      <c r="R75" s="6"/>
      <c r="S75" s="6"/>
      <c r="T75" s="6"/>
      <c r="U75" s="6"/>
      <c r="V75" s="6"/>
      <c r="W75" s="6"/>
      <c r="Y75" s="6"/>
      <c r="Z75" s="6"/>
      <c r="AA75" s="6"/>
      <c r="AB75" s="6"/>
      <c r="AC75" s="6"/>
      <c r="AD75" s="6"/>
    </row>
    <row r="76" spans="1:30">
      <c r="A76" s="57"/>
      <c r="B76" s="57"/>
      <c r="C76" s="57"/>
      <c r="D76" s="57"/>
      <c r="E76" s="57"/>
      <c r="F76" s="57"/>
      <c r="G76" s="57"/>
      <c r="H76" s="57"/>
      <c r="I76" s="57"/>
      <c r="J76" s="57"/>
      <c r="K76" s="59"/>
      <c r="L76" s="59"/>
      <c r="M76" s="57"/>
      <c r="N76" s="57"/>
      <c r="O76" s="57"/>
      <c r="P76" s="57"/>
      <c r="Q76" s="57"/>
      <c r="R76" s="6"/>
      <c r="S76" s="6"/>
      <c r="T76" s="6"/>
      <c r="U76" s="6"/>
      <c r="V76" s="6"/>
      <c r="W76" s="6"/>
      <c r="Y76" s="6"/>
      <c r="Z76" s="6"/>
      <c r="AA76" s="6"/>
      <c r="AB76" s="6"/>
      <c r="AC76" s="6"/>
      <c r="AD76" s="6"/>
    </row>
    <row r="77" spans="1:30">
      <c r="A77" s="57"/>
      <c r="B77" s="57"/>
      <c r="C77" s="57"/>
      <c r="D77" s="57"/>
      <c r="E77" s="57"/>
      <c r="F77" s="57"/>
      <c r="G77" s="57"/>
      <c r="H77" s="57"/>
      <c r="I77" s="57"/>
      <c r="J77" s="57"/>
      <c r="K77" s="59"/>
      <c r="L77" s="59"/>
      <c r="M77" s="57"/>
      <c r="N77" s="57"/>
      <c r="O77" s="57"/>
      <c r="P77" s="57"/>
      <c r="Q77" s="57"/>
      <c r="R77" s="6"/>
      <c r="S77" s="6"/>
      <c r="T77" s="6"/>
      <c r="U77" s="6"/>
      <c r="V77" s="6"/>
      <c r="W77" s="6"/>
      <c r="Y77" s="6"/>
      <c r="Z77" s="6"/>
      <c r="AA77" s="6"/>
      <c r="AB77" s="6"/>
      <c r="AC77" s="6"/>
      <c r="AD77" s="6"/>
    </row>
    <row r="78" spans="1:30">
      <c r="A78" s="57"/>
      <c r="B78" s="57"/>
      <c r="C78" s="57"/>
      <c r="D78" s="57"/>
      <c r="E78" s="57"/>
      <c r="F78" s="57"/>
      <c r="G78" s="57"/>
      <c r="H78" s="57"/>
      <c r="I78" s="57"/>
      <c r="J78" s="57"/>
      <c r="K78" s="59"/>
      <c r="L78" s="59"/>
      <c r="M78" s="57"/>
      <c r="N78" s="57"/>
      <c r="O78" s="57"/>
      <c r="P78" s="57"/>
      <c r="Q78" s="57"/>
      <c r="R78" s="6"/>
      <c r="S78" s="6"/>
      <c r="T78" s="6"/>
      <c r="U78" s="6"/>
      <c r="V78" s="6"/>
      <c r="W78" s="6"/>
      <c r="Y78" s="6"/>
      <c r="Z78" s="6"/>
      <c r="AA78" s="6"/>
      <c r="AB78" s="6"/>
      <c r="AC78" s="6"/>
      <c r="AD78" s="6"/>
    </row>
    <row r="79" spans="1:30">
      <c r="A79" s="57"/>
      <c r="B79" s="57"/>
      <c r="C79" s="57"/>
      <c r="D79" s="57"/>
      <c r="E79" s="57"/>
      <c r="F79" s="57"/>
      <c r="G79" s="57"/>
      <c r="H79" s="57"/>
      <c r="I79" s="57"/>
      <c r="J79" s="57"/>
      <c r="K79" s="59"/>
      <c r="L79" s="59"/>
      <c r="M79" s="57"/>
      <c r="N79" s="57"/>
      <c r="O79" s="57"/>
      <c r="P79" s="57"/>
      <c r="Q79" s="57"/>
      <c r="R79" s="6"/>
      <c r="S79" s="6"/>
      <c r="T79" s="6"/>
      <c r="U79" s="6"/>
      <c r="V79" s="6"/>
      <c r="W79" s="6"/>
      <c r="Y79" s="6"/>
      <c r="Z79" s="6"/>
      <c r="AA79" s="6"/>
      <c r="AB79" s="6"/>
      <c r="AC79" s="6"/>
      <c r="AD79" s="6"/>
    </row>
    <row r="80" spans="1:30">
      <c r="A80" s="57"/>
      <c r="B80" s="57"/>
      <c r="C80" s="57"/>
      <c r="D80" s="57"/>
      <c r="E80" s="57"/>
      <c r="F80" s="57"/>
      <c r="G80" s="57"/>
      <c r="H80" s="57"/>
      <c r="I80" s="57"/>
      <c r="J80" s="57"/>
      <c r="K80" s="59"/>
      <c r="L80" s="59"/>
      <c r="M80" s="57"/>
      <c r="N80" s="57"/>
      <c r="O80" s="57"/>
      <c r="P80" s="57"/>
      <c r="Q80" s="57"/>
      <c r="R80" s="6"/>
      <c r="S80" s="6"/>
      <c r="T80" s="6"/>
      <c r="U80" s="6"/>
      <c r="V80" s="6"/>
      <c r="W80" s="6"/>
      <c r="Y80" s="6"/>
      <c r="Z80" s="6"/>
      <c r="AA80" s="6"/>
      <c r="AB80" s="6"/>
      <c r="AC80" s="6"/>
      <c r="AD80" s="6"/>
    </row>
    <row r="81" spans="1:30">
      <c r="A81" s="57"/>
      <c r="B81" s="57"/>
      <c r="C81" s="57"/>
      <c r="D81" s="57"/>
      <c r="E81" s="57"/>
      <c r="F81" s="57"/>
      <c r="G81" s="57"/>
      <c r="H81" s="57"/>
      <c r="I81" s="57"/>
      <c r="J81" s="57"/>
      <c r="K81" s="59"/>
      <c r="L81" s="59"/>
      <c r="M81" s="57"/>
      <c r="N81" s="57"/>
      <c r="O81" s="57"/>
      <c r="P81" s="57"/>
      <c r="Q81" s="57"/>
      <c r="R81" s="6"/>
      <c r="S81" s="6"/>
      <c r="T81" s="6"/>
      <c r="U81" s="6"/>
      <c r="V81" s="6"/>
      <c r="W81" s="6"/>
      <c r="Y81" s="6"/>
      <c r="Z81" s="6"/>
      <c r="AA81" s="6"/>
      <c r="AB81" s="6"/>
      <c r="AC81" s="6"/>
      <c r="AD81" s="6"/>
    </row>
    <row r="82" spans="1:30">
      <c r="A82" s="57"/>
      <c r="B82" s="57"/>
      <c r="C82" s="57"/>
      <c r="D82" s="57"/>
      <c r="E82" s="57"/>
      <c r="F82" s="57"/>
      <c r="G82" s="57"/>
      <c r="H82" s="57"/>
      <c r="I82" s="57"/>
      <c r="J82" s="57"/>
      <c r="K82" s="59"/>
      <c r="L82" s="59"/>
      <c r="M82" s="57"/>
      <c r="N82" s="57"/>
      <c r="O82" s="57"/>
      <c r="P82" s="57"/>
      <c r="Q82" s="57"/>
      <c r="R82" s="6"/>
      <c r="S82" s="6"/>
      <c r="T82" s="6"/>
      <c r="U82" s="6"/>
      <c r="V82" s="6"/>
      <c r="W82" s="6"/>
      <c r="Y82" s="6"/>
      <c r="Z82" s="6"/>
      <c r="AA82" s="6"/>
      <c r="AB82" s="6"/>
      <c r="AC82" s="6"/>
      <c r="AD82" s="6"/>
    </row>
    <row r="83" spans="1:30">
      <c r="A83" s="57"/>
      <c r="B83" s="57"/>
      <c r="C83" s="57"/>
      <c r="D83" s="57"/>
      <c r="E83" s="57"/>
      <c r="F83" s="57"/>
      <c r="G83" s="57"/>
      <c r="H83" s="57"/>
      <c r="I83" s="57"/>
      <c r="J83" s="57"/>
      <c r="K83" s="59"/>
      <c r="L83" s="59"/>
      <c r="M83" s="57"/>
      <c r="N83" s="57"/>
      <c r="O83" s="57"/>
      <c r="P83" s="57"/>
      <c r="Q83" s="57"/>
      <c r="R83" s="6"/>
      <c r="S83" s="6"/>
      <c r="T83" s="6"/>
      <c r="U83" s="6"/>
      <c r="V83" s="6"/>
      <c r="W83" s="6"/>
      <c r="Y83" s="6"/>
      <c r="Z83" s="6"/>
      <c r="AA83" s="6"/>
      <c r="AB83" s="6"/>
      <c r="AC83" s="6"/>
      <c r="AD83" s="6"/>
    </row>
    <row r="84" spans="1:30">
      <c r="A84" s="57"/>
      <c r="B84" s="57"/>
      <c r="C84" s="57"/>
      <c r="D84" s="57"/>
      <c r="E84" s="57"/>
      <c r="F84" s="57"/>
      <c r="G84" s="57"/>
      <c r="H84" s="57"/>
      <c r="I84" s="57"/>
      <c r="J84" s="57"/>
      <c r="K84" s="59"/>
      <c r="L84" s="59"/>
      <c r="M84" s="57"/>
      <c r="N84" s="57"/>
      <c r="O84" s="57"/>
      <c r="P84" s="57"/>
      <c r="Q84" s="57"/>
      <c r="R84" s="6"/>
      <c r="S84" s="6"/>
      <c r="T84" s="6"/>
      <c r="U84" s="6"/>
      <c r="V84" s="6"/>
      <c r="W84" s="6"/>
      <c r="Y84" s="6"/>
      <c r="Z84" s="6"/>
      <c r="AA84" s="6"/>
      <c r="AB84" s="6"/>
      <c r="AC84" s="6"/>
      <c r="AD84" s="6"/>
    </row>
    <row r="85" spans="1:30">
      <c r="A85" s="57"/>
      <c r="B85" s="57"/>
      <c r="C85" s="57"/>
      <c r="D85" s="57"/>
      <c r="E85" s="57"/>
      <c r="F85" s="57"/>
      <c r="G85" s="57"/>
      <c r="H85" s="57"/>
      <c r="I85" s="57"/>
      <c r="J85" s="57"/>
      <c r="K85" s="59"/>
      <c r="L85" s="59"/>
      <c r="M85" s="57"/>
      <c r="N85" s="57"/>
      <c r="O85" s="57"/>
      <c r="P85" s="57"/>
      <c r="Q85" s="57"/>
      <c r="R85" s="6"/>
      <c r="S85" s="6"/>
      <c r="T85" s="6"/>
      <c r="U85" s="6"/>
      <c r="V85" s="6"/>
      <c r="W85" s="6"/>
      <c r="Y85" s="6"/>
      <c r="Z85" s="6"/>
      <c r="AA85" s="6"/>
      <c r="AB85" s="6"/>
      <c r="AC85" s="6"/>
      <c r="AD85" s="6"/>
    </row>
    <row r="86" spans="1:30">
      <c r="A86" s="57"/>
      <c r="B86" s="57"/>
      <c r="C86" s="57"/>
      <c r="D86" s="57"/>
      <c r="E86" s="57"/>
      <c r="F86" s="57"/>
      <c r="G86" s="57"/>
      <c r="H86" s="57"/>
      <c r="I86" s="57"/>
      <c r="J86" s="57"/>
      <c r="K86" s="59"/>
      <c r="L86" s="59"/>
      <c r="M86" s="57"/>
      <c r="N86" s="57"/>
      <c r="O86" s="57"/>
      <c r="P86" s="57"/>
      <c r="Q86" s="57"/>
      <c r="R86" s="6"/>
      <c r="S86" s="6"/>
      <c r="T86" s="6"/>
      <c r="U86" s="6"/>
      <c r="V86" s="6"/>
      <c r="W86" s="6"/>
      <c r="Y86" s="6"/>
      <c r="Z86" s="6"/>
      <c r="AA86" s="6"/>
      <c r="AB86" s="6"/>
      <c r="AC86" s="6"/>
      <c r="AD86" s="6"/>
    </row>
    <row r="87" spans="1:30">
      <c r="A87" s="57"/>
      <c r="B87" s="57"/>
      <c r="C87" s="57"/>
      <c r="D87" s="57"/>
      <c r="E87" s="57"/>
      <c r="F87" s="57"/>
      <c r="G87" s="57"/>
      <c r="H87" s="57"/>
      <c r="I87" s="57"/>
      <c r="J87" s="57"/>
      <c r="K87" s="59"/>
      <c r="L87" s="59"/>
      <c r="M87" s="57"/>
      <c r="N87" s="57"/>
      <c r="O87" s="57"/>
      <c r="P87" s="57"/>
      <c r="Q87" s="57"/>
      <c r="R87" s="6"/>
      <c r="S87" s="6"/>
      <c r="T87" s="6"/>
      <c r="U87" s="6"/>
      <c r="V87" s="6"/>
      <c r="W87" s="6"/>
      <c r="Y87" s="6"/>
      <c r="Z87" s="6"/>
      <c r="AA87" s="6"/>
      <c r="AB87" s="6"/>
      <c r="AC87" s="6"/>
      <c r="AD87" s="6"/>
    </row>
    <row r="88" spans="1:30">
      <c r="A88" s="57"/>
      <c r="B88" s="57"/>
      <c r="C88" s="57"/>
      <c r="D88" s="57"/>
      <c r="E88" s="57"/>
      <c r="F88" s="57"/>
      <c r="G88" s="57"/>
      <c r="H88" s="57"/>
      <c r="I88" s="57"/>
      <c r="J88" s="57"/>
      <c r="K88" s="59"/>
      <c r="L88" s="59"/>
      <c r="M88" s="57"/>
      <c r="N88" s="57"/>
      <c r="O88" s="57"/>
      <c r="P88" s="57"/>
      <c r="Q88" s="57"/>
      <c r="R88" s="6"/>
      <c r="S88" s="6"/>
      <c r="T88" s="6"/>
      <c r="U88" s="6"/>
      <c r="V88" s="6"/>
      <c r="W88" s="6"/>
      <c r="Y88" s="6"/>
      <c r="Z88" s="6"/>
      <c r="AA88" s="6"/>
      <c r="AB88" s="6"/>
      <c r="AC88" s="6"/>
      <c r="AD88" s="6"/>
    </row>
    <row r="89" spans="1:30" s="6" customFormat="1">
      <c r="E89" s="59"/>
      <c r="F89" s="59"/>
      <c r="G89" s="7"/>
      <c r="H89" s="7"/>
      <c r="I89" s="7"/>
      <c r="P89" s="7"/>
      <c r="Q89" s="7"/>
      <c r="X89" s="7"/>
    </row>
    <row r="90" spans="1:30" s="6" customFormat="1" ht="18">
      <c r="B90" s="45"/>
      <c r="C90" s="7"/>
      <c r="D90" s="7"/>
      <c r="E90" s="7"/>
      <c r="F90" s="7"/>
      <c r="M90" s="7"/>
      <c r="N90" s="7"/>
      <c r="O90" s="7"/>
      <c r="V90" s="7"/>
      <c r="W90" s="7"/>
      <c r="X90" s="7"/>
    </row>
    <row r="91" spans="1:30" s="6" customFormat="1" ht="18">
      <c r="B91" s="45"/>
      <c r="C91" s="7"/>
      <c r="D91" s="7"/>
      <c r="E91" s="7"/>
      <c r="F91" s="7"/>
      <c r="M91" s="7"/>
      <c r="N91" s="7"/>
      <c r="O91" s="7"/>
      <c r="V91" s="7"/>
      <c r="W91" s="7"/>
      <c r="X91" s="7"/>
    </row>
    <row r="92" spans="1:30" s="6" customFormat="1" ht="18">
      <c r="B92" s="45"/>
      <c r="C92" s="7"/>
      <c r="D92" s="7"/>
      <c r="E92" s="7"/>
      <c r="F92" s="7"/>
      <c r="M92" s="7"/>
      <c r="N92" s="7"/>
      <c r="O92" s="7"/>
      <c r="V92" s="7"/>
      <c r="W92" s="7"/>
      <c r="X92" s="7"/>
    </row>
    <row r="93" spans="1:30" s="6" customFormat="1" ht="18">
      <c r="B93" s="45"/>
      <c r="C93" s="7"/>
      <c r="D93" s="7"/>
      <c r="E93" s="7"/>
      <c r="F93" s="7"/>
      <c r="M93" s="7"/>
      <c r="N93" s="7"/>
      <c r="O93" s="7"/>
      <c r="V93" s="7"/>
      <c r="W93" s="7"/>
      <c r="X93" s="7"/>
    </row>
    <row r="94" spans="1:30" s="6" customFormat="1" ht="18">
      <c r="B94" s="45"/>
      <c r="C94" s="7"/>
      <c r="D94" s="7"/>
      <c r="E94" s="7"/>
      <c r="F94" s="7"/>
      <c r="M94" s="7"/>
      <c r="N94" s="7"/>
      <c r="O94" s="7"/>
      <c r="V94" s="7"/>
      <c r="W94" s="7"/>
      <c r="X94" s="7"/>
    </row>
    <row r="95" spans="1:30" s="6" customFormat="1"/>
    <row r="96" spans="1:30" s="6" customFormat="1"/>
    <row r="97" spans="1:23" s="6" customFormat="1"/>
    <row r="98" spans="1:23" s="6" customFormat="1"/>
    <row r="99" spans="1:23" s="6" customFormat="1" ht="15" thickBot="1"/>
    <row r="100" spans="1:23" s="6" customFormat="1">
      <c r="A100" s="53"/>
      <c r="B100" s="54"/>
      <c r="C100" s="54"/>
      <c r="D100" s="54"/>
      <c r="E100" s="54"/>
      <c r="F100" s="54"/>
      <c r="G100" s="55"/>
      <c r="H100" s="55"/>
      <c r="I100" s="55"/>
      <c r="J100" s="55"/>
      <c r="K100" s="54"/>
      <c r="L100" s="54"/>
      <c r="M100" s="54"/>
      <c r="N100" s="54"/>
      <c r="O100" s="54"/>
      <c r="P100" s="55"/>
      <c r="Q100" s="55"/>
      <c r="R100" s="55"/>
      <c r="S100" s="55"/>
      <c r="T100" s="55"/>
      <c r="U100" s="55"/>
      <c r="V100" s="55"/>
      <c r="W100" s="104"/>
    </row>
    <row r="101" spans="1:23" s="6" customFormat="1">
      <c r="A101" s="56"/>
      <c r="B101" s="57"/>
      <c r="C101" s="49" t="s">
        <v>53</v>
      </c>
      <c r="D101" s="49" t="str">
        <f>'Data &amp; Normalization'!B249</f>
        <v>Code</v>
      </c>
      <c r="E101" s="50" t="str">
        <f>'Data &amp; Normalization'!A467</f>
        <v>Municipality name</v>
      </c>
      <c r="F101" s="59"/>
      <c r="G101" s="59"/>
      <c r="H101" s="59"/>
      <c r="I101" s="58"/>
      <c r="J101" s="59"/>
      <c r="W101" s="63"/>
    </row>
    <row r="102" spans="1:23" s="6" customFormat="1">
      <c r="A102" s="56"/>
      <c r="B102" s="57"/>
      <c r="C102" s="51">
        <v>83</v>
      </c>
      <c r="D102" s="52">
        <f>INDEX('TQoL Indexes'!$B$10:$AL$221,'Local context'!$C$102,MATCH('Local context'!D$101,'TQoL Indexes'!$B$9:$AL$9,0))</f>
        <v>61</v>
      </c>
      <c r="E102" s="52" t="str">
        <f>INDEX('TQoL Indexes'!$B$10:$AL$221,'Local context'!$C$102,MATCH('Local context'!E$101,'TQoL Indexes'!$B$9:$AL$9,0))</f>
        <v>Ljubljana</v>
      </c>
      <c r="F102" s="59"/>
      <c r="G102" s="59"/>
      <c r="H102" s="59"/>
      <c r="I102" s="44"/>
      <c r="J102" s="59"/>
      <c r="W102" s="63"/>
    </row>
    <row r="103" spans="1:23" s="6" customFormat="1">
      <c r="A103" s="56"/>
      <c r="B103" s="59"/>
      <c r="C103" s="57"/>
      <c r="D103" s="57"/>
      <c r="E103" s="57"/>
      <c r="F103" s="57"/>
      <c r="G103" s="57"/>
      <c r="H103" s="57"/>
      <c r="I103" s="57"/>
      <c r="J103" s="59"/>
      <c r="K103" s="57"/>
      <c r="L103" s="57"/>
      <c r="M103" s="57"/>
      <c r="N103" s="57"/>
      <c r="O103" s="57"/>
      <c r="P103" s="59"/>
      <c r="Q103" s="59"/>
      <c r="R103" s="59"/>
      <c r="S103" s="59"/>
      <c r="T103" s="59"/>
      <c r="U103" s="59"/>
      <c r="V103" s="59"/>
      <c r="W103" s="63"/>
    </row>
    <row r="104" spans="1:23" s="6" customFormat="1">
      <c r="A104" s="56"/>
      <c r="B104" s="57">
        <v>35</v>
      </c>
      <c r="C104" s="57" t="s">
        <v>48</v>
      </c>
      <c r="D104" s="57"/>
      <c r="E104" s="44">
        <f>INDEX('TQoL Indexes'!$D$229:$AL$440,'Local context'!$C$102,'Local context'!B104)</f>
        <v>51</v>
      </c>
      <c r="F104" s="61">
        <f>IFERROR(COUNTA('TQoL Indexes'!$C$229:$C$440)-E104,"-")</f>
        <v>161</v>
      </c>
      <c r="G104" s="59">
        <f>SUM(E104:F104)</f>
        <v>212</v>
      </c>
      <c r="H104" s="59"/>
      <c r="I104" s="59"/>
      <c r="J104" s="59"/>
      <c r="K104" s="59"/>
      <c r="L104" s="59"/>
      <c r="M104" s="57"/>
      <c r="N104" s="57"/>
      <c r="O104" s="57"/>
      <c r="P104" s="59"/>
      <c r="Q104" s="59"/>
      <c r="R104" s="59"/>
      <c r="S104" s="59"/>
      <c r="T104" s="59"/>
      <c r="U104" s="59"/>
      <c r="V104" s="59"/>
      <c r="W104" s="63"/>
    </row>
    <row r="105" spans="1:23" s="6" customFormat="1">
      <c r="A105" s="56"/>
      <c r="B105" s="57"/>
      <c r="C105" s="57"/>
      <c r="D105" s="57"/>
      <c r="E105" s="57"/>
      <c r="F105" s="57"/>
      <c r="G105" s="59"/>
      <c r="H105" s="59"/>
      <c r="I105" s="59"/>
      <c r="J105" s="59"/>
      <c r="K105" s="59"/>
      <c r="L105" s="59"/>
      <c r="M105" s="57"/>
      <c r="N105" s="57"/>
      <c r="O105" s="57"/>
      <c r="P105" s="59"/>
      <c r="Q105" s="59"/>
      <c r="R105" s="59"/>
      <c r="S105" s="59"/>
      <c r="T105" s="59"/>
      <c r="U105" s="59"/>
      <c r="V105" s="59"/>
      <c r="W105" s="63"/>
    </row>
    <row r="106" spans="1:23" s="6" customFormat="1">
      <c r="A106" s="56"/>
      <c r="B106" s="57">
        <v>32</v>
      </c>
      <c r="C106" s="11" t="str">
        <f>C12</f>
        <v>Good Life Enablers</v>
      </c>
      <c r="D106" s="59"/>
      <c r="E106" s="44">
        <f>INDEX('TQoL Indexes'!$D$229:$AL$440,'Local context'!$C$102,'Local context'!B106)</f>
        <v>29</v>
      </c>
      <c r="F106" s="61">
        <f>IFERROR(COUNTA('TQoL Indexes'!$C$229:$C$440)-E106,"-")</f>
        <v>183</v>
      </c>
      <c r="G106" s="59">
        <f t="shared" ref="G106:G120" si="2">SUM(E106:F106)</f>
        <v>212</v>
      </c>
      <c r="H106" s="59"/>
      <c r="I106" s="25">
        <v>33</v>
      </c>
      <c r="J106" s="14" t="str">
        <f>J12</f>
        <v>Life Maintenance</v>
      </c>
      <c r="K106" s="59"/>
      <c r="L106" s="44">
        <f>IFERROR(INDEX('TQoL Indexes'!$D$229:$AL$440,'Local context'!$C$102,'Local context'!I106),"")</f>
        <v>30</v>
      </c>
      <c r="M106" s="61">
        <f>IFERROR(COUNTA('TQoL Indexes'!$C$229:$C$440)-L106,"-")</f>
        <v>182</v>
      </c>
      <c r="N106" s="59">
        <f>SUM(L106:M106)</f>
        <v>212</v>
      </c>
      <c r="O106" s="59"/>
      <c r="P106" s="25">
        <v>34</v>
      </c>
      <c r="Q106" s="15" t="str">
        <f>Q12</f>
        <v>Life Flourishing</v>
      </c>
      <c r="R106" s="59"/>
      <c r="S106" s="44">
        <f>IFERROR(INDEX('TQoL Indexes'!$D$229:$AL$440,'Local context'!$C$102,'Local context'!P106),"-")</f>
        <v>111</v>
      </c>
      <c r="T106" s="61">
        <f>IFERROR(COUNTA('TQoL Indexes'!$C$229:$C$440)-S106,"-")</f>
        <v>101</v>
      </c>
      <c r="U106" s="59">
        <f>SUM(S106:T106)</f>
        <v>212</v>
      </c>
      <c r="V106" s="44"/>
      <c r="W106" s="60"/>
    </row>
    <row r="107" spans="1:23" s="6" customFormat="1">
      <c r="A107" s="56"/>
      <c r="B107" s="57">
        <v>23</v>
      </c>
      <c r="C107" s="12" t="str">
        <f>C14</f>
        <v>Personal Enablers</v>
      </c>
      <c r="D107" s="59"/>
      <c r="E107" s="44">
        <f>INDEX('TQoL Indexes'!$D$229:$AL$440,'Local context'!$C$102,'Local context'!B107)</f>
        <v>8</v>
      </c>
      <c r="F107" s="61">
        <f>IFERROR(COUNTA('TQoL Indexes'!$C$229:$C$440)-E107,"-")</f>
        <v>204</v>
      </c>
      <c r="G107" s="59">
        <f t="shared" si="2"/>
        <v>212</v>
      </c>
      <c r="H107" s="59"/>
      <c r="I107" s="25">
        <v>26</v>
      </c>
      <c r="J107" s="16" t="str">
        <f>J14</f>
        <v>Personal Health and Safety</v>
      </c>
      <c r="K107" s="59"/>
      <c r="L107" s="44">
        <f>IFERROR(INDEX('TQoL Indexes'!$D$229:$AL$440,'Local context'!$C$102,'Local context'!I107),"-")</f>
        <v>18</v>
      </c>
      <c r="M107" s="61">
        <f>IFERROR(COUNTA('TQoL Indexes'!$C$229:$C$440)-L107,"-")</f>
        <v>194</v>
      </c>
      <c r="N107" s="59">
        <f>SUM(L107:M107)</f>
        <v>212</v>
      </c>
      <c r="O107" s="59"/>
      <c r="P107" s="25">
        <v>29</v>
      </c>
      <c r="Q107" s="17" t="str">
        <f>Q14</f>
        <v>Personal Flourishing</v>
      </c>
      <c r="R107" s="59"/>
      <c r="S107" s="44">
        <f>IFERROR(INDEX('TQoL Indexes'!$D$229:$AL$440,'Local context'!$C$102,'Local context'!P107),"-")</f>
        <v>38</v>
      </c>
      <c r="T107" s="61">
        <f>IFERROR(COUNTA('TQoL Indexes'!$C$229:$C$440)-S107,"-")</f>
        <v>174</v>
      </c>
      <c r="U107" s="59">
        <f>SUM(S107:T107)</f>
        <v>212</v>
      </c>
      <c r="V107" s="44"/>
      <c r="W107" s="60"/>
    </row>
    <row r="108" spans="1:23" s="6" customFormat="1">
      <c r="A108" s="56"/>
      <c r="B108" s="57">
        <v>1</v>
      </c>
      <c r="C108" s="13" t="str">
        <f t="shared" ref="C108:C120" si="3">C15</f>
        <v xml:space="preserve">Housing &amp; basic utilities </v>
      </c>
      <c r="D108" s="59"/>
      <c r="E108" s="44">
        <f>INDEX('TQoL Indexes'!$D$229:$AL$440,'Local context'!$C$102,'Local context'!B108)</f>
        <v>180</v>
      </c>
      <c r="F108" s="61">
        <f>IFERROR(COUNTA('TQoL Indexes'!$C$229:$C$440)-E108,"-")</f>
        <v>32</v>
      </c>
      <c r="G108" s="59">
        <f t="shared" si="2"/>
        <v>212</v>
      </c>
      <c r="H108" s="59"/>
      <c r="I108" s="25">
        <v>12</v>
      </c>
      <c r="J108" s="18" t="str">
        <f>J15</f>
        <v xml:space="preserve">Personal Health </v>
      </c>
      <c r="K108" s="59"/>
      <c r="L108" s="44">
        <f>IFERROR(INDEX('TQoL Indexes'!$D$229:$AL$440,'Local context'!$C$102,'Local context'!I108),"-")</f>
        <v>18</v>
      </c>
      <c r="M108" s="61">
        <f>IFERROR(COUNTA('TQoL Indexes'!$C$229:$C$440)-L108,"-")</f>
        <v>194</v>
      </c>
      <c r="N108" s="59">
        <f>SUM(L108:M108)</f>
        <v>212</v>
      </c>
      <c r="O108" s="59"/>
      <c r="P108" s="25">
        <v>18</v>
      </c>
      <c r="Q108" s="19" t="str">
        <f>Q15</f>
        <v>Self-esteem</v>
      </c>
      <c r="R108" s="59"/>
      <c r="S108" s="44">
        <f>IFERROR(INDEX('TQoL Indexes'!$D$229:$AL$440,'Local context'!$C$102,'Local context'!P108),"-")</f>
        <v>54</v>
      </c>
      <c r="T108" s="61">
        <f>IFERROR(COUNTA('TQoL Indexes'!$C$229:$C$440)-S108,"-")</f>
        <v>158</v>
      </c>
      <c r="U108" s="59">
        <f>SUM(S108:T108)</f>
        <v>212</v>
      </c>
      <c r="V108" s="44"/>
      <c r="W108" s="60"/>
    </row>
    <row r="109" spans="1:23" s="6" customFormat="1">
      <c r="A109" s="56"/>
      <c r="B109" s="57">
        <v>2</v>
      </c>
      <c r="C109" s="13" t="str">
        <f t="shared" si="3"/>
        <v xml:space="preserve">Healthcare </v>
      </c>
      <c r="D109" s="59"/>
      <c r="E109" s="44">
        <f>INDEX('TQoL Indexes'!$D$229:$AL$440,'Local context'!$C$102,'Local context'!B109)</f>
        <v>1</v>
      </c>
      <c r="F109" s="61">
        <f>IFERROR(COUNTA('TQoL Indexes'!$C$229:$C$440)-E109,"-")</f>
        <v>211</v>
      </c>
      <c r="G109" s="59">
        <f t="shared" si="2"/>
        <v>212</v>
      </c>
      <c r="H109" s="59"/>
      <c r="I109" s="25">
        <v>13</v>
      </c>
      <c r="J109" s="18" t="str">
        <f>J16</f>
        <v xml:space="preserve">Personal Safety </v>
      </c>
      <c r="K109" s="59"/>
      <c r="L109" s="44">
        <f>IFERROR(INDEX('TQoL Indexes'!$D$229:$AL$440,'Local context'!$C$102,'Local context'!I109),"-")</f>
        <v>97</v>
      </c>
      <c r="M109" s="61">
        <f>IFERROR(COUNTA('TQoL Indexes'!$C$229:$C$440)-L109,"-")</f>
        <v>115</v>
      </c>
      <c r="N109" s="59">
        <f>SUM(L109:M109)</f>
        <v>212</v>
      </c>
      <c r="O109" s="59"/>
      <c r="P109" s="25">
        <v>19</v>
      </c>
      <c r="Q109" s="19" t="str">
        <f>Q16</f>
        <v>Self-actualization</v>
      </c>
      <c r="R109" s="59"/>
      <c r="S109" s="44">
        <f>IFERROR(INDEX('TQoL Indexes'!$D$229:$AL$440,'Local context'!$C$102,'Local context'!P109),"-")</f>
        <v>25</v>
      </c>
      <c r="T109" s="61">
        <f>IFERROR(COUNTA('TQoL Indexes'!$C$229:$C$440)-S109,"-")</f>
        <v>187</v>
      </c>
      <c r="U109" s="59">
        <f>SUM(S109:T109)</f>
        <v>212</v>
      </c>
      <c r="V109" s="44"/>
      <c r="W109" s="60"/>
    </row>
    <row r="110" spans="1:23" s="6" customFormat="1">
      <c r="A110" s="56"/>
      <c r="B110" s="57">
        <v>3</v>
      </c>
      <c r="C110" s="13" t="str">
        <f t="shared" si="3"/>
        <v xml:space="preserve">Education </v>
      </c>
      <c r="D110" s="59"/>
      <c r="E110" s="44">
        <f>INDEX('TQoL Indexes'!$D$229:$AL$440,'Local context'!$C$102,'Local context'!B110)</f>
        <v>5</v>
      </c>
      <c r="F110" s="61">
        <f>IFERROR(COUNTA('TQoL Indexes'!$C$229:$C$440)-E110,"-")</f>
        <v>207</v>
      </c>
      <c r="G110" s="59">
        <f t="shared" si="2"/>
        <v>212</v>
      </c>
      <c r="H110" s="59"/>
      <c r="I110" s="25"/>
      <c r="J110" s="59"/>
      <c r="K110" s="59"/>
      <c r="L110" s="44"/>
      <c r="M110" s="61"/>
      <c r="N110" s="59"/>
      <c r="O110" s="59"/>
      <c r="P110" s="25"/>
      <c r="Q110" s="59"/>
      <c r="R110" s="59"/>
      <c r="S110" s="44"/>
      <c r="T110" s="61"/>
      <c r="U110" s="59"/>
      <c r="V110" s="44"/>
      <c r="W110" s="60"/>
    </row>
    <row r="111" spans="1:23" s="6" customFormat="1">
      <c r="A111" s="56"/>
      <c r="B111" s="57">
        <v>24</v>
      </c>
      <c r="C111" s="12" t="str">
        <f t="shared" si="3"/>
        <v>Socioeconomic Enablers</v>
      </c>
      <c r="D111" s="59"/>
      <c r="E111" s="44">
        <f>INDEX('TQoL Indexes'!$D$229:$AL$440,'Local context'!$C$102,'Local context'!B111)</f>
        <v>2</v>
      </c>
      <c r="F111" s="61">
        <f>IFERROR(COUNTA('TQoL Indexes'!$C$229:$C$440)-E111,"-")</f>
        <v>210</v>
      </c>
      <c r="G111" s="59">
        <f t="shared" si="2"/>
        <v>212</v>
      </c>
      <c r="H111" s="59"/>
      <c r="I111" s="25">
        <v>27</v>
      </c>
      <c r="J111" s="16" t="str">
        <f>J18</f>
        <v>Economic and Societal Health</v>
      </c>
      <c r="K111" s="59"/>
      <c r="L111" s="44">
        <f>IFERROR(INDEX('TQoL Indexes'!$D$229:$AL$440,'Local context'!$C$102,'Local context'!I111),"-")</f>
        <v>25</v>
      </c>
      <c r="M111" s="61">
        <f>IFERROR(COUNTA('TQoL Indexes'!$C$229:$C$440)-L111,"-")</f>
        <v>187</v>
      </c>
      <c r="N111" s="59">
        <f>SUM(L111:M111)</f>
        <v>212</v>
      </c>
      <c r="O111" s="59"/>
      <c r="P111" s="25">
        <v>30</v>
      </c>
      <c r="Q111" s="17" t="str">
        <f>Q18</f>
        <v>Community Flourishing</v>
      </c>
      <c r="R111" s="59"/>
      <c r="S111" s="44">
        <f>IFERROR(INDEX('TQoL Indexes'!$D$229:$AL$440,'Local context'!$C$102,'Local context'!P111),"-")</f>
        <v>66</v>
      </c>
      <c r="T111" s="61">
        <f>IFERROR(COUNTA('TQoL Indexes'!$C$229:$C$440)-S111,"-")</f>
        <v>146</v>
      </c>
      <c r="U111" s="59">
        <f>SUM(S111:T111)</f>
        <v>212</v>
      </c>
      <c r="V111" s="44"/>
      <c r="W111" s="60"/>
    </row>
    <row r="112" spans="1:23" s="6" customFormat="1">
      <c r="A112" s="56"/>
      <c r="B112" s="57">
        <v>4</v>
      </c>
      <c r="C112" s="13" t="str">
        <f t="shared" si="3"/>
        <v xml:space="preserve">Transport </v>
      </c>
      <c r="D112" s="59"/>
      <c r="E112" s="44">
        <f>INDEX('TQoL Indexes'!$D$229:$AL$440,'Local context'!$C$102,'Local context'!B112)</f>
        <v>8</v>
      </c>
      <c r="F112" s="61">
        <f>IFERROR(COUNTA('TQoL Indexes'!$C$229:$C$440)-E112,"-")</f>
        <v>204</v>
      </c>
      <c r="G112" s="59">
        <f t="shared" si="2"/>
        <v>212</v>
      </c>
      <c r="H112" s="59"/>
      <c r="I112" s="25">
        <v>14</v>
      </c>
      <c r="J112" s="18" t="str">
        <f>J19</f>
        <v xml:space="preserve">Inclusive Economy </v>
      </c>
      <c r="K112" s="59"/>
      <c r="L112" s="44">
        <f>IFERROR(INDEX('TQoL Indexes'!$D$229:$AL$440,'Local context'!$C$102,'Local context'!I112),"-")</f>
        <v>48</v>
      </c>
      <c r="M112" s="61">
        <f>IFERROR(COUNTA('TQoL Indexes'!$C$229:$C$440)-L112,"-")</f>
        <v>164</v>
      </c>
      <c r="N112" s="59">
        <f>SUM(L112:M112)</f>
        <v>212</v>
      </c>
      <c r="O112" s="59"/>
      <c r="P112" s="25">
        <v>20</v>
      </c>
      <c r="Q112" s="19" t="str">
        <f>Q19</f>
        <v>Interpersonal Trust (societal belonging)</v>
      </c>
      <c r="R112" s="59"/>
      <c r="S112" s="44">
        <f>IFERROR(INDEX('TQoL Indexes'!$D$229:$AL$440,'Local context'!$C$102,'Local context'!P112),"-")</f>
        <v>53</v>
      </c>
      <c r="T112" s="61">
        <f>IFERROR(COUNTA('TQoL Indexes'!$C$229:$C$440)-S112,"-")</f>
        <v>159</v>
      </c>
      <c r="U112" s="59">
        <f>SUM(S112:T112)</f>
        <v>212</v>
      </c>
      <c r="V112" s="44"/>
      <c r="W112" s="60"/>
    </row>
    <row r="113" spans="1:37" s="6" customFormat="1">
      <c r="A113" s="56"/>
      <c r="B113" s="57">
        <v>5</v>
      </c>
      <c r="C113" s="13" t="str">
        <f t="shared" si="3"/>
        <v xml:space="preserve">Digital connectivity </v>
      </c>
      <c r="D113" s="59"/>
      <c r="E113" s="44">
        <f>INDEX('TQoL Indexes'!$D$229:$AL$440,'Local context'!$C$102,'Local context'!B113)</f>
        <v>31</v>
      </c>
      <c r="F113" s="61">
        <f>IFERROR(COUNTA('TQoL Indexes'!$C$229:$C$440)-E113,"-")</f>
        <v>181</v>
      </c>
      <c r="G113" s="59">
        <f t="shared" si="2"/>
        <v>212</v>
      </c>
      <c r="H113" s="59"/>
      <c r="I113" s="25">
        <v>15</v>
      </c>
      <c r="J113" s="18" t="str">
        <f>J20</f>
        <v xml:space="preserve">Healthy Society </v>
      </c>
      <c r="K113" s="59"/>
      <c r="L113" s="44">
        <f>IFERROR(INDEX('TQoL Indexes'!$D$229:$AL$440,'Local context'!$C$102,'Local context'!I113),"-")</f>
        <v>4</v>
      </c>
      <c r="M113" s="61">
        <f>IFERROR(COUNTA('TQoL Indexes'!$C$229:$C$440)-L113,"-")</f>
        <v>208</v>
      </c>
      <c r="N113" s="59">
        <f>SUM(L113:M113)</f>
        <v>212</v>
      </c>
      <c r="O113" s="59"/>
      <c r="P113" s="25">
        <v>21</v>
      </c>
      <c r="Q113" s="19" t="str">
        <f>Q20</f>
        <v>Institutional Trust (good governance)</v>
      </c>
      <c r="R113" s="59"/>
      <c r="S113" s="44">
        <f>IFERROR(INDEX('TQoL Indexes'!$D$229:$AL$440,'Local context'!$C$102,'Local context'!P113),"-")</f>
        <v>97</v>
      </c>
      <c r="T113" s="61">
        <f>IFERROR(COUNTA('TQoL Indexes'!$C$229:$C$440)-S113,"-")</f>
        <v>115</v>
      </c>
      <c r="U113" s="59">
        <f>SUM(S113:T113)</f>
        <v>212</v>
      </c>
      <c r="V113" s="44"/>
      <c r="W113" s="60"/>
    </row>
    <row r="114" spans="1:37" s="6" customFormat="1">
      <c r="A114" s="56"/>
      <c r="B114" s="57">
        <v>6</v>
      </c>
      <c r="C114" s="13" t="str">
        <f t="shared" si="3"/>
        <v>Work opportunities</v>
      </c>
      <c r="D114" s="59"/>
      <c r="E114" s="44">
        <f>INDEX('TQoL Indexes'!$D$229:$AL$440,'Local context'!$C$102,'Local context'!B114)</f>
        <v>1</v>
      </c>
      <c r="F114" s="61">
        <f>IFERROR(COUNTA('TQoL Indexes'!$C$229:$C$440)-E114,"-")</f>
        <v>211</v>
      </c>
      <c r="G114" s="59">
        <f t="shared" si="2"/>
        <v>212</v>
      </c>
      <c r="H114" s="59"/>
      <c r="I114" s="25"/>
      <c r="J114" s="59"/>
      <c r="K114" s="59"/>
      <c r="L114" s="44"/>
      <c r="M114" s="61"/>
      <c r="N114" s="59"/>
      <c r="O114" s="59"/>
      <c r="P114" s="25"/>
      <c r="Q114" s="59"/>
      <c r="R114" s="59"/>
      <c r="S114" s="44"/>
      <c r="T114" s="61"/>
      <c r="U114" s="59"/>
      <c r="V114" s="44"/>
      <c r="W114" s="60"/>
    </row>
    <row r="115" spans="1:37" s="6" customFormat="1">
      <c r="A115" s="56"/>
      <c r="B115" s="57">
        <v>7</v>
      </c>
      <c r="C115" s="13" t="str">
        <f t="shared" si="3"/>
        <v>Consumption opprotunities</v>
      </c>
      <c r="D115" s="59"/>
      <c r="E115" s="44">
        <f>INDEX('TQoL Indexes'!$D$229:$AL$440,'Local context'!$C$102,'Local context'!B115)</f>
        <v>6</v>
      </c>
      <c r="F115" s="61">
        <f>IFERROR(COUNTA('TQoL Indexes'!$C$229:$C$440)-E115,"-")</f>
        <v>206</v>
      </c>
      <c r="G115" s="59">
        <f t="shared" si="2"/>
        <v>212</v>
      </c>
      <c r="H115" s="59"/>
      <c r="I115" s="25"/>
      <c r="J115" s="59"/>
      <c r="K115" s="59"/>
      <c r="L115" s="44"/>
      <c r="M115" s="61"/>
      <c r="N115" s="59"/>
      <c r="O115" s="59"/>
      <c r="P115" s="25"/>
      <c r="Q115" s="59"/>
      <c r="R115" s="59"/>
      <c r="S115" s="44"/>
      <c r="T115" s="61"/>
      <c r="U115" s="59"/>
      <c r="V115" s="44"/>
      <c r="W115" s="60"/>
    </row>
    <row r="116" spans="1:37" s="6" customFormat="1">
      <c r="A116" s="56"/>
      <c r="B116" s="57">
        <v>8</v>
      </c>
      <c r="C116" s="13" t="str">
        <f t="shared" si="3"/>
        <v xml:space="preserve">Public spaces </v>
      </c>
      <c r="D116" s="59"/>
      <c r="E116" s="44" t="str">
        <f>INDEX('TQoL Indexes'!$D$229:$AL$440,'Local context'!$C$102,'Local context'!B116)</f>
        <v>-</v>
      </c>
      <c r="F116" s="61" t="str">
        <f>IFERROR(COUNTA('TQoL Indexes'!$C$229:$C$440)-E116,"-")</f>
        <v>-</v>
      </c>
      <c r="G116" s="59">
        <f t="shared" si="2"/>
        <v>0</v>
      </c>
      <c r="H116" s="59"/>
      <c r="I116" s="25"/>
      <c r="J116" s="59"/>
      <c r="K116" s="59"/>
      <c r="L116" s="44"/>
      <c r="M116" s="61"/>
      <c r="N116" s="59"/>
      <c r="O116" s="59"/>
      <c r="P116" s="25"/>
      <c r="Q116" s="59"/>
      <c r="R116" s="59"/>
      <c r="S116" s="44"/>
      <c r="T116" s="61"/>
      <c r="U116" s="59"/>
      <c r="V116" s="44"/>
      <c r="W116" s="60"/>
    </row>
    <row r="117" spans="1:37" s="6" customFormat="1">
      <c r="A117" s="56"/>
      <c r="B117" s="57">
        <v>9</v>
      </c>
      <c r="C117" s="13" t="str">
        <f t="shared" si="3"/>
        <v xml:space="preserve">Cultural assets </v>
      </c>
      <c r="D117" s="59"/>
      <c r="E117" s="44">
        <f>INDEX('TQoL Indexes'!$D$229:$AL$440,'Local context'!$C$102,'Local context'!B117)</f>
        <v>49</v>
      </c>
      <c r="F117" s="61">
        <f>IFERROR(COUNTA('TQoL Indexes'!$C$229:$C$440)-E117,"-")</f>
        <v>163</v>
      </c>
      <c r="G117" s="59">
        <f t="shared" si="2"/>
        <v>212</v>
      </c>
      <c r="H117" s="59"/>
      <c r="I117" s="25"/>
      <c r="J117" s="59"/>
      <c r="K117" s="59"/>
      <c r="L117" s="44"/>
      <c r="M117" s="61"/>
      <c r="N117" s="59"/>
      <c r="O117" s="59"/>
      <c r="P117" s="25"/>
      <c r="Q117" s="59"/>
      <c r="R117" s="59"/>
      <c r="S117" s="44"/>
      <c r="T117" s="61"/>
      <c r="U117" s="59"/>
      <c r="V117" s="44"/>
      <c r="W117" s="60"/>
    </row>
    <row r="118" spans="1:37" s="6" customFormat="1">
      <c r="A118" s="56"/>
      <c r="B118" s="57">
        <v>25</v>
      </c>
      <c r="C118" s="12" t="str">
        <f t="shared" si="3"/>
        <v>Ecological Enablers</v>
      </c>
      <c r="D118" s="59"/>
      <c r="E118" s="44">
        <f>INDEX('TQoL Indexes'!$D$229:$AL$440,'Local context'!$C$102,'Local context'!B118)</f>
        <v>174</v>
      </c>
      <c r="F118" s="61">
        <f>IFERROR(COUNTA('TQoL Indexes'!$C$229:$C$440)-E118,"-")</f>
        <v>38</v>
      </c>
      <c r="G118" s="59">
        <f t="shared" si="2"/>
        <v>212</v>
      </c>
      <c r="H118" s="59"/>
      <c r="I118" s="25">
        <v>28</v>
      </c>
      <c r="J118" s="16" t="str">
        <f>J25</f>
        <v>Ecological Health</v>
      </c>
      <c r="K118" s="59"/>
      <c r="L118" s="44">
        <f>IFERROR(INDEX('TQoL Indexes'!$D$229:$AL$440,'Local context'!$C$102,'Local context'!I118),"-")</f>
        <v>194</v>
      </c>
      <c r="M118" s="61">
        <f>IFERROR(COUNTA('TQoL Indexes'!$C$229:$C$440)-L118,"-")</f>
        <v>18</v>
      </c>
      <c r="N118" s="59">
        <f>SUM(L118:M118)</f>
        <v>212</v>
      </c>
      <c r="O118" s="59"/>
      <c r="P118" s="25">
        <v>31</v>
      </c>
      <c r="Q118" s="17" t="str">
        <f>Q25</f>
        <v>Ecological Flourishing</v>
      </c>
      <c r="R118" s="59"/>
      <c r="S118" s="44">
        <f>IFERROR(INDEX('TQoL Indexes'!$D$229:$AL$440,'Local context'!$C$102,'Local context'!P118),"-")</f>
        <v>192</v>
      </c>
      <c r="T118" s="61">
        <f>IFERROR(COUNTA('TQoL Indexes'!$C$229:$C$440)-S118,"-")</f>
        <v>20</v>
      </c>
      <c r="U118" s="59">
        <f>SUM(S118:T118)</f>
        <v>212</v>
      </c>
      <c r="V118" s="44"/>
      <c r="W118" s="60"/>
    </row>
    <row r="119" spans="1:37">
      <c r="A119" s="62"/>
      <c r="B119" s="57">
        <v>10</v>
      </c>
      <c r="C119" s="13" t="str">
        <f t="shared" si="3"/>
        <v xml:space="preserve">Green infrastructure </v>
      </c>
      <c r="D119" s="57"/>
      <c r="E119" s="44">
        <f>INDEX('TQoL Indexes'!$D$229:$AL$440,'Local context'!$C$102,'Local context'!B119)</f>
        <v>166</v>
      </c>
      <c r="F119" s="61">
        <f>IFERROR(COUNTA('TQoL Indexes'!$C$229:$C$440)-E119,"-")</f>
        <v>46</v>
      </c>
      <c r="G119" s="59">
        <f t="shared" si="2"/>
        <v>212</v>
      </c>
      <c r="H119" s="57"/>
      <c r="I119" s="25">
        <v>16</v>
      </c>
      <c r="J119" s="18" t="str">
        <f>J26</f>
        <v xml:space="preserve">Healthy Environment </v>
      </c>
      <c r="K119" s="57"/>
      <c r="L119" s="44">
        <f>IFERROR(INDEX('TQoL Indexes'!$D$229:$AL$440,'Local context'!$C$102,'Local context'!I119),"-")</f>
        <v>206</v>
      </c>
      <c r="M119" s="61">
        <f>IFERROR(COUNTA('TQoL Indexes'!$C$229:$C$440)-L119,"-")</f>
        <v>6</v>
      </c>
      <c r="N119" s="59">
        <f>SUM(L119:M119)</f>
        <v>212</v>
      </c>
      <c r="O119" s="57"/>
      <c r="P119" s="25">
        <v>22</v>
      </c>
      <c r="Q119" s="19" t="str">
        <f>Q26</f>
        <v>Ecosystems services and Biodiversity wealth</v>
      </c>
      <c r="R119" s="57"/>
      <c r="S119" s="44">
        <f>IFERROR(INDEX('TQoL Indexes'!$D$229:$AL$440,'Local context'!$C$102,'Local context'!P119),"-")</f>
        <v>192</v>
      </c>
      <c r="T119" s="61">
        <f>IFERROR(COUNTA('TQoL Indexes'!$C$229:$C$440)-S119,"-")</f>
        <v>20</v>
      </c>
      <c r="U119" s="59">
        <f>SUM(S119:T119)</f>
        <v>212</v>
      </c>
      <c r="V119" s="44"/>
      <c r="W119" s="63"/>
      <c r="X119" s="6"/>
      <c r="Y119" s="6"/>
      <c r="Z119" s="6"/>
      <c r="AA119" s="6"/>
      <c r="AB119" s="6"/>
      <c r="AC119" s="6"/>
      <c r="AD119" s="6"/>
      <c r="AF119" s="6"/>
      <c r="AG119" s="6"/>
      <c r="AH119" s="6"/>
      <c r="AI119" s="6"/>
      <c r="AJ119" s="6"/>
      <c r="AK119" s="6"/>
    </row>
    <row r="120" spans="1:37">
      <c r="A120" s="62"/>
      <c r="B120" s="57">
        <v>11</v>
      </c>
      <c r="C120" s="13" t="str">
        <f t="shared" si="3"/>
        <v xml:space="preserve">Protected areas </v>
      </c>
      <c r="D120" s="57"/>
      <c r="E120" s="44">
        <f>INDEX('TQoL Indexes'!$D$229:$AL$440,'Local context'!$C$102,'Local context'!B120)</f>
        <v>146</v>
      </c>
      <c r="F120" s="61">
        <f>IFERROR(COUNTA('TQoL Indexes'!$C$229:$C$440)-E120,"-")</f>
        <v>66</v>
      </c>
      <c r="G120" s="59">
        <f t="shared" si="2"/>
        <v>212</v>
      </c>
      <c r="H120" s="57"/>
      <c r="I120" s="25">
        <v>17</v>
      </c>
      <c r="J120" s="18" t="str">
        <f>J27</f>
        <v xml:space="preserve">Climate Change </v>
      </c>
      <c r="K120" s="57"/>
      <c r="L120" s="44">
        <f>IFERROR(INDEX('TQoL Indexes'!$D$229:$AL$440,'Local context'!$C$102,'Local context'!I120),"-")</f>
        <v>23</v>
      </c>
      <c r="M120" s="61">
        <f>IFERROR(COUNTA('TQoL Indexes'!$C$229:$C$440)-L120,"-")</f>
        <v>189</v>
      </c>
      <c r="N120" s="59">
        <f>SUM(L120:M120)</f>
        <v>212</v>
      </c>
      <c r="O120" s="57"/>
      <c r="P120" s="57"/>
      <c r="Q120" s="57"/>
      <c r="R120" s="57"/>
      <c r="S120" s="44"/>
      <c r="T120" s="61"/>
      <c r="U120" s="59"/>
      <c r="V120" s="44"/>
      <c r="W120" s="63"/>
      <c r="X120" s="6"/>
      <c r="Y120" s="6"/>
      <c r="Z120" s="6"/>
      <c r="AA120" s="6"/>
      <c r="AB120" s="6"/>
      <c r="AC120" s="6"/>
      <c r="AD120" s="6"/>
      <c r="AF120" s="6"/>
      <c r="AG120" s="6"/>
      <c r="AH120" s="6"/>
      <c r="AI120" s="6"/>
      <c r="AJ120" s="6"/>
      <c r="AK120" s="6"/>
    </row>
    <row r="121" spans="1:37">
      <c r="A121" s="62"/>
      <c r="B121" s="57"/>
      <c r="C121" s="57"/>
      <c r="D121" s="57"/>
      <c r="E121" s="57"/>
      <c r="F121" s="57"/>
      <c r="G121" s="57"/>
      <c r="H121" s="57"/>
      <c r="I121" s="57"/>
      <c r="J121" s="57"/>
      <c r="K121" s="57"/>
      <c r="L121" s="57"/>
      <c r="M121" s="57"/>
      <c r="N121" s="57"/>
      <c r="O121" s="57"/>
      <c r="P121" s="57"/>
      <c r="Q121" s="57"/>
      <c r="R121" s="57"/>
      <c r="S121" s="57"/>
      <c r="T121" s="57"/>
      <c r="U121" s="57"/>
      <c r="V121" s="57"/>
      <c r="W121" s="63"/>
      <c r="X121" s="6"/>
      <c r="Y121" s="6"/>
      <c r="Z121" s="6"/>
      <c r="AA121" s="6"/>
      <c r="AB121" s="6"/>
      <c r="AC121" s="6"/>
      <c r="AD121" s="6"/>
      <c r="AF121" s="6"/>
      <c r="AG121" s="6"/>
      <c r="AH121" s="6"/>
      <c r="AI121" s="6"/>
      <c r="AJ121" s="6"/>
      <c r="AK121" s="6"/>
    </row>
    <row r="122" spans="1:37" ht="15" thickBot="1">
      <c r="A122" s="64"/>
      <c r="B122" s="46"/>
      <c r="C122" s="46"/>
      <c r="D122" s="46"/>
      <c r="E122" s="46"/>
      <c r="F122" s="46"/>
      <c r="G122" s="46"/>
      <c r="H122" s="46"/>
      <c r="I122" s="46"/>
      <c r="J122" s="46"/>
      <c r="K122" s="46"/>
      <c r="L122" s="46"/>
      <c r="M122" s="46"/>
      <c r="N122" s="46"/>
      <c r="O122" s="46"/>
      <c r="P122" s="46"/>
      <c r="Q122" s="46"/>
      <c r="R122" s="46"/>
      <c r="S122" s="46"/>
      <c r="T122" s="46"/>
      <c r="U122" s="46"/>
      <c r="V122" s="46"/>
      <c r="W122" s="65"/>
      <c r="X122" s="6"/>
      <c r="Y122" s="6"/>
      <c r="Z122" s="6"/>
      <c r="AA122" s="6"/>
      <c r="AB122" s="6"/>
      <c r="AC122" s="6"/>
      <c r="AD122" s="6"/>
      <c r="AF122" s="6"/>
      <c r="AG122" s="6"/>
      <c r="AH122" s="6"/>
      <c r="AI122" s="6"/>
      <c r="AJ122" s="6"/>
      <c r="AK122" s="6"/>
    </row>
    <row r="123" spans="1:37">
      <c r="X123" s="6"/>
      <c r="Y123" s="6"/>
      <c r="Z123" s="6"/>
      <c r="AA123" s="6"/>
      <c r="AB123" s="6"/>
      <c r="AC123" s="6"/>
      <c r="AD123" s="6"/>
      <c r="AF123" s="6"/>
      <c r="AG123" s="6"/>
      <c r="AH123" s="6"/>
      <c r="AI123" s="6"/>
      <c r="AJ123" s="6"/>
      <c r="AK123" s="6"/>
    </row>
  </sheetData>
  <mergeCells count="2">
    <mergeCell ref="B5:I7"/>
    <mergeCell ref="R8:S8"/>
  </mergeCells>
  <conditionalFormatting sqref="G30:G33">
    <cfRule type="colorScale" priority="21">
      <colorScale>
        <cfvo type="min"/>
        <cfvo type="percentile" val="50"/>
        <cfvo type="max"/>
        <color rgb="FFF8696B"/>
        <color rgb="FFFCFCFF"/>
        <color rgb="FF63BE7B"/>
      </colorScale>
    </cfRule>
  </conditionalFormatting>
  <conditionalFormatting sqref="P30:P33">
    <cfRule type="colorScale" priority="22">
      <colorScale>
        <cfvo type="min"/>
        <cfvo type="percentile" val="50"/>
        <cfvo type="max"/>
        <color rgb="FFF8696B"/>
        <color rgb="FFFCFCFF"/>
        <color rgb="FF63BE7B"/>
      </colorScale>
    </cfRule>
  </conditionalFormatting>
  <conditionalFormatting sqref="G194:G1048576 G110 F11 G138:G179 G12 G14:G28 G103:G105 G121:G122 G100">
    <cfRule type="colorScale" priority="32">
      <colorScale>
        <cfvo type="min"/>
        <cfvo type="percentile" val="50"/>
        <cfvo type="max"/>
        <color rgb="FFF8696B"/>
        <color rgb="FFFCFCFF"/>
        <color rgb="FF63BE7B"/>
      </colorScale>
    </cfRule>
  </conditionalFormatting>
  <conditionalFormatting sqref="U121:U122 Y194:Y1048576 W28 U12 U19:U27 Y138:Y179 U14:U17 U106:U110">
    <cfRule type="colorScale" priority="34">
      <colorScale>
        <cfvo type="min"/>
        <cfvo type="percentile" val="50"/>
        <cfvo type="max"/>
        <color rgb="FFF8696B"/>
        <color rgb="FFFCFCFF"/>
        <color rgb="FF63BE7B"/>
      </colorScale>
    </cfRule>
  </conditionalFormatting>
  <conditionalFormatting sqref="G109">
    <cfRule type="colorScale" priority="29">
      <colorScale>
        <cfvo type="min"/>
        <cfvo type="percentile" val="50"/>
        <cfvo type="max"/>
        <color rgb="FFF8696B"/>
        <color rgb="FFFCFCFF"/>
        <color rgb="FF63BE7B"/>
      </colorScale>
    </cfRule>
  </conditionalFormatting>
  <conditionalFormatting sqref="G13">
    <cfRule type="colorScale" priority="26">
      <colorScale>
        <cfvo type="min"/>
        <cfvo type="percentile" val="50"/>
        <cfvo type="max"/>
        <color rgb="FFF8696B"/>
        <color rgb="FFFCFCFF"/>
        <color rgb="FF63BE7B"/>
      </colorScale>
    </cfRule>
  </conditionalFormatting>
  <conditionalFormatting sqref="N13">
    <cfRule type="colorScale" priority="27">
      <colorScale>
        <cfvo type="min"/>
        <cfvo type="percentile" val="50"/>
        <cfvo type="max"/>
        <color rgb="FFF8696B"/>
        <color rgb="FFFCFCFF"/>
        <color rgb="FF63BE7B"/>
      </colorScale>
    </cfRule>
  </conditionalFormatting>
  <conditionalFormatting sqref="U13">
    <cfRule type="colorScale" priority="28">
      <colorScale>
        <cfvo type="min"/>
        <cfvo type="percentile" val="50"/>
        <cfvo type="max"/>
        <color rgb="FFF8696B"/>
        <color rgb="FFFCFCFF"/>
        <color rgb="FF63BE7B"/>
      </colorScale>
    </cfRule>
  </conditionalFormatting>
  <conditionalFormatting sqref="G104">
    <cfRule type="colorScale" priority="20">
      <colorScale>
        <cfvo type="min"/>
        <cfvo type="percentile" val="50"/>
        <cfvo type="max"/>
        <color rgb="FFF8696B"/>
        <color rgb="FFFCFCFF"/>
        <color rgb="FF63BE7B"/>
      </colorScale>
    </cfRule>
  </conditionalFormatting>
  <conditionalFormatting sqref="G106:G123">
    <cfRule type="colorScale" priority="38">
      <colorScale>
        <cfvo type="min"/>
        <cfvo type="percentile" val="50"/>
        <cfvo type="max"/>
        <color rgb="FFF8696B"/>
        <color rgb="FFFCFCFF"/>
        <color rgb="FF63BE7B"/>
      </colorScale>
    </cfRule>
  </conditionalFormatting>
  <conditionalFormatting sqref="N106:N120 P123">
    <cfRule type="colorScale" priority="39">
      <colorScale>
        <cfvo type="min"/>
        <cfvo type="percentile" val="50"/>
        <cfvo type="max"/>
        <color rgb="FFF8696B"/>
        <color rgb="FFFCFCFF"/>
        <color rgb="FF63BE7B"/>
      </colorScale>
    </cfRule>
  </conditionalFormatting>
  <conditionalFormatting sqref="U106:U122">
    <cfRule type="colorScale" priority="40">
      <colorScale>
        <cfvo type="min"/>
        <cfvo type="percentile" val="50"/>
        <cfvo type="max"/>
        <color rgb="FFF8696B"/>
        <color rgb="FFFCFCFF"/>
        <color rgb="FF63BE7B"/>
      </colorScale>
    </cfRule>
  </conditionalFormatting>
  <conditionalFormatting sqref="P194:P1048576 N108:N110 N12 O11 P138:P179 N19:N28 N14:N17 P103:P105 P100">
    <cfRule type="colorScale" priority="412">
      <colorScale>
        <cfvo type="min"/>
        <cfvo type="percentile" val="50"/>
        <cfvo type="max"/>
        <color rgb="FFF8696B"/>
        <color rgb="FFFCFCFF"/>
        <color rgb="FF63BE7B"/>
      </colorScale>
    </cfRule>
  </conditionalFormatting>
  <conditionalFormatting sqref="W122">
    <cfRule type="colorScale" priority="12">
      <colorScale>
        <cfvo type="min"/>
        <cfvo type="percentile" val="50"/>
        <cfvo type="max"/>
        <color rgb="FFF8696B"/>
        <color rgb="FFFCFCFF"/>
        <color rgb="FF63BE7B"/>
      </colorScale>
    </cfRule>
  </conditionalFormatting>
  <conditionalFormatting sqref="W122">
    <cfRule type="colorScale" priority="13">
      <colorScale>
        <cfvo type="min"/>
        <cfvo type="percentile" val="50"/>
        <cfvo type="max"/>
        <color rgb="FFF8696B"/>
        <color rgb="FFFCFCFF"/>
        <color rgb="FF63BE7B"/>
      </colorScale>
    </cfRule>
  </conditionalFormatting>
  <conditionalFormatting sqref="G9">
    <cfRule type="colorScale" priority="6">
      <colorScale>
        <cfvo type="min"/>
        <cfvo type="percentile" val="50"/>
        <cfvo type="max"/>
        <color rgb="FFF8696B"/>
        <color rgb="FFFCFCFF"/>
        <color rgb="FF63BE7B"/>
      </colorScale>
    </cfRule>
  </conditionalFormatting>
  <conditionalFormatting sqref="F10">
    <cfRule type="colorScale" priority="9">
      <colorScale>
        <cfvo type="min"/>
        <cfvo type="percentile" val="50"/>
        <cfvo type="max"/>
        <color rgb="FFF8696B"/>
        <color rgb="FFFCFCFF"/>
        <color rgb="FF63BE7B"/>
      </colorScale>
    </cfRule>
  </conditionalFormatting>
  <conditionalFormatting sqref="O10">
    <cfRule type="colorScale" priority="10">
      <colorScale>
        <cfvo type="min"/>
        <cfvo type="percentile" val="50"/>
        <cfvo type="max"/>
        <color rgb="FFF8696B"/>
        <color rgb="FFFCFCFF"/>
        <color rgb="FF63BE7B"/>
      </colorScale>
    </cfRule>
  </conditionalFormatting>
  <conditionalFormatting sqref="N9">
    <cfRule type="colorScale" priority="7">
      <colorScale>
        <cfvo type="min"/>
        <cfvo type="percentile" val="50"/>
        <cfvo type="max"/>
        <color rgb="FFF8696B"/>
        <color rgb="FFFCFCFF"/>
        <color rgb="FF63BE7B"/>
      </colorScale>
    </cfRule>
  </conditionalFormatting>
  <conditionalFormatting sqref="U9">
    <cfRule type="colorScale" priority="8">
      <colorScale>
        <cfvo type="min"/>
        <cfvo type="percentile" val="50"/>
        <cfvo type="max"/>
        <color rgb="FFF8696B"/>
        <color rgb="FFFCFCFF"/>
        <color rgb="FF63BE7B"/>
      </colorScale>
    </cfRule>
  </conditionalFormatting>
  <conditionalFormatting sqref="Y8:Y10">
    <cfRule type="colorScale" priority="11">
      <colorScale>
        <cfvo type="min"/>
        <cfvo type="percentile" val="50"/>
        <cfvo type="max"/>
        <color rgb="FFF8696B"/>
        <color rgb="FFFCFCFF"/>
        <color rgb="FF63BE7B"/>
      </colorScale>
    </cfRule>
  </conditionalFormatting>
  <conditionalFormatting sqref="Y11:Y23 Y52">
    <cfRule type="colorScale" priority="781">
      <colorScale>
        <cfvo type="min"/>
        <cfvo type="percentile" val="50"/>
        <cfvo type="max"/>
        <color rgb="FFF8696B"/>
        <color rgb="FFFCFCFF"/>
        <color rgb="FF63BE7B"/>
      </colorScale>
    </cfRule>
  </conditionalFormatting>
  <conditionalFormatting sqref="G35">
    <cfRule type="colorScale" priority="783">
      <colorScale>
        <cfvo type="min"/>
        <cfvo type="percentile" val="50"/>
        <cfvo type="max"/>
        <color rgb="FFF8696B"/>
        <color rgb="FFFCFCFF"/>
        <color rgb="FF63BE7B"/>
      </colorScale>
    </cfRule>
  </conditionalFormatting>
  <conditionalFormatting sqref="P34 O35">
    <cfRule type="colorScale" priority="784">
      <colorScale>
        <cfvo type="min"/>
        <cfvo type="percentile" val="50"/>
        <cfvo type="max"/>
        <color rgb="FFF8696B"/>
        <color rgb="FFFCFCFF"/>
        <color rgb="FF63BE7B"/>
      </colorScale>
    </cfRule>
  </conditionalFormatting>
  <conditionalFormatting sqref="G100">
    <cfRule type="colorScale" priority="787">
      <colorScale>
        <cfvo type="min"/>
        <cfvo type="percentile" val="50"/>
        <cfvo type="max"/>
        <color rgb="FFF8696B"/>
        <color rgb="FFFCFCFF"/>
        <color rgb="FF63BE7B"/>
      </colorScale>
    </cfRule>
  </conditionalFormatting>
  <conditionalFormatting sqref="P100">
    <cfRule type="colorScale" priority="796">
      <colorScale>
        <cfvo type="min"/>
        <cfvo type="percentile" val="50"/>
        <cfvo type="max"/>
        <color rgb="FFF8696B"/>
        <color rgb="FFFCFCFF"/>
        <color rgb="FF63BE7B"/>
      </colorScale>
    </cfRule>
  </conditionalFormatting>
  <conditionalFormatting sqref="Y53:Y94">
    <cfRule type="colorScale" priority="3">
      <colorScale>
        <cfvo type="min"/>
        <cfvo type="percentile" val="50"/>
        <cfvo type="max"/>
        <color rgb="FFF8696B"/>
        <color rgb="FFFCFCFF"/>
        <color rgb="FF63BE7B"/>
      </colorScale>
    </cfRule>
  </conditionalFormatting>
  <conditionalFormatting sqref="G53:G88">
    <cfRule type="colorScale" priority="1">
      <colorScale>
        <cfvo type="min"/>
        <cfvo type="percentile" val="50"/>
        <cfvo type="max"/>
        <color rgb="FFF8696B"/>
        <color rgb="FFFCFCFF"/>
        <color rgb="FF63BE7B"/>
      </colorScale>
    </cfRule>
  </conditionalFormatting>
  <conditionalFormatting sqref="P53:P88">
    <cfRule type="colorScale" priority="2">
      <colorScale>
        <cfvo type="min"/>
        <cfvo type="percentile" val="50"/>
        <cfvo type="max"/>
        <color rgb="FFF8696B"/>
        <color rgb="FFFCFCFF"/>
        <color rgb="FF63BE7B"/>
      </colorScale>
    </cfRule>
  </conditionalFormatting>
  <conditionalFormatting sqref="G90:G94">
    <cfRule type="colorScale" priority="4">
      <colorScale>
        <cfvo type="min"/>
        <cfvo type="percentile" val="50"/>
        <cfvo type="max"/>
        <color rgb="FFF8696B"/>
        <color rgb="FFFCFCFF"/>
        <color rgb="FF63BE7B"/>
      </colorScale>
    </cfRule>
  </conditionalFormatting>
  <conditionalFormatting sqref="P90:P94 J89">
    <cfRule type="colorScale" priority="5">
      <colorScale>
        <cfvo type="min"/>
        <cfvo type="percentile" val="50"/>
        <cfvo type="max"/>
        <color rgb="FFF8696B"/>
        <color rgb="FFFCFCFF"/>
        <color rgb="FF63BE7B"/>
      </colorScale>
    </cfRule>
  </conditionalFormatting>
  <hyperlinks>
    <hyperlink ref="V7" location="'Main Page'!A1" display="Back to Main Page"/>
  </hyperlinks>
  <pageMargins left="0.7" right="0.7" top="0.75" bottom="0.75" header="0.3" footer="0.3"/>
  <pageSetup paperSize="9"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050" r:id="rId4" name="Drop Down 2">
              <controlPr defaultSize="0" autoLine="0" autoPict="0">
                <anchor moveWithCells="1">
                  <from>
                    <xdr:col>4</xdr:col>
                    <xdr:colOff>0</xdr:colOff>
                    <xdr:row>7</xdr:row>
                    <xdr:rowOff>0</xdr:rowOff>
                  </from>
                  <to>
                    <xdr:col>6</xdr:col>
                    <xdr:colOff>533400</xdr:colOff>
                    <xdr:row>8</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15" id="{D92F8E59-0E37-4D55-92F4-C20E886C9BCC}">
            <x14:iconSet iconSet="3Symbols" custom="1">
              <x14:cfvo type="percent">
                <xm:f>0</xm:f>
              </x14:cfvo>
              <x14:cfvo type="formula">
                <xm:f>$F$32*1/3</xm:f>
              </x14:cfvo>
              <x14:cfvo type="formula">
                <xm:f>$F$32*2/3</xm:f>
              </x14:cfvo>
              <x14:cfIcon iconSet="3Symbols" iconId="2"/>
              <x14:cfIcon iconSet="3Symbols" iconId="1"/>
              <x14:cfIcon iconSet="3Symbols" iconId="0"/>
            </x14:iconSet>
          </x14:cfRule>
          <xm:sqref>P36:P44</xm:sqref>
        </x14:conditionalFormatting>
        <x14:conditionalFormatting xmlns:xm="http://schemas.microsoft.com/office/excel/2006/main">
          <x14:cfRule type="iconSet" priority="14" id="{F17845F6-93CF-475B-B76F-3AC4D83A3C0C}">
            <x14:iconSet iconSet="3Symbols" custom="1">
              <x14:cfvo type="percent">
                <xm:f>0</xm:f>
              </x14:cfvo>
              <x14:cfvo type="formula">
                <xm:f>$F$32*1/3</xm:f>
              </x14:cfvo>
              <x14:cfvo type="formula">
                <xm:f>$F$32*2/3</xm:f>
              </x14:cfvo>
              <x14:cfIcon iconSet="3Symbols" iconId="2"/>
              <x14:cfIcon iconSet="3Symbols" iconId="1"/>
              <x14:cfIcon iconSet="3Symbols" iconId="0"/>
            </x14:iconSet>
          </x14:cfRule>
          <xm:sqref>P50:P51</xm:sqref>
        </x14:conditionalFormatting>
        <x14:conditionalFormatting xmlns:xm="http://schemas.microsoft.com/office/excel/2006/main">
          <x14:cfRule type="iconSet" priority="17" id="{F300DE3F-3AA5-4609-9C22-A8AE5B4C5B7C}">
            <x14:iconSet iconSet="3Symbols" custom="1">
              <x14:cfvo type="percent">
                <xm:f>0</xm:f>
              </x14:cfvo>
              <x14:cfvo type="formula">
                <xm:f>$F$32*1/3</xm:f>
              </x14:cfvo>
              <x14:cfvo type="formula">
                <xm:f>$F$32*2/3</xm:f>
              </x14:cfvo>
              <x14:cfIcon iconSet="3Symbols" iconId="2"/>
              <x14:cfIcon iconSet="3Symbols" iconId="1"/>
              <x14:cfIcon iconSet="3Symbols" iconId="0"/>
            </x14:iconSet>
          </x14:cfRule>
          <xm:sqref>F36:F52</xm:sqref>
        </x14:conditionalFormatting>
        <x14:conditionalFormatting xmlns:xm="http://schemas.microsoft.com/office/excel/2006/main">
          <x14:cfRule type="iconSet" priority="16" id="{18253E45-E38C-42CF-B9F5-CE6AD7E45CB7}">
            <x14:iconSet iconSet="3Symbols" custom="1">
              <x14:cfvo type="percent">
                <xm:f>0</xm:f>
              </x14:cfvo>
              <x14:cfvo type="formula">
                <xm:f>$F$32*1/3</xm:f>
              </x14:cfvo>
              <x14:cfvo type="formula">
                <xm:f>$F$32*2/3</xm:f>
              </x14:cfvo>
              <x14:cfIcon iconSet="3Symbols" iconId="2"/>
              <x14:cfIcon iconSet="3Symbols" iconId="1"/>
              <x14:cfIcon iconSet="3Symbols" iconId="0"/>
            </x14:iconSet>
          </x14:cfRule>
          <xm:sqref>K36:K39 K42:K44 K50:K52</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5" tint="0.59999389629810485"/>
  </sheetPr>
  <dimension ref="A1:EN228"/>
  <sheetViews>
    <sheetView zoomScaleNormal="100" workbookViewId="0">
      <pane xSplit="2" topLeftCell="C1" activePane="topRight" state="frozen"/>
      <selection pane="topRight" activeCell="B16" sqref="B16"/>
    </sheetView>
  </sheetViews>
  <sheetFormatPr defaultColWidth="9.109375" defaultRowHeight="10.199999999999999"/>
  <cols>
    <col min="1" max="1" width="9.109375" style="230"/>
    <col min="2" max="2" width="64.5546875" style="127" customWidth="1"/>
    <col min="3" max="47" width="9.109375" style="234" customWidth="1"/>
    <col min="48" max="48" width="6" style="235" customWidth="1"/>
    <col min="49" max="54" width="6" style="269" customWidth="1"/>
    <col min="55" max="55" width="6.109375" style="269" customWidth="1"/>
    <col min="56" max="56" width="7.33203125" style="269" customWidth="1"/>
    <col min="57" max="57" width="6.33203125" style="269" customWidth="1"/>
    <col min="58" max="58" width="6.88671875" style="269" customWidth="1"/>
    <col min="59" max="59" width="6.33203125" style="269" customWidth="1"/>
    <col min="60" max="61" width="9.109375" style="269" customWidth="1"/>
    <col min="62" max="62" width="9.109375" style="366" customWidth="1"/>
    <col min="63" max="65" width="9.109375" style="366" hidden="1" customWidth="1"/>
    <col min="66" max="87" width="9.109375" style="234" customWidth="1"/>
    <col min="88" max="89" width="8.88671875" style="234" customWidth="1"/>
    <col min="90" max="90" width="7.88671875" style="234" customWidth="1"/>
    <col min="91" max="91" width="7.44140625" style="234" customWidth="1"/>
    <col min="92" max="108" width="9.109375" style="234" customWidth="1"/>
    <col min="109" max="144" width="9.109375" style="234"/>
    <col min="145" max="16384" width="9.109375" style="127"/>
  </cols>
  <sheetData>
    <row r="1" spans="1:144" ht="15.6">
      <c r="A1" s="275" t="s">
        <v>201</v>
      </c>
      <c r="B1" s="270"/>
      <c r="C1" s="271"/>
      <c r="D1" s="271"/>
      <c r="E1" s="271"/>
      <c r="F1" s="271"/>
      <c r="G1" s="271"/>
      <c r="H1" s="271"/>
      <c r="I1" s="271"/>
      <c r="J1" s="271"/>
      <c r="K1" s="271"/>
      <c r="L1" s="271"/>
      <c r="M1" s="271"/>
      <c r="N1" s="271"/>
      <c r="O1" s="271"/>
      <c r="P1" s="271"/>
      <c r="Q1" s="271"/>
      <c r="R1" s="271"/>
      <c r="S1" s="271"/>
      <c r="T1" s="271"/>
      <c r="U1" s="271"/>
      <c r="V1" s="286"/>
      <c r="W1" s="358" t="s">
        <v>178</v>
      </c>
      <c r="X1" s="271"/>
      <c r="Y1" s="271"/>
      <c r="Z1" s="285"/>
      <c r="AA1" s="271"/>
      <c r="AB1" s="286"/>
      <c r="AC1" s="271"/>
      <c r="AD1" s="286"/>
      <c r="AE1" s="271"/>
      <c r="AF1" s="286"/>
      <c r="AG1" s="271"/>
      <c r="AH1" s="286"/>
      <c r="AI1" s="271"/>
      <c r="AJ1" s="286"/>
      <c r="AK1" s="271"/>
      <c r="AL1" s="286"/>
      <c r="AM1" s="271"/>
      <c r="AN1" s="286"/>
      <c r="AO1" s="271"/>
      <c r="AP1" s="286"/>
      <c r="AQ1" s="271"/>
      <c r="AR1" s="286"/>
      <c r="AS1" s="286"/>
      <c r="AT1" s="358" t="s">
        <v>178</v>
      </c>
      <c r="AU1" s="269"/>
      <c r="AV1" s="269"/>
    </row>
    <row r="2" spans="1:144" ht="32.4" customHeight="1">
      <c r="A2" s="449" t="s">
        <v>183</v>
      </c>
      <c r="B2" s="449"/>
      <c r="C2" s="370" t="s">
        <v>171</v>
      </c>
      <c r="D2" s="370"/>
      <c r="E2" s="370"/>
      <c r="F2" s="370"/>
      <c r="G2" s="370"/>
      <c r="H2" s="370"/>
      <c r="I2" s="370"/>
      <c r="J2" s="370"/>
      <c r="K2" s="370"/>
      <c r="L2" s="370"/>
      <c r="M2" s="370"/>
      <c r="N2" s="370"/>
      <c r="O2" s="370"/>
      <c r="P2" s="370"/>
      <c r="Q2" s="370"/>
      <c r="R2" s="370"/>
      <c r="S2" s="370"/>
      <c r="T2" s="370"/>
      <c r="U2" s="370"/>
      <c r="V2" s="370"/>
      <c r="W2" s="359" t="s">
        <v>200</v>
      </c>
      <c r="X2" s="370"/>
      <c r="Y2" s="282"/>
      <c r="Z2" s="269"/>
      <c r="AA2" s="282"/>
      <c r="AB2" s="269"/>
      <c r="AC2" s="282"/>
      <c r="AD2" s="269"/>
      <c r="AE2" s="282"/>
      <c r="AF2" s="269"/>
      <c r="AG2" s="282"/>
      <c r="AH2" s="269"/>
      <c r="AI2" s="282"/>
      <c r="AJ2" s="269"/>
      <c r="AK2" s="282"/>
      <c r="AL2" s="269"/>
      <c r="AM2" s="282"/>
      <c r="AN2" s="269"/>
      <c r="AO2" s="282"/>
      <c r="AP2" s="269"/>
      <c r="AQ2" s="282"/>
      <c r="AR2" s="269"/>
      <c r="AS2" s="282"/>
      <c r="AT2" s="359" t="s">
        <v>200</v>
      </c>
      <c r="AU2" s="269"/>
      <c r="AV2" s="269"/>
    </row>
    <row r="3" spans="1:144" ht="19.2" customHeight="1">
      <c r="A3" s="262" t="s">
        <v>175</v>
      </c>
      <c r="B3" s="263"/>
      <c r="C3" s="269" t="str">
        <f>IF('Data &amp; Normalization'!C17="Yes","skewed data","")</f>
        <v/>
      </c>
      <c r="D3" s="269" t="str">
        <f>IF('Data &amp; Normalization'!D17="Yes","skewed data","")</f>
        <v/>
      </c>
      <c r="E3" s="269" t="str">
        <f>IF('Data &amp; Normalization'!E17="Yes","skewed data","")</f>
        <v/>
      </c>
      <c r="F3" s="269" t="str">
        <f>IF('Data &amp; Normalization'!F17="Yes","skewed data","")</f>
        <v/>
      </c>
      <c r="G3" s="269" t="str">
        <f>IF('Data &amp; Normalization'!G17="Yes","skewed data","")</f>
        <v/>
      </c>
      <c r="H3" s="269" t="str">
        <f>IF('Data &amp; Normalization'!H17="Yes","skewed data","")</f>
        <v>skewed data</v>
      </c>
      <c r="I3" s="269" t="str">
        <f>IF('Data &amp; Normalization'!I17="Yes","skewed data","")</f>
        <v/>
      </c>
      <c r="J3" s="269" t="str">
        <f>IF('Data &amp; Normalization'!J17="Yes","skewed data","")</f>
        <v/>
      </c>
      <c r="K3" s="269" t="str">
        <f>IF('Data &amp; Normalization'!K17="Yes","skewed data","")</f>
        <v/>
      </c>
      <c r="L3" s="269" t="str">
        <f>IF('Data &amp; Normalization'!L17="Yes","skewed data","")</f>
        <v/>
      </c>
      <c r="M3" s="269" t="str">
        <f>IF('Data &amp; Normalization'!M17="Yes","skewed data","")</f>
        <v>skewed data</v>
      </c>
      <c r="N3" s="269" t="str">
        <f>IF('Data &amp; Normalization'!N17="Yes","skewed data","")</f>
        <v>skewed data</v>
      </c>
      <c r="O3" s="269" t="str">
        <f>IF('Data &amp; Normalization'!O17="Yes","skewed data","")</f>
        <v/>
      </c>
      <c r="P3" s="269" t="str">
        <f>IF('Data &amp; Normalization'!P17="Yes","skewed data","")</f>
        <v/>
      </c>
      <c r="Q3" s="269" t="str">
        <f>IF('Data &amp; Normalization'!Q17="Yes","skewed data","")</f>
        <v/>
      </c>
      <c r="R3" s="269" t="str">
        <f>IF('Data &amp; Normalization'!R17="Yes","skewed data","")</f>
        <v/>
      </c>
      <c r="S3" s="269" t="str">
        <f>IF('Data &amp; Normalization'!S17="Yes","skewed data","")</f>
        <v/>
      </c>
      <c r="T3" s="269" t="str">
        <f>IF('Data &amp; Normalization'!T17="Yes","skewed data","")</f>
        <v>skewed data</v>
      </c>
      <c r="U3" s="269" t="str">
        <f>IF('Data &amp; Normalization'!U17="Yes","skewed data","")</f>
        <v/>
      </c>
      <c r="V3" s="269" t="str">
        <f>IF('Data &amp; Normalization'!V17="Yes","skewed data","")</f>
        <v>skewed data</v>
      </c>
      <c r="W3" s="269" t="str">
        <f>IF('Data &amp; Normalization'!W17="Yes","skewed data","")</f>
        <v/>
      </c>
      <c r="X3" s="269" t="str">
        <f>IF('Data &amp; Normalization'!X17="Yes","skewed data","")</f>
        <v/>
      </c>
      <c r="Y3" s="269" t="str">
        <f>IF('Data &amp; Normalization'!Y17="Yes","skewed data","")</f>
        <v/>
      </c>
      <c r="Z3" s="269" t="str">
        <f>IF('Data &amp; Normalization'!Z17="Yes","skewed data","")</f>
        <v/>
      </c>
      <c r="AA3" s="269" t="str">
        <f>IF('Data &amp; Normalization'!AA17="Yes","skewed data","")</f>
        <v/>
      </c>
      <c r="AB3" s="269" t="str">
        <f>IF('Data &amp; Normalization'!AB17="Yes","skewed data","")</f>
        <v/>
      </c>
      <c r="AC3" s="269" t="str">
        <f>IF('Data &amp; Normalization'!AC17="Yes","skewed data","")</f>
        <v/>
      </c>
      <c r="AD3" s="269" t="str">
        <f>IF('Data &amp; Normalization'!AD17="Yes","skewed data","")</f>
        <v>skewed data</v>
      </c>
      <c r="AE3" s="269" t="str">
        <f>IF('Data &amp; Normalization'!AE17="Yes","skewed data","")</f>
        <v/>
      </c>
      <c r="AF3" s="269" t="str">
        <f>IF('Data &amp; Normalization'!AF17="Yes","skewed data","")</f>
        <v/>
      </c>
      <c r="AG3" s="269" t="str">
        <f>IF('Data &amp; Normalization'!AG17="Yes","skewed data","")</f>
        <v/>
      </c>
      <c r="AH3" s="269" t="str">
        <f>IF('Data &amp; Normalization'!AH17="Yes","skewed data","")</f>
        <v/>
      </c>
      <c r="AI3" s="269" t="str">
        <f>IF('Data &amp; Normalization'!AI17="Yes","skewed data","")</f>
        <v/>
      </c>
      <c r="AJ3" s="269" t="str">
        <f>IF('Data &amp; Normalization'!AJ17="Yes","skewed data","")</f>
        <v>skewed data</v>
      </c>
      <c r="AK3" s="269" t="str">
        <f>IF('Data &amp; Normalization'!AK17="Yes","skewed data","")</f>
        <v/>
      </c>
      <c r="AL3" s="269" t="str">
        <f>IF('Data &amp; Normalization'!AL17="Yes","skewed data","")</f>
        <v/>
      </c>
      <c r="AM3" s="269" t="str">
        <f>IF('Data &amp; Normalization'!AM17="Yes","skewed data","")</f>
        <v/>
      </c>
      <c r="AN3" s="269" t="str">
        <f>IF('Data &amp; Normalization'!AN17="Yes","skewed data","")</f>
        <v/>
      </c>
      <c r="AO3" s="269" t="str">
        <f>IF('Data &amp; Normalization'!AO17="Yes","skewed data","")</f>
        <v>skewed data</v>
      </c>
      <c r="AP3" s="269" t="str">
        <f>IF('Data &amp; Normalization'!AP17="Yes","skewed data","")</f>
        <v/>
      </c>
      <c r="AQ3" s="269" t="str">
        <f>IF('Data &amp; Normalization'!AQ17="Yes","skewed data","")</f>
        <v/>
      </c>
      <c r="AR3" s="269" t="str">
        <f>IF('Data &amp; Normalization'!AR17="Yes","skewed data","")</f>
        <v/>
      </c>
      <c r="AS3" s="269" t="str">
        <f>IF('Data &amp; Normalization'!AS17="Yes","skewed data","")</f>
        <v>skewed data</v>
      </c>
      <c r="AT3" s="269" t="str">
        <f>IF('Data &amp; Normalization'!AT17="Yes","skewed data","")</f>
        <v/>
      </c>
      <c r="AU3" s="269"/>
      <c r="AV3" s="269"/>
      <c r="BK3" s="366" t="s">
        <v>172</v>
      </c>
      <c r="BL3" s="366" t="s">
        <v>170</v>
      </c>
    </row>
    <row r="4" spans="1:144" ht="19.2" customHeight="1">
      <c r="A4" s="360" t="s">
        <v>182</v>
      </c>
      <c r="B4" s="265"/>
      <c r="C4" s="283" t="str">
        <f>'Data &amp; Normalization'!C17</f>
        <v>No</v>
      </c>
      <c r="D4" s="283" t="str">
        <f>'Data &amp; Normalization'!D17</f>
        <v/>
      </c>
      <c r="E4" s="283" t="str">
        <f>'Data &amp; Normalization'!E17</f>
        <v/>
      </c>
      <c r="F4" s="283" t="str">
        <f>'Data &amp; Normalization'!F17</f>
        <v/>
      </c>
      <c r="G4" s="283" t="str">
        <f>'Data &amp; Normalization'!G17</f>
        <v>No</v>
      </c>
      <c r="H4" s="283" t="str">
        <f>'Data &amp; Normalization'!H17</f>
        <v>Yes</v>
      </c>
      <c r="I4" s="283" t="str">
        <f>'Data &amp; Normalization'!I17</f>
        <v>No</v>
      </c>
      <c r="J4" s="283" t="str">
        <f>'Data &amp; Normalization'!J17</f>
        <v>No</v>
      </c>
      <c r="K4" s="283" t="str">
        <f>'Data &amp; Normalization'!K17</f>
        <v/>
      </c>
      <c r="L4" s="283" t="str">
        <f>'Data &amp; Normalization'!L17</f>
        <v>No</v>
      </c>
      <c r="M4" s="283" t="str">
        <f>'Data &amp; Normalization'!M17</f>
        <v>Yes</v>
      </c>
      <c r="N4" s="283" t="str">
        <f>'Data &amp; Normalization'!N17</f>
        <v>Yes</v>
      </c>
      <c r="O4" s="283" t="str">
        <f>'Data &amp; Normalization'!O17</f>
        <v>No</v>
      </c>
      <c r="P4" s="283" t="str">
        <f>'Data &amp; Normalization'!P17</f>
        <v/>
      </c>
      <c r="Q4" s="283" t="str">
        <f>'Data &amp; Normalization'!Q17</f>
        <v/>
      </c>
      <c r="R4" s="283" t="str">
        <f>'Data &amp; Normalization'!R17</f>
        <v/>
      </c>
      <c r="S4" s="283" t="str">
        <f>'Data &amp; Normalization'!S17</f>
        <v>No</v>
      </c>
      <c r="T4" s="283" t="str">
        <f>'Data &amp; Normalization'!T17</f>
        <v>Yes</v>
      </c>
      <c r="U4" s="283" t="str">
        <f>'Data &amp; Normalization'!U17</f>
        <v/>
      </c>
      <c r="V4" s="283" t="str">
        <f>'Data &amp; Normalization'!V17</f>
        <v>Yes</v>
      </c>
      <c r="W4" s="283" t="str">
        <f>'Data &amp; Normalization'!W17</f>
        <v/>
      </c>
      <c r="X4" s="283" t="str">
        <f>'Data &amp; Normalization'!X17</f>
        <v/>
      </c>
      <c r="Y4" s="283" t="str">
        <f>'Data &amp; Normalization'!Y17</f>
        <v/>
      </c>
      <c r="Z4" s="283" t="str">
        <f>'Data &amp; Normalization'!Z17</f>
        <v/>
      </c>
      <c r="AA4" s="283" t="str">
        <f>'Data &amp; Normalization'!AA17</f>
        <v>No</v>
      </c>
      <c r="AB4" s="283" t="str">
        <f>'Data &amp; Normalization'!AB17</f>
        <v/>
      </c>
      <c r="AC4" s="283" t="str">
        <f>'Data &amp; Normalization'!AC17</f>
        <v/>
      </c>
      <c r="AD4" s="283" t="str">
        <f>'Data &amp; Normalization'!AD17</f>
        <v>Yes</v>
      </c>
      <c r="AE4" s="283" t="str">
        <f>'Data &amp; Normalization'!AE17</f>
        <v/>
      </c>
      <c r="AF4" s="283" t="str">
        <f>'Data &amp; Normalization'!AF17</f>
        <v/>
      </c>
      <c r="AG4" s="283" t="str">
        <f>'Data &amp; Normalization'!AG17</f>
        <v/>
      </c>
      <c r="AH4" s="283" t="str">
        <f>'Data &amp; Normalization'!AH17</f>
        <v/>
      </c>
      <c r="AI4" s="283" t="str">
        <f>'Data &amp; Normalization'!AI17</f>
        <v>No</v>
      </c>
      <c r="AJ4" s="283" t="str">
        <f>'Data &amp; Normalization'!AJ17</f>
        <v>Yes</v>
      </c>
      <c r="AK4" s="283" t="str">
        <f>'Data &amp; Normalization'!AK17</f>
        <v>No</v>
      </c>
      <c r="AL4" s="283" t="str">
        <f>'Data &amp; Normalization'!AL17</f>
        <v/>
      </c>
      <c r="AM4" s="283" t="str">
        <f>'Data &amp; Normalization'!AM17</f>
        <v/>
      </c>
      <c r="AN4" s="283" t="str">
        <f>'Data &amp; Normalization'!AN17</f>
        <v/>
      </c>
      <c r="AO4" s="283" t="str">
        <f>'Data &amp; Normalization'!AO17</f>
        <v>Yes</v>
      </c>
      <c r="AP4" s="283" t="str">
        <f>'Data &amp; Normalization'!AP17</f>
        <v/>
      </c>
      <c r="AQ4" s="283" t="str">
        <f>'Data &amp; Normalization'!AQ17</f>
        <v/>
      </c>
      <c r="AR4" s="283" t="str">
        <f>'Data &amp; Normalization'!AR17</f>
        <v/>
      </c>
      <c r="AS4" s="283" t="str">
        <f>'Data &amp; Normalization'!AS17</f>
        <v>Yes</v>
      </c>
      <c r="AT4" s="283" t="str">
        <f>'Data &amp; Normalization'!AT17</f>
        <v/>
      </c>
      <c r="AU4" s="269"/>
      <c r="AV4" s="269"/>
      <c r="BK4" s="366" t="s">
        <v>173</v>
      </c>
      <c r="BL4" s="366" t="s">
        <v>176</v>
      </c>
    </row>
    <row r="5" spans="1:144" ht="4.5" customHeight="1">
      <c r="A5" s="264"/>
      <c r="B5" s="265"/>
      <c r="C5" s="266"/>
      <c r="D5" s="266"/>
      <c r="E5" s="266"/>
      <c r="F5" s="266"/>
      <c r="G5" s="266"/>
      <c r="H5" s="266"/>
      <c r="I5" s="266"/>
      <c r="J5" s="266"/>
      <c r="K5" s="266"/>
      <c r="L5" s="266"/>
      <c r="M5" s="266"/>
      <c r="N5" s="266"/>
      <c r="O5" s="266"/>
      <c r="P5" s="266"/>
      <c r="Q5" s="266"/>
      <c r="R5" s="266"/>
      <c r="S5" s="266"/>
      <c r="T5" s="266"/>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9"/>
      <c r="AV5" s="269"/>
    </row>
    <row r="6" spans="1:144" ht="19.2" customHeight="1">
      <c r="A6" s="262" t="s">
        <v>169</v>
      </c>
      <c r="B6" s="263"/>
      <c r="C6" s="267" t="str">
        <f t="shared" ref="C6:AQ6" si="0">IF(OR(C4="Yes",C4="No"),"correct data? [Y/N]","")</f>
        <v>correct data? [Y/N]</v>
      </c>
      <c r="D6" s="267" t="str">
        <f t="shared" si="0"/>
        <v/>
      </c>
      <c r="E6" s="267" t="str">
        <f t="shared" si="0"/>
        <v/>
      </c>
      <c r="F6" s="267" t="str">
        <f t="shared" si="0"/>
        <v/>
      </c>
      <c r="G6" s="267" t="str">
        <f t="shared" si="0"/>
        <v>correct data? [Y/N]</v>
      </c>
      <c r="H6" s="267" t="str">
        <f t="shared" si="0"/>
        <v>correct data? [Y/N]</v>
      </c>
      <c r="I6" s="267" t="str">
        <f t="shared" si="0"/>
        <v>correct data? [Y/N]</v>
      </c>
      <c r="J6" s="267" t="str">
        <f t="shared" si="0"/>
        <v>correct data? [Y/N]</v>
      </c>
      <c r="K6" s="267" t="str">
        <f t="shared" si="0"/>
        <v/>
      </c>
      <c r="L6" s="267" t="str">
        <f t="shared" si="0"/>
        <v>correct data? [Y/N]</v>
      </c>
      <c r="M6" s="267" t="str">
        <f t="shared" si="0"/>
        <v>correct data? [Y/N]</v>
      </c>
      <c r="N6" s="267" t="str">
        <f t="shared" si="0"/>
        <v>correct data? [Y/N]</v>
      </c>
      <c r="O6" s="267" t="str">
        <f t="shared" si="0"/>
        <v>correct data? [Y/N]</v>
      </c>
      <c r="P6" s="267" t="str">
        <f t="shared" si="0"/>
        <v/>
      </c>
      <c r="Q6" s="267" t="str">
        <f t="shared" si="0"/>
        <v/>
      </c>
      <c r="R6" s="267" t="str">
        <f t="shared" si="0"/>
        <v/>
      </c>
      <c r="S6" s="267" t="str">
        <f t="shared" si="0"/>
        <v>correct data? [Y/N]</v>
      </c>
      <c r="T6" s="267" t="str">
        <f t="shared" si="0"/>
        <v>correct data? [Y/N]</v>
      </c>
      <c r="U6" s="267" t="str">
        <f t="shared" si="0"/>
        <v/>
      </c>
      <c r="V6" s="267" t="str">
        <f t="shared" si="0"/>
        <v>correct data? [Y/N]</v>
      </c>
      <c r="W6" s="267" t="str">
        <f t="shared" si="0"/>
        <v/>
      </c>
      <c r="X6" s="267" t="str">
        <f t="shared" si="0"/>
        <v/>
      </c>
      <c r="Y6" s="267" t="str">
        <f t="shared" si="0"/>
        <v/>
      </c>
      <c r="Z6" s="267" t="str">
        <f t="shared" si="0"/>
        <v/>
      </c>
      <c r="AA6" s="267" t="str">
        <f t="shared" si="0"/>
        <v>correct data? [Y/N]</v>
      </c>
      <c r="AB6" s="267" t="str">
        <f t="shared" si="0"/>
        <v/>
      </c>
      <c r="AC6" s="267" t="str">
        <f t="shared" si="0"/>
        <v/>
      </c>
      <c r="AD6" s="267" t="str">
        <f t="shared" si="0"/>
        <v>correct data? [Y/N]</v>
      </c>
      <c r="AE6" s="267" t="str">
        <f t="shared" si="0"/>
        <v/>
      </c>
      <c r="AF6" s="267" t="str">
        <f t="shared" si="0"/>
        <v/>
      </c>
      <c r="AG6" s="267" t="str">
        <f t="shared" si="0"/>
        <v/>
      </c>
      <c r="AH6" s="267" t="str">
        <f t="shared" si="0"/>
        <v/>
      </c>
      <c r="AI6" s="267" t="str">
        <f t="shared" si="0"/>
        <v>correct data? [Y/N]</v>
      </c>
      <c r="AJ6" s="267" t="str">
        <f t="shared" si="0"/>
        <v>correct data? [Y/N]</v>
      </c>
      <c r="AK6" s="267" t="str">
        <f t="shared" si="0"/>
        <v>correct data? [Y/N]</v>
      </c>
      <c r="AL6" s="267" t="str">
        <f t="shared" si="0"/>
        <v/>
      </c>
      <c r="AM6" s="267" t="str">
        <f t="shared" si="0"/>
        <v/>
      </c>
      <c r="AN6" s="267" t="str">
        <f t="shared" si="0"/>
        <v/>
      </c>
      <c r="AO6" s="267" t="str">
        <f t="shared" si="0"/>
        <v>correct data? [Y/N]</v>
      </c>
      <c r="AP6" s="267" t="str">
        <f t="shared" si="0"/>
        <v/>
      </c>
      <c r="AQ6" s="267" t="str">
        <f t="shared" si="0"/>
        <v/>
      </c>
      <c r="AR6" s="267" t="str">
        <f t="shared" ref="AR6:AT6" si="1">IF(OR(AR4="Yes",AR4="No"),"correct data? [Y/N]","")</f>
        <v/>
      </c>
      <c r="AS6" s="267" t="str">
        <f t="shared" si="1"/>
        <v>correct data? [Y/N]</v>
      </c>
      <c r="AT6" s="267" t="str">
        <f t="shared" si="1"/>
        <v/>
      </c>
      <c r="AU6" s="269"/>
      <c r="AV6" s="269"/>
    </row>
    <row r="7" spans="1:144" ht="19.2" customHeight="1">
      <c r="A7" s="276"/>
      <c r="B7" s="277" t="s">
        <v>177</v>
      </c>
      <c r="C7" s="268" t="s">
        <v>170</v>
      </c>
      <c r="D7" s="268" t="s">
        <v>170</v>
      </c>
      <c r="E7" s="268" t="s">
        <v>170</v>
      </c>
      <c r="F7" s="268" t="s">
        <v>170</v>
      </c>
      <c r="G7" s="268" t="s">
        <v>176</v>
      </c>
      <c r="H7" s="268" t="s">
        <v>170</v>
      </c>
      <c r="I7" s="268" t="s">
        <v>170</v>
      </c>
      <c r="J7" s="268" t="s">
        <v>170</v>
      </c>
      <c r="K7" s="268" t="s">
        <v>170</v>
      </c>
      <c r="L7" s="268" t="s">
        <v>170</v>
      </c>
      <c r="M7" s="268" t="s">
        <v>170</v>
      </c>
      <c r="N7" s="268" t="s">
        <v>170</v>
      </c>
      <c r="O7" s="268" t="s">
        <v>170</v>
      </c>
      <c r="P7" s="268" t="s">
        <v>170</v>
      </c>
      <c r="Q7" s="268" t="s">
        <v>170</v>
      </c>
      <c r="R7" s="268" t="s">
        <v>170</v>
      </c>
      <c r="S7" s="268" t="s">
        <v>170</v>
      </c>
      <c r="T7" s="268" t="s">
        <v>170</v>
      </c>
      <c r="U7" s="268" t="s">
        <v>176</v>
      </c>
      <c r="V7" s="268" t="s">
        <v>170</v>
      </c>
      <c r="W7" s="268" t="s">
        <v>170</v>
      </c>
      <c r="X7" s="268" t="s">
        <v>170</v>
      </c>
      <c r="Y7" s="268" t="s">
        <v>170</v>
      </c>
      <c r="Z7" s="268" t="s">
        <v>170</v>
      </c>
      <c r="AA7" s="268" t="s">
        <v>176</v>
      </c>
      <c r="AB7" s="268" t="s">
        <v>170</v>
      </c>
      <c r="AC7" s="268" t="s">
        <v>170</v>
      </c>
      <c r="AD7" s="268" t="s">
        <v>170</v>
      </c>
      <c r="AE7" s="268" t="s">
        <v>170</v>
      </c>
      <c r="AF7" s="268" t="s">
        <v>170</v>
      </c>
      <c r="AG7" s="268" t="s">
        <v>170</v>
      </c>
      <c r="AH7" s="268" t="s">
        <v>170</v>
      </c>
      <c r="AI7" s="268" t="s">
        <v>170</v>
      </c>
      <c r="AJ7" s="268" t="s">
        <v>170</v>
      </c>
      <c r="AK7" s="268" t="s">
        <v>170</v>
      </c>
      <c r="AL7" s="268" t="s">
        <v>170</v>
      </c>
      <c r="AM7" s="268" t="s">
        <v>170</v>
      </c>
      <c r="AN7" s="268" t="s">
        <v>170</v>
      </c>
      <c r="AO7" s="268" t="s">
        <v>170</v>
      </c>
      <c r="AP7" s="268" t="s">
        <v>170</v>
      </c>
      <c r="AQ7" s="268" t="s">
        <v>170</v>
      </c>
      <c r="AR7" s="268" t="s">
        <v>170</v>
      </c>
      <c r="AS7" s="268" t="s">
        <v>170</v>
      </c>
      <c r="AT7" s="268" t="s">
        <v>170</v>
      </c>
      <c r="AU7" s="269"/>
      <c r="AV7" s="269"/>
    </row>
    <row r="8" spans="1:144" ht="4.5" customHeight="1">
      <c r="A8" s="264"/>
      <c r="B8" s="265"/>
      <c r="C8" s="266"/>
      <c r="D8" s="266"/>
      <c r="E8" s="266"/>
      <c r="F8" s="266"/>
      <c r="G8" s="266"/>
      <c r="H8" s="266"/>
      <c r="I8" s="266"/>
      <c r="J8" s="266"/>
      <c r="K8" s="266"/>
      <c r="L8" s="266"/>
      <c r="M8" s="266"/>
      <c r="N8" s="266"/>
      <c r="O8" s="266"/>
      <c r="P8" s="266"/>
      <c r="Q8" s="266"/>
      <c r="R8" s="266"/>
      <c r="S8" s="266"/>
      <c r="T8" s="266"/>
      <c r="U8" s="266"/>
      <c r="V8" s="266"/>
      <c r="W8" s="266"/>
      <c r="X8" s="266"/>
      <c r="Y8" s="266"/>
      <c r="Z8" s="266"/>
      <c r="AA8" s="266"/>
      <c r="AB8" s="266"/>
      <c r="AC8" s="266"/>
      <c r="AD8" s="266"/>
      <c r="AE8" s="266"/>
      <c r="AF8" s="266"/>
      <c r="AG8" s="266"/>
      <c r="AH8" s="266"/>
      <c r="AI8" s="266"/>
      <c r="AJ8" s="266"/>
      <c r="AK8" s="266"/>
      <c r="AL8" s="266"/>
      <c r="AM8" s="266"/>
      <c r="AN8" s="266"/>
      <c r="AO8" s="266"/>
      <c r="AP8" s="266"/>
      <c r="AQ8" s="266"/>
      <c r="AR8" s="266"/>
      <c r="AS8" s="266"/>
      <c r="AT8" s="266"/>
      <c r="AU8" s="269"/>
      <c r="AV8" s="269"/>
    </row>
    <row r="9" spans="1:144" ht="15.6" customHeight="1">
      <c r="A9" s="262" t="s">
        <v>167</v>
      </c>
      <c r="B9" s="263"/>
      <c r="C9" s="272">
        <v>0.97</v>
      </c>
      <c r="D9" s="272">
        <v>0.97</v>
      </c>
      <c r="E9" s="272">
        <v>0.97</v>
      </c>
      <c r="F9" s="272">
        <v>0.97</v>
      </c>
      <c r="G9" s="272">
        <v>0.97</v>
      </c>
      <c r="H9" s="272">
        <v>0.97</v>
      </c>
      <c r="I9" s="272">
        <v>0.97</v>
      </c>
      <c r="J9" s="272">
        <v>0.97</v>
      </c>
      <c r="K9" s="272">
        <v>0.97</v>
      </c>
      <c r="L9" s="272">
        <v>0.97</v>
      </c>
      <c r="M9" s="272">
        <v>0.97</v>
      </c>
      <c r="N9" s="272">
        <v>0.97</v>
      </c>
      <c r="O9" s="272">
        <v>0.97</v>
      </c>
      <c r="P9" s="272">
        <v>0.97</v>
      </c>
      <c r="Q9" s="272">
        <v>0.97</v>
      </c>
      <c r="R9" s="272">
        <v>0.97</v>
      </c>
      <c r="S9" s="272">
        <v>0.97</v>
      </c>
      <c r="T9" s="272">
        <v>0.97</v>
      </c>
      <c r="U9" s="272">
        <v>0.97</v>
      </c>
      <c r="V9" s="272">
        <v>0.97</v>
      </c>
      <c r="W9" s="272">
        <v>0.97</v>
      </c>
      <c r="X9" s="272"/>
      <c r="Y9" s="272">
        <v>0.97</v>
      </c>
      <c r="Z9" s="272">
        <v>0.97</v>
      </c>
      <c r="AA9" s="272">
        <v>0.97</v>
      </c>
      <c r="AB9" s="272">
        <v>0.97</v>
      </c>
      <c r="AC9" s="272">
        <v>0.97</v>
      </c>
      <c r="AD9" s="272">
        <v>0.97</v>
      </c>
      <c r="AE9" s="272">
        <v>0.97</v>
      </c>
      <c r="AF9" s="272">
        <v>0.97</v>
      </c>
      <c r="AG9" s="272">
        <v>0.97</v>
      </c>
      <c r="AH9" s="272">
        <v>0.97</v>
      </c>
      <c r="AI9" s="272">
        <v>0.97</v>
      </c>
      <c r="AJ9" s="272">
        <v>0.97</v>
      </c>
      <c r="AK9" s="272">
        <v>0.97</v>
      </c>
      <c r="AL9" s="272">
        <v>0.97</v>
      </c>
      <c r="AM9" s="272">
        <v>0.97</v>
      </c>
      <c r="AN9" s="272">
        <v>0.97</v>
      </c>
      <c r="AO9" s="272">
        <v>0.97</v>
      </c>
      <c r="AP9" s="272">
        <v>0.97</v>
      </c>
      <c r="AQ9" s="272">
        <v>0.97</v>
      </c>
      <c r="AR9" s="272">
        <v>0.97</v>
      </c>
      <c r="AS9" s="272">
        <v>0.97</v>
      </c>
      <c r="AT9" s="272">
        <v>0.97</v>
      </c>
      <c r="AU9" s="269"/>
      <c r="AV9" s="269"/>
    </row>
    <row r="10" spans="1:144" ht="15.6" customHeight="1">
      <c r="A10" s="262" t="s">
        <v>168</v>
      </c>
      <c r="B10" s="263"/>
      <c r="C10" s="272">
        <v>0.03</v>
      </c>
      <c r="D10" s="272">
        <v>0.03</v>
      </c>
      <c r="E10" s="272">
        <v>0.03</v>
      </c>
      <c r="F10" s="272">
        <v>0.03</v>
      </c>
      <c r="G10" s="272">
        <v>0.03</v>
      </c>
      <c r="H10" s="272">
        <v>0.03</v>
      </c>
      <c r="I10" s="272">
        <v>0.03</v>
      </c>
      <c r="J10" s="272">
        <v>0.03</v>
      </c>
      <c r="K10" s="272">
        <v>0.03</v>
      </c>
      <c r="L10" s="272">
        <v>0.03</v>
      </c>
      <c r="M10" s="272">
        <v>0.03</v>
      </c>
      <c r="N10" s="272">
        <v>0.03</v>
      </c>
      <c r="O10" s="272">
        <v>0.03</v>
      </c>
      <c r="P10" s="272">
        <v>0.03</v>
      </c>
      <c r="Q10" s="272">
        <v>0.03</v>
      </c>
      <c r="R10" s="272">
        <v>0.03</v>
      </c>
      <c r="S10" s="272">
        <v>0.03</v>
      </c>
      <c r="T10" s="272">
        <v>0.03</v>
      </c>
      <c r="U10" s="272">
        <v>0.03</v>
      </c>
      <c r="V10" s="272">
        <v>0.03</v>
      </c>
      <c r="W10" s="272">
        <v>0.03</v>
      </c>
      <c r="X10" s="272"/>
      <c r="Y10" s="272">
        <v>0.03</v>
      </c>
      <c r="Z10" s="272">
        <v>0.03</v>
      </c>
      <c r="AA10" s="272">
        <v>0.03</v>
      </c>
      <c r="AB10" s="272">
        <v>0.03</v>
      </c>
      <c r="AC10" s="272">
        <v>0.03</v>
      </c>
      <c r="AD10" s="272">
        <v>0.03</v>
      </c>
      <c r="AE10" s="272">
        <v>0.03</v>
      </c>
      <c r="AF10" s="272">
        <v>0.03</v>
      </c>
      <c r="AG10" s="272">
        <v>0.03</v>
      </c>
      <c r="AH10" s="272">
        <v>0.03</v>
      </c>
      <c r="AI10" s="272">
        <v>0.03</v>
      </c>
      <c r="AJ10" s="272">
        <v>0.03</v>
      </c>
      <c r="AK10" s="272">
        <v>0.03</v>
      </c>
      <c r="AL10" s="272">
        <v>0.03</v>
      </c>
      <c r="AM10" s="272">
        <v>0.03</v>
      </c>
      <c r="AN10" s="272">
        <v>0.03</v>
      </c>
      <c r="AO10" s="272">
        <v>0.03</v>
      </c>
      <c r="AP10" s="272">
        <v>0.03</v>
      </c>
      <c r="AQ10" s="272">
        <v>0.03</v>
      </c>
      <c r="AR10" s="272">
        <v>0.03</v>
      </c>
      <c r="AS10" s="272">
        <v>0.03</v>
      </c>
      <c r="AT10" s="272">
        <v>0.03</v>
      </c>
      <c r="AU10" s="269"/>
      <c r="AV10" s="269"/>
    </row>
    <row r="11" spans="1:144" ht="4.5" customHeight="1">
      <c r="A11" s="264"/>
      <c r="B11" s="265"/>
      <c r="C11" s="266"/>
      <c r="D11" s="266"/>
      <c r="E11" s="266"/>
      <c r="F11" s="266"/>
      <c r="G11" s="266"/>
      <c r="H11" s="266"/>
      <c r="I11" s="266"/>
      <c r="J11" s="266"/>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266"/>
      <c r="AU11" s="269"/>
      <c r="AV11" s="269"/>
    </row>
    <row r="12" spans="1:144" ht="20.399999999999999" customHeight="1">
      <c r="A12" s="262" t="s">
        <v>174</v>
      </c>
      <c r="B12" s="263"/>
      <c r="C12" s="272" t="s">
        <v>172</v>
      </c>
      <c r="D12" s="272" t="s">
        <v>172</v>
      </c>
      <c r="E12" s="272" t="s">
        <v>172</v>
      </c>
      <c r="F12" s="272" t="s">
        <v>172</v>
      </c>
      <c r="G12" s="272" t="s">
        <v>172</v>
      </c>
      <c r="H12" s="272" t="s">
        <v>173</v>
      </c>
      <c r="I12" s="272" t="s">
        <v>172</v>
      </c>
      <c r="J12" s="272" t="s">
        <v>172</v>
      </c>
      <c r="K12" s="272" t="s">
        <v>172</v>
      </c>
      <c r="L12" s="272" t="s">
        <v>173</v>
      </c>
      <c r="M12" s="272" t="s">
        <v>172</v>
      </c>
      <c r="N12" s="272" t="s">
        <v>172</v>
      </c>
      <c r="O12" s="272" t="s">
        <v>172</v>
      </c>
      <c r="P12" s="272" t="s">
        <v>172</v>
      </c>
      <c r="Q12" s="272" t="s">
        <v>172</v>
      </c>
      <c r="R12" s="272" t="s">
        <v>172</v>
      </c>
      <c r="S12" s="272" t="s">
        <v>172</v>
      </c>
      <c r="T12" s="272" t="s">
        <v>172</v>
      </c>
      <c r="U12" s="272" t="s">
        <v>172</v>
      </c>
      <c r="V12" s="272" t="s">
        <v>173</v>
      </c>
      <c r="W12" s="272" t="s">
        <v>172</v>
      </c>
      <c r="X12" s="272"/>
      <c r="Y12" s="272" t="s">
        <v>173</v>
      </c>
      <c r="Z12" s="272" t="s">
        <v>173</v>
      </c>
      <c r="AA12" s="272" t="s">
        <v>173</v>
      </c>
      <c r="AB12" s="272" t="s">
        <v>173</v>
      </c>
      <c r="AC12" s="272" t="s">
        <v>172</v>
      </c>
      <c r="AD12" s="272" t="s">
        <v>173</v>
      </c>
      <c r="AE12" s="272" t="s">
        <v>172</v>
      </c>
      <c r="AF12" s="272" t="s">
        <v>173</v>
      </c>
      <c r="AG12" s="272" t="s">
        <v>173</v>
      </c>
      <c r="AH12" s="272" t="s">
        <v>173</v>
      </c>
      <c r="AI12" s="272" t="s">
        <v>173</v>
      </c>
      <c r="AJ12" s="272" t="s">
        <v>172</v>
      </c>
      <c r="AK12" s="272" t="s">
        <v>173</v>
      </c>
      <c r="AL12" s="272" t="s">
        <v>173</v>
      </c>
      <c r="AM12" s="272" t="s">
        <v>172</v>
      </c>
      <c r="AN12" s="272" t="s">
        <v>172</v>
      </c>
      <c r="AO12" s="272" t="s">
        <v>172</v>
      </c>
      <c r="AP12" s="272" t="s">
        <v>172</v>
      </c>
      <c r="AQ12" s="272" t="s">
        <v>172</v>
      </c>
      <c r="AR12" s="272" t="s">
        <v>172</v>
      </c>
      <c r="AS12" s="272" t="s">
        <v>173</v>
      </c>
      <c r="AT12" s="272" t="s">
        <v>172</v>
      </c>
      <c r="AU12" s="269"/>
      <c r="AV12" s="269"/>
    </row>
    <row r="13" spans="1:144" ht="4.5" customHeight="1">
      <c r="A13" s="264"/>
      <c r="B13" s="265"/>
      <c r="C13" s="266"/>
      <c r="D13" s="266"/>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9"/>
      <c r="AV13" s="269"/>
    </row>
    <row r="14" spans="1:144" ht="13.8">
      <c r="A14" s="276"/>
      <c r="B14" s="277" t="s">
        <v>179</v>
      </c>
      <c r="C14" s="272" t="s">
        <v>0</v>
      </c>
      <c r="D14" s="272" t="s">
        <v>0</v>
      </c>
      <c r="E14" s="272" t="s">
        <v>1</v>
      </c>
      <c r="F14" s="272" t="s">
        <v>1</v>
      </c>
      <c r="G14" s="272" t="s">
        <v>2</v>
      </c>
      <c r="H14" s="272" t="s">
        <v>2</v>
      </c>
      <c r="I14" s="272" t="s">
        <v>3</v>
      </c>
      <c r="J14" s="272" t="s">
        <v>3</v>
      </c>
      <c r="K14" s="272" t="s">
        <v>4</v>
      </c>
      <c r="L14" s="272" t="s">
        <v>4</v>
      </c>
      <c r="M14" s="272" t="s">
        <v>5</v>
      </c>
      <c r="N14" s="272" t="s">
        <v>5</v>
      </c>
      <c r="O14" s="272" t="s">
        <v>6</v>
      </c>
      <c r="P14" s="272" t="s">
        <v>6</v>
      </c>
      <c r="Q14" s="272" t="s">
        <v>7</v>
      </c>
      <c r="R14" s="272" t="s">
        <v>7</v>
      </c>
      <c r="S14" s="272" t="s">
        <v>8</v>
      </c>
      <c r="T14" s="272" t="s">
        <v>8</v>
      </c>
      <c r="U14" s="272" t="s">
        <v>9</v>
      </c>
      <c r="V14" s="272" t="s">
        <v>9</v>
      </c>
      <c r="W14" s="272" t="s">
        <v>10</v>
      </c>
      <c r="X14" s="272" t="s">
        <v>10</v>
      </c>
      <c r="Y14" s="272" t="s">
        <v>11</v>
      </c>
      <c r="Z14" s="272" t="s">
        <v>11</v>
      </c>
      <c r="AA14" s="272" t="s">
        <v>12</v>
      </c>
      <c r="AB14" s="272" t="s">
        <v>12</v>
      </c>
      <c r="AC14" s="272" t="s">
        <v>13</v>
      </c>
      <c r="AD14" s="272" t="s">
        <v>13</v>
      </c>
      <c r="AE14" s="272" t="s">
        <v>14</v>
      </c>
      <c r="AF14" s="272" t="s">
        <v>14</v>
      </c>
      <c r="AG14" s="272" t="s">
        <v>61</v>
      </c>
      <c r="AH14" s="272" t="s">
        <v>61</v>
      </c>
      <c r="AI14" s="272" t="s">
        <v>15</v>
      </c>
      <c r="AJ14" s="272" t="s">
        <v>15</v>
      </c>
      <c r="AK14" s="272" t="s">
        <v>16</v>
      </c>
      <c r="AL14" s="272" t="s">
        <v>16</v>
      </c>
      <c r="AM14" s="272" t="s">
        <v>17</v>
      </c>
      <c r="AN14" s="272" t="s">
        <v>17</v>
      </c>
      <c r="AO14" s="272" t="s">
        <v>18</v>
      </c>
      <c r="AP14" s="272" t="s">
        <v>18</v>
      </c>
      <c r="AQ14" s="272" t="s">
        <v>19</v>
      </c>
      <c r="AR14" s="272" t="s">
        <v>19</v>
      </c>
      <c r="AS14" s="272" t="s">
        <v>20</v>
      </c>
      <c r="AT14" s="272" t="s">
        <v>20</v>
      </c>
      <c r="AU14" s="269"/>
      <c r="AV14" s="269"/>
      <c r="BJ14" s="365"/>
      <c r="BK14" s="365"/>
      <c r="BL14" s="365"/>
      <c r="BM14" s="36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row>
    <row r="15" spans="1:144" s="265" customFormat="1" ht="5.25" customHeight="1" thickBot="1">
      <c r="A15" s="276"/>
      <c r="B15" s="277"/>
      <c r="C15" s="283"/>
      <c r="D15" s="283"/>
      <c r="E15" s="283"/>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83"/>
      <c r="AG15" s="283"/>
      <c r="AH15" s="283"/>
      <c r="AI15" s="283"/>
      <c r="AJ15" s="283"/>
      <c r="AK15" s="283"/>
      <c r="AL15" s="283"/>
      <c r="AM15" s="283"/>
      <c r="AN15" s="283"/>
      <c r="AO15" s="283"/>
      <c r="AP15" s="283"/>
      <c r="AQ15" s="283"/>
      <c r="AR15" s="283"/>
      <c r="AS15" s="283"/>
      <c r="AT15" s="283"/>
      <c r="AU15" s="269"/>
      <c r="AV15" s="269"/>
      <c r="AW15" s="269"/>
      <c r="AX15" s="269"/>
      <c r="AY15" s="269"/>
      <c r="AZ15" s="269"/>
      <c r="BA15" s="269"/>
      <c r="BB15" s="269"/>
      <c r="BC15" s="269"/>
      <c r="BD15" s="269"/>
      <c r="BE15" s="269"/>
      <c r="BF15" s="269"/>
      <c r="BG15" s="269"/>
      <c r="BH15" s="269"/>
      <c r="BI15" s="269"/>
      <c r="BJ15" s="365"/>
      <c r="BK15" s="365"/>
      <c r="BL15" s="365"/>
      <c r="BM15" s="365"/>
      <c r="BN15" s="269"/>
      <c r="BO15" s="269"/>
      <c r="BP15" s="269"/>
      <c r="BQ15" s="269"/>
      <c r="BR15" s="269"/>
      <c r="BS15" s="269"/>
      <c r="BT15" s="269"/>
      <c r="BU15" s="269"/>
      <c r="BV15" s="269"/>
      <c r="BW15" s="269"/>
      <c r="BX15" s="269"/>
      <c r="BY15" s="269"/>
      <c r="BZ15" s="269"/>
      <c r="CA15" s="269"/>
      <c r="CB15" s="269"/>
      <c r="CC15" s="269"/>
      <c r="CD15" s="269"/>
      <c r="CE15" s="269"/>
      <c r="CF15" s="269"/>
      <c r="CG15" s="269"/>
      <c r="CH15" s="269"/>
      <c r="CI15" s="269"/>
      <c r="CJ15" s="269"/>
      <c r="CK15" s="269"/>
      <c r="CL15" s="269"/>
      <c r="CM15" s="269"/>
      <c r="CN15" s="269"/>
      <c r="CO15" s="269"/>
      <c r="CP15" s="269"/>
      <c r="CQ15" s="269"/>
      <c r="CR15" s="269"/>
      <c r="CS15" s="269"/>
      <c r="CT15" s="269"/>
      <c r="CU15" s="269"/>
      <c r="CV15" s="269"/>
      <c r="CW15" s="269"/>
      <c r="CX15" s="269"/>
      <c r="CY15" s="269"/>
      <c r="CZ15" s="269"/>
      <c r="DA15" s="266"/>
      <c r="DB15" s="266"/>
      <c r="DC15" s="266"/>
      <c r="DD15" s="266"/>
      <c r="DE15" s="266"/>
      <c r="DF15" s="266"/>
      <c r="DG15" s="266"/>
      <c r="DH15" s="266"/>
      <c r="DI15" s="266"/>
      <c r="DJ15" s="266"/>
      <c r="DK15" s="266"/>
      <c r="DL15" s="266"/>
      <c r="DM15" s="266"/>
      <c r="DN15" s="266"/>
      <c r="DO15" s="266"/>
      <c r="DP15" s="266"/>
      <c r="DQ15" s="266"/>
      <c r="DR15" s="266"/>
      <c r="DS15" s="266"/>
      <c r="DT15" s="266"/>
      <c r="DU15" s="266"/>
      <c r="DV15" s="266"/>
      <c r="DW15" s="266"/>
      <c r="DX15" s="266"/>
      <c r="DY15" s="266"/>
      <c r="DZ15" s="266"/>
      <c r="EA15" s="266"/>
      <c r="EB15" s="266"/>
      <c r="EC15" s="266"/>
      <c r="ED15" s="266"/>
      <c r="EE15" s="266"/>
      <c r="EF15" s="266"/>
      <c r="EG15" s="266"/>
      <c r="EH15" s="266"/>
      <c r="EI15" s="266"/>
      <c r="EJ15" s="266"/>
      <c r="EK15" s="266"/>
      <c r="EL15" s="266"/>
      <c r="EM15" s="266"/>
      <c r="EN15" s="266"/>
    </row>
    <row r="16" spans="1:144" s="281" customFormat="1" ht="143.4" thickBot="1">
      <c r="A16" s="229" t="str">
        <f>'Data &amp; Normalization'!B249</f>
        <v>Code</v>
      </c>
      <c r="B16" s="231" t="str">
        <f>'Data &amp; Normalization'!A249</f>
        <v>Municipality name</v>
      </c>
      <c r="C16" s="284" t="s">
        <v>415</v>
      </c>
      <c r="D16" s="361" t="s">
        <v>416</v>
      </c>
      <c r="E16" s="356" t="s">
        <v>418</v>
      </c>
      <c r="F16" s="361" t="s">
        <v>419</v>
      </c>
      <c r="G16" s="356" t="s">
        <v>420</v>
      </c>
      <c r="H16" s="361" t="s">
        <v>421</v>
      </c>
      <c r="I16" s="356" t="s">
        <v>422</v>
      </c>
      <c r="J16" s="361" t="s">
        <v>423</v>
      </c>
      <c r="K16" s="356" t="s">
        <v>424</v>
      </c>
      <c r="L16" s="361" t="s">
        <v>425</v>
      </c>
      <c r="M16" s="356" t="s">
        <v>426</v>
      </c>
      <c r="N16" s="361" t="s">
        <v>427</v>
      </c>
      <c r="O16" s="356" t="s">
        <v>428</v>
      </c>
      <c r="P16" s="361" t="s">
        <v>429</v>
      </c>
      <c r="Q16" s="356" t="s">
        <v>51</v>
      </c>
      <c r="R16" s="361" t="s">
        <v>51</v>
      </c>
      <c r="S16" s="356" t="s">
        <v>430</v>
      </c>
      <c r="T16" s="361" t="s">
        <v>431</v>
      </c>
      <c r="U16" s="356" t="s">
        <v>432</v>
      </c>
      <c r="V16" s="361" t="s">
        <v>433</v>
      </c>
      <c r="W16" s="356" t="s">
        <v>434</v>
      </c>
      <c r="X16" s="361" t="s">
        <v>51</v>
      </c>
      <c r="Y16" s="357" t="s">
        <v>435</v>
      </c>
      <c r="Z16" s="363" t="s">
        <v>436</v>
      </c>
      <c r="AA16" s="357" t="s">
        <v>437</v>
      </c>
      <c r="AB16" s="363" t="s">
        <v>438</v>
      </c>
      <c r="AC16" s="357" t="s">
        <v>439</v>
      </c>
      <c r="AD16" s="363" t="s">
        <v>440</v>
      </c>
      <c r="AE16" s="357" t="s">
        <v>441</v>
      </c>
      <c r="AF16" s="363" t="s">
        <v>442</v>
      </c>
      <c r="AG16" s="357" t="s">
        <v>443</v>
      </c>
      <c r="AH16" s="363" t="s">
        <v>51</v>
      </c>
      <c r="AI16" s="357" t="s">
        <v>444</v>
      </c>
      <c r="AJ16" s="363" t="s">
        <v>445</v>
      </c>
      <c r="AK16" s="280" t="s">
        <v>446</v>
      </c>
      <c r="AL16" s="364" t="s">
        <v>447</v>
      </c>
      <c r="AM16" s="280" t="s">
        <v>448</v>
      </c>
      <c r="AN16" s="364" t="s">
        <v>449</v>
      </c>
      <c r="AO16" s="280" t="s">
        <v>450</v>
      </c>
      <c r="AP16" s="364" t="s">
        <v>451</v>
      </c>
      <c r="AQ16" s="280" t="s">
        <v>452</v>
      </c>
      <c r="AR16" s="364" t="s">
        <v>454</v>
      </c>
      <c r="AS16" s="280" t="s">
        <v>455</v>
      </c>
      <c r="AT16" s="364" t="s">
        <v>456</v>
      </c>
      <c r="AU16" s="369"/>
      <c r="AV16" s="354"/>
      <c r="AW16" s="354"/>
      <c r="AX16" s="354"/>
      <c r="AY16" s="354"/>
      <c r="AZ16" s="354"/>
      <c r="BA16" s="354"/>
      <c r="BB16" s="354"/>
      <c r="BC16" s="354"/>
      <c r="BD16" s="354"/>
      <c r="BE16" s="354"/>
      <c r="BF16" s="354"/>
      <c r="BG16" s="354"/>
      <c r="BH16" s="354"/>
      <c r="BI16" s="354"/>
      <c r="BJ16" s="367"/>
      <c r="BK16" s="367"/>
      <c r="BL16" s="367"/>
      <c r="BM16" s="367"/>
      <c r="BN16" s="355"/>
      <c r="BO16" s="355"/>
      <c r="BP16" s="355"/>
      <c r="BQ16" s="355"/>
      <c r="BR16" s="355"/>
      <c r="BS16" s="355"/>
      <c r="BT16" s="355"/>
      <c r="BU16" s="355"/>
      <c r="BV16" s="355"/>
      <c r="BW16" s="355"/>
      <c r="BX16" s="355"/>
      <c r="BY16" s="355"/>
      <c r="BZ16" s="355"/>
      <c r="CA16" s="355"/>
      <c r="CB16" s="355"/>
      <c r="CC16" s="355"/>
      <c r="CD16" s="355"/>
      <c r="CE16" s="355"/>
      <c r="CF16" s="355"/>
      <c r="CG16" s="355"/>
      <c r="CH16" s="355"/>
      <c r="CI16" s="355"/>
      <c r="CJ16" s="355"/>
      <c r="CK16" s="355"/>
      <c r="CL16" s="355"/>
      <c r="CM16" s="355"/>
      <c r="CN16" s="355"/>
      <c r="CO16" s="355"/>
      <c r="CP16" s="355"/>
      <c r="CQ16" s="355"/>
      <c r="CR16" s="355"/>
      <c r="CS16" s="355"/>
      <c r="CT16" s="355"/>
      <c r="CU16" s="355"/>
      <c r="CV16" s="355"/>
      <c r="CW16" s="355"/>
      <c r="CX16" s="355"/>
      <c r="CY16" s="355"/>
      <c r="CZ16" s="355"/>
      <c r="DA16" s="232"/>
      <c r="DB16" s="232"/>
      <c r="DC16" s="232"/>
      <c r="DD16" s="232"/>
      <c r="DE16" s="232"/>
      <c r="DF16" s="232"/>
      <c r="DG16" s="232"/>
      <c r="DH16" s="232"/>
      <c r="DI16" s="232"/>
      <c r="DJ16" s="232"/>
      <c r="DK16" s="232"/>
      <c r="DL16" s="232"/>
      <c r="DM16" s="232"/>
      <c r="DN16" s="232"/>
      <c r="DO16" s="233"/>
      <c r="DP16" s="232"/>
      <c r="DQ16" s="232"/>
      <c r="DR16" s="232"/>
      <c r="DS16" s="232"/>
      <c r="DT16" s="232"/>
      <c r="DU16" s="232"/>
      <c r="DV16" s="232"/>
      <c r="DW16" s="232"/>
      <c r="DX16" s="232"/>
      <c r="DY16" s="232"/>
      <c r="DZ16" s="232"/>
      <c r="EA16" s="232"/>
      <c r="EB16" s="232"/>
      <c r="EC16" s="232"/>
      <c r="ED16" s="232"/>
      <c r="EE16" s="232"/>
      <c r="EF16" s="232"/>
      <c r="EG16" s="232"/>
      <c r="EH16" s="232"/>
      <c r="EI16" s="232"/>
      <c r="EJ16" s="232"/>
      <c r="EK16" s="232"/>
      <c r="EL16" s="232"/>
      <c r="EM16" s="232"/>
      <c r="EN16" s="232"/>
    </row>
    <row r="17" spans="1:119">
      <c r="A17" s="399">
        <v>1</v>
      </c>
      <c r="B17" s="400" t="s">
        <v>203</v>
      </c>
      <c r="C17" s="273">
        <v>65.307347963751511</v>
      </c>
      <c r="D17" s="362">
        <v>96.8</v>
      </c>
      <c r="E17" s="274">
        <v>527.9</v>
      </c>
      <c r="F17" s="362">
        <v>68.541635333634133</v>
      </c>
      <c r="G17" s="274">
        <v>94.054243745926698</v>
      </c>
      <c r="H17" s="362">
        <v>3</v>
      </c>
      <c r="I17" s="274">
        <v>56.058513631016318</v>
      </c>
      <c r="J17" s="362">
        <v>93.477715947260236</v>
      </c>
      <c r="K17" s="274">
        <v>44.81</v>
      </c>
      <c r="L17" s="362">
        <v>0</v>
      </c>
      <c r="M17" s="274">
        <v>48.7</v>
      </c>
      <c r="N17" s="362">
        <v>83.5</v>
      </c>
      <c r="O17" s="274">
        <v>1.5446088150068629</v>
      </c>
      <c r="P17" s="362">
        <v>63.347871860430139</v>
      </c>
      <c r="Q17" s="274" t="s">
        <v>51</v>
      </c>
      <c r="R17" s="362" t="s">
        <v>51</v>
      </c>
      <c r="S17" s="274">
        <v>41.313778145011362</v>
      </c>
      <c r="T17" s="362">
        <v>4.0283428207475813</v>
      </c>
      <c r="U17" s="274">
        <v>67.358128482901591</v>
      </c>
      <c r="V17" s="362">
        <v>1.3835075506300001</v>
      </c>
      <c r="W17" s="274">
        <v>82.238769138199999</v>
      </c>
      <c r="X17" s="362" t="s">
        <v>51</v>
      </c>
      <c r="Y17" s="274">
        <v>900.6</v>
      </c>
      <c r="Z17" s="362">
        <v>4.88</v>
      </c>
      <c r="AA17" s="274">
        <v>8.1024145195268196E-2</v>
      </c>
      <c r="AB17" s="362">
        <v>1.74</v>
      </c>
      <c r="AC17" s="274">
        <v>9929.1299999999992</v>
      </c>
      <c r="AD17" s="362">
        <v>6.433848100589028</v>
      </c>
      <c r="AE17" s="274">
        <v>30.355472404115996</v>
      </c>
      <c r="AF17" s="362">
        <v>11.4</v>
      </c>
      <c r="AG17" s="274">
        <v>19.71</v>
      </c>
      <c r="AH17" s="362" t="s">
        <v>51</v>
      </c>
      <c r="AI17" s="274">
        <v>17.956623681737494</v>
      </c>
      <c r="AJ17" s="362">
        <v>83.053068066637209</v>
      </c>
      <c r="AK17" s="274">
        <v>16.8</v>
      </c>
      <c r="AL17" s="362">
        <v>14.58</v>
      </c>
      <c r="AM17" s="274">
        <v>7.6</v>
      </c>
      <c r="AN17" s="362">
        <v>71.790000000000006</v>
      </c>
      <c r="AO17" s="274">
        <v>2.515609111246695</v>
      </c>
      <c r="AP17" s="362">
        <v>72.55</v>
      </c>
      <c r="AQ17" s="274">
        <v>56.229584694353704</v>
      </c>
      <c r="AR17" s="362">
        <v>3.67</v>
      </c>
      <c r="AS17" s="274">
        <v>1.4801826450379787</v>
      </c>
      <c r="AT17" s="362">
        <v>65.19366580145207</v>
      </c>
      <c r="AU17" s="369"/>
      <c r="AV17" s="269"/>
      <c r="BJ17" s="365"/>
      <c r="BK17" s="365"/>
      <c r="BL17" s="365"/>
      <c r="BM17" s="365"/>
      <c r="BN17" s="235"/>
      <c r="BO17" s="235"/>
      <c r="BP17" s="235"/>
      <c r="BQ17" s="235"/>
      <c r="BR17" s="235"/>
      <c r="BS17" s="235"/>
      <c r="BT17" s="235"/>
      <c r="BU17" s="235"/>
      <c r="BV17" s="235"/>
      <c r="BW17" s="235"/>
      <c r="BX17" s="235"/>
      <c r="BY17" s="235"/>
      <c r="BZ17" s="235"/>
      <c r="CA17" s="235"/>
      <c r="CB17" s="235"/>
      <c r="CC17" s="235"/>
      <c r="CD17" s="235"/>
      <c r="CE17" s="235"/>
      <c r="CF17" s="235"/>
      <c r="CG17" s="235"/>
      <c r="CH17" s="235"/>
      <c r="CI17" s="235"/>
      <c r="CJ17" s="235"/>
      <c r="CK17" s="235"/>
      <c r="CL17" s="235"/>
      <c r="CM17" s="235"/>
      <c r="CN17" s="235"/>
      <c r="CO17" s="235"/>
      <c r="CP17" s="235"/>
      <c r="CQ17" s="235"/>
      <c r="CR17" s="235"/>
      <c r="CS17" s="235"/>
      <c r="CT17" s="235"/>
      <c r="CU17" s="235"/>
      <c r="CV17" s="235"/>
      <c r="CW17" s="235"/>
      <c r="CX17" s="235"/>
      <c r="CY17" s="235"/>
      <c r="CZ17" s="235"/>
      <c r="DA17" s="235"/>
      <c r="DB17" s="235"/>
      <c r="DC17" s="235"/>
      <c r="DD17" s="235"/>
      <c r="DE17" s="235"/>
      <c r="DF17" s="236"/>
      <c r="DG17" s="237"/>
      <c r="DH17" s="236"/>
      <c r="DI17" s="236"/>
      <c r="DJ17" s="236"/>
      <c r="DK17" s="235"/>
      <c r="DL17" s="235"/>
      <c r="DM17" s="236"/>
      <c r="DN17" s="235"/>
      <c r="DO17" s="238"/>
    </row>
    <row r="18" spans="1:119">
      <c r="A18" s="399">
        <v>213</v>
      </c>
      <c r="B18" s="400" t="s">
        <v>414</v>
      </c>
      <c r="C18" s="273" t="s">
        <v>51</v>
      </c>
      <c r="D18" s="362">
        <v>76.5</v>
      </c>
      <c r="E18" s="274">
        <v>564.79999999999995</v>
      </c>
      <c r="F18" s="362">
        <v>0.2708396027685826</v>
      </c>
      <c r="G18" s="274">
        <v>99.90972013241047</v>
      </c>
      <c r="H18" s="362">
        <v>5</v>
      </c>
      <c r="I18" s="274">
        <v>99.786259541984734</v>
      </c>
      <c r="J18" s="362">
        <v>99.90972013241047</v>
      </c>
      <c r="K18" s="274">
        <v>29.98</v>
      </c>
      <c r="L18" s="362">
        <v>7.0972320794889993E-2</v>
      </c>
      <c r="M18" s="274">
        <v>17.8</v>
      </c>
      <c r="N18" s="362">
        <v>70.5</v>
      </c>
      <c r="O18" s="274">
        <v>1.0223486012911158</v>
      </c>
      <c r="P18" s="362">
        <v>98.013842913030388</v>
      </c>
      <c r="Q18" s="274" t="s">
        <v>51</v>
      </c>
      <c r="R18" s="362" t="s">
        <v>51</v>
      </c>
      <c r="S18" s="274">
        <v>0</v>
      </c>
      <c r="T18" s="362">
        <v>1.5045654742722097</v>
      </c>
      <c r="U18" s="274">
        <v>24.932396014466001</v>
      </c>
      <c r="V18" s="362">
        <v>2.70499286546</v>
      </c>
      <c r="W18" s="274">
        <v>2.2154491964399998</v>
      </c>
      <c r="X18" s="362" t="s">
        <v>51</v>
      </c>
      <c r="Y18" s="274">
        <v>799.89</v>
      </c>
      <c r="Z18" s="362">
        <v>4.8679133848352896</v>
      </c>
      <c r="AA18" s="274">
        <v>3.1002945279801582E-2</v>
      </c>
      <c r="AB18" s="362">
        <v>0.49</v>
      </c>
      <c r="AC18" s="274">
        <v>11592.96</v>
      </c>
      <c r="AD18" s="362">
        <v>7.7207914225710175</v>
      </c>
      <c r="AE18" s="274">
        <v>36.348773841961851</v>
      </c>
      <c r="AF18" s="362">
        <v>15.8</v>
      </c>
      <c r="AG18" s="274">
        <v>23.53</v>
      </c>
      <c r="AH18" s="362" t="s">
        <v>51</v>
      </c>
      <c r="AI18" s="274">
        <v>0</v>
      </c>
      <c r="AJ18" s="362">
        <v>56.615845605332495</v>
      </c>
      <c r="AK18" s="274">
        <v>9.07</v>
      </c>
      <c r="AL18" s="362">
        <v>13.933069736407401</v>
      </c>
      <c r="AM18" s="274">
        <v>7.5</v>
      </c>
      <c r="AN18" s="362">
        <v>73.290000000000006</v>
      </c>
      <c r="AO18" s="274">
        <v>1.4360841773848962</v>
      </c>
      <c r="AP18" s="362" t="s">
        <v>51</v>
      </c>
      <c r="AQ18" s="274">
        <v>45.019762845849804</v>
      </c>
      <c r="AR18" s="362">
        <v>3.85</v>
      </c>
      <c r="AS18" s="274">
        <v>2.4844719908229287</v>
      </c>
      <c r="AT18" s="362">
        <v>18.42188159167328</v>
      </c>
      <c r="AU18" s="369"/>
      <c r="AV18" s="269"/>
      <c r="BJ18" s="365"/>
      <c r="BK18" s="365"/>
      <c r="BL18" s="365"/>
      <c r="BM18" s="365"/>
      <c r="BN18" s="235"/>
      <c r="BO18" s="235"/>
      <c r="BP18" s="235"/>
      <c r="BQ18" s="235"/>
      <c r="BR18" s="235"/>
      <c r="BS18" s="235"/>
      <c r="BT18" s="235"/>
      <c r="BU18" s="235"/>
      <c r="BV18" s="235"/>
      <c r="BW18" s="235"/>
      <c r="BX18" s="235"/>
      <c r="BY18" s="235"/>
      <c r="BZ18" s="235"/>
      <c r="CA18" s="235"/>
      <c r="CB18" s="235"/>
      <c r="CC18" s="235"/>
      <c r="CD18" s="235"/>
      <c r="CE18" s="235"/>
      <c r="CF18" s="235"/>
      <c r="CG18" s="235"/>
      <c r="CH18" s="235"/>
      <c r="CI18" s="235"/>
      <c r="CJ18" s="235"/>
      <c r="CK18" s="235"/>
      <c r="CL18" s="235"/>
      <c r="CM18" s="235"/>
      <c r="CN18" s="235"/>
      <c r="CO18" s="235"/>
      <c r="CP18" s="235"/>
      <c r="CQ18" s="235"/>
      <c r="CR18" s="235"/>
      <c r="CS18" s="235"/>
      <c r="CT18" s="235"/>
      <c r="CU18" s="235"/>
      <c r="CV18" s="235"/>
      <c r="CW18" s="235"/>
      <c r="CX18" s="235"/>
      <c r="CY18" s="235"/>
      <c r="CZ18" s="235"/>
      <c r="DA18" s="235"/>
      <c r="DB18" s="235"/>
      <c r="DC18" s="235"/>
      <c r="DD18" s="235"/>
      <c r="DE18" s="235"/>
      <c r="DF18" s="235"/>
      <c r="DG18" s="235"/>
      <c r="DH18" s="235"/>
      <c r="DI18" s="235"/>
      <c r="DJ18" s="235"/>
      <c r="DK18" s="235"/>
      <c r="DL18" s="235"/>
      <c r="DM18" s="235"/>
      <c r="DN18" s="235"/>
      <c r="DO18" s="238"/>
    </row>
    <row r="19" spans="1:119">
      <c r="A19" s="399">
        <v>195</v>
      </c>
      <c r="B19" s="400" t="s">
        <v>396</v>
      </c>
      <c r="C19" s="273">
        <v>56.6</v>
      </c>
      <c r="D19" s="362">
        <v>90.7</v>
      </c>
      <c r="E19" s="274">
        <v>416.1</v>
      </c>
      <c r="F19" s="362">
        <v>22.65625</v>
      </c>
      <c r="G19" s="274">
        <v>87.5</v>
      </c>
      <c r="H19" s="362">
        <v>4</v>
      </c>
      <c r="I19" s="274">
        <v>75.50561797752809</v>
      </c>
      <c r="J19" s="362">
        <v>99.860491071428569</v>
      </c>
      <c r="K19" s="274">
        <v>16.510000000000002</v>
      </c>
      <c r="L19" s="362">
        <v>20.616287600880412</v>
      </c>
      <c r="M19" s="274">
        <v>25.1</v>
      </c>
      <c r="N19" s="362">
        <v>42.8</v>
      </c>
      <c r="O19" s="274">
        <v>0.52917255012708275</v>
      </c>
      <c r="P19" s="362">
        <v>50.613839285714292</v>
      </c>
      <c r="Q19" s="274" t="s">
        <v>51</v>
      </c>
      <c r="R19" s="362" t="s">
        <v>51</v>
      </c>
      <c r="S19" s="274">
        <v>56.625141562853912</v>
      </c>
      <c r="T19" s="362">
        <v>1.811529933481153</v>
      </c>
      <c r="U19" s="274">
        <v>28.178559387294118</v>
      </c>
      <c r="V19" s="362">
        <v>0.469535947101</v>
      </c>
      <c r="W19" s="274">
        <v>28.205119870800001</v>
      </c>
      <c r="X19" s="362" t="s">
        <v>51</v>
      </c>
      <c r="Y19" s="274">
        <v>1211.32</v>
      </c>
      <c r="Z19" s="362">
        <v>6.08</v>
      </c>
      <c r="AA19" s="274">
        <v>0</v>
      </c>
      <c r="AB19" s="362">
        <v>1.22</v>
      </c>
      <c r="AC19" s="274">
        <v>7188.42</v>
      </c>
      <c r="AD19" s="362">
        <v>14.198154509328484</v>
      </c>
      <c r="AE19" s="274">
        <v>17.319787131107887</v>
      </c>
      <c r="AF19" s="362">
        <v>15.1</v>
      </c>
      <c r="AG19" s="274">
        <v>16.7</v>
      </c>
      <c r="AH19" s="362" t="s">
        <v>51</v>
      </c>
      <c r="AI19" s="274">
        <v>14.240495726495727</v>
      </c>
      <c r="AJ19" s="362">
        <v>69.160383368569427</v>
      </c>
      <c r="AK19" s="274">
        <v>10.17</v>
      </c>
      <c r="AL19" s="362">
        <v>15.65</v>
      </c>
      <c r="AM19" s="274">
        <v>6.9</v>
      </c>
      <c r="AN19" s="362">
        <v>62.36</v>
      </c>
      <c r="AO19" s="274">
        <v>2.0869785656841149</v>
      </c>
      <c r="AP19" s="362">
        <v>71.95</v>
      </c>
      <c r="AQ19" s="274">
        <v>50.03344481605351</v>
      </c>
      <c r="AR19" s="362">
        <v>3.72</v>
      </c>
      <c r="AS19" s="274">
        <v>9.9813084112149539</v>
      </c>
      <c r="AT19" s="362">
        <v>25.763817169071913</v>
      </c>
      <c r="AU19" s="369"/>
      <c r="AV19" s="269"/>
      <c r="BJ19" s="365"/>
      <c r="BK19" s="365"/>
      <c r="BL19" s="365"/>
      <c r="BM19" s="36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8"/>
    </row>
    <row r="20" spans="1:119">
      <c r="A20" s="399">
        <v>2</v>
      </c>
      <c r="B20" s="400" t="s">
        <v>204</v>
      </c>
      <c r="C20" s="273">
        <v>97.728624093233435</v>
      </c>
      <c r="D20" s="362">
        <v>102.5</v>
      </c>
      <c r="E20" s="274">
        <v>416.1</v>
      </c>
      <c r="F20" s="362">
        <v>0.12283503255128363</v>
      </c>
      <c r="G20" s="274">
        <v>100</v>
      </c>
      <c r="H20" s="362">
        <v>4</v>
      </c>
      <c r="I20" s="274">
        <v>85.523576240048996</v>
      </c>
      <c r="J20" s="362">
        <v>100</v>
      </c>
      <c r="K20" s="274">
        <v>80.27</v>
      </c>
      <c r="L20" s="362">
        <v>0</v>
      </c>
      <c r="M20" s="274">
        <v>20.5</v>
      </c>
      <c r="N20" s="362">
        <v>39.700000000000003</v>
      </c>
      <c r="O20" s="274">
        <v>0.78949527598209845</v>
      </c>
      <c r="P20" s="362">
        <v>72.865741309421452</v>
      </c>
      <c r="Q20" s="274" t="s">
        <v>51</v>
      </c>
      <c r="R20" s="362" t="s">
        <v>51</v>
      </c>
      <c r="S20" s="274">
        <v>24.69745616201531</v>
      </c>
      <c r="T20" s="362">
        <v>4.1108282354665002</v>
      </c>
      <c r="U20" s="274">
        <v>22.0806475993314</v>
      </c>
      <c r="V20" s="362">
        <v>0.96787721574899999</v>
      </c>
      <c r="W20" s="274">
        <v>13.1882140842</v>
      </c>
      <c r="X20" s="362" t="s">
        <v>51</v>
      </c>
      <c r="Y20" s="274">
        <v>1055.25</v>
      </c>
      <c r="Z20" s="362">
        <v>5.62</v>
      </c>
      <c r="AA20" s="274">
        <v>1.5164381899793763E-2</v>
      </c>
      <c r="AB20" s="362">
        <v>1.29</v>
      </c>
      <c r="AC20" s="274">
        <v>8781.64</v>
      </c>
      <c r="AD20" s="362">
        <v>12.10736324409595</v>
      </c>
      <c r="AE20" s="274">
        <v>22.94759825327511</v>
      </c>
      <c r="AF20" s="362">
        <v>15.1</v>
      </c>
      <c r="AG20" s="274">
        <v>19.739999999999998</v>
      </c>
      <c r="AH20" s="362" t="s">
        <v>51</v>
      </c>
      <c r="AI20" s="274">
        <v>5.8731817624708915</v>
      </c>
      <c r="AJ20" s="362">
        <v>111.28362325041256</v>
      </c>
      <c r="AK20" s="274">
        <v>9.5500000000000007</v>
      </c>
      <c r="AL20" s="362">
        <v>16.87</v>
      </c>
      <c r="AM20" s="274">
        <v>6.9</v>
      </c>
      <c r="AN20" s="362">
        <v>59.23</v>
      </c>
      <c r="AO20" s="274">
        <v>2.0869785656841149</v>
      </c>
      <c r="AP20" s="362">
        <v>78.040000000000006</v>
      </c>
      <c r="AQ20" s="274">
        <v>51.555941525546388</v>
      </c>
      <c r="AR20" s="362">
        <v>3.72</v>
      </c>
      <c r="AS20" s="274">
        <v>6.6506024096385543</v>
      </c>
      <c r="AT20" s="362">
        <v>18.056880652502855</v>
      </c>
      <c r="AU20" s="369"/>
      <c r="AV20" s="269"/>
      <c r="BJ20" s="365"/>
      <c r="BK20" s="365"/>
      <c r="BL20" s="368"/>
      <c r="BM20" s="368"/>
      <c r="BN20" s="236"/>
      <c r="BO20" s="236"/>
      <c r="BP20" s="236"/>
      <c r="BQ20" s="236"/>
      <c r="BR20" s="236"/>
      <c r="BS20" s="236"/>
      <c r="BT20" s="235"/>
      <c r="BU20" s="235"/>
      <c r="BV20" s="235"/>
      <c r="BW20" s="235"/>
      <c r="BX20" s="235"/>
      <c r="BY20" s="235"/>
      <c r="BZ20" s="235"/>
      <c r="CA20" s="235"/>
      <c r="CB20" s="235"/>
      <c r="CC20" s="235"/>
      <c r="CD20" s="235"/>
      <c r="CE20" s="235"/>
      <c r="CF20" s="235"/>
      <c r="CG20" s="235"/>
      <c r="CH20" s="235"/>
      <c r="CI20" s="235"/>
      <c r="CJ20" s="235"/>
      <c r="CK20" s="235"/>
      <c r="CL20" s="235"/>
      <c r="CM20" s="235"/>
      <c r="CN20" s="235"/>
      <c r="CO20" s="235"/>
      <c r="CP20" s="235"/>
      <c r="CQ20" s="235"/>
      <c r="CR20" s="235"/>
      <c r="CS20" s="235"/>
      <c r="CT20" s="235"/>
      <c r="CU20" s="235"/>
      <c r="CV20" s="235"/>
      <c r="CW20" s="235"/>
      <c r="CX20" s="235"/>
      <c r="CY20" s="235"/>
      <c r="CZ20" s="235"/>
      <c r="DA20" s="235"/>
      <c r="DB20" s="235"/>
      <c r="DC20" s="235"/>
      <c r="DD20" s="235"/>
      <c r="DE20" s="235"/>
      <c r="DF20" s="236"/>
      <c r="DG20" s="237"/>
      <c r="DH20" s="236"/>
      <c r="DI20" s="236"/>
      <c r="DJ20" s="236"/>
      <c r="DK20" s="235"/>
      <c r="DL20" s="235"/>
      <c r="DM20" s="236"/>
      <c r="DN20" s="235"/>
      <c r="DO20" s="238"/>
    </row>
    <row r="21" spans="1:119">
      <c r="A21" s="399">
        <v>148</v>
      </c>
      <c r="B21" s="400" t="s">
        <v>349</v>
      </c>
      <c r="C21" s="273">
        <v>83.622350674373791</v>
      </c>
      <c r="D21" s="362">
        <v>90.3</v>
      </c>
      <c r="E21" s="274">
        <v>521.4</v>
      </c>
      <c r="F21" s="362">
        <v>48.646616541353382</v>
      </c>
      <c r="G21" s="274">
        <v>92.406015037593974</v>
      </c>
      <c r="H21" s="362">
        <v>4</v>
      </c>
      <c r="I21" s="274">
        <v>63.430544896392938</v>
      </c>
      <c r="J21" s="362">
        <v>90.676691729323309</v>
      </c>
      <c r="K21" s="274">
        <v>78.25</v>
      </c>
      <c r="L21" s="362">
        <v>6.4590542099192616</v>
      </c>
      <c r="M21" s="274">
        <v>18</v>
      </c>
      <c r="N21" s="362">
        <v>37.799999999999997</v>
      </c>
      <c r="O21" s="274">
        <v>1.4468402910762159</v>
      </c>
      <c r="P21" s="362">
        <v>69.21052631578948</v>
      </c>
      <c r="Q21" s="274" t="s">
        <v>51</v>
      </c>
      <c r="R21" s="362" t="s">
        <v>51</v>
      </c>
      <c r="S21" s="274">
        <v>38.699690402476783</v>
      </c>
      <c r="T21" s="362">
        <v>1.5948814299497283</v>
      </c>
      <c r="U21" s="274">
        <v>30.007454004916003</v>
      </c>
      <c r="V21" s="362">
        <v>0.50426373016600001</v>
      </c>
      <c r="W21" s="274">
        <v>11.5492048149</v>
      </c>
      <c r="X21" s="362" t="s">
        <v>51</v>
      </c>
      <c r="Y21" s="274">
        <v>1141.43</v>
      </c>
      <c r="Z21" s="362">
        <v>4.8499999999999996</v>
      </c>
      <c r="AA21" s="274">
        <v>3.9950461427829494E-2</v>
      </c>
      <c r="AB21" s="362">
        <v>0.67</v>
      </c>
      <c r="AC21" s="274">
        <v>8152.54</v>
      </c>
      <c r="AD21" s="362">
        <v>6.1479061479061485</v>
      </c>
      <c r="AE21" s="274">
        <v>19.973718791064389</v>
      </c>
      <c r="AF21" s="362">
        <v>16.5</v>
      </c>
      <c r="AG21" s="274">
        <v>18.07</v>
      </c>
      <c r="AH21" s="362" t="s">
        <v>51</v>
      </c>
      <c r="AI21" s="274">
        <v>9.5395466979288788</v>
      </c>
      <c r="AJ21" s="362">
        <v>51.465162561576356</v>
      </c>
      <c r="AK21" s="274">
        <v>26.54</v>
      </c>
      <c r="AL21" s="362">
        <v>13.72</v>
      </c>
      <c r="AM21" s="274">
        <v>7.3</v>
      </c>
      <c r="AN21" s="362">
        <v>62.29</v>
      </c>
      <c r="AO21" s="274">
        <v>2.777902270103886</v>
      </c>
      <c r="AP21" s="362">
        <v>84.78</v>
      </c>
      <c r="AQ21" s="274">
        <v>45.531281032770607</v>
      </c>
      <c r="AR21" s="362">
        <v>3.57</v>
      </c>
      <c r="AS21" s="274">
        <v>8.1193042649391067</v>
      </c>
      <c r="AT21" s="362">
        <v>27.287196225710865</v>
      </c>
      <c r="AU21" s="369"/>
      <c r="AV21" s="269"/>
      <c r="BJ21" s="365"/>
      <c r="BK21" s="365"/>
      <c r="BL21" s="368"/>
      <c r="BM21" s="368"/>
      <c r="BN21" s="236"/>
      <c r="BO21" s="236"/>
      <c r="BP21" s="236"/>
      <c r="BQ21" s="236"/>
      <c r="BR21" s="236"/>
      <c r="BS21" s="236"/>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6"/>
      <c r="DG21" s="237"/>
      <c r="DH21" s="236"/>
      <c r="DI21" s="236"/>
      <c r="DJ21" s="236"/>
      <c r="DK21" s="235"/>
      <c r="DL21" s="235"/>
      <c r="DM21" s="236"/>
      <c r="DN21" s="235"/>
      <c r="DO21" s="238"/>
    </row>
    <row r="22" spans="1:119">
      <c r="A22" s="399">
        <v>149</v>
      </c>
      <c r="B22" s="400" t="s">
        <v>350</v>
      </c>
      <c r="C22" s="273">
        <v>78.08764940239044</v>
      </c>
      <c r="D22" s="362">
        <v>88.4</v>
      </c>
      <c r="E22" s="274">
        <v>188.6</v>
      </c>
      <c r="F22" s="362">
        <v>97.120230381569471</v>
      </c>
      <c r="G22" s="274">
        <v>97.552195824334049</v>
      </c>
      <c r="H22" s="362">
        <v>4</v>
      </c>
      <c r="I22" s="274">
        <v>44.078947368421048</v>
      </c>
      <c r="J22" s="362">
        <v>99.352051835853132</v>
      </c>
      <c r="K22" s="274">
        <v>36.28</v>
      </c>
      <c r="L22" s="362">
        <v>0</v>
      </c>
      <c r="M22" s="274">
        <v>23.1</v>
      </c>
      <c r="N22" s="362">
        <v>49.9</v>
      </c>
      <c r="O22" s="274">
        <v>0.50850111856823266</v>
      </c>
      <c r="P22" s="362">
        <v>64.506839452843764</v>
      </c>
      <c r="Q22" s="274" t="s">
        <v>51</v>
      </c>
      <c r="R22" s="362" t="s">
        <v>51</v>
      </c>
      <c r="S22" s="274">
        <v>75.018754688672175</v>
      </c>
      <c r="T22" s="362">
        <v>3.0309278350515463</v>
      </c>
      <c r="U22" s="274">
        <v>43.0308319960399</v>
      </c>
      <c r="V22" s="362">
        <v>1.93532034119</v>
      </c>
      <c r="W22" s="274">
        <v>99.956495825800005</v>
      </c>
      <c r="X22" s="362" t="s">
        <v>51</v>
      </c>
      <c r="Y22" s="274">
        <v>1109.67</v>
      </c>
      <c r="Z22" s="362">
        <v>4.7</v>
      </c>
      <c r="AA22" s="274">
        <v>7.2737852778585979E-2</v>
      </c>
      <c r="AB22" s="362">
        <v>1.88</v>
      </c>
      <c r="AC22" s="274">
        <v>8534.7800000000007</v>
      </c>
      <c r="AD22" s="362">
        <v>9.8996474098182805</v>
      </c>
      <c r="AE22" s="274">
        <v>25.170998632010942</v>
      </c>
      <c r="AF22" s="362">
        <v>9.4</v>
      </c>
      <c r="AG22" s="274">
        <v>15.57</v>
      </c>
      <c r="AH22" s="362" t="s">
        <v>51</v>
      </c>
      <c r="AI22" s="274">
        <v>162.86447407407408</v>
      </c>
      <c r="AJ22" s="362">
        <v>71.2208205001848</v>
      </c>
      <c r="AK22" s="274">
        <v>55.73</v>
      </c>
      <c r="AL22" s="362">
        <v>14.7</v>
      </c>
      <c r="AM22" s="274">
        <v>7.2</v>
      </c>
      <c r="AN22" s="362">
        <v>62.89</v>
      </c>
      <c r="AO22" s="274">
        <v>1.774822905536428</v>
      </c>
      <c r="AP22" s="362">
        <v>68.56</v>
      </c>
      <c r="AQ22" s="274">
        <v>42.025316455696206</v>
      </c>
      <c r="AR22" s="362">
        <v>3.87</v>
      </c>
      <c r="AS22" s="274">
        <v>0.86621751472290176</v>
      </c>
      <c r="AT22" s="362">
        <v>39.631630699772863</v>
      </c>
      <c r="AU22" s="369"/>
      <c r="AV22" s="269"/>
      <c r="BJ22" s="365"/>
      <c r="BK22" s="365"/>
      <c r="BL22" s="368"/>
      <c r="BM22" s="368"/>
      <c r="BN22" s="236"/>
      <c r="BO22" s="236"/>
      <c r="BP22" s="236"/>
      <c r="BQ22" s="236"/>
      <c r="BR22" s="236"/>
      <c r="BS22" s="236"/>
      <c r="BT22" s="235"/>
      <c r="BU22" s="235"/>
      <c r="BV22" s="235"/>
      <c r="BW22" s="235"/>
      <c r="BX22" s="235"/>
      <c r="BY22" s="235"/>
      <c r="BZ22" s="235"/>
      <c r="CA22" s="235"/>
      <c r="CB22" s="235"/>
      <c r="CC22" s="235"/>
      <c r="CD22" s="235"/>
      <c r="CE22" s="235"/>
      <c r="CF22" s="235"/>
      <c r="CG22" s="235"/>
      <c r="CH22" s="235"/>
      <c r="CI22" s="235"/>
      <c r="CJ22" s="235"/>
      <c r="CK22" s="235"/>
      <c r="CL22" s="235"/>
      <c r="CM22" s="235"/>
      <c r="CN22" s="235"/>
      <c r="CO22" s="235"/>
      <c r="CP22" s="235"/>
      <c r="CQ22" s="235"/>
      <c r="CR22" s="235"/>
      <c r="CS22" s="235"/>
      <c r="CT22" s="235"/>
      <c r="CU22" s="235"/>
      <c r="CV22" s="235"/>
      <c r="CW22" s="235"/>
      <c r="CX22" s="235"/>
      <c r="CY22" s="235"/>
      <c r="CZ22" s="235"/>
      <c r="DA22" s="235"/>
      <c r="DB22" s="235"/>
      <c r="DC22" s="235"/>
      <c r="DD22" s="235"/>
      <c r="DE22" s="235"/>
      <c r="DF22" s="236"/>
      <c r="DG22" s="237"/>
      <c r="DH22" s="236"/>
      <c r="DI22" s="236"/>
      <c r="DJ22" s="236"/>
      <c r="DK22" s="235"/>
      <c r="DL22" s="235"/>
      <c r="DM22" s="236"/>
      <c r="DN22" s="235"/>
      <c r="DO22" s="238"/>
    </row>
    <row r="23" spans="1:119">
      <c r="A23" s="399">
        <v>3</v>
      </c>
      <c r="B23" s="400" t="s">
        <v>205</v>
      </c>
      <c r="C23" s="273">
        <v>93.8</v>
      </c>
      <c r="D23" s="362">
        <v>104.5</v>
      </c>
      <c r="E23" s="274">
        <v>338.29999999999995</v>
      </c>
      <c r="F23" s="362">
        <v>95.857142857142847</v>
      </c>
      <c r="G23" s="274">
        <v>94.583333333333329</v>
      </c>
      <c r="H23" s="362">
        <v>2</v>
      </c>
      <c r="I23" s="274">
        <v>82.944011865035222</v>
      </c>
      <c r="J23" s="362">
        <v>99.857142857142861</v>
      </c>
      <c r="K23" s="274">
        <v>62.82</v>
      </c>
      <c r="L23" s="362">
        <v>0</v>
      </c>
      <c r="M23" s="274">
        <v>33.200000000000003</v>
      </c>
      <c r="N23" s="362">
        <v>82.8</v>
      </c>
      <c r="O23" s="274">
        <v>1.6574596016535137</v>
      </c>
      <c r="P23" s="362">
        <v>80.761904761904759</v>
      </c>
      <c r="Q23" s="274" t="s">
        <v>51</v>
      </c>
      <c r="R23" s="362" t="s">
        <v>51</v>
      </c>
      <c r="S23" s="274">
        <v>89.217435635992857</v>
      </c>
      <c r="T23" s="362">
        <v>9.0615972202280108</v>
      </c>
      <c r="U23" s="274">
        <v>72.907568451909384</v>
      </c>
      <c r="V23" s="362">
        <v>0.60665101446299996</v>
      </c>
      <c r="W23" s="274">
        <v>61.583149398099998</v>
      </c>
      <c r="X23" s="362" t="s">
        <v>51</v>
      </c>
      <c r="Y23" s="274">
        <v>891.88</v>
      </c>
      <c r="Z23" s="362">
        <v>4.37</v>
      </c>
      <c r="AA23" s="274">
        <v>2.4892960270835408E-2</v>
      </c>
      <c r="AB23" s="362">
        <v>1.45</v>
      </c>
      <c r="AC23" s="274">
        <v>11436.25</v>
      </c>
      <c r="AD23" s="362">
        <v>6.8997560692298761</v>
      </c>
      <c r="AE23" s="274">
        <v>39.708691499522445</v>
      </c>
      <c r="AF23" s="362">
        <v>9.1999999999999993</v>
      </c>
      <c r="AG23" s="274">
        <v>22.22</v>
      </c>
      <c r="AH23" s="362" t="s">
        <v>51</v>
      </c>
      <c r="AI23" s="274">
        <v>49.474090619017232</v>
      </c>
      <c r="AJ23" s="362">
        <v>118.09431772406847</v>
      </c>
      <c r="AK23" s="274">
        <v>28.58</v>
      </c>
      <c r="AL23" s="362">
        <v>12.8</v>
      </c>
      <c r="AM23" s="274">
        <v>7.6</v>
      </c>
      <c r="AN23" s="362">
        <v>71.64</v>
      </c>
      <c r="AO23" s="274">
        <v>2.1242872489876872</v>
      </c>
      <c r="AP23" s="362">
        <v>62.94</v>
      </c>
      <c r="AQ23" s="274">
        <v>55.476704720765191</v>
      </c>
      <c r="AR23" s="362">
        <v>3.78</v>
      </c>
      <c r="AS23" s="274">
        <v>3.4721261145548983</v>
      </c>
      <c r="AT23" s="362">
        <v>66.500002006698622</v>
      </c>
      <c r="AU23" s="369"/>
      <c r="AV23" s="269"/>
      <c r="BJ23" s="365"/>
      <c r="BK23" s="365"/>
      <c r="BL23" s="368"/>
      <c r="BM23" s="368"/>
      <c r="BN23" s="236"/>
      <c r="BO23" s="236"/>
      <c r="BP23" s="236"/>
      <c r="BQ23" s="236"/>
      <c r="BR23" s="236"/>
      <c r="BS23" s="236"/>
      <c r="BT23" s="235"/>
      <c r="BU23" s="235"/>
      <c r="BV23" s="235"/>
      <c r="BW23" s="235"/>
      <c r="BX23" s="235"/>
      <c r="BY23" s="235"/>
      <c r="BZ23" s="235"/>
      <c r="CA23" s="235"/>
      <c r="CB23" s="235"/>
      <c r="CC23" s="235"/>
      <c r="CD23" s="235"/>
      <c r="CE23" s="235"/>
      <c r="CF23" s="235"/>
      <c r="CG23" s="235"/>
      <c r="CH23" s="235"/>
      <c r="CI23" s="235"/>
      <c r="CJ23" s="235"/>
      <c r="CK23" s="235"/>
      <c r="CL23" s="235"/>
      <c r="CM23" s="235"/>
      <c r="CN23" s="235"/>
      <c r="CO23" s="235"/>
      <c r="CP23" s="235"/>
      <c r="CQ23" s="235"/>
      <c r="CR23" s="235"/>
      <c r="CS23" s="235"/>
      <c r="CT23" s="235"/>
      <c r="CU23" s="235"/>
      <c r="CV23" s="235"/>
      <c r="CW23" s="235"/>
      <c r="CX23" s="235"/>
      <c r="CY23" s="235"/>
      <c r="CZ23" s="235"/>
      <c r="DA23" s="235"/>
      <c r="DB23" s="235"/>
      <c r="DC23" s="235"/>
      <c r="DD23" s="235"/>
      <c r="DE23" s="235"/>
      <c r="DF23" s="236"/>
      <c r="DG23" s="237"/>
      <c r="DH23" s="236"/>
      <c r="DI23" s="236"/>
      <c r="DJ23" s="236"/>
      <c r="DK23" s="235"/>
      <c r="DL23" s="235"/>
      <c r="DM23" s="236"/>
      <c r="DN23" s="235"/>
      <c r="DO23" s="238"/>
    </row>
    <row r="24" spans="1:119">
      <c r="A24" s="399">
        <v>150</v>
      </c>
      <c r="B24" s="400" t="s">
        <v>351</v>
      </c>
      <c r="C24" s="273">
        <v>93.97874852420307</v>
      </c>
      <c r="D24" s="362">
        <v>95.6</v>
      </c>
      <c r="E24" s="274">
        <v>102.2</v>
      </c>
      <c r="F24" s="362">
        <v>0</v>
      </c>
      <c r="G24" s="274">
        <v>85.660613650594868</v>
      </c>
      <c r="H24" s="362">
        <v>4</v>
      </c>
      <c r="I24" s="274">
        <v>0</v>
      </c>
      <c r="J24" s="362">
        <v>82.592360676268001</v>
      </c>
      <c r="K24" s="274">
        <v>99.62</v>
      </c>
      <c r="L24" s="362">
        <v>0</v>
      </c>
      <c r="M24" s="274">
        <v>18.5</v>
      </c>
      <c r="N24" s="362">
        <v>31.8</v>
      </c>
      <c r="O24" s="274">
        <v>0.27149095446038679</v>
      </c>
      <c r="P24" s="362">
        <v>62.116468378209142</v>
      </c>
      <c r="Q24" s="274" t="s">
        <v>51</v>
      </c>
      <c r="R24" s="362" t="s">
        <v>51</v>
      </c>
      <c r="S24" s="274">
        <v>191.44862795149967</v>
      </c>
      <c r="T24" s="362">
        <v>5.6978876989527247</v>
      </c>
      <c r="U24" s="274">
        <v>55.05989002949574</v>
      </c>
      <c r="V24" s="362">
        <v>1.9242479770800001</v>
      </c>
      <c r="W24" s="274">
        <v>100.003644466</v>
      </c>
      <c r="X24" s="362" t="s">
        <v>51</v>
      </c>
      <c r="Y24" s="274">
        <v>1048.95</v>
      </c>
      <c r="Z24" s="362">
        <v>5.84</v>
      </c>
      <c r="AA24" s="274">
        <v>0</v>
      </c>
      <c r="AB24" s="362">
        <v>1.6</v>
      </c>
      <c r="AC24" s="274">
        <v>10183.709999999999</v>
      </c>
      <c r="AD24" s="362">
        <v>6.337516855098019</v>
      </c>
      <c r="AE24" s="274">
        <v>29.663962920046348</v>
      </c>
      <c r="AF24" s="362">
        <v>12.5</v>
      </c>
      <c r="AG24" s="274">
        <v>19.37</v>
      </c>
      <c r="AH24" s="362" t="s">
        <v>51</v>
      </c>
      <c r="AI24" s="274">
        <v>0</v>
      </c>
      <c r="AJ24" s="362">
        <v>93.570940023689033</v>
      </c>
      <c r="AK24" s="274">
        <v>56.46</v>
      </c>
      <c r="AL24" s="362">
        <v>13.74</v>
      </c>
      <c r="AM24" s="274">
        <v>7.3</v>
      </c>
      <c r="AN24" s="362">
        <v>62.91</v>
      </c>
      <c r="AO24" s="274">
        <v>2.8812147374001289</v>
      </c>
      <c r="AP24" s="362">
        <v>64.97</v>
      </c>
      <c r="AQ24" s="274">
        <v>59.567901234567898</v>
      </c>
      <c r="AR24" s="362">
        <v>3.85</v>
      </c>
      <c r="AS24" s="274">
        <v>0.90582123719774477</v>
      </c>
      <c r="AT24" s="362">
        <v>53.332970329344676</v>
      </c>
      <c r="AU24" s="369"/>
      <c r="AV24" s="269"/>
      <c r="BJ24" s="365"/>
      <c r="BK24" s="365"/>
      <c r="BL24" s="368"/>
      <c r="BM24" s="368"/>
      <c r="BN24" s="236"/>
      <c r="BO24" s="236"/>
      <c r="BP24" s="236"/>
      <c r="BQ24" s="236"/>
      <c r="BR24" s="236"/>
      <c r="BS24" s="236"/>
      <c r="BT24" s="235"/>
      <c r="BU24" s="235"/>
      <c r="BV24" s="235"/>
      <c r="BW24" s="235"/>
      <c r="BX24" s="235"/>
      <c r="BY24" s="235"/>
      <c r="BZ24" s="235"/>
      <c r="CA24" s="235"/>
      <c r="CB24" s="235"/>
      <c r="CC24" s="235"/>
      <c r="CD24" s="235"/>
      <c r="CE24" s="235"/>
      <c r="CF24" s="235"/>
      <c r="CG24" s="235"/>
      <c r="CH24" s="235"/>
      <c r="CI24" s="235"/>
      <c r="CJ24" s="235"/>
      <c r="CK24" s="235"/>
      <c r="CL24" s="235"/>
      <c r="CM24" s="235"/>
      <c r="CN24" s="235"/>
      <c r="CO24" s="235"/>
      <c r="CP24" s="235"/>
      <c r="CQ24" s="235"/>
      <c r="CR24" s="235"/>
      <c r="CS24" s="235"/>
      <c r="CT24" s="235"/>
      <c r="CU24" s="235"/>
      <c r="CV24" s="235"/>
      <c r="CW24" s="235"/>
      <c r="CX24" s="235"/>
      <c r="CY24" s="235"/>
      <c r="CZ24" s="235"/>
      <c r="DA24" s="235"/>
      <c r="DB24" s="235"/>
      <c r="DC24" s="235"/>
      <c r="DD24" s="235"/>
      <c r="DE24" s="235"/>
      <c r="DF24" s="236"/>
      <c r="DG24" s="237"/>
      <c r="DH24" s="236"/>
      <c r="DI24" s="236"/>
      <c r="DJ24" s="236"/>
      <c r="DK24" s="235"/>
      <c r="DL24" s="235"/>
      <c r="DM24" s="236"/>
      <c r="DN24" s="235"/>
      <c r="DO24" s="238"/>
    </row>
    <row r="25" spans="1:119">
      <c r="A25" s="399">
        <v>4</v>
      </c>
      <c r="B25" s="400" t="s">
        <v>206</v>
      </c>
      <c r="C25" s="273">
        <v>69.735006973500703</v>
      </c>
      <c r="D25" s="362">
        <v>96.3</v>
      </c>
      <c r="E25" s="274">
        <v>338.29999999999995</v>
      </c>
      <c r="F25" s="362">
        <v>74.151885655243674</v>
      </c>
      <c r="G25" s="274">
        <v>75.83950404684002</v>
      </c>
      <c r="H25" s="362">
        <v>4</v>
      </c>
      <c r="I25" s="274">
        <v>63.149728471683474</v>
      </c>
      <c r="J25" s="362">
        <v>90.132598587911133</v>
      </c>
      <c r="K25" s="274">
        <v>6.97</v>
      </c>
      <c r="L25" s="362">
        <v>0</v>
      </c>
      <c r="M25" s="274">
        <v>46.4</v>
      </c>
      <c r="N25" s="362">
        <v>60.8</v>
      </c>
      <c r="O25" s="274">
        <v>0.63932835820895528</v>
      </c>
      <c r="P25" s="362">
        <v>62.769071809884622</v>
      </c>
      <c r="Q25" s="274" t="s">
        <v>51</v>
      </c>
      <c r="R25" s="362" t="s">
        <v>51</v>
      </c>
      <c r="S25" s="274">
        <v>156.31105900742477</v>
      </c>
      <c r="T25" s="362">
        <v>9.0615972202280108</v>
      </c>
      <c r="U25" s="274">
        <v>87.846311257492829</v>
      </c>
      <c r="V25" s="362">
        <v>0.58040093089800004</v>
      </c>
      <c r="W25" s="274">
        <v>94.148568720300005</v>
      </c>
      <c r="X25" s="362" t="s">
        <v>51</v>
      </c>
      <c r="Y25" s="274">
        <v>941.26</v>
      </c>
      <c r="Z25" s="362">
        <v>4.49</v>
      </c>
      <c r="AA25" s="274">
        <v>0.13514557108657038</v>
      </c>
      <c r="AB25" s="362">
        <v>2.39</v>
      </c>
      <c r="AC25" s="274">
        <v>10260.65</v>
      </c>
      <c r="AD25" s="362">
        <v>4.7430830039525693</v>
      </c>
      <c r="AE25" s="274">
        <v>28.836363636363636</v>
      </c>
      <c r="AF25" s="362">
        <v>9.1999999999999993</v>
      </c>
      <c r="AG25" s="274">
        <v>18.079999999999998</v>
      </c>
      <c r="AH25" s="362" t="s">
        <v>51</v>
      </c>
      <c r="AI25" s="274">
        <v>310.20398785028414</v>
      </c>
      <c r="AJ25" s="362">
        <v>99.828053422801503</v>
      </c>
      <c r="AK25" s="274">
        <v>11.77</v>
      </c>
      <c r="AL25" s="362">
        <v>13.91</v>
      </c>
      <c r="AM25" s="274">
        <v>7.6</v>
      </c>
      <c r="AN25" s="362">
        <v>69.83</v>
      </c>
      <c r="AO25" s="274">
        <v>2.1242872489876872</v>
      </c>
      <c r="AP25" s="362">
        <v>67.569999999999993</v>
      </c>
      <c r="AQ25" s="274">
        <v>55.934570117693994</v>
      </c>
      <c r="AR25" s="362">
        <v>3.78</v>
      </c>
      <c r="AS25" s="274">
        <v>1.6419968119947417</v>
      </c>
      <c r="AT25" s="362">
        <v>63.460450706796109</v>
      </c>
      <c r="AU25" s="369"/>
      <c r="AV25" s="269"/>
      <c r="BJ25" s="365"/>
      <c r="BK25" s="365"/>
      <c r="BL25" s="368"/>
      <c r="BM25" s="368"/>
      <c r="BN25" s="236"/>
      <c r="BO25" s="236"/>
      <c r="BP25" s="236"/>
      <c r="BQ25" s="236"/>
      <c r="BR25" s="236"/>
      <c r="BS25" s="236"/>
      <c r="BT25" s="235"/>
      <c r="BU25" s="235"/>
      <c r="BV25" s="235"/>
      <c r="BW25" s="235"/>
      <c r="BX25" s="235"/>
      <c r="BY25" s="235"/>
      <c r="BZ25" s="235"/>
      <c r="CA25" s="235"/>
      <c r="CB25" s="235"/>
      <c r="CC25" s="235"/>
      <c r="CD25" s="235"/>
      <c r="CE25" s="235"/>
      <c r="CF25" s="235"/>
      <c r="CG25" s="235"/>
      <c r="CH25" s="235"/>
      <c r="CI25" s="235"/>
      <c r="CJ25" s="235"/>
      <c r="CK25" s="235"/>
      <c r="CL25" s="235"/>
      <c r="CM25" s="235"/>
      <c r="CN25" s="235"/>
      <c r="CO25" s="235"/>
      <c r="CP25" s="235"/>
      <c r="CQ25" s="235"/>
      <c r="CR25" s="235"/>
      <c r="CS25" s="235"/>
      <c r="CT25" s="235"/>
      <c r="CU25" s="235"/>
      <c r="CV25" s="235"/>
      <c r="CW25" s="235"/>
      <c r="CX25" s="235"/>
      <c r="CY25" s="235"/>
      <c r="CZ25" s="235"/>
      <c r="DA25" s="235"/>
      <c r="DB25" s="235"/>
      <c r="DC25" s="235"/>
      <c r="DD25" s="235"/>
      <c r="DE25" s="235"/>
      <c r="DF25" s="236"/>
      <c r="DG25" s="237"/>
      <c r="DH25" s="236"/>
      <c r="DI25" s="236"/>
      <c r="DJ25" s="236"/>
      <c r="DK25" s="235"/>
      <c r="DL25" s="235"/>
      <c r="DM25" s="236"/>
      <c r="DN25" s="235"/>
      <c r="DO25" s="238"/>
    </row>
    <row r="26" spans="1:119">
      <c r="A26" s="399">
        <v>5</v>
      </c>
      <c r="B26" s="400" t="s">
        <v>207</v>
      </c>
      <c r="C26" s="273">
        <v>78.944855574122712</v>
      </c>
      <c r="D26" s="362">
        <v>94.1</v>
      </c>
      <c r="E26" s="274">
        <v>572.20000000000005</v>
      </c>
      <c r="F26" s="362">
        <v>97.09401709401709</v>
      </c>
      <c r="G26" s="274">
        <v>98.65384615384616</v>
      </c>
      <c r="H26" s="362">
        <v>4</v>
      </c>
      <c r="I26" s="274">
        <v>68.970814132104451</v>
      </c>
      <c r="J26" s="362">
        <v>4.4017094017094021</v>
      </c>
      <c r="K26" s="274">
        <v>99.78</v>
      </c>
      <c r="L26" s="362">
        <v>0</v>
      </c>
      <c r="M26" s="274">
        <v>16.3</v>
      </c>
      <c r="N26" s="362">
        <v>38.9</v>
      </c>
      <c r="O26" s="274">
        <v>0.35606486486486483</v>
      </c>
      <c r="P26" s="362">
        <v>88.269230769230774</v>
      </c>
      <c r="Q26" s="274" t="s">
        <v>51</v>
      </c>
      <c r="R26" s="362" t="s">
        <v>51</v>
      </c>
      <c r="S26" s="274">
        <v>0</v>
      </c>
      <c r="T26" s="362">
        <v>5.2530274802049375</v>
      </c>
      <c r="U26" s="274">
        <v>66.53279314516368</v>
      </c>
      <c r="V26" s="362">
        <v>0.60111900104799998</v>
      </c>
      <c r="W26" s="274">
        <v>98.505764612199997</v>
      </c>
      <c r="X26" s="362" t="s">
        <v>51</v>
      </c>
      <c r="Y26" s="274">
        <v>761.23</v>
      </c>
      <c r="Z26" s="362">
        <v>6.14</v>
      </c>
      <c r="AA26" s="274">
        <v>2.3344850126062189E-2</v>
      </c>
      <c r="AB26" s="362">
        <v>1.63</v>
      </c>
      <c r="AC26" s="274">
        <v>10065.049999999999</v>
      </c>
      <c r="AD26" s="362">
        <v>8.0935592706319426</v>
      </c>
      <c r="AE26" s="274">
        <v>31.252469379691821</v>
      </c>
      <c r="AF26" s="362">
        <v>9.8000000000000007</v>
      </c>
      <c r="AG26" s="274">
        <v>20.03</v>
      </c>
      <c r="AH26" s="362" t="s">
        <v>51</v>
      </c>
      <c r="AI26" s="274">
        <v>12.824128025333636</v>
      </c>
      <c r="AJ26" s="362">
        <v>88.330621307342071</v>
      </c>
      <c r="AK26" s="274">
        <v>13.99</v>
      </c>
      <c r="AL26" s="362">
        <v>12.2</v>
      </c>
      <c r="AM26" s="274">
        <v>7.5</v>
      </c>
      <c r="AN26" s="362">
        <v>71.47</v>
      </c>
      <c r="AO26" s="274">
        <v>14.562530218879759</v>
      </c>
      <c r="AP26" s="362">
        <v>68.27</v>
      </c>
      <c r="AQ26" s="274">
        <v>55.867720222417326</v>
      </c>
      <c r="AR26" s="362">
        <v>3.69</v>
      </c>
      <c r="AS26" s="274">
        <v>3.0482041807712217</v>
      </c>
      <c r="AT26" s="362">
        <v>64.920101573206907</v>
      </c>
      <c r="AU26" s="369"/>
      <c r="AV26" s="269"/>
      <c r="BJ26" s="365"/>
      <c r="BK26" s="365"/>
      <c r="BL26" s="368"/>
      <c r="BM26" s="368"/>
      <c r="BN26" s="236"/>
      <c r="BO26" s="236"/>
      <c r="BP26" s="236"/>
      <c r="BQ26" s="236"/>
      <c r="BR26" s="236"/>
      <c r="BS26" s="236"/>
      <c r="BT26" s="235"/>
      <c r="BU26" s="235"/>
      <c r="BV26" s="235"/>
      <c r="BW26" s="235"/>
      <c r="BX26" s="235"/>
      <c r="BY26" s="235"/>
      <c r="BZ26" s="235"/>
      <c r="CA26" s="235"/>
      <c r="CB26" s="235"/>
      <c r="CC26" s="235"/>
      <c r="CD26" s="235"/>
      <c r="CE26" s="235"/>
      <c r="CF26" s="235"/>
      <c r="CG26" s="235"/>
      <c r="CH26" s="235"/>
      <c r="CI26" s="235"/>
      <c r="CJ26" s="235"/>
      <c r="CK26" s="235"/>
      <c r="CL26" s="235"/>
      <c r="CM26" s="235"/>
      <c r="CN26" s="235"/>
      <c r="CO26" s="235"/>
      <c r="CP26" s="235"/>
      <c r="CQ26" s="235"/>
      <c r="CR26" s="235"/>
      <c r="CS26" s="235"/>
      <c r="CT26" s="235"/>
      <c r="CU26" s="235"/>
      <c r="CV26" s="235"/>
      <c r="CW26" s="235"/>
      <c r="CX26" s="235"/>
      <c r="CY26" s="235"/>
      <c r="CZ26" s="235"/>
      <c r="DA26" s="235"/>
      <c r="DB26" s="235"/>
      <c r="DC26" s="235"/>
      <c r="DD26" s="235"/>
      <c r="DE26" s="235"/>
      <c r="DF26" s="236"/>
      <c r="DG26" s="237"/>
      <c r="DH26" s="236"/>
      <c r="DI26" s="236"/>
      <c r="DJ26" s="236"/>
      <c r="DK26" s="235"/>
      <c r="DL26" s="235"/>
      <c r="DM26" s="236"/>
      <c r="DN26" s="235"/>
      <c r="DO26" s="238"/>
    </row>
    <row r="27" spans="1:119">
      <c r="A27" s="399">
        <v>6</v>
      </c>
      <c r="B27" s="400" t="s">
        <v>208</v>
      </c>
      <c r="C27" s="273">
        <v>91.889483065953655</v>
      </c>
      <c r="D27" s="362">
        <v>82.3</v>
      </c>
      <c r="E27" s="274">
        <v>527.9</v>
      </c>
      <c r="F27" s="362">
        <v>77.883728083666554</v>
      </c>
      <c r="G27" s="274">
        <v>66.994770839741619</v>
      </c>
      <c r="H27" s="362">
        <v>4</v>
      </c>
      <c r="I27" s="274">
        <v>0</v>
      </c>
      <c r="J27" s="362">
        <v>97.139341741002767</v>
      </c>
      <c r="K27" s="274">
        <v>8.98</v>
      </c>
      <c r="L27" s="362">
        <v>14.675767918088736</v>
      </c>
      <c r="M27" s="274">
        <v>63.7</v>
      </c>
      <c r="N27" s="362">
        <v>94.3</v>
      </c>
      <c r="O27" s="274">
        <v>1.8262449107422487</v>
      </c>
      <c r="P27" s="362">
        <v>52.537680713626578</v>
      </c>
      <c r="Q27" s="274" t="s">
        <v>51</v>
      </c>
      <c r="R27" s="362" t="s">
        <v>51</v>
      </c>
      <c r="S27" s="274">
        <v>32.530904359141189</v>
      </c>
      <c r="T27" s="362">
        <v>5.6881067961165046</v>
      </c>
      <c r="U27" s="274">
        <v>89.187081614307004</v>
      </c>
      <c r="V27" s="362">
        <v>0.51993044871100003</v>
      </c>
      <c r="W27" s="274">
        <v>99.981484094099997</v>
      </c>
      <c r="X27" s="362" t="s">
        <v>51</v>
      </c>
      <c r="Y27" s="274">
        <v>897.7</v>
      </c>
      <c r="Z27" s="362">
        <v>4.3099999999999996</v>
      </c>
      <c r="AA27" s="274">
        <v>0.2871088142405972</v>
      </c>
      <c r="AB27" s="362">
        <v>1.43</v>
      </c>
      <c r="AC27" s="274">
        <v>9319.2900000000009</v>
      </c>
      <c r="AD27" s="362">
        <v>6.3527609169662327</v>
      </c>
      <c r="AE27" s="274">
        <v>27.703875072296125</v>
      </c>
      <c r="AF27" s="362">
        <v>11.4</v>
      </c>
      <c r="AG27" s="274">
        <v>17.34</v>
      </c>
      <c r="AH27" s="362" t="s">
        <v>51</v>
      </c>
      <c r="AI27" s="274">
        <v>373.57767038007864</v>
      </c>
      <c r="AJ27" s="362">
        <v>49.571424273357323</v>
      </c>
      <c r="AK27" s="274">
        <v>31.31</v>
      </c>
      <c r="AL27" s="362">
        <v>14.08</v>
      </c>
      <c r="AM27" s="274">
        <v>7.6</v>
      </c>
      <c r="AN27" s="362">
        <v>72.760000000000005</v>
      </c>
      <c r="AO27" s="274">
        <v>2.515609111246695</v>
      </c>
      <c r="AP27" s="362">
        <v>62.74</v>
      </c>
      <c r="AQ27" s="274">
        <v>51.074255559743683</v>
      </c>
      <c r="AR27" s="362">
        <v>3.67</v>
      </c>
      <c r="AS27" s="274">
        <v>1.6034191916804499</v>
      </c>
      <c r="AT27" s="362">
        <v>53.460637011670272</v>
      </c>
      <c r="AU27" s="369"/>
      <c r="AV27" s="269"/>
      <c r="BJ27" s="365"/>
      <c r="BK27" s="365"/>
      <c r="BL27" s="368"/>
      <c r="BM27" s="368"/>
      <c r="BN27" s="236"/>
      <c r="BO27" s="236"/>
      <c r="BP27" s="236"/>
      <c r="BQ27" s="236"/>
      <c r="BR27" s="236"/>
      <c r="BS27" s="236"/>
      <c r="BT27" s="235"/>
      <c r="BU27" s="235"/>
      <c r="BV27" s="235"/>
      <c r="BW27" s="235"/>
      <c r="BX27" s="235"/>
      <c r="BY27" s="235"/>
      <c r="BZ27" s="235"/>
      <c r="CA27" s="235"/>
      <c r="CB27" s="235"/>
      <c r="CC27" s="235"/>
      <c r="CD27" s="235"/>
      <c r="CE27" s="235"/>
      <c r="CF27" s="235"/>
      <c r="CG27" s="235"/>
      <c r="CH27" s="235"/>
      <c r="CI27" s="235"/>
      <c r="CJ27" s="235"/>
      <c r="CK27" s="235"/>
      <c r="CL27" s="235"/>
      <c r="CM27" s="235"/>
      <c r="CN27" s="235"/>
      <c r="CO27" s="235"/>
      <c r="CP27" s="235"/>
      <c r="CQ27" s="235"/>
      <c r="CR27" s="235"/>
      <c r="CS27" s="235"/>
      <c r="CT27" s="235"/>
      <c r="CU27" s="235"/>
      <c r="CV27" s="235"/>
      <c r="CW27" s="235"/>
      <c r="CX27" s="235"/>
      <c r="CY27" s="235"/>
      <c r="CZ27" s="235"/>
      <c r="DA27" s="235"/>
      <c r="DB27" s="235"/>
      <c r="DC27" s="235"/>
      <c r="DD27" s="235"/>
      <c r="DE27" s="235"/>
      <c r="DF27" s="236"/>
      <c r="DG27" s="237"/>
      <c r="DH27" s="236"/>
      <c r="DI27" s="236"/>
      <c r="DJ27" s="236"/>
      <c r="DK27" s="235"/>
      <c r="DL27" s="235"/>
      <c r="DM27" s="236"/>
      <c r="DN27" s="235"/>
      <c r="DO27" s="238"/>
    </row>
    <row r="28" spans="1:119">
      <c r="A28" s="399">
        <v>151</v>
      </c>
      <c r="B28" s="400" t="s">
        <v>352</v>
      </c>
      <c r="C28" s="273">
        <v>54.67931937172775</v>
      </c>
      <c r="D28" s="362">
        <v>101.9</v>
      </c>
      <c r="E28" s="274">
        <v>388.9</v>
      </c>
      <c r="F28" s="362">
        <v>10.308555399719495</v>
      </c>
      <c r="G28" s="274">
        <v>97.177419354838719</v>
      </c>
      <c r="H28" s="362">
        <v>4</v>
      </c>
      <c r="I28" s="274">
        <v>71.914970275626018</v>
      </c>
      <c r="J28" s="362">
        <v>97.422861150070133</v>
      </c>
      <c r="K28" s="274">
        <v>20.18</v>
      </c>
      <c r="L28" s="362">
        <v>0</v>
      </c>
      <c r="M28" s="274">
        <v>17.899999999999999</v>
      </c>
      <c r="N28" s="362">
        <v>40</v>
      </c>
      <c r="O28" s="274">
        <v>0.72567375886524821</v>
      </c>
      <c r="P28" s="362">
        <v>74.701963534361852</v>
      </c>
      <c r="Q28" s="274" t="s">
        <v>51</v>
      </c>
      <c r="R28" s="362" t="s">
        <v>51</v>
      </c>
      <c r="S28" s="274">
        <v>17.908309455587393</v>
      </c>
      <c r="T28" s="362">
        <v>2.649737057379923</v>
      </c>
      <c r="U28" s="274">
        <v>43.874958885133111</v>
      </c>
      <c r="V28" s="362">
        <v>0.75292186894500002</v>
      </c>
      <c r="W28" s="274">
        <v>35.303031563600001</v>
      </c>
      <c r="X28" s="362" t="s">
        <v>51</v>
      </c>
      <c r="Y28" s="274">
        <v>908.32</v>
      </c>
      <c r="Z28" s="362">
        <v>5.64</v>
      </c>
      <c r="AA28" s="274">
        <v>2.1230263437300965E-2</v>
      </c>
      <c r="AB28" s="362">
        <v>1.53</v>
      </c>
      <c r="AC28" s="274">
        <v>11208.34</v>
      </c>
      <c r="AD28" s="362">
        <v>6.9729847359094723</v>
      </c>
      <c r="AE28" s="274">
        <v>34.121405750798722</v>
      </c>
      <c r="AF28" s="362">
        <v>12.4</v>
      </c>
      <c r="AG28" s="274">
        <v>21.95</v>
      </c>
      <c r="AH28" s="362" t="s">
        <v>51</v>
      </c>
      <c r="AI28" s="274">
        <v>69.691642547033283</v>
      </c>
      <c r="AJ28" s="362">
        <v>150.7135078188312</v>
      </c>
      <c r="AK28" s="274">
        <v>10.88</v>
      </c>
      <c r="AL28" s="362">
        <v>14.9</v>
      </c>
      <c r="AM28" s="274">
        <v>7.3</v>
      </c>
      <c r="AN28" s="362">
        <v>63.53</v>
      </c>
      <c r="AO28" s="274">
        <v>2.6571817034087597</v>
      </c>
      <c r="AP28" s="362">
        <v>67.06</v>
      </c>
      <c r="AQ28" s="274">
        <v>59.185460915261658</v>
      </c>
      <c r="AR28" s="362">
        <v>3.58</v>
      </c>
      <c r="AS28" s="274">
        <v>2.8373954401392609</v>
      </c>
      <c r="AT28" s="362">
        <v>40.923092241305298</v>
      </c>
      <c r="AU28" s="369"/>
      <c r="AV28" s="269"/>
      <c r="BJ28" s="365"/>
      <c r="BK28" s="365"/>
      <c r="BL28" s="368"/>
      <c r="BM28" s="368"/>
      <c r="BN28" s="236"/>
      <c r="BO28" s="236"/>
      <c r="BP28" s="236"/>
      <c r="BQ28" s="236"/>
      <c r="BR28" s="236"/>
      <c r="BS28" s="236"/>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c r="CZ28" s="235"/>
      <c r="DA28" s="235"/>
      <c r="DB28" s="235"/>
      <c r="DC28" s="235"/>
      <c r="DD28" s="235"/>
      <c r="DE28" s="235"/>
      <c r="DF28" s="236"/>
      <c r="DG28" s="237"/>
      <c r="DH28" s="236"/>
      <c r="DI28" s="236"/>
      <c r="DJ28" s="236"/>
      <c r="DK28" s="235"/>
      <c r="DL28" s="235"/>
      <c r="DM28" s="236"/>
      <c r="DN28" s="235"/>
      <c r="DO28" s="238"/>
    </row>
    <row r="29" spans="1:119">
      <c r="A29" s="399">
        <v>7</v>
      </c>
      <c r="B29" s="400" t="s">
        <v>209</v>
      </c>
      <c r="C29" s="273">
        <v>27.5</v>
      </c>
      <c r="D29" s="362">
        <v>106.9</v>
      </c>
      <c r="E29" s="274">
        <v>527.9</v>
      </c>
      <c r="F29" s="362">
        <v>1.0783100583348064</v>
      </c>
      <c r="G29" s="274">
        <v>78.575216545872379</v>
      </c>
      <c r="H29" s="362">
        <v>4</v>
      </c>
      <c r="I29" s="274">
        <v>0</v>
      </c>
      <c r="J29" s="362">
        <v>91.497260031818982</v>
      </c>
      <c r="K29" s="274">
        <v>5.99</v>
      </c>
      <c r="L29" s="362">
        <v>5.833333333333333</v>
      </c>
      <c r="M29" s="274">
        <v>28</v>
      </c>
      <c r="N29" s="362">
        <v>43</v>
      </c>
      <c r="O29" s="274">
        <v>1.0739533226438625</v>
      </c>
      <c r="P29" s="362">
        <v>50.609863885451659</v>
      </c>
      <c r="Q29" s="274" t="s">
        <v>51</v>
      </c>
      <c r="R29" s="362" t="s">
        <v>51</v>
      </c>
      <c r="S29" s="274">
        <v>53.267045454545453</v>
      </c>
      <c r="T29" s="362">
        <v>5.2771331758907483</v>
      </c>
      <c r="U29" s="274">
        <v>49.641259384808926</v>
      </c>
      <c r="V29" s="362">
        <v>2.2083135933900002</v>
      </c>
      <c r="W29" s="274">
        <v>9.5435550341099997</v>
      </c>
      <c r="X29" s="362" t="s">
        <v>51</v>
      </c>
      <c r="Y29" s="274">
        <v>903.4</v>
      </c>
      <c r="Z29" s="362">
        <v>4.96</v>
      </c>
      <c r="AA29" s="274">
        <v>7.0458508745662396E-2</v>
      </c>
      <c r="AB29" s="362">
        <v>1.48</v>
      </c>
      <c r="AC29" s="274">
        <v>9495.3700000000008</v>
      </c>
      <c r="AD29" s="362">
        <v>5.3642338764891138</v>
      </c>
      <c r="AE29" s="274">
        <v>28.934506353861195</v>
      </c>
      <c r="AF29" s="362">
        <v>11.4</v>
      </c>
      <c r="AG29" s="274">
        <v>19.059999999999999</v>
      </c>
      <c r="AH29" s="362" t="s">
        <v>51</v>
      </c>
      <c r="AI29" s="274">
        <v>0</v>
      </c>
      <c r="AJ29" s="362">
        <v>88.80487561011681</v>
      </c>
      <c r="AK29" s="274">
        <v>10.11</v>
      </c>
      <c r="AL29" s="362">
        <v>14.52</v>
      </c>
      <c r="AM29" s="274">
        <v>7.6</v>
      </c>
      <c r="AN29" s="362">
        <v>73.58</v>
      </c>
      <c r="AO29" s="274">
        <v>2.515609111246695</v>
      </c>
      <c r="AP29" s="362">
        <v>73.400000000000006</v>
      </c>
      <c r="AQ29" s="274">
        <v>54.394552032347306</v>
      </c>
      <c r="AR29" s="362">
        <v>3.67</v>
      </c>
      <c r="AS29" s="274">
        <v>5.6690286658301927</v>
      </c>
      <c r="AT29" s="362">
        <v>48.723619708423094</v>
      </c>
      <c r="AU29" s="369"/>
      <c r="AV29" s="269"/>
      <c r="BJ29" s="365"/>
      <c r="BK29" s="365"/>
      <c r="BL29" s="368"/>
      <c r="BM29" s="368"/>
      <c r="BN29" s="236"/>
      <c r="BO29" s="236"/>
      <c r="BP29" s="236"/>
      <c r="BQ29" s="236"/>
      <c r="BR29" s="236"/>
      <c r="BS29" s="236"/>
      <c r="BT29" s="235"/>
      <c r="BU29" s="235"/>
      <c r="BV29" s="235"/>
      <c r="BW29" s="235"/>
      <c r="BX29" s="235"/>
      <c r="BY29" s="235"/>
      <c r="BZ29" s="235"/>
      <c r="CA29" s="235"/>
      <c r="CB29" s="235"/>
      <c r="CC29" s="235"/>
      <c r="CD29" s="235"/>
      <c r="CE29" s="235"/>
      <c r="CF29" s="235"/>
      <c r="CG29" s="235"/>
      <c r="CH29" s="235"/>
      <c r="CI29" s="235"/>
      <c r="CJ29" s="235"/>
      <c r="CK29" s="235"/>
      <c r="CL29" s="235"/>
      <c r="CM29" s="235"/>
      <c r="CN29" s="235"/>
      <c r="CO29" s="235"/>
      <c r="CP29" s="235"/>
      <c r="CQ29" s="235"/>
      <c r="CR29" s="235"/>
      <c r="CS29" s="235"/>
      <c r="CT29" s="235"/>
      <c r="CU29" s="235"/>
      <c r="CV29" s="235"/>
      <c r="CW29" s="235"/>
      <c r="CX29" s="235"/>
      <c r="CY29" s="235"/>
      <c r="CZ29" s="235"/>
      <c r="DA29" s="235"/>
      <c r="DB29" s="235"/>
      <c r="DC29" s="235"/>
      <c r="DD29" s="235"/>
      <c r="DE29" s="235"/>
      <c r="DF29" s="236"/>
      <c r="DG29" s="237"/>
      <c r="DH29" s="236"/>
      <c r="DI29" s="236"/>
      <c r="DJ29" s="236"/>
      <c r="DK29" s="235"/>
      <c r="DL29" s="235"/>
      <c r="DM29" s="236"/>
      <c r="DN29" s="235"/>
      <c r="DO29" s="238"/>
    </row>
    <row r="30" spans="1:119">
      <c r="A30" s="399">
        <v>8</v>
      </c>
      <c r="B30" s="400" t="s">
        <v>210</v>
      </c>
      <c r="C30" s="273">
        <v>67.361974081306585</v>
      </c>
      <c r="D30" s="362">
        <v>107.3</v>
      </c>
      <c r="E30" s="274">
        <v>572.20000000000005</v>
      </c>
      <c r="F30" s="362">
        <v>20.351719863650448</v>
      </c>
      <c r="G30" s="274">
        <v>93.988224356987914</v>
      </c>
      <c r="H30" s="362">
        <v>4</v>
      </c>
      <c r="I30" s="274">
        <v>93.699604743083015</v>
      </c>
      <c r="J30" s="362">
        <v>71.629996901146569</v>
      </c>
      <c r="K30" s="274">
        <v>89.57</v>
      </c>
      <c r="L30" s="362">
        <v>0.14228124258951863</v>
      </c>
      <c r="M30" s="274">
        <v>22.7</v>
      </c>
      <c r="N30" s="362">
        <v>61.6</v>
      </c>
      <c r="O30" s="274">
        <v>0.72817320491739101</v>
      </c>
      <c r="P30" s="362">
        <v>89.913232104121477</v>
      </c>
      <c r="Q30" s="274" t="s">
        <v>51</v>
      </c>
      <c r="R30" s="362" t="s">
        <v>51</v>
      </c>
      <c r="S30" s="274">
        <v>47.896543466113194</v>
      </c>
      <c r="T30" s="362">
        <v>7.1230637076219701</v>
      </c>
      <c r="U30" s="274">
        <v>57.982752670277463</v>
      </c>
      <c r="V30" s="362">
        <v>0.82756997912300001</v>
      </c>
      <c r="W30" s="274">
        <v>95.737888824799995</v>
      </c>
      <c r="X30" s="362" t="s">
        <v>51</v>
      </c>
      <c r="Y30" s="274">
        <v>854.29</v>
      </c>
      <c r="Z30" s="362">
        <v>5.07</v>
      </c>
      <c r="AA30" s="274">
        <v>7.5011876880506076E-2</v>
      </c>
      <c r="AB30" s="362">
        <v>1.53</v>
      </c>
      <c r="AC30" s="274">
        <v>11015.88</v>
      </c>
      <c r="AD30" s="362">
        <v>6.5506960969338914</v>
      </c>
      <c r="AE30" s="274">
        <v>37.980628118579396</v>
      </c>
      <c r="AF30" s="362">
        <v>9.8000000000000007</v>
      </c>
      <c r="AG30" s="274">
        <v>19.86</v>
      </c>
      <c r="AH30" s="362" t="s">
        <v>51</v>
      </c>
      <c r="AI30" s="274">
        <v>0</v>
      </c>
      <c r="AJ30" s="362">
        <v>174.29820205200588</v>
      </c>
      <c r="AK30" s="274">
        <v>22.52</v>
      </c>
      <c r="AL30" s="362">
        <v>13.36</v>
      </c>
      <c r="AM30" s="274">
        <v>7.5</v>
      </c>
      <c r="AN30" s="362">
        <v>73.63</v>
      </c>
      <c r="AO30" s="274">
        <v>14.562530218879759</v>
      </c>
      <c r="AP30" s="362">
        <v>60.17</v>
      </c>
      <c r="AQ30" s="274">
        <v>56.330942951942632</v>
      </c>
      <c r="AR30" s="362">
        <v>3.69</v>
      </c>
      <c r="AS30" s="274">
        <v>2.3362948807489712</v>
      </c>
      <c r="AT30" s="362">
        <v>55.030271578357819</v>
      </c>
      <c r="AU30" s="369"/>
      <c r="AV30" s="269"/>
      <c r="BJ30" s="365"/>
      <c r="BK30" s="365"/>
      <c r="BL30" s="368"/>
      <c r="BM30" s="368"/>
      <c r="BN30" s="236"/>
      <c r="BO30" s="236"/>
      <c r="BP30" s="236"/>
      <c r="BQ30" s="236"/>
      <c r="BR30" s="236"/>
      <c r="BS30" s="236"/>
      <c r="BT30" s="235"/>
      <c r="BU30" s="235"/>
      <c r="BV30" s="235"/>
      <c r="BW30" s="235"/>
      <c r="BX30" s="235"/>
      <c r="BY30" s="235"/>
      <c r="BZ30" s="235"/>
      <c r="CA30" s="235"/>
      <c r="CB30" s="235"/>
      <c r="CC30" s="235"/>
      <c r="CD30" s="235"/>
      <c r="CE30" s="235"/>
      <c r="CF30" s="235"/>
      <c r="CG30" s="235"/>
      <c r="CH30" s="235"/>
      <c r="CI30" s="235"/>
      <c r="CJ30" s="235"/>
      <c r="CK30" s="235"/>
      <c r="CL30" s="235"/>
      <c r="CM30" s="235"/>
      <c r="CN30" s="235"/>
      <c r="CO30" s="235"/>
      <c r="CP30" s="235"/>
      <c r="CQ30" s="235"/>
      <c r="CR30" s="235"/>
      <c r="CS30" s="235"/>
      <c r="CT30" s="235"/>
      <c r="CU30" s="235"/>
      <c r="CV30" s="235"/>
      <c r="CW30" s="235"/>
      <c r="CX30" s="235"/>
      <c r="CY30" s="235"/>
      <c r="CZ30" s="235"/>
      <c r="DA30" s="235"/>
      <c r="DB30" s="235"/>
      <c r="DC30" s="235"/>
      <c r="DD30" s="235"/>
      <c r="DE30" s="235"/>
      <c r="DF30" s="236"/>
      <c r="DG30" s="237"/>
      <c r="DH30" s="236"/>
      <c r="DI30" s="236"/>
      <c r="DJ30" s="236"/>
      <c r="DK30" s="235"/>
      <c r="DL30" s="235"/>
      <c r="DM30" s="236"/>
      <c r="DN30" s="235"/>
      <c r="DO30" s="238"/>
    </row>
    <row r="31" spans="1:119">
      <c r="A31" s="399">
        <v>9</v>
      </c>
      <c r="B31" s="400" t="s">
        <v>211</v>
      </c>
      <c r="C31" s="273">
        <v>67.464678178963894</v>
      </c>
      <c r="D31" s="362">
        <v>92.1</v>
      </c>
      <c r="E31" s="274">
        <v>188.6</v>
      </c>
      <c r="F31" s="362">
        <v>61.157091525697446</v>
      </c>
      <c r="G31" s="274">
        <v>98.445637692276634</v>
      </c>
      <c r="H31" s="362">
        <v>2</v>
      </c>
      <c r="I31" s="274">
        <v>64.199395770392755</v>
      </c>
      <c r="J31" s="362">
        <v>98.804957810165945</v>
      </c>
      <c r="K31" s="274">
        <v>62.99</v>
      </c>
      <c r="L31" s="362">
        <v>8.5230172501786257</v>
      </c>
      <c r="M31" s="274">
        <v>46.7</v>
      </c>
      <c r="N31" s="362">
        <v>70.5</v>
      </c>
      <c r="O31" s="274">
        <v>1.8209360824742267</v>
      </c>
      <c r="P31" s="362">
        <v>59.320117889297109</v>
      </c>
      <c r="Q31" s="274" t="s">
        <v>51</v>
      </c>
      <c r="R31" s="362" t="s">
        <v>51</v>
      </c>
      <c r="S31" s="274">
        <v>49.675042430765416</v>
      </c>
      <c r="T31" s="362">
        <v>2.8377198453286767</v>
      </c>
      <c r="U31" s="274">
        <v>41.155552897310379</v>
      </c>
      <c r="V31" s="362">
        <v>2.26972744451</v>
      </c>
      <c r="W31" s="274">
        <v>48.827394453700002</v>
      </c>
      <c r="X31" s="362" t="s">
        <v>51</v>
      </c>
      <c r="Y31" s="274">
        <v>971.71</v>
      </c>
      <c r="Z31" s="362">
        <v>5.83</v>
      </c>
      <c r="AA31" s="274">
        <v>7.4295431656457939E-2</v>
      </c>
      <c r="AB31" s="362">
        <v>1.29</v>
      </c>
      <c r="AC31" s="274">
        <v>9596.4</v>
      </c>
      <c r="AD31" s="362">
        <v>10.227136611367312</v>
      </c>
      <c r="AE31" s="274">
        <v>27.702956888119779</v>
      </c>
      <c r="AF31" s="362">
        <v>9.4</v>
      </c>
      <c r="AG31" s="274">
        <v>22.07</v>
      </c>
      <c r="AH31" s="362" t="s">
        <v>51</v>
      </c>
      <c r="AI31" s="274">
        <v>0</v>
      </c>
      <c r="AJ31" s="362">
        <v>90.619355665839564</v>
      </c>
      <c r="AK31" s="274">
        <v>28.58</v>
      </c>
      <c r="AL31" s="362">
        <v>13.9</v>
      </c>
      <c r="AM31" s="274">
        <v>7.2</v>
      </c>
      <c r="AN31" s="362">
        <v>67.66</v>
      </c>
      <c r="AO31" s="274">
        <v>1.774822905536428</v>
      </c>
      <c r="AP31" s="362">
        <v>73.489999999999995</v>
      </c>
      <c r="AQ31" s="274">
        <v>46.299430681643329</v>
      </c>
      <c r="AR31" s="362">
        <v>3.87</v>
      </c>
      <c r="AS31" s="274">
        <v>2.4546743489996916</v>
      </c>
      <c r="AT31" s="362">
        <v>36.13947849608212</v>
      </c>
      <c r="AU31" s="369"/>
      <c r="AV31" s="269"/>
      <c r="BJ31" s="365"/>
      <c r="BK31" s="365"/>
      <c r="BL31" s="368"/>
      <c r="BM31" s="368"/>
      <c r="BN31" s="236"/>
      <c r="BO31" s="236"/>
      <c r="BP31" s="236"/>
      <c r="BQ31" s="236"/>
      <c r="BR31" s="236"/>
      <c r="BS31" s="236"/>
      <c r="BT31" s="235"/>
      <c r="BU31" s="235"/>
      <c r="BV31" s="235"/>
      <c r="BW31" s="235"/>
      <c r="BX31" s="235"/>
      <c r="BY31" s="235"/>
      <c r="BZ31" s="235"/>
      <c r="CA31" s="235"/>
      <c r="CB31" s="235"/>
      <c r="CC31" s="235"/>
      <c r="CD31" s="235"/>
      <c r="CE31" s="235"/>
      <c r="CF31" s="235"/>
      <c r="CG31" s="235"/>
      <c r="CH31" s="235"/>
      <c r="CI31" s="235"/>
      <c r="CJ31" s="235"/>
      <c r="CK31" s="235"/>
      <c r="CL31" s="235"/>
      <c r="CM31" s="235"/>
      <c r="CN31" s="235"/>
      <c r="CO31" s="235"/>
      <c r="CP31" s="235"/>
      <c r="CQ31" s="235"/>
      <c r="CR31" s="235"/>
      <c r="CS31" s="235"/>
      <c r="CT31" s="235"/>
      <c r="CU31" s="235"/>
      <c r="CV31" s="235"/>
      <c r="CW31" s="235"/>
      <c r="CX31" s="235"/>
      <c r="CY31" s="235"/>
      <c r="CZ31" s="235"/>
      <c r="DA31" s="235"/>
      <c r="DB31" s="235"/>
      <c r="DC31" s="235"/>
      <c r="DD31" s="235"/>
      <c r="DE31" s="235"/>
      <c r="DF31" s="236"/>
      <c r="DG31" s="237"/>
      <c r="DH31" s="236"/>
      <c r="DI31" s="236"/>
      <c r="DJ31" s="236"/>
      <c r="DK31" s="235"/>
      <c r="DL31" s="235"/>
      <c r="DM31" s="236"/>
      <c r="DN31" s="235"/>
      <c r="DO31" s="238"/>
    </row>
    <row r="32" spans="1:119">
      <c r="A32" s="399">
        <v>152</v>
      </c>
      <c r="B32" s="400" t="s">
        <v>353</v>
      </c>
      <c r="C32" s="273">
        <v>65.8</v>
      </c>
      <c r="D32" s="362">
        <v>91.1</v>
      </c>
      <c r="E32" s="274">
        <v>416.1</v>
      </c>
      <c r="F32" s="362">
        <v>2.142051860202931</v>
      </c>
      <c r="G32" s="274">
        <v>90.811724915445325</v>
      </c>
      <c r="H32" s="362">
        <v>4</v>
      </c>
      <c r="I32" s="274">
        <v>44.03824521934758</v>
      </c>
      <c r="J32" s="362">
        <v>97.688838782412617</v>
      </c>
      <c r="K32" s="274">
        <v>10.29</v>
      </c>
      <c r="L32" s="362">
        <v>3.6641221374045805</v>
      </c>
      <c r="M32" s="274">
        <v>23.1</v>
      </c>
      <c r="N32" s="362">
        <v>47.4</v>
      </c>
      <c r="O32" s="274">
        <v>0.93591065292096209</v>
      </c>
      <c r="P32" s="362">
        <v>62.119503945885</v>
      </c>
      <c r="Q32" s="274" t="s">
        <v>51</v>
      </c>
      <c r="R32" s="362" t="s">
        <v>51</v>
      </c>
      <c r="S32" s="274">
        <v>406.03248259860788</v>
      </c>
      <c r="T32" s="362">
        <v>4.1108282354665002</v>
      </c>
      <c r="U32" s="274">
        <v>29.33473409598567</v>
      </c>
      <c r="V32" s="362">
        <v>0.56803402671400005</v>
      </c>
      <c r="W32" s="274">
        <v>76.792779178700002</v>
      </c>
      <c r="X32" s="362" t="s">
        <v>51</v>
      </c>
      <c r="Y32" s="274">
        <v>1307.69</v>
      </c>
      <c r="Z32" s="362">
        <v>6.95</v>
      </c>
      <c r="AA32" s="274">
        <v>0.28931996032183405</v>
      </c>
      <c r="AB32" s="362">
        <v>2.04</v>
      </c>
      <c r="AC32" s="274">
        <v>7772.96</v>
      </c>
      <c r="AD32" s="362">
        <v>15.541995692749461</v>
      </c>
      <c r="AE32" s="274">
        <v>21.159420289855071</v>
      </c>
      <c r="AF32" s="362">
        <v>15.1</v>
      </c>
      <c r="AG32" s="274">
        <v>18.09</v>
      </c>
      <c r="AH32" s="362" t="s">
        <v>51</v>
      </c>
      <c r="AI32" s="274">
        <v>0</v>
      </c>
      <c r="AJ32" s="362">
        <v>101.8767585882353</v>
      </c>
      <c r="AK32" s="274">
        <v>0</v>
      </c>
      <c r="AL32" s="362">
        <v>18.88</v>
      </c>
      <c r="AM32" s="274">
        <v>6.9</v>
      </c>
      <c r="AN32" s="362">
        <v>60.65</v>
      </c>
      <c r="AO32" s="274">
        <v>2.0869785656841149</v>
      </c>
      <c r="AP32" s="362">
        <v>79.930000000000007</v>
      </c>
      <c r="AQ32" s="274">
        <v>51.594746716697934</v>
      </c>
      <c r="AR32" s="362">
        <v>3.72</v>
      </c>
      <c r="AS32" s="274">
        <v>5.5918901382154136</v>
      </c>
      <c r="AT32" s="362">
        <v>25.220731875977481</v>
      </c>
      <c r="AU32" s="369"/>
      <c r="AV32" s="269"/>
      <c r="BJ32" s="365"/>
      <c r="BK32" s="365"/>
      <c r="BL32" s="368"/>
      <c r="BM32" s="368"/>
      <c r="BN32" s="236"/>
      <c r="BO32" s="236"/>
      <c r="BP32" s="236"/>
      <c r="BQ32" s="236"/>
      <c r="BR32" s="236"/>
      <c r="BS32" s="236"/>
      <c r="BT32" s="235"/>
      <c r="BU32" s="235"/>
      <c r="BV32" s="235"/>
      <c r="BW32" s="235"/>
      <c r="BX32" s="235"/>
      <c r="BY32" s="235"/>
      <c r="BZ32" s="235"/>
      <c r="CA32" s="235"/>
      <c r="CB32" s="235"/>
      <c r="CC32" s="235"/>
      <c r="CD32" s="235"/>
      <c r="CE32" s="235"/>
      <c r="CF32" s="235"/>
      <c r="CG32" s="235"/>
      <c r="CH32" s="235"/>
      <c r="CI32" s="235"/>
      <c r="CJ32" s="235"/>
      <c r="CK32" s="235"/>
      <c r="CL32" s="235"/>
      <c r="CM32" s="235"/>
      <c r="CN32" s="235"/>
      <c r="CO32" s="235"/>
      <c r="CP32" s="235"/>
      <c r="CQ32" s="235"/>
      <c r="CR32" s="235"/>
      <c r="CS32" s="235"/>
      <c r="CT32" s="235"/>
      <c r="CU32" s="235"/>
      <c r="CV32" s="235"/>
      <c r="CW32" s="235"/>
      <c r="CX32" s="235"/>
      <c r="CY32" s="235"/>
      <c r="CZ32" s="235"/>
      <c r="DA32" s="235"/>
      <c r="DB32" s="235"/>
      <c r="DC32" s="235"/>
      <c r="DD32" s="235"/>
      <c r="DE32" s="235"/>
      <c r="DF32" s="236"/>
      <c r="DG32" s="237"/>
      <c r="DH32" s="236"/>
      <c r="DI32" s="236"/>
      <c r="DJ32" s="236"/>
      <c r="DK32" s="235"/>
      <c r="DL32" s="235"/>
      <c r="DM32" s="236"/>
      <c r="DN32" s="235"/>
      <c r="DO32" s="238"/>
    </row>
    <row r="33" spans="1:119">
      <c r="A33" s="399">
        <v>11</v>
      </c>
      <c r="B33" s="400" t="s">
        <v>213</v>
      </c>
      <c r="C33" s="273">
        <v>92.932240211858357</v>
      </c>
      <c r="D33" s="362">
        <v>70.7</v>
      </c>
      <c r="E33" s="274">
        <v>388.9</v>
      </c>
      <c r="F33" s="362">
        <v>91.88713227936762</v>
      </c>
      <c r="G33" s="274">
        <v>98.74124474684811</v>
      </c>
      <c r="H33" s="362">
        <v>2</v>
      </c>
      <c r="I33" s="274">
        <v>94.237466197155698</v>
      </c>
      <c r="J33" s="362">
        <v>99.475685411246744</v>
      </c>
      <c r="K33" s="274">
        <v>35.19</v>
      </c>
      <c r="L33" s="362">
        <v>0</v>
      </c>
      <c r="M33" s="274">
        <v>55</v>
      </c>
      <c r="N33" s="362">
        <v>148.69999999999999</v>
      </c>
      <c r="O33" s="274">
        <v>4.4143675232835395</v>
      </c>
      <c r="P33" s="362">
        <v>95.363217930758452</v>
      </c>
      <c r="Q33" s="274" t="s">
        <v>51</v>
      </c>
      <c r="R33" s="362" t="s">
        <v>51</v>
      </c>
      <c r="S33" s="274">
        <v>58.465384460304016</v>
      </c>
      <c r="T33" s="362">
        <v>3.1203189694832081</v>
      </c>
      <c r="U33" s="274">
        <v>40.762150403817159</v>
      </c>
      <c r="V33" s="362">
        <v>1.4036778089099999</v>
      </c>
      <c r="W33" s="274">
        <v>3.14518424158</v>
      </c>
      <c r="X33" s="362" t="s">
        <v>51</v>
      </c>
      <c r="Y33" s="274">
        <v>916.89</v>
      </c>
      <c r="Z33" s="362">
        <v>5.7</v>
      </c>
      <c r="AA33" s="274">
        <v>4.3314220721115529E-2</v>
      </c>
      <c r="AB33" s="362">
        <v>1.5</v>
      </c>
      <c r="AC33" s="274">
        <v>10209.89</v>
      </c>
      <c r="AD33" s="362">
        <v>10.537192997305571</v>
      </c>
      <c r="AE33" s="274">
        <v>32.15579066960165</v>
      </c>
      <c r="AF33" s="362">
        <v>12.4</v>
      </c>
      <c r="AG33" s="274">
        <v>29.75</v>
      </c>
      <c r="AH33" s="362" t="s">
        <v>51</v>
      </c>
      <c r="AI33" s="274">
        <v>0</v>
      </c>
      <c r="AJ33" s="362">
        <v>140.01013868457633</v>
      </c>
      <c r="AK33" s="274">
        <v>21.56</v>
      </c>
      <c r="AL33" s="362">
        <v>15.35</v>
      </c>
      <c r="AM33" s="274">
        <v>7.3</v>
      </c>
      <c r="AN33" s="362">
        <v>65.61</v>
      </c>
      <c r="AO33" s="274">
        <v>2.6571817034087597</v>
      </c>
      <c r="AP33" s="362">
        <v>50.48</v>
      </c>
      <c r="AQ33" s="274">
        <v>47.835767487475813</v>
      </c>
      <c r="AR33" s="362">
        <v>3.58</v>
      </c>
      <c r="AS33" s="274">
        <v>2.8553365245331928</v>
      </c>
      <c r="AT33" s="362">
        <v>36.951309913913022</v>
      </c>
      <c r="AU33" s="369"/>
      <c r="AV33" s="269"/>
      <c r="BJ33" s="365"/>
      <c r="BK33" s="365"/>
      <c r="BL33" s="368"/>
      <c r="BM33" s="368"/>
      <c r="BN33" s="236"/>
      <c r="BO33" s="236"/>
      <c r="BP33" s="236"/>
      <c r="BQ33" s="236"/>
      <c r="BR33" s="236"/>
      <c r="BS33" s="236"/>
      <c r="BT33" s="235"/>
      <c r="BU33" s="235"/>
      <c r="BV33" s="235"/>
      <c r="BW33" s="235"/>
      <c r="BX33" s="235"/>
      <c r="BY33" s="235"/>
      <c r="BZ33" s="235"/>
      <c r="CA33" s="235"/>
      <c r="CB33" s="235"/>
      <c r="CC33" s="235"/>
      <c r="CD33" s="235"/>
      <c r="CE33" s="235"/>
      <c r="CF33" s="235"/>
      <c r="CG33" s="235"/>
      <c r="CH33" s="235"/>
      <c r="CI33" s="235"/>
      <c r="CJ33" s="235"/>
      <c r="CK33" s="235"/>
      <c r="CL33" s="235"/>
      <c r="CM33" s="235"/>
      <c r="CN33" s="235"/>
      <c r="CO33" s="235"/>
      <c r="CP33" s="235"/>
      <c r="CQ33" s="235"/>
      <c r="CR33" s="235"/>
      <c r="CS33" s="235"/>
      <c r="CT33" s="235"/>
      <c r="CU33" s="235"/>
      <c r="CV33" s="235"/>
      <c r="CW33" s="235"/>
      <c r="CX33" s="235"/>
      <c r="CY33" s="235"/>
      <c r="CZ33" s="235"/>
      <c r="DA33" s="235"/>
      <c r="DB33" s="235"/>
      <c r="DC33" s="235"/>
      <c r="DD33" s="235"/>
      <c r="DE33" s="235"/>
      <c r="DF33" s="236"/>
      <c r="DG33" s="237"/>
      <c r="DH33" s="236"/>
      <c r="DI33" s="236"/>
      <c r="DJ33" s="236"/>
      <c r="DK33" s="235"/>
      <c r="DL33" s="235"/>
      <c r="DM33" s="236"/>
      <c r="DN33" s="235"/>
      <c r="DO33" s="238"/>
    </row>
    <row r="34" spans="1:119">
      <c r="A34" s="399">
        <v>12</v>
      </c>
      <c r="B34" s="400" t="s">
        <v>214</v>
      </c>
      <c r="C34" s="273">
        <v>69.728660260033919</v>
      </c>
      <c r="D34" s="362">
        <v>108</v>
      </c>
      <c r="E34" s="274">
        <v>338.29999999999995</v>
      </c>
      <c r="F34" s="362">
        <v>0</v>
      </c>
      <c r="G34" s="274">
        <v>87.79596977329976</v>
      </c>
      <c r="H34" s="362">
        <v>4</v>
      </c>
      <c r="I34" s="274">
        <v>75.006461617989146</v>
      </c>
      <c r="J34" s="362">
        <v>83.362720403022678</v>
      </c>
      <c r="K34" s="274">
        <v>81.94</v>
      </c>
      <c r="L34" s="362">
        <v>3.0204081632653064</v>
      </c>
      <c r="M34" s="274">
        <v>28.8</v>
      </c>
      <c r="N34" s="362">
        <v>99.1</v>
      </c>
      <c r="O34" s="274">
        <v>0.45363006670087225</v>
      </c>
      <c r="P34" s="362">
        <v>70.428211586901767</v>
      </c>
      <c r="Q34" s="274" t="s">
        <v>51</v>
      </c>
      <c r="R34" s="362" t="s">
        <v>51</v>
      </c>
      <c r="S34" s="274">
        <v>0</v>
      </c>
      <c r="T34" s="362">
        <v>4.2288445622578594</v>
      </c>
      <c r="U34" s="274">
        <v>48.818374305519804</v>
      </c>
      <c r="V34" s="362">
        <v>0.28416607337999999</v>
      </c>
      <c r="W34" s="274">
        <v>7.6971262604200001</v>
      </c>
      <c r="X34" s="362" t="s">
        <v>51</v>
      </c>
      <c r="Y34" s="274">
        <v>901.45</v>
      </c>
      <c r="Z34" s="362">
        <v>4.59</v>
      </c>
      <c r="AA34" s="274">
        <v>4.4645049533637814E-2</v>
      </c>
      <c r="AB34" s="362">
        <v>1.73</v>
      </c>
      <c r="AC34" s="274">
        <v>10639.74</v>
      </c>
      <c r="AD34" s="362">
        <v>5.2779748182301827</v>
      </c>
      <c r="AE34" s="274">
        <v>33.127376425855516</v>
      </c>
      <c r="AF34" s="362">
        <v>9.1999999999999993</v>
      </c>
      <c r="AG34" s="274">
        <v>26.68</v>
      </c>
      <c r="AH34" s="362" t="s">
        <v>51</v>
      </c>
      <c r="AI34" s="274">
        <v>222.45286671924288</v>
      </c>
      <c r="AJ34" s="362">
        <v>105.99795306645632</v>
      </c>
      <c r="AK34" s="274">
        <v>27.9</v>
      </c>
      <c r="AL34" s="362">
        <v>10.91</v>
      </c>
      <c r="AM34" s="274">
        <v>7.6</v>
      </c>
      <c r="AN34" s="362">
        <v>71.48</v>
      </c>
      <c r="AO34" s="274">
        <v>2.1242872489876872</v>
      </c>
      <c r="AP34" s="362">
        <v>72.06</v>
      </c>
      <c r="AQ34" s="274">
        <v>60.03448275862069</v>
      </c>
      <c r="AR34" s="362">
        <v>3.78</v>
      </c>
      <c r="AS34" s="274">
        <v>2.3193233966760123</v>
      </c>
      <c r="AT34" s="362">
        <v>47.226220946261158</v>
      </c>
      <c r="AU34" s="369"/>
      <c r="AV34" s="269"/>
      <c r="BJ34" s="365"/>
      <c r="BK34" s="365"/>
      <c r="BL34" s="368"/>
      <c r="BM34" s="368"/>
      <c r="BN34" s="236"/>
      <c r="BO34" s="236"/>
      <c r="BP34" s="236"/>
      <c r="BQ34" s="236"/>
      <c r="BR34" s="236"/>
      <c r="BS34" s="236"/>
      <c r="BT34" s="235"/>
      <c r="BU34" s="235"/>
      <c r="BV34" s="235"/>
      <c r="BW34" s="235"/>
      <c r="BX34" s="235"/>
      <c r="BY34" s="235"/>
      <c r="BZ34" s="235"/>
      <c r="CA34" s="235"/>
      <c r="CB34" s="235"/>
      <c r="CC34" s="235"/>
      <c r="CD34" s="235"/>
      <c r="CE34" s="235"/>
      <c r="CF34" s="235"/>
      <c r="CG34" s="235"/>
      <c r="CH34" s="235"/>
      <c r="CI34" s="235"/>
      <c r="CJ34" s="235"/>
      <c r="CK34" s="235"/>
      <c r="CL34" s="235"/>
      <c r="CM34" s="235"/>
      <c r="CN34" s="235"/>
      <c r="CO34" s="235"/>
      <c r="CP34" s="235"/>
      <c r="CQ34" s="235"/>
      <c r="CR34" s="235"/>
      <c r="CS34" s="235"/>
      <c r="CT34" s="235"/>
      <c r="CU34" s="235"/>
      <c r="CV34" s="235"/>
      <c r="CW34" s="235"/>
      <c r="CX34" s="235"/>
      <c r="CY34" s="235"/>
      <c r="CZ34" s="235"/>
      <c r="DA34" s="235"/>
      <c r="DB34" s="235"/>
      <c r="DC34" s="235"/>
      <c r="DD34" s="235"/>
      <c r="DE34" s="235"/>
      <c r="DF34" s="236"/>
      <c r="DG34" s="237"/>
      <c r="DH34" s="236"/>
      <c r="DI34" s="236"/>
      <c r="DJ34" s="236"/>
      <c r="DK34" s="235"/>
      <c r="DL34" s="235"/>
      <c r="DM34" s="236"/>
      <c r="DN34" s="235"/>
      <c r="DO34" s="238"/>
    </row>
    <row r="35" spans="1:119">
      <c r="A35" s="399">
        <v>13</v>
      </c>
      <c r="B35" s="400" t="s">
        <v>215</v>
      </c>
      <c r="C35" s="273">
        <v>69.687468392839079</v>
      </c>
      <c r="D35" s="362">
        <v>95.6</v>
      </c>
      <c r="E35" s="274">
        <v>102.2</v>
      </c>
      <c r="F35" s="362">
        <v>81.262226758526836</v>
      </c>
      <c r="G35" s="274">
        <v>87.07153185336395</v>
      </c>
      <c r="H35" s="362">
        <v>4</v>
      </c>
      <c r="I35" s="274">
        <v>76.342425802024366</v>
      </c>
      <c r="J35" s="362">
        <v>88.925746363868328</v>
      </c>
      <c r="K35" s="274">
        <v>45.04</v>
      </c>
      <c r="L35" s="362">
        <v>0.38830516217450894</v>
      </c>
      <c r="M35" s="274">
        <v>44.8</v>
      </c>
      <c r="N35" s="362">
        <v>70.5</v>
      </c>
      <c r="O35" s="274">
        <v>1.1847274597188893</v>
      </c>
      <c r="P35" s="362">
        <v>73.675257293527267</v>
      </c>
      <c r="Q35" s="274" t="s">
        <v>51</v>
      </c>
      <c r="R35" s="362" t="s">
        <v>51</v>
      </c>
      <c r="S35" s="274">
        <v>60.215053763440864</v>
      </c>
      <c r="T35" s="362">
        <v>5.6978876989527247</v>
      </c>
      <c r="U35" s="274">
        <v>69.12121127965348</v>
      </c>
      <c r="V35" s="362">
        <v>1.1594433426199999</v>
      </c>
      <c r="W35" s="274">
        <v>99.998584814899999</v>
      </c>
      <c r="X35" s="362" t="s">
        <v>51</v>
      </c>
      <c r="Y35" s="274">
        <v>801.44</v>
      </c>
      <c r="Z35" s="362">
        <v>5.37</v>
      </c>
      <c r="AA35" s="274">
        <v>5.2389850339660857E-2</v>
      </c>
      <c r="AB35" s="362">
        <v>1.58</v>
      </c>
      <c r="AC35" s="274">
        <v>10183.75</v>
      </c>
      <c r="AD35" s="362">
        <v>5.9198542805100178</v>
      </c>
      <c r="AE35" s="274">
        <v>32.528054862842893</v>
      </c>
      <c r="AF35" s="362">
        <v>12.5</v>
      </c>
      <c r="AG35" s="274">
        <v>21.53</v>
      </c>
      <c r="AH35" s="362" t="s">
        <v>51</v>
      </c>
      <c r="AI35" s="274">
        <v>0</v>
      </c>
      <c r="AJ35" s="362">
        <v>157.28426461662957</v>
      </c>
      <c r="AK35" s="274">
        <v>13.83</v>
      </c>
      <c r="AL35" s="362">
        <v>14.05</v>
      </c>
      <c r="AM35" s="274">
        <v>7.3</v>
      </c>
      <c r="AN35" s="362">
        <v>70.66</v>
      </c>
      <c r="AO35" s="274">
        <v>2.8812147374001289</v>
      </c>
      <c r="AP35" s="362">
        <v>67.7</v>
      </c>
      <c r="AQ35" s="274">
        <v>56.206896551724142</v>
      </c>
      <c r="AR35" s="362">
        <v>3.85</v>
      </c>
      <c r="AS35" s="274">
        <v>2.2119853301337327</v>
      </c>
      <c r="AT35" s="362">
        <v>66.148305889493471</v>
      </c>
      <c r="AU35" s="369"/>
      <c r="AV35" s="269"/>
      <c r="BJ35" s="365"/>
      <c r="BK35" s="365"/>
      <c r="BL35" s="368"/>
      <c r="BM35" s="368"/>
      <c r="BN35" s="236"/>
      <c r="BO35" s="236"/>
      <c r="BP35" s="236"/>
      <c r="BQ35" s="236"/>
      <c r="BR35" s="236"/>
      <c r="BS35" s="236"/>
      <c r="BT35" s="235"/>
      <c r="BU35" s="235"/>
      <c r="BV35" s="235"/>
      <c r="BW35" s="235"/>
      <c r="BX35" s="235"/>
      <c r="BY35" s="235"/>
      <c r="BZ35" s="235"/>
      <c r="CA35" s="235"/>
      <c r="CB35" s="235"/>
      <c r="CC35" s="235"/>
      <c r="CD35" s="235"/>
      <c r="CE35" s="235"/>
      <c r="CF35" s="235"/>
      <c r="CG35" s="235"/>
      <c r="CH35" s="235"/>
      <c r="CI35" s="235"/>
      <c r="CJ35" s="235"/>
      <c r="CK35" s="235"/>
      <c r="CL35" s="235"/>
      <c r="CM35" s="235"/>
      <c r="CN35" s="235"/>
      <c r="CO35" s="235"/>
      <c r="CP35" s="235"/>
      <c r="CQ35" s="235"/>
      <c r="CR35" s="235"/>
      <c r="CS35" s="235"/>
      <c r="CT35" s="235"/>
      <c r="CU35" s="235"/>
      <c r="CV35" s="235"/>
      <c r="CW35" s="235"/>
      <c r="CX35" s="235"/>
      <c r="CY35" s="235"/>
      <c r="CZ35" s="235"/>
      <c r="DA35" s="235"/>
      <c r="DB35" s="235"/>
      <c r="DC35" s="235"/>
      <c r="DD35" s="235"/>
      <c r="DE35" s="235"/>
      <c r="DF35" s="236"/>
      <c r="DG35" s="237"/>
      <c r="DH35" s="236"/>
      <c r="DI35" s="236"/>
      <c r="DJ35" s="236"/>
      <c r="DK35" s="235"/>
      <c r="DL35" s="235"/>
      <c r="DM35" s="236"/>
      <c r="DN35" s="235"/>
      <c r="DO35" s="238"/>
    </row>
    <row r="36" spans="1:119">
      <c r="A36" s="399">
        <v>14</v>
      </c>
      <c r="B36" s="400" t="s">
        <v>216</v>
      </c>
      <c r="C36" s="273">
        <v>0</v>
      </c>
      <c r="D36" s="362">
        <v>100</v>
      </c>
      <c r="E36" s="274">
        <v>527.9</v>
      </c>
      <c r="F36" s="362">
        <v>53.968253968253968</v>
      </c>
      <c r="G36" s="274">
        <v>56.283068783068778</v>
      </c>
      <c r="H36" s="362">
        <v>4</v>
      </c>
      <c r="I36" s="274">
        <v>43.658536585365852</v>
      </c>
      <c r="J36" s="362">
        <v>65.939153439153444</v>
      </c>
      <c r="K36" s="274">
        <v>15.64</v>
      </c>
      <c r="L36" s="362">
        <v>15.873959571938167</v>
      </c>
      <c r="M36" s="274">
        <v>45.5</v>
      </c>
      <c r="N36" s="362">
        <v>74.599999999999994</v>
      </c>
      <c r="O36" s="274">
        <v>0.89533565823888406</v>
      </c>
      <c r="P36" s="362">
        <v>34.038800705467374</v>
      </c>
      <c r="Q36" s="274" t="s">
        <v>51</v>
      </c>
      <c r="R36" s="362" t="s">
        <v>51</v>
      </c>
      <c r="S36" s="274">
        <v>87.393489185055714</v>
      </c>
      <c r="T36" s="362">
        <v>4.4984716958063329</v>
      </c>
      <c r="U36" s="274">
        <v>69.719336717542475</v>
      </c>
      <c r="V36" s="362">
        <v>1.00341363772</v>
      </c>
      <c r="W36" s="274">
        <v>17.693142287000001</v>
      </c>
      <c r="X36" s="362" t="s">
        <v>51</v>
      </c>
      <c r="Y36" s="274">
        <v>846.34</v>
      </c>
      <c r="Z36" s="362">
        <v>3.49</v>
      </c>
      <c r="AA36" s="274">
        <v>0</v>
      </c>
      <c r="AB36" s="362">
        <v>2.2999999999999998</v>
      </c>
      <c r="AC36" s="274">
        <v>10089.67</v>
      </c>
      <c r="AD36" s="362">
        <v>3.664182032169478</v>
      </c>
      <c r="AE36" s="274">
        <v>26.448262085497404</v>
      </c>
      <c r="AF36" s="362">
        <v>11.4</v>
      </c>
      <c r="AG36" s="274">
        <v>18.829999999999998</v>
      </c>
      <c r="AH36" s="362" t="s">
        <v>51</v>
      </c>
      <c r="AI36" s="274">
        <v>150.91283158813263</v>
      </c>
      <c r="AJ36" s="362">
        <v>76.911654723127043</v>
      </c>
      <c r="AK36" s="274">
        <v>17.12</v>
      </c>
      <c r="AL36" s="362">
        <v>16.09</v>
      </c>
      <c r="AM36" s="274">
        <v>7.6</v>
      </c>
      <c r="AN36" s="362">
        <v>70.44</v>
      </c>
      <c r="AO36" s="274">
        <v>2.515609111246695</v>
      </c>
      <c r="AP36" s="362">
        <v>40.409999999999997</v>
      </c>
      <c r="AQ36" s="274">
        <v>51.216421692853523</v>
      </c>
      <c r="AR36" s="362">
        <v>3.67</v>
      </c>
      <c r="AS36" s="274">
        <v>0.17477202836836014</v>
      </c>
      <c r="AT36" s="362">
        <v>67.324464982822676</v>
      </c>
      <c r="AU36" s="369"/>
      <c r="AV36" s="269"/>
      <c r="BJ36" s="365"/>
      <c r="BK36" s="365"/>
      <c r="BL36" s="368"/>
      <c r="BM36" s="368"/>
      <c r="BN36" s="236"/>
      <c r="BO36" s="236"/>
      <c r="BP36" s="236"/>
      <c r="BQ36" s="236"/>
      <c r="BR36" s="236"/>
      <c r="BS36" s="236"/>
      <c r="BT36" s="235"/>
      <c r="BU36" s="235"/>
      <c r="BV36" s="235"/>
      <c r="BW36" s="235"/>
      <c r="BX36" s="235"/>
      <c r="BY36" s="235"/>
      <c r="BZ36" s="235"/>
      <c r="CA36" s="235"/>
      <c r="CB36" s="235"/>
      <c r="CC36" s="235"/>
      <c r="CD36" s="235"/>
      <c r="CE36" s="235"/>
      <c r="CF36" s="235"/>
      <c r="CG36" s="235"/>
      <c r="CH36" s="235"/>
      <c r="CI36" s="235"/>
      <c r="CJ36" s="235"/>
      <c r="CK36" s="235"/>
      <c r="CL36" s="235"/>
      <c r="CM36" s="235"/>
      <c r="CN36" s="235"/>
      <c r="CO36" s="235"/>
      <c r="CP36" s="235"/>
      <c r="CQ36" s="235"/>
      <c r="CR36" s="235"/>
      <c r="CS36" s="235"/>
      <c r="CT36" s="235"/>
      <c r="CU36" s="235"/>
      <c r="CV36" s="235"/>
      <c r="CW36" s="235"/>
      <c r="CX36" s="235"/>
      <c r="CY36" s="235"/>
      <c r="CZ36" s="235"/>
      <c r="DA36" s="235"/>
      <c r="DB36" s="235"/>
      <c r="DC36" s="235"/>
      <c r="DD36" s="235"/>
      <c r="DE36" s="235"/>
      <c r="DF36" s="236"/>
      <c r="DG36" s="237"/>
      <c r="DH36" s="236"/>
      <c r="DI36" s="236"/>
      <c r="DJ36" s="236"/>
      <c r="DK36" s="235"/>
      <c r="DL36" s="235"/>
      <c r="DM36" s="236"/>
      <c r="DN36" s="235"/>
      <c r="DO36" s="238"/>
    </row>
    <row r="37" spans="1:119">
      <c r="A37" s="399">
        <v>153</v>
      </c>
      <c r="B37" s="400" t="s">
        <v>354</v>
      </c>
      <c r="C37" s="273">
        <v>0</v>
      </c>
      <c r="D37" s="362">
        <v>91.4</v>
      </c>
      <c r="E37" s="274">
        <v>521.4</v>
      </c>
      <c r="F37" s="362">
        <v>60.455580865603643</v>
      </c>
      <c r="G37" s="274">
        <v>100</v>
      </c>
      <c r="H37" s="362">
        <v>4</v>
      </c>
      <c r="I37" s="274">
        <v>46.419990389235942</v>
      </c>
      <c r="J37" s="362">
        <v>97.403189066059227</v>
      </c>
      <c r="K37" s="274">
        <v>0.16</v>
      </c>
      <c r="L37" s="362">
        <v>9.5872170439414113</v>
      </c>
      <c r="M37" s="274">
        <v>16</v>
      </c>
      <c r="N37" s="362">
        <v>40.299999999999997</v>
      </c>
      <c r="O37" s="274">
        <v>0.71677419354838712</v>
      </c>
      <c r="P37" s="362">
        <v>67.243735763097945</v>
      </c>
      <c r="Q37" s="274" t="s">
        <v>51</v>
      </c>
      <c r="R37" s="362" t="s">
        <v>51</v>
      </c>
      <c r="S37" s="274">
        <v>48.07692307692308</v>
      </c>
      <c r="T37" s="362">
        <v>1.5948814299497283</v>
      </c>
      <c r="U37" s="274">
        <v>32.049102937984998</v>
      </c>
      <c r="V37" s="362">
        <v>1.2037035282499999</v>
      </c>
      <c r="W37" s="274">
        <v>42.087376484000004</v>
      </c>
      <c r="X37" s="362" t="s">
        <v>51</v>
      </c>
      <c r="Y37" s="274">
        <v>1445.22</v>
      </c>
      <c r="Z37" s="362">
        <v>5.84</v>
      </c>
      <c r="AA37" s="274">
        <v>4.8709206039941548E-2</v>
      </c>
      <c r="AB37" s="362">
        <v>0.99</v>
      </c>
      <c r="AC37" s="274">
        <v>7875.03</v>
      </c>
      <c r="AD37" s="362">
        <v>5.9385964912280702</v>
      </c>
      <c r="AE37" s="274">
        <v>17.765273311897108</v>
      </c>
      <c r="AF37" s="362">
        <v>16.5</v>
      </c>
      <c r="AG37" s="274">
        <v>16.010000000000002</v>
      </c>
      <c r="AH37" s="362" t="s">
        <v>51</v>
      </c>
      <c r="AI37" s="274">
        <v>0</v>
      </c>
      <c r="AJ37" s="362">
        <v>60.690117949129437</v>
      </c>
      <c r="AK37" s="274">
        <v>30.89</v>
      </c>
      <c r="AL37" s="362">
        <v>12.91</v>
      </c>
      <c r="AM37" s="274">
        <v>7.3</v>
      </c>
      <c r="AN37" s="362">
        <v>56.5</v>
      </c>
      <c r="AO37" s="274">
        <v>2.777902270103886</v>
      </c>
      <c r="AP37" s="362">
        <v>86.53</v>
      </c>
      <c r="AQ37" s="274">
        <v>46.718844069837445</v>
      </c>
      <c r="AR37" s="362">
        <v>3.57</v>
      </c>
      <c r="AS37" s="274">
        <v>8.3978799116850169</v>
      </c>
      <c r="AT37" s="362">
        <v>29.043680616832162</v>
      </c>
      <c r="AU37" s="369"/>
      <c r="AV37" s="269"/>
      <c r="BJ37" s="365"/>
      <c r="BK37" s="365"/>
      <c r="BL37" s="368"/>
      <c r="BM37" s="368"/>
      <c r="BN37" s="236"/>
      <c r="BO37" s="236"/>
      <c r="BP37" s="236"/>
      <c r="BQ37" s="236"/>
      <c r="BR37" s="236"/>
      <c r="BS37" s="236"/>
      <c r="BT37" s="235"/>
      <c r="BU37" s="235"/>
      <c r="BV37" s="235"/>
      <c r="BW37" s="235"/>
      <c r="BX37" s="235"/>
      <c r="BY37" s="235"/>
      <c r="BZ37" s="235"/>
      <c r="CA37" s="235"/>
      <c r="CB37" s="235"/>
      <c r="CC37" s="235"/>
      <c r="CD37" s="235"/>
      <c r="CE37" s="235"/>
      <c r="CF37" s="235"/>
      <c r="CG37" s="235"/>
      <c r="CH37" s="235"/>
      <c r="CI37" s="235"/>
      <c r="CJ37" s="235"/>
      <c r="CK37" s="235"/>
      <c r="CL37" s="235"/>
      <c r="CM37" s="235"/>
      <c r="CN37" s="235"/>
      <c r="CO37" s="235"/>
      <c r="CP37" s="235"/>
      <c r="CQ37" s="235"/>
      <c r="CR37" s="235"/>
      <c r="CS37" s="235"/>
      <c r="CT37" s="235"/>
      <c r="CU37" s="235"/>
      <c r="CV37" s="235"/>
      <c r="CW37" s="235"/>
      <c r="CX37" s="235"/>
      <c r="CY37" s="235"/>
      <c r="CZ37" s="235"/>
      <c r="DA37" s="235"/>
      <c r="DB37" s="235"/>
      <c r="DC37" s="235"/>
      <c r="DD37" s="235"/>
      <c r="DE37" s="235"/>
      <c r="DF37" s="236"/>
      <c r="DG37" s="237"/>
      <c r="DH37" s="236"/>
      <c r="DI37" s="236"/>
      <c r="DJ37" s="236"/>
      <c r="DK37" s="235"/>
      <c r="DL37" s="235"/>
      <c r="DM37" s="236"/>
      <c r="DN37" s="235"/>
      <c r="DO37" s="238"/>
    </row>
    <row r="38" spans="1:119">
      <c r="A38" s="399">
        <v>196</v>
      </c>
      <c r="B38" s="400" t="s">
        <v>397</v>
      </c>
      <c r="C38" s="273">
        <v>83.1</v>
      </c>
      <c r="D38" s="362">
        <v>72</v>
      </c>
      <c r="E38" s="274">
        <v>521.4</v>
      </c>
      <c r="F38" s="362">
        <v>0</v>
      </c>
      <c r="G38" s="274">
        <v>89.89273927392739</v>
      </c>
      <c r="H38" s="362">
        <v>4</v>
      </c>
      <c r="I38" s="274">
        <v>55.760738659173029</v>
      </c>
      <c r="J38" s="362">
        <v>69.471947194719476</v>
      </c>
      <c r="K38" s="274">
        <v>0</v>
      </c>
      <c r="L38" s="362">
        <v>24.40711462450593</v>
      </c>
      <c r="M38" s="274">
        <v>16</v>
      </c>
      <c r="N38" s="362">
        <v>38</v>
      </c>
      <c r="O38" s="274">
        <v>0.40054759898904801</v>
      </c>
      <c r="P38" s="362">
        <v>45.049504950495049</v>
      </c>
      <c r="Q38" s="274" t="s">
        <v>51</v>
      </c>
      <c r="R38" s="362" t="s">
        <v>51</v>
      </c>
      <c r="S38" s="274">
        <v>42.337002540220148</v>
      </c>
      <c r="T38" s="362">
        <v>3.192738520242242</v>
      </c>
      <c r="U38" s="274">
        <v>44.225889384036307</v>
      </c>
      <c r="V38" s="362">
        <v>4.8957375179999998</v>
      </c>
      <c r="W38" s="274">
        <v>88.903133589899994</v>
      </c>
      <c r="X38" s="362" t="s">
        <v>51</v>
      </c>
      <c r="Y38" s="274">
        <v>1080.96</v>
      </c>
      <c r="Z38" s="362">
        <v>5.8</v>
      </c>
      <c r="AA38" s="274">
        <v>0</v>
      </c>
      <c r="AB38" s="362">
        <v>0.62</v>
      </c>
      <c r="AC38" s="274">
        <v>9208.2099999999991</v>
      </c>
      <c r="AD38" s="362">
        <v>8.6647165783856437</v>
      </c>
      <c r="AE38" s="274">
        <v>14.000000000000002</v>
      </c>
      <c r="AF38" s="362">
        <v>16.5</v>
      </c>
      <c r="AG38" s="274">
        <v>16.11</v>
      </c>
      <c r="AH38" s="362" t="s">
        <v>51</v>
      </c>
      <c r="AI38" s="274">
        <v>39.378871379897781</v>
      </c>
      <c r="AJ38" s="362">
        <v>35.231561163387511</v>
      </c>
      <c r="AK38" s="274">
        <v>57.66</v>
      </c>
      <c r="AL38" s="362">
        <v>14.89</v>
      </c>
      <c r="AM38" s="274">
        <v>7.3</v>
      </c>
      <c r="AN38" s="362">
        <v>46.38</v>
      </c>
      <c r="AO38" s="274">
        <v>2.777902270103886</v>
      </c>
      <c r="AP38" s="362">
        <v>67.099999999999994</v>
      </c>
      <c r="AQ38" s="274">
        <v>43.061440677966104</v>
      </c>
      <c r="AR38" s="362">
        <v>3.57</v>
      </c>
      <c r="AS38" s="274">
        <v>6.891175619052694</v>
      </c>
      <c r="AT38" s="362">
        <v>34.894323683862432</v>
      </c>
      <c r="AU38" s="369"/>
      <c r="AV38" s="269"/>
      <c r="BJ38" s="365"/>
      <c r="BK38" s="365"/>
      <c r="BL38" s="365"/>
      <c r="BM38" s="365"/>
      <c r="BN38" s="235"/>
      <c r="BO38" s="235"/>
      <c r="BP38" s="235"/>
      <c r="BQ38" s="235"/>
      <c r="BR38" s="235"/>
      <c r="BS38" s="235"/>
      <c r="BT38" s="235"/>
      <c r="BU38" s="235"/>
      <c r="BV38" s="235"/>
      <c r="BW38" s="235"/>
      <c r="BX38" s="235"/>
      <c r="BY38" s="235"/>
      <c r="BZ38" s="235"/>
      <c r="CA38" s="235"/>
      <c r="CB38" s="235"/>
      <c r="CC38" s="235"/>
      <c r="CD38" s="235"/>
      <c r="CE38" s="235"/>
      <c r="CF38" s="235"/>
      <c r="CG38" s="235"/>
      <c r="CH38" s="235"/>
      <c r="CI38" s="235"/>
      <c r="CJ38" s="235"/>
      <c r="CK38" s="235"/>
      <c r="CL38" s="235"/>
      <c r="CM38" s="235"/>
      <c r="CN38" s="235"/>
      <c r="CO38" s="235"/>
      <c r="CP38" s="235"/>
      <c r="CQ38" s="235"/>
      <c r="CR38" s="235"/>
      <c r="CS38" s="235"/>
      <c r="CT38" s="235"/>
      <c r="CU38" s="235"/>
      <c r="CV38" s="235"/>
      <c r="CW38" s="235"/>
      <c r="CX38" s="235"/>
      <c r="CY38" s="235"/>
      <c r="CZ38" s="235"/>
      <c r="DA38" s="235"/>
      <c r="DB38" s="235"/>
      <c r="DC38" s="235"/>
      <c r="DD38" s="235"/>
      <c r="DE38" s="235"/>
      <c r="DF38" s="235"/>
      <c r="DG38" s="235"/>
      <c r="DH38" s="235"/>
      <c r="DI38" s="235"/>
      <c r="DJ38" s="235"/>
      <c r="DK38" s="235"/>
      <c r="DL38" s="235"/>
      <c r="DM38" s="235"/>
      <c r="DN38" s="235"/>
      <c r="DO38" s="238"/>
    </row>
    <row r="39" spans="1:119">
      <c r="A39" s="399">
        <v>15</v>
      </c>
      <c r="B39" s="400" t="s">
        <v>217</v>
      </c>
      <c r="C39" s="273">
        <v>96.32</v>
      </c>
      <c r="D39" s="362">
        <v>110.4</v>
      </c>
      <c r="E39" s="274">
        <v>416.1</v>
      </c>
      <c r="F39" s="362">
        <v>0</v>
      </c>
      <c r="G39" s="274">
        <v>100</v>
      </c>
      <c r="H39" s="362">
        <v>4</v>
      </c>
      <c r="I39" s="274">
        <v>42.87143571785893</v>
      </c>
      <c r="J39" s="362">
        <v>100</v>
      </c>
      <c r="K39" s="274">
        <v>53.6</v>
      </c>
      <c r="L39" s="362">
        <v>0.21929824561403508</v>
      </c>
      <c r="M39" s="274">
        <v>22.7</v>
      </c>
      <c r="N39" s="362">
        <v>41.2</v>
      </c>
      <c r="O39" s="274">
        <v>0.24375469336670838</v>
      </c>
      <c r="P39" s="362">
        <v>77.311133200795226</v>
      </c>
      <c r="Q39" s="274" t="s">
        <v>51</v>
      </c>
      <c r="R39" s="362" t="s">
        <v>51</v>
      </c>
      <c r="S39" s="274">
        <v>50.530570995452251</v>
      </c>
      <c r="T39" s="362">
        <v>3.6740810219304123</v>
      </c>
      <c r="U39" s="274">
        <v>34.073639455899993</v>
      </c>
      <c r="V39" s="362">
        <v>1.41072234034</v>
      </c>
      <c r="W39" s="274">
        <v>65.6490778302</v>
      </c>
      <c r="X39" s="362" t="s">
        <v>51</v>
      </c>
      <c r="Y39" s="274">
        <v>1084.81</v>
      </c>
      <c r="Z39" s="362">
        <v>5.41</v>
      </c>
      <c r="AA39" s="274">
        <v>7.829348669373723E-2</v>
      </c>
      <c r="AB39" s="362">
        <v>1.0900000000000001</v>
      </c>
      <c r="AC39" s="274">
        <v>8435.5</v>
      </c>
      <c r="AD39" s="362">
        <v>14.538319701196162</v>
      </c>
      <c r="AE39" s="274">
        <v>21.367134449977364</v>
      </c>
      <c r="AF39" s="362">
        <v>15.1</v>
      </c>
      <c r="AG39" s="274">
        <v>20.61</v>
      </c>
      <c r="AH39" s="362" t="s">
        <v>51</v>
      </c>
      <c r="AI39" s="274">
        <v>0</v>
      </c>
      <c r="AJ39" s="362">
        <v>121.25992699198591</v>
      </c>
      <c r="AK39" s="274">
        <v>9.6999999999999993</v>
      </c>
      <c r="AL39" s="362">
        <v>17.32</v>
      </c>
      <c r="AM39" s="274">
        <v>6.9</v>
      </c>
      <c r="AN39" s="362">
        <v>57.72</v>
      </c>
      <c r="AO39" s="274">
        <v>2.0869785656841149</v>
      </c>
      <c r="AP39" s="362">
        <v>78.19</v>
      </c>
      <c r="AQ39" s="274">
        <v>51.484848484848492</v>
      </c>
      <c r="AR39" s="362">
        <v>3.72</v>
      </c>
      <c r="AS39" s="274">
        <v>25.348769213749986</v>
      </c>
      <c r="AT39" s="362">
        <v>28.155696483072877</v>
      </c>
      <c r="AU39" s="369"/>
      <c r="AV39" s="269"/>
      <c r="BJ39" s="365"/>
      <c r="BK39" s="365"/>
      <c r="BL39" s="368"/>
      <c r="BM39" s="368"/>
      <c r="BN39" s="236"/>
      <c r="BO39" s="236"/>
      <c r="BP39" s="236"/>
      <c r="BQ39" s="236"/>
      <c r="BR39" s="236"/>
      <c r="BS39" s="236"/>
      <c r="BT39" s="235"/>
      <c r="BU39" s="235"/>
      <c r="BV39" s="235"/>
      <c r="BW39" s="235"/>
      <c r="BX39" s="235"/>
      <c r="BY39" s="235"/>
      <c r="BZ39" s="235"/>
      <c r="CA39" s="235"/>
      <c r="CB39" s="235"/>
      <c r="CC39" s="235"/>
      <c r="CD39" s="235"/>
      <c r="CE39" s="235"/>
      <c r="CF39" s="235"/>
      <c r="CG39" s="235"/>
      <c r="CH39" s="235"/>
      <c r="CI39" s="235"/>
      <c r="CJ39" s="235"/>
      <c r="CK39" s="235"/>
      <c r="CL39" s="235"/>
      <c r="CM39" s="235"/>
      <c r="CN39" s="235"/>
      <c r="CO39" s="235"/>
      <c r="CP39" s="235"/>
      <c r="CQ39" s="235"/>
      <c r="CR39" s="235"/>
      <c r="CS39" s="235"/>
      <c r="CT39" s="235"/>
      <c r="CU39" s="235"/>
      <c r="CV39" s="235"/>
      <c r="CW39" s="235"/>
      <c r="CX39" s="235"/>
      <c r="CY39" s="235"/>
      <c r="CZ39" s="235"/>
      <c r="DA39" s="235"/>
      <c r="DB39" s="235"/>
      <c r="DC39" s="235"/>
      <c r="DD39" s="235"/>
      <c r="DE39" s="235"/>
      <c r="DF39" s="236"/>
      <c r="DG39" s="237"/>
      <c r="DH39" s="236"/>
      <c r="DI39" s="236"/>
      <c r="DJ39" s="236"/>
      <c r="DK39" s="235"/>
      <c r="DL39" s="235"/>
      <c r="DM39" s="236"/>
      <c r="DN39" s="235"/>
      <c r="DO39" s="238"/>
    </row>
    <row r="40" spans="1:119">
      <c r="A40" s="399">
        <v>16</v>
      </c>
      <c r="B40" s="400" t="s">
        <v>218</v>
      </c>
      <c r="C40" s="273">
        <v>75.2</v>
      </c>
      <c r="D40" s="362">
        <v>79.8</v>
      </c>
      <c r="E40" s="274">
        <v>373.5</v>
      </c>
      <c r="F40" s="362">
        <v>27.258663366336634</v>
      </c>
      <c r="G40" s="274">
        <v>82.920792079207914</v>
      </c>
      <c r="H40" s="362">
        <v>4</v>
      </c>
      <c r="I40" s="274">
        <v>69.714285714285722</v>
      </c>
      <c r="J40" s="362">
        <v>86.045792079207914</v>
      </c>
      <c r="K40" s="274">
        <v>0.35</v>
      </c>
      <c r="L40" s="362">
        <v>20.391271632806621</v>
      </c>
      <c r="M40" s="274">
        <v>28.3</v>
      </c>
      <c r="N40" s="362">
        <v>58.3</v>
      </c>
      <c r="O40" s="274">
        <v>0.59076734943442377</v>
      </c>
      <c r="P40" s="362">
        <v>76.577970297029708</v>
      </c>
      <c r="Q40" s="274" t="s">
        <v>51</v>
      </c>
      <c r="R40" s="362" t="s">
        <v>51</v>
      </c>
      <c r="S40" s="274">
        <v>30.478512648582747</v>
      </c>
      <c r="T40" s="362">
        <v>8.2891277420385983</v>
      </c>
      <c r="U40" s="274">
        <v>88.899144895162493</v>
      </c>
      <c r="V40" s="362">
        <v>0.46578404172799998</v>
      </c>
      <c r="W40" s="274">
        <v>65.274166319499997</v>
      </c>
      <c r="X40" s="362" t="s">
        <v>51</v>
      </c>
      <c r="Y40" s="274">
        <v>1093.3</v>
      </c>
      <c r="Z40" s="362">
        <v>5.55</v>
      </c>
      <c r="AA40" s="274">
        <v>8.8967971530249101E-2</v>
      </c>
      <c r="AB40" s="362">
        <v>1.1599999999999999</v>
      </c>
      <c r="AC40" s="274">
        <v>10520.4</v>
      </c>
      <c r="AD40" s="362">
        <v>8.1944618468863535</v>
      </c>
      <c r="AE40" s="274">
        <v>17.425431711145997</v>
      </c>
      <c r="AF40" s="362">
        <v>17.7</v>
      </c>
      <c r="AG40" s="274">
        <v>19.34</v>
      </c>
      <c r="AH40" s="362" t="s">
        <v>51</v>
      </c>
      <c r="AI40" s="274">
        <v>326.73277491669188</v>
      </c>
      <c r="AJ40" s="362">
        <v>71.739989918338537</v>
      </c>
      <c r="AK40" s="274">
        <v>62.48</v>
      </c>
      <c r="AL40" s="362">
        <v>15.25</v>
      </c>
      <c r="AM40" s="274">
        <v>6.8</v>
      </c>
      <c r="AN40" s="362">
        <v>62.39</v>
      </c>
      <c r="AO40" s="274">
        <v>2.3789171370768076</v>
      </c>
      <c r="AP40" s="362">
        <v>74.16</v>
      </c>
      <c r="AQ40" s="274">
        <v>59.112933283637716</v>
      </c>
      <c r="AR40" s="362">
        <v>3.6</v>
      </c>
      <c r="AS40" s="274">
        <v>0.16029750528202</v>
      </c>
      <c r="AT40" s="362">
        <v>85.975066313265458</v>
      </c>
      <c r="AU40" s="369"/>
      <c r="AV40" s="269"/>
      <c r="BJ40" s="365"/>
      <c r="BK40" s="365"/>
      <c r="BL40" s="368"/>
      <c r="BM40" s="368"/>
      <c r="BN40" s="236"/>
      <c r="BO40" s="236"/>
      <c r="BP40" s="236"/>
      <c r="BQ40" s="236"/>
      <c r="BR40" s="236"/>
      <c r="BS40" s="236"/>
      <c r="BT40" s="235"/>
      <c r="BU40" s="235"/>
      <c r="BV40" s="235"/>
      <c r="BW40" s="235"/>
      <c r="BX40" s="235"/>
      <c r="BY40" s="235"/>
      <c r="BZ40" s="235"/>
      <c r="CA40" s="235"/>
      <c r="CB40" s="235"/>
      <c r="CC40" s="235"/>
      <c r="CD40" s="235"/>
      <c r="CE40" s="235"/>
      <c r="CF40" s="235"/>
      <c r="CG40" s="235"/>
      <c r="CH40" s="235"/>
      <c r="CI40" s="235"/>
      <c r="CJ40" s="235"/>
      <c r="CK40" s="235"/>
      <c r="CL40" s="235"/>
      <c r="CM40" s="235"/>
      <c r="CN40" s="235"/>
      <c r="CO40" s="235"/>
      <c r="CP40" s="235"/>
      <c r="CQ40" s="235"/>
      <c r="CR40" s="235"/>
      <c r="CS40" s="235"/>
      <c r="CT40" s="235"/>
      <c r="CU40" s="235"/>
      <c r="CV40" s="235"/>
      <c r="CW40" s="235"/>
      <c r="CX40" s="235"/>
      <c r="CY40" s="235"/>
      <c r="CZ40" s="235"/>
      <c r="DA40" s="235"/>
      <c r="DB40" s="235"/>
      <c r="DC40" s="235"/>
      <c r="DD40" s="235"/>
      <c r="DE40" s="235"/>
      <c r="DF40" s="236"/>
      <c r="DG40" s="237"/>
      <c r="DH40" s="236"/>
      <c r="DI40" s="236"/>
      <c r="DJ40" s="236"/>
      <c r="DK40" s="235"/>
      <c r="DL40" s="235"/>
      <c r="DM40" s="236"/>
      <c r="DN40" s="235"/>
      <c r="DO40" s="238"/>
    </row>
    <row r="41" spans="1:119">
      <c r="A41" s="399">
        <v>17</v>
      </c>
      <c r="B41" s="400" t="s">
        <v>219</v>
      </c>
      <c r="C41" s="273">
        <v>60.7</v>
      </c>
      <c r="D41" s="362">
        <v>90.6</v>
      </c>
      <c r="E41" s="274">
        <v>250.2</v>
      </c>
      <c r="F41" s="362">
        <v>65.126573523308892</v>
      </c>
      <c r="G41" s="274">
        <v>88.705215105823768</v>
      </c>
      <c r="H41" s="362">
        <v>3</v>
      </c>
      <c r="I41" s="274">
        <v>68.646294247787608</v>
      </c>
      <c r="J41" s="362">
        <v>88.732881449716416</v>
      </c>
      <c r="K41" s="274">
        <v>76.47</v>
      </c>
      <c r="L41" s="362">
        <v>1.565059144676979</v>
      </c>
      <c r="M41" s="274">
        <v>51.5</v>
      </c>
      <c r="N41" s="362">
        <v>73.900000000000006</v>
      </c>
      <c r="O41" s="274">
        <v>1.3468850398100294</v>
      </c>
      <c r="P41" s="362">
        <v>58.784064185917828</v>
      </c>
      <c r="Q41" s="274" t="s">
        <v>51</v>
      </c>
      <c r="R41" s="362" t="s">
        <v>51</v>
      </c>
      <c r="S41" s="274">
        <v>153.77088138673378</v>
      </c>
      <c r="T41" s="362">
        <v>3.3489091411212373</v>
      </c>
      <c r="U41" s="274">
        <v>73.83293156133422</v>
      </c>
      <c r="V41" s="362">
        <v>1.9105447679700001</v>
      </c>
      <c r="W41" s="274">
        <v>60.603819009399999</v>
      </c>
      <c r="X41" s="362" t="s">
        <v>51</v>
      </c>
      <c r="Y41" s="274">
        <v>1040.95</v>
      </c>
      <c r="Z41" s="362">
        <v>5.61</v>
      </c>
      <c r="AA41" s="274">
        <v>6.9044084648047774E-2</v>
      </c>
      <c r="AB41" s="362">
        <v>1.53</v>
      </c>
      <c r="AC41" s="274">
        <v>9369.4599999999991</v>
      </c>
      <c r="AD41" s="362">
        <v>12.204038782189834</v>
      </c>
      <c r="AE41" s="274">
        <v>24.022135580430135</v>
      </c>
      <c r="AF41" s="362">
        <v>9.6999999999999993</v>
      </c>
      <c r="AG41" s="274">
        <v>21.19</v>
      </c>
      <c r="AH41" s="362" t="s">
        <v>51</v>
      </c>
      <c r="AI41" s="274">
        <v>336.90511649058982</v>
      </c>
      <c r="AJ41" s="362">
        <v>79.398015112999275</v>
      </c>
      <c r="AK41" s="274">
        <v>10.8</v>
      </c>
      <c r="AL41" s="362">
        <v>14.98</v>
      </c>
      <c r="AM41" s="274">
        <v>7.6</v>
      </c>
      <c r="AN41" s="362">
        <v>63.66</v>
      </c>
      <c r="AO41" s="274">
        <v>1.7484725754727413</v>
      </c>
      <c r="AP41" s="362">
        <v>62.46</v>
      </c>
      <c r="AQ41" s="274">
        <v>49.805917363926504</v>
      </c>
      <c r="AR41" s="362">
        <v>3.57</v>
      </c>
      <c r="AS41" s="274">
        <v>4.6460956658284003</v>
      </c>
      <c r="AT41" s="362">
        <v>70.699757437472726</v>
      </c>
      <c r="AU41" s="369"/>
      <c r="AV41" s="269"/>
      <c r="BJ41" s="365"/>
      <c r="BK41" s="365"/>
      <c r="BL41" s="368"/>
      <c r="BM41" s="368"/>
      <c r="BN41" s="236"/>
      <c r="BO41" s="236"/>
      <c r="BP41" s="236"/>
      <c r="BQ41" s="236"/>
      <c r="BR41" s="236"/>
      <c r="BS41" s="236"/>
      <c r="BT41" s="235"/>
      <c r="BU41" s="235"/>
      <c r="BV41" s="235"/>
      <c r="BW41" s="235"/>
      <c r="BX41" s="235"/>
      <c r="BY41" s="235"/>
      <c r="BZ41" s="235"/>
      <c r="CA41" s="235"/>
      <c r="CB41" s="235"/>
      <c r="CC41" s="235"/>
      <c r="CD41" s="235"/>
      <c r="CE41" s="235"/>
      <c r="CF41" s="235"/>
      <c r="CG41" s="235"/>
      <c r="CH41" s="235"/>
      <c r="CI41" s="235"/>
      <c r="CJ41" s="235"/>
      <c r="CK41" s="235"/>
      <c r="CL41" s="235"/>
      <c r="CM41" s="235"/>
      <c r="CN41" s="235"/>
      <c r="CO41" s="235"/>
      <c r="CP41" s="235"/>
      <c r="CQ41" s="235"/>
      <c r="CR41" s="235"/>
      <c r="CS41" s="235"/>
      <c r="CT41" s="235"/>
      <c r="CU41" s="235"/>
      <c r="CV41" s="235"/>
      <c r="CW41" s="235"/>
      <c r="CX41" s="235"/>
      <c r="CY41" s="235"/>
      <c r="CZ41" s="235"/>
      <c r="DA41" s="235"/>
      <c r="DB41" s="235"/>
      <c r="DC41" s="235"/>
      <c r="DD41" s="235"/>
      <c r="DE41" s="235"/>
      <c r="DF41" s="236"/>
      <c r="DG41" s="237"/>
      <c r="DH41" s="236"/>
      <c r="DI41" s="236"/>
      <c r="DJ41" s="236"/>
      <c r="DK41" s="235"/>
      <c r="DL41" s="235"/>
      <c r="DM41" s="236"/>
      <c r="DN41" s="235"/>
      <c r="DO41" s="238"/>
    </row>
    <row r="42" spans="1:119">
      <c r="A42" s="399">
        <v>18</v>
      </c>
      <c r="B42" s="400" t="s">
        <v>220</v>
      </c>
      <c r="C42" s="273">
        <v>49.792531120331951</v>
      </c>
      <c r="D42" s="362">
        <v>87.2</v>
      </c>
      <c r="E42" s="274">
        <v>521.4</v>
      </c>
      <c r="F42" s="362">
        <v>20.727548313755211</v>
      </c>
      <c r="G42" s="274">
        <v>91.966654035619555</v>
      </c>
      <c r="H42" s="362">
        <v>4</v>
      </c>
      <c r="I42" s="274">
        <v>84.009269988412512</v>
      </c>
      <c r="J42" s="362">
        <v>97.991663508904892</v>
      </c>
      <c r="K42" s="274">
        <v>35.36</v>
      </c>
      <c r="L42" s="362">
        <v>5.3911205073995774</v>
      </c>
      <c r="M42" s="274">
        <v>10.199999999999999</v>
      </c>
      <c r="N42" s="362">
        <v>25.9</v>
      </c>
      <c r="O42" s="274">
        <v>0.34359848484848488</v>
      </c>
      <c r="P42" s="362">
        <v>45.850701023114816</v>
      </c>
      <c r="Q42" s="274" t="s">
        <v>51</v>
      </c>
      <c r="R42" s="362" t="s">
        <v>51</v>
      </c>
      <c r="S42" s="274">
        <v>38.211692777990066</v>
      </c>
      <c r="T42" s="362">
        <v>3.192738520242242</v>
      </c>
      <c r="U42" s="274">
        <v>31.912146990158703</v>
      </c>
      <c r="V42" s="362">
        <v>0.85547071730400004</v>
      </c>
      <c r="W42" s="274">
        <v>0.150353428618</v>
      </c>
      <c r="X42" s="362" t="s">
        <v>51</v>
      </c>
      <c r="Y42" s="274">
        <v>1241.3599999999999</v>
      </c>
      <c r="Z42" s="362">
        <v>6.13</v>
      </c>
      <c r="AA42" s="274">
        <v>3.8566855644259324E-2</v>
      </c>
      <c r="AB42" s="362">
        <v>1.05</v>
      </c>
      <c r="AC42" s="274">
        <v>8935.2999999999993</v>
      </c>
      <c r="AD42" s="362">
        <v>7.6865519352425</v>
      </c>
      <c r="AE42" s="274">
        <v>20.248203788373612</v>
      </c>
      <c r="AF42" s="362">
        <v>16.5</v>
      </c>
      <c r="AG42" s="274">
        <v>18.079999999999998</v>
      </c>
      <c r="AH42" s="362" t="s">
        <v>51</v>
      </c>
      <c r="AI42" s="274">
        <v>250.33319783197834</v>
      </c>
      <c r="AJ42" s="362">
        <v>62.991620068444504</v>
      </c>
      <c r="AK42" s="274">
        <v>39.299999999999997</v>
      </c>
      <c r="AL42" s="362">
        <v>15.91</v>
      </c>
      <c r="AM42" s="274">
        <v>7.3</v>
      </c>
      <c r="AN42" s="362">
        <v>57.44</v>
      </c>
      <c r="AO42" s="274">
        <v>2.777902270103886</v>
      </c>
      <c r="AP42" s="362">
        <v>65.8</v>
      </c>
      <c r="AQ42" s="274">
        <v>54.392523364485982</v>
      </c>
      <c r="AR42" s="362">
        <v>3.57</v>
      </c>
      <c r="AS42" s="274">
        <v>16.972344276499044</v>
      </c>
      <c r="AT42" s="362">
        <v>29.455714095115709</v>
      </c>
      <c r="AU42" s="369"/>
      <c r="AV42" s="269"/>
      <c r="BJ42" s="365"/>
      <c r="BK42" s="365"/>
      <c r="BL42" s="368"/>
      <c r="BM42" s="368"/>
      <c r="BN42" s="236"/>
      <c r="BO42" s="236"/>
      <c r="BP42" s="236"/>
      <c r="BQ42" s="236"/>
      <c r="BR42" s="236"/>
      <c r="BS42" s="236"/>
      <c r="BT42" s="235"/>
      <c r="BU42" s="235"/>
      <c r="BV42" s="235"/>
      <c r="BW42" s="235"/>
      <c r="BX42" s="235"/>
      <c r="BY42" s="235"/>
      <c r="BZ42" s="235"/>
      <c r="CA42" s="235"/>
      <c r="CB42" s="235"/>
      <c r="CC42" s="235"/>
      <c r="CD42" s="235"/>
      <c r="CE42" s="235"/>
      <c r="CF42" s="235"/>
      <c r="CG42" s="235"/>
      <c r="CH42" s="235"/>
      <c r="CI42" s="235"/>
      <c r="CJ42" s="235"/>
      <c r="CK42" s="235"/>
      <c r="CL42" s="235"/>
      <c r="CM42" s="235"/>
      <c r="CN42" s="235"/>
      <c r="CO42" s="235"/>
      <c r="CP42" s="235"/>
      <c r="CQ42" s="235"/>
      <c r="CR42" s="235"/>
      <c r="CS42" s="235"/>
      <c r="CT42" s="235"/>
      <c r="CU42" s="235"/>
      <c r="CV42" s="235"/>
      <c r="CW42" s="235"/>
      <c r="CX42" s="235"/>
      <c r="CY42" s="235"/>
      <c r="CZ42" s="235"/>
      <c r="DA42" s="235"/>
      <c r="DB42" s="235"/>
      <c r="DC42" s="235"/>
      <c r="DD42" s="235"/>
      <c r="DE42" s="235"/>
      <c r="DF42" s="236"/>
      <c r="DG42" s="237"/>
      <c r="DH42" s="236"/>
      <c r="DI42" s="236"/>
      <c r="DJ42" s="236"/>
      <c r="DK42" s="235"/>
      <c r="DL42" s="235"/>
      <c r="DM42" s="236"/>
      <c r="DN42" s="235"/>
      <c r="DO42" s="238"/>
    </row>
    <row r="43" spans="1:119">
      <c r="A43" s="399">
        <v>19</v>
      </c>
      <c r="B43" s="400" t="s">
        <v>221</v>
      </c>
      <c r="C43" s="273">
        <v>55.965992377601879</v>
      </c>
      <c r="D43" s="362">
        <v>93.3</v>
      </c>
      <c r="E43" s="274">
        <v>564.79999999999995</v>
      </c>
      <c r="F43" s="362">
        <v>26.492622020431327</v>
      </c>
      <c r="G43" s="274">
        <v>80.09080590238365</v>
      </c>
      <c r="H43" s="362">
        <v>4</v>
      </c>
      <c r="I43" s="274">
        <v>57.034039514401336</v>
      </c>
      <c r="J43" s="362">
        <v>95.232690124858109</v>
      </c>
      <c r="K43" s="274">
        <v>46.56</v>
      </c>
      <c r="L43" s="362">
        <v>0</v>
      </c>
      <c r="M43" s="274">
        <v>19.5</v>
      </c>
      <c r="N43" s="362">
        <v>53.3</v>
      </c>
      <c r="O43" s="274">
        <v>0.83325499412455939</v>
      </c>
      <c r="P43" s="362">
        <v>65.175936435868337</v>
      </c>
      <c r="Q43" s="274" t="s">
        <v>51</v>
      </c>
      <c r="R43" s="362" t="s">
        <v>51</v>
      </c>
      <c r="S43" s="274">
        <v>238.37902264600714</v>
      </c>
      <c r="T43" s="362">
        <v>3.3751785921149167</v>
      </c>
      <c r="U43" s="274">
        <v>69.013434697899797</v>
      </c>
      <c r="V43" s="362">
        <v>2.0146072835700002</v>
      </c>
      <c r="W43" s="274">
        <v>50.626963562500002</v>
      </c>
      <c r="X43" s="362" t="s">
        <v>51</v>
      </c>
      <c r="Y43" s="274">
        <v>925.56</v>
      </c>
      <c r="Z43" s="362">
        <v>4.78</v>
      </c>
      <c r="AA43" s="274">
        <v>0.254816656308266</v>
      </c>
      <c r="AB43" s="362">
        <v>1.07</v>
      </c>
      <c r="AC43" s="274">
        <v>10282.11</v>
      </c>
      <c r="AD43" s="362">
        <v>7.9385090894302319</v>
      </c>
      <c r="AE43" s="274">
        <v>27.618277395875456</v>
      </c>
      <c r="AF43" s="362">
        <v>15.8</v>
      </c>
      <c r="AG43" s="274">
        <v>19.059999999999999</v>
      </c>
      <c r="AH43" s="362" t="s">
        <v>51</v>
      </c>
      <c r="AI43" s="274">
        <v>0</v>
      </c>
      <c r="AJ43" s="362">
        <v>83.364276396249494</v>
      </c>
      <c r="AK43" s="274">
        <v>28.48</v>
      </c>
      <c r="AL43" s="362">
        <v>13.72</v>
      </c>
      <c r="AM43" s="274">
        <v>7.5</v>
      </c>
      <c r="AN43" s="362">
        <v>68.52</v>
      </c>
      <c r="AO43" s="274">
        <v>1.4360841773848962</v>
      </c>
      <c r="AP43" s="362">
        <v>55.11</v>
      </c>
      <c r="AQ43" s="274">
        <v>48.670886075949369</v>
      </c>
      <c r="AR43" s="362">
        <v>3.85</v>
      </c>
      <c r="AS43" s="274">
        <v>0.84108926186280097</v>
      </c>
      <c r="AT43" s="362">
        <v>65.405953260707435</v>
      </c>
      <c r="AU43" s="369"/>
      <c r="AV43" s="269"/>
      <c r="BJ43" s="365"/>
      <c r="BK43" s="365"/>
      <c r="BL43" s="368"/>
      <c r="BM43" s="368"/>
      <c r="BN43" s="236"/>
      <c r="BO43" s="236"/>
      <c r="BP43" s="236"/>
      <c r="BQ43" s="236"/>
      <c r="BR43" s="236"/>
      <c r="BS43" s="236"/>
      <c r="BT43" s="235"/>
      <c r="BU43" s="235"/>
      <c r="BV43" s="235"/>
      <c r="BW43" s="235"/>
      <c r="BX43" s="235"/>
      <c r="BY43" s="235"/>
      <c r="BZ43" s="235"/>
      <c r="CA43" s="235"/>
      <c r="CB43" s="235"/>
      <c r="CC43" s="235"/>
      <c r="CD43" s="235"/>
      <c r="CE43" s="235"/>
      <c r="CF43" s="235"/>
      <c r="CG43" s="235"/>
      <c r="CH43" s="235"/>
      <c r="CI43" s="235"/>
      <c r="CJ43" s="235"/>
      <c r="CK43" s="235"/>
      <c r="CL43" s="235"/>
      <c r="CM43" s="235"/>
      <c r="CN43" s="235"/>
      <c r="CO43" s="235"/>
      <c r="CP43" s="235"/>
      <c r="CQ43" s="235"/>
      <c r="CR43" s="235"/>
      <c r="CS43" s="235"/>
      <c r="CT43" s="235"/>
      <c r="CU43" s="235"/>
      <c r="CV43" s="235"/>
      <c r="CW43" s="235"/>
      <c r="CX43" s="235"/>
      <c r="CY43" s="235"/>
      <c r="CZ43" s="235"/>
      <c r="DA43" s="235"/>
      <c r="DB43" s="235"/>
      <c r="DC43" s="235"/>
      <c r="DD43" s="235"/>
      <c r="DE43" s="235"/>
      <c r="DF43" s="236"/>
      <c r="DG43" s="237"/>
      <c r="DH43" s="236"/>
      <c r="DI43" s="236"/>
      <c r="DJ43" s="236"/>
      <c r="DK43" s="235"/>
      <c r="DL43" s="235"/>
      <c r="DM43" s="236"/>
      <c r="DN43" s="235"/>
      <c r="DO43" s="238"/>
    </row>
    <row r="44" spans="1:119">
      <c r="A44" s="399">
        <v>154</v>
      </c>
      <c r="B44" s="400" t="s">
        <v>355</v>
      </c>
      <c r="C44" s="273" t="s">
        <v>51</v>
      </c>
      <c r="D44" s="362">
        <v>89.3</v>
      </c>
      <c r="E44" s="274">
        <v>388.9</v>
      </c>
      <c r="F44" s="362">
        <v>0</v>
      </c>
      <c r="G44" s="274">
        <v>96.303901437371664</v>
      </c>
      <c r="H44" s="362">
        <v>4</v>
      </c>
      <c r="I44" s="274">
        <v>57.056451612903224</v>
      </c>
      <c r="J44" s="362">
        <v>95.687885010266939</v>
      </c>
      <c r="K44" s="274">
        <v>0</v>
      </c>
      <c r="L44" s="362">
        <v>0</v>
      </c>
      <c r="M44" s="274">
        <v>14</v>
      </c>
      <c r="N44" s="362">
        <v>37.299999999999997</v>
      </c>
      <c r="O44" s="274">
        <v>0</v>
      </c>
      <c r="P44" s="362">
        <v>2.7720739219712529</v>
      </c>
      <c r="Q44" s="274" t="s">
        <v>51</v>
      </c>
      <c r="R44" s="362" t="s">
        <v>51</v>
      </c>
      <c r="S44" s="274">
        <v>103.62694300518135</v>
      </c>
      <c r="T44" s="362">
        <v>4.0251313571924259</v>
      </c>
      <c r="U44" s="274">
        <v>36.982482348540998</v>
      </c>
      <c r="V44" s="362">
        <v>1.34503136448</v>
      </c>
      <c r="W44" s="274">
        <v>0.41826530570999998</v>
      </c>
      <c r="X44" s="362" t="s">
        <v>51</v>
      </c>
      <c r="Y44" s="274">
        <v>1354.95</v>
      </c>
      <c r="Z44" s="362">
        <v>7.39</v>
      </c>
      <c r="AA44" s="274">
        <v>0</v>
      </c>
      <c r="AB44" s="362">
        <v>1.43</v>
      </c>
      <c r="AC44" s="274">
        <v>9293.2000000000007</v>
      </c>
      <c r="AD44" s="362">
        <v>6.439529075990011</v>
      </c>
      <c r="AE44" s="274">
        <v>24.767225325884542</v>
      </c>
      <c r="AF44" s="362">
        <v>12.4</v>
      </c>
      <c r="AG44" s="274">
        <v>22.25</v>
      </c>
      <c r="AH44" s="362" t="s">
        <v>51</v>
      </c>
      <c r="AI44" s="274">
        <v>0</v>
      </c>
      <c r="AJ44" s="362">
        <v>100.30232678386764</v>
      </c>
      <c r="AK44" s="274">
        <v>60.06</v>
      </c>
      <c r="AL44" s="362">
        <v>16.59</v>
      </c>
      <c r="AM44" s="274">
        <v>7.3</v>
      </c>
      <c r="AN44" s="362">
        <v>63.53</v>
      </c>
      <c r="AO44" s="274">
        <v>2.6571817034087597</v>
      </c>
      <c r="AP44" s="362">
        <v>77.47</v>
      </c>
      <c r="AQ44" s="274">
        <v>44.33617539585871</v>
      </c>
      <c r="AR44" s="362">
        <v>3.58</v>
      </c>
      <c r="AS44" s="274">
        <v>1.6009148294122542</v>
      </c>
      <c r="AT44" s="362">
        <v>31.73959957455223</v>
      </c>
      <c r="AU44" s="369"/>
      <c r="AV44" s="269"/>
      <c r="BJ44" s="365"/>
      <c r="BK44" s="365"/>
      <c r="BL44" s="368"/>
      <c r="BM44" s="368"/>
      <c r="BN44" s="236"/>
      <c r="BO44" s="236"/>
      <c r="BP44" s="236"/>
      <c r="BQ44" s="236"/>
      <c r="BR44" s="236"/>
      <c r="BS44" s="236"/>
      <c r="BT44" s="235"/>
      <c r="BU44" s="235"/>
      <c r="BV44" s="235"/>
      <c r="BW44" s="235"/>
      <c r="BX44" s="235"/>
      <c r="BY44" s="235"/>
      <c r="BZ44" s="235"/>
      <c r="CA44" s="235"/>
      <c r="CB44" s="235"/>
      <c r="CC44" s="235"/>
      <c r="CD44" s="235"/>
      <c r="CE44" s="235"/>
      <c r="CF44" s="235"/>
      <c r="CG44" s="235"/>
      <c r="CH44" s="235"/>
      <c r="CI44" s="235"/>
      <c r="CJ44" s="235"/>
      <c r="CK44" s="235"/>
      <c r="CL44" s="235"/>
      <c r="CM44" s="235"/>
      <c r="CN44" s="235"/>
      <c r="CO44" s="235"/>
      <c r="CP44" s="235"/>
      <c r="CQ44" s="235"/>
      <c r="CR44" s="235"/>
      <c r="CS44" s="235"/>
      <c r="CT44" s="235"/>
      <c r="CU44" s="235"/>
      <c r="CV44" s="235"/>
      <c r="CW44" s="235"/>
      <c r="CX44" s="235"/>
      <c r="CY44" s="235"/>
      <c r="CZ44" s="235"/>
      <c r="DA44" s="235"/>
      <c r="DB44" s="235"/>
      <c r="DC44" s="235"/>
      <c r="DD44" s="235"/>
      <c r="DE44" s="235"/>
      <c r="DF44" s="236"/>
      <c r="DG44" s="237"/>
      <c r="DH44" s="236"/>
      <c r="DI44" s="236"/>
      <c r="DJ44" s="236"/>
      <c r="DK44" s="235"/>
      <c r="DL44" s="235"/>
      <c r="DM44" s="236"/>
      <c r="DN44" s="235"/>
      <c r="DO44" s="238"/>
    </row>
    <row r="45" spans="1:119">
      <c r="A45" s="399">
        <v>20</v>
      </c>
      <c r="B45" s="400" t="s">
        <v>222</v>
      </c>
      <c r="C45" s="273">
        <v>22.096420745069395</v>
      </c>
      <c r="D45" s="362">
        <v>104.3</v>
      </c>
      <c r="E45" s="274">
        <v>572.20000000000005</v>
      </c>
      <c r="F45" s="362">
        <v>0</v>
      </c>
      <c r="G45" s="274">
        <v>85.546875</v>
      </c>
      <c r="H45" s="362">
        <v>4</v>
      </c>
      <c r="I45" s="274">
        <v>61.233933161953722</v>
      </c>
      <c r="J45" s="362">
        <v>47.447916666666664</v>
      </c>
      <c r="K45" s="274">
        <v>69.489999999999995</v>
      </c>
      <c r="L45" s="362">
        <v>1.5753938484621155</v>
      </c>
      <c r="M45" s="274">
        <v>26.5</v>
      </c>
      <c r="N45" s="362">
        <v>55.3</v>
      </c>
      <c r="O45" s="274">
        <v>0.18235747303543914</v>
      </c>
      <c r="P45" s="362">
        <v>69.401041666666657</v>
      </c>
      <c r="Q45" s="274" t="s">
        <v>51</v>
      </c>
      <c r="R45" s="362" t="s">
        <v>51</v>
      </c>
      <c r="S45" s="274">
        <v>26.055237102657632</v>
      </c>
      <c r="T45" s="362">
        <v>5.7552843601895738</v>
      </c>
      <c r="U45" s="274">
        <v>77.808245175796671</v>
      </c>
      <c r="V45" s="362">
        <v>0.82179505656999996</v>
      </c>
      <c r="W45" s="274">
        <v>99.997735727700004</v>
      </c>
      <c r="X45" s="362" t="s">
        <v>51</v>
      </c>
      <c r="Y45" s="274">
        <v>1065.6600000000001</v>
      </c>
      <c r="Z45" s="362">
        <v>7.11</v>
      </c>
      <c r="AA45" s="274">
        <v>0.10245114361089055</v>
      </c>
      <c r="AB45" s="362">
        <v>2.4900000000000002</v>
      </c>
      <c r="AC45" s="274">
        <v>10025.1</v>
      </c>
      <c r="AD45" s="362">
        <v>6.5502183406113534</v>
      </c>
      <c r="AE45" s="274">
        <v>25.023696682464454</v>
      </c>
      <c r="AF45" s="362">
        <v>9.8000000000000007</v>
      </c>
      <c r="AG45" s="274">
        <v>20.36</v>
      </c>
      <c r="AH45" s="362" t="s">
        <v>51</v>
      </c>
      <c r="AI45" s="274">
        <v>17.785502989342344</v>
      </c>
      <c r="AJ45" s="362">
        <v>384.30115453998798</v>
      </c>
      <c r="AK45" s="274">
        <v>16.739999999999998</v>
      </c>
      <c r="AL45" s="362">
        <v>14.3</v>
      </c>
      <c r="AM45" s="274">
        <v>7.5</v>
      </c>
      <c r="AN45" s="362">
        <v>64.12</v>
      </c>
      <c r="AO45" s="274">
        <v>14.562530218879759</v>
      </c>
      <c r="AP45" s="362">
        <v>70.28</v>
      </c>
      <c r="AQ45" s="274">
        <v>59.578030810448759</v>
      </c>
      <c r="AR45" s="362">
        <v>3.69</v>
      </c>
      <c r="AS45" s="274">
        <v>0.65923411530866283</v>
      </c>
      <c r="AT45" s="362">
        <v>76.637563451595611</v>
      </c>
      <c r="AU45" s="369"/>
      <c r="AV45" s="269"/>
      <c r="BJ45" s="365"/>
      <c r="BK45" s="365"/>
      <c r="BL45" s="368"/>
      <c r="BM45" s="368"/>
      <c r="BN45" s="236"/>
      <c r="BO45" s="236"/>
      <c r="BP45" s="236"/>
      <c r="BQ45" s="236"/>
      <c r="BR45" s="236"/>
      <c r="BS45" s="236"/>
      <c r="BT45" s="235"/>
      <c r="BU45" s="235"/>
      <c r="BV45" s="235"/>
      <c r="BW45" s="235"/>
      <c r="BX45" s="235"/>
      <c r="BY45" s="235"/>
      <c r="BZ45" s="235"/>
      <c r="CA45" s="235"/>
      <c r="CB45" s="235"/>
      <c r="CC45" s="235"/>
      <c r="CD45" s="235"/>
      <c r="CE45" s="235"/>
      <c r="CF45" s="235"/>
      <c r="CG45" s="235"/>
      <c r="CH45" s="235"/>
      <c r="CI45" s="235"/>
      <c r="CJ45" s="235"/>
      <c r="CK45" s="235"/>
      <c r="CL45" s="235"/>
      <c r="CM45" s="235"/>
      <c r="CN45" s="235"/>
      <c r="CO45" s="235"/>
      <c r="CP45" s="235"/>
      <c r="CQ45" s="235"/>
      <c r="CR45" s="235"/>
      <c r="CS45" s="235"/>
      <c r="CT45" s="235"/>
      <c r="CU45" s="235"/>
      <c r="CV45" s="235"/>
      <c r="CW45" s="235"/>
      <c r="CX45" s="235"/>
      <c r="CY45" s="235"/>
      <c r="CZ45" s="235"/>
      <c r="DA45" s="235"/>
      <c r="DB45" s="235"/>
      <c r="DC45" s="235"/>
      <c r="DD45" s="235"/>
      <c r="DE45" s="235"/>
      <c r="DF45" s="236"/>
      <c r="DG45" s="237"/>
      <c r="DH45" s="236"/>
      <c r="DI45" s="236"/>
      <c r="DJ45" s="236"/>
      <c r="DK45" s="235"/>
      <c r="DL45" s="235"/>
      <c r="DM45" s="236"/>
      <c r="DN45" s="235"/>
      <c r="DO45" s="238"/>
    </row>
    <row r="46" spans="1:119">
      <c r="A46" s="399">
        <v>155</v>
      </c>
      <c r="B46" s="400" t="s">
        <v>356</v>
      </c>
      <c r="C46" s="273">
        <v>98.403707518022657</v>
      </c>
      <c r="D46" s="362">
        <v>85.8</v>
      </c>
      <c r="E46" s="274">
        <v>388.9</v>
      </c>
      <c r="F46" s="362">
        <v>0</v>
      </c>
      <c r="G46" s="274">
        <v>89.892008639308855</v>
      </c>
      <c r="H46" s="362">
        <v>4</v>
      </c>
      <c r="I46" s="274">
        <v>54.111405835543771</v>
      </c>
      <c r="J46" s="362">
        <v>91.61987041036717</v>
      </c>
      <c r="K46" s="274">
        <v>0</v>
      </c>
      <c r="L46" s="362">
        <v>0</v>
      </c>
      <c r="M46" s="274">
        <v>20.2</v>
      </c>
      <c r="N46" s="362">
        <v>63.6</v>
      </c>
      <c r="O46" s="274">
        <v>0.97969656403391348</v>
      </c>
      <c r="P46" s="362">
        <v>57.149028077753783</v>
      </c>
      <c r="Q46" s="274" t="s">
        <v>51</v>
      </c>
      <c r="R46" s="362" t="s">
        <v>51</v>
      </c>
      <c r="S46" s="274">
        <v>44.642857142857139</v>
      </c>
      <c r="T46" s="362">
        <v>3.1203189694832081</v>
      </c>
      <c r="U46" s="274">
        <v>61.419740021213002</v>
      </c>
      <c r="V46" s="362">
        <v>0.45848289370500001</v>
      </c>
      <c r="W46" s="274">
        <v>21.916734186300001</v>
      </c>
      <c r="X46" s="362" t="s">
        <v>51</v>
      </c>
      <c r="Y46" s="274">
        <v>1148.45</v>
      </c>
      <c r="Z46" s="362">
        <v>6.3</v>
      </c>
      <c r="AA46" s="274">
        <v>1.1311193557144151E-2</v>
      </c>
      <c r="AB46" s="362">
        <v>1.35</v>
      </c>
      <c r="AC46" s="274">
        <v>9547.34</v>
      </c>
      <c r="AD46" s="362">
        <v>7.5071633237822359</v>
      </c>
      <c r="AE46" s="274">
        <v>24.56556082148499</v>
      </c>
      <c r="AF46" s="362">
        <v>12.4</v>
      </c>
      <c r="AG46" s="274">
        <v>18.579999999999998</v>
      </c>
      <c r="AH46" s="362" t="s">
        <v>51</v>
      </c>
      <c r="AI46" s="274">
        <v>123.33537145429986</v>
      </c>
      <c r="AJ46" s="362">
        <v>74.295995202039137</v>
      </c>
      <c r="AK46" s="274">
        <v>29.45</v>
      </c>
      <c r="AL46" s="362">
        <v>13.22</v>
      </c>
      <c r="AM46" s="274">
        <v>7.3</v>
      </c>
      <c r="AN46" s="362">
        <v>64.760000000000005</v>
      </c>
      <c r="AO46" s="274">
        <v>2.6571817034087597</v>
      </c>
      <c r="AP46" s="362">
        <v>59.18</v>
      </c>
      <c r="AQ46" s="274">
        <v>53.589598643301294</v>
      </c>
      <c r="AR46" s="362">
        <v>3.58</v>
      </c>
      <c r="AS46" s="274">
        <v>1.9898926185607555</v>
      </c>
      <c r="AT46" s="362">
        <v>60.1067785537197</v>
      </c>
      <c r="AU46" s="369"/>
      <c r="AV46" s="269"/>
      <c r="BJ46" s="365"/>
      <c r="BK46" s="365"/>
      <c r="BL46" s="368"/>
      <c r="BM46" s="368"/>
      <c r="BN46" s="236"/>
      <c r="BO46" s="236"/>
      <c r="BP46" s="236"/>
      <c r="BQ46" s="236"/>
      <c r="BR46" s="236"/>
      <c r="BS46" s="236"/>
      <c r="BT46" s="235"/>
      <c r="BU46" s="235"/>
      <c r="BV46" s="235"/>
      <c r="BW46" s="235"/>
      <c r="BX46" s="235"/>
      <c r="BY46" s="235"/>
      <c r="BZ46" s="235"/>
      <c r="CA46" s="235"/>
      <c r="CB46" s="235"/>
      <c r="CC46" s="235"/>
      <c r="CD46" s="235"/>
      <c r="CE46" s="235"/>
      <c r="CF46" s="235"/>
      <c r="CG46" s="235"/>
      <c r="CH46" s="235"/>
      <c r="CI46" s="235"/>
      <c r="CJ46" s="235"/>
      <c r="CK46" s="235"/>
      <c r="CL46" s="235"/>
      <c r="CM46" s="235"/>
      <c r="CN46" s="235"/>
      <c r="CO46" s="235"/>
      <c r="CP46" s="235"/>
      <c r="CQ46" s="235"/>
      <c r="CR46" s="235"/>
      <c r="CS46" s="235"/>
      <c r="CT46" s="235"/>
      <c r="CU46" s="235"/>
      <c r="CV46" s="235"/>
      <c r="CW46" s="235"/>
      <c r="CX46" s="235"/>
      <c r="CY46" s="235"/>
      <c r="CZ46" s="235"/>
      <c r="DA46" s="235"/>
      <c r="DB46" s="235"/>
      <c r="DC46" s="235"/>
      <c r="DD46" s="235"/>
      <c r="DE46" s="235"/>
      <c r="DF46" s="236"/>
      <c r="DG46" s="237"/>
      <c r="DH46" s="236"/>
      <c r="DI46" s="236"/>
      <c r="DJ46" s="236"/>
      <c r="DK46" s="235"/>
      <c r="DL46" s="235"/>
      <c r="DM46" s="236"/>
      <c r="DN46" s="235"/>
      <c r="DO46" s="238"/>
    </row>
    <row r="47" spans="1:119">
      <c r="A47" s="399">
        <v>21</v>
      </c>
      <c r="B47" s="400" t="s">
        <v>223</v>
      </c>
      <c r="C47" s="273">
        <v>53.868312757201643</v>
      </c>
      <c r="D47" s="362">
        <v>107.7</v>
      </c>
      <c r="E47" s="274">
        <v>572.20000000000005</v>
      </c>
      <c r="F47" s="362">
        <v>19.334349593495933</v>
      </c>
      <c r="G47" s="274">
        <v>81.072154471544707</v>
      </c>
      <c r="H47" s="362">
        <v>4</v>
      </c>
      <c r="I47" s="274">
        <v>79.492162197175801</v>
      </c>
      <c r="J47" s="362">
        <v>67.784552845528452</v>
      </c>
      <c r="K47" s="274">
        <v>16.829999999999998</v>
      </c>
      <c r="L47" s="362">
        <v>10.329757647993642</v>
      </c>
      <c r="M47" s="274">
        <v>23.1</v>
      </c>
      <c r="N47" s="362">
        <v>44.1</v>
      </c>
      <c r="O47" s="274">
        <v>0.39693486590038313</v>
      </c>
      <c r="P47" s="362">
        <v>60.696138211382113</v>
      </c>
      <c r="Q47" s="274" t="s">
        <v>51</v>
      </c>
      <c r="R47" s="362" t="s">
        <v>51</v>
      </c>
      <c r="S47" s="274">
        <v>51.59958720330237</v>
      </c>
      <c r="T47" s="362">
        <v>7.1230637076219701</v>
      </c>
      <c r="U47" s="274">
        <v>68.407986665823003</v>
      </c>
      <c r="V47" s="362">
        <v>0.77323594033300003</v>
      </c>
      <c r="W47" s="274">
        <v>57.232266080999999</v>
      </c>
      <c r="X47" s="362" t="s">
        <v>51</v>
      </c>
      <c r="Y47" s="274">
        <v>755.57</v>
      </c>
      <c r="Z47" s="362">
        <v>4.45</v>
      </c>
      <c r="AA47" s="274">
        <v>5.2622577716969467E-2</v>
      </c>
      <c r="AB47" s="362">
        <v>1.88</v>
      </c>
      <c r="AC47" s="274">
        <v>10380.530000000001</v>
      </c>
      <c r="AD47" s="362">
        <v>4.5585780664952402</v>
      </c>
      <c r="AE47" s="274">
        <v>34.820775420629111</v>
      </c>
      <c r="AF47" s="362">
        <v>9.8000000000000007</v>
      </c>
      <c r="AG47" s="274">
        <v>19.53</v>
      </c>
      <c r="AH47" s="362" t="s">
        <v>51</v>
      </c>
      <c r="AI47" s="274">
        <v>13.241551882460975</v>
      </c>
      <c r="AJ47" s="362">
        <v>96.452386533828218</v>
      </c>
      <c r="AK47" s="274">
        <v>15.46</v>
      </c>
      <c r="AL47" s="362">
        <v>11.79</v>
      </c>
      <c r="AM47" s="274">
        <v>7.5</v>
      </c>
      <c r="AN47" s="362">
        <v>69.02</v>
      </c>
      <c r="AO47" s="274">
        <v>14.562530218879759</v>
      </c>
      <c r="AP47" s="362">
        <v>61.86</v>
      </c>
      <c r="AQ47" s="274">
        <v>60.275335876596451</v>
      </c>
      <c r="AR47" s="362">
        <v>3.69</v>
      </c>
      <c r="AS47" s="274">
        <v>1.3619339072870131</v>
      </c>
      <c r="AT47" s="362">
        <v>66.993662445887281</v>
      </c>
      <c r="AU47" s="369"/>
      <c r="AV47" s="269"/>
      <c r="BJ47" s="365"/>
      <c r="BK47" s="365"/>
      <c r="BL47" s="368"/>
      <c r="BM47" s="368"/>
      <c r="BN47" s="236"/>
      <c r="BO47" s="236"/>
      <c r="BP47" s="236"/>
      <c r="BQ47" s="236"/>
      <c r="BR47" s="236"/>
      <c r="BS47" s="236"/>
      <c r="BT47" s="235"/>
      <c r="BU47" s="235"/>
      <c r="BV47" s="235"/>
      <c r="BW47" s="235"/>
      <c r="BX47" s="235"/>
      <c r="BY47" s="235"/>
      <c r="BZ47" s="235"/>
      <c r="CA47" s="235"/>
      <c r="CB47" s="235"/>
      <c r="CC47" s="235"/>
      <c r="CD47" s="235"/>
      <c r="CE47" s="235"/>
      <c r="CF47" s="235"/>
      <c r="CG47" s="235"/>
      <c r="CH47" s="235"/>
      <c r="CI47" s="235"/>
      <c r="CJ47" s="235"/>
      <c r="CK47" s="235"/>
      <c r="CL47" s="235"/>
      <c r="CM47" s="235"/>
      <c r="CN47" s="235"/>
      <c r="CO47" s="235"/>
      <c r="CP47" s="235"/>
      <c r="CQ47" s="235"/>
      <c r="CR47" s="235"/>
      <c r="CS47" s="235"/>
      <c r="CT47" s="235"/>
      <c r="CU47" s="235"/>
      <c r="CV47" s="235"/>
      <c r="CW47" s="235"/>
      <c r="CX47" s="235"/>
      <c r="CY47" s="235"/>
      <c r="CZ47" s="235"/>
      <c r="DA47" s="235"/>
      <c r="DB47" s="235"/>
      <c r="DC47" s="235"/>
      <c r="DD47" s="235"/>
      <c r="DE47" s="235"/>
      <c r="DF47" s="236"/>
      <c r="DG47" s="237"/>
      <c r="DH47" s="236"/>
      <c r="DI47" s="236"/>
      <c r="DJ47" s="236"/>
      <c r="DK47" s="235"/>
      <c r="DL47" s="235"/>
      <c r="DM47" s="236"/>
      <c r="DN47" s="235"/>
      <c r="DO47" s="238"/>
    </row>
    <row r="48" spans="1:119">
      <c r="A48" s="399">
        <v>156</v>
      </c>
      <c r="B48" s="400" t="s">
        <v>357</v>
      </c>
      <c r="C48" s="273">
        <v>93.994995829858226</v>
      </c>
      <c r="D48" s="362">
        <v>92.1</v>
      </c>
      <c r="E48" s="274">
        <v>416.1</v>
      </c>
      <c r="F48" s="362">
        <v>0</v>
      </c>
      <c r="G48" s="274">
        <v>100</v>
      </c>
      <c r="H48" s="362">
        <v>4</v>
      </c>
      <c r="I48" s="274">
        <v>86.087624903920059</v>
      </c>
      <c r="J48" s="362">
        <v>100</v>
      </c>
      <c r="K48" s="274">
        <v>0</v>
      </c>
      <c r="L48" s="362">
        <v>0</v>
      </c>
      <c r="M48" s="274">
        <v>22.7</v>
      </c>
      <c r="N48" s="362">
        <v>46.5</v>
      </c>
      <c r="O48" s="274">
        <v>0.59890023566378636</v>
      </c>
      <c r="P48" s="362">
        <v>97.921478060046184</v>
      </c>
      <c r="Q48" s="274" t="s">
        <v>51</v>
      </c>
      <c r="R48" s="362" t="s">
        <v>51</v>
      </c>
      <c r="S48" s="274">
        <v>388.50038850038851</v>
      </c>
      <c r="T48" s="362">
        <v>3.6740810219304123</v>
      </c>
      <c r="U48" s="274">
        <v>35.298329201253992</v>
      </c>
      <c r="V48" s="362">
        <v>0.81197152609099998</v>
      </c>
      <c r="W48" s="274">
        <v>44.295724161099997</v>
      </c>
      <c r="X48" s="362" t="s">
        <v>51</v>
      </c>
      <c r="Y48" s="274">
        <v>936.59</v>
      </c>
      <c r="Z48" s="362">
        <v>6.03</v>
      </c>
      <c r="AA48" s="274">
        <v>8.8422216082011604E-2</v>
      </c>
      <c r="AB48" s="362">
        <v>0.43</v>
      </c>
      <c r="AC48" s="274">
        <v>8671.23</v>
      </c>
      <c r="AD48" s="362">
        <v>15.303668069753456</v>
      </c>
      <c r="AE48" s="274">
        <v>22.131147540983605</v>
      </c>
      <c r="AF48" s="362">
        <v>15.1</v>
      </c>
      <c r="AG48" s="274">
        <v>19.53</v>
      </c>
      <c r="AH48" s="362" t="s">
        <v>51</v>
      </c>
      <c r="AI48" s="274">
        <v>19.194965116279068</v>
      </c>
      <c r="AJ48" s="362">
        <v>95.403214704732122</v>
      </c>
      <c r="AK48" s="274">
        <v>0</v>
      </c>
      <c r="AL48" s="362">
        <v>15.75</v>
      </c>
      <c r="AM48" s="274">
        <v>6.9</v>
      </c>
      <c r="AN48" s="362">
        <v>61.17</v>
      </c>
      <c r="AO48" s="274">
        <v>2.0869785656841149</v>
      </c>
      <c r="AP48" s="362">
        <v>74.150000000000006</v>
      </c>
      <c r="AQ48" s="274">
        <v>45.609318996415773</v>
      </c>
      <c r="AR48" s="362">
        <v>3.72</v>
      </c>
      <c r="AS48" s="274">
        <v>3.0205654712416639</v>
      </c>
      <c r="AT48" s="362">
        <v>32.379299969014177</v>
      </c>
      <c r="AU48" s="369"/>
      <c r="AV48" s="269"/>
      <c r="BJ48" s="365"/>
      <c r="BK48" s="365"/>
      <c r="BL48" s="368"/>
      <c r="BM48" s="368"/>
      <c r="BN48" s="236"/>
      <c r="BO48" s="236"/>
      <c r="BP48" s="236"/>
      <c r="BQ48" s="236"/>
      <c r="BR48" s="236"/>
      <c r="BS48" s="236"/>
      <c r="BT48" s="235"/>
      <c r="BU48" s="235"/>
      <c r="BV48" s="235"/>
      <c r="BW48" s="235"/>
      <c r="BX48" s="235"/>
      <c r="BY48" s="235"/>
      <c r="BZ48" s="235"/>
      <c r="CA48" s="235"/>
      <c r="CB48" s="235"/>
      <c r="CC48" s="235"/>
      <c r="CD48" s="235"/>
      <c r="CE48" s="235"/>
      <c r="CF48" s="235"/>
      <c r="CG48" s="235"/>
      <c r="CH48" s="235"/>
      <c r="CI48" s="235"/>
      <c r="CJ48" s="235"/>
      <c r="CK48" s="235"/>
      <c r="CL48" s="235"/>
      <c r="CM48" s="235"/>
      <c r="CN48" s="235"/>
      <c r="CO48" s="235"/>
      <c r="CP48" s="235"/>
      <c r="CQ48" s="235"/>
      <c r="CR48" s="235"/>
      <c r="CS48" s="235"/>
      <c r="CT48" s="235"/>
      <c r="CU48" s="235"/>
      <c r="CV48" s="235"/>
      <c r="CW48" s="235"/>
      <c r="CX48" s="235"/>
      <c r="CY48" s="235"/>
      <c r="CZ48" s="235"/>
      <c r="DA48" s="235"/>
      <c r="DB48" s="235"/>
      <c r="DC48" s="235"/>
      <c r="DD48" s="235"/>
      <c r="DE48" s="235"/>
      <c r="DF48" s="236"/>
      <c r="DG48" s="237"/>
      <c r="DH48" s="236"/>
      <c r="DI48" s="236"/>
      <c r="DJ48" s="236"/>
      <c r="DK48" s="235"/>
      <c r="DL48" s="235"/>
      <c r="DM48" s="236"/>
      <c r="DN48" s="235"/>
      <c r="DO48" s="238"/>
    </row>
    <row r="49" spans="1:119">
      <c r="A49" s="399">
        <v>22</v>
      </c>
      <c r="B49" s="400" t="s">
        <v>224</v>
      </c>
      <c r="C49" s="273">
        <v>17.937701396348015</v>
      </c>
      <c r="D49" s="362">
        <v>99</v>
      </c>
      <c r="E49" s="274">
        <v>572.20000000000005</v>
      </c>
      <c r="F49" s="362">
        <v>24.776400439353523</v>
      </c>
      <c r="G49" s="274">
        <v>85.67393692138711</v>
      </c>
      <c r="H49" s="362">
        <v>4</v>
      </c>
      <c r="I49" s="274">
        <v>84.095964410549726</v>
      </c>
      <c r="J49" s="362">
        <v>100</v>
      </c>
      <c r="K49" s="274">
        <v>98.93</v>
      </c>
      <c r="L49" s="362">
        <v>0</v>
      </c>
      <c r="M49" s="274">
        <v>17.399999999999999</v>
      </c>
      <c r="N49" s="362">
        <v>58.9</v>
      </c>
      <c r="O49" s="274">
        <v>0.3246080760095012</v>
      </c>
      <c r="P49" s="362">
        <v>86.960615094931754</v>
      </c>
      <c r="Q49" s="274" t="s">
        <v>51</v>
      </c>
      <c r="R49" s="362" t="s">
        <v>51</v>
      </c>
      <c r="S49" s="274">
        <v>63.542494042891185</v>
      </c>
      <c r="T49" s="362">
        <v>7.1230637076219701</v>
      </c>
      <c r="U49" s="274">
        <v>50.551051195573791</v>
      </c>
      <c r="V49" s="362">
        <v>1.40428367446</v>
      </c>
      <c r="W49" s="274">
        <v>43.046633595700001</v>
      </c>
      <c r="X49" s="362" t="s">
        <v>51</v>
      </c>
      <c r="Y49" s="274">
        <v>847.49</v>
      </c>
      <c r="Z49" s="362">
        <v>5.52</v>
      </c>
      <c r="AA49" s="274">
        <v>6.7483213550629279E-2</v>
      </c>
      <c r="AB49" s="362">
        <v>1.99</v>
      </c>
      <c r="AC49" s="274">
        <v>11211.76</v>
      </c>
      <c r="AD49" s="362">
        <v>6.3278742042548561</v>
      </c>
      <c r="AE49" s="274">
        <v>38.775510204081634</v>
      </c>
      <c r="AF49" s="362">
        <v>9.8000000000000007</v>
      </c>
      <c r="AG49" s="274">
        <v>26.63</v>
      </c>
      <c r="AH49" s="362" t="s">
        <v>51</v>
      </c>
      <c r="AI49" s="274">
        <v>98.771740335997393</v>
      </c>
      <c r="AJ49" s="362">
        <v>87.304664334135154</v>
      </c>
      <c r="AK49" s="274">
        <v>18.649999999999999</v>
      </c>
      <c r="AL49" s="362">
        <v>13.65</v>
      </c>
      <c r="AM49" s="274">
        <v>7.5</v>
      </c>
      <c r="AN49" s="362">
        <v>69.180000000000007</v>
      </c>
      <c r="AO49" s="274">
        <v>14.562530218879759</v>
      </c>
      <c r="AP49" s="362">
        <v>59.48</v>
      </c>
      <c r="AQ49" s="274">
        <v>58.724324324324328</v>
      </c>
      <c r="AR49" s="362">
        <v>3.69</v>
      </c>
      <c r="AS49" s="274">
        <v>4.2367790015579736</v>
      </c>
      <c r="AT49" s="362">
        <v>44.208289098800336</v>
      </c>
      <c r="AU49" s="369"/>
      <c r="AV49" s="269"/>
      <c r="BJ49" s="365"/>
      <c r="BK49" s="365"/>
      <c r="BL49" s="368"/>
      <c r="BM49" s="368"/>
      <c r="BN49" s="236"/>
      <c r="BO49" s="236"/>
      <c r="BP49" s="236"/>
      <c r="BQ49" s="236"/>
      <c r="BR49" s="236"/>
      <c r="BS49" s="236"/>
      <c r="BT49" s="235"/>
      <c r="BU49" s="235"/>
      <c r="BV49" s="235"/>
      <c r="BW49" s="235"/>
      <c r="BX49" s="235"/>
      <c r="BY49" s="235"/>
      <c r="BZ49" s="235"/>
      <c r="CA49" s="235"/>
      <c r="CB49" s="235"/>
      <c r="CC49" s="235"/>
      <c r="CD49" s="235"/>
      <c r="CE49" s="235"/>
      <c r="CF49" s="235"/>
      <c r="CG49" s="235"/>
      <c r="CH49" s="235"/>
      <c r="CI49" s="235"/>
      <c r="CJ49" s="235"/>
      <c r="CK49" s="235"/>
      <c r="CL49" s="235"/>
      <c r="CM49" s="235"/>
      <c r="CN49" s="235"/>
      <c r="CO49" s="235"/>
      <c r="CP49" s="235"/>
      <c r="CQ49" s="235"/>
      <c r="CR49" s="235"/>
      <c r="CS49" s="235"/>
      <c r="CT49" s="235"/>
      <c r="CU49" s="235"/>
      <c r="CV49" s="235"/>
      <c r="CW49" s="235"/>
      <c r="CX49" s="235"/>
      <c r="CY49" s="235"/>
      <c r="CZ49" s="235"/>
      <c r="DA49" s="235"/>
      <c r="DB49" s="235"/>
      <c r="DC49" s="235"/>
      <c r="DD49" s="235"/>
      <c r="DE49" s="235"/>
      <c r="DF49" s="236"/>
      <c r="DG49" s="237"/>
      <c r="DH49" s="236"/>
      <c r="DI49" s="236"/>
      <c r="DJ49" s="236"/>
      <c r="DK49" s="235"/>
      <c r="DL49" s="235"/>
      <c r="DM49" s="236"/>
      <c r="DN49" s="235"/>
      <c r="DO49" s="238"/>
    </row>
    <row r="50" spans="1:119">
      <c r="A50" s="399">
        <v>157</v>
      </c>
      <c r="B50" s="400" t="s">
        <v>358</v>
      </c>
      <c r="C50" s="273">
        <v>67.7</v>
      </c>
      <c r="D50" s="362">
        <v>102.1</v>
      </c>
      <c r="E50" s="274">
        <v>250.2</v>
      </c>
      <c r="F50" s="362">
        <v>0.16629711751662971</v>
      </c>
      <c r="G50" s="274">
        <v>95.925720620842569</v>
      </c>
      <c r="H50" s="362">
        <v>4</v>
      </c>
      <c r="I50" s="274">
        <v>82.885906040268452</v>
      </c>
      <c r="J50" s="362">
        <v>92.350332594235027</v>
      </c>
      <c r="K50" s="274">
        <v>97.18</v>
      </c>
      <c r="L50" s="362">
        <v>0</v>
      </c>
      <c r="M50" s="274">
        <v>20.399999999999999</v>
      </c>
      <c r="N50" s="362">
        <v>41.9</v>
      </c>
      <c r="O50" s="274">
        <v>0.32254901960784316</v>
      </c>
      <c r="P50" s="362">
        <v>60.421286031042129</v>
      </c>
      <c r="Q50" s="274" t="s">
        <v>51</v>
      </c>
      <c r="R50" s="362" t="s">
        <v>51</v>
      </c>
      <c r="S50" s="274">
        <v>28.368794326241133</v>
      </c>
      <c r="T50" s="362">
        <v>3.8175624073436261</v>
      </c>
      <c r="U50" s="274">
        <v>86.670587359533997</v>
      </c>
      <c r="V50" s="362">
        <v>0.32796052126500003</v>
      </c>
      <c r="W50" s="274">
        <v>76.9146088273</v>
      </c>
      <c r="X50" s="362" t="s">
        <v>51</v>
      </c>
      <c r="Y50" s="274">
        <v>899.53</v>
      </c>
      <c r="Z50" s="362">
        <v>6.04</v>
      </c>
      <c r="AA50" s="274">
        <v>0.14908657202699557</v>
      </c>
      <c r="AB50" s="362">
        <v>1.17</v>
      </c>
      <c r="AC50" s="274">
        <v>10437.129999999999</v>
      </c>
      <c r="AD50" s="362">
        <v>5.5134090359990333</v>
      </c>
      <c r="AE50" s="274">
        <v>30.297029702970296</v>
      </c>
      <c r="AF50" s="362">
        <v>9.6999999999999993</v>
      </c>
      <c r="AG50" s="274">
        <v>17.809999999999999</v>
      </c>
      <c r="AH50" s="362" t="s">
        <v>51</v>
      </c>
      <c r="AI50" s="274">
        <v>0</v>
      </c>
      <c r="AJ50" s="362">
        <v>86.95367439176843</v>
      </c>
      <c r="AK50" s="274">
        <v>10.6</v>
      </c>
      <c r="AL50" s="362">
        <v>14.02</v>
      </c>
      <c r="AM50" s="274">
        <v>7.6</v>
      </c>
      <c r="AN50" s="362">
        <v>66.97</v>
      </c>
      <c r="AO50" s="274">
        <v>1.7484725754727413</v>
      </c>
      <c r="AP50" s="362">
        <v>67.739999999999995</v>
      </c>
      <c r="AQ50" s="274">
        <v>52.208976157082752</v>
      </c>
      <c r="AR50" s="362">
        <v>3.57</v>
      </c>
      <c r="AS50" s="274">
        <v>1.987115523267023</v>
      </c>
      <c r="AT50" s="362">
        <v>85.556077524739479</v>
      </c>
      <c r="AU50" s="369"/>
      <c r="AV50" s="269"/>
      <c r="BJ50" s="365"/>
      <c r="BK50" s="365"/>
      <c r="BL50" s="368"/>
      <c r="BM50" s="368"/>
      <c r="BN50" s="236"/>
      <c r="BO50" s="236"/>
      <c r="BP50" s="236"/>
      <c r="BQ50" s="236"/>
      <c r="BR50" s="236"/>
      <c r="BS50" s="236"/>
      <c r="BT50" s="235"/>
      <c r="BU50" s="235"/>
      <c r="BV50" s="235"/>
      <c r="BW50" s="235"/>
      <c r="BX50" s="235"/>
      <c r="BY50" s="235"/>
      <c r="BZ50" s="235"/>
      <c r="CA50" s="235"/>
      <c r="CB50" s="235"/>
      <c r="CC50" s="235"/>
      <c r="CD50" s="235"/>
      <c r="CE50" s="235"/>
      <c r="CF50" s="235"/>
      <c r="CG50" s="235"/>
      <c r="CH50" s="235"/>
      <c r="CI50" s="235"/>
      <c r="CJ50" s="235"/>
      <c r="CK50" s="235"/>
      <c r="CL50" s="235"/>
      <c r="CM50" s="235"/>
      <c r="CN50" s="235"/>
      <c r="CO50" s="235"/>
      <c r="CP50" s="235"/>
      <c r="CQ50" s="235"/>
      <c r="CR50" s="235"/>
      <c r="CS50" s="235"/>
      <c r="CT50" s="235"/>
      <c r="CU50" s="235"/>
      <c r="CV50" s="235"/>
      <c r="CW50" s="235"/>
      <c r="CX50" s="235"/>
      <c r="CY50" s="235"/>
      <c r="CZ50" s="235"/>
      <c r="DA50" s="235"/>
      <c r="DB50" s="235"/>
      <c r="DC50" s="235"/>
      <c r="DD50" s="235"/>
      <c r="DE50" s="235"/>
      <c r="DF50" s="236"/>
      <c r="DG50" s="237"/>
      <c r="DH50" s="236"/>
      <c r="DI50" s="236"/>
      <c r="DJ50" s="236"/>
      <c r="DK50" s="235"/>
      <c r="DL50" s="235"/>
      <c r="DM50" s="236"/>
      <c r="DN50" s="235"/>
      <c r="DO50" s="238"/>
    </row>
    <row r="51" spans="1:119">
      <c r="A51" s="399">
        <v>23</v>
      </c>
      <c r="B51" s="400" t="s">
        <v>225</v>
      </c>
      <c r="C51" s="273">
        <v>94.892188986365085</v>
      </c>
      <c r="D51" s="362">
        <v>96</v>
      </c>
      <c r="E51" s="274">
        <v>572.20000000000005</v>
      </c>
      <c r="F51" s="362">
        <v>95.54697140404528</v>
      </c>
      <c r="G51" s="274">
        <v>99.399109394280799</v>
      </c>
      <c r="H51" s="362">
        <v>2</v>
      </c>
      <c r="I51" s="274">
        <v>85.375547504461153</v>
      </c>
      <c r="J51" s="362">
        <v>99.761253286120493</v>
      </c>
      <c r="K51" s="274">
        <v>90.94</v>
      </c>
      <c r="L51" s="362">
        <v>0.17432166136122479</v>
      </c>
      <c r="M51" s="274">
        <v>30.6</v>
      </c>
      <c r="N51" s="362">
        <v>73.8</v>
      </c>
      <c r="O51" s="274">
        <v>1.5508185985592666</v>
      </c>
      <c r="P51" s="362">
        <v>94.905842588121686</v>
      </c>
      <c r="Q51" s="274" t="s">
        <v>51</v>
      </c>
      <c r="R51" s="362" t="s">
        <v>51</v>
      </c>
      <c r="S51" s="274">
        <v>16.470394465947461</v>
      </c>
      <c r="T51" s="362">
        <v>7.1636810386333076</v>
      </c>
      <c r="U51" s="274">
        <v>38.465247326249006</v>
      </c>
      <c r="V51" s="362">
        <v>0.91043530066599998</v>
      </c>
      <c r="W51" s="274">
        <v>14.723446727200001</v>
      </c>
      <c r="X51" s="362" t="s">
        <v>51</v>
      </c>
      <c r="Y51" s="274">
        <v>796.82</v>
      </c>
      <c r="Z51" s="362">
        <v>5.28</v>
      </c>
      <c r="AA51" s="274">
        <v>3.9615839544531031E-2</v>
      </c>
      <c r="AB51" s="362">
        <v>1.95</v>
      </c>
      <c r="AC51" s="274">
        <v>11030.32</v>
      </c>
      <c r="AD51" s="362">
        <v>6.6845800549636705</v>
      </c>
      <c r="AE51" s="274">
        <v>36.753999306621758</v>
      </c>
      <c r="AF51" s="362">
        <v>9.8000000000000007</v>
      </c>
      <c r="AG51" s="274">
        <v>24.92</v>
      </c>
      <c r="AH51" s="362" t="s">
        <v>51</v>
      </c>
      <c r="AI51" s="274">
        <v>0</v>
      </c>
      <c r="AJ51" s="362">
        <v>86.886405815952074</v>
      </c>
      <c r="AK51" s="274">
        <v>19.010000000000002</v>
      </c>
      <c r="AL51" s="362">
        <v>13.16</v>
      </c>
      <c r="AM51" s="274">
        <v>7.5</v>
      </c>
      <c r="AN51" s="362">
        <v>70.84</v>
      </c>
      <c r="AO51" s="274">
        <v>14.562530218879759</v>
      </c>
      <c r="AP51" s="362">
        <v>66.150000000000006</v>
      </c>
      <c r="AQ51" s="274">
        <v>55.462369529390223</v>
      </c>
      <c r="AR51" s="362">
        <v>3.69</v>
      </c>
      <c r="AS51" s="274">
        <v>8.7690176104990591</v>
      </c>
      <c r="AT51" s="362">
        <v>35.365055556696973</v>
      </c>
      <c r="AU51" s="369"/>
      <c r="AV51" s="269"/>
      <c r="BJ51" s="365"/>
      <c r="BK51" s="365"/>
      <c r="BL51" s="368"/>
      <c r="BM51" s="368"/>
      <c r="BN51" s="236"/>
      <c r="BO51" s="236"/>
      <c r="BP51" s="236"/>
      <c r="BQ51" s="236"/>
      <c r="BR51" s="236"/>
      <c r="BS51" s="236"/>
      <c r="BT51" s="235"/>
      <c r="BU51" s="235"/>
      <c r="BV51" s="235"/>
      <c r="BW51" s="235"/>
      <c r="BX51" s="235"/>
      <c r="BY51" s="235"/>
      <c r="BZ51" s="235"/>
      <c r="CA51" s="235"/>
      <c r="CB51" s="235"/>
      <c r="CC51" s="235"/>
      <c r="CD51" s="235"/>
      <c r="CE51" s="235"/>
      <c r="CF51" s="235"/>
      <c r="CG51" s="235"/>
      <c r="CH51" s="235"/>
      <c r="CI51" s="235"/>
      <c r="CJ51" s="235"/>
      <c r="CK51" s="235"/>
      <c r="CL51" s="235"/>
      <c r="CM51" s="235"/>
      <c r="CN51" s="235"/>
      <c r="CO51" s="235"/>
      <c r="CP51" s="235"/>
      <c r="CQ51" s="235"/>
      <c r="CR51" s="235"/>
      <c r="CS51" s="235"/>
      <c r="CT51" s="235"/>
      <c r="CU51" s="235"/>
      <c r="CV51" s="235"/>
      <c r="CW51" s="235"/>
      <c r="CX51" s="235"/>
      <c r="CY51" s="235"/>
      <c r="CZ51" s="235"/>
      <c r="DA51" s="235"/>
      <c r="DB51" s="235"/>
      <c r="DC51" s="235"/>
      <c r="DD51" s="235"/>
      <c r="DE51" s="235"/>
      <c r="DF51" s="236"/>
      <c r="DG51" s="237"/>
      <c r="DH51" s="236"/>
      <c r="DI51" s="236"/>
      <c r="DJ51" s="236"/>
      <c r="DK51" s="235"/>
      <c r="DL51" s="235"/>
      <c r="DM51" s="236"/>
      <c r="DN51" s="235"/>
      <c r="DO51" s="238"/>
    </row>
    <row r="52" spans="1:119">
      <c r="A52" s="399">
        <v>24</v>
      </c>
      <c r="B52" s="400" t="s">
        <v>226</v>
      </c>
      <c r="C52" s="273">
        <v>89.70650786899192</v>
      </c>
      <c r="D52" s="362">
        <v>93.5</v>
      </c>
      <c r="E52" s="274">
        <v>521.4</v>
      </c>
      <c r="F52" s="362">
        <v>44.613259668508285</v>
      </c>
      <c r="G52" s="274">
        <v>84.703038674033152</v>
      </c>
      <c r="H52" s="362">
        <v>4</v>
      </c>
      <c r="I52" s="274">
        <v>65.06849315068493</v>
      </c>
      <c r="J52" s="362">
        <v>69.026243093922659</v>
      </c>
      <c r="K52" s="274">
        <v>52.46</v>
      </c>
      <c r="L52" s="362">
        <v>2.1739130434782608</v>
      </c>
      <c r="M52" s="274">
        <v>18.7</v>
      </c>
      <c r="N52" s="362">
        <v>64.400000000000006</v>
      </c>
      <c r="O52" s="274">
        <v>0.35817869415807557</v>
      </c>
      <c r="P52" s="362">
        <v>61.912983425414367</v>
      </c>
      <c r="Q52" s="274" t="s">
        <v>51</v>
      </c>
      <c r="R52" s="362" t="s">
        <v>51</v>
      </c>
      <c r="S52" s="274">
        <v>0</v>
      </c>
      <c r="T52" s="362">
        <v>3.192738520242242</v>
      </c>
      <c r="U52" s="274">
        <v>28.939868344433002</v>
      </c>
      <c r="V52" s="362">
        <v>0.64405942984200004</v>
      </c>
      <c r="W52" s="274">
        <v>4.6939491848700001</v>
      </c>
      <c r="X52" s="362" t="s">
        <v>51</v>
      </c>
      <c r="Y52" s="274">
        <v>1044.3399999999999</v>
      </c>
      <c r="Z52" s="362">
        <v>5.62</v>
      </c>
      <c r="AA52" s="274">
        <v>0.24045893304936281</v>
      </c>
      <c r="AB52" s="362">
        <v>1.43</v>
      </c>
      <c r="AC52" s="274">
        <v>9242.11</v>
      </c>
      <c r="AD52" s="362">
        <v>7.0223563297215756</v>
      </c>
      <c r="AE52" s="274">
        <v>19.591141396933562</v>
      </c>
      <c r="AF52" s="362">
        <v>16.5</v>
      </c>
      <c r="AG52" s="274">
        <v>17.57</v>
      </c>
      <c r="AH52" s="362" t="s">
        <v>51</v>
      </c>
      <c r="AI52" s="274">
        <v>11.613396617190197</v>
      </c>
      <c r="AJ52" s="362">
        <v>71.632090564302956</v>
      </c>
      <c r="AK52" s="274">
        <v>20.6</v>
      </c>
      <c r="AL52" s="362">
        <v>15.13</v>
      </c>
      <c r="AM52" s="274">
        <v>7.3</v>
      </c>
      <c r="AN52" s="362">
        <v>54.33</v>
      </c>
      <c r="AO52" s="274">
        <v>2.777902270103886</v>
      </c>
      <c r="AP52" s="362">
        <v>75.47</v>
      </c>
      <c r="AQ52" s="274">
        <v>47.08276797829037</v>
      </c>
      <c r="AR52" s="362">
        <v>3.57</v>
      </c>
      <c r="AS52" s="274">
        <v>1.7253521358510424</v>
      </c>
      <c r="AT52" s="362">
        <v>26.209179133432656</v>
      </c>
      <c r="AU52" s="369"/>
      <c r="AV52" s="269"/>
      <c r="BJ52" s="365"/>
      <c r="BK52" s="365"/>
      <c r="BL52" s="368"/>
      <c r="BM52" s="368"/>
      <c r="BN52" s="236"/>
      <c r="BO52" s="236"/>
      <c r="BP52" s="236"/>
      <c r="BQ52" s="236"/>
      <c r="BR52" s="236"/>
      <c r="BS52" s="236"/>
      <c r="BT52" s="235"/>
      <c r="BU52" s="235"/>
      <c r="BV52" s="235"/>
      <c r="BW52" s="235"/>
      <c r="BX52" s="235"/>
      <c r="BY52" s="235"/>
      <c r="BZ52" s="235"/>
      <c r="CA52" s="235"/>
      <c r="CB52" s="235"/>
      <c r="CC52" s="235"/>
      <c r="CD52" s="235"/>
      <c r="CE52" s="235"/>
      <c r="CF52" s="235"/>
      <c r="CG52" s="235"/>
      <c r="CH52" s="235"/>
      <c r="CI52" s="235"/>
      <c r="CJ52" s="235"/>
      <c r="CK52" s="235"/>
      <c r="CL52" s="235"/>
      <c r="CM52" s="235"/>
      <c r="CN52" s="235"/>
      <c r="CO52" s="235"/>
      <c r="CP52" s="235"/>
      <c r="CQ52" s="235"/>
      <c r="CR52" s="235"/>
      <c r="CS52" s="235"/>
      <c r="CT52" s="235"/>
      <c r="CU52" s="235"/>
      <c r="CV52" s="235"/>
      <c r="CW52" s="235"/>
      <c r="CX52" s="235"/>
      <c r="CY52" s="235"/>
      <c r="CZ52" s="235"/>
      <c r="DA52" s="235"/>
      <c r="DB52" s="235"/>
      <c r="DC52" s="235"/>
      <c r="DD52" s="235"/>
      <c r="DE52" s="235"/>
      <c r="DF52" s="236"/>
      <c r="DG52" s="237"/>
      <c r="DH52" s="236"/>
      <c r="DI52" s="236"/>
      <c r="DJ52" s="236"/>
      <c r="DK52" s="235"/>
      <c r="DL52" s="235"/>
      <c r="DM52" s="236"/>
      <c r="DN52" s="235"/>
      <c r="DO52" s="238"/>
    </row>
    <row r="53" spans="1:119">
      <c r="A53" s="399">
        <v>25</v>
      </c>
      <c r="B53" s="400" t="s">
        <v>227</v>
      </c>
      <c r="C53" s="273">
        <v>73.549232497192065</v>
      </c>
      <c r="D53" s="362">
        <v>98</v>
      </c>
      <c r="E53" s="274">
        <v>373.5</v>
      </c>
      <c r="F53" s="362">
        <v>80.096705273810869</v>
      </c>
      <c r="G53" s="274">
        <v>84.729562577307988</v>
      </c>
      <c r="H53" s="362">
        <v>4</v>
      </c>
      <c r="I53" s="274">
        <v>65.607034156239436</v>
      </c>
      <c r="J53" s="362">
        <v>85.43798493196897</v>
      </c>
      <c r="K53" s="274">
        <v>41.59</v>
      </c>
      <c r="L53" s="362">
        <v>0.86232530478739222</v>
      </c>
      <c r="M53" s="274">
        <v>34</v>
      </c>
      <c r="N53" s="362">
        <v>72.5</v>
      </c>
      <c r="O53" s="274">
        <v>1.274457316387358</v>
      </c>
      <c r="P53" s="362">
        <v>69.357921961092998</v>
      </c>
      <c r="Q53" s="274" t="s">
        <v>51</v>
      </c>
      <c r="R53" s="362" t="s">
        <v>51</v>
      </c>
      <c r="S53" s="274">
        <v>101.70640750367274</v>
      </c>
      <c r="T53" s="362">
        <v>3.2035119315623595</v>
      </c>
      <c r="U53" s="274">
        <v>63.7539167904782</v>
      </c>
      <c r="V53" s="362">
        <v>0.81629032861100004</v>
      </c>
      <c r="W53" s="274">
        <v>46.364836904699999</v>
      </c>
      <c r="X53" s="362" t="s">
        <v>51</v>
      </c>
      <c r="Y53" s="274">
        <v>933.36</v>
      </c>
      <c r="Z53" s="362">
        <v>4.96</v>
      </c>
      <c r="AA53" s="274">
        <v>0.10098856585015541</v>
      </c>
      <c r="AB53" s="362">
        <v>1.74</v>
      </c>
      <c r="AC53" s="274">
        <v>9457.24</v>
      </c>
      <c r="AD53" s="362">
        <v>8.7452389662370091</v>
      </c>
      <c r="AE53" s="274">
        <v>25.340206185567009</v>
      </c>
      <c r="AF53" s="362">
        <v>17.7</v>
      </c>
      <c r="AG53" s="274">
        <v>19</v>
      </c>
      <c r="AH53" s="362" t="s">
        <v>51</v>
      </c>
      <c r="AI53" s="274">
        <v>37.34734038921134</v>
      </c>
      <c r="AJ53" s="362">
        <v>90.02663145032426</v>
      </c>
      <c r="AK53" s="274">
        <v>19.66</v>
      </c>
      <c r="AL53" s="362">
        <v>12.93</v>
      </c>
      <c r="AM53" s="274">
        <v>6.8</v>
      </c>
      <c r="AN53" s="362">
        <v>63.39</v>
      </c>
      <c r="AO53" s="274">
        <v>2.3789171370768076</v>
      </c>
      <c r="AP53" s="362">
        <v>71.23</v>
      </c>
      <c r="AQ53" s="274">
        <v>53.361762615493959</v>
      </c>
      <c r="AR53" s="362">
        <v>3.6</v>
      </c>
      <c r="AS53" s="274">
        <v>1.3238095238095238</v>
      </c>
      <c r="AT53" s="362">
        <v>57.99135172440964</v>
      </c>
      <c r="AU53" s="369"/>
      <c r="AV53" s="269"/>
      <c r="BJ53" s="365"/>
      <c r="BK53" s="365"/>
      <c r="BL53" s="368"/>
      <c r="BM53" s="368"/>
      <c r="BN53" s="236"/>
      <c r="BO53" s="236"/>
      <c r="BP53" s="236"/>
      <c r="BQ53" s="236"/>
      <c r="BR53" s="236"/>
      <c r="BS53" s="236"/>
      <c r="BT53" s="235"/>
      <c r="BU53" s="235"/>
      <c r="BV53" s="235"/>
      <c r="BW53" s="235"/>
      <c r="BX53" s="235"/>
      <c r="BY53" s="235"/>
      <c r="BZ53" s="235"/>
      <c r="CA53" s="235"/>
      <c r="CB53" s="235"/>
      <c r="CC53" s="235"/>
      <c r="CD53" s="235"/>
      <c r="CE53" s="235"/>
      <c r="CF53" s="235"/>
      <c r="CG53" s="235"/>
      <c r="CH53" s="235"/>
      <c r="CI53" s="235"/>
      <c r="CJ53" s="235"/>
      <c r="CK53" s="235"/>
      <c r="CL53" s="235"/>
      <c r="CM53" s="235"/>
      <c r="CN53" s="235"/>
      <c r="CO53" s="235"/>
      <c r="CP53" s="235"/>
      <c r="CQ53" s="235"/>
      <c r="CR53" s="235"/>
      <c r="CS53" s="235"/>
      <c r="CT53" s="235"/>
      <c r="CU53" s="235"/>
      <c r="CV53" s="235"/>
      <c r="CW53" s="235"/>
      <c r="CX53" s="235"/>
      <c r="CY53" s="235"/>
      <c r="CZ53" s="235"/>
      <c r="DA53" s="235"/>
      <c r="DB53" s="235"/>
      <c r="DC53" s="235"/>
      <c r="DD53" s="235"/>
      <c r="DE53" s="235"/>
      <c r="DF53" s="236"/>
      <c r="DG53" s="237"/>
      <c r="DH53" s="236"/>
      <c r="DI53" s="236"/>
      <c r="DJ53" s="236"/>
      <c r="DK53" s="235"/>
      <c r="DL53" s="235"/>
      <c r="DM53" s="236"/>
      <c r="DN53" s="235"/>
      <c r="DO53" s="238"/>
    </row>
    <row r="54" spans="1:119">
      <c r="A54" s="399">
        <v>26</v>
      </c>
      <c r="B54" s="400" t="s">
        <v>228</v>
      </c>
      <c r="C54" s="273">
        <v>47.1</v>
      </c>
      <c r="D54" s="362">
        <v>94.1</v>
      </c>
      <c r="E54" s="274">
        <v>521.4</v>
      </c>
      <c r="F54" s="362">
        <v>0</v>
      </c>
      <c r="G54" s="274">
        <v>99.929795001404102</v>
      </c>
      <c r="H54" s="362">
        <v>4</v>
      </c>
      <c r="I54" s="274">
        <v>87.360699675553676</v>
      </c>
      <c r="J54" s="362">
        <v>43.162033136759334</v>
      </c>
      <c r="K54" s="274">
        <v>65.87</v>
      </c>
      <c r="L54" s="362">
        <v>0.22522522522522523</v>
      </c>
      <c r="M54" s="274">
        <v>16.3</v>
      </c>
      <c r="N54" s="362">
        <v>30.4</v>
      </c>
      <c r="O54" s="274">
        <v>0.72055030094582972</v>
      </c>
      <c r="P54" s="362">
        <v>64.61668070766639</v>
      </c>
      <c r="Q54" s="274" t="s">
        <v>51</v>
      </c>
      <c r="R54" s="362" t="s">
        <v>51</v>
      </c>
      <c r="S54" s="274">
        <v>71.89072609633358</v>
      </c>
      <c r="T54" s="362">
        <v>3.1276129695232431</v>
      </c>
      <c r="U54" s="274">
        <v>36.960508770984617</v>
      </c>
      <c r="V54" s="362">
        <v>0.84694582170900001</v>
      </c>
      <c r="W54" s="274">
        <v>55.835415818100003</v>
      </c>
      <c r="X54" s="362" t="s">
        <v>51</v>
      </c>
      <c r="Y54" s="274">
        <v>1177.25</v>
      </c>
      <c r="Z54" s="362">
        <v>5.83</v>
      </c>
      <c r="AA54" s="274">
        <v>2.9350904741638657E-2</v>
      </c>
      <c r="AB54" s="362">
        <v>0.33</v>
      </c>
      <c r="AC54" s="274">
        <v>8948.34</v>
      </c>
      <c r="AD54" s="362">
        <v>10.096603303209722</v>
      </c>
      <c r="AE54" s="274">
        <v>24.277168494516452</v>
      </c>
      <c r="AF54" s="362">
        <v>16.5</v>
      </c>
      <c r="AG54" s="274">
        <v>20.010000000000002</v>
      </c>
      <c r="AH54" s="362" t="s">
        <v>51</v>
      </c>
      <c r="AI54" s="274">
        <v>269.22518980403544</v>
      </c>
      <c r="AJ54" s="362">
        <v>192.4134500680008</v>
      </c>
      <c r="AK54" s="274">
        <v>23.58</v>
      </c>
      <c r="AL54" s="362">
        <v>14.17</v>
      </c>
      <c r="AM54" s="274">
        <v>7.3</v>
      </c>
      <c r="AN54" s="362">
        <v>63.77</v>
      </c>
      <c r="AO54" s="274">
        <v>2.777902270103886</v>
      </c>
      <c r="AP54" s="362">
        <v>57</v>
      </c>
      <c r="AQ54" s="274">
        <v>48.003502626970231</v>
      </c>
      <c r="AR54" s="362">
        <v>3.57</v>
      </c>
      <c r="AS54" s="274">
        <v>8.6543272626722523</v>
      </c>
      <c r="AT54" s="362">
        <v>33.237506740721741</v>
      </c>
      <c r="AU54" s="369"/>
      <c r="AV54" s="269"/>
      <c r="BJ54" s="365"/>
      <c r="BK54" s="365"/>
      <c r="BL54" s="368"/>
      <c r="BM54" s="368"/>
      <c r="BN54" s="236"/>
      <c r="BO54" s="236"/>
      <c r="BP54" s="236"/>
      <c r="BQ54" s="236"/>
      <c r="BR54" s="236"/>
      <c r="BS54" s="236"/>
      <c r="BT54" s="235"/>
      <c r="BU54" s="235"/>
      <c r="BV54" s="235"/>
      <c r="BW54" s="235"/>
      <c r="BX54" s="235"/>
      <c r="BY54" s="235"/>
      <c r="BZ54" s="235"/>
      <c r="CA54" s="235"/>
      <c r="CB54" s="235"/>
      <c r="CC54" s="235"/>
      <c r="CD54" s="235"/>
      <c r="CE54" s="235"/>
      <c r="CF54" s="235"/>
      <c r="CG54" s="235"/>
      <c r="CH54" s="235"/>
      <c r="CI54" s="235"/>
      <c r="CJ54" s="235"/>
      <c r="CK54" s="235"/>
      <c r="CL54" s="235"/>
      <c r="CM54" s="235"/>
      <c r="CN54" s="235"/>
      <c r="CO54" s="235"/>
      <c r="CP54" s="235"/>
      <c r="CQ54" s="235"/>
      <c r="CR54" s="235"/>
      <c r="CS54" s="235"/>
      <c r="CT54" s="235"/>
      <c r="CU54" s="235"/>
      <c r="CV54" s="235"/>
      <c r="CW54" s="235"/>
      <c r="CX54" s="235"/>
      <c r="CY54" s="235"/>
      <c r="CZ54" s="235"/>
      <c r="DA54" s="235"/>
      <c r="DB54" s="235"/>
      <c r="DC54" s="235"/>
      <c r="DD54" s="235"/>
      <c r="DE54" s="235"/>
      <c r="DF54" s="236"/>
      <c r="DG54" s="237"/>
      <c r="DH54" s="236"/>
      <c r="DI54" s="236"/>
      <c r="DJ54" s="236"/>
      <c r="DK54" s="235"/>
      <c r="DL54" s="235"/>
      <c r="DM54" s="236"/>
      <c r="DN54" s="235"/>
      <c r="DO54" s="238"/>
    </row>
    <row r="55" spans="1:119">
      <c r="A55" s="399">
        <v>27</v>
      </c>
      <c r="B55" s="400" t="s">
        <v>229</v>
      </c>
      <c r="C55" s="273">
        <v>71.401059220028884</v>
      </c>
      <c r="D55" s="362">
        <v>114.6</v>
      </c>
      <c r="E55" s="274">
        <v>338.29999999999995</v>
      </c>
      <c r="F55" s="362">
        <v>3.5607924381716947</v>
      </c>
      <c r="G55" s="274">
        <v>59.394017868703877</v>
      </c>
      <c r="H55" s="362">
        <v>4</v>
      </c>
      <c r="I55" s="274">
        <v>48.282721124519298</v>
      </c>
      <c r="J55" s="362">
        <v>78.376278648193704</v>
      </c>
      <c r="K55" s="274">
        <v>86.48</v>
      </c>
      <c r="L55" s="362">
        <v>0</v>
      </c>
      <c r="M55" s="274">
        <v>32.4</v>
      </c>
      <c r="N55" s="362">
        <v>53.2</v>
      </c>
      <c r="O55" s="274">
        <v>0.4313982440047176</v>
      </c>
      <c r="P55" s="362">
        <v>47.041305192282792</v>
      </c>
      <c r="Q55" s="274" t="s">
        <v>51</v>
      </c>
      <c r="R55" s="362" t="s">
        <v>51</v>
      </c>
      <c r="S55" s="274">
        <v>105.82010582010582</v>
      </c>
      <c r="T55" s="362">
        <v>5.5364763450725762</v>
      </c>
      <c r="U55" s="274">
        <v>68.240617714680141</v>
      </c>
      <c r="V55" s="362">
        <v>0.54971226212400004</v>
      </c>
      <c r="W55" s="274">
        <v>11.8319632756</v>
      </c>
      <c r="X55" s="362" t="s">
        <v>51</v>
      </c>
      <c r="Y55" s="274">
        <v>711.6</v>
      </c>
      <c r="Z55" s="362">
        <v>4.21</v>
      </c>
      <c r="AA55" s="274">
        <v>4.0305245055889942E-2</v>
      </c>
      <c r="AB55" s="362">
        <v>2.0099999999999998</v>
      </c>
      <c r="AC55" s="274">
        <v>9725.3700000000008</v>
      </c>
      <c r="AD55" s="362">
        <v>3.9385630634817361</v>
      </c>
      <c r="AE55" s="274">
        <v>28.444782168186421</v>
      </c>
      <c r="AF55" s="362">
        <v>9.1999999999999993</v>
      </c>
      <c r="AG55" s="274">
        <v>18.579999999999998</v>
      </c>
      <c r="AH55" s="362" t="s">
        <v>51</v>
      </c>
      <c r="AI55" s="274">
        <v>111.31246016994157</v>
      </c>
      <c r="AJ55" s="362">
        <v>178.22933052911233</v>
      </c>
      <c r="AK55" s="274">
        <v>15.33</v>
      </c>
      <c r="AL55" s="362">
        <v>10.62</v>
      </c>
      <c r="AM55" s="274">
        <v>7.6</v>
      </c>
      <c r="AN55" s="362">
        <v>71.11</v>
      </c>
      <c r="AO55" s="274">
        <v>2.1242872489876872</v>
      </c>
      <c r="AP55" s="362">
        <v>72.97</v>
      </c>
      <c r="AQ55" s="274">
        <v>60.505365178262373</v>
      </c>
      <c r="AR55" s="362">
        <v>3.78</v>
      </c>
      <c r="AS55" s="274">
        <v>1.3375962896230971</v>
      </c>
      <c r="AT55" s="362">
        <v>65.983673785270781</v>
      </c>
      <c r="AU55" s="369"/>
      <c r="AV55" s="269"/>
      <c r="BJ55" s="365"/>
      <c r="BK55" s="365"/>
      <c r="BL55" s="365"/>
      <c r="BM55" s="365"/>
      <c r="BN55" s="235"/>
      <c r="BO55" s="235"/>
      <c r="BP55" s="235"/>
      <c r="BQ55" s="235"/>
      <c r="BR55" s="235"/>
      <c r="BS55" s="235"/>
      <c r="BT55" s="235"/>
      <c r="BU55" s="235"/>
      <c r="BV55" s="235"/>
      <c r="BW55" s="235"/>
      <c r="BX55" s="235"/>
      <c r="BY55" s="235"/>
      <c r="BZ55" s="235"/>
      <c r="CA55" s="235"/>
      <c r="CB55" s="235"/>
      <c r="CC55" s="235"/>
      <c r="CD55" s="235"/>
      <c r="CE55" s="235"/>
      <c r="CF55" s="235"/>
      <c r="CG55" s="235"/>
      <c r="CH55" s="235"/>
      <c r="CI55" s="235"/>
      <c r="CJ55" s="235"/>
      <c r="CK55" s="235"/>
      <c r="CL55" s="235"/>
      <c r="CM55" s="235"/>
      <c r="CN55" s="235"/>
      <c r="CO55" s="235"/>
      <c r="CP55" s="235"/>
      <c r="CQ55" s="235"/>
      <c r="CR55" s="235"/>
      <c r="CS55" s="235"/>
      <c r="CT55" s="235"/>
      <c r="CU55" s="235"/>
      <c r="CV55" s="235"/>
      <c r="CW55" s="235"/>
      <c r="CX55" s="235"/>
      <c r="CY55" s="235"/>
      <c r="CZ55" s="235"/>
      <c r="DA55" s="235"/>
      <c r="DB55" s="235"/>
      <c r="DC55" s="235"/>
      <c r="DD55" s="235"/>
      <c r="DE55" s="235"/>
      <c r="DF55" s="235"/>
      <c r="DG55" s="235"/>
      <c r="DH55" s="235"/>
      <c r="DI55" s="235"/>
      <c r="DJ55" s="235"/>
      <c r="DK55" s="235"/>
      <c r="DL55" s="235"/>
      <c r="DM55" s="235"/>
      <c r="DN55" s="235"/>
      <c r="DO55" s="238"/>
    </row>
    <row r="56" spans="1:119">
      <c r="A56" s="399">
        <v>28</v>
      </c>
      <c r="B56" s="400" t="s">
        <v>230</v>
      </c>
      <c r="C56" s="273">
        <v>83.879781420765028</v>
      </c>
      <c r="D56" s="362">
        <v>101.2</v>
      </c>
      <c r="E56" s="274">
        <v>521.4</v>
      </c>
      <c r="F56" s="362">
        <v>0.68639053254437876</v>
      </c>
      <c r="G56" s="274">
        <v>95.218934911242599</v>
      </c>
      <c r="H56" s="362">
        <v>4</v>
      </c>
      <c r="I56" s="274">
        <v>70.638401559454195</v>
      </c>
      <c r="J56" s="362">
        <v>99.786982248520701</v>
      </c>
      <c r="K56" s="274">
        <v>64.91</v>
      </c>
      <c r="L56" s="362">
        <v>0</v>
      </c>
      <c r="M56" s="274">
        <v>17.3</v>
      </c>
      <c r="N56" s="362">
        <v>51.7</v>
      </c>
      <c r="O56" s="274">
        <v>1.2495423892100193</v>
      </c>
      <c r="P56" s="362">
        <v>46.627218934911241</v>
      </c>
      <c r="Q56" s="274" t="s">
        <v>51</v>
      </c>
      <c r="R56" s="362" t="s">
        <v>51</v>
      </c>
      <c r="S56" s="274">
        <v>24.408103490358798</v>
      </c>
      <c r="T56" s="362">
        <v>3.192738520242242</v>
      </c>
      <c r="U56" s="274">
        <v>19.305427520519</v>
      </c>
      <c r="V56" s="362">
        <v>0.486867721177</v>
      </c>
      <c r="W56" s="274">
        <v>30.059400252700001</v>
      </c>
      <c r="X56" s="362" t="s">
        <v>51</v>
      </c>
      <c r="Y56" s="274">
        <v>1121.29</v>
      </c>
      <c r="Z56" s="362">
        <v>5.08</v>
      </c>
      <c r="AA56" s="274">
        <v>2.4795437639474338E-2</v>
      </c>
      <c r="AB56" s="362">
        <v>0.38</v>
      </c>
      <c r="AC56" s="274">
        <v>9521.35</v>
      </c>
      <c r="AD56" s="362">
        <v>6.8867883434246639</v>
      </c>
      <c r="AE56" s="274">
        <v>23.547137322427893</v>
      </c>
      <c r="AF56" s="362">
        <v>16.5</v>
      </c>
      <c r="AG56" s="274">
        <v>20.77</v>
      </c>
      <c r="AH56" s="362" t="s">
        <v>51</v>
      </c>
      <c r="AI56" s="274">
        <v>20.685357671435622</v>
      </c>
      <c r="AJ56" s="362">
        <v>86.599145567010311</v>
      </c>
      <c r="AK56" s="274">
        <v>25.3</v>
      </c>
      <c r="AL56" s="362">
        <v>15.41</v>
      </c>
      <c r="AM56" s="274">
        <v>7.3</v>
      </c>
      <c r="AN56" s="362">
        <v>53.71</v>
      </c>
      <c r="AO56" s="274">
        <v>2.777902270103886</v>
      </c>
      <c r="AP56" s="362">
        <v>70.510000000000005</v>
      </c>
      <c r="AQ56" s="274">
        <v>59.226932668329177</v>
      </c>
      <c r="AR56" s="362">
        <v>3.57</v>
      </c>
      <c r="AS56" s="274">
        <v>0.37787701028382603</v>
      </c>
      <c r="AT56" s="362">
        <v>13.854329170243581</v>
      </c>
      <c r="AU56" s="369"/>
      <c r="AV56" s="269"/>
      <c r="BJ56" s="365"/>
      <c r="BK56" s="365"/>
      <c r="BL56" s="365"/>
      <c r="BM56" s="365"/>
      <c r="BN56" s="235"/>
      <c r="BO56" s="235"/>
      <c r="BP56" s="235"/>
      <c r="BQ56" s="235"/>
      <c r="BR56" s="235"/>
      <c r="BS56" s="235"/>
      <c r="BT56" s="235"/>
      <c r="BU56" s="235"/>
      <c r="BV56" s="235"/>
      <c r="BW56" s="235"/>
      <c r="BX56" s="235"/>
      <c r="BY56" s="235"/>
      <c r="BZ56" s="235"/>
      <c r="CA56" s="235"/>
      <c r="CB56" s="235"/>
      <c r="CC56" s="235"/>
      <c r="CD56" s="235"/>
      <c r="CE56" s="235"/>
      <c r="CF56" s="235"/>
      <c r="CG56" s="235"/>
      <c r="CH56" s="235"/>
      <c r="CI56" s="235"/>
      <c r="CJ56" s="235"/>
      <c r="CK56" s="235"/>
      <c r="CL56" s="235"/>
      <c r="CM56" s="235"/>
      <c r="CN56" s="235"/>
      <c r="CO56" s="235"/>
      <c r="CP56" s="235"/>
      <c r="CQ56" s="235"/>
      <c r="CR56" s="235"/>
      <c r="CS56" s="235"/>
      <c r="CT56" s="235"/>
      <c r="CU56" s="235"/>
      <c r="CV56" s="235"/>
      <c r="CW56" s="235"/>
      <c r="CX56" s="235"/>
      <c r="CY56" s="235"/>
      <c r="CZ56" s="235"/>
      <c r="DA56" s="235"/>
      <c r="DB56" s="235"/>
      <c r="DC56" s="235"/>
      <c r="DD56" s="235"/>
      <c r="DE56" s="235"/>
      <c r="DF56" s="235"/>
      <c r="DG56" s="235"/>
      <c r="DH56" s="235"/>
      <c r="DI56" s="235"/>
      <c r="DJ56" s="235"/>
      <c r="DK56" s="235"/>
      <c r="DL56" s="235"/>
      <c r="DM56" s="235"/>
      <c r="DN56" s="235"/>
      <c r="DO56" s="238"/>
    </row>
    <row r="57" spans="1:119">
      <c r="A57" s="399">
        <v>207</v>
      </c>
      <c r="B57" s="400" t="s">
        <v>408</v>
      </c>
      <c r="C57" s="273">
        <v>79.7</v>
      </c>
      <c r="D57" s="362">
        <v>101.7</v>
      </c>
      <c r="E57" s="274">
        <v>338.29999999999995</v>
      </c>
      <c r="F57" s="362">
        <v>89.140431552882916</v>
      </c>
      <c r="G57" s="274">
        <v>99.044923947647675</v>
      </c>
      <c r="H57" s="362">
        <v>4</v>
      </c>
      <c r="I57" s="274">
        <v>91.803865425912662</v>
      </c>
      <c r="J57" s="362">
        <v>79.483551467987269</v>
      </c>
      <c r="K57" s="274">
        <v>0</v>
      </c>
      <c r="L57" s="362">
        <v>0</v>
      </c>
      <c r="M57" s="274">
        <v>21.5</v>
      </c>
      <c r="N57" s="362">
        <v>38.200000000000003</v>
      </c>
      <c r="O57" s="274">
        <v>0.16277636824936573</v>
      </c>
      <c r="P57" s="362">
        <v>85.779978776087731</v>
      </c>
      <c r="Q57" s="274" t="s">
        <v>51</v>
      </c>
      <c r="R57" s="362" t="s">
        <v>51</v>
      </c>
      <c r="S57" s="274">
        <v>36.350418029807344</v>
      </c>
      <c r="T57" s="362">
        <v>9.0615972202280108</v>
      </c>
      <c r="U57" s="274">
        <v>89.267263641211613</v>
      </c>
      <c r="V57" s="362">
        <v>0.39585182564400001</v>
      </c>
      <c r="W57" s="274">
        <v>96.452545005000005</v>
      </c>
      <c r="X57" s="362" t="s">
        <v>51</v>
      </c>
      <c r="Y57" s="274">
        <v>1052.79</v>
      </c>
      <c r="Z57" s="362">
        <v>4.97</v>
      </c>
      <c r="AA57" s="274">
        <v>3.5458478122119004E-2</v>
      </c>
      <c r="AB57" s="362">
        <v>1.53</v>
      </c>
      <c r="AC57" s="274">
        <v>9933.26</v>
      </c>
      <c r="AD57" s="362">
        <v>6.8620202970629744</v>
      </c>
      <c r="AE57" s="274">
        <v>31.313131313131315</v>
      </c>
      <c r="AF57" s="362">
        <v>9.1999999999999993</v>
      </c>
      <c r="AG57" s="274">
        <v>20.57</v>
      </c>
      <c r="AH57" s="362" t="s">
        <v>51</v>
      </c>
      <c r="AI57" s="274">
        <v>167.32974063400576</v>
      </c>
      <c r="AJ57" s="362">
        <v>115.06083273510409</v>
      </c>
      <c r="AK57" s="274">
        <v>49.56</v>
      </c>
      <c r="AL57" s="362">
        <v>13.31</v>
      </c>
      <c r="AM57" s="274">
        <v>7.6</v>
      </c>
      <c r="AN57" s="362">
        <v>65.45</v>
      </c>
      <c r="AO57" s="274">
        <v>2.1242872489876872</v>
      </c>
      <c r="AP57" s="362">
        <v>66.37</v>
      </c>
      <c r="AQ57" s="274">
        <v>55.670547649849077</v>
      </c>
      <c r="AR57" s="362">
        <v>3.78</v>
      </c>
      <c r="AS57" s="274">
        <v>2.9254861162351569</v>
      </c>
      <c r="AT57" s="362">
        <v>74.747843699323312</v>
      </c>
      <c r="AU57" s="369"/>
      <c r="AV57" s="269"/>
      <c r="BJ57" s="365"/>
      <c r="BK57" s="365"/>
      <c r="BL57" s="365"/>
      <c r="BM57" s="365"/>
      <c r="BN57" s="235"/>
      <c r="BO57" s="235"/>
      <c r="BP57" s="235"/>
      <c r="BQ57" s="235"/>
      <c r="BR57" s="235"/>
      <c r="BS57" s="235"/>
      <c r="BT57" s="235"/>
      <c r="BU57" s="235"/>
      <c r="BV57" s="235"/>
      <c r="BW57" s="235"/>
      <c r="BX57" s="235"/>
      <c r="BY57" s="235"/>
      <c r="BZ57" s="235"/>
      <c r="CA57" s="235"/>
      <c r="CB57" s="235"/>
      <c r="CC57" s="235"/>
      <c r="CD57" s="235"/>
      <c r="CE57" s="235"/>
      <c r="CF57" s="235"/>
      <c r="CG57" s="235"/>
      <c r="CH57" s="235"/>
      <c r="CI57" s="235"/>
      <c r="CJ57" s="235"/>
      <c r="CK57" s="235"/>
      <c r="CL57" s="235"/>
      <c r="CM57" s="235"/>
      <c r="CN57" s="235"/>
      <c r="CO57" s="235"/>
      <c r="CP57" s="235"/>
      <c r="CQ57" s="235"/>
      <c r="CR57" s="235"/>
      <c r="CS57" s="235"/>
      <c r="CT57" s="235"/>
      <c r="CU57" s="235"/>
      <c r="CV57" s="235"/>
      <c r="CW57" s="235"/>
      <c r="CX57" s="235"/>
      <c r="CY57" s="235"/>
      <c r="CZ57" s="235"/>
      <c r="DA57" s="235"/>
      <c r="DB57" s="235"/>
      <c r="DC57" s="235"/>
      <c r="DD57" s="235"/>
      <c r="DE57" s="235"/>
      <c r="DF57" s="235"/>
      <c r="DG57" s="235"/>
      <c r="DH57" s="235"/>
      <c r="DI57" s="235"/>
      <c r="DJ57" s="235"/>
      <c r="DK57" s="235"/>
      <c r="DL57" s="235"/>
      <c r="DM57" s="235"/>
      <c r="DN57" s="235"/>
      <c r="DO57" s="238"/>
    </row>
    <row r="58" spans="1:119">
      <c r="A58" s="399">
        <v>29</v>
      </c>
      <c r="B58" s="400" t="s">
        <v>231</v>
      </c>
      <c r="C58" s="273">
        <v>89.977728285077944</v>
      </c>
      <c r="D58" s="362">
        <v>85.7</v>
      </c>
      <c r="E58" s="274">
        <v>416.1</v>
      </c>
      <c r="F58" s="362">
        <v>75.643264640819652</v>
      </c>
      <c r="G58" s="274">
        <v>92.641751076958897</v>
      </c>
      <c r="H58" s="362">
        <v>4</v>
      </c>
      <c r="I58" s="274">
        <v>70.327102803738313</v>
      </c>
      <c r="J58" s="362">
        <v>96.844801490278272</v>
      </c>
      <c r="K58" s="274">
        <v>26.7</v>
      </c>
      <c r="L58" s="362">
        <v>4.0298507462686564</v>
      </c>
      <c r="M58" s="274">
        <v>52.1</v>
      </c>
      <c r="N58" s="362">
        <v>154.6</v>
      </c>
      <c r="O58" s="274">
        <v>1.9376347908519969</v>
      </c>
      <c r="P58" s="362">
        <v>73.52427523576668</v>
      </c>
      <c r="Q58" s="274" t="s">
        <v>51</v>
      </c>
      <c r="R58" s="362" t="s">
        <v>51</v>
      </c>
      <c r="S58" s="274">
        <v>59.516724199500061</v>
      </c>
      <c r="T58" s="362">
        <v>1.811529933481153</v>
      </c>
      <c r="U58" s="274">
        <v>33.818898280805001</v>
      </c>
      <c r="V58" s="362">
        <v>0.85331886340499996</v>
      </c>
      <c r="W58" s="274">
        <v>26.889468055999998</v>
      </c>
      <c r="X58" s="362" t="s">
        <v>51</v>
      </c>
      <c r="Y58" s="274">
        <v>1106.4000000000001</v>
      </c>
      <c r="Z58" s="362">
        <v>5.82</v>
      </c>
      <c r="AA58" s="274">
        <v>4.7124243066845733E-2</v>
      </c>
      <c r="AB58" s="362">
        <v>1.23</v>
      </c>
      <c r="AC58" s="274">
        <v>8455.49</v>
      </c>
      <c r="AD58" s="362">
        <v>11.525318421870146</v>
      </c>
      <c r="AE58" s="274">
        <v>23.79454926624738</v>
      </c>
      <c r="AF58" s="362">
        <v>15.1</v>
      </c>
      <c r="AG58" s="274">
        <v>17.5</v>
      </c>
      <c r="AH58" s="362" t="s">
        <v>51</v>
      </c>
      <c r="AI58" s="274">
        <v>0.87583263897155095</v>
      </c>
      <c r="AJ58" s="362">
        <v>92.82668379040544</v>
      </c>
      <c r="AK58" s="274">
        <v>23.04</v>
      </c>
      <c r="AL58" s="362">
        <v>14.38</v>
      </c>
      <c r="AM58" s="274">
        <v>6.9</v>
      </c>
      <c r="AN58" s="362">
        <v>61.62</v>
      </c>
      <c r="AO58" s="274">
        <v>2.0869785656841149</v>
      </c>
      <c r="AP58" s="362">
        <v>70.61</v>
      </c>
      <c r="AQ58" s="274">
        <v>47.508398656215007</v>
      </c>
      <c r="AR58" s="362">
        <v>3.72</v>
      </c>
      <c r="AS58" s="274">
        <v>11.420911761755072</v>
      </c>
      <c r="AT58" s="362">
        <v>31.48631464671881</v>
      </c>
      <c r="AU58" s="369"/>
      <c r="AV58" s="269"/>
      <c r="BJ58" s="365"/>
      <c r="BK58" s="365"/>
      <c r="BL58" s="365"/>
      <c r="BM58" s="365"/>
      <c r="BN58" s="235"/>
      <c r="BO58" s="235"/>
      <c r="BP58" s="235"/>
      <c r="BQ58" s="235"/>
      <c r="BR58" s="235"/>
      <c r="BS58" s="235"/>
      <c r="BT58" s="235"/>
      <c r="BU58" s="235"/>
      <c r="BV58" s="235"/>
      <c r="BW58" s="235"/>
      <c r="BX58" s="235"/>
      <c r="BY58" s="235"/>
      <c r="BZ58" s="235"/>
      <c r="CA58" s="235"/>
      <c r="CB58" s="235"/>
      <c r="CC58" s="235"/>
      <c r="CD58" s="235"/>
      <c r="CE58" s="235"/>
      <c r="CF58" s="235"/>
      <c r="CG58" s="235"/>
      <c r="CH58" s="235"/>
      <c r="CI58" s="235"/>
      <c r="CJ58" s="235"/>
      <c r="CK58" s="235"/>
      <c r="CL58" s="235"/>
      <c r="CM58" s="235"/>
      <c r="CN58" s="235"/>
      <c r="CO58" s="235"/>
      <c r="CP58" s="235"/>
      <c r="CQ58" s="235"/>
      <c r="CR58" s="235"/>
      <c r="CS58" s="235"/>
      <c r="CT58" s="235"/>
      <c r="CU58" s="235"/>
      <c r="CV58" s="235"/>
      <c r="CW58" s="235"/>
      <c r="CX58" s="235"/>
      <c r="CY58" s="235"/>
      <c r="CZ58" s="235"/>
      <c r="DA58" s="235"/>
      <c r="DB58" s="235"/>
      <c r="DC58" s="235"/>
      <c r="DD58" s="235"/>
      <c r="DE58" s="235"/>
      <c r="DF58" s="235"/>
      <c r="DG58" s="235"/>
      <c r="DH58" s="235"/>
      <c r="DI58" s="235"/>
      <c r="DJ58" s="235"/>
      <c r="DK58" s="235"/>
      <c r="DL58" s="235"/>
      <c r="DM58" s="235"/>
      <c r="DN58" s="235"/>
      <c r="DO58" s="238"/>
    </row>
    <row r="59" spans="1:119">
      <c r="A59" s="399">
        <v>30</v>
      </c>
      <c r="B59" s="400" t="s">
        <v>232</v>
      </c>
      <c r="C59" s="273">
        <v>87.066779374471679</v>
      </c>
      <c r="D59" s="362">
        <v>113.3</v>
      </c>
      <c r="E59" s="274">
        <v>388.9</v>
      </c>
      <c r="F59" s="362">
        <v>0.15910898965791567</v>
      </c>
      <c r="G59" s="274">
        <v>88.464598249801114</v>
      </c>
      <c r="H59" s="362">
        <v>4</v>
      </c>
      <c r="I59" s="274">
        <v>72.888713496448304</v>
      </c>
      <c r="J59" s="362">
        <v>95.226730310262525</v>
      </c>
      <c r="K59" s="274">
        <v>2.27</v>
      </c>
      <c r="L59" s="362">
        <v>42.070484581497794</v>
      </c>
      <c r="M59" s="274">
        <v>27.3</v>
      </c>
      <c r="N59" s="362">
        <v>44</v>
      </c>
      <c r="O59" s="274">
        <v>0.92108433734939754</v>
      </c>
      <c r="P59" s="362">
        <v>53.699284009546545</v>
      </c>
      <c r="Q59" s="274" t="s">
        <v>51</v>
      </c>
      <c r="R59" s="362" t="s">
        <v>51</v>
      </c>
      <c r="S59" s="274">
        <v>119.71268954509178</v>
      </c>
      <c r="T59" s="362">
        <v>3.5311218784942229</v>
      </c>
      <c r="U59" s="274">
        <v>76.414622749256893</v>
      </c>
      <c r="V59" s="362">
        <v>0.39211350002299999</v>
      </c>
      <c r="W59" s="274">
        <v>33.8339936932</v>
      </c>
      <c r="X59" s="362" t="s">
        <v>51</v>
      </c>
      <c r="Y59" s="274">
        <v>999.14</v>
      </c>
      <c r="Z59" s="362">
        <v>4.18</v>
      </c>
      <c r="AA59" s="274">
        <v>5.5547532023096655E-3</v>
      </c>
      <c r="AB59" s="362">
        <v>1.64</v>
      </c>
      <c r="AC59" s="274">
        <v>9246.31</v>
      </c>
      <c r="AD59" s="362">
        <v>5.7801737047020056</v>
      </c>
      <c r="AE59" s="274">
        <v>23.78001549186677</v>
      </c>
      <c r="AF59" s="362">
        <v>12.4</v>
      </c>
      <c r="AG59" s="274">
        <v>17.32</v>
      </c>
      <c r="AH59" s="362" t="s">
        <v>51</v>
      </c>
      <c r="AI59" s="274">
        <v>193.10893491124261</v>
      </c>
      <c r="AJ59" s="362">
        <v>95.908182717025909</v>
      </c>
      <c r="AK59" s="274">
        <v>27.9</v>
      </c>
      <c r="AL59" s="362">
        <v>12.74</v>
      </c>
      <c r="AM59" s="274">
        <v>7.3</v>
      </c>
      <c r="AN59" s="362">
        <v>63.12</v>
      </c>
      <c r="AO59" s="274">
        <v>2.6571817034087597</v>
      </c>
      <c r="AP59" s="362">
        <v>78.53</v>
      </c>
      <c r="AQ59" s="274">
        <v>57.866536775450562</v>
      </c>
      <c r="AR59" s="362">
        <v>3.58</v>
      </c>
      <c r="AS59" s="274">
        <v>3.6182020590559181</v>
      </c>
      <c r="AT59" s="362">
        <v>75.357312529118857</v>
      </c>
      <c r="AU59" s="369"/>
      <c r="AV59" s="269"/>
      <c r="BJ59" s="365"/>
      <c r="BK59" s="365"/>
      <c r="BL59" s="365"/>
      <c r="BM59" s="365"/>
      <c r="BN59" s="235"/>
      <c r="BO59" s="235"/>
      <c r="BP59" s="235"/>
      <c r="BQ59" s="235"/>
      <c r="BR59" s="235"/>
      <c r="BS59" s="235"/>
      <c r="BT59" s="235"/>
      <c r="BU59" s="235"/>
      <c r="BV59" s="235"/>
      <c r="BW59" s="235"/>
      <c r="BX59" s="235"/>
      <c r="BY59" s="235"/>
      <c r="BZ59" s="235"/>
      <c r="CA59" s="235"/>
      <c r="CB59" s="235"/>
      <c r="CC59" s="235"/>
      <c r="CD59" s="235"/>
      <c r="CE59" s="235"/>
      <c r="CF59" s="235"/>
      <c r="CG59" s="235"/>
      <c r="CH59" s="235"/>
      <c r="CI59" s="235"/>
      <c r="CJ59" s="235"/>
      <c r="CK59" s="235"/>
      <c r="CL59" s="235"/>
      <c r="CM59" s="235"/>
      <c r="CN59" s="235"/>
      <c r="CO59" s="235"/>
      <c r="CP59" s="235"/>
      <c r="CQ59" s="235"/>
      <c r="CR59" s="235"/>
      <c r="CS59" s="235"/>
      <c r="CT59" s="235"/>
      <c r="CU59" s="235"/>
      <c r="CV59" s="235"/>
      <c r="CW59" s="235"/>
      <c r="CX59" s="235"/>
      <c r="CY59" s="235"/>
      <c r="CZ59" s="235"/>
      <c r="DA59" s="235"/>
      <c r="DB59" s="235"/>
      <c r="DC59" s="235"/>
      <c r="DD59" s="235"/>
      <c r="DE59" s="235"/>
      <c r="DF59" s="235"/>
      <c r="DG59" s="235"/>
      <c r="DH59" s="235"/>
      <c r="DI59" s="235"/>
      <c r="DJ59" s="235"/>
      <c r="DK59" s="235"/>
      <c r="DL59" s="235"/>
      <c r="DM59" s="235"/>
      <c r="DN59" s="235"/>
      <c r="DO59" s="238"/>
    </row>
    <row r="60" spans="1:119">
      <c r="A60" s="399">
        <v>31</v>
      </c>
      <c r="B60" s="400" t="s">
        <v>233</v>
      </c>
      <c r="C60" s="273">
        <v>0</v>
      </c>
      <c r="D60" s="362">
        <v>92.2</v>
      </c>
      <c r="E60" s="274">
        <v>416.1</v>
      </c>
      <c r="F60" s="362">
        <v>0</v>
      </c>
      <c r="G60" s="274">
        <v>90.292223873204563</v>
      </c>
      <c r="H60" s="362">
        <v>4</v>
      </c>
      <c r="I60" s="274">
        <v>0</v>
      </c>
      <c r="J60" s="362">
        <v>71.124318969787026</v>
      </c>
      <c r="K60" s="274">
        <v>11.38</v>
      </c>
      <c r="L60" s="362">
        <v>2.1276595744680851</v>
      </c>
      <c r="M60" s="274">
        <v>18.8</v>
      </c>
      <c r="N60" s="362">
        <v>49.4</v>
      </c>
      <c r="O60" s="274">
        <v>0.36014999999999997</v>
      </c>
      <c r="P60" s="362">
        <v>39.029222387320459</v>
      </c>
      <c r="Q60" s="274" t="s">
        <v>51</v>
      </c>
      <c r="R60" s="362" t="s">
        <v>51</v>
      </c>
      <c r="S60" s="274">
        <v>251.00401606425703</v>
      </c>
      <c r="T60" s="362">
        <v>4.1108282354665002</v>
      </c>
      <c r="U60" s="274">
        <v>53.951925374373509</v>
      </c>
      <c r="V60" s="362">
        <v>2.3574010901400002</v>
      </c>
      <c r="W60" s="274">
        <v>100.00445124300001</v>
      </c>
      <c r="X60" s="362" t="s">
        <v>51</v>
      </c>
      <c r="Y60" s="274">
        <v>1188.57</v>
      </c>
      <c r="Z60" s="362">
        <v>5.88</v>
      </c>
      <c r="AA60" s="274">
        <v>1.2093068253277221E-2</v>
      </c>
      <c r="AB60" s="362">
        <v>1.52</v>
      </c>
      <c r="AC60" s="274">
        <v>7956.19</v>
      </c>
      <c r="AD60" s="362">
        <v>11.479591836734695</v>
      </c>
      <c r="AE60" s="274">
        <v>17.430368373764601</v>
      </c>
      <c r="AF60" s="362">
        <v>15.1</v>
      </c>
      <c r="AG60" s="274">
        <v>11.64</v>
      </c>
      <c r="AH60" s="362" t="s">
        <v>51</v>
      </c>
      <c r="AI60" s="274">
        <v>0</v>
      </c>
      <c r="AJ60" s="362">
        <v>79.695842807711315</v>
      </c>
      <c r="AK60" s="274">
        <v>6.46</v>
      </c>
      <c r="AL60" s="362">
        <v>13.22</v>
      </c>
      <c r="AM60" s="274">
        <v>6.9</v>
      </c>
      <c r="AN60" s="362">
        <v>53.53</v>
      </c>
      <c r="AO60" s="274">
        <v>2.0869785656841149</v>
      </c>
      <c r="AP60" s="362">
        <v>81.95</v>
      </c>
      <c r="AQ60" s="274">
        <v>51.154929577464792</v>
      </c>
      <c r="AR60" s="362">
        <v>3.72</v>
      </c>
      <c r="AS60" s="274">
        <v>12.597247847583773</v>
      </c>
      <c r="AT60" s="362">
        <v>48.259821064898681</v>
      </c>
      <c r="AU60" s="369"/>
      <c r="AV60" s="269"/>
      <c r="BJ60" s="365"/>
      <c r="BK60" s="365"/>
      <c r="BL60" s="365"/>
      <c r="BM60" s="365"/>
      <c r="BN60" s="235"/>
      <c r="BO60" s="235"/>
      <c r="BP60" s="235"/>
      <c r="BQ60" s="235"/>
      <c r="BR60" s="235"/>
      <c r="BS60" s="235"/>
      <c r="BT60" s="235"/>
      <c r="BU60" s="235"/>
      <c r="BV60" s="235"/>
      <c r="BW60" s="235"/>
      <c r="BX60" s="235"/>
      <c r="BY60" s="235"/>
      <c r="BZ60" s="235"/>
      <c r="CA60" s="235"/>
      <c r="CB60" s="235"/>
      <c r="CC60" s="235"/>
      <c r="CD60" s="235"/>
      <c r="CE60" s="235"/>
      <c r="CF60" s="235"/>
      <c r="CG60" s="235"/>
      <c r="CH60" s="235"/>
      <c r="CI60" s="235"/>
      <c r="CJ60" s="235"/>
      <c r="CK60" s="235"/>
      <c r="CL60" s="235"/>
      <c r="CM60" s="235"/>
      <c r="CN60" s="235"/>
      <c r="CO60" s="235"/>
      <c r="CP60" s="235"/>
      <c r="CQ60" s="235"/>
      <c r="CR60" s="235"/>
      <c r="CS60" s="235"/>
      <c r="CT60" s="235"/>
      <c r="CU60" s="235"/>
      <c r="CV60" s="235"/>
      <c r="CW60" s="235"/>
      <c r="CX60" s="235"/>
      <c r="CY60" s="235"/>
      <c r="CZ60" s="235"/>
      <c r="DA60" s="235"/>
      <c r="DB60" s="235"/>
      <c r="DC60" s="235"/>
      <c r="DD60" s="235"/>
      <c r="DE60" s="235"/>
      <c r="DF60" s="235"/>
      <c r="DG60" s="235"/>
      <c r="DH60" s="235"/>
      <c r="DI60" s="235"/>
      <c r="DJ60" s="235"/>
      <c r="DK60" s="235"/>
      <c r="DL60" s="235"/>
      <c r="DM60" s="235"/>
      <c r="DN60" s="235"/>
      <c r="DO60" s="238"/>
    </row>
    <row r="61" spans="1:119">
      <c r="A61" s="399">
        <v>158</v>
      </c>
      <c r="B61" s="400" t="s">
        <v>359</v>
      </c>
      <c r="C61" s="273">
        <v>95.045045045045043</v>
      </c>
      <c r="D61" s="362">
        <v>89.5</v>
      </c>
      <c r="E61" s="274">
        <v>416.1</v>
      </c>
      <c r="F61" s="362">
        <v>85.224022878932317</v>
      </c>
      <c r="G61" s="274">
        <v>83.698760724499522</v>
      </c>
      <c r="H61" s="362">
        <v>4</v>
      </c>
      <c r="I61" s="274">
        <v>0</v>
      </c>
      <c r="J61" s="362">
        <v>79.218303145853199</v>
      </c>
      <c r="K61" s="274">
        <v>16.05</v>
      </c>
      <c r="L61" s="362">
        <v>15.628970775095299</v>
      </c>
      <c r="M61" s="274">
        <v>18.3</v>
      </c>
      <c r="N61" s="362">
        <v>34.799999999999997</v>
      </c>
      <c r="O61" s="274">
        <v>0.15046228710462287</v>
      </c>
      <c r="P61" s="362">
        <v>39.275500476644424</v>
      </c>
      <c r="Q61" s="274" t="s">
        <v>51</v>
      </c>
      <c r="R61" s="362" t="s">
        <v>51</v>
      </c>
      <c r="S61" s="274">
        <v>48.47309743092584</v>
      </c>
      <c r="T61" s="362">
        <v>4.1108282354665002</v>
      </c>
      <c r="U61" s="274">
        <v>45.163835463223201</v>
      </c>
      <c r="V61" s="362">
        <v>1.7841373979299999</v>
      </c>
      <c r="W61" s="274">
        <v>100.002503537</v>
      </c>
      <c r="X61" s="362" t="s">
        <v>51</v>
      </c>
      <c r="Y61" s="274">
        <v>1103.94</v>
      </c>
      <c r="Z61" s="362">
        <v>6.05</v>
      </c>
      <c r="AA61" s="274">
        <v>0.10473397570171764</v>
      </c>
      <c r="AB61" s="362">
        <v>1.1399999999999999</v>
      </c>
      <c r="AC61" s="274">
        <v>6775.07</v>
      </c>
      <c r="AD61" s="362">
        <v>13.005814643408092</v>
      </c>
      <c r="AE61" s="274">
        <v>14.625550660792952</v>
      </c>
      <c r="AF61" s="362">
        <v>15.1</v>
      </c>
      <c r="AG61" s="274">
        <v>12.09</v>
      </c>
      <c r="AH61" s="362" t="s">
        <v>51</v>
      </c>
      <c r="AI61" s="274">
        <v>22.977037744863832</v>
      </c>
      <c r="AJ61" s="362">
        <v>84.76484320557492</v>
      </c>
      <c r="AK61" s="274">
        <v>0</v>
      </c>
      <c r="AL61" s="362">
        <v>15.07</v>
      </c>
      <c r="AM61" s="274">
        <v>6.9</v>
      </c>
      <c r="AN61" s="362">
        <v>53.61</v>
      </c>
      <c r="AO61" s="274">
        <v>2.0869785656841149</v>
      </c>
      <c r="AP61" s="362">
        <v>87.08</v>
      </c>
      <c r="AQ61" s="274">
        <v>48.132337246531485</v>
      </c>
      <c r="AR61" s="362">
        <v>3.72</v>
      </c>
      <c r="AS61" s="274">
        <v>17.625033719108501</v>
      </c>
      <c r="AT61" s="362">
        <v>40.6357470690809</v>
      </c>
      <c r="AU61" s="369"/>
      <c r="AV61" s="269"/>
      <c r="BJ61" s="365"/>
      <c r="BK61" s="365"/>
      <c r="BL61" s="368"/>
      <c r="BM61" s="368"/>
      <c r="BN61" s="236"/>
      <c r="BO61" s="236"/>
      <c r="BP61" s="236"/>
      <c r="BQ61" s="236"/>
      <c r="BR61" s="236"/>
      <c r="BS61" s="236"/>
      <c r="BT61" s="235"/>
      <c r="BU61" s="235"/>
      <c r="BV61" s="235"/>
      <c r="BW61" s="235"/>
      <c r="BX61" s="235"/>
      <c r="BY61" s="235"/>
      <c r="BZ61" s="235"/>
      <c r="CA61" s="235"/>
      <c r="CB61" s="235"/>
      <c r="CC61" s="235"/>
      <c r="CD61" s="235"/>
      <c r="CE61" s="235"/>
      <c r="CF61" s="235"/>
      <c r="CG61" s="235"/>
      <c r="CH61" s="235"/>
      <c r="CI61" s="235"/>
      <c r="CJ61" s="235"/>
      <c r="CK61" s="235"/>
      <c r="CL61" s="235"/>
      <c r="CM61" s="235"/>
      <c r="CN61" s="235"/>
      <c r="CO61" s="235"/>
      <c r="CP61" s="235"/>
      <c r="CQ61" s="235"/>
      <c r="CR61" s="235"/>
      <c r="CS61" s="235"/>
      <c r="CT61" s="235"/>
      <c r="CU61" s="235"/>
      <c r="CV61" s="235"/>
      <c r="CW61" s="235"/>
      <c r="CX61" s="235"/>
      <c r="CY61" s="235"/>
      <c r="CZ61" s="235"/>
      <c r="DA61" s="235"/>
      <c r="DB61" s="235"/>
      <c r="DC61" s="235"/>
      <c r="DD61" s="235"/>
      <c r="DE61" s="235"/>
      <c r="DF61" s="236"/>
      <c r="DG61" s="237"/>
      <c r="DH61" s="236"/>
      <c r="DI61" s="236"/>
      <c r="DJ61" s="236"/>
      <c r="DK61" s="235"/>
      <c r="DL61" s="235"/>
      <c r="DM61" s="236"/>
      <c r="DN61" s="235"/>
      <c r="DO61" s="238"/>
    </row>
    <row r="62" spans="1:119">
      <c r="A62" s="399">
        <v>32</v>
      </c>
      <c r="B62" s="400" t="s">
        <v>234</v>
      </c>
      <c r="C62" s="273">
        <v>72.015164771070289</v>
      </c>
      <c r="D62" s="362">
        <v>95</v>
      </c>
      <c r="E62" s="274">
        <v>572.20000000000005</v>
      </c>
      <c r="F62" s="362">
        <v>82.838529548627264</v>
      </c>
      <c r="G62" s="274">
        <v>94.895300139599811</v>
      </c>
      <c r="H62" s="362">
        <v>3</v>
      </c>
      <c r="I62" s="274">
        <v>87.123465972480474</v>
      </c>
      <c r="J62" s="362">
        <v>93.178222429036765</v>
      </c>
      <c r="K62" s="274">
        <v>75.260000000000005</v>
      </c>
      <c r="L62" s="362">
        <v>0.10607265977194379</v>
      </c>
      <c r="M62" s="274">
        <v>34</v>
      </c>
      <c r="N62" s="362">
        <v>77.2</v>
      </c>
      <c r="O62" s="274">
        <v>0.78849388022049893</v>
      </c>
      <c r="P62" s="362">
        <v>69.688227082363881</v>
      </c>
      <c r="Q62" s="274" t="s">
        <v>51</v>
      </c>
      <c r="R62" s="362" t="s">
        <v>51</v>
      </c>
      <c r="S62" s="274">
        <v>42.323066071008697</v>
      </c>
      <c r="T62" s="362">
        <v>5.7552843601895738</v>
      </c>
      <c r="U62" s="274">
        <v>58.000605674091204</v>
      </c>
      <c r="V62" s="362">
        <v>1.0869705059600001</v>
      </c>
      <c r="W62" s="274">
        <v>51.055480013299999</v>
      </c>
      <c r="X62" s="362" t="s">
        <v>51</v>
      </c>
      <c r="Y62" s="274">
        <v>774.58</v>
      </c>
      <c r="Z62" s="362">
        <v>5.84</v>
      </c>
      <c r="AA62" s="274">
        <v>2.9569322813225375E-2</v>
      </c>
      <c r="AB62" s="362">
        <v>1.47</v>
      </c>
      <c r="AC62" s="274">
        <v>10900.05</v>
      </c>
      <c r="AD62" s="362">
        <v>6.9146708597706965</v>
      </c>
      <c r="AE62" s="274">
        <v>34.068627450980394</v>
      </c>
      <c r="AF62" s="362">
        <v>9.8000000000000007</v>
      </c>
      <c r="AG62" s="274">
        <v>23.85</v>
      </c>
      <c r="AH62" s="362" t="s">
        <v>51</v>
      </c>
      <c r="AI62" s="274">
        <v>0</v>
      </c>
      <c r="AJ62" s="362">
        <v>110.44553464485803</v>
      </c>
      <c r="AK62" s="274">
        <v>10.82</v>
      </c>
      <c r="AL62" s="362">
        <v>12.73</v>
      </c>
      <c r="AM62" s="274">
        <v>7.5</v>
      </c>
      <c r="AN62" s="362">
        <v>71.23</v>
      </c>
      <c r="AO62" s="274">
        <v>14.562530218879759</v>
      </c>
      <c r="AP62" s="362">
        <v>64.14</v>
      </c>
      <c r="AQ62" s="274">
        <v>56.070137866416815</v>
      </c>
      <c r="AR62" s="362">
        <v>3.69</v>
      </c>
      <c r="AS62" s="274">
        <v>1.8684603460232552</v>
      </c>
      <c r="AT62" s="362">
        <v>56.009307088490445</v>
      </c>
      <c r="AU62" s="369"/>
      <c r="AV62" s="269"/>
      <c r="BJ62" s="365"/>
      <c r="BK62" s="365"/>
      <c r="BL62" s="365"/>
      <c r="BM62" s="365"/>
      <c r="BN62" s="235"/>
      <c r="BO62" s="235"/>
      <c r="BP62" s="235"/>
      <c r="BQ62" s="235"/>
      <c r="BR62" s="235"/>
      <c r="BS62" s="235"/>
      <c r="BT62" s="235"/>
      <c r="BU62" s="235"/>
      <c r="BV62" s="235"/>
      <c r="BW62" s="235"/>
      <c r="BX62" s="235"/>
      <c r="BY62" s="235"/>
      <c r="BZ62" s="235"/>
      <c r="CA62" s="235"/>
      <c r="CB62" s="235"/>
      <c r="CC62" s="235"/>
      <c r="CD62" s="235"/>
      <c r="CE62" s="235"/>
      <c r="CF62" s="235"/>
      <c r="CG62" s="235"/>
      <c r="CH62" s="235"/>
      <c r="CI62" s="235"/>
      <c r="CJ62" s="235"/>
      <c r="CK62" s="235"/>
      <c r="CL62" s="235"/>
      <c r="CM62" s="235"/>
      <c r="CN62" s="235"/>
      <c r="CO62" s="235"/>
      <c r="CP62" s="235"/>
      <c r="CQ62" s="235"/>
      <c r="CR62" s="235"/>
      <c r="CS62" s="235"/>
      <c r="CT62" s="235"/>
      <c r="CU62" s="235"/>
      <c r="CV62" s="235"/>
      <c r="CW62" s="235"/>
      <c r="CX62" s="235"/>
      <c r="CY62" s="235"/>
      <c r="CZ62" s="235"/>
      <c r="DA62" s="235"/>
      <c r="DB62" s="235"/>
      <c r="DC62" s="235"/>
      <c r="DD62" s="235"/>
      <c r="DE62" s="235"/>
      <c r="DF62" s="235"/>
      <c r="DG62" s="235"/>
      <c r="DH62" s="235"/>
      <c r="DI62" s="235"/>
      <c r="DJ62" s="235"/>
      <c r="DK62" s="235"/>
      <c r="DL62" s="235"/>
      <c r="DM62" s="235"/>
      <c r="DN62" s="235"/>
      <c r="DO62" s="238"/>
    </row>
    <row r="63" spans="1:119">
      <c r="A63" s="399">
        <v>159</v>
      </c>
      <c r="B63" s="400" t="s">
        <v>360</v>
      </c>
      <c r="C63" s="273">
        <v>76.319176319176321</v>
      </c>
      <c r="D63" s="362">
        <v>97.2</v>
      </c>
      <c r="E63" s="274">
        <v>521.4</v>
      </c>
      <c r="F63" s="362">
        <v>64.038412939095281</v>
      </c>
      <c r="G63" s="274">
        <v>100</v>
      </c>
      <c r="H63" s="362">
        <v>4</v>
      </c>
      <c r="I63" s="274">
        <v>76.824254881808841</v>
      </c>
      <c r="J63" s="362">
        <v>100</v>
      </c>
      <c r="K63" s="274">
        <v>42.87</v>
      </c>
      <c r="L63" s="362">
        <v>0</v>
      </c>
      <c r="M63" s="274">
        <v>14.3</v>
      </c>
      <c r="N63" s="362">
        <v>51.3</v>
      </c>
      <c r="O63" s="274">
        <v>0.95032010243277854</v>
      </c>
      <c r="P63" s="362">
        <v>85.342431134698003</v>
      </c>
      <c r="Q63" s="274" t="s">
        <v>51</v>
      </c>
      <c r="R63" s="362" t="s">
        <v>51</v>
      </c>
      <c r="S63" s="274">
        <v>0</v>
      </c>
      <c r="T63" s="362">
        <v>3.192738520242242</v>
      </c>
      <c r="U63" s="274">
        <v>13.757935761967701</v>
      </c>
      <c r="V63" s="362">
        <v>0.66019398730900003</v>
      </c>
      <c r="W63" s="274">
        <v>42.9505279989</v>
      </c>
      <c r="X63" s="362" t="s">
        <v>51</v>
      </c>
      <c r="Y63" s="274">
        <v>838.73</v>
      </c>
      <c r="Z63" s="362">
        <v>5.05</v>
      </c>
      <c r="AA63" s="274">
        <v>5.3072922195096059E-2</v>
      </c>
      <c r="AB63" s="362">
        <v>0.44</v>
      </c>
      <c r="AC63" s="274">
        <v>9773.52</v>
      </c>
      <c r="AD63" s="362">
        <v>7.2228416307140426</v>
      </c>
      <c r="AE63" s="274">
        <v>27.847512784751277</v>
      </c>
      <c r="AF63" s="362">
        <v>16.5</v>
      </c>
      <c r="AG63" s="274">
        <v>20.239999999999998</v>
      </c>
      <c r="AH63" s="362" t="s">
        <v>51</v>
      </c>
      <c r="AI63" s="274">
        <v>61.057385065107624</v>
      </c>
      <c r="AJ63" s="362">
        <v>90.26349548756329</v>
      </c>
      <c r="AK63" s="274">
        <v>17.61</v>
      </c>
      <c r="AL63" s="362">
        <v>15.18</v>
      </c>
      <c r="AM63" s="274">
        <v>7.3</v>
      </c>
      <c r="AN63" s="362">
        <v>62.6</v>
      </c>
      <c r="AO63" s="274">
        <v>2.777902270103886</v>
      </c>
      <c r="AP63" s="362">
        <v>67.22</v>
      </c>
      <c r="AQ63" s="274">
        <v>53.907751441383731</v>
      </c>
      <c r="AR63" s="362">
        <v>3.57</v>
      </c>
      <c r="AS63" s="274">
        <v>1.4207149602918332</v>
      </c>
      <c r="AT63" s="362">
        <v>7.7408624051531749</v>
      </c>
      <c r="AU63" s="369"/>
      <c r="AV63" s="269"/>
      <c r="BJ63" s="365"/>
      <c r="BK63" s="365"/>
      <c r="BL63" s="368"/>
      <c r="BM63" s="368"/>
      <c r="BN63" s="236"/>
      <c r="BO63" s="236"/>
      <c r="BP63" s="236"/>
      <c r="BQ63" s="236"/>
      <c r="BR63" s="236"/>
      <c r="BS63" s="236"/>
      <c r="BT63" s="235"/>
      <c r="BU63" s="235"/>
      <c r="BV63" s="235"/>
      <c r="BW63" s="235"/>
      <c r="BX63" s="235"/>
      <c r="BY63" s="235"/>
      <c r="BZ63" s="235"/>
      <c r="CA63" s="235"/>
      <c r="CB63" s="235"/>
      <c r="CC63" s="235"/>
      <c r="CD63" s="235"/>
      <c r="CE63" s="235"/>
      <c r="CF63" s="235"/>
      <c r="CG63" s="235"/>
      <c r="CH63" s="235"/>
      <c r="CI63" s="235"/>
      <c r="CJ63" s="235"/>
      <c r="CK63" s="235"/>
      <c r="CL63" s="235"/>
      <c r="CM63" s="235"/>
      <c r="CN63" s="235"/>
      <c r="CO63" s="235"/>
      <c r="CP63" s="235"/>
      <c r="CQ63" s="235"/>
      <c r="CR63" s="235"/>
      <c r="CS63" s="235"/>
      <c r="CT63" s="235"/>
      <c r="CU63" s="235"/>
      <c r="CV63" s="235"/>
      <c r="CW63" s="235"/>
      <c r="CX63" s="235"/>
      <c r="CY63" s="235"/>
      <c r="CZ63" s="235"/>
      <c r="DA63" s="235"/>
      <c r="DB63" s="235"/>
      <c r="DC63" s="235"/>
      <c r="DD63" s="235"/>
      <c r="DE63" s="235"/>
      <c r="DF63" s="236"/>
      <c r="DG63" s="237"/>
      <c r="DH63" s="236"/>
      <c r="DI63" s="236"/>
      <c r="DJ63" s="236"/>
      <c r="DK63" s="235"/>
      <c r="DL63" s="235"/>
      <c r="DM63" s="236"/>
      <c r="DN63" s="235"/>
      <c r="DO63" s="238"/>
    </row>
    <row r="64" spans="1:119">
      <c r="A64" s="399">
        <v>160</v>
      </c>
      <c r="B64" s="400" t="s">
        <v>361</v>
      </c>
      <c r="C64" s="273">
        <v>64.5</v>
      </c>
      <c r="D64" s="362">
        <v>98.2</v>
      </c>
      <c r="E64" s="274">
        <v>521.4</v>
      </c>
      <c r="F64" s="362">
        <v>4.9774887443721862</v>
      </c>
      <c r="G64" s="274">
        <v>96.439886609971651</v>
      </c>
      <c r="H64" s="362">
        <v>2</v>
      </c>
      <c r="I64" s="274">
        <v>89.962825278810413</v>
      </c>
      <c r="J64" s="362">
        <v>93.955310988827748</v>
      </c>
      <c r="K64" s="274">
        <v>14.59</v>
      </c>
      <c r="L64" s="362">
        <v>0</v>
      </c>
      <c r="M64" s="274">
        <v>21.5</v>
      </c>
      <c r="N64" s="362">
        <v>97</v>
      </c>
      <c r="O64" s="274">
        <v>1.6858715126695674</v>
      </c>
      <c r="P64" s="362">
        <v>84.925796231449056</v>
      </c>
      <c r="Q64" s="274" t="s">
        <v>51</v>
      </c>
      <c r="R64" s="362" t="s">
        <v>51</v>
      </c>
      <c r="S64" s="274">
        <v>25.320729237002027</v>
      </c>
      <c r="T64" s="362">
        <v>3.1276129695232431</v>
      </c>
      <c r="U64" s="274">
        <v>43.494732070630299</v>
      </c>
      <c r="V64" s="362">
        <v>0.89803673792500005</v>
      </c>
      <c r="W64" s="274">
        <v>64.181942230199994</v>
      </c>
      <c r="X64" s="362" t="s">
        <v>51</v>
      </c>
      <c r="Y64" s="274">
        <v>916.1</v>
      </c>
      <c r="Z64" s="362">
        <v>5.51</v>
      </c>
      <c r="AA64" s="274">
        <v>8.8287747426412155E-2</v>
      </c>
      <c r="AB64" s="362">
        <v>0.66</v>
      </c>
      <c r="AC64" s="274">
        <v>10129.450000000001</v>
      </c>
      <c r="AD64" s="362">
        <v>9.993590845852026</v>
      </c>
      <c r="AE64" s="274">
        <v>30.42100497962879</v>
      </c>
      <c r="AF64" s="362">
        <v>16.5</v>
      </c>
      <c r="AG64" s="274">
        <v>23.76</v>
      </c>
      <c r="AH64" s="362" t="s">
        <v>51</v>
      </c>
      <c r="AI64" s="274">
        <v>58.272615690684191</v>
      </c>
      <c r="AJ64" s="362">
        <v>160.04965960105187</v>
      </c>
      <c r="AK64" s="274">
        <v>8.33</v>
      </c>
      <c r="AL64" s="362">
        <v>14.34</v>
      </c>
      <c r="AM64" s="274">
        <v>7.3</v>
      </c>
      <c r="AN64" s="362">
        <v>60.76</v>
      </c>
      <c r="AO64" s="274">
        <v>2.777902270103886</v>
      </c>
      <c r="AP64" s="362">
        <v>51.72</v>
      </c>
      <c r="AQ64" s="274">
        <v>51.375137513751376</v>
      </c>
      <c r="AR64" s="362">
        <v>3.57</v>
      </c>
      <c r="AS64" s="274">
        <v>7.410165831022332</v>
      </c>
      <c r="AT64" s="362">
        <v>39.854114109145428</v>
      </c>
      <c r="AU64" s="369"/>
      <c r="AV64" s="269"/>
      <c r="BJ64" s="365"/>
      <c r="BK64" s="365"/>
      <c r="BL64" s="368"/>
      <c r="BM64" s="368"/>
      <c r="BN64" s="236"/>
      <c r="BO64" s="236"/>
      <c r="BP64" s="236"/>
      <c r="BQ64" s="236"/>
      <c r="BR64" s="236"/>
      <c r="BS64" s="236"/>
      <c r="BT64" s="235"/>
      <c r="BU64" s="235"/>
      <c r="BV64" s="235"/>
      <c r="BW64" s="235"/>
      <c r="BX64" s="235"/>
      <c r="BY64" s="235"/>
      <c r="BZ64" s="235"/>
      <c r="CA64" s="235"/>
      <c r="CB64" s="235"/>
      <c r="CC64" s="235"/>
      <c r="CD64" s="235"/>
      <c r="CE64" s="235"/>
      <c r="CF64" s="235"/>
      <c r="CG64" s="235"/>
      <c r="CH64" s="235"/>
      <c r="CI64" s="235"/>
      <c r="CJ64" s="235"/>
      <c r="CK64" s="235"/>
      <c r="CL64" s="235"/>
      <c r="CM64" s="235"/>
      <c r="CN64" s="235"/>
      <c r="CO64" s="235"/>
      <c r="CP64" s="235"/>
      <c r="CQ64" s="235"/>
      <c r="CR64" s="235"/>
      <c r="CS64" s="235"/>
      <c r="CT64" s="235"/>
      <c r="CU64" s="235"/>
      <c r="CV64" s="235"/>
      <c r="CW64" s="235"/>
      <c r="CX64" s="235"/>
      <c r="CY64" s="235"/>
      <c r="CZ64" s="235"/>
      <c r="DA64" s="235"/>
      <c r="DB64" s="235"/>
      <c r="DC64" s="235"/>
      <c r="DD64" s="235"/>
      <c r="DE64" s="235"/>
      <c r="DF64" s="236"/>
      <c r="DG64" s="237"/>
      <c r="DH64" s="236"/>
      <c r="DI64" s="236"/>
      <c r="DJ64" s="236"/>
      <c r="DK64" s="235"/>
      <c r="DL64" s="235"/>
      <c r="DM64" s="236"/>
      <c r="DN64" s="235"/>
      <c r="DO64" s="238"/>
    </row>
    <row r="65" spans="1:119">
      <c r="A65" s="399">
        <v>161</v>
      </c>
      <c r="B65" s="400" t="s">
        <v>362</v>
      </c>
      <c r="C65" s="273" t="s">
        <v>51</v>
      </c>
      <c r="D65" s="362">
        <v>101.4</v>
      </c>
      <c r="E65" s="274">
        <v>416.1</v>
      </c>
      <c r="F65" s="362">
        <v>0</v>
      </c>
      <c r="G65" s="274">
        <v>100</v>
      </c>
      <c r="H65" s="362">
        <v>5</v>
      </c>
      <c r="I65" s="274">
        <v>0</v>
      </c>
      <c r="J65" s="362">
        <v>100</v>
      </c>
      <c r="K65" s="274">
        <v>0</v>
      </c>
      <c r="L65" s="362">
        <v>14.285714285714285</v>
      </c>
      <c r="M65" s="274">
        <v>13.5</v>
      </c>
      <c r="N65" s="362">
        <v>24.3</v>
      </c>
      <c r="O65" s="274">
        <v>0</v>
      </c>
      <c r="P65" s="362">
        <v>0</v>
      </c>
      <c r="Q65" s="274" t="s">
        <v>51</v>
      </c>
      <c r="R65" s="362" t="s">
        <v>51</v>
      </c>
      <c r="S65" s="274">
        <v>1117.31843575419</v>
      </c>
      <c r="T65" s="362">
        <v>4.1108282354665002</v>
      </c>
      <c r="U65" s="274">
        <v>53.674627040531597</v>
      </c>
      <c r="V65" s="362">
        <v>1.8800828281999999</v>
      </c>
      <c r="W65" s="274">
        <v>99.930488204400007</v>
      </c>
      <c r="X65" s="362" t="s">
        <v>51</v>
      </c>
      <c r="Y65" s="274">
        <v>1176.8800000000001</v>
      </c>
      <c r="Z65" s="362">
        <v>5.45</v>
      </c>
      <c r="AA65" s="274">
        <v>6.9156293222683268E-2</v>
      </c>
      <c r="AB65" s="362">
        <v>0.89</v>
      </c>
      <c r="AC65" s="274">
        <v>7242</v>
      </c>
      <c r="AD65" s="362">
        <v>16.701902748414376</v>
      </c>
      <c r="AE65" s="274">
        <v>9.7826086956521738</v>
      </c>
      <c r="AF65" s="362">
        <v>15.1</v>
      </c>
      <c r="AG65" s="274">
        <v>7.67</v>
      </c>
      <c r="AH65" s="362" t="s">
        <v>51</v>
      </c>
      <c r="AI65" s="274">
        <v>55.449582172701952</v>
      </c>
      <c r="AJ65" s="362">
        <v>104.16074346030288</v>
      </c>
      <c r="AK65" s="274">
        <v>47.24</v>
      </c>
      <c r="AL65" s="362">
        <v>9.57</v>
      </c>
      <c r="AM65" s="274">
        <v>6.9</v>
      </c>
      <c r="AN65" s="362">
        <v>55.57</v>
      </c>
      <c r="AO65" s="274">
        <v>2.0869785656841149</v>
      </c>
      <c r="AP65" s="362">
        <v>89.35</v>
      </c>
      <c r="AQ65" s="274">
        <v>48.846153846153847</v>
      </c>
      <c r="AR65" s="362">
        <v>3.72</v>
      </c>
      <c r="AS65" s="274">
        <v>0.6070639895436879</v>
      </c>
      <c r="AT65" s="362">
        <v>49.965036166210091</v>
      </c>
      <c r="AU65" s="369"/>
      <c r="AV65" s="269"/>
      <c r="BJ65" s="365"/>
      <c r="BK65" s="365"/>
      <c r="BL65" s="368"/>
      <c r="BM65" s="368"/>
      <c r="BN65" s="236"/>
      <c r="BO65" s="236"/>
      <c r="BP65" s="236"/>
      <c r="BQ65" s="236"/>
      <c r="BR65" s="236"/>
      <c r="BS65" s="236"/>
      <c r="BT65" s="235"/>
      <c r="BU65" s="235"/>
      <c r="BV65" s="235"/>
      <c r="BW65" s="235"/>
      <c r="BX65" s="235"/>
      <c r="BY65" s="235"/>
      <c r="BZ65" s="235"/>
      <c r="CA65" s="235"/>
      <c r="CB65" s="235"/>
      <c r="CC65" s="235"/>
      <c r="CD65" s="235"/>
      <c r="CE65" s="235"/>
      <c r="CF65" s="235"/>
      <c r="CG65" s="235"/>
      <c r="CH65" s="235"/>
      <c r="CI65" s="235"/>
      <c r="CJ65" s="235"/>
      <c r="CK65" s="235"/>
      <c r="CL65" s="235"/>
      <c r="CM65" s="235"/>
      <c r="CN65" s="235"/>
      <c r="CO65" s="235"/>
      <c r="CP65" s="235"/>
      <c r="CQ65" s="235"/>
      <c r="CR65" s="235"/>
      <c r="CS65" s="235"/>
      <c r="CT65" s="235"/>
      <c r="CU65" s="235"/>
      <c r="CV65" s="235"/>
      <c r="CW65" s="235"/>
      <c r="CX65" s="235"/>
      <c r="CY65" s="235"/>
      <c r="CZ65" s="235"/>
      <c r="DA65" s="235"/>
      <c r="DB65" s="235"/>
      <c r="DC65" s="235"/>
      <c r="DD65" s="235"/>
      <c r="DE65" s="235"/>
      <c r="DF65" s="236"/>
      <c r="DG65" s="237"/>
      <c r="DH65" s="236"/>
      <c r="DI65" s="236"/>
      <c r="DJ65" s="236"/>
      <c r="DK65" s="235"/>
      <c r="DL65" s="235"/>
      <c r="DM65" s="236"/>
      <c r="DN65" s="235"/>
      <c r="DO65" s="238"/>
    </row>
    <row r="66" spans="1:119">
      <c r="A66" s="399">
        <v>162</v>
      </c>
      <c r="B66" s="400" t="s">
        <v>363</v>
      </c>
      <c r="C66" s="273">
        <v>81</v>
      </c>
      <c r="D66" s="362">
        <v>109.3</v>
      </c>
      <c r="E66" s="274">
        <v>572.20000000000005</v>
      </c>
      <c r="F66" s="362">
        <v>0.56497175141242939</v>
      </c>
      <c r="G66" s="274">
        <v>94.383516118311732</v>
      </c>
      <c r="H66" s="362">
        <v>4</v>
      </c>
      <c r="I66" s="274">
        <v>83.020730503455084</v>
      </c>
      <c r="J66" s="362">
        <v>95.114656031904289</v>
      </c>
      <c r="K66" s="274">
        <v>25.82</v>
      </c>
      <c r="L66" s="362">
        <v>4.967602591792657</v>
      </c>
      <c r="M66" s="274">
        <v>33.299999999999997</v>
      </c>
      <c r="N66" s="362">
        <v>87.2</v>
      </c>
      <c r="O66" s="274">
        <v>0.54515593895155934</v>
      </c>
      <c r="P66" s="362">
        <v>82.718511133266873</v>
      </c>
      <c r="Q66" s="274" t="s">
        <v>51</v>
      </c>
      <c r="R66" s="362" t="s">
        <v>51</v>
      </c>
      <c r="S66" s="274">
        <v>65.963060686015822</v>
      </c>
      <c r="T66" s="362">
        <v>7.1230637076219701</v>
      </c>
      <c r="U66" s="274">
        <v>57.797242160534999</v>
      </c>
      <c r="V66" s="362">
        <v>1.0951622296000001</v>
      </c>
      <c r="W66" s="274">
        <v>5.5933720553599997</v>
      </c>
      <c r="X66" s="362" t="s">
        <v>51</v>
      </c>
      <c r="Y66" s="274">
        <v>690.77</v>
      </c>
      <c r="Z66" s="362">
        <v>5.0999999999999996</v>
      </c>
      <c r="AA66" s="274">
        <v>0.10130685847431871</v>
      </c>
      <c r="AB66" s="362">
        <v>1.47</v>
      </c>
      <c r="AC66" s="274">
        <v>10230.469999999999</v>
      </c>
      <c r="AD66" s="362">
        <v>4.5957342785552768</v>
      </c>
      <c r="AE66" s="274">
        <v>31.278992710404239</v>
      </c>
      <c r="AF66" s="362">
        <v>9.8000000000000007</v>
      </c>
      <c r="AG66" s="274">
        <v>23.51</v>
      </c>
      <c r="AH66" s="362" t="s">
        <v>51</v>
      </c>
      <c r="AI66" s="274">
        <v>0</v>
      </c>
      <c r="AJ66" s="362">
        <v>59.212698642332512</v>
      </c>
      <c r="AK66" s="274">
        <v>14.14</v>
      </c>
      <c r="AL66" s="362">
        <v>10.78</v>
      </c>
      <c r="AM66" s="274">
        <v>7.5</v>
      </c>
      <c r="AN66" s="362">
        <v>70.62</v>
      </c>
      <c r="AO66" s="274">
        <v>14.562530218879759</v>
      </c>
      <c r="AP66" s="362">
        <v>65.23</v>
      </c>
      <c r="AQ66" s="274">
        <v>63.092046470062556</v>
      </c>
      <c r="AR66" s="362">
        <v>3.69</v>
      </c>
      <c r="AS66" s="274">
        <v>1.7818740817039029</v>
      </c>
      <c r="AT66" s="362">
        <v>56.114673646480675</v>
      </c>
      <c r="AU66" s="369"/>
      <c r="AV66" s="269"/>
      <c r="BJ66" s="365"/>
      <c r="BK66" s="365"/>
      <c r="BL66" s="368"/>
      <c r="BM66" s="368"/>
      <c r="BN66" s="236"/>
      <c r="BO66" s="236"/>
      <c r="BP66" s="236"/>
      <c r="BQ66" s="236"/>
      <c r="BR66" s="236"/>
      <c r="BS66" s="236"/>
      <c r="BT66" s="235"/>
      <c r="BU66" s="235"/>
      <c r="BV66" s="235"/>
      <c r="BW66" s="235"/>
      <c r="BX66" s="235"/>
      <c r="BY66" s="235"/>
      <c r="BZ66" s="235"/>
      <c r="CA66" s="235"/>
      <c r="CB66" s="235"/>
      <c r="CC66" s="235"/>
      <c r="CD66" s="235"/>
      <c r="CE66" s="235"/>
      <c r="CF66" s="235"/>
      <c r="CG66" s="235"/>
      <c r="CH66" s="235"/>
      <c r="CI66" s="235"/>
      <c r="CJ66" s="235"/>
      <c r="CK66" s="235"/>
      <c r="CL66" s="235"/>
      <c r="CM66" s="235"/>
      <c r="CN66" s="235"/>
      <c r="CO66" s="235"/>
      <c r="CP66" s="235"/>
      <c r="CQ66" s="235"/>
      <c r="CR66" s="235"/>
      <c r="CS66" s="235"/>
      <c r="CT66" s="235"/>
      <c r="CU66" s="235"/>
      <c r="CV66" s="235"/>
      <c r="CW66" s="235"/>
      <c r="CX66" s="235"/>
      <c r="CY66" s="235"/>
      <c r="CZ66" s="235"/>
      <c r="DA66" s="235"/>
      <c r="DB66" s="235"/>
      <c r="DC66" s="235"/>
      <c r="DD66" s="235"/>
      <c r="DE66" s="235"/>
      <c r="DF66" s="236"/>
      <c r="DG66" s="237"/>
      <c r="DH66" s="236"/>
      <c r="DI66" s="236"/>
      <c r="DJ66" s="236"/>
      <c r="DK66" s="235"/>
      <c r="DL66" s="235"/>
      <c r="DM66" s="236"/>
      <c r="DN66" s="235"/>
      <c r="DO66" s="238"/>
    </row>
    <row r="67" spans="1:119">
      <c r="A67" s="399">
        <v>34</v>
      </c>
      <c r="B67" s="400" t="s">
        <v>236</v>
      </c>
      <c r="C67" s="273">
        <v>71.461491813220135</v>
      </c>
      <c r="D67" s="362">
        <v>68.400000000000006</v>
      </c>
      <c r="E67" s="274">
        <v>227.8</v>
      </c>
      <c r="F67" s="362">
        <v>88.868028713417999</v>
      </c>
      <c r="G67" s="274">
        <v>89.685256764218664</v>
      </c>
      <c r="H67" s="362">
        <v>4</v>
      </c>
      <c r="I67" s="274">
        <v>84.445640473627563</v>
      </c>
      <c r="J67" s="362">
        <v>94.986195472114858</v>
      </c>
      <c r="K67" s="274">
        <v>56.91</v>
      </c>
      <c r="L67" s="362">
        <v>4.4742729306487696</v>
      </c>
      <c r="M67" s="274">
        <v>39.700000000000003</v>
      </c>
      <c r="N67" s="362">
        <v>64.5</v>
      </c>
      <c r="O67" s="274">
        <v>1.1401356822409454</v>
      </c>
      <c r="P67" s="362">
        <v>76.620651573716174</v>
      </c>
      <c r="Q67" s="274" t="s">
        <v>51</v>
      </c>
      <c r="R67" s="362" t="s">
        <v>51</v>
      </c>
      <c r="S67" s="274">
        <v>43.763676148796499</v>
      </c>
      <c r="T67" s="362">
        <v>9.1933501591133542</v>
      </c>
      <c r="U67" s="274">
        <v>66.399118371823405</v>
      </c>
      <c r="V67" s="362">
        <v>1.3181146287900001</v>
      </c>
      <c r="W67" s="274">
        <v>30.7924808659</v>
      </c>
      <c r="X67" s="362" t="s">
        <v>51</v>
      </c>
      <c r="Y67" s="274">
        <v>1069.5999999999999</v>
      </c>
      <c r="Z67" s="362">
        <v>7.34</v>
      </c>
      <c r="AA67" s="274">
        <v>5.3032392185146694E-2</v>
      </c>
      <c r="AB67" s="362">
        <v>1.43</v>
      </c>
      <c r="AC67" s="274">
        <v>9823.52</v>
      </c>
      <c r="AD67" s="362">
        <v>11.785181501740427</v>
      </c>
      <c r="AE67" s="274">
        <v>22.585034013605444</v>
      </c>
      <c r="AF67" s="362">
        <v>15.4</v>
      </c>
      <c r="AG67" s="274">
        <v>24.17</v>
      </c>
      <c r="AH67" s="362" t="s">
        <v>51</v>
      </c>
      <c r="AI67" s="274">
        <v>0</v>
      </c>
      <c r="AJ67" s="362">
        <v>183.91385516045102</v>
      </c>
      <c r="AK67" s="274">
        <v>28.8</v>
      </c>
      <c r="AL67" s="362">
        <v>18.760000000000002</v>
      </c>
      <c r="AM67" s="274">
        <v>7.2</v>
      </c>
      <c r="AN67" s="362">
        <v>62.1</v>
      </c>
      <c r="AO67" s="274">
        <v>2.4197584955922817</v>
      </c>
      <c r="AP67" s="362">
        <v>77.739999999999995</v>
      </c>
      <c r="AQ67" s="274">
        <v>48.281311734492292</v>
      </c>
      <c r="AR67" s="362">
        <v>3.55</v>
      </c>
      <c r="AS67" s="274">
        <v>2.3898940871282557</v>
      </c>
      <c r="AT67" s="362">
        <v>63.813978171270001</v>
      </c>
      <c r="AU67" s="369"/>
      <c r="AV67" s="269"/>
      <c r="BJ67" s="365"/>
      <c r="BK67" s="365"/>
      <c r="BL67" s="365"/>
      <c r="BM67" s="365"/>
      <c r="BN67" s="235"/>
      <c r="BO67" s="235"/>
      <c r="BP67" s="235"/>
      <c r="BQ67" s="235"/>
      <c r="BR67" s="235"/>
      <c r="BS67" s="235"/>
      <c r="BT67" s="235"/>
      <c r="BU67" s="235"/>
      <c r="BV67" s="235"/>
      <c r="BW67" s="235"/>
      <c r="BX67" s="235"/>
      <c r="BY67" s="235"/>
      <c r="BZ67" s="235"/>
      <c r="CA67" s="235"/>
      <c r="CB67" s="235"/>
      <c r="CC67" s="235"/>
      <c r="CD67" s="235"/>
      <c r="CE67" s="235"/>
      <c r="CF67" s="235"/>
      <c r="CG67" s="235"/>
      <c r="CH67" s="235"/>
      <c r="CI67" s="235"/>
      <c r="CJ67" s="235"/>
      <c r="CK67" s="235"/>
      <c r="CL67" s="235"/>
      <c r="CM67" s="235"/>
      <c r="CN67" s="235"/>
      <c r="CO67" s="235"/>
      <c r="CP67" s="235"/>
      <c r="CQ67" s="235"/>
      <c r="CR67" s="235"/>
      <c r="CS67" s="235"/>
      <c r="CT67" s="235"/>
      <c r="CU67" s="235"/>
      <c r="CV67" s="235"/>
      <c r="CW67" s="235"/>
      <c r="CX67" s="235"/>
      <c r="CY67" s="235"/>
      <c r="CZ67" s="235"/>
      <c r="DA67" s="235"/>
      <c r="DB67" s="235"/>
      <c r="DC67" s="235"/>
      <c r="DD67" s="235"/>
      <c r="DE67" s="235"/>
      <c r="DF67" s="235"/>
      <c r="DG67" s="235"/>
      <c r="DH67" s="235"/>
      <c r="DI67" s="235"/>
      <c r="DJ67" s="235"/>
      <c r="DK67" s="235"/>
      <c r="DL67" s="235"/>
      <c r="DM67" s="235"/>
      <c r="DN67" s="235"/>
      <c r="DO67" s="238"/>
    </row>
    <row r="68" spans="1:119">
      <c r="A68" s="399">
        <v>35</v>
      </c>
      <c r="B68" s="400" t="s">
        <v>237</v>
      </c>
      <c r="C68" s="273">
        <v>24.594825135058286</v>
      </c>
      <c r="D68" s="362">
        <v>91.8</v>
      </c>
      <c r="E68" s="274">
        <v>564.79999999999995</v>
      </c>
      <c r="F68" s="362">
        <v>66.288557213930346</v>
      </c>
      <c r="G68" s="274">
        <v>75.243781094527364</v>
      </c>
      <c r="H68" s="362">
        <v>4</v>
      </c>
      <c r="I68" s="274">
        <v>39.868276619099888</v>
      </c>
      <c r="J68" s="362">
        <v>95.582089552238799</v>
      </c>
      <c r="K68" s="274">
        <v>76.81</v>
      </c>
      <c r="L68" s="362">
        <v>0</v>
      </c>
      <c r="M68" s="274">
        <v>27.9</v>
      </c>
      <c r="N68" s="362">
        <v>71.599999999999994</v>
      </c>
      <c r="O68" s="274">
        <v>3.4470134874759153</v>
      </c>
      <c r="P68" s="362">
        <v>44.378109452736318</v>
      </c>
      <c r="Q68" s="274" t="s">
        <v>51</v>
      </c>
      <c r="R68" s="362" t="s">
        <v>51</v>
      </c>
      <c r="S68" s="274">
        <v>22.055580061755624</v>
      </c>
      <c r="T68" s="362">
        <v>3.3751785921149167</v>
      </c>
      <c r="U68" s="274">
        <v>72.491794275415856</v>
      </c>
      <c r="V68" s="362">
        <v>4.9904346803399999</v>
      </c>
      <c r="W68" s="274">
        <v>64.403169737100001</v>
      </c>
      <c r="X68" s="362" t="s">
        <v>51</v>
      </c>
      <c r="Y68" s="274">
        <v>1011.97</v>
      </c>
      <c r="Z68" s="362">
        <v>4.76</v>
      </c>
      <c r="AA68" s="274">
        <v>0.23386342376052388</v>
      </c>
      <c r="AB68" s="362">
        <v>1.29</v>
      </c>
      <c r="AC68" s="274">
        <v>10033.219999999999</v>
      </c>
      <c r="AD68" s="362">
        <v>7.200119877125946</v>
      </c>
      <c r="AE68" s="274">
        <v>27.669172932330827</v>
      </c>
      <c r="AF68" s="362">
        <v>15.8</v>
      </c>
      <c r="AG68" s="274">
        <v>17.55</v>
      </c>
      <c r="AH68" s="362" t="s">
        <v>51</v>
      </c>
      <c r="AI68" s="274">
        <v>0</v>
      </c>
      <c r="AJ68" s="362">
        <v>103.39785663538119</v>
      </c>
      <c r="AK68" s="274">
        <v>3.24</v>
      </c>
      <c r="AL68" s="362">
        <v>12.8</v>
      </c>
      <c r="AM68" s="274">
        <v>7.5</v>
      </c>
      <c r="AN68" s="362">
        <v>72.540000000000006</v>
      </c>
      <c r="AO68" s="274">
        <v>1.4360841773848962</v>
      </c>
      <c r="AP68" s="362">
        <v>59.2</v>
      </c>
      <c r="AQ68" s="274">
        <v>50.779182593354896</v>
      </c>
      <c r="AR68" s="362">
        <v>3.85</v>
      </c>
      <c r="AS68" s="274">
        <v>1.0363226036197586</v>
      </c>
      <c r="AT68" s="362">
        <v>68.328105812588802</v>
      </c>
      <c r="AU68" s="369"/>
      <c r="AV68" s="269"/>
      <c r="BJ68" s="365"/>
      <c r="BK68" s="365"/>
      <c r="BL68" s="365"/>
      <c r="BM68" s="365"/>
      <c r="BN68" s="235"/>
      <c r="BO68" s="235"/>
      <c r="BP68" s="235"/>
      <c r="BQ68" s="235"/>
      <c r="BR68" s="235"/>
      <c r="BS68" s="235"/>
      <c r="BT68" s="235"/>
      <c r="BU68" s="235"/>
      <c r="BV68" s="235"/>
      <c r="BW68" s="235"/>
      <c r="BX68" s="235"/>
      <c r="BY68" s="235"/>
      <c r="BZ68" s="235"/>
      <c r="CA68" s="235"/>
      <c r="CB68" s="235"/>
      <c r="CC68" s="235"/>
      <c r="CD68" s="235"/>
      <c r="CE68" s="235"/>
      <c r="CF68" s="235"/>
      <c r="CG68" s="235"/>
      <c r="CH68" s="235"/>
      <c r="CI68" s="235"/>
      <c r="CJ68" s="235"/>
      <c r="CK68" s="235"/>
      <c r="CL68" s="235"/>
      <c r="CM68" s="235"/>
      <c r="CN68" s="235"/>
      <c r="CO68" s="235"/>
      <c r="CP68" s="235"/>
      <c r="CQ68" s="235"/>
      <c r="CR68" s="235"/>
      <c r="CS68" s="235"/>
      <c r="CT68" s="235"/>
      <c r="CU68" s="235"/>
      <c r="CV68" s="235"/>
      <c r="CW68" s="235"/>
      <c r="CX68" s="235"/>
      <c r="CY68" s="235"/>
      <c r="CZ68" s="235"/>
      <c r="DA68" s="235"/>
      <c r="DB68" s="235"/>
      <c r="DC68" s="235"/>
      <c r="DD68" s="235"/>
      <c r="DE68" s="235"/>
      <c r="DF68" s="235"/>
      <c r="DG68" s="235"/>
      <c r="DH68" s="235"/>
      <c r="DI68" s="235"/>
      <c r="DJ68" s="235"/>
      <c r="DK68" s="235"/>
      <c r="DL68" s="235"/>
      <c r="DM68" s="235"/>
      <c r="DN68" s="235"/>
      <c r="DO68" s="238"/>
    </row>
    <row r="69" spans="1:119">
      <c r="A69" s="399">
        <v>36</v>
      </c>
      <c r="B69" s="400" t="s">
        <v>238</v>
      </c>
      <c r="C69" s="273">
        <v>88.89381511859898</v>
      </c>
      <c r="D69" s="362">
        <v>83</v>
      </c>
      <c r="E69" s="274">
        <v>527.9</v>
      </c>
      <c r="F69" s="362">
        <v>64.30446194225722</v>
      </c>
      <c r="G69" s="274">
        <v>76.140885615104565</v>
      </c>
      <c r="H69" s="362">
        <v>3</v>
      </c>
      <c r="I69" s="274">
        <v>69.678186295321382</v>
      </c>
      <c r="J69" s="362">
        <v>81.576496486326306</v>
      </c>
      <c r="K69" s="274">
        <v>75.41</v>
      </c>
      <c r="L69" s="362">
        <v>12.739273927392739</v>
      </c>
      <c r="M69" s="274">
        <v>67.400000000000006</v>
      </c>
      <c r="N69" s="362">
        <v>106.3</v>
      </c>
      <c r="O69" s="274">
        <v>1.9839141863817518</v>
      </c>
      <c r="P69" s="362">
        <v>75.1502836339006</v>
      </c>
      <c r="Q69" s="274" t="s">
        <v>51</v>
      </c>
      <c r="R69" s="362" t="s">
        <v>51</v>
      </c>
      <c r="S69" s="274">
        <v>76.290582351445281</v>
      </c>
      <c r="T69" s="362">
        <v>4.4984716958063329</v>
      </c>
      <c r="U69" s="274">
        <v>79.489742432558288</v>
      </c>
      <c r="V69" s="362">
        <v>0.62532940012899996</v>
      </c>
      <c r="W69" s="274">
        <v>69.033356027600007</v>
      </c>
      <c r="X69" s="362" t="s">
        <v>51</v>
      </c>
      <c r="Y69" s="274">
        <v>875.11</v>
      </c>
      <c r="Z69" s="362">
        <v>4.63</v>
      </c>
      <c r="AA69" s="274">
        <v>6.7329865845242295E-2</v>
      </c>
      <c r="AB69" s="362">
        <v>1.84</v>
      </c>
      <c r="AC69" s="274">
        <v>10809.38</v>
      </c>
      <c r="AD69" s="362">
        <v>5.3915511007368755</v>
      </c>
      <c r="AE69" s="274">
        <v>29.668439161714105</v>
      </c>
      <c r="AF69" s="362">
        <v>11.4</v>
      </c>
      <c r="AG69" s="274">
        <v>22.48</v>
      </c>
      <c r="AH69" s="362" t="s">
        <v>51</v>
      </c>
      <c r="AI69" s="274">
        <v>21.297271952259166</v>
      </c>
      <c r="AJ69" s="362">
        <v>74.052348787054399</v>
      </c>
      <c r="AK69" s="274">
        <v>14.62</v>
      </c>
      <c r="AL69" s="362">
        <v>15.43</v>
      </c>
      <c r="AM69" s="274">
        <v>7.6</v>
      </c>
      <c r="AN69" s="362">
        <v>72.290000000000006</v>
      </c>
      <c r="AO69" s="274">
        <v>2.515609111246695</v>
      </c>
      <c r="AP69" s="362">
        <v>40.869999999999997</v>
      </c>
      <c r="AQ69" s="274">
        <v>53.118233001299267</v>
      </c>
      <c r="AR69" s="362">
        <v>3.67</v>
      </c>
      <c r="AS69" s="274">
        <v>0.6707296507825149</v>
      </c>
      <c r="AT69" s="362">
        <v>78.658748209587202</v>
      </c>
      <c r="AU69" s="369"/>
      <c r="AV69" s="269"/>
      <c r="BJ69" s="365"/>
      <c r="BK69" s="365"/>
      <c r="BL69" s="365"/>
      <c r="BM69" s="365"/>
      <c r="BN69" s="235"/>
      <c r="BO69" s="235"/>
      <c r="BP69" s="235"/>
      <c r="BQ69" s="235"/>
      <c r="BR69" s="235"/>
      <c r="BS69" s="235"/>
      <c r="BT69" s="235"/>
      <c r="BU69" s="235"/>
      <c r="BV69" s="235"/>
      <c r="BW69" s="235"/>
      <c r="BX69" s="235"/>
      <c r="BY69" s="235"/>
      <c r="BZ69" s="235"/>
      <c r="CA69" s="235"/>
      <c r="CB69" s="235"/>
      <c r="CC69" s="235"/>
      <c r="CD69" s="235"/>
      <c r="CE69" s="235"/>
      <c r="CF69" s="235"/>
      <c r="CG69" s="235"/>
      <c r="CH69" s="235"/>
      <c r="CI69" s="235"/>
      <c r="CJ69" s="235"/>
      <c r="CK69" s="235"/>
      <c r="CL69" s="235"/>
      <c r="CM69" s="235"/>
      <c r="CN69" s="235"/>
      <c r="CO69" s="235"/>
      <c r="CP69" s="235"/>
      <c r="CQ69" s="235"/>
      <c r="CR69" s="235"/>
      <c r="CS69" s="235"/>
      <c r="CT69" s="235"/>
      <c r="CU69" s="235"/>
      <c r="CV69" s="235"/>
      <c r="CW69" s="235"/>
      <c r="CX69" s="235"/>
      <c r="CY69" s="235"/>
      <c r="CZ69" s="235"/>
      <c r="DA69" s="235"/>
      <c r="DB69" s="235"/>
      <c r="DC69" s="235"/>
      <c r="DD69" s="235"/>
      <c r="DE69" s="235"/>
      <c r="DF69" s="235"/>
      <c r="DG69" s="235"/>
      <c r="DH69" s="235"/>
      <c r="DI69" s="235"/>
      <c r="DJ69" s="235"/>
      <c r="DK69" s="235"/>
      <c r="DL69" s="235"/>
      <c r="DM69" s="235"/>
      <c r="DN69" s="235"/>
      <c r="DO69" s="238"/>
    </row>
    <row r="70" spans="1:119">
      <c r="A70" s="399">
        <v>37</v>
      </c>
      <c r="B70" s="400" t="s">
        <v>239</v>
      </c>
      <c r="C70" s="273">
        <v>62.978875760830647</v>
      </c>
      <c r="D70" s="362">
        <v>97.8</v>
      </c>
      <c r="E70" s="274">
        <v>572.20000000000005</v>
      </c>
      <c r="F70" s="362">
        <v>86.147297820198631</v>
      </c>
      <c r="G70" s="274">
        <v>79.517606087965959</v>
      </c>
      <c r="H70" s="362">
        <v>4</v>
      </c>
      <c r="I70" s="274">
        <v>91.835384411803616</v>
      </c>
      <c r="J70" s="362">
        <v>59.189990971236938</v>
      </c>
      <c r="K70" s="274">
        <v>99</v>
      </c>
      <c r="L70" s="362">
        <v>0</v>
      </c>
      <c r="M70" s="274">
        <v>20.5</v>
      </c>
      <c r="N70" s="362">
        <v>52.4</v>
      </c>
      <c r="O70" s="274">
        <v>0.52250164581961822</v>
      </c>
      <c r="P70" s="362">
        <v>52.869856829614349</v>
      </c>
      <c r="Q70" s="274" t="s">
        <v>51</v>
      </c>
      <c r="R70" s="362" t="s">
        <v>51</v>
      </c>
      <c r="S70" s="274">
        <v>13.197835554968986</v>
      </c>
      <c r="T70" s="362">
        <v>7.1230637076219701</v>
      </c>
      <c r="U70" s="274">
        <v>59.226429459536</v>
      </c>
      <c r="V70" s="362">
        <v>1.1646350216400001</v>
      </c>
      <c r="W70" s="274">
        <v>99.765085856100001</v>
      </c>
      <c r="X70" s="362" t="s">
        <v>51</v>
      </c>
      <c r="Y70" s="274">
        <v>867.32</v>
      </c>
      <c r="Z70" s="362">
        <v>5.95</v>
      </c>
      <c r="AA70" s="274">
        <v>5.5400894724449791E-2</v>
      </c>
      <c r="AB70" s="362">
        <v>1.27</v>
      </c>
      <c r="AC70" s="274">
        <v>10320.370000000001</v>
      </c>
      <c r="AD70" s="362">
        <v>6.3056855710518178</v>
      </c>
      <c r="AE70" s="274">
        <v>32.151413512218497</v>
      </c>
      <c r="AF70" s="362">
        <v>9.8000000000000007</v>
      </c>
      <c r="AG70" s="274">
        <v>19.649999999999999</v>
      </c>
      <c r="AH70" s="362" t="s">
        <v>51</v>
      </c>
      <c r="AI70" s="274">
        <v>0</v>
      </c>
      <c r="AJ70" s="362">
        <v>129.14714624398835</v>
      </c>
      <c r="AK70" s="274">
        <v>13.7</v>
      </c>
      <c r="AL70" s="362">
        <v>12.13</v>
      </c>
      <c r="AM70" s="274">
        <v>7.5</v>
      </c>
      <c r="AN70" s="362">
        <v>67.73</v>
      </c>
      <c r="AO70" s="274">
        <v>14.562530218879759</v>
      </c>
      <c r="AP70" s="362">
        <v>62.53</v>
      </c>
      <c r="AQ70" s="274">
        <v>56.218905472636813</v>
      </c>
      <c r="AR70" s="362">
        <v>3.69</v>
      </c>
      <c r="AS70" s="274">
        <v>4.2417493943907347</v>
      </c>
      <c r="AT70" s="362">
        <v>57.215158483255692</v>
      </c>
      <c r="AU70" s="369"/>
      <c r="AV70" s="269"/>
      <c r="BJ70" s="365"/>
      <c r="BK70" s="365"/>
      <c r="BL70" s="365"/>
      <c r="BM70" s="365"/>
      <c r="BN70" s="235"/>
      <c r="BO70" s="235"/>
      <c r="BP70" s="235"/>
      <c r="BQ70" s="235"/>
      <c r="BR70" s="235"/>
      <c r="BS70" s="235"/>
      <c r="BT70" s="235"/>
      <c r="BU70" s="235"/>
      <c r="BV70" s="235"/>
      <c r="BW70" s="235"/>
      <c r="BX70" s="235"/>
      <c r="BY70" s="235"/>
      <c r="BZ70" s="235"/>
      <c r="CA70" s="235"/>
      <c r="CB70" s="235"/>
      <c r="CC70" s="235"/>
      <c r="CD70" s="235"/>
      <c r="CE70" s="235"/>
      <c r="CF70" s="235"/>
      <c r="CG70" s="235"/>
      <c r="CH70" s="235"/>
      <c r="CI70" s="235"/>
      <c r="CJ70" s="235"/>
      <c r="CK70" s="235"/>
      <c r="CL70" s="235"/>
      <c r="CM70" s="235"/>
      <c r="CN70" s="235"/>
      <c r="CO70" s="235"/>
      <c r="CP70" s="235"/>
      <c r="CQ70" s="235"/>
      <c r="CR70" s="235"/>
      <c r="CS70" s="235"/>
      <c r="CT70" s="235"/>
      <c r="CU70" s="235"/>
      <c r="CV70" s="235"/>
      <c r="CW70" s="235"/>
      <c r="CX70" s="235"/>
      <c r="CY70" s="235"/>
      <c r="CZ70" s="235"/>
      <c r="DA70" s="235"/>
      <c r="DB70" s="235"/>
      <c r="DC70" s="235"/>
      <c r="DD70" s="235"/>
      <c r="DE70" s="235"/>
      <c r="DF70" s="235"/>
      <c r="DG70" s="235"/>
      <c r="DH70" s="235"/>
      <c r="DI70" s="235"/>
      <c r="DJ70" s="235"/>
      <c r="DK70" s="235"/>
      <c r="DL70" s="235"/>
      <c r="DM70" s="235"/>
      <c r="DN70" s="235"/>
      <c r="DO70" s="238"/>
    </row>
    <row r="71" spans="1:119">
      <c r="A71" s="399">
        <v>38</v>
      </c>
      <c r="B71" s="400" t="s">
        <v>240</v>
      </c>
      <c r="C71" s="273">
        <v>83.5</v>
      </c>
      <c r="D71" s="362">
        <v>86.4</v>
      </c>
      <c r="E71" s="274">
        <v>102.2</v>
      </c>
      <c r="F71" s="362">
        <v>63.045722713864308</v>
      </c>
      <c r="G71" s="274">
        <v>94.638643067846601</v>
      </c>
      <c r="H71" s="362">
        <v>3</v>
      </c>
      <c r="I71" s="274">
        <v>44.498357718722012</v>
      </c>
      <c r="J71" s="362">
        <v>90.730088495575217</v>
      </c>
      <c r="K71" s="274">
        <v>96.37</v>
      </c>
      <c r="L71" s="362">
        <v>0.13133208255159476</v>
      </c>
      <c r="M71" s="274">
        <v>49.3</v>
      </c>
      <c r="N71" s="362">
        <v>62.3</v>
      </c>
      <c r="O71" s="274">
        <v>1.8828297218264975</v>
      </c>
      <c r="P71" s="362">
        <v>54.505899705014748</v>
      </c>
      <c r="Q71" s="274" t="s">
        <v>51</v>
      </c>
      <c r="R71" s="362" t="s">
        <v>51</v>
      </c>
      <c r="S71" s="274">
        <v>30.097817908201655</v>
      </c>
      <c r="T71" s="362">
        <v>9.1886891780100779</v>
      </c>
      <c r="U71" s="274">
        <v>76.534981122417392</v>
      </c>
      <c r="V71" s="362">
        <v>2.0039851524599999</v>
      </c>
      <c r="W71" s="274">
        <v>65.958536076000001</v>
      </c>
      <c r="X71" s="362" t="s">
        <v>51</v>
      </c>
      <c r="Y71" s="274">
        <v>958.82</v>
      </c>
      <c r="Z71" s="362">
        <v>4.66</v>
      </c>
      <c r="AA71" s="274">
        <v>0.11030547262218168</v>
      </c>
      <c r="AB71" s="362">
        <v>1.23</v>
      </c>
      <c r="AC71" s="274">
        <v>9953.4699999999993</v>
      </c>
      <c r="AD71" s="362">
        <v>7.0831973011209053</v>
      </c>
      <c r="AE71" s="274">
        <v>26.207366984993179</v>
      </c>
      <c r="AF71" s="362">
        <v>12.5</v>
      </c>
      <c r="AG71" s="274">
        <v>21.19</v>
      </c>
      <c r="AH71" s="362" t="s">
        <v>51</v>
      </c>
      <c r="AI71" s="274">
        <v>101.72289266130851</v>
      </c>
      <c r="AJ71" s="362">
        <v>85.632749841734821</v>
      </c>
      <c r="AK71" s="274">
        <v>20.04</v>
      </c>
      <c r="AL71" s="362">
        <v>15.5</v>
      </c>
      <c r="AM71" s="274">
        <v>7.3</v>
      </c>
      <c r="AN71" s="362">
        <v>70.83</v>
      </c>
      <c r="AO71" s="274">
        <v>2.8812147374001289</v>
      </c>
      <c r="AP71" s="362">
        <v>83.22</v>
      </c>
      <c r="AQ71" s="274">
        <v>48.89855860756051</v>
      </c>
      <c r="AR71" s="362">
        <v>3.85</v>
      </c>
      <c r="AS71" s="274">
        <v>0.56667848399751986</v>
      </c>
      <c r="AT71" s="362">
        <v>72.563712885311702</v>
      </c>
      <c r="AU71" s="369"/>
      <c r="AV71" s="269"/>
      <c r="BJ71" s="365"/>
      <c r="BK71" s="365"/>
      <c r="BL71" s="365"/>
      <c r="BM71" s="365"/>
      <c r="BN71" s="235"/>
      <c r="BO71" s="235"/>
      <c r="BP71" s="235"/>
      <c r="BQ71" s="235"/>
      <c r="BR71" s="235"/>
      <c r="BS71" s="235"/>
      <c r="BT71" s="235"/>
      <c r="BU71" s="235"/>
      <c r="BV71" s="235"/>
      <c r="BW71" s="235"/>
      <c r="BX71" s="235"/>
      <c r="BY71" s="235"/>
      <c r="BZ71" s="235"/>
      <c r="CA71" s="235"/>
      <c r="CB71" s="235"/>
      <c r="CC71" s="235"/>
      <c r="CD71" s="235"/>
      <c r="CE71" s="235"/>
      <c r="CF71" s="235"/>
      <c r="CG71" s="235"/>
      <c r="CH71" s="235"/>
      <c r="CI71" s="235"/>
      <c r="CJ71" s="235"/>
      <c r="CK71" s="235"/>
      <c r="CL71" s="235"/>
      <c r="CM71" s="235"/>
      <c r="CN71" s="235"/>
      <c r="CO71" s="235"/>
      <c r="CP71" s="235"/>
      <c r="CQ71" s="235"/>
      <c r="CR71" s="235"/>
      <c r="CS71" s="235"/>
      <c r="CT71" s="235"/>
      <c r="CU71" s="235"/>
      <c r="CV71" s="235"/>
      <c r="CW71" s="235"/>
      <c r="CX71" s="235"/>
      <c r="CY71" s="235"/>
      <c r="CZ71" s="235"/>
      <c r="DA71" s="235"/>
      <c r="DB71" s="235"/>
      <c r="DC71" s="235"/>
      <c r="DD71" s="235"/>
      <c r="DE71" s="235"/>
      <c r="DF71" s="235"/>
      <c r="DG71" s="235"/>
      <c r="DH71" s="235"/>
      <c r="DI71" s="235"/>
      <c r="DJ71" s="235"/>
      <c r="DK71" s="235"/>
      <c r="DL71" s="235"/>
      <c r="DM71" s="235"/>
      <c r="DN71" s="235"/>
      <c r="DO71" s="238"/>
    </row>
    <row r="72" spans="1:119">
      <c r="A72" s="399">
        <v>39</v>
      </c>
      <c r="B72" s="400" t="s">
        <v>241</v>
      </c>
      <c r="C72" s="273">
        <v>62.698247078464107</v>
      </c>
      <c r="D72" s="362">
        <v>91.1</v>
      </c>
      <c r="E72" s="274">
        <v>572.20000000000005</v>
      </c>
      <c r="F72" s="362">
        <v>70.478123590437519</v>
      </c>
      <c r="G72" s="274">
        <v>67.42219215155616</v>
      </c>
      <c r="H72" s="362">
        <v>3</v>
      </c>
      <c r="I72" s="274">
        <v>67.710107476361074</v>
      </c>
      <c r="J72" s="362">
        <v>91.429860171402794</v>
      </c>
      <c r="K72" s="274">
        <v>29.43</v>
      </c>
      <c r="L72" s="362">
        <v>5.1312447078746821</v>
      </c>
      <c r="M72" s="274">
        <v>27.3</v>
      </c>
      <c r="N72" s="362">
        <v>60.9</v>
      </c>
      <c r="O72" s="274">
        <v>0.9286103858427619</v>
      </c>
      <c r="P72" s="362">
        <v>53.241993685160125</v>
      </c>
      <c r="Q72" s="274" t="s">
        <v>51</v>
      </c>
      <c r="R72" s="362" t="s">
        <v>51</v>
      </c>
      <c r="S72" s="274">
        <v>77.014218009478682</v>
      </c>
      <c r="T72" s="362">
        <v>5.7552843601895702</v>
      </c>
      <c r="U72" s="274">
        <v>61.379522638385183</v>
      </c>
      <c r="V72" s="362">
        <v>0.80399696974299995</v>
      </c>
      <c r="W72" s="274">
        <v>27.4471642747</v>
      </c>
      <c r="X72" s="362" t="s">
        <v>51</v>
      </c>
      <c r="Y72" s="274">
        <v>961.51</v>
      </c>
      <c r="Z72" s="362">
        <v>6.57</v>
      </c>
      <c r="AA72" s="274">
        <v>5.5213707723170746E-2</v>
      </c>
      <c r="AB72" s="362">
        <v>1.57</v>
      </c>
      <c r="AC72" s="274">
        <v>10761.61</v>
      </c>
      <c r="AD72" s="362">
        <v>5.5637130325106829</v>
      </c>
      <c r="AE72" s="274">
        <v>31.020874441790426</v>
      </c>
      <c r="AF72" s="362">
        <v>9.8000000000000007</v>
      </c>
      <c r="AG72" s="274">
        <v>23.51</v>
      </c>
      <c r="AH72" s="362" t="s">
        <v>51</v>
      </c>
      <c r="AI72" s="274">
        <v>10.927914032869786</v>
      </c>
      <c r="AJ72" s="362">
        <v>94.315635619160389</v>
      </c>
      <c r="AK72" s="274">
        <v>21.4</v>
      </c>
      <c r="AL72" s="362">
        <v>13.33</v>
      </c>
      <c r="AM72" s="274">
        <v>7.5</v>
      </c>
      <c r="AN72" s="362">
        <v>68.349999999999994</v>
      </c>
      <c r="AO72" s="274">
        <v>14.562530218879759</v>
      </c>
      <c r="AP72" s="362">
        <v>67.459999999999994</v>
      </c>
      <c r="AQ72" s="274">
        <v>54.345078211407802</v>
      </c>
      <c r="AR72" s="362">
        <v>3.69</v>
      </c>
      <c r="AS72" s="274">
        <v>1.2202105929378309</v>
      </c>
      <c r="AT72" s="362">
        <v>60.092930709613981</v>
      </c>
      <c r="AU72" s="369"/>
      <c r="AV72" s="269"/>
      <c r="BJ72" s="365"/>
      <c r="BK72" s="365"/>
      <c r="BL72" s="365"/>
      <c r="BM72" s="365"/>
      <c r="BN72" s="235"/>
      <c r="BO72" s="235"/>
      <c r="BP72" s="235"/>
      <c r="BQ72" s="235"/>
      <c r="BR72" s="235"/>
      <c r="BS72" s="235"/>
      <c r="BT72" s="235"/>
      <c r="BU72" s="235"/>
      <c r="BV72" s="235"/>
      <c r="BW72" s="235"/>
      <c r="BX72" s="235"/>
      <c r="BY72" s="235"/>
      <c r="BZ72" s="235"/>
      <c r="CA72" s="235"/>
      <c r="CB72" s="235"/>
      <c r="CC72" s="235"/>
      <c r="CD72" s="235"/>
      <c r="CE72" s="235"/>
      <c r="CF72" s="235"/>
      <c r="CG72" s="235"/>
      <c r="CH72" s="235"/>
      <c r="CI72" s="235"/>
      <c r="CJ72" s="235"/>
      <c r="CK72" s="235"/>
      <c r="CL72" s="235"/>
      <c r="CM72" s="235"/>
      <c r="CN72" s="235"/>
      <c r="CO72" s="235"/>
      <c r="CP72" s="235"/>
      <c r="CQ72" s="235"/>
      <c r="CR72" s="235"/>
      <c r="CS72" s="235"/>
      <c r="CT72" s="235"/>
      <c r="CU72" s="235"/>
      <c r="CV72" s="235"/>
      <c r="CW72" s="235"/>
      <c r="CX72" s="235"/>
      <c r="CY72" s="235"/>
      <c r="CZ72" s="235"/>
      <c r="DA72" s="235"/>
      <c r="DB72" s="235"/>
      <c r="DC72" s="235"/>
      <c r="DD72" s="235"/>
      <c r="DE72" s="235"/>
      <c r="DF72" s="235"/>
      <c r="DG72" s="235"/>
      <c r="DH72" s="235"/>
      <c r="DI72" s="235"/>
      <c r="DJ72" s="235"/>
      <c r="DK72" s="235"/>
      <c r="DL72" s="235"/>
      <c r="DM72" s="235"/>
      <c r="DN72" s="235"/>
      <c r="DO72" s="238"/>
    </row>
    <row r="73" spans="1:119">
      <c r="A73" s="399">
        <v>40</v>
      </c>
      <c r="B73" s="400" t="s">
        <v>242</v>
      </c>
      <c r="C73" s="273">
        <v>95.306888671237346</v>
      </c>
      <c r="D73" s="362">
        <v>73.099999999999994</v>
      </c>
      <c r="E73" s="274">
        <v>564.79999999999995</v>
      </c>
      <c r="F73" s="362">
        <v>95.985804875210889</v>
      </c>
      <c r="G73" s="274">
        <v>99.901099540403749</v>
      </c>
      <c r="H73" s="362">
        <v>2</v>
      </c>
      <c r="I73" s="274">
        <v>97.476782898195196</v>
      </c>
      <c r="J73" s="362">
        <v>96.742102507417542</v>
      </c>
      <c r="K73" s="274">
        <v>41.37</v>
      </c>
      <c r="L73" s="362">
        <v>2.8587602604019247</v>
      </c>
      <c r="M73" s="274">
        <v>34.5</v>
      </c>
      <c r="N73" s="362">
        <v>85.4</v>
      </c>
      <c r="O73" s="274">
        <v>1.9331364156971487</v>
      </c>
      <c r="P73" s="362">
        <v>93.367851532957118</v>
      </c>
      <c r="Q73" s="274" t="s">
        <v>51</v>
      </c>
      <c r="R73" s="362" t="s">
        <v>51</v>
      </c>
      <c r="S73" s="274">
        <v>36.659131178591068</v>
      </c>
      <c r="T73" s="362">
        <v>4.2536697804197505</v>
      </c>
      <c r="U73" s="274">
        <v>31.762824086321</v>
      </c>
      <c r="V73" s="362">
        <v>4.7128253707400001</v>
      </c>
      <c r="W73" s="274">
        <v>4.6005211642499999</v>
      </c>
      <c r="X73" s="362" t="s">
        <v>51</v>
      </c>
      <c r="Y73" s="274">
        <v>869.46</v>
      </c>
      <c r="Z73" s="362">
        <v>4.72</v>
      </c>
      <c r="AA73" s="274">
        <v>3.7402053372730164E-2</v>
      </c>
      <c r="AB73" s="362">
        <v>0.87</v>
      </c>
      <c r="AC73" s="274">
        <v>10261.459999999999</v>
      </c>
      <c r="AD73" s="362">
        <v>9.4809953513809138</v>
      </c>
      <c r="AE73" s="274">
        <v>31.264469187520671</v>
      </c>
      <c r="AF73" s="362">
        <v>15.8</v>
      </c>
      <c r="AG73" s="274">
        <v>22.3</v>
      </c>
      <c r="AH73" s="362" t="s">
        <v>51</v>
      </c>
      <c r="AI73" s="274">
        <v>0</v>
      </c>
      <c r="AJ73" s="362">
        <v>43.118906312909722</v>
      </c>
      <c r="AK73" s="274">
        <v>12.4</v>
      </c>
      <c r="AL73" s="362">
        <v>14.8</v>
      </c>
      <c r="AM73" s="274">
        <v>7.5</v>
      </c>
      <c r="AN73" s="362">
        <v>71.72</v>
      </c>
      <c r="AO73" s="274">
        <v>1.4360841773848962</v>
      </c>
      <c r="AP73" s="362">
        <v>39.770000000000003</v>
      </c>
      <c r="AQ73" s="274">
        <v>44.507952286282304</v>
      </c>
      <c r="AR73" s="362">
        <v>3.85</v>
      </c>
      <c r="AS73" s="274">
        <v>3.1512605631286661</v>
      </c>
      <c r="AT73" s="362">
        <v>25.542754770997973</v>
      </c>
      <c r="AU73" s="369"/>
      <c r="AV73" s="269"/>
      <c r="BJ73" s="365"/>
      <c r="BK73" s="365"/>
      <c r="BL73" s="365"/>
      <c r="BM73" s="365"/>
      <c r="BN73" s="235"/>
      <c r="BO73" s="235"/>
      <c r="BP73" s="235"/>
      <c r="BQ73" s="235"/>
      <c r="BR73" s="235"/>
      <c r="BS73" s="235"/>
      <c r="BT73" s="235"/>
      <c r="BU73" s="235"/>
      <c r="BV73" s="235"/>
      <c r="BW73" s="235"/>
      <c r="BX73" s="235"/>
      <c r="BY73" s="235"/>
      <c r="BZ73" s="235"/>
      <c r="CA73" s="235"/>
      <c r="CB73" s="235"/>
      <c r="CC73" s="235"/>
      <c r="CD73" s="235"/>
      <c r="CE73" s="235"/>
      <c r="CF73" s="235"/>
      <c r="CG73" s="235"/>
      <c r="CH73" s="235"/>
      <c r="CI73" s="235"/>
      <c r="CJ73" s="235"/>
      <c r="CK73" s="235"/>
      <c r="CL73" s="235"/>
      <c r="CM73" s="235"/>
      <c r="CN73" s="235"/>
      <c r="CO73" s="235"/>
      <c r="CP73" s="235"/>
      <c r="CQ73" s="235"/>
      <c r="CR73" s="235"/>
      <c r="CS73" s="235"/>
      <c r="CT73" s="235"/>
      <c r="CU73" s="235"/>
      <c r="CV73" s="235"/>
      <c r="CW73" s="235"/>
      <c r="CX73" s="235"/>
      <c r="CY73" s="235"/>
      <c r="CZ73" s="235"/>
      <c r="DA73" s="235"/>
      <c r="DB73" s="235"/>
      <c r="DC73" s="235"/>
      <c r="DD73" s="235"/>
      <c r="DE73" s="235"/>
      <c r="DF73" s="235"/>
      <c r="DG73" s="235"/>
      <c r="DH73" s="235"/>
      <c r="DI73" s="235"/>
      <c r="DJ73" s="235"/>
      <c r="DK73" s="235"/>
      <c r="DL73" s="235"/>
      <c r="DM73" s="235"/>
      <c r="DN73" s="235"/>
      <c r="DO73" s="238"/>
    </row>
    <row r="74" spans="1:119">
      <c r="A74" s="399">
        <v>41</v>
      </c>
      <c r="B74" s="400" t="s">
        <v>243</v>
      </c>
      <c r="C74" s="273">
        <v>92.355197903995517</v>
      </c>
      <c r="D74" s="362">
        <v>67.3</v>
      </c>
      <c r="E74" s="274">
        <v>338.29999999999995</v>
      </c>
      <c r="F74" s="362">
        <v>96.487910306632457</v>
      </c>
      <c r="G74" s="274">
        <v>99.12648025575217</v>
      </c>
      <c r="H74" s="362">
        <v>2</v>
      </c>
      <c r="I74" s="274">
        <v>97.346323358849446</v>
      </c>
      <c r="J74" s="362">
        <v>98.923859696519429</v>
      </c>
      <c r="K74" s="274">
        <v>79.540000000000006</v>
      </c>
      <c r="L74" s="362">
        <v>0</v>
      </c>
      <c r="M74" s="274">
        <v>47.2</v>
      </c>
      <c r="N74" s="362">
        <v>77.900000000000006</v>
      </c>
      <c r="O74" s="274">
        <v>1.7171708722524281</v>
      </c>
      <c r="P74" s="362">
        <v>95.609887883290554</v>
      </c>
      <c r="Q74" s="274" t="s">
        <v>51</v>
      </c>
      <c r="R74" s="362" t="s">
        <v>51</v>
      </c>
      <c r="S74" s="274">
        <v>18.89644746787604</v>
      </c>
      <c r="T74" s="362">
        <v>4.4415840304919412</v>
      </c>
      <c r="U74" s="274">
        <v>73.787084611162385</v>
      </c>
      <c r="V74" s="362">
        <v>0.88717091859700004</v>
      </c>
      <c r="W74" s="274">
        <v>83.9821862517</v>
      </c>
      <c r="X74" s="362" t="s">
        <v>51</v>
      </c>
      <c r="Y74" s="274">
        <v>982.31</v>
      </c>
      <c r="Z74" s="362">
        <v>7.45</v>
      </c>
      <c r="AA74" s="274">
        <v>9.1506608985791243E-2</v>
      </c>
      <c r="AB74" s="362">
        <v>1.38</v>
      </c>
      <c r="AC74" s="274">
        <v>9637.8700000000008</v>
      </c>
      <c r="AD74" s="362">
        <v>7.5491015818302811</v>
      </c>
      <c r="AE74" s="274">
        <v>18.917547568710361</v>
      </c>
      <c r="AF74" s="362">
        <v>9.1999999999999993</v>
      </c>
      <c r="AG74" s="274">
        <v>25.17</v>
      </c>
      <c r="AH74" s="362" t="s">
        <v>51</v>
      </c>
      <c r="AI74" s="274">
        <v>10.923476986643605</v>
      </c>
      <c r="AJ74" s="362">
        <v>66.337989243126003</v>
      </c>
      <c r="AK74" s="274">
        <v>21.87</v>
      </c>
      <c r="AL74" s="362">
        <v>15.11</v>
      </c>
      <c r="AM74" s="274">
        <v>7.6</v>
      </c>
      <c r="AN74" s="362">
        <v>64.98</v>
      </c>
      <c r="AO74" s="274">
        <v>2.1242872489876872</v>
      </c>
      <c r="AP74" s="362">
        <v>66.22</v>
      </c>
      <c r="AQ74" s="274">
        <v>40.956716976425092</v>
      </c>
      <c r="AR74" s="362">
        <v>3.78</v>
      </c>
      <c r="AS74" s="274">
        <v>0.8570675519340073</v>
      </c>
      <c r="AT74" s="362">
        <v>63.894705179144715</v>
      </c>
      <c r="AU74" s="369"/>
      <c r="AV74" s="269"/>
      <c r="BJ74" s="365"/>
      <c r="BK74" s="365"/>
      <c r="BL74" s="365"/>
      <c r="BM74" s="365"/>
      <c r="BN74" s="235"/>
      <c r="BO74" s="235"/>
      <c r="BP74" s="235"/>
      <c r="BQ74" s="235"/>
      <c r="BR74" s="235"/>
      <c r="BS74" s="235"/>
      <c r="BT74" s="235"/>
      <c r="BU74" s="235"/>
      <c r="BV74" s="235"/>
      <c r="BW74" s="235"/>
      <c r="BX74" s="235"/>
      <c r="BY74" s="235"/>
      <c r="BZ74" s="235"/>
      <c r="CA74" s="235"/>
      <c r="CB74" s="235"/>
      <c r="CC74" s="235"/>
      <c r="CD74" s="235"/>
      <c r="CE74" s="235"/>
      <c r="CF74" s="235"/>
      <c r="CG74" s="235"/>
      <c r="CH74" s="235"/>
      <c r="CI74" s="235"/>
      <c r="CJ74" s="235"/>
      <c r="CK74" s="235"/>
      <c r="CL74" s="235"/>
      <c r="CM74" s="235"/>
      <c r="CN74" s="235"/>
      <c r="CO74" s="235"/>
      <c r="CP74" s="235"/>
      <c r="CQ74" s="235"/>
      <c r="CR74" s="235"/>
      <c r="CS74" s="235"/>
      <c r="CT74" s="235"/>
      <c r="CU74" s="235"/>
      <c r="CV74" s="235"/>
      <c r="CW74" s="235"/>
      <c r="CX74" s="235"/>
      <c r="CY74" s="235"/>
      <c r="CZ74" s="235"/>
      <c r="DA74" s="235"/>
      <c r="DB74" s="235"/>
      <c r="DC74" s="235"/>
      <c r="DD74" s="235"/>
      <c r="DE74" s="235"/>
      <c r="DF74" s="235"/>
      <c r="DG74" s="235"/>
      <c r="DH74" s="235"/>
      <c r="DI74" s="235"/>
      <c r="DJ74" s="235"/>
      <c r="DK74" s="235"/>
      <c r="DL74" s="235"/>
      <c r="DM74" s="235"/>
      <c r="DN74" s="235"/>
      <c r="DO74" s="238"/>
    </row>
    <row r="75" spans="1:119">
      <c r="A75" s="399">
        <v>163</v>
      </c>
      <c r="B75" s="400" t="s">
        <v>364</v>
      </c>
      <c r="C75" s="273">
        <v>86.570743405275778</v>
      </c>
      <c r="D75" s="362">
        <v>89.7</v>
      </c>
      <c r="E75" s="274">
        <v>338.29999999999995</v>
      </c>
      <c r="F75" s="362">
        <v>0</v>
      </c>
      <c r="G75" s="274">
        <v>0</v>
      </c>
      <c r="H75" s="362">
        <v>5</v>
      </c>
      <c r="I75" s="274">
        <v>90.342679127725859</v>
      </c>
      <c r="J75" s="362">
        <v>99.414348462664719</v>
      </c>
      <c r="K75" s="274">
        <v>60.35</v>
      </c>
      <c r="L75" s="362">
        <v>25</v>
      </c>
      <c r="M75" s="274">
        <v>17.3</v>
      </c>
      <c r="N75" s="362">
        <v>41.2</v>
      </c>
      <c r="O75" s="274">
        <v>0.41782945736434107</v>
      </c>
      <c r="P75" s="362">
        <v>83.162518301610547</v>
      </c>
      <c r="Q75" s="274" t="s">
        <v>51</v>
      </c>
      <c r="R75" s="362" t="s">
        <v>51</v>
      </c>
      <c r="S75" s="274">
        <v>157.48031496062993</v>
      </c>
      <c r="T75" s="362">
        <v>4.2288445622578603</v>
      </c>
      <c r="U75" s="274">
        <v>92.20804458921198</v>
      </c>
      <c r="V75" s="362">
        <v>0.25326030837800001</v>
      </c>
      <c r="W75" s="274">
        <v>99.865230640500002</v>
      </c>
      <c r="X75" s="362" t="s">
        <v>51</v>
      </c>
      <c r="Y75" s="274">
        <v>1307.92</v>
      </c>
      <c r="Z75" s="362">
        <v>5.48</v>
      </c>
      <c r="AA75" s="274">
        <v>0.20941311973142765</v>
      </c>
      <c r="AB75" s="362">
        <v>0.69</v>
      </c>
      <c r="AC75" s="274">
        <v>10987.49</v>
      </c>
      <c r="AD75" s="362">
        <v>3.5879315031258496</v>
      </c>
      <c r="AE75" s="274">
        <v>32.53012048192771</v>
      </c>
      <c r="AF75" s="362">
        <v>9.1999999999999993</v>
      </c>
      <c r="AG75" s="274">
        <v>16.239999999999998</v>
      </c>
      <c r="AH75" s="362" t="s">
        <v>51</v>
      </c>
      <c r="AI75" s="274">
        <v>3544.359633173844</v>
      </c>
      <c r="AJ75" s="362">
        <v>123.30060221870049</v>
      </c>
      <c r="AK75" s="274">
        <v>28.31</v>
      </c>
      <c r="AL75" s="362">
        <v>11.06</v>
      </c>
      <c r="AM75" s="274">
        <v>7.6</v>
      </c>
      <c r="AN75" s="362">
        <v>68.56</v>
      </c>
      <c r="AO75" s="274">
        <v>2.1242872489876872</v>
      </c>
      <c r="AP75" s="362">
        <v>64.58</v>
      </c>
      <c r="AQ75" s="274">
        <v>59.578544061302686</v>
      </c>
      <c r="AR75" s="362">
        <v>3.78</v>
      </c>
      <c r="AS75" s="274">
        <v>0.91556463065346916</v>
      </c>
      <c r="AT75" s="362">
        <v>76.994080166434287</v>
      </c>
      <c r="AU75" s="369"/>
      <c r="AV75" s="269"/>
      <c r="BJ75" s="365"/>
      <c r="BK75" s="365"/>
      <c r="BL75" s="368"/>
      <c r="BM75" s="368"/>
      <c r="BN75" s="236"/>
      <c r="BO75" s="236"/>
      <c r="BP75" s="236"/>
      <c r="BQ75" s="236"/>
      <c r="BR75" s="236"/>
      <c r="BS75" s="236"/>
      <c r="BT75" s="235"/>
      <c r="BU75" s="235"/>
      <c r="BV75" s="235"/>
      <c r="BW75" s="235"/>
      <c r="BX75" s="235"/>
      <c r="BY75" s="235"/>
      <c r="BZ75" s="235"/>
      <c r="CA75" s="235"/>
      <c r="CB75" s="235"/>
      <c r="CC75" s="235"/>
      <c r="CD75" s="235"/>
      <c r="CE75" s="235"/>
      <c r="CF75" s="235"/>
      <c r="CG75" s="235"/>
      <c r="CH75" s="235"/>
      <c r="CI75" s="235"/>
      <c r="CJ75" s="235"/>
      <c r="CK75" s="235"/>
      <c r="CL75" s="235"/>
      <c r="CM75" s="235"/>
      <c r="CN75" s="235"/>
      <c r="CO75" s="235"/>
      <c r="CP75" s="235"/>
      <c r="CQ75" s="235"/>
      <c r="CR75" s="235"/>
      <c r="CS75" s="235"/>
      <c r="CT75" s="235"/>
      <c r="CU75" s="235"/>
      <c r="CV75" s="235"/>
      <c r="CW75" s="235"/>
      <c r="CX75" s="235"/>
      <c r="CY75" s="235"/>
      <c r="CZ75" s="235"/>
      <c r="DA75" s="235"/>
      <c r="DB75" s="235"/>
      <c r="DC75" s="235"/>
      <c r="DD75" s="235"/>
      <c r="DE75" s="235"/>
      <c r="DF75" s="236"/>
      <c r="DG75" s="237"/>
      <c r="DH75" s="236"/>
      <c r="DI75" s="236"/>
      <c r="DJ75" s="236"/>
      <c r="DK75" s="235"/>
      <c r="DL75" s="235"/>
      <c r="DM75" s="236"/>
      <c r="DN75" s="235"/>
      <c r="DO75" s="238"/>
    </row>
    <row r="76" spans="1:119">
      <c r="A76" s="399">
        <v>42</v>
      </c>
      <c r="B76" s="400" t="s">
        <v>244</v>
      </c>
      <c r="C76" s="273">
        <v>76.384839650145778</v>
      </c>
      <c r="D76" s="362">
        <v>89.4</v>
      </c>
      <c r="E76" s="274">
        <v>521.4</v>
      </c>
      <c r="F76" s="362">
        <v>0.2434077079107505</v>
      </c>
      <c r="G76" s="274">
        <v>94.158215010141987</v>
      </c>
      <c r="H76" s="362">
        <v>4</v>
      </c>
      <c r="I76" s="274">
        <v>79.99159310634721</v>
      </c>
      <c r="J76" s="362">
        <v>19.269776876267748</v>
      </c>
      <c r="K76" s="274">
        <v>0.53</v>
      </c>
      <c r="L76" s="362">
        <v>3.286384976525822</v>
      </c>
      <c r="M76" s="274">
        <v>14.1</v>
      </c>
      <c r="N76" s="362">
        <v>26</v>
      </c>
      <c r="O76" s="274">
        <v>0.26554025865665415</v>
      </c>
      <c r="P76" s="362">
        <v>43.853955375253548</v>
      </c>
      <c r="Q76" s="274" t="s">
        <v>51</v>
      </c>
      <c r="R76" s="362" t="s">
        <v>51</v>
      </c>
      <c r="S76" s="274">
        <v>0</v>
      </c>
      <c r="T76" s="362">
        <v>3.192738520242242</v>
      </c>
      <c r="U76" s="274">
        <v>33.202487774342998</v>
      </c>
      <c r="V76" s="362">
        <v>1.1834494262099999</v>
      </c>
      <c r="W76" s="274">
        <v>5.2123616095600003</v>
      </c>
      <c r="X76" s="362" t="s">
        <v>51</v>
      </c>
      <c r="Y76" s="274">
        <v>1089.51</v>
      </c>
      <c r="Z76" s="362">
        <v>4.17</v>
      </c>
      <c r="AA76" s="274">
        <v>4.2057450477352064E-2</v>
      </c>
      <c r="AB76" s="362">
        <v>0.82</v>
      </c>
      <c r="AC76" s="274">
        <v>8341.86</v>
      </c>
      <c r="AD76" s="362">
        <v>7.6845212990299467</v>
      </c>
      <c r="AE76" s="274">
        <v>16.642011834319526</v>
      </c>
      <c r="AF76" s="362">
        <v>16.5</v>
      </c>
      <c r="AG76" s="274">
        <v>15.83</v>
      </c>
      <c r="AH76" s="362" t="s">
        <v>51</v>
      </c>
      <c r="AI76" s="274">
        <v>0</v>
      </c>
      <c r="AJ76" s="362">
        <v>47.833149357488942</v>
      </c>
      <c r="AK76" s="274">
        <v>19.829999999999998</v>
      </c>
      <c r="AL76" s="362">
        <v>14.54</v>
      </c>
      <c r="AM76" s="274">
        <v>7.3</v>
      </c>
      <c r="AN76" s="362">
        <v>57.57</v>
      </c>
      <c r="AO76" s="274">
        <v>2.777902270103886</v>
      </c>
      <c r="AP76" s="362">
        <v>74.95</v>
      </c>
      <c r="AQ76" s="274">
        <v>47.792607802874741</v>
      </c>
      <c r="AR76" s="362">
        <v>3.57</v>
      </c>
      <c r="AS76" s="274">
        <v>4.1367900425665951</v>
      </c>
      <c r="AT76" s="362">
        <v>29.974126753250832</v>
      </c>
      <c r="AU76" s="369"/>
      <c r="AV76" s="269"/>
      <c r="BJ76" s="365"/>
      <c r="BK76" s="365"/>
      <c r="BL76" s="365"/>
      <c r="BM76" s="365"/>
      <c r="BN76" s="235"/>
      <c r="BO76" s="235"/>
      <c r="BP76" s="235"/>
      <c r="BQ76" s="235"/>
      <c r="BR76" s="235"/>
      <c r="BS76" s="235"/>
      <c r="BT76" s="235"/>
      <c r="BU76" s="235"/>
      <c r="BV76" s="235"/>
      <c r="BW76" s="235"/>
      <c r="BX76" s="235"/>
      <c r="BY76" s="235"/>
      <c r="BZ76" s="235"/>
      <c r="CA76" s="235"/>
      <c r="CB76" s="235"/>
      <c r="CC76" s="235"/>
      <c r="CD76" s="235"/>
      <c r="CE76" s="235"/>
      <c r="CF76" s="235"/>
      <c r="CG76" s="235"/>
      <c r="CH76" s="235"/>
      <c r="CI76" s="235"/>
      <c r="CJ76" s="235"/>
      <c r="CK76" s="235"/>
      <c r="CL76" s="235"/>
      <c r="CM76" s="235"/>
      <c r="CN76" s="235"/>
      <c r="CO76" s="235"/>
      <c r="CP76" s="235"/>
      <c r="CQ76" s="235"/>
      <c r="CR76" s="235"/>
      <c r="CS76" s="235"/>
      <c r="CT76" s="235"/>
      <c r="CU76" s="235"/>
      <c r="CV76" s="235"/>
      <c r="CW76" s="235"/>
      <c r="CX76" s="235"/>
      <c r="CY76" s="235"/>
      <c r="CZ76" s="235"/>
      <c r="DA76" s="235"/>
      <c r="DB76" s="235"/>
      <c r="DC76" s="235"/>
      <c r="DD76" s="235"/>
      <c r="DE76" s="235"/>
      <c r="DF76" s="235"/>
      <c r="DG76" s="235"/>
      <c r="DH76" s="235"/>
      <c r="DI76" s="235"/>
      <c r="DJ76" s="235"/>
      <c r="DK76" s="235"/>
      <c r="DL76" s="235"/>
      <c r="DM76" s="235"/>
      <c r="DN76" s="235"/>
      <c r="DO76" s="238"/>
    </row>
    <row r="77" spans="1:119">
      <c r="A77" s="399">
        <v>43</v>
      </c>
      <c r="B77" s="400" t="s">
        <v>245</v>
      </c>
      <c r="C77" s="273">
        <v>91.271467421674174</v>
      </c>
      <c r="D77" s="362">
        <v>89</v>
      </c>
      <c r="E77" s="274">
        <v>572.20000000000005</v>
      </c>
      <c r="F77" s="362">
        <v>81.050062660774358</v>
      </c>
      <c r="G77" s="274">
        <v>96.250247345161938</v>
      </c>
      <c r="H77" s="362">
        <v>3</v>
      </c>
      <c r="I77" s="274">
        <v>84.726310567223422</v>
      </c>
      <c r="J77" s="362">
        <v>98.994129674823554</v>
      </c>
      <c r="K77" s="274">
        <v>63.06</v>
      </c>
      <c r="L77" s="362">
        <v>2.7772735523688508</v>
      </c>
      <c r="M77" s="274">
        <v>35.700000000000003</v>
      </c>
      <c r="N77" s="362">
        <v>64.599999999999994</v>
      </c>
      <c r="O77" s="274">
        <v>1.5333611732870076</v>
      </c>
      <c r="P77" s="362">
        <v>82.230723567047022</v>
      </c>
      <c r="Q77" s="274" t="s">
        <v>51</v>
      </c>
      <c r="R77" s="362" t="s">
        <v>51</v>
      </c>
      <c r="S77" s="274">
        <v>53.606727644319363</v>
      </c>
      <c r="T77" s="362">
        <v>4.5621006829698167</v>
      </c>
      <c r="U77" s="274">
        <v>72.667999056075004</v>
      </c>
      <c r="V77" s="362">
        <v>0.62075731724600003</v>
      </c>
      <c r="W77" s="274">
        <v>39.6513172469</v>
      </c>
      <c r="X77" s="362" t="s">
        <v>51</v>
      </c>
      <c r="Y77" s="274">
        <v>885.76</v>
      </c>
      <c r="Z77" s="362">
        <v>4.91</v>
      </c>
      <c r="AA77" s="274">
        <v>2.7162933460999121E-2</v>
      </c>
      <c r="AB77" s="362">
        <v>1.71</v>
      </c>
      <c r="AC77" s="274">
        <v>10330.040000000001</v>
      </c>
      <c r="AD77" s="362">
        <v>6.9553516535780151</v>
      </c>
      <c r="AE77" s="274">
        <v>30.670790878214461</v>
      </c>
      <c r="AF77" s="362">
        <v>9.8000000000000007</v>
      </c>
      <c r="AG77" s="274">
        <v>23.99</v>
      </c>
      <c r="AH77" s="362" t="s">
        <v>51</v>
      </c>
      <c r="AI77" s="274">
        <v>17.744276565464897</v>
      </c>
      <c r="AJ77" s="362">
        <v>85.995827001819208</v>
      </c>
      <c r="AK77" s="274">
        <v>29.48</v>
      </c>
      <c r="AL77" s="362">
        <v>12.61</v>
      </c>
      <c r="AM77" s="274">
        <v>7.5</v>
      </c>
      <c r="AN77" s="362">
        <v>66.38</v>
      </c>
      <c r="AO77" s="274">
        <v>14.562530218879759</v>
      </c>
      <c r="AP77" s="362">
        <v>64.63</v>
      </c>
      <c r="AQ77" s="274">
        <v>57.432673443909401</v>
      </c>
      <c r="AR77" s="362">
        <v>3.69</v>
      </c>
      <c r="AS77" s="274">
        <v>4.6529134612335792</v>
      </c>
      <c r="AT77" s="362">
        <v>63.096160120439109</v>
      </c>
      <c r="AU77" s="369"/>
      <c r="AV77" s="269"/>
      <c r="BJ77" s="365"/>
      <c r="BK77" s="365"/>
      <c r="BL77" s="365"/>
      <c r="BM77" s="365"/>
      <c r="BN77" s="235"/>
      <c r="BO77" s="235"/>
      <c r="BP77" s="235"/>
      <c r="BQ77" s="235"/>
      <c r="BR77" s="235"/>
      <c r="BS77" s="235"/>
      <c r="BT77" s="235"/>
      <c r="BU77" s="235"/>
      <c r="BV77" s="235"/>
      <c r="BW77" s="235"/>
      <c r="BX77" s="235"/>
      <c r="BY77" s="235"/>
      <c r="BZ77" s="235"/>
      <c r="CA77" s="235"/>
      <c r="CB77" s="235"/>
      <c r="CC77" s="235"/>
      <c r="CD77" s="235"/>
      <c r="CE77" s="235"/>
      <c r="CF77" s="235"/>
      <c r="CG77" s="235"/>
      <c r="CH77" s="235"/>
      <c r="CI77" s="235"/>
      <c r="CJ77" s="235"/>
      <c r="CK77" s="235"/>
      <c r="CL77" s="235"/>
      <c r="CM77" s="235"/>
      <c r="CN77" s="235"/>
      <c r="CO77" s="235"/>
      <c r="CP77" s="235"/>
      <c r="CQ77" s="235"/>
      <c r="CR77" s="235"/>
      <c r="CS77" s="235"/>
      <c r="CT77" s="235"/>
      <c r="CU77" s="235"/>
      <c r="CV77" s="235"/>
      <c r="CW77" s="235"/>
      <c r="CX77" s="235"/>
      <c r="CY77" s="235"/>
      <c r="CZ77" s="235"/>
      <c r="DA77" s="235"/>
      <c r="DB77" s="235"/>
      <c r="DC77" s="235"/>
      <c r="DD77" s="235"/>
      <c r="DE77" s="235"/>
      <c r="DF77" s="235"/>
      <c r="DG77" s="235"/>
      <c r="DH77" s="235"/>
      <c r="DI77" s="235"/>
      <c r="DJ77" s="235"/>
      <c r="DK77" s="235"/>
      <c r="DL77" s="235"/>
      <c r="DM77" s="235"/>
      <c r="DN77" s="235"/>
      <c r="DO77" s="238"/>
    </row>
    <row r="78" spans="1:119">
      <c r="A78" s="399">
        <v>44</v>
      </c>
      <c r="B78" s="400" t="s">
        <v>246</v>
      </c>
      <c r="C78" s="273">
        <v>79.099999999999994</v>
      </c>
      <c r="D78" s="362">
        <v>89.2</v>
      </c>
      <c r="E78" s="274">
        <v>527.9</v>
      </c>
      <c r="F78" s="362">
        <v>0</v>
      </c>
      <c r="G78" s="274">
        <v>80.132575757575751</v>
      </c>
      <c r="H78" s="362">
        <v>3</v>
      </c>
      <c r="I78" s="274">
        <v>72.009748781402322</v>
      </c>
      <c r="J78" s="362">
        <v>81.988636363636374</v>
      </c>
      <c r="K78" s="274">
        <v>2.5</v>
      </c>
      <c r="L78" s="362">
        <v>10.560747663551401</v>
      </c>
      <c r="M78" s="274">
        <v>32.200000000000003</v>
      </c>
      <c r="N78" s="362">
        <v>55.4</v>
      </c>
      <c r="O78" s="274">
        <v>0.481152030217186</v>
      </c>
      <c r="P78" s="362">
        <v>67.386363636363626</v>
      </c>
      <c r="Q78" s="274" t="s">
        <v>51</v>
      </c>
      <c r="R78" s="362" t="s">
        <v>51</v>
      </c>
      <c r="S78" s="274">
        <v>113.12217194570137</v>
      </c>
      <c r="T78" s="362">
        <v>5.2771331758907483</v>
      </c>
      <c r="U78" s="274">
        <v>82.515387760580182</v>
      </c>
      <c r="V78" s="362">
        <v>1.3698493215500001</v>
      </c>
      <c r="W78" s="274">
        <v>14.460494321300001</v>
      </c>
      <c r="X78" s="362" t="s">
        <v>51</v>
      </c>
      <c r="Y78" s="274">
        <v>987.93</v>
      </c>
      <c r="Z78" s="362">
        <v>4.93</v>
      </c>
      <c r="AA78" s="274">
        <v>0.12811361847764419</v>
      </c>
      <c r="AB78" s="362">
        <v>1.93</v>
      </c>
      <c r="AC78" s="274">
        <v>9487.61</v>
      </c>
      <c r="AD78" s="362">
        <v>8.3535281539558088</v>
      </c>
      <c r="AE78" s="274">
        <v>25.560842963970089</v>
      </c>
      <c r="AF78" s="362">
        <v>11.4</v>
      </c>
      <c r="AG78" s="274">
        <v>22.6</v>
      </c>
      <c r="AH78" s="362" t="s">
        <v>51</v>
      </c>
      <c r="AI78" s="274">
        <v>0.18867924528301888</v>
      </c>
      <c r="AJ78" s="362">
        <v>54.9</v>
      </c>
      <c r="AK78" s="274">
        <v>17.760000000000002</v>
      </c>
      <c r="AL78" s="362">
        <v>15.28</v>
      </c>
      <c r="AM78" s="274">
        <v>7.6</v>
      </c>
      <c r="AN78" s="362">
        <v>70.8</v>
      </c>
      <c r="AO78" s="274">
        <v>2.515609111246695</v>
      </c>
      <c r="AP78" s="362">
        <v>67.2</v>
      </c>
      <c r="AQ78" s="274">
        <v>50.80856643356644</v>
      </c>
      <c r="AR78" s="362">
        <v>3.67</v>
      </c>
      <c r="AS78" s="274">
        <v>3.1458988748542871</v>
      </c>
      <c r="AT78" s="362">
        <v>80.041395203677055</v>
      </c>
      <c r="AU78" s="369"/>
      <c r="AV78" s="269"/>
      <c r="BJ78" s="365"/>
      <c r="BK78" s="365"/>
      <c r="BL78" s="365"/>
      <c r="BM78" s="365"/>
      <c r="BN78" s="235"/>
      <c r="BO78" s="235"/>
      <c r="BP78" s="235"/>
      <c r="BQ78" s="235"/>
      <c r="BR78" s="235"/>
      <c r="BS78" s="235"/>
      <c r="BT78" s="235"/>
      <c r="BU78" s="235"/>
      <c r="BV78" s="235"/>
      <c r="BW78" s="235"/>
      <c r="BX78" s="235"/>
      <c r="BY78" s="235"/>
      <c r="BZ78" s="235"/>
      <c r="CA78" s="235"/>
      <c r="CB78" s="235"/>
      <c r="CC78" s="235"/>
      <c r="CD78" s="235"/>
      <c r="CE78" s="235"/>
      <c r="CF78" s="235"/>
      <c r="CG78" s="235"/>
      <c r="CH78" s="235"/>
      <c r="CI78" s="235"/>
      <c r="CJ78" s="235"/>
      <c r="CK78" s="235"/>
      <c r="CL78" s="235"/>
      <c r="CM78" s="235"/>
      <c r="CN78" s="235"/>
      <c r="CO78" s="235"/>
      <c r="CP78" s="235"/>
      <c r="CQ78" s="235"/>
      <c r="CR78" s="235"/>
      <c r="CS78" s="235"/>
      <c r="CT78" s="235"/>
      <c r="CU78" s="235"/>
      <c r="CV78" s="235"/>
      <c r="CW78" s="235"/>
      <c r="CX78" s="235"/>
      <c r="CY78" s="235"/>
      <c r="CZ78" s="235"/>
      <c r="DA78" s="235"/>
      <c r="DB78" s="235"/>
      <c r="DC78" s="235"/>
      <c r="DD78" s="235"/>
      <c r="DE78" s="235"/>
      <c r="DF78" s="235"/>
      <c r="DG78" s="235"/>
      <c r="DH78" s="235"/>
      <c r="DI78" s="235"/>
      <c r="DJ78" s="235"/>
      <c r="DK78" s="235"/>
      <c r="DL78" s="235"/>
      <c r="DM78" s="235"/>
      <c r="DN78" s="235"/>
      <c r="DO78" s="238"/>
    </row>
    <row r="79" spans="1:119">
      <c r="A79" s="399">
        <v>45</v>
      </c>
      <c r="B79" s="400" t="s">
        <v>247</v>
      </c>
      <c r="C79" s="273">
        <v>91.363163371488028</v>
      </c>
      <c r="D79" s="362">
        <v>93.6</v>
      </c>
      <c r="E79" s="274">
        <v>521.4</v>
      </c>
      <c r="F79" s="362">
        <v>0.45454545454545453</v>
      </c>
      <c r="G79" s="274">
        <v>99.909090909090921</v>
      </c>
      <c r="H79" s="362">
        <v>4</v>
      </c>
      <c r="I79" s="274">
        <v>92.080109239872556</v>
      </c>
      <c r="J79" s="362">
        <v>100</v>
      </c>
      <c r="K79" s="274">
        <v>81.400000000000006</v>
      </c>
      <c r="L79" s="362">
        <v>8.0289040545965473E-2</v>
      </c>
      <c r="M79" s="274">
        <v>34.5</v>
      </c>
      <c r="N79" s="362">
        <v>139.9</v>
      </c>
      <c r="O79" s="274">
        <v>0.72675452038001842</v>
      </c>
      <c r="P79" s="362">
        <v>79.212121212121218</v>
      </c>
      <c r="Q79" s="274" t="s">
        <v>51</v>
      </c>
      <c r="R79" s="362" t="s">
        <v>51</v>
      </c>
      <c r="S79" s="274">
        <v>46.175157765122364</v>
      </c>
      <c r="T79" s="362">
        <v>3.192738520242242</v>
      </c>
      <c r="U79" s="274">
        <v>23.575135430984602</v>
      </c>
      <c r="V79" s="362">
        <v>0.36564855998000001</v>
      </c>
      <c r="W79" s="274">
        <v>35.137952298199998</v>
      </c>
      <c r="X79" s="362" t="s">
        <v>51</v>
      </c>
      <c r="Y79" s="274">
        <v>1026.71</v>
      </c>
      <c r="Z79" s="362">
        <v>5.89</v>
      </c>
      <c r="AA79" s="274">
        <v>0.2297618135865819</v>
      </c>
      <c r="AB79" s="362">
        <v>0.9</v>
      </c>
      <c r="AC79" s="274">
        <v>9692.01</v>
      </c>
      <c r="AD79" s="362">
        <v>7.3765840741441266</v>
      </c>
      <c r="AE79" s="274">
        <v>25.874125874125873</v>
      </c>
      <c r="AF79" s="362">
        <v>16.5</v>
      </c>
      <c r="AG79" s="274">
        <v>19.510000000000002</v>
      </c>
      <c r="AH79" s="362" t="s">
        <v>51</v>
      </c>
      <c r="AI79" s="274">
        <v>2.0945663580246916</v>
      </c>
      <c r="AJ79" s="362">
        <v>134.31545552866044</v>
      </c>
      <c r="AK79" s="274">
        <v>25.25</v>
      </c>
      <c r="AL79" s="362">
        <v>16.2</v>
      </c>
      <c r="AM79" s="274">
        <v>7.3</v>
      </c>
      <c r="AN79" s="362">
        <v>64.540000000000006</v>
      </c>
      <c r="AO79" s="274">
        <v>2.777902270103886</v>
      </c>
      <c r="AP79" s="362">
        <v>63.55</v>
      </c>
      <c r="AQ79" s="274">
        <v>53.894893775624297</v>
      </c>
      <c r="AR79" s="362">
        <v>3.57</v>
      </c>
      <c r="AS79" s="274">
        <v>1.230597082522179</v>
      </c>
      <c r="AT79" s="362">
        <v>21.590824691144505</v>
      </c>
      <c r="AU79" s="369"/>
      <c r="AV79" s="269"/>
      <c r="BJ79" s="365"/>
      <c r="BK79" s="365"/>
      <c r="BL79" s="365"/>
      <c r="BM79" s="365"/>
      <c r="BN79" s="235"/>
      <c r="BO79" s="235"/>
      <c r="BP79" s="235"/>
      <c r="BQ79" s="235"/>
      <c r="BR79" s="235"/>
      <c r="BS79" s="235"/>
      <c r="BT79" s="235"/>
      <c r="BU79" s="235"/>
      <c r="BV79" s="235"/>
      <c r="BW79" s="235"/>
      <c r="BX79" s="235"/>
      <c r="BY79" s="235"/>
      <c r="BZ79" s="235"/>
      <c r="CA79" s="235"/>
      <c r="CB79" s="235"/>
      <c r="CC79" s="235"/>
      <c r="CD79" s="235"/>
      <c r="CE79" s="235"/>
      <c r="CF79" s="235"/>
      <c r="CG79" s="235"/>
      <c r="CH79" s="235"/>
      <c r="CI79" s="235"/>
      <c r="CJ79" s="235"/>
      <c r="CK79" s="235"/>
      <c r="CL79" s="235"/>
      <c r="CM79" s="235"/>
      <c r="CN79" s="235"/>
      <c r="CO79" s="235"/>
      <c r="CP79" s="235"/>
      <c r="CQ79" s="235"/>
      <c r="CR79" s="235"/>
      <c r="CS79" s="235"/>
      <c r="CT79" s="235"/>
      <c r="CU79" s="235"/>
      <c r="CV79" s="235"/>
      <c r="CW79" s="235"/>
      <c r="CX79" s="235"/>
      <c r="CY79" s="235"/>
      <c r="CZ79" s="235"/>
      <c r="DA79" s="235"/>
      <c r="DB79" s="235"/>
      <c r="DC79" s="235"/>
      <c r="DD79" s="235"/>
      <c r="DE79" s="235"/>
      <c r="DF79" s="235"/>
      <c r="DG79" s="235"/>
      <c r="DH79" s="235"/>
      <c r="DI79" s="235"/>
      <c r="DJ79" s="235"/>
      <c r="DK79" s="235"/>
      <c r="DL79" s="235"/>
      <c r="DM79" s="235"/>
      <c r="DN79" s="235"/>
      <c r="DO79" s="238"/>
    </row>
    <row r="80" spans="1:119">
      <c r="A80" s="399">
        <v>46</v>
      </c>
      <c r="B80" s="400" t="s">
        <v>248</v>
      </c>
      <c r="C80" s="273">
        <v>44.226298114182384</v>
      </c>
      <c r="D80" s="362">
        <v>93.8</v>
      </c>
      <c r="E80" s="274">
        <v>527.9</v>
      </c>
      <c r="F80" s="362">
        <v>0</v>
      </c>
      <c r="G80" s="274">
        <v>62.002442002442002</v>
      </c>
      <c r="H80" s="362">
        <v>4</v>
      </c>
      <c r="I80" s="274">
        <v>26.995824121837387</v>
      </c>
      <c r="J80" s="362">
        <v>64.786324786324784</v>
      </c>
      <c r="K80" s="274">
        <v>40.630000000000003</v>
      </c>
      <c r="L80" s="362">
        <v>6.3132817153067302</v>
      </c>
      <c r="M80" s="274">
        <v>39.4</v>
      </c>
      <c r="N80" s="362">
        <v>59.1</v>
      </c>
      <c r="O80" s="274">
        <v>0.86017305315203962</v>
      </c>
      <c r="P80" s="362">
        <v>50.085470085470085</v>
      </c>
      <c r="Q80" s="274" t="s">
        <v>51</v>
      </c>
      <c r="R80" s="362" t="s">
        <v>51</v>
      </c>
      <c r="S80" s="274">
        <v>122.60912211868563</v>
      </c>
      <c r="T80" s="362">
        <v>5.6881067961165046</v>
      </c>
      <c r="U80" s="274">
        <v>74.909786519572108</v>
      </c>
      <c r="V80" s="362">
        <v>1.47860555909</v>
      </c>
      <c r="W80" s="274">
        <v>73.822929728399998</v>
      </c>
      <c r="X80" s="362" t="s">
        <v>51</v>
      </c>
      <c r="Y80" s="274">
        <v>987.6</v>
      </c>
      <c r="Z80" s="362">
        <v>3.89</v>
      </c>
      <c r="AA80" s="274">
        <v>0.26631803215184974</v>
      </c>
      <c r="AB80" s="362">
        <v>1.31</v>
      </c>
      <c r="AC80" s="274">
        <v>9653.3700000000008</v>
      </c>
      <c r="AD80" s="362">
        <v>5.0946561226935057</v>
      </c>
      <c r="AE80" s="274">
        <v>29.743127534925641</v>
      </c>
      <c r="AF80" s="362">
        <v>11.4</v>
      </c>
      <c r="AG80" s="274">
        <v>18.21</v>
      </c>
      <c r="AH80" s="362" t="s">
        <v>51</v>
      </c>
      <c r="AI80" s="274">
        <v>356.33814010251405</v>
      </c>
      <c r="AJ80" s="362">
        <v>87.264530036197996</v>
      </c>
      <c r="AK80" s="274">
        <v>21.19</v>
      </c>
      <c r="AL80" s="362">
        <v>14.49</v>
      </c>
      <c r="AM80" s="274">
        <v>7.6</v>
      </c>
      <c r="AN80" s="362">
        <v>67.81</v>
      </c>
      <c r="AO80" s="274">
        <v>2.515609111246695</v>
      </c>
      <c r="AP80" s="362">
        <v>62.83</v>
      </c>
      <c r="AQ80" s="274">
        <v>60.057388809182214</v>
      </c>
      <c r="AR80" s="362">
        <v>3.67</v>
      </c>
      <c r="AS80" s="274">
        <v>1.4164894207019962</v>
      </c>
      <c r="AT80" s="362">
        <v>63.922225189534778</v>
      </c>
      <c r="AU80" s="369"/>
      <c r="AV80" s="269"/>
      <c r="BJ80" s="365"/>
      <c r="BK80" s="365"/>
      <c r="BL80" s="365"/>
      <c r="BM80" s="365"/>
      <c r="BN80" s="235"/>
      <c r="BO80" s="235"/>
      <c r="BP80" s="235"/>
      <c r="BQ80" s="235"/>
      <c r="BR80" s="235"/>
      <c r="BS80" s="235"/>
      <c r="BT80" s="235"/>
      <c r="BU80" s="235"/>
      <c r="BV80" s="235"/>
      <c r="BW80" s="235"/>
      <c r="BX80" s="235"/>
      <c r="BY80" s="235"/>
      <c r="BZ80" s="235"/>
      <c r="CA80" s="235"/>
      <c r="CB80" s="235"/>
      <c r="CC80" s="235"/>
      <c r="CD80" s="235"/>
      <c r="CE80" s="235"/>
      <c r="CF80" s="235"/>
      <c r="CG80" s="235"/>
      <c r="CH80" s="235"/>
      <c r="CI80" s="235"/>
      <c r="CJ80" s="235"/>
      <c r="CK80" s="235"/>
      <c r="CL80" s="235"/>
      <c r="CM80" s="235"/>
      <c r="CN80" s="235"/>
      <c r="CO80" s="235"/>
      <c r="CP80" s="235"/>
      <c r="CQ80" s="235"/>
      <c r="CR80" s="235"/>
      <c r="CS80" s="235"/>
      <c r="CT80" s="235"/>
      <c r="CU80" s="235"/>
      <c r="CV80" s="235"/>
      <c r="CW80" s="235"/>
      <c r="CX80" s="235"/>
      <c r="CY80" s="235"/>
      <c r="CZ80" s="235"/>
      <c r="DA80" s="235"/>
      <c r="DB80" s="235"/>
      <c r="DC80" s="235"/>
      <c r="DD80" s="235"/>
      <c r="DE80" s="235"/>
      <c r="DF80" s="235"/>
      <c r="DG80" s="235"/>
      <c r="DH80" s="235"/>
      <c r="DI80" s="235"/>
      <c r="DJ80" s="235"/>
      <c r="DK80" s="235"/>
      <c r="DL80" s="235"/>
      <c r="DM80" s="235"/>
      <c r="DN80" s="235"/>
      <c r="DO80" s="238"/>
    </row>
    <row r="81" spans="1:119">
      <c r="A81" s="399">
        <v>47</v>
      </c>
      <c r="B81" s="400" t="s">
        <v>249</v>
      </c>
      <c r="C81" s="273">
        <v>94.9</v>
      </c>
      <c r="D81" s="362">
        <v>92</v>
      </c>
      <c r="E81" s="274">
        <v>416.1</v>
      </c>
      <c r="F81" s="362">
        <v>0</v>
      </c>
      <c r="G81" s="274">
        <v>100</v>
      </c>
      <c r="H81" s="362">
        <v>4</v>
      </c>
      <c r="I81" s="274">
        <v>0</v>
      </c>
      <c r="J81" s="362">
        <v>100</v>
      </c>
      <c r="K81" s="274">
        <v>96.2</v>
      </c>
      <c r="L81" s="362">
        <v>0.46948356807511737</v>
      </c>
      <c r="M81" s="274">
        <v>10.1</v>
      </c>
      <c r="N81" s="362">
        <v>21.2</v>
      </c>
      <c r="O81" s="274">
        <v>0.42611111111111111</v>
      </c>
      <c r="P81" s="362">
        <v>0.72859744990892528</v>
      </c>
      <c r="Q81" s="274" t="s">
        <v>51</v>
      </c>
      <c r="R81" s="362" t="s">
        <v>51</v>
      </c>
      <c r="S81" s="274">
        <v>366.97247706422019</v>
      </c>
      <c r="T81" s="362">
        <v>3.6740810219304123</v>
      </c>
      <c r="U81" s="274">
        <v>53.64778333105</v>
      </c>
      <c r="V81" s="362">
        <v>0.75649634297500001</v>
      </c>
      <c r="W81" s="274">
        <v>99.889448483799995</v>
      </c>
      <c r="X81" s="362" t="s">
        <v>51</v>
      </c>
      <c r="Y81" s="274">
        <v>945.12</v>
      </c>
      <c r="Z81" s="362">
        <v>4.6900000000000004</v>
      </c>
      <c r="AA81" s="274">
        <v>0.19855058076094509</v>
      </c>
      <c r="AB81" s="362">
        <v>2.78</v>
      </c>
      <c r="AC81" s="274">
        <v>8445.32</v>
      </c>
      <c r="AD81" s="362">
        <v>10.208483105679369</v>
      </c>
      <c r="AE81" s="274">
        <v>21.768707482993197</v>
      </c>
      <c r="AF81" s="362">
        <v>15.1</v>
      </c>
      <c r="AG81" s="274">
        <v>17.510000000000002</v>
      </c>
      <c r="AH81" s="362" t="s">
        <v>51</v>
      </c>
      <c r="AI81" s="274">
        <v>114.16048181818182</v>
      </c>
      <c r="AJ81" s="362">
        <v>62.27428827215757</v>
      </c>
      <c r="AK81" s="274">
        <v>0</v>
      </c>
      <c r="AL81" s="362">
        <v>15.74</v>
      </c>
      <c r="AM81" s="274">
        <v>6.9</v>
      </c>
      <c r="AN81" s="362">
        <v>57.15</v>
      </c>
      <c r="AO81" s="274">
        <v>2.0869785656841149</v>
      </c>
      <c r="AP81" s="362">
        <v>79.58</v>
      </c>
      <c r="AQ81" s="274">
        <v>55.601659751037346</v>
      </c>
      <c r="AR81" s="362">
        <v>3.72</v>
      </c>
      <c r="AS81" s="274">
        <v>2.2807907270178984</v>
      </c>
      <c r="AT81" s="362">
        <v>50.534928547646459</v>
      </c>
      <c r="AU81" s="369"/>
      <c r="AV81" s="269"/>
      <c r="BJ81" s="365"/>
      <c r="BK81" s="365"/>
      <c r="BL81" s="365"/>
      <c r="BM81" s="365"/>
      <c r="BN81" s="235"/>
      <c r="BO81" s="235"/>
      <c r="BP81" s="235"/>
      <c r="BQ81" s="235"/>
      <c r="BR81" s="235"/>
      <c r="BS81" s="235"/>
      <c r="BT81" s="235"/>
      <c r="BU81" s="235"/>
      <c r="BV81" s="235"/>
      <c r="BW81" s="235"/>
      <c r="BX81" s="235"/>
      <c r="BY81" s="235"/>
      <c r="BZ81" s="235"/>
      <c r="CA81" s="235"/>
      <c r="CB81" s="235"/>
      <c r="CC81" s="235"/>
      <c r="CD81" s="235"/>
      <c r="CE81" s="235"/>
      <c r="CF81" s="235"/>
      <c r="CG81" s="235"/>
      <c r="CH81" s="235"/>
      <c r="CI81" s="235"/>
      <c r="CJ81" s="235"/>
      <c r="CK81" s="235"/>
      <c r="CL81" s="235"/>
      <c r="CM81" s="235"/>
      <c r="CN81" s="235"/>
      <c r="CO81" s="235"/>
      <c r="CP81" s="235"/>
      <c r="CQ81" s="235"/>
      <c r="CR81" s="235"/>
      <c r="CS81" s="235"/>
      <c r="CT81" s="235"/>
      <c r="CU81" s="235"/>
      <c r="CV81" s="235"/>
      <c r="CW81" s="235"/>
      <c r="CX81" s="235"/>
      <c r="CY81" s="235"/>
      <c r="CZ81" s="235"/>
      <c r="DA81" s="235"/>
      <c r="DB81" s="235"/>
      <c r="DC81" s="235"/>
      <c r="DD81" s="235"/>
      <c r="DE81" s="235"/>
      <c r="DF81" s="235"/>
      <c r="DG81" s="235"/>
      <c r="DH81" s="235"/>
      <c r="DI81" s="235"/>
      <c r="DJ81" s="235"/>
      <c r="DK81" s="235"/>
      <c r="DL81" s="235"/>
      <c r="DM81" s="235"/>
      <c r="DN81" s="235"/>
      <c r="DO81" s="238"/>
    </row>
    <row r="82" spans="1:119">
      <c r="A82" s="399">
        <v>48</v>
      </c>
      <c r="B82" s="400" t="s">
        <v>250</v>
      </c>
      <c r="C82" s="273">
        <v>77.166898646083766</v>
      </c>
      <c r="D82" s="362">
        <v>84.4</v>
      </c>
      <c r="E82" s="274">
        <v>250.2</v>
      </c>
      <c r="F82" s="362">
        <v>87.661305702116849</v>
      </c>
      <c r="G82" s="274">
        <v>91.227512554828053</v>
      </c>
      <c r="H82" s="362">
        <v>3</v>
      </c>
      <c r="I82" s="274">
        <v>72.69911504424779</v>
      </c>
      <c r="J82" s="362">
        <v>97.266543767084102</v>
      </c>
      <c r="K82" s="274">
        <v>86.6</v>
      </c>
      <c r="L82" s="362">
        <v>2.2264329701563241</v>
      </c>
      <c r="M82" s="274">
        <v>55</v>
      </c>
      <c r="N82" s="362">
        <v>78.099999999999994</v>
      </c>
      <c r="O82" s="274">
        <v>1.7220799898102153</v>
      </c>
      <c r="P82" s="362">
        <v>82.079969487000199</v>
      </c>
      <c r="Q82" s="274" t="s">
        <v>51</v>
      </c>
      <c r="R82" s="362" t="s">
        <v>51</v>
      </c>
      <c r="S82" s="274">
        <v>25.497195308516066</v>
      </c>
      <c r="T82" s="362">
        <v>3.629096146921138</v>
      </c>
      <c r="U82" s="274">
        <v>85.355137616897181</v>
      </c>
      <c r="V82" s="362">
        <v>1.48123216247</v>
      </c>
      <c r="W82" s="274">
        <v>100.000082967</v>
      </c>
      <c r="X82" s="362" t="s">
        <v>51</v>
      </c>
      <c r="Y82" s="274">
        <v>922.13</v>
      </c>
      <c r="Z82" s="362">
        <v>6.06</v>
      </c>
      <c r="AA82" s="274">
        <v>1.8720281553034561E-2</v>
      </c>
      <c r="AB82" s="362">
        <v>1.98</v>
      </c>
      <c r="AC82" s="274">
        <v>9457.7199999999993</v>
      </c>
      <c r="AD82" s="362">
        <v>15.356069146937243</v>
      </c>
      <c r="AE82" s="274">
        <v>21.767764298093585</v>
      </c>
      <c r="AF82" s="362">
        <v>9.6999999999999993</v>
      </c>
      <c r="AG82" s="274">
        <v>24.4</v>
      </c>
      <c r="AH82" s="362" t="s">
        <v>51</v>
      </c>
      <c r="AI82" s="274">
        <v>7.9259817613672601</v>
      </c>
      <c r="AJ82" s="362">
        <v>104.71530763801839</v>
      </c>
      <c r="AK82" s="274">
        <v>18.52</v>
      </c>
      <c r="AL82" s="362">
        <v>17.52</v>
      </c>
      <c r="AM82" s="274">
        <v>7.6</v>
      </c>
      <c r="AN82" s="362">
        <v>64.819999999999993</v>
      </c>
      <c r="AO82" s="274">
        <v>1.7484725754727413</v>
      </c>
      <c r="AP82" s="362">
        <v>60.24</v>
      </c>
      <c r="AQ82" s="274">
        <v>44.965970429476648</v>
      </c>
      <c r="AR82" s="362">
        <v>3.57</v>
      </c>
      <c r="AS82" s="274">
        <v>1.0299254473892958</v>
      </c>
      <c r="AT82" s="362">
        <v>82.490961682868786</v>
      </c>
      <c r="AU82" s="369"/>
      <c r="AV82" s="269"/>
      <c r="BJ82" s="365"/>
      <c r="BK82" s="365"/>
      <c r="BL82" s="365"/>
      <c r="BM82" s="365"/>
      <c r="BN82" s="235"/>
      <c r="BO82" s="235"/>
      <c r="BP82" s="235"/>
      <c r="BQ82" s="235"/>
      <c r="BR82" s="235"/>
      <c r="BS82" s="235"/>
      <c r="BT82" s="235"/>
      <c r="BU82" s="235"/>
      <c r="BV82" s="235"/>
      <c r="BW82" s="235"/>
      <c r="BX82" s="235"/>
      <c r="BY82" s="235"/>
      <c r="BZ82" s="235"/>
      <c r="CA82" s="235"/>
      <c r="CB82" s="235"/>
      <c r="CC82" s="235"/>
      <c r="CD82" s="235"/>
      <c r="CE82" s="235"/>
      <c r="CF82" s="235"/>
      <c r="CG82" s="235"/>
      <c r="CH82" s="235"/>
      <c r="CI82" s="235"/>
      <c r="CJ82" s="235"/>
      <c r="CK82" s="235"/>
      <c r="CL82" s="235"/>
      <c r="CM82" s="235"/>
      <c r="CN82" s="235"/>
      <c r="CO82" s="235"/>
      <c r="CP82" s="235"/>
      <c r="CQ82" s="235"/>
      <c r="CR82" s="235"/>
      <c r="CS82" s="235"/>
      <c r="CT82" s="235"/>
      <c r="CU82" s="235"/>
      <c r="CV82" s="235"/>
      <c r="CW82" s="235"/>
      <c r="CX82" s="235"/>
      <c r="CY82" s="235"/>
      <c r="CZ82" s="235"/>
      <c r="DA82" s="235"/>
      <c r="DB82" s="235"/>
      <c r="DC82" s="235"/>
      <c r="DD82" s="235"/>
      <c r="DE82" s="235"/>
      <c r="DF82" s="235"/>
      <c r="DG82" s="235"/>
      <c r="DH82" s="235"/>
      <c r="DI82" s="235"/>
      <c r="DJ82" s="235"/>
      <c r="DK82" s="235"/>
      <c r="DL82" s="235"/>
      <c r="DM82" s="235"/>
      <c r="DN82" s="235"/>
      <c r="DO82" s="238"/>
    </row>
    <row r="83" spans="1:119">
      <c r="A83" s="399">
        <v>49</v>
      </c>
      <c r="B83" s="400" t="s">
        <v>251</v>
      </c>
      <c r="C83" s="273">
        <v>21.840209561231173</v>
      </c>
      <c r="D83" s="362">
        <v>98.9</v>
      </c>
      <c r="E83" s="274">
        <v>564.79999999999995</v>
      </c>
      <c r="F83" s="362">
        <v>0</v>
      </c>
      <c r="G83" s="274">
        <v>83.82352941176471</v>
      </c>
      <c r="H83" s="362">
        <v>4</v>
      </c>
      <c r="I83" s="274">
        <v>15.25709468951953</v>
      </c>
      <c r="J83" s="362">
        <v>37.935729847494557</v>
      </c>
      <c r="K83" s="274">
        <v>96.39</v>
      </c>
      <c r="L83" s="362">
        <v>0</v>
      </c>
      <c r="M83" s="274">
        <v>24.6</v>
      </c>
      <c r="N83" s="362">
        <v>49.7</v>
      </c>
      <c r="O83" s="274">
        <v>0.64852071005917156</v>
      </c>
      <c r="P83" s="362">
        <v>43.954248366013069</v>
      </c>
      <c r="Q83" s="274" t="s">
        <v>51</v>
      </c>
      <c r="R83" s="362" t="s">
        <v>51</v>
      </c>
      <c r="S83" s="274">
        <v>56.401579244218844</v>
      </c>
      <c r="T83" s="362">
        <v>3.3751785921149167</v>
      </c>
      <c r="U83" s="274">
        <v>64.729902550779485</v>
      </c>
      <c r="V83" s="362">
        <v>3.1233470041300002</v>
      </c>
      <c r="W83" s="274">
        <v>98.526325591100004</v>
      </c>
      <c r="X83" s="362" t="s">
        <v>51</v>
      </c>
      <c r="Y83" s="274">
        <v>987.54</v>
      </c>
      <c r="Z83" s="362">
        <v>4.26</v>
      </c>
      <c r="AA83" s="274">
        <v>0.14833441641002457</v>
      </c>
      <c r="AB83" s="362">
        <v>0.97</v>
      </c>
      <c r="AC83" s="274">
        <v>9923.98</v>
      </c>
      <c r="AD83" s="362">
        <v>7.4704826160291633</v>
      </c>
      <c r="AE83" s="274">
        <v>32.658227848101269</v>
      </c>
      <c r="AF83" s="362">
        <v>15.8</v>
      </c>
      <c r="AG83" s="274">
        <v>15.22</v>
      </c>
      <c r="AH83" s="362" t="s">
        <v>51</v>
      </c>
      <c r="AI83" s="274">
        <v>0</v>
      </c>
      <c r="AJ83" s="362">
        <v>75.00933609958507</v>
      </c>
      <c r="AK83" s="274">
        <v>23.61</v>
      </c>
      <c r="AL83" s="362">
        <v>12.96</v>
      </c>
      <c r="AM83" s="274">
        <v>7.5</v>
      </c>
      <c r="AN83" s="362">
        <v>69.5</v>
      </c>
      <c r="AO83" s="274">
        <v>1.4360841773848962</v>
      </c>
      <c r="AP83" s="362">
        <v>59.59</v>
      </c>
      <c r="AQ83" s="274">
        <v>58.787878787878789</v>
      </c>
      <c r="AR83" s="362">
        <v>3.85</v>
      </c>
      <c r="AS83" s="274">
        <v>0.77881619012165737</v>
      </c>
      <c r="AT83" s="362">
        <v>59.369856065980876</v>
      </c>
      <c r="AU83" s="369"/>
      <c r="AV83" s="269"/>
      <c r="BJ83" s="365"/>
      <c r="BK83" s="365"/>
      <c r="BL83" s="365"/>
      <c r="BM83" s="365"/>
      <c r="BN83" s="235"/>
      <c r="BO83" s="235"/>
      <c r="BP83" s="235"/>
      <c r="BQ83" s="235"/>
      <c r="BR83" s="235"/>
      <c r="BS83" s="235"/>
      <c r="BT83" s="235"/>
      <c r="BU83" s="235"/>
      <c r="BV83" s="235"/>
      <c r="BW83" s="235"/>
      <c r="BX83" s="235"/>
      <c r="BY83" s="235"/>
      <c r="BZ83" s="235"/>
      <c r="CA83" s="235"/>
      <c r="CB83" s="235"/>
      <c r="CC83" s="235"/>
      <c r="CD83" s="235"/>
      <c r="CE83" s="235"/>
      <c r="CF83" s="235"/>
      <c r="CG83" s="235"/>
      <c r="CH83" s="235"/>
      <c r="CI83" s="235"/>
      <c r="CJ83" s="235"/>
      <c r="CK83" s="235"/>
      <c r="CL83" s="235"/>
      <c r="CM83" s="235"/>
      <c r="CN83" s="235"/>
      <c r="CO83" s="235"/>
      <c r="CP83" s="235"/>
      <c r="CQ83" s="235"/>
      <c r="CR83" s="235"/>
      <c r="CS83" s="235"/>
      <c r="CT83" s="235"/>
      <c r="CU83" s="235"/>
      <c r="CV83" s="235"/>
      <c r="CW83" s="235"/>
      <c r="CX83" s="235"/>
      <c r="CY83" s="235"/>
      <c r="CZ83" s="235"/>
      <c r="DA83" s="235"/>
      <c r="DB83" s="235"/>
      <c r="DC83" s="235"/>
      <c r="DD83" s="235"/>
      <c r="DE83" s="235"/>
      <c r="DF83" s="235"/>
      <c r="DG83" s="235"/>
      <c r="DH83" s="235"/>
      <c r="DI83" s="235"/>
      <c r="DJ83" s="235"/>
      <c r="DK83" s="235"/>
      <c r="DL83" s="235"/>
      <c r="DM83" s="235"/>
      <c r="DN83" s="235"/>
      <c r="DO83" s="238"/>
    </row>
    <row r="84" spans="1:119">
      <c r="A84" s="399">
        <v>164</v>
      </c>
      <c r="B84" s="400" t="s">
        <v>365</v>
      </c>
      <c r="C84" s="273">
        <v>99.4</v>
      </c>
      <c r="D84" s="362">
        <v>111.8</v>
      </c>
      <c r="E84" s="274">
        <v>572.20000000000005</v>
      </c>
      <c r="F84" s="362">
        <v>38.240244835501144</v>
      </c>
      <c r="G84" s="274">
        <v>99.556235654169853</v>
      </c>
      <c r="H84" s="362">
        <v>4</v>
      </c>
      <c r="I84" s="274">
        <v>93.230478589420656</v>
      </c>
      <c r="J84" s="362">
        <v>99.984697781178269</v>
      </c>
      <c r="K84" s="274">
        <v>97.78</v>
      </c>
      <c r="L84" s="362">
        <v>0</v>
      </c>
      <c r="M84" s="274">
        <v>23.7</v>
      </c>
      <c r="N84" s="362">
        <v>124.4</v>
      </c>
      <c r="O84" s="274">
        <v>0.96135160386172536</v>
      </c>
      <c r="P84" s="362">
        <v>97.964804896710021</v>
      </c>
      <c r="Q84" s="274" t="s">
        <v>51</v>
      </c>
      <c r="R84" s="362" t="s">
        <v>51</v>
      </c>
      <c r="S84" s="274">
        <v>0</v>
      </c>
      <c r="T84" s="362">
        <v>4.5621006829698167</v>
      </c>
      <c r="U84" s="274">
        <v>37.92451790066</v>
      </c>
      <c r="V84" s="362">
        <v>0.39374307707099998</v>
      </c>
      <c r="W84" s="274">
        <v>6.5997350375100003</v>
      </c>
      <c r="X84" s="362" t="s">
        <v>51</v>
      </c>
      <c r="Y84" s="274">
        <v>826.15</v>
      </c>
      <c r="Z84" s="362">
        <v>5.04</v>
      </c>
      <c r="AA84" s="274">
        <v>1.6622616732326005E-2</v>
      </c>
      <c r="AB84" s="362">
        <v>2.62</v>
      </c>
      <c r="AC84" s="274">
        <v>11201.38</v>
      </c>
      <c r="AD84" s="362">
        <v>5.0129442221699225</v>
      </c>
      <c r="AE84" s="274">
        <v>37.727141620997983</v>
      </c>
      <c r="AF84" s="362">
        <v>9.8000000000000007</v>
      </c>
      <c r="AG84" s="274">
        <v>26.21</v>
      </c>
      <c r="AH84" s="362" t="s">
        <v>51</v>
      </c>
      <c r="AI84" s="274">
        <v>34.374034300368649</v>
      </c>
      <c r="AJ84" s="362">
        <v>171.03436125485123</v>
      </c>
      <c r="AK84" s="274">
        <v>31.12</v>
      </c>
      <c r="AL84" s="362">
        <v>11.81</v>
      </c>
      <c r="AM84" s="274">
        <v>7.5</v>
      </c>
      <c r="AN84" s="362">
        <v>72.02</v>
      </c>
      <c r="AO84" s="274">
        <v>14.562530218879759</v>
      </c>
      <c r="AP84" s="362">
        <v>65.849999999999994</v>
      </c>
      <c r="AQ84" s="274">
        <v>59.622558700899717</v>
      </c>
      <c r="AR84" s="362">
        <v>3.69</v>
      </c>
      <c r="AS84" s="274">
        <v>11.928512317976429</v>
      </c>
      <c r="AT84" s="362">
        <v>36.895551762212101</v>
      </c>
      <c r="AU84" s="369"/>
      <c r="AV84" s="269"/>
      <c r="BJ84" s="365"/>
      <c r="BK84" s="365"/>
      <c r="BL84" s="368"/>
      <c r="BM84" s="368"/>
      <c r="BN84" s="236"/>
      <c r="BO84" s="236"/>
      <c r="BP84" s="236"/>
      <c r="BQ84" s="236"/>
      <c r="BR84" s="236"/>
      <c r="BS84" s="236"/>
      <c r="BT84" s="235"/>
      <c r="BU84" s="235"/>
      <c r="BV84" s="235"/>
      <c r="BW84" s="235"/>
      <c r="BX84" s="235"/>
      <c r="BY84" s="235"/>
      <c r="BZ84" s="235"/>
      <c r="CA84" s="235"/>
      <c r="CB84" s="235"/>
      <c r="CC84" s="235"/>
      <c r="CD84" s="235"/>
      <c r="CE84" s="235"/>
      <c r="CF84" s="235"/>
      <c r="CG84" s="235"/>
      <c r="CH84" s="235"/>
      <c r="CI84" s="235"/>
      <c r="CJ84" s="235"/>
      <c r="CK84" s="235"/>
      <c r="CL84" s="235"/>
      <c r="CM84" s="235"/>
      <c r="CN84" s="235"/>
      <c r="CO84" s="235"/>
      <c r="CP84" s="235"/>
      <c r="CQ84" s="235"/>
      <c r="CR84" s="235"/>
      <c r="CS84" s="235"/>
      <c r="CT84" s="235"/>
      <c r="CU84" s="235"/>
      <c r="CV84" s="235"/>
      <c r="CW84" s="235"/>
      <c r="CX84" s="235"/>
      <c r="CY84" s="235"/>
      <c r="CZ84" s="235"/>
      <c r="DA84" s="235"/>
      <c r="DB84" s="235"/>
      <c r="DC84" s="235"/>
      <c r="DD84" s="235"/>
      <c r="DE84" s="235"/>
      <c r="DF84" s="236"/>
      <c r="DG84" s="237"/>
      <c r="DH84" s="236"/>
      <c r="DI84" s="236"/>
      <c r="DJ84" s="236"/>
      <c r="DK84" s="235"/>
      <c r="DL84" s="235"/>
      <c r="DM84" s="236"/>
      <c r="DN84" s="235"/>
      <c r="DO84" s="238"/>
    </row>
    <row r="85" spans="1:119">
      <c r="A85" s="399">
        <v>50</v>
      </c>
      <c r="B85" s="400" t="s">
        <v>252</v>
      </c>
      <c r="C85" s="273">
        <v>83.455095707153461</v>
      </c>
      <c r="D85" s="362">
        <v>80</v>
      </c>
      <c r="E85" s="274">
        <v>564.79999999999995</v>
      </c>
      <c r="F85" s="362">
        <v>47.711501550273141</v>
      </c>
      <c r="G85" s="274">
        <v>95.773660121068943</v>
      </c>
      <c r="H85" s="362">
        <v>1</v>
      </c>
      <c r="I85" s="274">
        <v>83.162496511952384</v>
      </c>
      <c r="J85" s="362">
        <v>94.398715487966925</v>
      </c>
      <c r="K85" s="274">
        <v>67.64</v>
      </c>
      <c r="L85" s="362">
        <v>4.1372549019607847</v>
      </c>
      <c r="M85" s="274">
        <v>63.8</v>
      </c>
      <c r="N85" s="362">
        <v>110</v>
      </c>
      <c r="O85" s="274">
        <v>2.9185719970439425</v>
      </c>
      <c r="P85" s="362">
        <v>80.761848516167134</v>
      </c>
      <c r="Q85" s="274" t="s">
        <v>51</v>
      </c>
      <c r="R85" s="362" t="s">
        <v>51</v>
      </c>
      <c r="S85" s="274">
        <v>22.839741149600304</v>
      </c>
      <c r="T85" s="362">
        <v>1.5045654742722097</v>
      </c>
      <c r="U85" s="274">
        <v>55.9303221893433</v>
      </c>
      <c r="V85" s="362">
        <v>4.6569875362399999</v>
      </c>
      <c r="W85" s="274">
        <v>68.117010062299997</v>
      </c>
      <c r="X85" s="362" t="s">
        <v>51</v>
      </c>
      <c r="Y85" s="274">
        <v>840.66</v>
      </c>
      <c r="Z85" s="362">
        <v>4.82</v>
      </c>
      <c r="AA85" s="274">
        <v>5.4023635340461451E-2</v>
      </c>
      <c r="AB85" s="362">
        <v>0.91</v>
      </c>
      <c r="AC85" s="274">
        <v>10340.84</v>
      </c>
      <c r="AD85" s="362">
        <v>8.7971008635438963</v>
      </c>
      <c r="AE85" s="274">
        <v>30.997156852670159</v>
      </c>
      <c r="AF85" s="362">
        <v>15.8</v>
      </c>
      <c r="AG85" s="274">
        <v>25.35</v>
      </c>
      <c r="AH85" s="362" t="s">
        <v>51</v>
      </c>
      <c r="AI85" s="274">
        <v>0</v>
      </c>
      <c r="AJ85" s="362">
        <v>56.824980786236864</v>
      </c>
      <c r="AK85" s="274">
        <v>10.17</v>
      </c>
      <c r="AL85" s="362">
        <v>14.1</v>
      </c>
      <c r="AM85" s="274">
        <v>7.5</v>
      </c>
      <c r="AN85" s="362">
        <v>74.37</v>
      </c>
      <c r="AO85" s="274">
        <v>1.4360841773848962</v>
      </c>
      <c r="AP85" s="362">
        <v>58.18</v>
      </c>
      <c r="AQ85" s="274">
        <v>43.877391846921796</v>
      </c>
      <c r="AR85" s="362">
        <v>3.85</v>
      </c>
      <c r="AS85" s="274">
        <v>1.5923252608753524</v>
      </c>
      <c r="AT85" s="362">
        <v>49.61909456032398</v>
      </c>
      <c r="AU85" s="369"/>
      <c r="AV85" s="269"/>
      <c r="BJ85" s="365"/>
      <c r="BK85" s="365"/>
      <c r="BL85" s="365"/>
      <c r="BM85" s="365"/>
      <c r="BN85" s="235"/>
      <c r="BO85" s="235"/>
      <c r="BP85" s="235"/>
      <c r="BQ85" s="235"/>
      <c r="BR85" s="235"/>
      <c r="BS85" s="235"/>
      <c r="BT85" s="235"/>
      <c r="BU85" s="235"/>
      <c r="BV85" s="235"/>
      <c r="BW85" s="235"/>
      <c r="BX85" s="235"/>
      <c r="BY85" s="235"/>
      <c r="BZ85" s="235"/>
      <c r="CA85" s="235"/>
      <c r="CB85" s="235"/>
      <c r="CC85" s="235"/>
      <c r="CD85" s="235"/>
      <c r="CE85" s="235"/>
      <c r="CF85" s="235"/>
      <c r="CG85" s="235"/>
      <c r="CH85" s="235"/>
      <c r="CI85" s="235"/>
      <c r="CJ85" s="235"/>
      <c r="CK85" s="235"/>
      <c r="CL85" s="235"/>
      <c r="CM85" s="235"/>
      <c r="CN85" s="235"/>
      <c r="CO85" s="235"/>
      <c r="CP85" s="235"/>
      <c r="CQ85" s="235"/>
      <c r="CR85" s="235"/>
      <c r="CS85" s="235"/>
      <c r="CT85" s="235"/>
      <c r="CU85" s="235"/>
      <c r="CV85" s="235"/>
      <c r="CW85" s="235"/>
      <c r="CX85" s="235"/>
      <c r="CY85" s="235"/>
      <c r="CZ85" s="235"/>
      <c r="DA85" s="235"/>
      <c r="DB85" s="235"/>
      <c r="DC85" s="235"/>
      <c r="DD85" s="235"/>
      <c r="DE85" s="235"/>
      <c r="DF85" s="235"/>
      <c r="DG85" s="235"/>
      <c r="DH85" s="235"/>
      <c r="DI85" s="235"/>
      <c r="DJ85" s="235"/>
      <c r="DK85" s="235"/>
      <c r="DL85" s="235"/>
      <c r="DM85" s="235"/>
      <c r="DN85" s="235"/>
      <c r="DO85" s="235"/>
    </row>
    <row r="86" spans="1:119">
      <c r="A86" s="399">
        <v>197</v>
      </c>
      <c r="B86" s="400" t="s">
        <v>398</v>
      </c>
      <c r="C86" s="273">
        <v>76.725997842502707</v>
      </c>
      <c r="D86" s="362">
        <v>91.1</v>
      </c>
      <c r="E86" s="274">
        <v>188.6</v>
      </c>
      <c r="F86" s="362">
        <v>0</v>
      </c>
      <c r="G86" s="274">
        <v>99.396378269617699</v>
      </c>
      <c r="H86" s="362">
        <v>4</v>
      </c>
      <c r="I86" s="274">
        <v>56.598475732049735</v>
      </c>
      <c r="J86" s="362">
        <v>85.674044265593565</v>
      </c>
      <c r="K86" s="274">
        <v>57.99</v>
      </c>
      <c r="L86" s="362">
        <v>9.4488188976377945</v>
      </c>
      <c r="M86" s="274">
        <v>21.9</v>
      </c>
      <c r="N86" s="362">
        <v>72.7</v>
      </c>
      <c r="O86" s="274">
        <v>0.41399918133442487</v>
      </c>
      <c r="P86" s="362">
        <v>74.08450704225352</v>
      </c>
      <c r="Q86" s="274" t="s">
        <v>51</v>
      </c>
      <c r="R86" s="362" t="s">
        <v>51</v>
      </c>
      <c r="S86" s="274">
        <v>163.59918200408998</v>
      </c>
      <c r="T86" s="362">
        <v>4.2562814070351758</v>
      </c>
      <c r="U86" s="274">
        <v>68.433728149184006</v>
      </c>
      <c r="V86" s="362">
        <v>0.89896210427599998</v>
      </c>
      <c r="W86" s="274">
        <v>78.169222597900003</v>
      </c>
      <c r="X86" s="362" t="s">
        <v>51</v>
      </c>
      <c r="Y86" s="274">
        <v>874.44</v>
      </c>
      <c r="Z86" s="362">
        <v>6.32</v>
      </c>
      <c r="AA86" s="274">
        <v>8.2362146357534069E-2</v>
      </c>
      <c r="AB86" s="362">
        <v>1.46</v>
      </c>
      <c r="AC86" s="274">
        <v>10165.780000000001</v>
      </c>
      <c r="AD86" s="362">
        <v>9.1353996737357264</v>
      </c>
      <c r="AE86" s="274">
        <v>27.500000000000004</v>
      </c>
      <c r="AF86" s="362">
        <v>9.4</v>
      </c>
      <c r="AG86" s="274">
        <v>17.77</v>
      </c>
      <c r="AH86" s="362" t="s">
        <v>51</v>
      </c>
      <c r="AI86" s="274">
        <v>0</v>
      </c>
      <c r="AJ86" s="362">
        <v>89.87115292507697</v>
      </c>
      <c r="AK86" s="274">
        <v>47.27</v>
      </c>
      <c r="AL86" s="362">
        <v>16.899999999999999</v>
      </c>
      <c r="AM86" s="274">
        <v>7.2</v>
      </c>
      <c r="AN86" s="362">
        <v>63.52</v>
      </c>
      <c r="AO86" s="274">
        <v>1.774822905536428</v>
      </c>
      <c r="AP86" s="362">
        <v>83.92</v>
      </c>
      <c r="AQ86" s="274">
        <v>45.693430656934311</v>
      </c>
      <c r="AR86" s="362">
        <v>3.87</v>
      </c>
      <c r="AS86" s="274">
        <v>6.8941860835581581</v>
      </c>
      <c r="AT86" s="362">
        <v>66.247292593604911</v>
      </c>
      <c r="AU86" s="369"/>
      <c r="AV86" s="269"/>
      <c r="BJ86" s="365"/>
      <c r="BK86" s="365"/>
      <c r="BL86" s="365"/>
      <c r="BM86" s="365"/>
      <c r="BN86" s="235"/>
      <c r="BO86" s="235"/>
      <c r="BP86" s="235"/>
      <c r="BQ86" s="235"/>
      <c r="BR86" s="235"/>
      <c r="BS86" s="235"/>
      <c r="BT86" s="235"/>
      <c r="BU86" s="235"/>
      <c r="BV86" s="235"/>
      <c r="BW86" s="235"/>
      <c r="BX86" s="235"/>
      <c r="BY86" s="235"/>
      <c r="BZ86" s="235"/>
      <c r="CA86" s="235"/>
      <c r="CB86" s="235"/>
      <c r="CC86" s="235"/>
      <c r="CD86" s="235"/>
      <c r="CE86" s="235"/>
      <c r="CF86" s="235"/>
      <c r="CG86" s="235"/>
      <c r="CH86" s="235"/>
      <c r="CI86" s="235"/>
      <c r="CJ86" s="235"/>
      <c r="CK86" s="235"/>
      <c r="CL86" s="235"/>
      <c r="CM86" s="235"/>
      <c r="CN86" s="235"/>
      <c r="CO86" s="235"/>
      <c r="CP86" s="235"/>
      <c r="CQ86" s="235"/>
      <c r="CR86" s="235"/>
      <c r="CS86" s="235"/>
      <c r="CT86" s="235"/>
      <c r="CU86" s="235"/>
      <c r="CV86" s="235"/>
      <c r="CW86" s="235"/>
      <c r="CX86" s="235"/>
      <c r="CY86" s="235"/>
      <c r="CZ86" s="235"/>
      <c r="DA86" s="235"/>
      <c r="DB86" s="235"/>
      <c r="DC86" s="235"/>
      <c r="DD86" s="235"/>
      <c r="DE86" s="235"/>
      <c r="DF86" s="235"/>
      <c r="DG86" s="235"/>
      <c r="DH86" s="235"/>
      <c r="DI86" s="235"/>
      <c r="DJ86" s="235"/>
      <c r="DK86" s="235"/>
      <c r="DL86" s="235"/>
      <c r="DM86" s="235"/>
      <c r="DN86" s="235"/>
      <c r="DO86" s="235"/>
    </row>
    <row r="87" spans="1:119">
      <c r="A87" s="399">
        <v>165</v>
      </c>
      <c r="B87" s="400" t="s">
        <v>366</v>
      </c>
      <c r="C87" s="273">
        <v>21.192052980132452</v>
      </c>
      <c r="D87" s="362">
        <v>84.1</v>
      </c>
      <c r="E87" s="274">
        <v>250.2</v>
      </c>
      <c r="F87" s="362">
        <v>0</v>
      </c>
      <c r="G87" s="274">
        <v>74.532374100719423</v>
      </c>
      <c r="H87" s="362">
        <v>4</v>
      </c>
      <c r="I87" s="274">
        <v>0</v>
      </c>
      <c r="J87" s="362">
        <v>90.503597122302153</v>
      </c>
      <c r="K87" s="274">
        <v>0</v>
      </c>
      <c r="L87" s="362">
        <v>72.321428571428569</v>
      </c>
      <c r="M87" s="274">
        <v>18.100000000000001</v>
      </c>
      <c r="N87" s="362">
        <v>57.3</v>
      </c>
      <c r="O87" s="274">
        <v>2.3982195845697332</v>
      </c>
      <c r="P87" s="362">
        <v>37.122302158273378</v>
      </c>
      <c r="Q87" s="274" t="s">
        <v>51</v>
      </c>
      <c r="R87" s="362" t="s">
        <v>51</v>
      </c>
      <c r="S87" s="274">
        <v>0</v>
      </c>
      <c r="T87" s="362">
        <v>3.629096146921138</v>
      </c>
      <c r="U87" s="274">
        <v>87.095523134076998</v>
      </c>
      <c r="V87" s="362">
        <v>1.03122866566</v>
      </c>
      <c r="W87" s="274">
        <v>99.961541601500002</v>
      </c>
      <c r="X87" s="362" t="s">
        <v>51</v>
      </c>
      <c r="Y87" s="274">
        <v>1014.89</v>
      </c>
      <c r="Z87" s="362">
        <v>5.19</v>
      </c>
      <c r="AA87" s="274">
        <v>0.15448787270199291</v>
      </c>
      <c r="AB87" s="362">
        <v>1.39</v>
      </c>
      <c r="AC87" s="274">
        <v>9286.5</v>
      </c>
      <c r="AD87" s="362">
        <v>12.361623616236162</v>
      </c>
      <c r="AE87" s="274">
        <v>30.061349693251532</v>
      </c>
      <c r="AF87" s="362">
        <v>9.6999999999999993</v>
      </c>
      <c r="AG87" s="274">
        <v>18.63</v>
      </c>
      <c r="AH87" s="362" t="s">
        <v>51</v>
      </c>
      <c r="AI87" s="274">
        <v>280.68452160493825</v>
      </c>
      <c r="AJ87" s="362">
        <v>50.924521112255405</v>
      </c>
      <c r="AK87" s="274">
        <v>28.01</v>
      </c>
      <c r="AL87" s="362">
        <v>14.58</v>
      </c>
      <c r="AM87" s="274">
        <v>7.6</v>
      </c>
      <c r="AN87" s="362">
        <v>63.04</v>
      </c>
      <c r="AO87" s="274">
        <v>1.7484725754727413</v>
      </c>
      <c r="AP87" s="362">
        <v>66.31</v>
      </c>
      <c r="AQ87" s="274">
        <v>47.833935018050546</v>
      </c>
      <c r="AR87" s="362">
        <v>3.57</v>
      </c>
      <c r="AS87" s="274">
        <v>2.047720803284498</v>
      </c>
      <c r="AT87" s="362">
        <v>83.619624386961831</v>
      </c>
      <c r="AU87" s="369"/>
      <c r="AV87" s="269"/>
      <c r="BJ87" s="365"/>
      <c r="BK87" s="365"/>
      <c r="BL87" s="368"/>
      <c r="BM87" s="368"/>
      <c r="BN87" s="236"/>
      <c r="BO87" s="236"/>
      <c r="BP87" s="236"/>
      <c r="BQ87" s="236"/>
      <c r="BR87" s="236"/>
      <c r="BS87" s="236"/>
      <c r="BT87" s="235"/>
      <c r="BU87" s="235"/>
      <c r="BV87" s="235"/>
      <c r="BW87" s="235"/>
      <c r="BX87" s="235"/>
      <c r="BY87" s="235"/>
      <c r="BZ87" s="235"/>
      <c r="CA87" s="235"/>
      <c r="CB87" s="235"/>
      <c r="CC87" s="235"/>
      <c r="CD87" s="235"/>
      <c r="CE87" s="235"/>
      <c r="CF87" s="235"/>
      <c r="CG87" s="235"/>
      <c r="CH87" s="235"/>
      <c r="CI87" s="235"/>
      <c r="CJ87" s="235"/>
      <c r="CK87" s="235"/>
      <c r="CL87" s="235"/>
      <c r="CM87" s="235"/>
      <c r="CN87" s="235"/>
      <c r="CO87" s="235"/>
      <c r="CP87" s="235"/>
      <c r="CQ87" s="235"/>
      <c r="CR87" s="235"/>
      <c r="CS87" s="235"/>
      <c r="CT87" s="235"/>
      <c r="CU87" s="235"/>
      <c r="CV87" s="235"/>
      <c r="CW87" s="235"/>
      <c r="CX87" s="235"/>
      <c r="CY87" s="235"/>
      <c r="CZ87" s="235"/>
      <c r="DA87" s="235"/>
      <c r="DB87" s="235"/>
      <c r="DC87" s="235"/>
      <c r="DD87" s="235"/>
      <c r="DE87" s="235"/>
      <c r="DF87" s="236"/>
      <c r="DG87" s="237"/>
      <c r="DH87" s="236"/>
      <c r="DI87" s="236"/>
      <c r="DJ87" s="236"/>
      <c r="DK87" s="235"/>
      <c r="DL87" s="235"/>
      <c r="DM87" s="236"/>
      <c r="DN87" s="235"/>
      <c r="DO87" s="235"/>
    </row>
    <row r="88" spans="1:119">
      <c r="A88" s="399">
        <v>51</v>
      </c>
      <c r="B88" s="400" t="s">
        <v>253</v>
      </c>
      <c r="C88" s="273">
        <v>77.996965098634291</v>
      </c>
      <c r="D88" s="362">
        <v>87.8</v>
      </c>
      <c r="E88" s="274">
        <v>388.9</v>
      </c>
      <c r="F88" s="362">
        <v>6.8174474959612281</v>
      </c>
      <c r="G88" s="274">
        <v>91.954765751211625</v>
      </c>
      <c r="H88" s="362">
        <v>4</v>
      </c>
      <c r="I88" s="274">
        <v>50.738125802310648</v>
      </c>
      <c r="J88" s="362">
        <v>94.087237479806134</v>
      </c>
      <c r="K88" s="274">
        <v>27.44</v>
      </c>
      <c r="L88" s="362">
        <v>0</v>
      </c>
      <c r="M88" s="274">
        <v>22.1</v>
      </c>
      <c r="N88" s="362">
        <v>40.9</v>
      </c>
      <c r="O88" s="274">
        <v>1.2710963455149502</v>
      </c>
      <c r="P88" s="362">
        <v>25.848142164781905</v>
      </c>
      <c r="Q88" s="274" t="s">
        <v>51</v>
      </c>
      <c r="R88" s="362" t="s">
        <v>51</v>
      </c>
      <c r="S88" s="274">
        <v>98.26400262037339</v>
      </c>
      <c r="T88" s="362">
        <v>3.0309278350515463</v>
      </c>
      <c r="U88" s="274">
        <v>57.186199870901</v>
      </c>
      <c r="V88" s="362">
        <v>1.44650259855</v>
      </c>
      <c r="W88" s="274">
        <v>90.929267091499995</v>
      </c>
      <c r="X88" s="362" t="s">
        <v>51</v>
      </c>
      <c r="Y88" s="274">
        <v>1048.43</v>
      </c>
      <c r="Z88" s="362">
        <v>6</v>
      </c>
      <c r="AA88" s="274">
        <v>9.658725048293626E-2</v>
      </c>
      <c r="AB88" s="362">
        <v>1.22</v>
      </c>
      <c r="AC88" s="274">
        <v>8817.94</v>
      </c>
      <c r="AD88" s="362">
        <v>11.549973589999412</v>
      </c>
      <c r="AE88" s="274">
        <v>21.244131455399064</v>
      </c>
      <c r="AF88" s="362">
        <v>12.4</v>
      </c>
      <c r="AG88" s="274">
        <v>15.69</v>
      </c>
      <c r="AH88" s="362" t="s">
        <v>51</v>
      </c>
      <c r="AI88" s="274">
        <v>6.1633322400787147</v>
      </c>
      <c r="AJ88" s="362">
        <v>71.540772499455215</v>
      </c>
      <c r="AK88" s="274">
        <v>21.23</v>
      </c>
      <c r="AL88" s="362">
        <v>13.81</v>
      </c>
      <c r="AM88" s="274">
        <v>7.3</v>
      </c>
      <c r="AN88" s="362">
        <v>61.69</v>
      </c>
      <c r="AO88" s="274">
        <v>2.6571817034087597</v>
      </c>
      <c r="AP88" s="362">
        <v>66.81</v>
      </c>
      <c r="AQ88" s="274">
        <v>47.746741154562386</v>
      </c>
      <c r="AR88" s="362">
        <v>3.58</v>
      </c>
      <c r="AS88" s="274">
        <v>1.6166796304273414</v>
      </c>
      <c r="AT88" s="362">
        <v>54.361281058911814</v>
      </c>
      <c r="AU88" s="369"/>
      <c r="AV88" s="269"/>
      <c r="BJ88" s="365"/>
      <c r="BK88" s="365"/>
      <c r="BL88" s="365"/>
      <c r="BM88" s="365"/>
      <c r="BN88" s="235"/>
      <c r="BO88" s="235"/>
      <c r="BP88" s="235"/>
      <c r="BQ88" s="235"/>
      <c r="BR88" s="235"/>
      <c r="BS88" s="235"/>
      <c r="BT88" s="235"/>
      <c r="BU88" s="235"/>
      <c r="BV88" s="235"/>
      <c r="BW88" s="235"/>
      <c r="BX88" s="235"/>
      <c r="BY88" s="235"/>
      <c r="BZ88" s="235"/>
      <c r="CA88" s="235"/>
      <c r="CB88" s="235"/>
      <c r="CC88" s="235"/>
      <c r="CD88" s="235"/>
      <c r="CE88" s="235"/>
      <c r="CF88" s="235"/>
      <c r="CG88" s="235"/>
      <c r="CH88" s="235"/>
      <c r="CI88" s="235"/>
      <c r="CJ88" s="235"/>
      <c r="CK88" s="235"/>
      <c r="CL88" s="235"/>
      <c r="CM88" s="235"/>
      <c r="CN88" s="235"/>
      <c r="CO88" s="235"/>
      <c r="CP88" s="235"/>
      <c r="CQ88" s="235"/>
      <c r="CR88" s="235"/>
      <c r="CS88" s="235"/>
      <c r="CT88" s="235"/>
      <c r="CU88" s="235"/>
      <c r="CV88" s="235"/>
      <c r="CW88" s="235"/>
      <c r="CX88" s="235"/>
      <c r="CY88" s="235"/>
      <c r="CZ88" s="235"/>
      <c r="DA88" s="235"/>
      <c r="DB88" s="235"/>
      <c r="DC88" s="235"/>
      <c r="DD88" s="235"/>
      <c r="DE88" s="235"/>
      <c r="DF88" s="235"/>
      <c r="DG88" s="235"/>
      <c r="DH88" s="235"/>
      <c r="DI88" s="235"/>
      <c r="DJ88" s="235"/>
      <c r="DK88" s="235"/>
      <c r="DL88" s="235"/>
      <c r="DM88" s="235"/>
      <c r="DN88" s="235"/>
      <c r="DO88" s="235"/>
    </row>
    <row r="89" spans="1:119">
      <c r="A89" s="399">
        <v>52</v>
      </c>
      <c r="B89" s="400" t="s">
        <v>254</v>
      </c>
      <c r="C89" s="273">
        <v>76.787409184254571</v>
      </c>
      <c r="D89" s="362">
        <v>82.1</v>
      </c>
      <c r="E89" s="274">
        <v>338.29999999999995</v>
      </c>
      <c r="F89" s="362">
        <v>91.182517059687314</v>
      </c>
      <c r="G89" s="274">
        <v>96.099162131813074</v>
      </c>
      <c r="H89" s="362">
        <v>2</v>
      </c>
      <c r="I89" s="274">
        <v>98.829177315742214</v>
      </c>
      <c r="J89" s="362">
        <v>97.700613284961562</v>
      </c>
      <c r="K89" s="274">
        <v>92.59</v>
      </c>
      <c r="L89" s="362">
        <v>0.32706459525756337</v>
      </c>
      <c r="M89" s="274">
        <v>46.9</v>
      </c>
      <c r="N89" s="362">
        <v>100.9</v>
      </c>
      <c r="O89" s="274">
        <v>1.6462307248000281</v>
      </c>
      <c r="P89" s="362">
        <v>90.543318649045517</v>
      </c>
      <c r="Q89" s="274" t="s">
        <v>51</v>
      </c>
      <c r="R89" s="362" t="s">
        <v>51</v>
      </c>
      <c r="S89" s="274">
        <v>26.448029621793179</v>
      </c>
      <c r="T89" s="362">
        <v>4.2288445622578594</v>
      </c>
      <c r="U89" s="274">
        <v>56.127544288832105</v>
      </c>
      <c r="V89" s="362">
        <v>0.24524298129899999</v>
      </c>
      <c r="W89" s="274">
        <v>27.3643946577</v>
      </c>
      <c r="X89" s="362" t="s">
        <v>51</v>
      </c>
      <c r="Y89" s="274">
        <v>789.76</v>
      </c>
      <c r="Z89" s="362">
        <v>5.08</v>
      </c>
      <c r="AA89" s="274">
        <v>3.4530098934627378E-2</v>
      </c>
      <c r="AB89" s="362">
        <v>1.65</v>
      </c>
      <c r="AC89" s="274">
        <v>10509.71</v>
      </c>
      <c r="AD89" s="362">
        <v>7.5812672176308533</v>
      </c>
      <c r="AE89" s="274">
        <v>33.411892098474475</v>
      </c>
      <c r="AF89" s="362">
        <v>9.1999999999999993</v>
      </c>
      <c r="AG89" s="274">
        <v>24.09</v>
      </c>
      <c r="AH89" s="362" t="s">
        <v>51</v>
      </c>
      <c r="AI89" s="274">
        <v>10.123960659557309</v>
      </c>
      <c r="AJ89" s="362">
        <v>138.23279955250251</v>
      </c>
      <c r="AK89" s="274">
        <v>19.91</v>
      </c>
      <c r="AL89" s="362">
        <v>13.05</v>
      </c>
      <c r="AM89" s="274">
        <v>7.6</v>
      </c>
      <c r="AN89" s="362">
        <v>67.09</v>
      </c>
      <c r="AO89" s="274">
        <v>2.1242872489876872</v>
      </c>
      <c r="AP89" s="362">
        <v>63.99</v>
      </c>
      <c r="AQ89" s="274">
        <v>50.752764055516352</v>
      </c>
      <c r="AR89" s="362">
        <v>3.78</v>
      </c>
      <c r="AS89" s="274">
        <v>10.840180359455095</v>
      </c>
      <c r="AT89" s="362">
        <v>54.285564670911143</v>
      </c>
      <c r="AU89" s="369"/>
      <c r="AV89" s="269"/>
      <c r="BJ89" s="365"/>
      <c r="BK89" s="365"/>
      <c r="BL89" s="365"/>
      <c r="BM89" s="365"/>
      <c r="BN89" s="235"/>
      <c r="BO89" s="235"/>
      <c r="BP89" s="235"/>
      <c r="BQ89" s="235"/>
      <c r="BR89" s="235"/>
      <c r="BS89" s="235"/>
      <c r="BT89" s="235"/>
      <c r="BU89" s="235"/>
      <c r="BV89" s="235"/>
      <c r="BW89" s="235"/>
      <c r="BX89" s="235"/>
      <c r="BY89" s="235"/>
      <c r="BZ89" s="235"/>
      <c r="CA89" s="235"/>
      <c r="CB89" s="235"/>
      <c r="CC89" s="235"/>
      <c r="CD89" s="235"/>
      <c r="CE89" s="235"/>
      <c r="CF89" s="235"/>
      <c r="CG89" s="235"/>
      <c r="CH89" s="235"/>
      <c r="CI89" s="235"/>
      <c r="CJ89" s="235"/>
      <c r="CK89" s="235"/>
      <c r="CL89" s="235"/>
      <c r="CM89" s="235"/>
      <c r="CN89" s="235"/>
      <c r="CO89" s="235"/>
      <c r="CP89" s="235"/>
      <c r="CQ89" s="235"/>
      <c r="CR89" s="235"/>
      <c r="CS89" s="235"/>
      <c r="CT89" s="235"/>
      <c r="CU89" s="235"/>
      <c r="CV89" s="235"/>
      <c r="CW89" s="235"/>
      <c r="CX89" s="235"/>
      <c r="CY89" s="235"/>
      <c r="CZ89" s="235"/>
      <c r="DA89" s="235"/>
      <c r="DB89" s="235"/>
      <c r="DC89" s="235"/>
      <c r="DD89" s="235"/>
      <c r="DE89" s="235"/>
      <c r="DF89" s="235"/>
      <c r="DG89" s="235"/>
      <c r="DH89" s="235"/>
      <c r="DI89" s="235"/>
      <c r="DJ89" s="235"/>
      <c r="DK89" s="235"/>
      <c r="DL89" s="235"/>
      <c r="DM89" s="235"/>
      <c r="DN89" s="235"/>
      <c r="DO89" s="235"/>
    </row>
    <row r="90" spans="1:119">
      <c r="A90" s="399">
        <v>53</v>
      </c>
      <c r="B90" s="400" t="s">
        <v>255</v>
      </c>
      <c r="C90" s="273">
        <v>86.1</v>
      </c>
      <c r="D90" s="362">
        <v>96.1</v>
      </c>
      <c r="E90" s="274">
        <v>338.29999999999995</v>
      </c>
      <c r="F90" s="362">
        <v>84.8969967733929</v>
      </c>
      <c r="G90" s="274">
        <v>98.622486969471339</v>
      </c>
      <c r="H90" s="362">
        <v>4</v>
      </c>
      <c r="I90" s="274">
        <v>93.257790368271955</v>
      </c>
      <c r="J90" s="362">
        <v>98.858277488210476</v>
      </c>
      <c r="K90" s="274">
        <v>33.299999999999997</v>
      </c>
      <c r="L90" s="362">
        <v>0</v>
      </c>
      <c r="M90" s="274">
        <v>22.9</v>
      </c>
      <c r="N90" s="362">
        <v>45.6</v>
      </c>
      <c r="O90" s="274">
        <v>2.2355098389982109</v>
      </c>
      <c r="P90" s="362">
        <v>88.08637379002235</v>
      </c>
      <c r="Q90" s="274" t="s">
        <v>51</v>
      </c>
      <c r="R90" s="362" t="s">
        <v>51</v>
      </c>
      <c r="S90" s="274">
        <v>38.417210910487903</v>
      </c>
      <c r="T90" s="362">
        <v>4.4415840304919412</v>
      </c>
      <c r="U90" s="274">
        <v>90.613187848120504</v>
      </c>
      <c r="V90" s="362">
        <v>0.29432130635100001</v>
      </c>
      <c r="W90" s="274">
        <v>93.360628441700001</v>
      </c>
      <c r="X90" s="362" t="s">
        <v>51</v>
      </c>
      <c r="Y90" s="274">
        <v>863.86</v>
      </c>
      <c r="Z90" s="362">
        <v>4.22</v>
      </c>
      <c r="AA90" s="274">
        <v>2.5083402312626978E-2</v>
      </c>
      <c r="AB90" s="362">
        <v>1.95</v>
      </c>
      <c r="AC90" s="274">
        <v>11868.02</v>
      </c>
      <c r="AD90" s="362">
        <v>5.8130453974398151</v>
      </c>
      <c r="AE90" s="274">
        <v>32.428571428571431</v>
      </c>
      <c r="AF90" s="362">
        <v>9.1999999999999993</v>
      </c>
      <c r="AG90" s="274">
        <v>19.440000000000001</v>
      </c>
      <c r="AH90" s="362" t="s">
        <v>51</v>
      </c>
      <c r="AI90" s="274">
        <v>1271.6999022801303</v>
      </c>
      <c r="AJ90" s="362">
        <v>138.38522498194493</v>
      </c>
      <c r="AK90" s="274">
        <v>28.51</v>
      </c>
      <c r="AL90" s="362">
        <v>12.51</v>
      </c>
      <c r="AM90" s="274">
        <v>7.6</v>
      </c>
      <c r="AN90" s="362">
        <v>71</v>
      </c>
      <c r="AO90" s="274">
        <v>2.1242872489876872</v>
      </c>
      <c r="AP90" s="362">
        <v>66.23</v>
      </c>
      <c r="AQ90" s="274">
        <v>51.212393354288274</v>
      </c>
      <c r="AR90" s="362">
        <v>3.78</v>
      </c>
      <c r="AS90" s="274">
        <v>2.3017205590718692</v>
      </c>
      <c r="AT90" s="362">
        <v>56.870800671340106</v>
      </c>
      <c r="AU90" s="369"/>
      <c r="AV90" s="269"/>
      <c r="BJ90" s="365"/>
      <c r="BK90" s="365"/>
      <c r="BL90" s="365"/>
      <c r="BM90" s="365"/>
      <c r="BN90" s="235"/>
      <c r="BO90" s="235"/>
      <c r="BP90" s="235"/>
      <c r="BQ90" s="235"/>
      <c r="BR90" s="235"/>
      <c r="BS90" s="235"/>
      <c r="BT90" s="235"/>
      <c r="BU90" s="235"/>
      <c r="BV90" s="235"/>
      <c r="BW90" s="235"/>
      <c r="BX90" s="235"/>
      <c r="BY90" s="235"/>
      <c r="BZ90" s="235"/>
      <c r="CA90" s="235"/>
      <c r="CB90" s="235"/>
      <c r="CC90" s="235"/>
      <c r="CD90" s="235"/>
      <c r="CE90" s="235"/>
      <c r="CF90" s="235"/>
      <c r="CG90" s="235"/>
      <c r="CH90" s="235"/>
      <c r="CI90" s="235"/>
      <c r="CJ90" s="235"/>
      <c r="CK90" s="235"/>
      <c r="CL90" s="235"/>
      <c r="CM90" s="235"/>
      <c r="CN90" s="235"/>
      <c r="CO90" s="235"/>
      <c r="CP90" s="235"/>
      <c r="CQ90" s="235"/>
      <c r="CR90" s="235"/>
      <c r="CS90" s="235"/>
      <c r="CT90" s="235"/>
      <c r="CU90" s="235"/>
      <c r="CV90" s="235"/>
      <c r="CW90" s="235"/>
      <c r="CX90" s="235"/>
      <c r="CY90" s="235"/>
      <c r="CZ90" s="235"/>
      <c r="DA90" s="235"/>
      <c r="DB90" s="235"/>
      <c r="DC90" s="235"/>
      <c r="DD90" s="235"/>
      <c r="DE90" s="235"/>
      <c r="DF90" s="235"/>
      <c r="DG90" s="235"/>
      <c r="DH90" s="235"/>
      <c r="DI90" s="235"/>
      <c r="DJ90" s="235"/>
      <c r="DK90" s="235"/>
      <c r="DL90" s="235"/>
      <c r="DM90" s="235"/>
      <c r="DN90" s="235"/>
      <c r="DO90" s="235"/>
    </row>
    <row r="91" spans="1:119">
      <c r="A91" s="399">
        <v>166</v>
      </c>
      <c r="B91" s="400" t="s">
        <v>367</v>
      </c>
      <c r="C91" s="273">
        <v>94.3</v>
      </c>
      <c r="D91" s="362">
        <v>95.8</v>
      </c>
      <c r="E91" s="274">
        <v>416.1</v>
      </c>
      <c r="F91" s="362">
        <v>46.595083356880473</v>
      </c>
      <c r="G91" s="274">
        <v>98.64368465668268</v>
      </c>
      <c r="H91" s="362">
        <v>4</v>
      </c>
      <c r="I91" s="274">
        <v>69.601794727986544</v>
      </c>
      <c r="J91" s="362">
        <v>100</v>
      </c>
      <c r="K91" s="274">
        <v>49.9</v>
      </c>
      <c r="L91" s="362">
        <v>0</v>
      </c>
      <c r="M91" s="274">
        <v>21.8</v>
      </c>
      <c r="N91" s="362">
        <v>73</v>
      </c>
      <c r="O91" s="274">
        <v>0.78961038961038965</v>
      </c>
      <c r="P91" s="362">
        <v>63.577281717999433</v>
      </c>
      <c r="Q91" s="274" t="s">
        <v>51</v>
      </c>
      <c r="R91" s="362" t="s">
        <v>51</v>
      </c>
      <c r="S91" s="274">
        <v>28.208744710860366</v>
      </c>
      <c r="T91" s="362">
        <v>2.05836732349055</v>
      </c>
      <c r="U91" s="274">
        <v>24.00108793449067</v>
      </c>
      <c r="V91" s="362">
        <v>0.38167119255100002</v>
      </c>
      <c r="W91" s="274">
        <v>13.999789057599999</v>
      </c>
      <c r="X91" s="362" t="s">
        <v>51</v>
      </c>
      <c r="Y91" s="274">
        <v>941.96</v>
      </c>
      <c r="Z91" s="362">
        <v>4.21</v>
      </c>
      <c r="AA91" s="274">
        <v>8.1960495041390052E-2</v>
      </c>
      <c r="AB91" s="362">
        <v>1.08</v>
      </c>
      <c r="AC91" s="274">
        <v>9160.6299999999992</v>
      </c>
      <c r="AD91" s="362">
        <v>8.7421697433338874</v>
      </c>
      <c r="AE91" s="274">
        <v>22.952477249747218</v>
      </c>
      <c r="AF91" s="362">
        <v>15.1</v>
      </c>
      <c r="AG91" s="274">
        <v>17.14</v>
      </c>
      <c r="AH91" s="362" t="s">
        <v>51</v>
      </c>
      <c r="AI91" s="274">
        <v>25.767316731952995</v>
      </c>
      <c r="AJ91" s="362">
        <v>72.754631749710313</v>
      </c>
      <c r="AK91" s="274">
        <v>21.5</v>
      </c>
      <c r="AL91" s="362">
        <v>12.95</v>
      </c>
      <c r="AM91" s="274">
        <v>6.9</v>
      </c>
      <c r="AN91" s="362">
        <v>58.65</v>
      </c>
      <c r="AO91" s="274">
        <v>2.0869785656841149</v>
      </c>
      <c r="AP91" s="362">
        <v>79.55</v>
      </c>
      <c r="AQ91" s="274">
        <v>52.710738020286819</v>
      </c>
      <c r="AR91" s="362">
        <v>3.72</v>
      </c>
      <c r="AS91" s="274">
        <v>2.118918918918919</v>
      </c>
      <c r="AT91" s="362">
        <v>21.329824669754849</v>
      </c>
      <c r="AU91" s="269"/>
      <c r="AV91" s="269"/>
      <c r="BJ91" s="365"/>
      <c r="BK91" s="365"/>
      <c r="BL91" s="368"/>
      <c r="BM91" s="368"/>
      <c r="BN91" s="236"/>
      <c r="BO91" s="236"/>
      <c r="BP91" s="236"/>
      <c r="BQ91" s="236"/>
      <c r="BR91" s="236"/>
      <c r="BS91" s="236"/>
      <c r="BT91" s="235"/>
      <c r="BU91" s="235"/>
      <c r="BV91" s="235"/>
      <c r="BW91" s="235"/>
      <c r="BX91" s="235"/>
      <c r="BY91" s="235"/>
      <c r="BZ91" s="235"/>
      <c r="CA91" s="235"/>
      <c r="CB91" s="235"/>
      <c r="CC91" s="235"/>
      <c r="CD91" s="235"/>
      <c r="CE91" s="235"/>
      <c r="CF91" s="235"/>
      <c r="CG91" s="235"/>
      <c r="CH91" s="235"/>
      <c r="CI91" s="235"/>
      <c r="CJ91" s="235"/>
      <c r="CK91" s="235"/>
      <c r="CL91" s="235"/>
      <c r="CM91" s="235"/>
      <c r="CN91" s="235"/>
      <c r="CO91" s="235"/>
      <c r="CP91" s="235"/>
      <c r="CQ91" s="235"/>
      <c r="CR91" s="235"/>
      <c r="CS91" s="235"/>
      <c r="CT91" s="235"/>
      <c r="CU91" s="235"/>
      <c r="CV91" s="235"/>
      <c r="CW91" s="235"/>
      <c r="CX91" s="235"/>
      <c r="CY91" s="235"/>
      <c r="CZ91" s="235"/>
      <c r="DA91" s="235"/>
      <c r="DB91" s="235"/>
      <c r="DC91" s="235"/>
      <c r="DD91" s="235"/>
      <c r="DE91" s="235"/>
      <c r="DF91" s="236"/>
      <c r="DG91" s="237"/>
      <c r="DH91" s="236"/>
      <c r="DI91" s="236"/>
      <c r="DJ91" s="236"/>
      <c r="DK91" s="235"/>
      <c r="DL91" s="235"/>
      <c r="DM91" s="236"/>
      <c r="DN91" s="235"/>
      <c r="DO91" s="235"/>
    </row>
    <row r="92" spans="1:119">
      <c r="A92" s="399">
        <v>54</v>
      </c>
      <c r="B92" s="400" t="s">
        <v>256</v>
      </c>
      <c r="C92" s="273">
        <v>89.942925803544611</v>
      </c>
      <c r="D92" s="362">
        <v>86.9</v>
      </c>
      <c r="E92" s="274">
        <v>188.6</v>
      </c>
      <c r="F92" s="362">
        <v>54.939045231855985</v>
      </c>
      <c r="G92" s="274">
        <v>95.640120010633851</v>
      </c>
      <c r="H92" s="362">
        <v>2</v>
      </c>
      <c r="I92" s="274">
        <v>66.951907626770307</v>
      </c>
      <c r="J92" s="362">
        <v>96.665527325206028</v>
      </c>
      <c r="K92" s="274">
        <v>42.67</v>
      </c>
      <c r="L92" s="362">
        <v>0</v>
      </c>
      <c r="M92" s="274">
        <v>52.9</v>
      </c>
      <c r="N92" s="362">
        <v>94.2</v>
      </c>
      <c r="O92" s="274">
        <v>1.9795114656031902</v>
      </c>
      <c r="P92" s="362">
        <v>69.23398275796589</v>
      </c>
      <c r="Q92" s="274" t="s">
        <v>51</v>
      </c>
      <c r="R92" s="362" t="s">
        <v>51</v>
      </c>
      <c r="S92" s="274">
        <v>61.262779032813881</v>
      </c>
      <c r="T92" s="362">
        <v>4.2562814070351758</v>
      </c>
      <c r="U92" s="274">
        <v>47.109133594371848</v>
      </c>
      <c r="V92" s="362">
        <v>1.7744414659300001</v>
      </c>
      <c r="W92" s="274">
        <v>45.2456314187</v>
      </c>
      <c r="X92" s="362" t="s">
        <v>51</v>
      </c>
      <c r="Y92" s="274">
        <v>956.46</v>
      </c>
      <c r="Z92" s="362">
        <v>6.18</v>
      </c>
      <c r="AA92" s="274">
        <v>5.4001303745761862E-2</v>
      </c>
      <c r="AB92" s="362">
        <v>1.34</v>
      </c>
      <c r="AC92" s="274">
        <v>10015.049999999999</v>
      </c>
      <c r="AD92" s="362">
        <v>11.322039725991166</v>
      </c>
      <c r="AE92" s="274">
        <v>26.075690419365838</v>
      </c>
      <c r="AF92" s="362">
        <v>9.4</v>
      </c>
      <c r="AG92" s="274">
        <v>25.33</v>
      </c>
      <c r="AH92" s="362" t="s">
        <v>51</v>
      </c>
      <c r="AI92" s="274">
        <v>0</v>
      </c>
      <c r="AJ92" s="362">
        <v>123.76442592402202</v>
      </c>
      <c r="AK92" s="274">
        <v>13.72</v>
      </c>
      <c r="AL92" s="362">
        <v>15.27</v>
      </c>
      <c r="AM92" s="274">
        <v>7.2</v>
      </c>
      <c r="AN92" s="362">
        <v>68.62</v>
      </c>
      <c r="AO92" s="274">
        <v>1.774822905536428</v>
      </c>
      <c r="AP92" s="362">
        <v>79.34</v>
      </c>
      <c r="AQ92" s="274">
        <v>48.500419981224368</v>
      </c>
      <c r="AR92" s="362">
        <v>3.87</v>
      </c>
      <c r="AS92" s="274">
        <v>2.6488447594256597</v>
      </c>
      <c r="AT92" s="362">
        <v>43.242890949827668</v>
      </c>
      <c r="AU92" s="269"/>
      <c r="AV92" s="269"/>
      <c r="BJ92" s="365"/>
      <c r="BK92" s="365"/>
      <c r="BL92" s="365"/>
      <c r="BM92" s="365"/>
      <c r="BN92" s="235"/>
      <c r="BO92" s="235"/>
      <c r="BP92" s="235"/>
      <c r="BQ92" s="235"/>
      <c r="BR92" s="235"/>
      <c r="BS92" s="235"/>
      <c r="BT92" s="235"/>
      <c r="BU92" s="235"/>
      <c r="BV92" s="235"/>
      <c r="BW92" s="235"/>
      <c r="BX92" s="235"/>
      <c r="BY92" s="235"/>
      <c r="BZ92" s="235"/>
      <c r="CA92" s="235"/>
      <c r="CB92" s="235"/>
      <c r="CC92" s="235"/>
      <c r="CD92" s="235"/>
      <c r="CE92" s="235"/>
      <c r="CF92" s="235"/>
      <c r="CG92" s="235"/>
      <c r="CH92" s="235"/>
      <c r="CI92" s="235"/>
      <c r="CJ92" s="235"/>
      <c r="CK92" s="235"/>
      <c r="CL92" s="235"/>
      <c r="CM92" s="235"/>
      <c r="CN92" s="235"/>
      <c r="CO92" s="235"/>
      <c r="CP92" s="235"/>
      <c r="CQ92" s="235"/>
      <c r="CR92" s="235"/>
      <c r="CS92" s="235"/>
      <c r="CT92" s="235"/>
      <c r="CU92" s="235"/>
      <c r="CV92" s="235"/>
      <c r="CW92" s="235"/>
      <c r="CX92" s="235"/>
      <c r="CY92" s="235"/>
      <c r="CZ92" s="235"/>
      <c r="DA92" s="235"/>
      <c r="DB92" s="235"/>
      <c r="DC92" s="235"/>
      <c r="DD92" s="235"/>
      <c r="DE92" s="235"/>
      <c r="DF92" s="235"/>
      <c r="DG92" s="235"/>
      <c r="DH92" s="235"/>
      <c r="DI92" s="235"/>
      <c r="DJ92" s="235"/>
      <c r="DK92" s="235"/>
      <c r="DL92" s="235"/>
      <c r="DM92" s="235"/>
      <c r="DN92" s="235"/>
      <c r="DO92" s="235"/>
    </row>
    <row r="93" spans="1:119">
      <c r="A93" s="399">
        <v>55</v>
      </c>
      <c r="B93" s="400" t="s">
        <v>257</v>
      </c>
      <c r="C93" s="273">
        <v>54.7</v>
      </c>
      <c r="D93" s="362">
        <v>98.8</v>
      </c>
      <c r="E93" s="274">
        <v>521.4</v>
      </c>
      <c r="F93" s="362">
        <v>0.1407601045646491</v>
      </c>
      <c r="G93" s="274">
        <v>87.593002211944508</v>
      </c>
      <c r="H93" s="362">
        <v>4</v>
      </c>
      <c r="I93" s="274">
        <v>78.276999175597695</v>
      </c>
      <c r="J93" s="362">
        <v>90.428312889603859</v>
      </c>
      <c r="K93" s="274">
        <v>0</v>
      </c>
      <c r="L93" s="362">
        <v>9.4658910629296678</v>
      </c>
      <c r="M93" s="274">
        <v>19.2</v>
      </c>
      <c r="N93" s="362">
        <v>50.3</v>
      </c>
      <c r="O93" s="274">
        <v>0.49307756463719771</v>
      </c>
      <c r="P93" s="362">
        <v>43.273677860446405</v>
      </c>
      <c r="Q93" s="274" t="s">
        <v>51</v>
      </c>
      <c r="R93" s="362" t="s">
        <v>51</v>
      </c>
      <c r="S93" s="274">
        <v>105.61892691170257</v>
      </c>
      <c r="T93" s="362">
        <v>3.1276129695232431</v>
      </c>
      <c r="U93" s="274">
        <v>36.852318150327669</v>
      </c>
      <c r="V93" s="362">
        <v>3.3592452969000002</v>
      </c>
      <c r="W93" s="274">
        <v>7.3697612194499995E-2</v>
      </c>
      <c r="X93" s="362" t="s">
        <v>51</v>
      </c>
      <c r="Y93" s="274">
        <v>1078.22</v>
      </c>
      <c r="Z93" s="362">
        <v>6.18</v>
      </c>
      <c r="AA93" s="274">
        <v>2.0934078586531017E-2</v>
      </c>
      <c r="AB93" s="362">
        <v>0.57999999999999996</v>
      </c>
      <c r="AC93" s="274">
        <v>8690.6200000000008</v>
      </c>
      <c r="AD93" s="362">
        <v>11.772458653968794</v>
      </c>
      <c r="AE93" s="274">
        <v>26.79245283018868</v>
      </c>
      <c r="AF93" s="362">
        <v>16.5</v>
      </c>
      <c r="AG93" s="274">
        <v>18.03</v>
      </c>
      <c r="AH93" s="362" t="s">
        <v>51</v>
      </c>
      <c r="AI93" s="274">
        <v>19.530231916297236</v>
      </c>
      <c r="AJ93" s="362">
        <v>86.505813717603431</v>
      </c>
      <c r="AK93" s="274">
        <v>3.67</v>
      </c>
      <c r="AL93" s="362">
        <v>14.06</v>
      </c>
      <c r="AM93" s="274">
        <v>7.3</v>
      </c>
      <c r="AN93" s="362">
        <v>63.82</v>
      </c>
      <c r="AO93" s="274">
        <v>2.777902270103886</v>
      </c>
      <c r="AP93" s="362">
        <v>75.239999999999995</v>
      </c>
      <c r="AQ93" s="274">
        <v>48.897149938042133</v>
      </c>
      <c r="AR93" s="362">
        <v>3.57</v>
      </c>
      <c r="AS93" s="274">
        <v>8.36905462242947</v>
      </c>
      <c r="AT93" s="362">
        <v>31.566846334070199</v>
      </c>
      <c r="AU93" s="269"/>
      <c r="AV93" s="269"/>
      <c r="BJ93" s="365"/>
      <c r="BK93" s="365"/>
      <c r="BL93" s="365"/>
      <c r="BM93" s="365"/>
      <c r="BN93" s="235"/>
      <c r="BO93" s="235"/>
      <c r="BP93" s="235"/>
      <c r="BQ93" s="235"/>
      <c r="BR93" s="235"/>
      <c r="BS93" s="235"/>
      <c r="BT93" s="235"/>
      <c r="BU93" s="235"/>
      <c r="BV93" s="235"/>
      <c r="BW93" s="235"/>
      <c r="BX93" s="235"/>
      <c r="BY93" s="235"/>
      <c r="BZ93" s="235"/>
      <c r="CA93" s="235"/>
      <c r="CB93" s="235"/>
      <c r="CC93" s="235"/>
      <c r="CD93" s="235"/>
      <c r="CE93" s="235"/>
      <c r="CF93" s="235"/>
      <c r="CG93" s="235"/>
      <c r="CH93" s="235"/>
      <c r="CI93" s="235"/>
      <c r="CJ93" s="235"/>
      <c r="CK93" s="235"/>
      <c r="CL93" s="235"/>
      <c r="CM93" s="235"/>
      <c r="CN93" s="235"/>
      <c r="CO93" s="235"/>
      <c r="CP93" s="235"/>
      <c r="CQ93" s="235"/>
      <c r="CR93" s="235"/>
      <c r="CS93" s="235"/>
      <c r="CT93" s="235"/>
      <c r="CU93" s="235"/>
      <c r="CV93" s="235"/>
      <c r="CW93" s="235"/>
      <c r="CX93" s="235"/>
      <c r="CY93" s="235"/>
      <c r="CZ93" s="235"/>
      <c r="DA93" s="235"/>
      <c r="DB93" s="235"/>
      <c r="DC93" s="235"/>
      <c r="DD93" s="235"/>
      <c r="DE93" s="235"/>
      <c r="DF93" s="235"/>
      <c r="DG93" s="235"/>
      <c r="DH93" s="235"/>
      <c r="DI93" s="235"/>
      <c r="DJ93" s="235"/>
      <c r="DK93" s="235"/>
      <c r="DL93" s="235"/>
      <c r="DM93" s="235"/>
      <c r="DN93" s="235"/>
      <c r="DO93" s="235"/>
    </row>
    <row r="94" spans="1:119">
      <c r="A94" s="399">
        <v>56</v>
      </c>
      <c r="B94" s="400" t="s">
        <v>258</v>
      </c>
      <c r="C94" s="273">
        <v>57.5</v>
      </c>
      <c r="D94" s="362">
        <v>91.4</v>
      </c>
      <c r="E94" s="274">
        <v>416.1</v>
      </c>
      <c r="F94" s="362">
        <v>79.988158673771466</v>
      </c>
      <c r="G94" s="274">
        <v>99.703966844286569</v>
      </c>
      <c r="H94" s="362">
        <v>4</v>
      </c>
      <c r="I94" s="274">
        <v>24.675324675324674</v>
      </c>
      <c r="J94" s="362">
        <v>72.528123149792776</v>
      </c>
      <c r="K94" s="274">
        <v>1.89</v>
      </c>
      <c r="L94" s="362">
        <v>21.863799283154123</v>
      </c>
      <c r="M94" s="274">
        <v>26.3</v>
      </c>
      <c r="N94" s="362">
        <v>75.2</v>
      </c>
      <c r="O94" s="274">
        <v>0.22580645161290322</v>
      </c>
      <c r="P94" s="362">
        <v>72.172883362936645</v>
      </c>
      <c r="Q94" s="274" t="s">
        <v>51</v>
      </c>
      <c r="R94" s="362" t="s">
        <v>51</v>
      </c>
      <c r="S94" s="274">
        <v>63.53240152477764</v>
      </c>
      <c r="T94" s="362">
        <v>4.1108282354665002</v>
      </c>
      <c r="U94" s="274">
        <v>51.910218165778005</v>
      </c>
      <c r="V94" s="362">
        <v>1.31007509772</v>
      </c>
      <c r="W94" s="274">
        <v>99.917242918100001</v>
      </c>
      <c r="X94" s="362" t="s">
        <v>51</v>
      </c>
      <c r="Y94" s="274">
        <v>1218</v>
      </c>
      <c r="Z94" s="362">
        <v>4.88</v>
      </c>
      <c r="AA94" s="274">
        <v>1.5790803436078828E-2</v>
      </c>
      <c r="AB94" s="362">
        <v>0.83</v>
      </c>
      <c r="AC94" s="274">
        <v>5936.2</v>
      </c>
      <c r="AD94" s="362">
        <v>17.879586458544498</v>
      </c>
      <c r="AE94" s="274">
        <v>17.660818713450293</v>
      </c>
      <c r="AF94" s="362">
        <v>15.1</v>
      </c>
      <c r="AG94" s="274">
        <v>11.09</v>
      </c>
      <c r="AH94" s="362" t="s">
        <v>51</v>
      </c>
      <c r="AI94" s="274">
        <v>27.943158567774937</v>
      </c>
      <c r="AJ94" s="362">
        <v>97.422732078663572</v>
      </c>
      <c r="AK94" s="274">
        <v>0</v>
      </c>
      <c r="AL94" s="362">
        <v>15.22</v>
      </c>
      <c r="AM94" s="274">
        <v>6.9</v>
      </c>
      <c r="AN94" s="362">
        <v>53.42</v>
      </c>
      <c r="AO94" s="274">
        <v>2.0869785656841149</v>
      </c>
      <c r="AP94" s="362">
        <v>88.47</v>
      </c>
      <c r="AQ94" s="274">
        <v>51.857585139318886</v>
      </c>
      <c r="AR94" s="362">
        <v>3.72</v>
      </c>
      <c r="AS94" s="274">
        <v>14.879649642182237</v>
      </c>
      <c r="AT94" s="362">
        <v>48.790417518905272</v>
      </c>
      <c r="AU94" s="269"/>
      <c r="AV94" s="269"/>
      <c r="BJ94" s="365"/>
      <c r="BK94" s="365"/>
      <c r="BL94" s="365"/>
      <c r="BM94" s="365"/>
      <c r="BN94" s="235"/>
      <c r="BO94" s="235"/>
      <c r="BP94" s="235"/>
      <c r="BQ94" s="235"/>
      <c r="BR94" s="235"/>
      <c r="BS94" s="235"/>
      <c r="BT94" s="235"/>
      <c r="BU94" s="235"/>
      <c r="BV94" s="235"/>
      <c r="BW94" s="235"/>
      <c r="BX94" s="235"/>
      <c r="BY94" s="235"/>
      <c r="BZ94" s="235"/>
      <c r="CA94" s="235"/>
      <c r="CB94" s="235"/>
      <c r="CC94" s="235"/>
      <c r="CD94" s="235"/>
      <c r="CE94" s="235"/>
      <c r="CF94" s="235"/>
      <c r="CG94" s="235"/>
      <c r="CH94" s="235"/>
      <c r="CI94" s="235"/>
      <c r="CJ94" s="235"/>
      <c r="CK94" s="235"/>
      <c r="CL94" s="235"/>
      <c r="CM94" s="235"/>
      <c r="CN94" s="235"/>
      <c r="CO94" s="235"/>
      <c r="CP94" s="235"/>
      <c r="CQ94" s="235"/>
      <c r="CR94" s="235"/>
      <c r="CS94" s="235"/>
      <c r="CT94" s="235"/>
      <c r="CU94" s="235"/>
      <c r="CV94" s="235"/>
      <c r="CW94" s="235"/>
      <c r="CX94" s="235"/>
      <c r="CY94" s="235"/>
      <c r="CZ94" s="235"/>
      <c r="DA94" s="235"/>
      <c r="DB94" s="235"/>
      <c r="DC94" s="235"/>
      <c r="DD94" s="235"/>
      <c r="DE94" s="235"/>
      <c r="DF94" s="235"/>
      <c r="DG94" s="235"/>
      <c r="DH94" s="235"/>
      <c r="DI94" s="235"/>
      <c r="DJ94" s="235"/>
      <c r="DK94" s="235"/>
      <c r="DL94" s="235"/>
      <c r="DM94" s="235"/>
      <c r="DN94" s="235"/>
      <c r="DO94" s="235"/>
    </row>
    <row r="95" spans="1:119">
      <c r="A95" s="399">
        <v>57</v>
      </c>
      <c r="B95" s="400" t="s">
        <v>259</v>
      </c>
      <c r="C95" s="273">
        <v>61.426282051282058</v>
      </c>
      <c r="D95" s="362">
        <v>82.8</v>
      </c>
      <c r="E95" s="274">
        <v>388.9</v>
      </c>
      <c r="F95" s="362">
        <v>57.539112689894942</v>
      </c>
      <c r="G95" s="274">
        <v>65.172700476154489</v>
      </c>
      <c r="H95" s="362">
        <v>2</v>
      </c>
      <c r="I95" s="274">
        <v>48.880653456360612</v>
      </c>
      <c r="J95" s="362">
        <v>70.841206258030383</v>
      </c>
      <c r="K95" s="274">
        <v>16.059999999999999</v>
      </c>
      <c r="L95" s="362">
        <v>0</v>
      </c>
      <c r="M95" s="274">
        <v>36.200000000000003</v>
      </c>
      <c r="N95" s="362">
        <v>60.8</v>
      </c>
      <c r="O95" s="274">
        <v>1.0272907909820406</v>
      </c>
      <c r="P95" s="362">
        <v>46.141637064469805</v>
      </c>
      <c r="Q95" s="274" t="s">
        <v>51</v>
      </c>
      <c r="R95" s="362" t="s">
        <v>51</v>
      </c>
      <c r="S95" s="274">
        <v>84.46594486677418</v>
      </c>
      <c r="T95" s="362">
        <v>6.0988608624898291</v>
      </c>
      <c r="U95" s="274">
        <v>62.437484890494318</v>
      </c>
      <c r="V95" s="362">
        <v>1.0531665880200001</v>
      </c>
      <c r="W95" s="274">
        <v>25.778686111900001</v>
      </c>
      <c r="X95" s="362" t="s">
        <v>51</v>
      </c>
      <c r="Y95" s="274">
        <v>980.61</v>
      </c>
      <c r="Z95" s="362">
        <v>5.35</v>
      </c>
      <c r="AA95" s="274">
        <v>9.8199178148416735E-2</v>
      </c>
      <c r="AB95" s="362">
        <v>1.58</v>
      </c>
      <c r="AC95" s="274">
        <v>9584.1</v>
      </c>
      <c r="AD95" s="362">
        <v>9.0770446573405259</v>
      </c>
      <c r="AE95" s="274">
        <v>24.717263932415861</v>
      </c>
      <c r="AF95" s="362">
        <v>12.4</v>
      </c>
      <c r="AG95" s="274">
        <v>20.94</v>
      </c>
      <c r="AH95" s="362" t="s">
        <v>51</v>
      </c>
      <c r="AI95" s="274">
        <v>48.543921553576908</v>
      </c>
      <c r="AJ95" s="362">
        <v>69.760799512058739</v>
      </c>
      <c r="AK95" s="274">
        <v>23.3</v>
      </c>
      <c r="AL95" s="362">
        <v>14.78</v>
      </c>
      <c r="AM95" s="274">
        <v>7.3</v>
      </c>
      <c r="AN95" s="362">
        <v>64.66</v>
      </c>
      <c r="AO95" s="274">
        <v>2.6571817034087597</v>
      </c>
      <c r="AP95" s="362">
        <v>62.16</v>
      </c>
      <c r="AQ95" s="274">
        <v>47.444789195108598</v>
      </c>
      <c r="AR95" s="362">
        <v>3.58</v>
      </c>
      <c r="AS95" s="274">
        <v>3.0588472574866086</v>
      </c>
      <c r="AT95" s="362">
        <v>59.978183697988769</v>
      </c>
      <c r="AU95" s="269"/>
      <c r="AV95" s="269"/>
      <c r="BJ95" s="365"/>
      <c r="BK95" s="365"/>
      <c r="BL95" s="365"/>
      <c r="BM95" s="365"/>
      <c r="BN95" s="235"/>
      <c r="BO95" s="235"/>
      <c r="BP95" s="235"/>
      <c r="BQ95" s="235"/>
      <c r="BR95" s="235"/>
      <c r="BS95" s="235"/>
      <c r="BT95" s="235"/>
      <c r="BU95" s="235"/>
      <c r="BV95" s="235"/>
      <c r="BW95" s="235"/>
      <c r="BX95" s="235"/>
      <c r="BY95" s="235"/>
      <c r="BZ95" s="235"/>
      <c r="CA95" s="235"/>
      <c r="CB95" s="235"/>
      <c r="CC95" s="235"/>
      <c r="CD95" s="235"/>
      <c r="CE95" s="235"/>
      <c r="CF95" s="235"/>
      <c r="CG95" s="235"/>
      <c r="CH95" s="235"/>
      <c r="CI95" s="235"/>
      <c r="CJ95" s="235"/>
      <c r="CK95" s="235"/>
      <c r="CL95" s="235"/>
      <c r="CM95" s="235"/>
      <c r="CN95" s="235"/>
      <c r="CO95" s="235"/>
      <c r="CP95" s="235"/>
      <c r="CQ95" s="235"/>
      <c r="CR95" s="235"/>
      <c r="CS95" s="235"/>
      <c r="CT95" s="235"/>
      <c r="CU95" s="235"/>
      <c r="CV95" s="235"/>
      <c r="CW95" s="235"/>
      <c r="CX95" s="235"/>
      <c r="CY95" s="235"/>
      <c r="CZ95" s="235"/>
      <c r="DA95" s="235"/>
      <c r="DB95" s="235"/>
      <c r="DC95" s="235"/>
      <c r="DD95" s="235"/>
      <c r="DE95" s="235"/>
      <c r="DF95" s="235"/>
      <c r="DG95" s="235"/>
      <c r="DH95" s="235"/>
      <c r="DI95" s="235"/>
      <c r="DJ95" s="235"/>
      <c r="DK95" s="235"/>
      <c r="DL95" s="235"/>
      <c r="DM95" s="235"/>
      <c r="DN95" s="235"/>
      <c r="DO95" s="235"/>
    </row>
    <row r="96" spans="1:119">
      <c r="A96" s="399">
        <v>58</v>
      </c>
      <c r="B96" s="400" t="s">
        <v>260</v>
      </c>
      <c r="C96" s="273">
        <v>64.059325477448198</v>
      </c>
      <c r="D96" s="362">
        <v>90.9</v>
      </c>
      <c r="E96" s="274">
        <v>521.4</v>
      </c>
      <c r="F96" s="362">
        <v>69.167930913758909</v>
      </c>
      <c r="G96" s="274">
        <v>94.643482319990667</v>
      </c>
      <c r="H96" s="362">
        <v>4</v>
      </c>
      <c r="I96" s="274">
        <v>73.076020647583292</v>
      </c>
      <c r="J96" s="362">
        <v>83.802077255222315</v>
      </c>
      <c r="K96" s="274">
        <v>81.8</v>
      </c>
      <c r="L96" s="362">
        <v>0.52246603970741901</v>
      </c>
      <c r="M96" s="274">
        <v>33.6</v>
      </c>
      <c r="N96" s="362">
        <v>127.4</v>
      </c>
      <c r="O96" s="274">
        <v>2.9152133145804031</v>
      </c>
      <c r="P96" s="362">
        <v>72.447193371455242</v>
      </c>
      <c r="Q96" s="274" t="s">
        <v>51</v>
      </c>
      <c r="R96" s="362" t="s">
        <v>51</v>
      </c>
      <c r="S96" s="274">
        <v>82.90891863081842</v>
      </c>
      <c r="T96" s="362">
        <v>1.5948814299497283</v>
      </c>
      <c r="U96" s="274">
        <v>29.959564521607998</v>
      </c>
      <c r="V96" s="362">
        <v>0.75599868636500001</v>
      </c>
      <c r="W96" s="274">
        <v>33.8549657676</v>
      </c>
      <c r="X96" s="362" t="s">
        <v>51</v>
      </c>
      <c r="Y96" s="274">
        <v>1012.08</v>
      </c>
      <c r="Z96" s="362">
        <v>4.68</v>
      </c>
      <c r="AA96" s="274">
        <v>0.10871534698314914</v>
      </c>
      <c r="AB96" s="362">
        <v>0.9</v>
      </c>
      <c r="AC96" s="274">
        <v>9316.6200000000008</v>
      </c>
      <c r="AD96" s="362">
        <v>7.3228558159998043</v>
      </c>
      <c r="AE96" s="274">
        <v>26.071277047093766</v>
      </c>
      <c r="AF96" s="362">
        <v>16.5</v>
      </c>
      <c r="AG96" s="274">
        <v>18.11</v>
      </c>
      <c r="AH96" s="362" t="s">
        <v>51</v>
      </c>
      <c r="AI96" s="274">
        <v>8.3473071693635372</v>
      </c>
      <c r="AJ96" s="362">
        <v>116.24860263142132</v>
      </c>
      <c r="AK96" s="274">
        <v>13.52</v>
      </c>
      <c r="AL96" s="362">
        <v>13.82</v>
      </c>
      <c r="AM96" s="274">
        <v>7.3</v>
      </c>
      <c r="AN96" s="362">
        <v>64.86</v>
      </c>
      <c r="AO96" s="274">
        <v>2.777902270103886</v>
      </c>
      <c r="AP96" s="362">
        <v>80.75</v>
      </c>
      <c r="AQ96" s="274">
        <v>47.770600283598554</v>
      </c>
      <c r="AR96" s="362">
        <v>3.57</v>
      </c>
      <c r="AS96" s="274">
        <v>7.4074075894171818</v>
      </c>
      <c r="AT96" s="362">
        <v>25.900616517735131</v>
      </c>
      <c r="AU96" s="269"/>
      <c r="AV96" s="269"/>
      <c r="BJ96" s="365"/>
      <c r="BK96" s="365"/>
      <c r="BL96" s="365"/>
      <c r="BM96" s="365"/>
      <c r="BN96" s="235"/>
      <c r="BO96" s="235"/>
      <c r="BP96" s="235"/>
      <c r="BQ96" s="235"/>
      <c r="BR96" s="235"/>
      <c r="BS96" s="235"/>
      <c r="BT96" s="235"/>
      <c r="BU96" s="235"/>
      <c r="BV96" s="235"/>
      <c r="BW96" s="235"/>
      <c r="BX96" s="235"/>
      <c r="BY96" s="235"/>
      <c r="BZ96" s="235"/>
      <c r="CA96" s="235"/>
      <c r="CB96" s="235"/>
      <c r="CC96" s="235"/>
      <c r="CD96" s="235"/>
      <c r="CE96" s="235"/>
      <c r="CF96" s="235"/>
      <c r="CG96" s="235"/>
      <c r="CH96" s="235"/>
      <c r="CI96" s="235"/>
      <c r="CJ96" s="235"/>
      <c r="CK96" s="235"/>
      <c r="CL96" s="235"/>
      <c r="CM96" s="235"/>
      <c r="CN96" s="235"/>
      <c r="CO96" s="235"/>
      <c r="CP96" s="235"/>
      <c r="CQ96" s="235"/>
      <c r="CR96" s="235"/>
      <c r="CS96" s="235"/>
      <c r="CT96" s="235"/>
      <c r="CU96" s="235"/>
      <c r="CV96" s="235"/>
      <c r="CW96" s="235"/>
      <c r="CX96" s="235"/>
      <c r="CY96" s="235"/>
      <c r="CZ96" s="235"/>
      <c r="DA96" s="235"/>
      <c r="DB96" s="235"/>
      <c r="DC96" s="235"/>
      <c r="DD96" s="235"/>
      <c r="DE96" s="235"/>
      <c r="DF96" s="235"/>
      <c r="DG96" s="235"/>
      <c r="DH96" s="235"/>
      <c r="DI96" s="235"/>
      <c r="DJ96" s="235"/>
      <c r="DK96" s="235"/>
      <c r="DL96" s="235"/>
      <c r="DM96" s="235"/>
      <c r="DN96" s="235"/>
      <c r="DO96" s="235"/>
    </row>
    <row r="97" spans="1:119">
      <c r="A97" s="399">
        <v>59</v>
      </c>
      <c r="B97" s="400" t="s">
        <v>261</v>
      </c>
      <c r="C97" s="273">
        <v>91.634491634491638</v>
      </c>
      <c r="D97" s="362">
        <v>87.9</v>
      </c>
      <c r="E97" s="274">
        <v>416.1</v>
      </c>
      <c r="F97" s="362">
        <v>82.050315650617165</v>
      </c>
      <c r="G97" s="274">
        <v>98.511259775746723</v>
      </c>
      <c r="H97" s="362">
        <v>3</v>
      </c>
      <c r="I97" s="274">
        <v>50.178470787150097</v>
      </c>
      <c r="J97" s="362">
        <v>99.924620748139077</v>
      </c>
      <c r="K97" s="274">
        <v>50.39</v>
      </c>
      <c r="L97" s="362">
        <v>0.46296296296296291</v>
      </c>
      <c r="M97" s="274">
        <v>50.9</v>
      </c>
      <c r="N97" s="362">
        <v>87.7</v>
      </c>
      <c r="O97" s="274">
        <v>2.458573610845904</v>
      </c>
      <c r="P97" s="362">
        <v>73.240365589371521</v>
      </c>
      <c r="Q97" s="274" t="s">
        <v>51</v>
      </c>
      <c r="R97" s="362" t="s">
        <v>51</v>
      </c>
      <c r="S97" s="274">
        <v>200.68807339449543</v>
      </c>
      <c r="T97" s="362">
        <v>3.6740810219304123</v>
      </c>
      <c r="U97" s="274">
        <v>31.136568661935215</v>
      </c>
      <c r="V97" s="362">
        <v>1.8227018377399999</v>
      </c>
      <c r="W97" s="274">
        <v>51.304843482000003</v>
      </c>
      <c r="X97" s="362" t="s">
        <v>51</v>
      </c>
      <c r="Y97" s="274">
        <v>1039.76</v>
      </c>
      <c r="Z97" s="362">
        <v>6.93</v>
      </c>
      <c r="AA97" s="274">
        <v>2.9652952625391561E-2</v>
      </c>
      <c r="AB97" s="362">
        <v>1.41</v>
      </c>
      <c r="AC97" s="274">
        <v>9089.9599999999991</v>
      </c>
      <c r="AD97" s="362">
        <v>15.244546094299787</v>
      </c>
      <c r="AE97" s="274">
        <v>24.171904195685411</v>
      </c>
      <c r="AF97" s="362">
        <v>15.1</v>
      </c>
      <c r="AG97" s="274">
        <v>20.97</v>
      </c>
      <c r="AH97" s="362" t="s">
        <v>51</v>
      </c>
      <c r="AI97" s="274">
        <v>5.0753156529259149</v>
      </c>
      <c r="AJ97" s="362">
        <v>63.126423150961706</v>
      </c>
      <c r="AK97" s="274">
        <v>10.130000000000001</v>
      </c>
      <c r="AL97" s="362">
        <v>16.27</v>
      </c>
      <c r="AM97" s="274">
        <v>6.9</v>
      </c>
      <c r="AN97" s="362">
        <v>57.2</v>
      </c>
      <c r="AO97" s="274">
        <v>2.0869785656841149</v>
      </c>
      <c r="AP97" s="362">
        <v>71.13</v>
      </c>
      <c r="AQ97" s="274">
        <v>45.538251676707972</v>
      </c>
      <c r="AR97" s="362">
        <v>3.72</v>
      </c>
      <c r="AS97" s="274">
        <v>12.395669560532129</v>
      </c>
      <c r="AT97" s="362">
        <v>23.907320451616076</v>
      </c>
      <c r="AU97" s="369"/>
      <c r="AV97" s="269"/>
      <c r="BJ97" s="365"/>
      <c r="BK97" s="365"/>
      <c r="BL97" s="365"/>
      <c r="BM97" s="365"/>
      <c r="BN97" s="235"/>
      <c r="BO97" s="235"/>
      <c r="BP97" s="235"/>
      <c r="BQ97" s="235"/>
      <c r="BR97" s="235"/>
      <c r="BS97" s="235"/>
      <c r="BT97" s="235"/>
      <c r="BU97" s="235"/>
      <c r="BV97" s="235"/>
      <c r="BW97" s="235"/>
      <c r="BX97" s="235"/>
      <c r="BY97" s="235"/>
      <c r="BZ97" s="235"/>
      <c r="CA97" s="235"/>
      <c r="CB97" s="235"/>
      <c r="CC97" s="235"/>
      <c r="CD97" s="235"/>
      <c r="CE97" s="235"/>
      <c r="CF97" s="235"/>
      <c r="CG97" s="235"/>
      <c r="CH97" s="235"/>
      <c r="CI97" s="235"/>
      <c r="CJ97" s="235"/>
      <c r="CK97" s="235"/>
      <c r="CL97" s="235"/>
      <c r="CM97" s="235"/>
      <c r="CN97" s="235"/>
      <c r="CO97" s="235"/>
      <c r="CP97" s="235"/>
      <c r="CQ97" s="235"/>
      <c r="CR97" s="235"/>
      <c r="CS97" s="235"/>
      <c r="CT97" s="235"/>
      <c r="CU97" s="235"/>
      <c r="CV97" s="235"/>
      <c r="CW97" s="235"/>
      <c r="CX97" s="235"/>
      <c r="CY97" s="235"/>
      <c r="CZ97" s="235"/>
      <c r="DA97" s="235"/>
      <c r="DB97" s="235"/>
      <c r="DC97" s="235"/>
      <c r="DD97" s="235"/>
      <c r="DE97" s="235"/>
      <c r="DF97" s="235"/>
      <c r="DG97" s="235"/>
      <c r="DH97" s="235"/>
      <c r="DI97" s="235"/>
      <c r="DJ97" s="235"/>
      <c r="DK97" s="235"/>
      <c r="DL97" s="235"/>
      <c r="DM97" s="235"/>
      <c r="DN97" s="235"/>
      <c r="DO97" s="238"/>
    </row>
    <row r="98" spans="1:119">
      <c r="A98" s="399">
        <v>60</v>
      </c>
      <c r="B98" s="400" t="s">
        <v>262</v>
      </c>
      <c r="C98" s="273">
        <v>70.8</v>
      </c>
      <c r="D98" s="362">
        <v>86.8</v>
      </c>
      <c r="E98" s="274">
        <v>227.8</v>
      </c>
      <c r="F98" s="362">
        <v>50.440140845070424</v>
      </c>
      <c r="G98" s="274">
        <v>63.946177062374247</v>
      </c>
      <c r="H98" s="362">
        <v>3</v>
      </c>
      <c r="I98" s="274">
        <v>57.314963152835631</v>
      </c>
      <c r="J98" s="362">
        <v>89.920774647887328</v>
      </c>
      <c r="K98" s="274">
        <v>83.99</v>
      </c>
      <c r="L98" s="362">
        <v>5.6486439799619967</v>
      </c>
      <c r="M98" s="274">
        <v>28.8</v>
      </c>
      <c r="N98" s="362">
        <v>52.7</v>
      </c>
      <c r="O98" s="274">
        <v>1.2408580773423972</v>
      </c>
      <c r="P98" s="362">
        <v>63.594064386317903</v>
      </c>
      <c r="Q98" s="274" t="s">
        <v>51</v>
      </c>
      <c r="R98" s="362" t="s">
        <v>51</v>
      </c>
      <c r="S98" s="274">
        <v>45.369110117311557</v>
      </c>
      <c r="T98" s="362">
        <v>3.1466818031313561</v>
      </c>
      <c r="U98" s="274">
        <v>70.922325936190859</v>
      </c>
      <c r="V98" s="362">
        <v>0.91612980313500003</v>
      </c>
      <c r="W98" s="274">
        <v>7.4782876830499996</v>
      </c>
      <c r="X98" s="362" t="s">
        <v>51</v>
      </c>
      <c r="Y98" s="274">
        <v>903.91</v>
      </c>
      <c r="Z98" s="362">
        <v>6.18</v>
      </c>
      <c r="AA98" s="274">
        <v>0.11194521269590414</v>
      </c>
      <c r="AB98" s="362">
        <v>1.57</v>
      </c>
      <c r="AC98" s="274">
        <v>10190.459999999999</v>
      </c>
      <c r="AD98" s="362">
        <v>6.6533211610589875</v>
      </c>
      <c r="AE98" s="274">
        <v>26.683405615156357</v>
      </c>
      <c r="AF98" s="362">
        <v>15.4</v>
      </c>
      <c r="AG98" s="274">
        <v>20.91</v>
      </c>
      <c r="AH98" s="362" t="s">
        <v>51</v>
      </c>
      <c r="AI98" s="274">
        <v>195.33823165167513</v>
      </c>
      <c r="AJ98" s="362">
        <v>104.47798394989235</v>
      </c>
      <c r="AK98" s="274">
        <v>13.66</v>
      </c>
      <c r="AL98" s="362">
        <v>14.53</v>
      </c>
      <c r="AM98" s="274">
        <v>7.2</v>
      </c>
      <c r="AN98" s="362">
        <v>68.5</v>
      </c>
      <c r="AO98" s="274">
        <v>2.4197584955922817</v>
      </c>
      <c r="AP98" s="362">
        <v>67.59</v>
      </c>
      <c r="AQ98" s="274">
        <v>49.489291598023065</v>
      </c>
      <c r="AR98" s="362">
        <v>3.55</v>
      </c>
      <c r="AS98" s="274">
        <v>2.6470321938523722</v>
      </c>
      <c r="AT98" s="362">
        <v>67.923793107841462</v>
      </c>
      <c r="AU98" s="369"/>
      <c r="AV98" s="269"/>
      <c r="BJ98" s="365"/>
      <c r="BK98" s="365"/>
      <c r="BL98" s="365"/>
      <c r="BM98" s="365"/>
      <c r="BN98" s="235"/>
      <c r="BO98" s="235"/>
      <c r="BP98" s="235"/>
      <c r="BQ98" s="235"/>
      <c r="BR98" s="235"/>
      <c r="BS98" s="235"/>
      <c r="BT98" s="235"/>
      <c r="BU98" s="235"/>
      <c r="BV98" s="235"/>
      <c r="BW98" s="235"/>
      <c r="BX98" s="235"/>
      <c r="BY98" s="235"/>
      <c r="BZ98" s="235"/>
      <c r="CA98" s="235"/>
      <c r="CB98" s="235"/>
      <c r="CC98" s="235"/>
      <c r="CD98" s="235"/>
      <c r="CE98" s="235"/>
      <c r="CF98" s="235"/>
      <c r="CG98" s="235"/>
      <c r="CH98" s="235"/>
      <c r="CI98" s="235"/>
      <c r="CJ98" s="235"/>
      <c r="CK98" s="235"/>
      <c r="CL98" s="235"/>
      <c r="CM98" s="235"/>
      <c r="CN98" s="235"/>
      <c r="CO98" s="235"/>
      <c r="CP98" s="235"/>
      <c r="CQ98" s="235"/>
      <c r="CR98" s="235"/>
      <c r="CS98" s="235"/>
      <c r="CT98" s="235"/>
      <c r="CU98" s="235"/>
      <c r="CV98" s="235"/>
      <c r="CW98" s="235"/>
      <c r="CX98" s="235"/>
      <c r="CY98" s="235"/>
      <c r="CZ98" s="235"/>
      <c r="DA98" s="235"/>
      <c r="DB98" s="235"/>
      <c r="DC98" s="235"/>
      <c r="DD98" s="235"/>
      <c r="DE98" s="235"/>
      <c r="DF98" s="235"/>
      <c r="DG98" s="235"/>
      <c r="DH98" s="235"/>
      <c r="DI98" s="235"/>
      <c r="DJ98" s="235"/>
      <c r="DK98" s="235"/>
      <c r="DL98" s="235"/>
      <c r="DM98" s="235"/>
      <c r="DN98" s="235"/>
      <c r="DO98" s="238"/>
    </row>
    <row r="99" spans="1:119">
      <c r="A99" s="399">
        <v>61</v>
      </c>
      <c r="B99" s="400" t="s">
        <v>263</v>
      </c>
      <c r="C99" s="273">
        <v>91.611279821119481</v>
      </c>
      <c r="D99" s="362">
        <v>71.599999999999994</v>
      </c>
      <c r="E99" s="274">
        <v>572.20000000000005</v>
      </c>
      <c r="F99" s="362">
        <v>97.765120784144912</v>
      </c>
      <c r="G99" s="274">
        <v>99.388711359835753</v>
      </c>
      <c r="H99" s="362">
        <v>1</v>
      </c>
      <c r="I99" s="274">
        <v>99.33876073286261</v>
      </c>
      <c r="J99" s="362">
        <v>99.111876417702874</v>
      </c>
      <c r="K99" s="274">
        <v>86.18</v>
      </c>
      <c r="L99" s="362">
        <v>0.21360341765468246</v>
      </c>
      <c r="M99" s="274">
        <v>81.599999999999994</v>
      </c>
      <c r="N99" s="362">
        <v>189.9</v>
      </c>
      <c r="O99" s="274">
        <v>3.192762213743054</v>
      </c>
      <c r="P99" s="362">
        <v>98.170770071361162</v>
      </c>
      <c r="Q99" s="274" t="s">
        <v>51</v>
      </c>
      <c r="R99" s="362" t="s">
        <v>51</v>
      </c>
      <c r="S99" s="274">
        <v>31.620499603893741</v>
      </c>
      <c r="T99" s="362">
        <v>7.1230637076219701</v>
      </c>
      <c r="U99" s="274">
        <v>44.58214157101407</v>
      </c>
      <c r="V99" s="362">
        <v>1.5301667907600001</v>
      </c>
      <c r="W99" s="274">
        <v>25.195026407899999</v>
      </c>
      <c r="X99" s="362" t="s">
        <v>51</v>
      </c>
      <c r="Y99" s="274">
        <v>791.17</v>
      </c>
      <c r="Z99" s="362">
        <v>4.76</v>
      </c>
      <c r="AA99" s="274">
        <v>2.438175701210624E-2</v>
      </c>
      <c r="AB99" s="362">
        <v>1.58</v>
      </c>
      <c r="AC99" s="274">
        <v>11553.14</v>
      </c>
      <c r="AD99" s="362">
        <v>9.0840268896579666</v>
      </c>
      <c r="AE99" s="274">
        <v>43.761180261657081</v>
      </c>
      <c r="AF99" s="362">
        <v>9.8000000000000007</v>
      </c>
      <c r="AG99" s="274">
        <v>32.68</v>
      </c>
      <c r="AH99" s="362" t="s">
        <v>51</v>
      </c>
      <c r="AI99" s="274">
        <v>0.21909243975820475</v>
      </c>
      <c r="AJ99" s="362">
        <v>135.45065810451979</v>
      </c>
      <c r="AK99" s="274">
        <v>15.2</v>
      </c>
      <c r="AL99" s="362">
        <v>13.85</v>
      </c>
      <c r="AM99" s="274">
        <v>7.5</v>
      </c>
      <c r="AN99" s="362">
        <v>72.59</v>
      </c>
      <c r="AO99" s="274">
        <v>14.562530218879759</v>
      </c>
      <c r="AP99" s="362">
        <v>53.07</v>
      </c>
      <c r="AQ99" s="274">
        <v>51.69560943643512</v>
      </c>
      <c r="AR99" s="362">
        <v>3.69</v>
      </c>
      <c r="AS99" s="274">
        <v>129.71017588530833</v>
      </c>
      <c r="AT99" s="362">
        <v>40.257911231128723</v>
      </c>
      <c r="AU99" s="369"/>
      <c r="AV99" s="269"/>
      <c r="BJ99" s="365"/>
      <c r="BK99" s="365"/>
      <c r="BL99" s="365"/>
      <c r="BM99" s="365"/>
      <c r="BN99" s="235"/>
      <c r="BO99" s="235"/>
      <c r="BP99" s="235"/>
      <c r="BQ99" s="235"/>
      <c r="BR99" s="235"/>
      <c r="BS99" s="235"/>
      <c r="BT99" s="235"/>
      <c r="BU99" s="235"/>
      <c r="BV99" s="235"/>
      <c r="BW99" s="235"/>
      <c r="BX99" s="235"/>
      <c r="BY99" s="235"/>
      <c r="BZ99" s="235"/>
      <c r="CA99" s="235"/>
      <c r="CB99" s="235"/>
      <c r="CC99" s="235"/>
      <c r="CD99" s="235"/>
      <c r="CE99" s="235"/>
      <c r="CF99" s="235"/>
      <c r="CG99" s="235"/>
      <c r="CH99" s="235"/>
      <c r="CI99" s="235"/>
      <c r="CJ99" s="235"/>
      <c r="CK99" s="235"/>
      <c r="CL99" s="235"/>
      <c r="CM99" s="235"/>
      <c r="CN99" s="235"/>
      <c r="CO99" s="235"/>
      <c r="CP99" s="235"/>
      <c r="CQ99" s="235"/>
      <c r="CR99" s="235"/>
      <c r="CS99" s="235"/>
      <c r="CT99" s="235"/>
      <c r="CU99" s="235"/>
      <c r="CV99" s="235"/>
      <c r="CW99" s="235"/>
      <c r="CX99" s="235"/>
      <c r="CY99" s="235"/>
      <c r="CZ99" s="235"/>
      <c r="DA99" s="235"/>
      <c r="DB99" s="235"/>
      <c r="DC99" s="235"/>
      <c r="DD99" s="235"/>
      <c r="DE99" s="235"/>
      <c r="DF99" s="235"/>
      <c r="DG99" s="235"/>
      <c r="DH99" s="235"/>
      <c r="DI99" s="235"/>
      <c r="DJ99" s="235"/>
      <c r="DK99" s="235"/>
      <c r="DL99" s="235"/>
      <c r="DM99" s="235"/>
      <c r="DN99" s="235"/>
      <c r="DO99" s="238"/>
    </row>
    <row r="100" spans="1:119">
      <c r="A100" s="399">
        <v>62</v>
      </c>
      <c r="B100" s="400" t="s">
        <v>264</v>
      </c>
      <c r="C100" s="273">
        <v>62.8</v>
      </c>
      <c r="D100" s="362">
        <v>104</v>
      </c>
      <c r="E100" s="274">
        <v>388.9</v>
      </c>
      <c r="F100" s="362">
        <v>16.87354538401862</v>
      </c>
      <c r="G100" s="274">
        <v>88.557020946470132</v>
      </c>
      <c r="H100" s="362">
        <v>4</v>
      </c>
      <c r="I100" s="274">
        <v>82.644305772230879</v>
      </c>
      <c r="J100" s="362">
        <v>89.061287820015508</v>
      </c>
      <c r="K100" s="274">
        <v>0.13</v>
      </c>
      <c r="L100" s="362">
        <v>23.97119341563786</v>
      </c>
      <c r="M100" s="274">
        <v>36</v>
      </c>
      <c r="N100" s="362">
        <v>107.7</v>
      </c>
      <c r="O100" s="274">
        <v>0.60304212168486737</v>
      </c>
      <c r="P100" s="362">
        <v>58.61132660977502</v>
      </c>
      <c r="Q100" s="274" t="s">
        <v>51</v>
      </c>
      <c r="R100" s="362" t="s">
        <v>51</v>
      </c>
      <c r="S100" s="274">
        <v>117.7856301531213</v>
      </c>
      <c r="T100" s="362">
        <v>3.5311218784942229</v>
      </c>
      <c r="U100" s="274">
        <v>77.524223406167991</v>
      </c>
      <c r="V100" s="362">
        <v>0.52263578363700003</v>
      </c>
      <c r="W100" s="274">
        <v>24.233727737799999</v>
      </c>
      <c r="X100" s="362" t="s">
        <v>51</v>
      </c>
      <c r="Y100" s="274">
        <v>1203.06</v>
      </c>
      <c r="Z100" s="362">
        <v>4.7</v>
      </c>
      <c r="AA100" s="274">
        <v>0.1976273735872113</v>
      </c>
      <c r="AB100" s="362">
        <v>1.85</v>
      </c>
      <c r="AC100" s="274">
        <v>8855.36</v>
      </c>
      <c r="AD100" s="362">
        <v>8.2201810436634712</v>
      </c>
      <c r="AE100" s="274">
        <v>24.275862068965516</v>
      </c>
      <c r="AF100" s="362">
        <v>12.4</v>
      </c>
      <c r="AG100" s="274">
        <v>21.56</v>
      </c>
      <c r="AH100" s="362" t="s">
        <v>51</v>
      </c>
      <c r="AI100" s="274">
        <v>287.89464034401874</v>
      </c>
      <c r="AJ100" s="362">
        <v>104.59414419087138</v>
      </c>
      <c r="AK100" s="274">
        <v>32.299999999999997</v>
      </c>
      <c r="AL100" s="362">
        <v>19</v>
      </c>
      <c r="AM100" s="274">
        <v>7.3</v>
      </c>
      <c r="AN100" s="362">
        <v>60.76</v>
      </c>
      <c r="AO100" s="274">
        <v>2.6571817034087597</v>
      </c>
      <c r="AP100" s="362">
        <v>74.42</v>
      </c>
      <c r="AQ100" s="274">
        <v>54.760798885276365</v>
      </c>
      <c r="AR100" s="362">
        <v>3.58</v>
      </c>
      <c r="AS100" s="274">
        <v>2.7753135196616188</v>
      </c>
      <c r="AT100" s="362">
        <v>76.302920005105491</v>
      </c>
      <c r="AU100" s="369"/>
      <c r="AV100" s="269"/>
      <c r="BJ100" s="365"/>
      <c r="BK100" s="365"/>
      <c r="BL100" s="365"/>
      <c r="BM100" s="365"/>
      <c r="BN100" s="235"/>
      <c r="BO100" s="235"/>
      <c r="BP100" s="235"/>
      <c r="BQ100" s="235"/>
      <c r="BR100" s="235"/>
      <c r="BS100" s="235"/>
      <c r="BT100" s="235"/>
      <c r="BU100" s="235"/>
      <c r="BV100" s="235"/>
      <c r="BW100" s="235"/>
      <c r="BX100" s="235"/>
      <c r="BY100" s="235"/>
      <c r="BZ100" s="235"/>
      <c r="CA100" s="235"/>
      <c r="CB100" s="235"/>
      <c r="CC100" s="235"/>
      <c r="CD100" s="235"/>
      <c r="CE100" s="235"/>
      <c r="CF100" s="235"/>
      <c r="CG100" s="235"/>
      <c r="CH100" s="235"/>
      <c r="CI100" s="235"/>
      <c r="CJ100" s="235"/>
      <c r="CK100" s="235"/>
      <c r="CL100" s="235"/>
      <c r="CM100" s="235"/>
      <c r="CN100" s="235"/>
      <c r="CO100" s="235"/>
      <c r="CP100" s="235"/>
      <c r="CQ100" s="235"/>
      <c r="CR100" s="235"/>
      <c r="CS100" s="235"/>
      <c r="CT100" s="235"/>
      <c r="CU100" s="235"/>
      <c r="CV100" s="235"/>
      <c r="CW100" s="235"/>
      <c r="CX100" s="235"/>
      <c r="CY100" s="235"/>
      <c r="CZ100" s="235"/>
      <c r="DA100" s="235"/>
      <c r="DB100" s="235"/>
      <c r="DC100" s="235"/>
      <c r="DD100" s="235"/>
      <c r="DE100" s="235"/>
      <c r="DF100" s="235"/>
      <c r="DG100" s="235"/>
      <c r="DH100" s="235"/>
      <c r="DI100" s="235"/>
      <c r="DJ100" s="235"/>
      <c r="DK100" s="235"/>
      <c r="DL100" s="235"/>
      <c r="DM100" s="235"/>
      <c r="DN100" s="235"/>
      <c r="DO100" s="238"/>
    </row>
    <row r="101" spans="1:119">
      <c r="A101" s="399">
        <v>63</v>
      </c>
      <c r="B101" s="400" t="s">
        <v>265</v>
      </c>
      <c r="C101" s="273">
        <v>79.047072330654416</v>
      </c>
      <c r="D101" s="362">
        <v>84.7</v>
      </c>
      <c r="E101" s="274">
        <v>416.1</v>
      </c>
      <c r="F101" s="362">
        <v>78.309311168096201</v>
      </c>
      <c r="G101" s="274">
        <v>97.603678486161456</v>
      </c>
      <c r="H101" s="362">
        <v>3</v>
      </c>
      <c r="I101" s="274">
        <v>38.377999649675949</v>
      </c>
      <c r="J101" s="362">
        <v>96.091608453444152</v>
      </c>
      <c r="K101" s="274">
        <v>61.37</v>
      </c>
      <c r="L101" s="362">
        <v>0.67934782608695654</v>
      </c>
      <c r="M101" s="274">
        <v>49</v>
      </c>
      <c r="N101" s="362">
        <v>99.4</v>
      </c>
      <c r="O101" s="274">
        <v>2.1612035965458913</v>
      </c>
      <c r="P101" s="362">
        <v>52.126624812096559</v>
      </c>
      <c r="Q101" s="274" t="s">
        <v>51</v>
      </c>
      <c r="R101" s="362" t="s">
        <v>51</v>
      </c>
      <c r="S101" s="274">
        <v>35.508211273857079</v>
      </c>
      <c r="T101" s="362">
        <v>2.05836732349055</v>
      </c>
      <c r="U101" s="274">
        <v>28.657296534545399</v>
      </c>
      <c r="V101" s="362">
        <v>1.0514524410099999</v>
      </c>
      <c r="W101" s="274">
        <v>18.842444856499998</v>
      </c>
      <c r="X101" s="362" t="s">
        <v>51</v>
      </c>
      <c r="Y101" s="274">
        <v>988.83</v>
      </c>
      <c r="Z101" s="362">
        <v>4.6500000000000004</v>
      </c>
      <c r="AA101" s="274">
        <v>1.7417051293216058E-2</v>
      </c>
      <c r="AB101" s="362">
        <v>1.36</v>
      </c>
      <c r="AC101" s="274">
        <v>8839.49</v>
      </c>
      <c r="AD101" s="362">
        <v>10.006806193636208</v>
      </c>
      <c r="AE101" s="274">
        <v>23.101934644773209</v>
      </c>
      <c r="AF101" s="362">
        <v>15.1</v>
      </c>
      <c r="AG101" s="274">
        <v>18.739999999999998</v>
      </c>
      <c r="AH101" s="362" t="s">
        <v>51</v>
      </c>
      <c r="AI101" s="274">
        <v>17.084924529967338</v>
      </c>
      <c r="AJ101" s="362">
        <v>83.697839091255986</v>
      </c>
      <c r="AK101" s="274">
        <v>16.64</v>
      </c>
      <c r="AL101" s="362">
        <v>14.69</v>
      </c>
      <c r="AM101" s="274">
        <v>6.9</v>
      </c>
      <c r="AN101" s="362">
        <v>59.7</v>
      </c>
      <c r="AO101" s="274">
        <v>2.0869785656841149</v>
      </c>
      <c r="AP101" s="362">
        <v>76.349999999999994</v>
      </c>
      <c r="AQ101" s="274">
        <v>51.257172665623372</v>
      </c>
      <c r="AR101" s="362">
        <v>3.72</v>
      </c>
      <c r="AS101" s="274">
        <v>11.190897719228756</v>
      </c>
      <c r="AT101" s="362">
        <v>25.494161599353813</v>
      </c>
      <c r="AU101" s="369"/>
      <c r="AV101" s="269"/>
      <c r="BJ101" s="365"/>
      <c r="BK101" s="365"/>
      <c r="BL101" s="365"/>
      <c r="BM101" s="365"/>
      <c r="BN101" s="235"/>
      <c r="BO101" s="235"/>
      <c r="BP101" s="235"/>
      <c r="BQ101" s="235"/>
      <c r="BR101" s="235"/>
      <c r="BS101" s="235"/>
      <c r="BT101" s="235"/>
      <c r="BU101" s="235"/>
      <c r="BV101" s="235"/>
      <c r="BW101" s="235"/>
      <c r="BX101" s="235"/>
      <c r="BY101" s="235"/>
      <c r="BZ101" s="235"/>
      <c r="CA101" s="235"/>
      <c r="CB101" s="235"/>
      <c r="CC101" s="235"/>
      <c r="CD101" s="235"/>
      <c r="CE101" s="235"/>
      <c r="CF101" s="235"/>
      <c r="CG101" s="235"/>
      <c r="CH101" s="235"/>
      <c r="CI101" s="235"/>
      <c r="CJ101" s="235"/>
      <c r="CK101" s="235"/>
      <c r="CL101" s="235"/>
      <c r="CM101" s="235"/>
      <c r="CN101" s="235"/>
      <c r="CO101" s="235"/>
      <c r="CP101" s="235"/>
      <c r="CQ101" s="235"/>
      <c r="CR101" s="235"/>
      <c r="CS101" s="235"/>
      <c r="CT101" s="235"/>
      <c r="CU101" s="235"/>
      <c r="CV101" s="235"/>
      <c r="CW101" s="235"/>
      <c r="CX101" s="235"/>
      <c r="CY101" s="235"/>
      <c r="CZ101" s="235"/>
      <c r="DA101" s="235"/>
      <c r="DB101" s="235"/>
      <c r="DC101" s="235"/>
      <c r="DD101" s="235"/>
      <c r="DE101" s="235"/>
      <c r="DF101" s="235"/>
      <c r="DG101" s="235"/>
      <c r="DH101" s="235"/>
      <c r="DI101" s="235"/>
      <c r="DJ101" s="235"/>
      <c r="DK101" s="235"/>
      <c r="DL101" s="235"/>
      <c r="DM101" s="235"/>
      <c r="DN101" s="235"/>
      <c r="DO101" s="238"/>
    </row>
    <row r="102" spans="1:119">
      <c r="A102" s="399">
        <v>208</v>
      </c>
      <c r="B102" s="400" t="s">
        <v>409</v>
      </c>
      <c r="C102" s="273">
        <v>44.3</v>
      </c>
      <c r="D102" s="362">
        <v>111.5</v>
      </c>
      <c r="E102" s="274">
        <v>572.20000000000005</v>
      </c>
      <c r="F102" s="362">
        <v>16.779983682349741</v>
      </c>
      <c r="G102" s="274">
        <v>99.94560783247212</v>
      </c>
      <c r="H102" s="362">
        <v>4</v>
      </c>
      <c r="I102" s="274">
        <v>82.806723861337801</v>
      </c>
      <c r="J102" s="362">
        <v>100</v>
      </c>
      <c r="K102" s="274">
        <v>98.99</v>
      </c>
      <c r="L102" s="362">
        <v>0</v>
      </c>
      <c r="M102" s="274">
        <v>15.5</v>
      </c>
      <c r="N102" s="362">
        <v>38.1</v>
      </c>
      <c r="O102" s="274">
        <v>0.30590334980779788</v>
      </c>
      <c r="P102" s="362">
        <v>98.667391895567036</v>
      </c>
      <c r="Q102" s="274" t="s">
        <v>51</v>
      </c>
      <c r="R102" s="362" t="s">
        <v>51</v>
      </c>
      <c r="S102" s="274">
        <v>0</v>
      </c>
      <c r="T102" s="362">
        <v>5.2530274802049375</v>
      </c>
      <c r="U102" s="274">
        <v>42.528206831881</v>
      </c>
      <c r="V102" s="362">
        <v>0.59803197828700005</v>
      </c>
      <c r="W102" s="274">
        <v>32.296763143500002</v>
      </c>
      <c r="X102" s="362" t="s">
        <v>51</v>
      </c>
      <c r="Y102" s="274">
        <v>832.88</v>
      </c>
      <c r="Z102" s="362">
        <v>4.5199999999999996</v>
      </c>
      <c r="AA102" s="274">
        <v>8.2379108658044334E-2</v>
      </c>
      <c r="AB102" s="362">
        <v>1.41</v>
      </c>
      <c r="AC102" s="274">
        <v>11796.76</v>
      </c>
      <c r="AD102" s="362">
        <v>7.1231225197166816</v>
      </c>
      <c r="AE102" s="274">
        <v>42.586750788643535</v>
      </c>
      <c r="AF102" s="362">
        <v>9.8000000000000007</v>
      </c>
      <c r="AG102" s="274">
        <v>23.5</v>
      </c>
      <c r="AH102" s="362" t="s">
        <v>51</v>
      </c>
      <c r="AI102" s="274">
        <v>0</v>
      </c>
      <c r="AJ102" s="362">
        <v>432.85996891286464</v>
      </c>
      <c r="AK102" s="274">
        <v>17.09</v>
      </c>
      <c r="AL102" s="362">
        <v>12.56</v>
      </c>
      <c r="AM102" s="274">
        <v>7.5</v>
      </c>
      <c r="AN102" s="362">
        <v>70.34</v>
      </c>
      <c r="AO102" s="274">
        <v>14.562530218879759</v>
      </c>
      <c r="AP102" s="362">
        <v>65.599999999999994</v>
      </c>
      <c r="AQ102" s="274">
        <v>58.986648408079425</v>
      </c>
      <c r="AR102" s="362">
        <v>3.69</v>
      </c>
      <c r="AS102" s="274">
        <v>2.1680217399844381</v>
      </c>
      <c r="AT102" s="362">
        <v>41.573447671230994</v>
      </c>
      <c r="AU102" s="369"/>
      <c r="AV102" s="269"/>
      <c r="BJ102" s="365"/>
      <c r="BK102" s="365"/>
      <c r="BL102" s="365"/>
      <c r="BM102" s="365"/>
      <c r="BN102" s="235"/>
      <c r="BO102" s="235"/>
      <c r="BP102" s="235"/>
      <c r="BQ102" s="235"/>
      <c r="BR102" s="235"/>
      <c r="BS102" s="235"/>
      <c r="BT102" s="235"/>
      <c r="BU102" s="235"/>
      <c r="BV102" s="235"/>
      <c r="BW102" s="235"/>
      <c r="BX102" s="235"/>
      <c r="BY102" s="235"/>
      <c r="BZ102" s="235"/>
      <c r="CA102" s="235"/>
      <c r="CB102" s="235"/>
      <c r="CC102" s="235"/>
      <c r="CD102" s="235"/>
      <c r="CE102" s="235"/>
      <c r="CF102" s="235"/>
      <c r="CG102" s="235"/>
      <c r="CH102" s="235"/>
      <c r="CI102" s="235"/>
      <c r="CJ102" s="235"/>
      <c r="CK102" s="235"/>
      <c r="CL102" s="235"/>
      <c r="CM102" s="235"/>
      <c r="CN102" s="235"/>
      <c r="CO102" s="235"/>
      <c r="CP102" s="235"/>
      <c r="CQ102" s="235"/>
      <c r="CR102" s="235"/>
      <c r="CS102" s="235"/>
      <c r="CT102" s="235"/>
      <c r="CU102" s="235"/>
      <c r="CV102" s="235"/>
      <c r="CW102" s="235"/>
      <c r="CX102" s="235"/>
      <c r="CY102" s="235"/>
      <c r="CZ102" s="235"/>
      <c r="DA102" s="235"/>
      <c r="DB102" s="235"/>
      <c r="DC102" s="235"/>
      <c r="DD102" s="235"/>
      <c r="DE102" s="235"/>
      <c r="DF102" s="235"/>
      <c r="DG102" s="235"/>
      <c r="DH102" s="235"/>
      <c r="DI102" s="235"/>
      <c r="DJ102" s="235"/>
      <c r="DK102" s="235"/>
      <c r="DL102" s="235"/>
      <c r="DM102" s="235"/>
      <c r="DN102" s="235"/>
      <c r="DO102" s="238"/>
    </row>
    <row r="103" spans="1:119">
      <c r="A103" s="399">
        <v>64</v>
      </c>
      <c r="B103" s="400" t="s">
        <v>266</v>
      </c>
      <c r="C103" s="273">
        <v>86.962705436156767</v>
      </c>
      <c r="D103" s="362">
        <v>94.5</v>
      </c>
      <c r="E103" s="274">
        <v>572.20000000000005</v>
      </c>
      <c r="F103" s="362">
        <v>77.557066864184236</v>
      </c>
      <c r="G103" s="274">
        <v>90.074742441586437</v>
      </c>
      <c r="H103" s="362">
        <v>4</v>
      </c>
      <c r="I103" s="274">
        <v>97.668185473063517</v>
      </c>
      <c r="J103" s="362">
        <v>96.808295737660771</v>
      </c>
      <c r="K103" s="274">
        <v>87.21</v>
      </c>
      <c r="L103" s="362">
        <v>14.285714285714285</v>
      </c>
      <c r="M103" s="274">
        <v>36.5</v>
      </c>
      <c r="N103" s="362">
        <v>69.2</v>
      </c>
      <c r="O103" s="274">
        <v>1.6456869229709246</v>
      </c>
      <c r="P103" s="362">
        <v>78.102484681166246</v>
      </c>
      <c r="Q103" s="274" t="s">
        <v>51</v>
      </c>
      <c r="R103" s="362" t="s">
        <v>51</v>
      </c>
      <c r="S103" s="274">
        <v>49.184935356942105</v>
      </c>
      <c r="T103" s="362">
        <v>4.1114893025840509</v>
      </c>
      <c r="U103" s="274">
        <v>71.817497344824289</v>
      </c>
      <c r="V103" s="362">
        <v>0.72225137222900004</v>
      </c>
      <c r="W103" s="274">
        <v>52.253076698599997</v>
      </c>
      <c r="X103" s="362" t="s">
        <v>51</v>
      </c>
      <c r="Y103" s="274">
        <v>850.13</v>
      </c>
      <c r="Z103" s="362">
        <v>5.3</v>
      </c>
      <c r="AA103" s="274">
        <v>0.10101228742324871</v>
      </c>
      <c r="AB103" s="362">
        <v>1.81</v>
      </c>
      <c r="AC103" s="274">
        <v>10676.67</v>
      </c>
      <c r="AD103" s="362">
        <v>5.5549024218198921</v>
      </c>
      <c r="AE103" s="274">
        <v>33.557302231237323</v>
      </c>
      <c r="AF103" s="362">
        <v>9.8000000000000007</v>
      </c>
      <c r="AG103" s="274">
        <v>21.82</v>
      </c>
      <c r="AH103" s="362" t="s">
        <v>51</v>
      </c>
      <c r="AI103" s="274">
        <v>0</v>
      </c>
      <c r="AJ103" s="362">
        <v>10.925179262071419</v>
      </c>
      <c r="AK103" s="274">
        <v>20.64</v>
      </c>
      <c r="AL103" s="362">
        <v>13.26</v>
      </c>
      <c r="AM103" s="274">
        <v>7.5</v>
      </c>
      <c r="AN103" s="362">
        <v>74.41</v>
      </c>
      <c r="AO103" s="274">
        <v>14.562530218879759</v>
      </c>
      <c r="AP103" s="362">
        <v>74.92</v>
      </c>
      <c r="AQ103" s="274">
        <v>55.177386789731756</v>
      </c>
      <c r="AR103" s="362">
        <v>3.69</v>
      </c>
      <c r="AS103" s="274">
        <v>3.9244017063527163</v>
      </c>
      <c r="AT103" s="362">
        <v>69.978299585436815</v>
      </c>
      <c r="AU103" s="369"/>
      <c r="AV103" s="269"/>
      <c r="BJ103" s="365"/>
      <c r="BK103" s="365"/>
      <c r="BL103" s="365"/>
      <c r="BM103" s="365"/>
      <c r="BN103" s="235"/>
      <c r="BO103" s="235"/>
      <c r="BP103" s="235"/>
      <c r="BQ103" s="235"/>
      <c r="BR103" s="235"/>
      <c r="BS103" s="235"/>
      <c r="BT103" s="235"/>
      <c r="BU103" s="235"/>
      <c r="BV103" s="235"/>
      <c r="BW103" s="235"/>
      <c r="BX103" s="235"/>
      <c r="BY103" s="235"/>
      <c r="BZ103" s="235"/>
      <c r="CA103" s="235"/>
      <c r="CB103" s="235"/>
      <c r="CC103" s="235"/>
      <c r="CD103" s="235"/>
      <c r="CE103" s="235"/>
      <c r="CF103" s="235"/>
      <c r="CG103" s="235"/>
      <c r="CH103" s="235"/>
      <c r="CI103" s="235"/>
      <c r="CJ103" s="235"/>
      <c r="CK103" s="235"/>
      <c r="CL103" s="235"/>
      <c r="CM103" s="235"/>
      <c r="CN103" s="235"/>
      <c r="CO103" s="235"/>
      <c r="CP103" s="235"/>
      <c r="CQ103" s="235"/>
      <c r="CR103" s="235"/>
      <c r="CS103" s="235"/>
      <c r="CT103" s="235"/>
      <c r="CU103" s="235"/>
      <c r="CV103" s="235"/>
      <c r="CW103" s="235"/>
      <c r="CX103" s="235"/>
      <c r="CY103" s="235"/>
      <c r="CZ103" s="235"/>
      <c r="DA103" s="235"/>
      <c r="DB103" s="235"/>
      <c r="DC103" s="235"/>
      <c r="DD103" s="235"/>
      <c r="DE103" s="235"/>
      <c r="DF103" s="235"/>
      <c r="DG103" s="235"/>
      <c r="DH103" s="235"/>
      <c r="DI103" s="235"/>
      <c r="DJ103" s="235"/>
      <c r="DK103" s="235"/>
      <c r="DL103" s="235"/>
      <c r="DM103" s="235"/>
      <c r="DN103" s="235"/>
      <c r="DO103" s="238"/>
    </row>
    <row r="104" spans="1:119">
      <c r="A104" s="399">
        <v>65</v>
      </c>
      <c r="B104" s="400" t="s">
        <v>267</v>
      </c>
      <c r="C104" s="273">
        <v>67.145038167938935</v>
      </c>
      <c r="D104" s="362">
        <v>94.7</v>
      </c>
      <c r="E104" s="274">
        <v>102.2</v>
      </c>
      <c r="F104" s="362">
        <v>89.047362755651235</v>
      </c>
      <c r="G104" s="274">
        <v>89.047362755651235</v>
      </c>
      <c r="H104" s="362">
        <v>4</v>
      </c>
      <c r="I104" s="274">
        <v>60.78272604588394</v>
      </c>
      <c r="J104" s="362">
        <v>99.219590958019381</v>
      </c>
      <c r="K104" s="274">
        <v>81.7</v>
      </c>
      <c r="L104" s="362">
        <v>0.41067761806981523</v>
      </c>
      <c r="M104" s="274">
        <v>55.5</v>
      </c>
      <c r="N104" s="362">
        <v>89.4</v>
      </c>
      <c r="O104" s="274">
        <v>0.59188328912466848</v>
      </c>
      <c r="P104" s="362">
        <v>61.033369214208818</v>
      </c>
      <c r="Q104" s="274" t="s">
        <v>51</v>
      </c>
      <c r="R104" s="362" t="s">
        <v>51</v>
      </c>
      <c r="S104" s="274">
        <v>52.673163023439564</v>
      </c>
      <c r="T104" s="362">
        <v>5.6978876989527247</v>
      </c>
      <c r="U104" s="274">
        <v>84.400688957217611</v>
      </c>
      <c r="V104" s="362">
        <v>0.52072764417899997</v>
      </c>
      <c r="W104" s="274">
        <v>99.996379127799997</v>
      </c>
      <c r="X104" s="362" t="s">
        <v>51</v>
      </c>
      <c r="Y104" s="274">
        <v>878.35</v>
      </c>
      <c r="Z104" s="362">
        <v>6.46</v>
      </c>
      <c r="AA104" s="274">
        <v>0.10422366398290732</v>
      </c>
      <c r="AB104" s="362">
        <v>0.95</v>
      </c>
      <c r="AC104" s="274">
        <v>9368.9599999999991</v>
      </c>
      <c r="AD104" s="362">
        <v>6.2855216260475872</v>
      </c>
      <c r="AE104" s="274">
        <v>25.710088148873655</v>
      </c>
      <c r="AF104" s="362">
        <v>12.5</v>
      </c>
      <c r="AG104" s="274">
        <v>19.059999999999999</v>
      </c>
      <c r="AH104" s="362" t="s">
        <v>51</v>
      </c>
      <c r="AI104" s="274">
        <v>0</v>
      </c>
      <c r="AJ104" s="362">
        <v>67.578878381928035</v>
      </c>
      <c r="AK104" s="274">
        <v>13.3</v>
      </c>
      <c r="AL104" s="362">
        <v>16.38</v>
      </c>
      <c r="AM104" s="274">
        <v>7.3</v>
      </c>
      <c r="AN104" s="362">
        <v>68.41</v>
      </c>
      <c r="AO104" s="274">
        <v>2.8812147374001289</v>
      </c>
      <c r="AP104" s="362">
        <v>62.79</v>
      </c>
      <c r="AQ104" s="274">
        <v>56.633183235192242</v>
      </c>
      <c r="AR104" s="362">
        <v>3.85</v>
      </c>
      <c r="AS104" s="274">
        <v>5.3717025396095011</v>
      </c>
      <c r="AT104" s="362">
        <v>83.475049739158322</v>
      </c>
      <c r="AU104" s="369"/>
      <c r="AV104" s="269"/>
      <c r="BJ104" s="365"/>
      <c r="BK104" s="365"/>
      <c r="BL104" s="365"/>
      <c r="BM104" s="365"/>
      <c r="BN104" s="235"/>
      <c r="BO104" s="235"/>
      <c r="BP104" s="235"/>
      <c r="BQ104" s="235"/>
      <c r="BR104" s="235"/>
      <c r="BS104" s="235"/>
      <c r="BT104" s="235"/>
      <c r="BU104" s="235"/>
      <c r="BV104" s="235"/>
      <c r="BW104" s="235"/>
      <c r="BX104" s="235"/>
      <c r="BY104" s="235"/>
      <c r="BZ104" s="235"/>
      <c r="CA104" s="235"/>
      <c r="CB104" s="235"/>
      <c r="CC104" s="235"/>
      <c r="CD104" s="235"/>
      <c r="CE104" s="235"/>
      <c r="CF104" s="235"/>
      <c r="CG104" s="235"/>
      <c r="CH104" s="235"/>
      <c r="CI104" s="235"/>
      <c r="CJ104" s="235"/>
      <c r="CK104" s="235"/>
      <c r="CL104" s="235"/>
      <c r="CM104" s="235"/>
      <c r="CN104" s="235"/>
      <c r="CO104" s="235"/>
      <c r="CP104" s="235"/>
      <c r="CQ104" s="235"/>
      <c r="CR104" s="235"/>
      <c r="CS104" s="235"/>
      <c r="CT104" s="235"/>
      <c r="CU104" s="235"/>
      <c r="CV104" s="235"/>
      <c r="CW104" s="235"/>
      <c r="CX104" s="235"/>
      <c r="CY104" s="235"/>
      <c r="CZ104" s="235"/>
      <c r="DA104" s="235"/>
      <c r="DB104" s="235"/>
      <c r="DC104" s="235"/>
      <c r="DD104" s="235"/>
      <c r="DE104" s="235"/>
      <c r="DF104" s="235"/>
      <c r="DG104" s="235"/>
      <c r="DH104" s="235"/>
      <c r="DI104" s="235"/>
      <c r="DJ104" s="235"/>
      <c r="DK104" s="235"/>
      <c r="DL104" s="235"/>
      <c r="DM104" s="235"/>
      <c r="DN104" s="235"/>
      <c r="DO104" s="238"/>
    </row>
    <row r="105" spans="1:119">
      <c r="A105" s="399">
        <v>66</v>
      </c>
      <c r="B105" s="400" t="s">
        <v>268</v>
      </c>
      <c r="C105" s="273">
        <v>13.3</v>
      </c>
      <c r="D105" s="362">
        <v>96.3</v>
      </c>
      <c r="E105" s="274">
        <v>250.2</v>
      </c>
      <c r="F105" s="362">
        <v>0</v>
      </c>
      <c r="G105" s="274">
        <v>84.636563876651977</v>
      </c>
      <c r="H105" s="362">
        <v>4</v>
      </c>
      <c r="I105" s="274">
        <v>0</v>
      </c>
      <c r="J105" s="362">
        <v>0</v>
      </c>
      <c r="K105" s="274">
        <v>76.72</v>
      </c>
      <c r="L105" s="362">
        <v>0</v>
      </c>
      <c r="M105" s="274">
        <v>25.8</v>
      </c>
      <c r="N105" s="362">
        <v>33.9</v>
      </c>
      <c r="O105" s="274">
        <v>0.54581036383682469</v>
      </c>
      <c r="P105" s="362">
        <v>67.511013215859023</v>
      </c>
      <c r="Q105" s="274" t="s">
        <v>51</v>
      </c>
      <c r="R105" s="362" t="s">
        <v>51</v>
      </c>
      <c r="S105" s="274">
        <v>0</v>
      </c>
      <c r="T105" s="362">
        <v>4.5374416709873344</v>
      </c>
      <c r="U105" s="274">
        <v>81.87373038083345</v>
      </c>
      <c r="V105" s="362">
        <v>2.3235429565699999</v>
      </c>
      <c r="W105" s="274">
        <v>99.9832679533</v>
      </c>
      <c r="X105" s="362" t="s">
        <v>51</v>
      </c>
      <c r="Y105" s="274">
        <v>1169.4000000000001</v>
      </c>
      <c r="Z105" s="362">
        <v>5.86</v>
      </c>
      <c r="AA105" s="274">
        <v>5.3279343598486864E-2</v>
      </c>
      <c r="AB105" s="362">
        <v>1.1100000000000001</v>
      </c>
      <c r="AC105" s="274">
        <v>9523.32</v>
      </c>
      <c r="AD105" s="362">
        <v>5.4397458804844154</v>
      </c>
      <c r="AE105" s="274">
        <v>19.463753723932474</v>
      </c>
      <c r="AF105" s="362">
        <v>9.6999999999999993</v>
      </c>
      <c r="AG105" s="274">
        <v>18.25</v>
      </c>
      <c r="AH105" s="362" t="s">
        <v>51</v>
      </c>
      <c r="AI105" s="274">
        <v>0</v>
      </c>
      <c r="AJ105" s="362">
        <v>111.75273271095801</v>
      </c>
      <c r="AK105" s="274">
        <v>40.409999999999997</v>
      </c>
      <c r="AL105" s="362">
        <v>13.46</v>
      </c>
      <c r="AM105" s="274">
        <v>7.6</v>
      </c>
      <c r="AN105" s="362">
        <v>67.97</v>
      </c>
      <c r="AO105" s="274">
        <v>1.7484725754727413</v>
      </c>
      <c r="AP105" s="362">
        <v>83.13</v>
      </c>
      <c r="AQ105" s="274">
        <v>51.57068062827225</v>
      </c>
      <c r="AR105" s="362">
        <v>3.57</v>
      </c>
      <c r="AS105" s="274">
        <v>1.8816003820257692</v>
      </c>
      <c r="AT105" s="362">
        <v>80.387541781235541</v>
      </c>
      <c r="AU105" s="369"/>
      <c r="AV105" s="269"/>
      <c r="BJ105" s="365"/>
      <c r="BK105" s="365"/>
      <c r="BL105" s="365"/>
      <c r="BM105" s="365"/>
      <c r="BN105" s="235"/>
      <c r="BO105" s="235"/>
      <c r="BP105" s="235"/>
      <c r="BQ105" s="235"/>
      <c r="BR105" s="235"/>
      <c r="BS105" s="235"/>
      <c r="BT105" s="235"/>
      <c r="BU105" s="235"/>
      <c r="BV105" s="235"/>
      <c r="BW105" s="235"/>
      <c r="BX105" s="235"/>
      <c r="BY105" s="235"/>
      <c r="BZ105" s="235"/>
      <c r="CA105" s="235"/>
      <c r="CB105" s="235"/>
      <c r="CC105" s="235"/>
      <c r="CD105" s="235"/>
      <c r="CE105" s="235"/>
      <c r="CF105" s="235"/>
      <c r="CG105" s="235"/>
      <c r="CH105" s="235"/>
      <c r="CI105" s="235"/>
      <c r="CJ105" s="235"/>
      <c r="CK105" s="235"/>
      <c r="CL105" s="235"/>
      <c r="CM105" s="235"/>
      <c r="CN105" s="235"/>
      <c r="CO105" s="235"/>
      <c r="CP105" s="235"/>
      <c r="CQ105" s="235"/>
      <c r="CR105" s="235"/>
      <c r="CS105" s="235"/>
      <c r="CT105" s="235"/>
      <c r="CU105" s="235"/>
      <c r="CV105" s="235"/>
      <c r="CW105" s="235"/>
      <c r="CX105" s="235"/>
      <c r="CY105" s="235"/>
      <c r="CZ105" s="235"/>
      <c r="DA105" s="235"/>
      <c r="DB105" s="235"/>
      <c r="DC105" s="235"/>
      <c r="DD105" s="235"/>
      <c r="DE105" s="235"/>
      <c r="DF105" s="235"/>
      <c r="DG105" s="235"/>
      <c r="DH105" s="235"/>
      <c r="DI105" s="235"/>
      <c r="DJ105" s="235"/>
      <c r="DK105" s="235"/>
      <c r="DL105" s="235"/>
      <c r="DM105" s="235"/>
      <c r="DN105" s="235"/>
      <c r="DO105" s="238"/>
    </row>
    <row r="106" spans="1:119">
      <c r="A106" s="399">
        <v>167</v>
      </c>
      <c r="B106" s="400" t="s">
        <v>368</v>
      </c>
      <c r="C106" s="273">
        <v>94.83633010603964</v>
      </c>
      <c r="D106" s="362">
        <v>85.1</v>
      </c>
      <c r="E106" s="274">
        <v>521.4</v>
      </c>
      <c r="F106" s="362">
        <v>0</v>
      </c>
      <c r="G106" s="274">
        <v>91.700133868808564</v>
      </c>
      <c r="H106" s="362">
        <v>4</v>
      </c>
      <c r="I106" s="274">
        <v>87.566312997347481</v>
      </c>
      <c r="J106" s="362">
        <v>67.7376171352075</v>
      </c>
      <c r="K106" s="274">
        <v>16.22</v>
      </c>
      <c r="L106" s="362">
        <v>9.0404440919904836</v>
      </c>
      <c r="M106" s="274">
        <v>26</v>
      </c>
      <c r="N106" s="362">
        <v>37.799999999999997</v>
      </c>
      <c r="O106" s="274">
        <v>0.48420523138832999</v>
      </c>
      <c r="P106" s="362">
        <v>75.568942436412314</v>
      </c>
      <c r="Q106" s="274" t="s">
        <v>51</v>
      </c>
      <c r="R106" s="362" t="s">
        <v>51</v>
      </c>
      <c r="S106" s="274">
        <v>33.624747814391391</v>
      </c>
      <c r="T106" s="362">
        <v>3.1276129695232431</v>
      </c>
      <c r="U106" s="274">
        <v>86.328385022542136</v>
      </c>
      <c r="V106" s="362">
        <v>0.53439938713099999</v>
      </c>
      <c r="W106" s="274">
        <v>78.172778488500001</v>
      </c>
      <c r="X106" s="362" t="s">
        <v>51</v>
      </c>
      <c r="Y106" s="274">
        <v>1210.92</v>
      </c>
      <c r="Z106" s="362">
        <v>6.89</v>
      </c>
      <c r="AA106" s="274">
        <v>0.19565642731363725</v>
      </c>
      <c r="AB106" s="362">
        <v>0.73</v>
      </c>
      <c r="AC106" s="274">
        <v>9225.49</v>
      </c>
      <c r="AD106" s="362">
        <v>9.1363809041408128</v>
      </c>
      <c r="AE106" s="274">
        <v>23.049001814882033</v>
      </c>
      <c r="AF106" s="362">
        <v>16.5</v>
      </c>
      <c r="AG106" s="274">
        <v>21</v>
      </c>
      <c r="AH106" s="362" t="s">
        <v>51</v>
      </c>
      <c r="AI106" s="274">
        <v>0</v>
      </c>
      <c r="AJ106" s="362">
        <v>48.971852789085716</v>
      </c>
      <c r="AK106" s="274">
        <v>23.96</v>
      </c>
      <c r="AL106" s="362">
        <v>18.649999999999999</v>
      </c>
      <c r="AM106" s="274">
        <v>7.3</v>
      </c>
      <c r="AN106" s="362">
        <v>59.87</v>
      </c>
      <c r="AO106" s="274">
        <v>2.777902270103886</v>
      </c>
      <c r="AP106" s="362">
        <v>73.59</v>
      </c>
      <c r="AQ106" s="274">
        <v>50.894245723172624</v>
      </c>
      <c r="AR106" s="362">
        <v>3.57</v>
      </c>
      <c r="AS106" s="274">
        <v>7.9355678974091779</v>
      </c>
      <c r="AT106" s="362">
        <v>82.110150540231956</v>
      </c>
      <c r="AU106" s="369"/>
      <c r="AV106" s="269"/>
      <c r="BJ106" s="365"/>
      <c r="BK106" s="365"/>
      <c r="BL106" s="368"/>
      <c r="BM106" s="368"/>
      <c r="BN106" s="236"/>
      <c r="BO106" s="236"/>
      <c r="BP106" s="236"/>
      <c r="BQ106" s="236"/>
      <c r="BR106" s="236"/>
      <c r="BS106" s="236"/>
      <c r="BT106" s="235"/>
      <c r="BU106" s="235"/>
      <c r="BV106" s="235"/>
      <c r="BW106" s="235"/>
      <c r="BX106" s="235"/>
      <c r="BY106" s="235"/>
      <c r="BZ106" s="235"/>
      <c r="CA106" s="235"/>
      <c r="CB106" s="235"/>
      <c r="CC106" s="235"/>
      <c r="CD106" s="235"/>
      <c r="CE106" s="235"/>
      <c r="CF106" s="235"/>
      <c r="CG106" s="235"/>
      <c r="CH106" s="235"/>
      <c r="CI106" s="235"/>
      <c r="CJ106" s="235"/>
      <c r="CK106" s="235"/>
      <c r="CL106" s="235"/>
      <c r="CM106" s="235"/>
      <c r="CN106" s="235"/>
      <c r="CO106" s="235"/>
      <c r="CP106" s="235"/>
      <c r="CQ106" s="235"/>
      <c r="CR106" s="235"/>
      <c r="CS106" s="235"/>
      <c r="CT106" s="235"/>
      <c r="CU106" s="235"/>
      <c r="CV106" s="235"/>
      <c r="CW106" s="235"/>
      <c r="CX106" s="235"/>
      <c r="CY106" s="235"/>
      <c r="CZ106" s="235"/>
      <c r="DA106" s="235"/>
      <c r="DB106" s="235"/>
      <c r="DC106" s="235"/>
      <c r="DD106" s="235"/>
      <c r="DE106" s="235"/>
      <c r="DF106" s="236"/>
      <c r="DG106" s="237"/>
      <c r="DH106" s="236"/>
      <c r="DI106" s="236"/>
      <c r="DJ106" s="236"/>
      <c r="DK106" s="235"/>
      <c r="DL106" s="235"/>
      <c r="DM106" s="236"/>
      <c r="DN106" s="235"/>
      <c r="DO106" s="238"/>
    </row>
    <row r="107" spans="1:119">
      <c r="A107" s="399">
        <v>67</v>
      </c>
      <c r="B107" s="400" t="s">
        <v>269</v>
      </c>
      <c r="C107" s="273">
        <v>68.939393939393938</v>
      </c>
      <c r="D107" s="362">
        <v>102.1</v>
      </c>
      <c r="E107" s="274">
        <v>388.9</v>
      </c>
      <c r="F107" s="362">
        <v>77.388963660834449</v>
      </c>
      <c r="G107" s="274">
        <v>76.917900403768499</v>
      </c>
      <c r="H107" s="362">
        <v>4</v>
      </c>
      <c r="I107" s="274">
        <v>56.037991858887381</v>
      </c>
      <c r="J107" s="362">
        <v>81.965006729475093</v>
      </c>
      <c r="K107" s="274">
        <v>0.91</v>
      </c>
      <c r="L107" s="362">
        <v>67.153284671532845</v>
      </c>
      <c r="M107" s="274">
        <v>40.1</v>
      </c>
      <c r="N107" s="362">
        <v>64</v>
      </c>
      <c r="O107" s="274">
        <v>0.61682825484764547</v>
      </c>
      <c r="P107" s="362">
        <v>42.732166890982505</v>
      </c>
      <c r="Q107" s="274" t="s">
        <v>51</v>
      </c>
      <c r="R107" s="362" t="s">
        <v>51</v>
      </c>
      <c r="S107" s="274">
        <v>0</v>
      </c>
      <c r="T107" s="362">
        <v>3.5311218784942229</v>
      </c>
      <c r="U107" s="274">
        <v>86.328724779432008</v>
      </c>
      <c r="V107" s="362">
        <v>0.23031646836200001</v>
      </c>
      <c r="W107" s="274">
        <v>50.478399109800002</v>
      </c>
      <c r="X107" s="362" t="s">
        <v>51</v>
      </c>
      <c r="Y107" s="274">
        <v>1019.85</v>
      </c>
      <c r="Z107" s="362">
        <v>4.3499999999999996</v>
      </c>
      <c r="AA107" s="274">
        <v>0.14382556835089602</v>
      </c>
      <c r="AB107" s="362">
        <v>1.84</v>
      </c>
      <c r="AC107" s="274">
        <v>8034.98</v>
      </c>
      <c r="AD107" s="362">
        <v>7.8722121760096435</v>
      </c>
      <c r="AE107" s="274">
        <v>21.137206427688504</v>
      </c>
      <c r="AF107" s="362">
        <v>12.4</v>
      </c>
      <c r="AG107" s="274">
        <v>16.09</v>
      </c>
      <c r="AH107" s="362" t="s">
        <v>51</v>
      </c>
      <c r="AI107" s="274">
        <v>398.4825995948683</v>
      </c>
      <c r="AJ107" s="362">
        <v>429.70222523744911</v>
      </c>
      <c r="AK107" s="274">
        <v>34.82</v>
      </c>
      <c r="AL107" s="362">
        <v>15.84</v>
      </c>
      <c r="AM107" s="274">
        <v>7.3</v>
      </c>
      <c r="AN107" s="362">
        <v>58.76</v>
      </c>
      <c r="AO107" s="274">
        <v>2.6571817034087597</v>
      </c>
      <c r="AP107" s="362">
        <v>74.37</v>
      </c>
      <c r="AQ107" s="274">
        <v>51.904761904761912</v>
      </c>
      <c r="AR107" s="362">
        <v>3.58</v>
      </c>
      <c r="AS107" s="274">
        <v>0.48423939221362583</v>
      </c>
      <c r="AT107" s="362">
        <v>74.761697682329796</v>
      </c>
      <c r="AU107" s="369"/>
      <c r="AV107" s="269"/>
      <c r="BJ107" s="365"/>
      <c r="BK107" s="365"/>
      <c r="BL107" s="365"/>
      <c r="BM107" s="365"/>
      <c r="BN107" s="235"/>
      <c r="BO107" s="235"/>
      <c r="BP107" s="235"/>
      <c r="BQ107" s="235"/>
      <c r="BR107" s="235"/>
      <c r="BS107" s="235"/>
      <c r="BT107" s="235"/>
      <c r="BU107" s="235"/>
      <c r="BV107" s="235"/>
      <c r="BW107" s="235"/>
      <c r="BX107" s="235"/>
      <c r="BY107" s="235"/>
      <c r="BZ107" s="235"/>
      <c r="CA107" s="235"/>
      <c r="CB107" s="235"/>
      <c r="CC107" s="235"/>
      <c r="CD107" s="235"/>
      <c r="CE107" s="235"/>
      <c r="CF107" s="235"/>
      <c r="CG107" s="235"/>
      <c r="CH107" s="235"/>
      <c r="CI107" s="235"/>
      <c r="CJ107" s="235"/>
      <c r="CK107" s="235"/>
      <c r="CL107" s="235"/>
      <c r="CM107" s="235"/>
      <c r="CN107" s="235"/>
      <c r="CO107" s="235"/>
      <c r="CP107" s="235"/>
      <c r="CQ107" s="235"/>
      <c r="CR107" s="235"/>
      <c r="CS107" s="235"/>
      <c r="CT107" s="235"/>
      <c r="CU107" s="235"/>
      <c r="CV107" s="235"/>
      <c r="CW107" s="235"/>
      <c r="CX107" s="235"/>
      <c r="CY107" s="235"/>
      <c r="CZ107" s="235"/>
      <c r="DA107" s="235"/>
      <c r="DB107" s="235"/>
      <c r="DC107" s="235"/>
      <c r="DD107" s="235"/>
      <c r="DE107" s="235"/>
      <c r="DF107" s="235"/>
      <c r="DG107" s="235"/>
      <c r="DH107" s="235"/>
      <c r="DI107" s="235"/>
      <c r="DJ107" s="235"/>
      <c r="DK107" s="235"/>
      <c r="DL107" s="235"/>
      <c r="DM107" s="235"/>
      <c r="DN107" s="235"/>
      <c r="DO107" s="238"/>
    </row>
    <row r="108" spans="1:119">
      <c r="A108" s="399">
        <v>68</v>
      </c>
      <c r="B108" s="400" t="s">
        <v>270</v>
      </c>
      <c r="C108" s="273">
        <v>64.235108895303071</v>
      </c>
      <c r="D108" s="362">
        <v>108.9</v>
      </c>
      <c r="E108" s="274">
        <v>572.20000000000005</v>
      </c>
      <c r="F108" s="362">
        <v>17.750292495403645</v>
      </c>
      <c r="G108" s="274">
        <v>79.174327260571616</v>
      </c>
      <c r="H108" s="362">
        <v>4</v>
      </c>
      <c r="I108" s="274">
        <v>64.274783200136028</v>
      </c>
      <c r="J108" s="362">
        <v>99.431723215778035</v>
      </c>
      <c r="K108" s="274">
        <v>42.31</v>
      </c>
      <c r="L108" s="362">
        <v>9.3467870419543289</v>
      </c>
      <c r="M108" s="274">
        <v>20.2</v>
      </c>
      <c r="N108" s="362">
        <v>59.7</v>
      </c>
      <c r="O108" s="274">
        <v>0.38530556966311158</v>
      </c>
      <c r="P108" s="362">
        <v>54.120006685609226</v>
      </c>
      <c r="Q108" s="274" t="s">
        <v>51</v>
      </c>
      <c r="R108" s="362" t="s">
        <v>51</v>
      </c>
      <c r="S108" s="274">
        <v>34.002040122407344</v>
      </c>
      <c r="T108" s="362">
        <v>7.1636810386333076</v>
      </c>
      <c r="U108" s="274">
        <v>62.067436593448967</v>
      </c>
      <c r="V108" s="362">
        <v>0.878441445998</v>
      </c>
      <c r="W108" s="274">
        <v>4.2223911256799997</v>
      </c>
      <c r="X108" s="362" t="s">
        <v>51</v>
      </c>
      <c r="Y108" s="274">
        <v>899.26</v>
      </c>
      <c r="Z108" s="362">
        <v>5.13</v>
      </c>
      <c r="AA108" s="274">
        <v>8.7653173921427685E-2</v>
      </c>
      <c r="AB108" s="362">
        <v>2.2799999999999998</v>
      </c>
      <c r="AC108" s="274">
        <v>9977.1</v>
      </c>
      <c r="AD108" s="362">
        <v>5.8066166439290585</v>
      </c>
      <c r="AE108" s="274">
        <v>26.58032685784767</v>
      </c>
      <c r="AF108" s="362">
        <v>9.8000000000000007</v>
      </c>
      <c r="AG108" s="274">
        <v>22.5</v>
      </c>
      <c r="AH108" s="362" t="s">
        <v>51</v>
      </c>
      <c r="AI108" s="274">
        <v>0</v>
      </c>
      <c r="AJ108" s="362">
        <v>274.80890795855686</v>
      </c>
      <c r="AK108" s="274">
        <v>34.54</v>
      </c>
      <c r="AL108" s="362">
        <v>12.54</v>
      </c>
      <c r="AM108" s="274">
        <v>7.5</v>
      </c>
      <c r="AN108" s="362">
        <v>69.209999999999994</v>
      </c>
      <c r="AO108" s="274">
        <v>14.562530218879759</v>
      </c>
      <c r="AP108" s="362">
        <v>72.63</v>
      </c>
      <c r="AQ108" s="274">
        <v>56.057585825027687</v>
      </c>
      <c r="AR108" s="362">
        <v>3.69</v>
      </c>
      <c r="AS108" s="274">
        <v>4.8191160372696569</v>
      </c>
      <c r="AT108" s="362">
        <v>59.371436763298043</v>
      </c>
      <c r="AU108" s="369"/>
      <c r="AV108" s="269"/>
      <c r="BJ108" s="365"/>
      <c r="BK108" s="365"/>
      <c r="BL108" s="365"/>
      <c r="BM108" s="365"/>
      <c r="BN108" s="235"/>
      <c r="BO108" s="235"/>
      <c r="BP108" s="235"/>
      <c r="BQ108" s="235"/>
      <c r="BR108" s="235"/>
      <c r="BS108" s="235"/>
      <c r="BT108" s="235"/>
      <c r="BU108" s="235"/>
      <c r="BV108" s="235"/>
      <c r="BW108" s="235"/>
      <c r="BX108" s="235"/>
      <c r="BY108" s="235"/>
      <c r="BZ108" s="235"/>
      <c r="CA108" s="235"/>
      <c r="CB108" s="235"/>
      <c r="CC108" s="235"/>
      <c r="CD108" s="235"/>
      <c r="CE108" s="235"/>
      <c r="CF108" s="235"/>
      <c r="CG108" s="235"/>
      <c r="CH108" s="235"/>
      <c r="CI108" s="235"/>
      <c r="CJ108" s="235"/>
      <c r="CK108" s="235"/>
      <c r="CL108" s="235"/>
      <c r="CM108" s="235"/>
      <c r="CN108" s="235"/>
      <c r="CO108" s="235"/>
      <c r="CP108" s="235"/>
      <c r="CQ108" s="235"/>
      <c r="CR108" s="235"/>
      <c r="CS108" s="235"/>
      <c r="CT108" s="235"/>
      <c r="CU108" s="235"/>
      <c r="CV108" s="235"/>
      <c r="CW108" s="235"/>
      <c r="CX108" s="235"/>
      <c r="CY108" s="235"/>
      <c r="CZ108" s="235"/>
      <c r="DA108" s="235"/>
      <c r="DB108" s="235"/>
      <c r="DC108" s="235"/>
      <c r="DD108" s="235"/>
      <c r="DE108" s="235"/>
      <c r="DF108" s="235"/>
      <c r="DG108" s="235"/>
      <c r="DH108" s="235"/>
      <c r="DI108" s="235"/>
      <c r="DJ108" s="235"/>
      <c r="DK108" s="235"/>
      <c r="DL108" s="235"/>
      <c r="DM108" s="235"/>
      <c r="DN108" s="235"/>
      <c r="DO108" s="238"/>
    </row>
    <row r="109" spans="1:119">
      <c r="A109" s="399">
        <v>69</v>
      </c>
      <c r="B109" s="400" t="s">
        <v>271</v>
      </c>
      <c r="C109" s="273">
        <v>65.391791044776113</v>
      </c>
      <c r="D109" s="362">
        <v>84.7</v>
      </c>
      <c r="E109" s="274">
        <v>521.4</v>
      </c>
      <c r="F109" s="362">
        <v>0</v>
      </c>
      <c r="G109" s="274">
        <v>84.541420118343197</v>
      </c>
      <c r="H109" s="362">
        <v>4</v>
      </c>
      <c r="I109" s="274">
        <v>58.438038925843806</v>
      </c>
      <c r="J109" s="362">
        <v>93.589743589743591</v>
      </c>
      <c r="K109" s="274">
        <v>0.15</v>
      </c>
      <c r="L109" s="362">
        <v>16.031457955232913</v>
      </c>
      <c r="M109" s="274">
        <v>16</v>
      </c>
      <c r="N109" s="362">
        <v>27.6</v>
      </c>
      <c r="O109" s="274">
        <v>1.8603908955962394</v>
      </c>
      <c r="P109" s="362">
        <v>49.876725838264299</v>
      </c>
      <c r="Q109" s="274" t="s">
        <v>51</v>
      </c>
      <c r="R109" s="362" t="s">
        <v>51</v>
      </c>
      <c r="S109" s="274">
        <v>73.764445537251035</v>
      </c>
      <c r="T109" s="362">
        <v>3.192738520242242</v>
      </c>
      <c r="U109" s="274">
        <v>56.875652791794195</v>
      </c>
      <c r="V109" s="362">
        <v>2.0596918030200002</v>
      </c>
      <c r="W109" s="274">
        <v>61.812777492099997</v>
      </c>
      <c r="X109" s="362" t="s">
        <v>51</v>
      </c>
      <c r="Y109" s="274">
        <v>1067.33</v>
      </c>
      <c r="Z109" s="362">
        <v>5.55</v>
      </c>
      <c r="AA109" s="274">
        <v>2.4922739507526666E-2</v>
      </c>
      <c r="AB109" s="362">
        <v>0.73</v>
      </c>
      <c r="AC109" s="274">
        <v>9651.74</v>
      </c>
      <c r="AD109" s="362">
        <v>7.9616544398937839</v>
      </c>
      <c r="AE109" s="274">
        <v>23.425692695214106</v>
      </c>
      <c r="AF109" s="362">
        <v>16.5</v>
      </c>
      <c r="AG109" s="274">
        <v>17.579999999999998</v>
      </c>
      <c r="AH109" s="362" t="s">
        <v>51</v>
      </c>
      <c r="AI109" s="274">
        <v>14.087174776564051</v>
      </c>
      <c r="AJ109" s="362">
        <v>88.414025769565399</v>
      </c>
      <c r="AK109" s="274">
        <v>37.75</v>
      </c>
      <c r="AL109" s="362">
        <v>16.41</v>
      </c>
      <c r="AM109" s="274">
        <v>7.3</v>
      </c>
      <c r="AN109" s="362">
        <v>56.98</v>
      </c>
      <c r="AO109" s="274">
        <v>2.777902270103886</v>
      </c>
      <c r="AP109" s="362">
        <v>67.55</v>
      </c>
      <c r="AQ109" s="274">
        <v>47.22970949386044</v>
      </c>
      <c r="AR109" s="362">
        <v>3.57</v>
      </c>
      <c r="AS109" s="274">
        <v>13.437757851106252</v>
      </c>
      <c r="AT109" s="362">
        <v>52.508805414149187</v>
      </c>
      <c r="AU109" s="369"/>
      <c r="AV109" s="269"/>
      <c r="DO109" s="238"/>
    </row>
    <row r="110" spans="1:119">
      <c r="A110" s="399">
        <v>198</v>
      </c>
      <c r="B110" s="400" t="s">
        <v>399</v>
      </c>
      <c r="C110" s="273">
        <v>45.9</v>
      </c>
      <c r="D110" s="362">
        <v>82.2</v>
      </c>
      <c r="E110" s="274">
        <v>521.4</v>
      </c>
      <c r="F110" s="362">
        <v>0</v>
      </c>
      <c r="G110" s="274">
        <v>86.14250614250615</v>
      </c>
      <c r="H110" s="362">
        <v>4</v>
      </c>
      <c r="I110" s="274">
        <v>56.758080313418212</v>
      </c>
      <c r="J110" s="362">
        <v>37.297297297297298</v>
      </c>
      <c r="K110" s="274">
        <v>0.14000000000000001</v>
      </c>
      <c r="L110" s="362">
        <v>11.469072164948454</v>
      </c>
      <c r="M110" s="274">
        <v>13.3</v>
      </c>
      <c r="N110" s="362">
        <v>24.3</v>
      </c>
      <c r="O110" s="274">
        <v>0.20690499510284036</v>
      </c>
      <c r="P110" s="362">
        <v>37.149877149877149</v>
      </c>
      <c r="Q110" s="274" t="s">
        <v>51</v>
      </c>
      <c r="R110" s="362" t="s">
        <v>51</v>
      </c>
      <c r="S110" s="274">
        <v>0</v>
      </c>
      <c r="T110" s="362">
        <v>3.231502072866046</v>
      </c>
      <c r="U110" s="274">
        <v>58.041278453951001</v>
      </c>
      <c r="V110" s="362">
        <v>1.5990068353</v>
      </c>
      <c r="W110" s="274">
        <v>47.4324552912</v>
      </c>
      <c r="X110" s="362" t="s">
        <v>51</v>
      </c>
      <c r="Y110" s="274">
        <v>1005.47</v>
      </c>
      <c r="Z110" s="362">
        <v>5.93</v>
      </c>
      <c r="AA110" s="274">
        <v>0.14757969303423848</v>
      </c>
      <c r="AB110" s="362">
        <v>1.33</v>
      </c>
      <c r="AC110" s="274">
        <v>9038.2099999999991</v>
      </c>
      <c r="AD110" s="362">
        <v>8.3918635410015519</v>
      </c>
      <c r="AE110" s="274">
        <v>20.611353711790393</v>
      </c>
      <c r="AF110" s="362">
        <v>16.5</v>
      </c>
      <c r="AG110" s="274">
        <v>15.58</v>
      </c>
      <c r="AH110" s="362" t="s">
        <v>51</v>
      </c>
      <c r="AI110" s="274">
        <v>2.7057128663686041</v>
      </c>
      <c r="AJ110" s="362">
        <v>59.292591861898899</v>
      </c>
      <c r="AK110" s="274">
        <v>24.21</v>
      </c>
      <c r="AL110" s="362">
        <v>14.96</v>
      </c>
      <c r="AM110" s="274">
        <v>7.3</v>
      </c>
      <c r="AN110" s="362">
        <v>63.18</v>
      </c>
      <c r="AO110" s="274">
        <v>2.777902270103886</v>
      </c>
      <c r="AP110" s="362">
        <v>76.430000000000007</v>
      </c>
      <c r="AQ110" s="274">
        <v>45.202312138728324</v>
      </c>
      <c r="AR110" s="362">
        <v>3.57</v>
      </c>
      <c r="AS110" s="274">
        <v>7.4715758056482926</v>
      </c>
      <c r="AT110" s="362">
        <v>54.143155235076506</v>
      </c>
      <c r="AU110" s="369"/>
      <c r="AV110" s="269"/>
      <c r="BJ110" s="365"/>
      <c r="BK110" s="365"/>
      <c r="BL110" s="365"/>
      <c r="BM110" s="365"/>
      <c r="BN110" s="235"/>
      <c r="BO110" s="235"/>
      <c r="BP110" s="235"/>
      <c r="BQ110" s="235"/>
      <c r="BR110" s="235"/>
      <c r="BS110" s="235"/>
      <c r="BT110" s="235"/>
      <c r="BU110" s="235"/>
      <c r="BV110" s="235"/>
      <c r="BW110" s="235"/>
      <c r="BX110" s="235"/>
      <c r="BY110" s="235"/>
      <c r="BZ110" s="235"/>
      <c r="CA110" s="235"/>
      <c r="CB110" s="235"/>
      <c r="CC110" s="235"/>
      <c r="CD110" s="235"/>
      <c r="CE110" s="235"/>
      <c r="CF110" s="235"/>
      <c r="CG110" s="235"/>
      <c r="CH110" s="235"/>
      <c r="CI110" s="235"/>
      <c r="CJ110" s="235"/>
      <c r="CK110" s="235"/>
      <c r="CL110" s="235"/>
      <c r="CM110" s="235"/>
      <c r="CN110" s="235"/>
      <c r="CO110" s="235"/>
      <c r="CP110" s="235"/>
      <c r="CQ110" s="235"/>
      <c r="CR110" s="235"/>
      <c r="CS110" s="235"/>
      <c r="CT110" s="235"/>
      <c r="CU110" s="235"/>
      <c r="CV110" s="235"/>
      <c r="CW110" s="235"/>
      <c r="CX110" s="235"/>
      <c r="CY110" s="235"/>
      <c r="CZ110" s="235"/>
      <c r="DA110" s="235"/>
      <c r="DB110" s="235"/>
      <c r="DC110" s="235"/>
      <c r="DD110" s="235"/>
      <c r="DE110" s="235"/>
      <c r="DF110" s="235"/>
      <c r="DG110" s="235"/>
      <c r="DH110" s="235"/>
      <c r="DI110" s="235"/>
      <c r="DJ110" s="235"/>
      <c r="DK110" s="235"/>
      <c r="DL110" s="235"/>
      <c r="DM110" s="235"/>
      <c r="DN110" s="235"/>
      <c r="DO110" s="238"/>
    </row>
    <row r="111" spans="1:119">
      <c r="A111" s="399">
        <v>70</v>
      </c>
      <c r="B111" s="400" t="s">
        <v>272</v>
      </c>
      <c r="C111" s="273">
        <v>96</v>
      </c>
      <c r="D111" s="362">
        <v>71.5</v>
      </c>
      <c r="E111" s="274">
        <v>521.4</v>
      </c>
      <c r="F111" s="362">
        <v>88.716586703221395</v>
      </c>
      <c r="G111" s="274">
        <v>99.420836189170672</v>
      </c>
      <c r="H111" s="362">
        <v>1</v>
      </c>
      <c r="I111" s="274">
        <v>98.012775623836447</v>
      </c>
      <c r="J111" s="362">
        <v>99.593043180260452</v>
      </c>
      <c r="K111" s="274">
        <v>55.42</v>
      </c>
      <c r="L111" s="362">
        <v>0.34536585365853661</v>
      </c>
      <c r="M111" s="274">
        <v>69.8</v>
      </c>
      <c r="N111" s="362">
        <v>150.9</v>
      </c>
      <c r="O111" s="274">
        <v>3.809100938653855</v>
      </c>
      <c r="P111" s="362">
        <v>96.976525017135032</v>
      </c>
      <c r="Q111" s="274" t="s">
        <v>51</v>
      </c>
      <c r="R111" s="362" t="s">
        <v>51</v>
      </c>
      <c r="S111" s="274">
        <v>27.655113965832552</v>
      </c>
      <c r="T111" s="362">
        <v>3.1276129695232431</v>
      </c>
      <c r="U111" s="274">
        <v>41.851714162767991</v>
      </c>
      <c r="V111" s="362">
        <v>2.2222135964600001</v>
      </c>
      <c r="W111" s="274">
        <v>29.285026004199999</v>
      </c>
      <c r="X111" s="362" t="s">
        <v>51</v>
      </c>
      <c r="Y111" s="274">
        <v>958.24</v>
      </c>
      <c r="Z111" s="362">
        <v>5.34</v>
      </c>
      <c r="AA111" s="274">
        <v>3.9539366381653736E-2</v>
      </c>
      <c r="AB111" s="362">
        <v>0.67</v>
      </c>
      <c r="AC111" s="274">
        <v>9580.31</v>
      </c>
      <c r="AD111" s="362">
        <v>13.192920922823248</v>
      </c>
      <c r="AE111" s="274">
        <v>34.523079980787386</v>
      </c>
      <c r="AF111" s="362">
        <v>16.5</v>
      </c>
      <c r="AG111" s="274">
        <v>27.43</v>
      </c>
      <c r="AH111" s="362" t="s">
        <v>51</v>
      </c>
      <c r="AI111" s="274">
        <v>13.685752180173376</v>
      </c>
      <c r="AJ111" s="362">
        <v>142.01759583791346</v>
      </c>
      <c r="AK111" s="274">
        <v>14.88</v>
      </c>
      <c r="AL111" s="362">
        <v>15.52</v>
      </c>
      <c r="AM111" s="274">
        <v>7.3</v>
      </c>
      <c r="AN111" s="362">
        <v>70.52</v>
      </c>
      <c r="AO111" s="274">
        <v>2.777902270103886</v>
      </c>
      <c r="AP111" s="362">
        <v>55.9</v>
      </c>
      <c r="AQ111" s="274">
        <v>48.492635686582439</v>
      </c>
      <c r="AR111" s="362">
        <v>3.57</v>
      </c>
      <c r="AS111" s="274">
        <v>7.5472976930018998</v>
      </c>
      <c r="AT111" s="362">
        <v>35.619540223993795</v>
      </c>
      <c r="AU111" s="369"/>
      <c r="AV111" s="269"/>
      <c r="DO111" s="238"/>
    </row>
    <row r="112" spans="1:119">
      <c r="A112" s="399">
        <v>168</v>
      </c>
      <c r="B112" s="400" t="s">
        <v>369</v>
      </c>
      <c r="C112" s="273">
        <v>90.427029563585165</v>
      </c>
      <c r="D112" s="362">
        <v>103.6</v>
      </c>
      <c r="E112" s="274">
        <v>521.4</v>
      </c>
      <c r="F112" s="362">
        <v>18.356299212598426</v>
      </c>
      <c r="G112" s="274">
        <v>98.646653543307082</v>
      </c>
      <c r="H112" s="362">
        <v>4</v>
      </c>
      <c r="I112" s="274">
        <v>84.791252485089458</v>
      </c>
      <c r="J112" s="362">
        <v>100</v>
      </c>
      <c r="K112" s="274">
        <v>74.849999999999994</v>
      </c>
      <c r="L112" s="362">
        <v>0</v>
      </c>
      <c r="M112" s="274">
        <v>20.399999999999999</v>
      </c>
      <c r="N112" s="362">
        <v>56.1</v>
      </c>
      <c r="O112" s="274">
        <v>1.06795222692212</v>
      </c>
      <c r="P112" s="362">
        <v>73.646653543307082</v>
      </c>
      <c r="Q112" s="274" t="s">
        <v>51</v>
      </c>
      <c r="R112" s="362" t="s">
        <v>51</v>
      </c>
      <c r="S112" s="274">
        <v>0</v>
      </c>
      <c r="T112" s="362">
        <v>3.192738520242242</v>
      </c>
      <c r="U112" s="274">
        <v>26.440449185772138</v>
      </c>
      <c r="V112" s="362">
        <v>0.73243030550999999</v>
      </c>
      <c r="W112" s="274">
        <v>36.846191053699997</v>
      </c>
      <c r="X112" s="362" t="s">
        <v>51</v>
      </c>
      <c r="Y112" s="274">
        <v>1009.32</v>
      </c>
      <c r="Z112" s="362">
        <v>4.6100000000000003</v>
      </c>
      <c r="AA112" s="274">
        <v>0</v>
      </c>
      <c r="AB112" s="362">
        <v>0.8</v>
      </c>
      <c r="AC112" s="274">
        <v>9733.64</v>
      </c>
      <c r="AD112" s="362">
        <v>6.9663988943595063</v>
      </c>
      <c r="AE112" s="274">
        <v>23.881239242685027</v>
      </c>
      <c r="AF112" s="362">
        <v>16.5</v>
      </c>
      <c r="AG112" s="274">
        <v>23.31</v>
      </c>
      <c r="AH112" s="362" t="s">
        <v>51</v>
      </c>
      <c r="AI112" s="274">
        <v>59.571293383270913</v>
      </c>
      <c r="AJ112" s="362">
        <v>89.502586271334252</v>
      </c>
      <c r="AK112" s="274">
        <v>23.9</v>
      </c>
      <c r="AL112" s="362">
        <v>16.11</v>
      </c>
      <c r="AM112" s="274">
        <v>7.3</v>
      </c>
      <c r="AN112" s="362">
        <v>56.35</v>
      </c>
      <c r="AO112" s="274">
        <v>2.777902270103886</v>
      </c>
      <c r="AP112" s="362">
        <v>70.7</v>
      </c>
      <c r="AQ112" s="274">
        <v>55.67567567567567</v>
      </c>
      <c r="AR112" s="362">
        <v>3.57</v>
      </c>
      <c r="AS112" s="274">
        <v>0.50268096257697625</v>
      </c>
      <c r="AT112" s="362">
        <v>12.786866387149606</v>
      </c>
      <c r="AU112" s="369"/>
      <c r="AV112" s="269"/>
      <c r="BJ112" s="365"/>
      <c r="BK112" s="365"/>
      <c r="BL112" s="368"/>
      <c r="BM112" s="368"/>
      <c r="BN112" s="236"/>
      <c r="BO112" s="236"/>
      <c r="BP112" s="236"/>
      <c r="BQ112" s="236"/>
      <c r="BR112" s="236"/>
      <c r="BS112" s="236"/>
      <c r="BT112" s="235"/>
      <c r="BU112" s="235"/>
      <c r="BV112" s="235"/>
      <c r="BW112" s="235"/>
      <c r="BX112" s="235"/>
      <c r="BY112" s="235"/>
      <c r="BZ112" s="235"/>
      <c r="CA112" s="235"/>
      <c r="CB112" s="235"/>
      <c r="CC112" s="235"/>
      <c r="CD112" s="235"/>
      <c r="CE112" s="235"/>
      <c r="CF112" s="235"/>
      <c r="CG112" s="235"/>
      <c r="CH112" s="235"/>
      <c r="CI112" s="235"/>
      <c r="CJ112" s="235"/>
      <c r="CK112" s="235"/>
      <c r="CL112" s="235"/>
      <c r="CM112" s="235"/>
      <c r="CN112" s="235"/>
      <c r="CO112" s="235"/>
      <c r="CP112" s="235"/>
      <c r="CQ112" s="235"/>
      <c r="CR112" s="235"/>
      <c r="CS112" s="235"/>
      <c r="CT112" s="235"/>
      <c r="CU112" s="235"/>
      <c r="CV112" s="235"/>
      <c r="CW112" s="235"/>
      <c r="CX112" s="235"/>
      <c r="CY112" s="235"/>
      <c r="CZ112" s="235"/>
      <c r="DA112" s="235"/>
      <c r="DB112" s="235"/>
      <c r="DC112" s="235"/>
      <c r="DD112" s="235"/>
      <c r="DE112" s="235"/>
      <c r="DF112" s="236"/>
      <c r="DG112" s="237"/>
      <c r="DH112" s="236"/>
      <c r="DI112" s="236"/>
      <c r="DJ112" s="236"/>
      <c r="DK112" s="235"/>
      <c r="DL112" s="235"/>
      <c r="DM112" s="236"/>
      <c r="DN112" s="235"/>
      <c r="DO112" s="238"/>
    </row>
    <row r="113" spans="1:119">
      <c r="A113" s="399">
        <v>71</v>
      </c>
      <c r="B113" s="400" t="s">
        <v>273</v>
      </c>
      <c r="C113" s="273">
        <v>45.2</v>
      </c>
      <c r="D113" s="362">
        <v>98.9</v>
      </c>
      <c r="E113" s="274">
        <v>572.20000000000005</v>
      </c>
      <c r="F113" s="362">
        <v>87.567726737338049</v>
      </c>
      <c r="G113" s="274">
        <v>94.487632508833912</v>
      </c>
      <c r="H113" s="362">
        <v>4</v>
      </c>
      <c r="I113" s="274">
        <v>87.456363528785275</v>
      </c>
      <c r="J113" s="362">
        <v>97.155477031802121</v>
      </c>
      <c r="K113" s="274">
        <v>40.58</v>
      </c>
      <c r="L113" s="362">
        <v>0.64345817521861082</v>
      </c>
      <c r="M113" s="274">
        <v>25.3</v>
      </c>
      <c r="N113" s="362">
        <v>62.9</v>
      </c>
      <c r="O113" s="274">
        <v>0.68814135033669033</v>
      </c>
      <c r="P113" s="362">
        <v>82.879858657243815</v>
      </c>
      <c r="Q113" s="274" t="s">
        <v>51</v>
      </c>
      <c r="R113" s="362" t="s">
        <v>51</v>
      </c>
      <c r="S113" s="274">
        <v>42.039517146117348</v>
      </c>
      <c r="T113" s="362">
        <v>4.9900766533959233</v>
      </c>
      <c r="U113" s="274">
        <v>64.162569367378183</v>
      </c>
      <c r="V113" s="362">
        <v>0.50448084363000001</v>
      </c>
      <c r="W113" s="274">
        <v>72.297945665</v>
      </c>
      <c r="X113" s="362" t="s">
        <v>51</v>
      </c>
      <c r="Y113" s="274">
        <v>794.45</v>
      </c>
      <c r="Z113" s="362">
        <v>4.29</v>
      </c>
      <c r="AA113" s="274">
        <v>3.714871248753971E-2</v>
      </c>
      <c r="AB113" s="362">
        <v>1.45</v>
      </c>
      <c r="AC113" s="274">
        <v>11223.22</v>
      </c>
      <c r="AD113" s="362">
        <v>7.0058700120790869</v>
      </c>
      <c r="AE113" s="274">
        <v>38.172812328013208</v>
      </c>
      <c r="AF113" s="362">
        <v>9.8000000000000007</v>
      </c>
      <c r="AG113" s="274">
        <v>23.5</v>
      </c>
      <c r="AH113" s="362" t="s">
        <v>51</v>
      </c>
      <c r="AI113" s="274">
        <v>0</v>
      </c>
      <c r="AJ113" s="362">
        <v>110.71283283181522</v>
      </c>
      <c r="AK113" s="274">
        <v>8.92</v>
      </c>
      <c r="AL113" s="362">
        <v>12.49</v>
      </c>
      <c r="AM113" s="274">
        <v>7.5</v>
      </c>
      <c r="AN113" s="362">
        <v>71.23</v>
      </c>
      <c r="AO113" s="274">
        <v>14.562530218879759</v>
      </c>
      <c r="AP113" s="362">
        <v>57.91</v>
      </c>
      <c r="AQ113" s="274">
        <v>57.778306374881062</v>
      </c>
      <c r="AR113" s="362">
        <v>3.69</v>
      </c>
      <c r="AS113" s="274">
        <v>5.0257732947000191</v>
      </c>
      <c r="AT113" s="362">
        <v>61.598531018728821</v>
      </c>
      <c r="AU113" s="369"/>
      <c r="AV113" s="269"/>
      <c r="DO113" s="238"/>
    </row>
    <row r="114" spans="1:119">
      <c r="A114" s="399">
        <v>72</v>
      </c>
      <c r="B114" s="400" t="s">
        <v>274</v>
      </c>
      <c r="C114" s="273">
        <v>98.279438682123242</v>
      </c>
      <c r="D114" s="362">
        <v>91.6</v>
      </c>
      <c r="E114" s="274">
        <v>572.20000000000005</v>
      </c>
      <c r="F114" s="362">
        <v>92.521840419336058</v>
      </c>
      <c r="G114" s="274">
        <v>96.389050669772857</v>
      </c>
      <c r="H114" s="362">
        <v>4</v>
      </c>
      <c r="I114" s="274">
        <v>96.460606060606054</v>
      </c>
      <c r="J114" s="362">
        <v>99.976703552708216</v>
      </c>
      <c r="K114" s="274">
        <v>91.99</v>
      </c>
      <c r="L114" s="362">
        <v>3.6310820624546117E-2</v>
      </c>
      <c r="M114" s="274">
        <v>21.5</v>
      </c>
      <c r="N114" s="362">
        <v>75.7</v>
      </c>
      <c r="O114" s="274">
        <v>1.5438943108783623</v>
      </c>
      <c r="P114" s="362">
        <v>96.214327315084446</v>
      </c>
      <c r="Q114" s="274" t="s">
        <v>51</v>
      </c>
      <c r="R114" s="362" t="s">
        <v>51</v>
      </c>
      <c r="S114" s="274">
        <v>49.079754601226995</v>
      </c>
      <c r="T114" s="362">
        <v>7.1636810386333076</v>
      </c>
      <c r="U114" s="274">
        <v>42.347060891056003</v>
      </c>
      <c r="V114" s="362">
        <v>0.65836858311500002</v>
      </c>
      <c r="W114" s="274">
        <v>41.050742552700001</v>
      </c>
      <c r="X114" s="362" t="s">
        <v>51</v>
      </c>
      <c r="Y114" s="274">
        <v>826.75</v>
      </c>
      <c r="Z114" s="362">
        <v>4.28</v>
      </c>
      <c r="AA114" s="274">
        <v>6.432357330314413E-2</v>
      </c>
      <c r="AB114" s="362">
        <v>1.73</v>
      </c>
      <c r="AC114" s="274">
        <v>11035.06</v>
      </c>
      <c r="AD114" s="362">
        <v>6.7343288548729241</v>
      </c>
      <c r="AE114" s="274">
        <v>36.742340753802068</v>
      </c>
      <c r="AF114" s="362">
        <v>9.8000000000000007</v>
      </c>
      <c r="AG114" s="274">
        <v>25.32</v>
      </c>
      <c r="AH114" s="362" t="s">
        <v>51</v>
      </c>
      <c r="AI114" s="274">
        <v>0</v>
      </c>
      <c r="AJ114" s="362">
        <v>113.56283203615365</v>
      </c>
      <c r="AK114" s="274">
        <v>14.57</v>
      </c>
      <c r="AL114" s="362">
        <v>12.18</v>
      </c>
      <c r="AM114" s="274">
        <v>7.5</v>
      </c>
      <c r="AN114" s="362">
        <v>71.260000000000005</v>
      </c>
      <c r="AO114" s="274">
        <v>14.562530218879759</v>
      </c>
      <c r="AP114" s="362">
        <v>68.650000000000006</v>
      </c>
      <c r="AQ114" s="274">
        <v>56.526946107784426</v>
      </c>
      <c r="AR114" s="362">
        <v>3.69</v>
      </c>
      <c r="AS114" s="274">
        <v>7.8361534805971855</v>
      </c>
      <c r="AT114" s="362">
        <v>41.002053936088778</v>
      </c>
      <c r="AU114" s="369"/>
      <c r="AV114" s="269"/>
      <c r="DO114" s="238"/>
    </row>
    <row r="115" spans="1:119">
      <c r="A115" s="399">
        <v>73</v>
      </c>
      <c r="B115" s="400" t="s">
        <v>275</v>
      </c>
      <c r="C115" s="273">
        <v>69.948952176249321</v>
      </c>
      <c r="D115" s="362">
        <v>91.6</v>
      </c>
      <c r="E115" s="274">
        <v>250.2</v>
      </c>
      <c r="F115" s="362">
        <v>84.795799299883313</v>
      </c>
      <c r="G115" s="274">
        <v>86.312718786464416</v>
      </c>
      <c r="H115" s="362">
        <v>4</v>
      </c>
      <c r="I115" s="274">
        <v>69.950796626054355</v>
      </c>
      <c r="J115" s="362">
        <v>94.679113185530923</v>
      </c>
      <c r="K115" s="274">
        <v>57.83</v>
      </c>
      <c r="L115" s="362">
        <v>2.3655217109526898</v>
      </c>
      <c r="M115" s="274">
        <v>46.8</v>
      </c>
      <c r="N115" s="362">
        <v>82.6</v>
      </c>
      <c r="O115" s="274">
        <v>1.439406479073067</v>
      </c>
      <c r="P115" s="362">
        <v>54.90081680280047</v>
      </c>
      <c r="Q115" s="274" t="s">
        <v>51</v>
      </c>
      <c r="R115" s="362" t="s">
        <v>51</v>
      </c>
      <c r="S115" s="274">
        <v>83.363105871144455</v>
      </c>
      <c r="T115" s="362">
        <v>6.5564344746162924</v>
      </c>
      <c r="U115" s="274">
        <v>56.066352764470153</v>
      </c>
      <c r="V115" s="362">
        <v>2.2321679580199998</v>
      </c>
      <c r="W115" s="274">
        <v>32.8504640552</v>
      </c>
      <c r="X115" s="362" t="s">
        <v>51</v>
      </c>
      <c r="Y115" s="274">
        <v>993.66</v>
      </c>
      <c r="Z115" s="362">
        <v>5.4</v>
      </c>
      <c r="AA115" s="274">
        <v>7.1519673870287154E-2</v>
      </c>
      <c r="AB115" s="362">
        <v>1.32</v>
      </c>
      <c r="AC115" s="274">
        <v>9356.6299999999992</v>
      </c>
      <c r="AD115" s="362">
        <v>11.24591413159003</v>
      </c>
      <c r="AE115" s="274">
        <v>23.679144385026738</v>
      </c>
      <c r="AF115" s="362">
        <v>9.6999999999999993</v>
      </c>
      <c r="AG115" s="274">
        <v>20.46</v>
      </c>
      <c r="AH115" s="362" t="s">
        <v>51</v>
      </c>
      <c r="AI115" s="274">
        <v>0</v>
      </c>
      <c r="AJ115" s="362">
        <v>94.434513358778617</v>
      </c>
      <c r="AK115" s="274">
        <v>12.82</v>
      </c>
      <c r="AL115" s="362">
        <v>14.31</v>
      </c>
      <c r="AM115" s="274">
        <v>7.6</v>
      </c>
      <c r="AN115" s="362">
        <v>66.569999999999993</v>
      </c>
      <c r="AO115" s="274">
        <v>1.7484725754727413</v>
      </c>
      <c r="AP115" s="362">
        <v>63.8</v>
      </c>
      <c r="AQ115" s="274">
        <v>48.378748667985995</v>
      </c>
      <c r="AR115" s="362">
        <v>3.57</v>
      </c>
      <c r="AS115" s="274">
        <v>1.6556291204835205</v>
      </c>
      <c r="AT115" s="362">
        <v>52.019160437184738</v>
      </c>
      <c r="AU115" s="369"/>
      <c r="AV115" s="269"/>
      <c r="DO115" s="238"/>
    </row>
    <row r="116" spans="1:119">
      <c r="A116" s="399">
        <v>74</v>
      </c>
      <c r="B116" s="400" t="s">
        <v>276</v>
      </c>
      <c r="C116" s="273">
        <v>99.433174224343674</v>
      </c>
      <c r="D116" s="362">
        <v>77.5</v>
      </c>
      <c r="E116" s="274">
        <v>373.5</v>
      </c>
      <c r="F116" s="362">
        <v>98.044077134986225</v>
      </c>
      <c r="G116" s="274">
        <v>97.906336088154262</v>
      </c>
      <c r="H116" s="362">
        <v>4</v>
      </c>
      <c r="I116" s="274">
        <v>95.245992260917632</v>
      </c>
      <c r="J116" s="362">
        <v>97.355371900826455</v>
      </c>
      <c r="K116" s="274">
        <v>85.04</v>
      </c>
      <c r="L116" s="362">
        <v>5.6579783852511127</v>
      </c>
      <c r="M116" s="274">
        <v>40.1</v>
      </c>
      <c r="N116" s="362">
        <v>115.4</v>
      </c>
      <c r="O116" s="274">
        <v>0.91724137931034488</v>
      </c>
      <c r="P116" s="362">
        <v>93.829201101928376</v>
      </c>
      <c r="Q116" s="274" t="s">
        <v>51</v>
      </c>
      <c r="R116" s="362" t="s">
        <v>51</v>
      </c>
      <c r="S116" s="274">
        <v>28.097780275358247</v>
      </c>
      <c r="T116" s="362">
        <v>8.2891277420385983</v>
      </c>
      <c r="U116" s="274">
        <v>71.275381001323993</v>
      </c>
      <c r="V116" s="362">
        <v>0.40739947085799999</v>
      </c>
      <c r="W116" s="274">
        <v>8.2544854491600006</v>
      </c>
      <c r="X116" s="362" t="s">
        <v>51</v>
      </c>
      <c r="Y116" s="274">
        <v>932.17</v>
      </c>
      <c r="Z116" s="362">
        <v>4.91</v>
      </c>
      <c r="AA116" s="274">
        <v>2.7783951989330969E-2</v>
      </c>
      <c r="AB116" s="362">
        <v>1.94</v>
      </c>
      <c r="AC116" s="274">
        <v>12324.49</v>
      </c>
      <c r="AD116" s="362">
        <v>8.7904896935325567</v>
      </c>
      <c r="AE116" s="274">
        <v>22.73402674591382</v>
      </c>
      <c r="AF116" s="362">
        <v>17.7</v>
      </c>
      <c r="AG116" s="274">
        <v>23.92</v>
      </c>
      <c r="AH116" s="362" t="s">
        <v>51</v>
      </c>
      <c r="AI116" s="274">
        <v>195.32141488162344</v>
      </c>
      <c r="AJ116" s="362">
        <v>61.16443616029823</v>
      </c>
      <c r="AK116" s="274">
        <v>13.88</v>
      </c>
      <c r="AL116" s="362">
        <v>16.46</v>
      </c>
      <c r="AM116" s="274">
        <v>6.8</v>
      </c>
      <c r="AN116" s="362">
        <v>62.71</v>
      </c>
      <c r="AO116" s="274">
        <v>2.3789171370768076</v>
      </c>
      <c r="AP116" s="362">
        <v>73.33</v>
      </c>
      <c r="AQ116" s="274">
        <v>54.664823773324123</v>
      </c>
      <c r="AR116" s="362">
        <v>3.6</v>
      </c>
      <c r="AS116" s="274">
        <v>0.18903591137153289</v>
      </c>
      <c r="AT116" s="362">
        <v>68.083296799789792</v>
      </c>
      <c r="AU116" s="369"/>
      <c r="AV116" s="269"/>
      <c r="DO116" s="238"/>
    </row>
    <row r="117" spans="1:119">
      <c r="A117" s="399">
        <v>169</v>
      </c>
      <c r="B117" s="400" t="s">
        <v>370</v>
      </c>
      <c r="C117" s="273">
        <v>91.1</v>
      </c>
      <c r="D117" s="362">
        <v>104.8</v>
      </c>
      <c r="E117" s="274">
        <v>521.4</v>
      </c>
      <c r="F117" s="362">
        <v>0.34862641193696836</v>
      </c>
      <c r="G117" s="274">
        <v>100</v>
      </c>
      <c r="H117" s="362">
        <v>4</v>
      </c>
      <c r="I117" s="274">
        <v>100</v>
      </c>
      <c r="J117" s="362">
        <v>100</v>
      </c>
      <c r="K117" s="274">
        <v>38.549999999999997</v>
      </c>
      <c r="L117" s="362">
        <v>0</v>
      </c>
      <c r="M117" s="274">
        <v>14.9</v>
      </c>
      <c r="N117" s="362">
        <v>45.3</v>
      </c>
      <c r="O117" s="274">
        <v>0.94458452722063035</v>
      </c>
      <c r="P117" s="362">
        <v>65.430204992330218</v>
      </c>
      <c r="Q117" s="274" t="s">
        <v>51</v>
      </c>
      <c r="R117" s="362" t="s">
        <v>51</v>
      </c>
      <c r="S117" s="274">
        <v>0</v>
      </c>
      <c r="T117" s="362">
        <v>3.1276129695232431</v>
      </c>
      <c r="U117" s="274">
        <v>24.790092525062395</v>
      </c>
      <c r="V117" s="362">
        <v>0.43272324635600001</v>
      </c>
      <c r="W117" s="274">
        <v>71.489775488500001</v>
      </c>
      <c r="X117" s="362" t="s">
        <v>51</v>
      </c>
      <c r="Y117" s="274">
        <v>925.9</v>
      </c>
      <c r="Z117" s="362">
        <v>5.35</v>
      </c>
      <c r="AA117" s="274">
        <v>1.5247388884653504E-2</v>
      </c>
      <c r="AB117" s="362">
        <v>0.54</v>
      </c>
      <c r="AC117" s="274">
        <v>9653.3799999999992</v>
      </c>
      <c r="AD117" s="362">
        <v>9.4753136711748418</v>
      </c>
      <c r="AE117" s="274">
        <v>28.575129533678755</v>
      </c>
      <c r="AF117" s="362">
        <v>16.5</v>
      </c>
      <c r="AG117" s="274">
        <v>24.37</v>
      </c>
      <c r="AH117" s="362" t="s">
        <v>51</v>
      </c>
      <c r="AI117" s="274">
        <v>0</v>
      </c>
      <c r="AJ117" s="362">
        <v>119.67753842309135</v>
      </c>
      <c r="AK117" s="274">
        <v>14.86</v>
      </c>
      <c r="AL117" s="362">
        <v>13.9</v>
      </c>
      <c r="AM117" s="274">
        <v>7.3</v>
      </c>
      <c r="AN117" s="362">
        <v>61.23</v>
      </c>
      <c r="AO117" s="274">
        <v>2.777902270103886</v>
      </c>
      <c r="AP117" s="362">
        <v>53.67</v>
      </c>
      <c r="AQ117" s="274">
        <v>52.067039106145252</v>
      </c>
      <c r="AR117" s="362">
        <v>3.57</v>
      </c>
      <c r="AS117" s="274">
        <v>1.4354067029311339</v>
      </c>
      <c r="AT117" s="362">
        <v>21.582374410252719</v>
      </c>
      <c r="AU117" s="369"/>
      <c r="AV117" s="269"/>
      <c r="BJ117" s="365"/>
      <c r="BK117" s="365"/>
      <c r="BL117" s="368"/>
      <c r="BM117" s="368"/>
      <c r="BN117" s="236"/>
      <c r="BO117" s="236"/>
      <c r="BP117" s="236"/>
      <c r="BQ117" s="236"/>
      <c r="BR117" s="236"/>
      <c r="BS117" s="236"/>
      <c r="BT117" s="235"/>
      <c r="BU117" s="235"/>
      <c r="BV117" s="235"/>
      <c r="BW117" s="235"/>
      <c r="BX117" s="235"/>
      <c r="BY117" s="235"/>
      <c r="BZ117" s="235"/>
      <c r="CA117" s="235"/>
      <c r="CB117" s="235"/>
      <c r="CC117" s="235"/>
      <c r="CD117" s="235"/>
      <c r="CE117" s="235"/>
      <c r="CF117" s="235"/>
      <c r="CG117" s="235"/>
      <c r="CH117" s="235"/>
      <c r="CI117" s="235"/>
      <c r="CJ117" s="235"/>
      <c r="CK117" s="235"/>
      <c r="CL117" s="235"/>
      <c r="CM117" s="235"/>
      <c r="CN117" s="235"/>
      <c r="CO117" s="235"/>
      <c r="CP117" s="235"/>
      <c r="CQ117" s="235"/>
      <c r="CR117" s="235"/>
      <c r="CS117" s="235"/>
      <c r="CT117" s="235"/>
      <c r="CU117" s="235"/>
      <c r="CV117" s="235"/>
      <c r="CW117" s="235"/>
      <c r="CX117" s="235"/>
      <c r="CY117" s="235"/>
      <c r="CZ117" s="235"/>
      <c r="DA117" s="235"/>
      <c r="DB117" s="235"/>
      <c r="DC117" s="235"/>
      <c r="DD117" s="235"/>
      <c r="DE117" s="235"/>
      <c r="DF117" s="236"/>
      <c r="DG117" s="237"/>
      <c r="DH117" s="236"/>
      <c r="DI117" s="236"/>
      <c r="DJ117" s="236"/>
      <c r="DK117" s="235"/>
      <c r="DL117" s="235"/>
      <c r="DM117" s="236"/>
      <c r="DN117" s="235"/>
      <c r="DO117" s="238"/>
    </row>
    <row r="118" spans="1:119">
      <c r="A118" s="399">
        <v>75</v>
      </c>
      <c r="B118" s="400" t="s">
        <v>277</v>
      </c>
      <c r="C118" s="273">
        <v>56.1</v>
      </c>
      <c r="D118" s="362">
        <v>98.6</v>
      </c>
      <c r="E118" s="274">
        <v>527.9</v>
      </c>
      <c r="F118" s="362">
        <v>0</v>
      </c>
      <c r="G118" s="274">
        <v>77.397798742138363</v>
      </c>
      <c r="H118" s="362">
        <v>4</v>
      </c>
      <c r="I118" s="274">
        <v>45.997993981945839</v>
      </c>
      <c r="J118" s="362">
        <v>66.19496855345912</v>
      </c>
      <c r="K118" s="274">
        <v>36.89</v>
      </c>
      <c r="L118" s="362">
        <v>0.2735229759299781</v>
      </c>
      <c r="M118" s="274">
        <v>21</v>
      </c>
      <c r="N118" s="362">
        <v>52.6</v>
      </c>
      <c r="O118" s="274">
        <v>0.73221463022508038</v>
      </c>
      <c r="P118" s="362">
        <v>77.220911949685529</v>
      </c>
      <c r="Q118" s="274" t="s">
        <v>51</v>
      </c>
      <c r="R118" s="362" t="s">
        <v>51</v>
      </c>
      <c r="S118" s="274">
        <v>0</v>
      </c>
      <c r="T118" s="362">
        <v>5.2771331758907483</v>
      </c>
      <c r="U118" s="274">
        <v>69.198547798761211</v>
      </c>
      <c r="V118" s="362">
        <v>4.0570473817100003</v>
      </c>
      <c r="W118" s="274">
        <v>90.871875551399995</v>
      </c>
      <c r="X118" s="362" t="s">
        <v>51</v>
      </c>
      <c r="Y118" s="274">
        <v>797.32</v>
      </c>
      <c r="Z118" s="362">
        <v>4.09</v>
      </c>
      <c r="AA118" s="274">
        <v>2.0538519994249216E-2</v>
      </c>
      <c r="AB118" s="362">
        <v>1.53</v>
      </c>
      <c r="AC118" s="274">
        <v>10193.01</v>
      </c>
      <c r="AD118" s="362">
        <v>4.9182168656660554</v>
      </c>
      <c r="AE118" s="274">
        <v>30.818734358240974</v>
      </c>
      <c r="AF118" s="362">
        <v>11.4</v>
      </c>
      <c r="AG118" s="274">
        <v>16.8</v>
      </c>
      <c r="AH118" s="362" t="s">
        <v>51</v>
      </c>
      <c r="AI118" s="274">
        <v>0</v>
      </c>
      <c r="AJ118" s="362">
        <v>73.116123534224158</v>
      </c>
      <c r="AK118" s="274">
        <v>15.51</v>
      </c>
      <c r="AL118" s="362">
        <v>13.91</v>
      </c>
      <c r="AM118" s="274">
        <v>7.6</v>
      </c>
      <c r="AN118" s="362">
        <v>72.900000000000006</v>
      </c>
      <c r="AO118" s="274">
        <v>2.515609111246695</v>
      </c>
      <c r="AP118" s="362">
        <v>67.989999999999995</v>
      </c>
      <c r="AQ118" s="274">
        <v>52.464788732394361</v>
      </c>
      <c r="AR118" s="362">
        <v>3.67</v>
      </c>
      <c r="AS118" s="274">
        <v>1.7996495994962827</v>
      </c>
      <c r="AT118" s="362">
        <v>60.765263540343931</v>
      </c>
      <c r="AU118" s="403"/>
      <c r="DO118" s="238"/>
    </row>
    <row r="119" spans="1:119">
      <c r="A119" s="399">
        <v>212</v>
      </c>
      <c r="B119" s="400" t="s">
        <v>413</v>
      </c>
      <c r="C119" s="273" t="s">
        <v>51</v>
      </c>
      <c r="D119" s="362">
        <v>84.5</v>
      </c>
      <c r="E119" s="274">
        <v>250.2</v>
      </c>
      <c r="F119" s="362">
        <v>28.581979320531758</v>
      </c>
      <c r="G119" s="274">
        <v>96.418020679468242</v>
      </c>
      <c r="H119" s="362">
        <v>4</v>
      </c>
      <c r="I119" s="274">
        <v>62.951919493104732</v>
      </c>
      <c r="J119" s="362">
        <v>95.937961595273265</v>
      </c>
      <c r="K119" s="274">
        <v>80.16</v>
      </c>
      <c r="L119" s="362">
        <v>1.9342359767891684</v>
      </c>
      <c r="M119" s="274">
        <v>23.4</v>
      </c>
      <c r="N119" s="362">
        <v>66.2</v>
      </c>
      <c r="O119" s="274">
        <v>0.23049460766084046</v>
      </c>
      <c r="P119" s="362">
        <v>73.079763663220092</v>
      </c>
      <c r="Q119" s="274" t="s">
        <v>51</v>
      </c>
      <c r="R119" s="362" t="s">
        <v>51</v>
      </c>
      <c r="S119" s="274">
        <v>0</v>
      </c>
      <c r="T119" s="362">
        <v>3.2961996336996338</v>
      </c>
      <c r="U119" s="274">
        <v>59.3292934219131</v>
      </c>
      <c r="V119" s="362">
        <v>1.01064703671</v>
      </c>
      <c r="W119" s="274">
        <v>9.7681394949900007</v>
      </c>
      <c r="X119" s="362" t="s">
        <v>51</v>
      </c>
      <c r="Y119" s="274">
        <v>1072.47</v>
      </c>
      <c r="Z119" s="362">
        <v>6.65</v>
      </c>
      <c r="AA119" s="274">
        <v>0</v>
      </c>
      <c r="AB119" s="362">
        <v>1.95</v>
      </c>
      <c r="AC119" s="274">
        <v>10996.78</v>
      </c>
      <c r="AD119" s="362">
        <v>4.5739626227431103</v>
      </c>
      <c r="AE119" s="274">
        <v>29.603122966818479</v>
      </c>
      <c r="AF119" s="362">
        <v>9.6999999999999993</v>
      </c>
      <c r="AG119" s="274">
        <v>23.15</v>
      </c>
      <c r="AH119" s="362" t="s">
        <v>51</v>
      </c>
      <c r="AI119" s="274">
        <v>0</v>
      </c>
      <c r="AJ119" s="362">
        <v>70.229737113402066</v>
      </c>
      <c r="AK119" s="274">
        <v>31.56</v>
      </c>
      <c r="AL119" s="362">
        <v>15</v>
      </c>
      <c r="AM119" s="274">
        <v>7.6</v>
      </c>
      <c r="AN119" s="362">
        <v>64.36</v>
      </c>
      <c r="AO119" s="274">
        <v>1.7484725754727413</v>
      </c>
      <c r="AP119" s="362">
        <v>74.16</v>
      </c>
      <c r="AQ119" s="274">
        <v>49.526515151515149</v>
      </c>
      <c r="AR119" s="362">
        <v>3.57</v>
      </c>
      <c r="AS119" s="274">
        <v>1.6288725924596557</v>
      </c>
      <c r="AT119" s="362">
        <v>57.775569198021536</v>
      </c>
      <c r="AU119" s="369"/>
      <c r="AV119" s="269"/>
      <c r="BJ119" s="365"/>
      <c r="BK119" s="365"/>
      <c r="BL119" s="365"/>
      <c r="BM119" s="365"/>
      <c r="BN119" s="235"/>
      <c r="BO119" s="235"/>
      <c r="BP119" s="235"/>
      <c r="BQ119" s="235"/>
      <c r="BR119" s="235"/>
      <c r="BS119" s="235"/>
      <c r="BT119" s="235"/>
      <c r="BU119" s="235"/>
      <c r="BV119" s="235"/>
      <c r="BW119" s="235"/>
      <c r="BX119" s="235"/>
      <c r="BY119" s="235"/>
      <c r="BZ119" s="235"/>
      <c r="CA119" s="235"/>
      <c r="CB119" s="235"/>
      <c r="CC119" s="235"/>
      <c r="CD119" s="235"/>
      <c r="CE119" s="235"/>
      <c r="CF119" s="235"/>
      <c r="CG119" s="235"/>
      <c r="CH119" s="235"/>
      <c r="CI119" s="235"/>
      <c r="CJ119" s="235"/>
      <c r="CK119" s="235"/>
      <c r="CL119" s="235"/>
      <c r="CM119" s="235"/>
      <c r="CN119" s="235"/>
      <c r="CO119" s="235"/>
      <c r="CP119" s="235"/>
      <c r="CQ119" s="235"/>
      <c r="CR119" s="235"/>
      <c r="CS119" s="235"/>
      <c r="CT119" s="235"/>
      <c r="CU119" s="235"/>
      <c r="CV119" s="235"/>
      <c r="CW119" s="235"/>
      <c r="CX119" s="235"/>
      <c r="CY119" s="235"/>
      <c r="CZ119" s="235"/>
      <c r="DA119" s="235"/>
      <c r="DB119" s="235"/>
      <c r="DC119" s="235"/>
      <c r="DD119" s="235"/>
      <c r="DE119" s="235"/>
      <c r="DF119" s="235"/>
      <c r="DG119" s="235"/>
      <c r="DH119" s="235"/>
      <c r="DI119" s="235"/>
      <c r="DJ119" s="235"/>
      <c r="DK119" s="235"/>
      <c r="DL119" s="235"/>
      <c r="DM119" s="235"/>
      <c r="DN119" s="235"/>
      <c r="DO119" s="238"/>
    </row>
    <row r="120" spans="1:119">
      <c r="A120" s="399">
        <v>170</v>
      </c>
      <c r="B120" s="400" t="s">
        <v>371</v>
      </c>
      <c r="C120" s="273">
        <v>52.3</v>
      </c>
      <c r="D120" s="362">
        <v>98</v>
      </c>
      <c r="E120" s="274">
        <v>250.2</v>
      </c>
      <c r="F120" s="362">
        <v>17.978620019436345</v>
      </c>
      <c r="G120" s="274">
        <v>80.628441852931658</v>
      </c>
      <c r="H120" s="362">
        <v>4</v>
      </c>
      <c r="I120" s="274">
        <v>18.456375838926174</v>
      </c>
      <c r="J120" s="362">
        <v>99.546485260770979</v>
      </c>
      <c r="K120" s="274">
        <v>78.66</v>
      </c>
      <c r="L120" s="362">
        <v>5.6603773584905666</v>
      </c>
      <c r="M120" s="274">
        <v>12.5</v>
      </c>
      <c r="N120" s="362">
        <v>29.7</v>
      </c>
      <c r="O120" s="274">
        <v>0.41540755467196822</v>
      </c>
      <c r="P120" s="362">
        <v>51.409135082604472</v>
      </c>
      <c r="Q120" s="274" t="s">
        <v>51</v>
      </c>
      <c r="R120" s="362" t="s">
        <v>51</v>
      </c>
      <c r="S120" s="274">
        <v>66.956812855708066</v>
      </c>
      <c r="T120" s="362">
        <v>3.8175624073436261</v>
      </c>
      <c r="U120" s="274">
        <v>56.953913240309802</v>
      </c>
      <c r="V120" s="362">
        <v>0.50345807036800005</v>
      </c>
      <c r="W120" s="274">
        <v>19.5949156438</v>
      </c>
      <c r="X120" s="362" t="s">
        <v>51</v>
      </c>
      <c r="Y120" s="274">
        <v>894.64</v>
      </c>
      <c r="Z120" s="362">
        <v>5.42</v>
      </c>
      <c r="AA120" s="274">
        <v>0.21027155068831749</v>
      </c>
      <c r="AB120" s="362">
        <v>1.64</v>
      </c>
      <c r="AC120" s="274">
        <v>10354.34</v>
      </c>
      <c r="AD120" s="362">
        <v>4.8430388610106201</v>
      </c>
      <c r="AE120" s="274">
        <v>28.890193775689958</v>
      </c>
      <c r="AF120" s="362">
        <v>9.6999999999999993</v>
      </c>
      <c r="AG120" s="274">
        <v>19.53</v>
      </c>
      <c r="AH120" s="362" t="s">
        <v>51</v>
      </c>
      <c r="AI120" s="274">
        <v>0</v>
      </c>
      <c r="AJ120" s="362">
        <v>73.296966007102995</v>
      </c>
      <c r="AK120" s="274">
        <v>14.44</v>
      </c>
      <c r="AL120" s="362">
        <v>14.35</v>
      </c>
      <c r="AM120" s="274">
        <v>7.6</v>
      </c>
      <c r="AN120" s="362">
        <v>64.7</v>
      </c>
      <c r="AO120" s="274">
        <v>1.7484725754727413</v>
      </c>
      <c r="AP120" s="362">
        <v>70.19</v>
      </c>
      <c r="AQ120" s="274">
        <v>50.396991224404509</v>
      </c>
      <c r="AR120" s="362">
        <v>3.57</v>
      </c>
      <c r="AS120" s="274">
        <v>14.883430190961963</v>
      </c>
      <c r="AT120" s="362">
        <v>55.445687002531606</v>
      </c>
      <c r="AU120" s="369"/>
      <c r="AV120" s="269"/>
      <c r="BJ120" s="365"/>
      <c r="BK120" s="365"/>
      <c r="BL120" s="368"/>
      <c r="BM120" s="368"/>
      <c r="BN120" s="236"/>
      <c r="BO120" s="236"/>
      <c r="BP120" s="236"/>
      <c r="BQ120" s="236"/>
      <c r="BR120" s="236"/>
      <c r="BS120" s="236"/>
      <c r="BT120" s="235"/>
      <c r="BU120" s="235"/>
      <c r="BV120" s="235"/>
      <c r="BW120" s="235"/>
      <c r="BX120" s="235"/>
      <c r="BY120" s="235"/>
      <c r="BZ120" s="235"/>
      <c r="CA120" s="235"/>
      <c r="CB120" s="235"/>
      <c r="CC120" s="235"/>
      <c r="CD120" s="235"/>
      <c r="CE120" s="235"/>
      <c r="CF120" s="235"/>
      <c r="CG120" s="235"/>
      <c r="CH120" s="235"/>
      <c r="CI120" s="235"/>
      <c r="CJ120" s="235"/>
      <c r="CK120" s="235"/>
      <c r="CL120" s="235"/>
      <c r="CM120" s="235"/>
      <c r="CN120" s="235"/>
      <c r="CO120" s="235"/>
      <c r="CP120" s="235"/>
      <c r="CQ120" s="235"/>
      <c r="CR120" s="235"/>
      <c r="CS120" s="235"/>
      <c r="CT120" s="235"/>
      <c r="CU120" s="235"/>
      <c r="CV120" s="235"/>
      <c r="CW120" s="235"/>
      <c r="CX120" s="235"/>
      <c r="CY120" s="235"/>
      <c r="CZ120" s="235"/>
      <c r="DA120" s="235"/>
      <c r="DB120" s="235"/>
      <c r="DC120" s="235"/>
      <c r="DD120" s="235"/>
      <c r="DE120" s="235"/>
      <c r="DF120" s="236"/>
      <c r="DG120" s="237"/>
      <c r="DH120" s="236"/>
      <c r="DI120" s="236"/>
      <c r="DJ120" s="236"/>
      <c r="DK120" s="235"/>
      <c r="DL120" s="235"/>
      <c r="DM120" s="236"/>
      <c r="DN120" s="235"/>
      <c r="DO120" s="238"/>
    </row>
    <row r="121" spans="1:119">
      <c r="A121" s="399">
        <v>76</v>
      </c>
      <c r="B121" s="400" t="s">
        <v>278</v>
      </c>
      <c r="C121" s="273">
        <v>89.387083504730569</v>
      </c>
      <c r="D121" s="362">
        <v>94.3</v>
      </c>
      <c r="E121" s="274">
        <v>373.5</v>
      </c>
      <c r="F121" s="362">
        <v>0.52413190652981001</v>
      </c>
      <c r="G121" s="274">
        <v>79.427822668704962</v>
      </c>
      <c r="H121" s="362">
        <v>4</v>
      </c>
      <c r="I121" s="274">
        <v>52.407002188183803</v>
      </c>
      <c r="J121" s="362">
        <v>88.46909805634418</v>
      </c>
      <c r="K121" s="274">
        <v>78.5</v>
      </c>
      <c r="L121" s="362">
        <v>0.11494252873563218</v>
      </c>
      <c r="M121" s="274">
        <v>17.3</v>
      </c>
      <c r="N121" s="362">
        <v>30.6</v>
      </c>
      <c r="O121" s="274">
        <v>0.75756514123056717</v>
      </c>
      <c r="P121" s="362">
        <v>55.667176239353566</v>
      </c>
      <c r="Q121" s="274" t="s">
        <v>51</v>
      </c>
      <c r="R121" s="362" t="s">
        <v>51</v>
      </c>
      <c r="S121" s="274">
        <v>21.925016443762335</v>
      </c>
      <c r="T121" s="362">
        <v>4.5853381859431863</v>
      </c>
      <c r="U121" s="274">
        <v>75.062700421575997</v>
      </c>
      <c r="V121" s="362">
        <v>0.48038409442699997</v>
      </c>
      <c r="W121" s="274">
        <v>85.209184297600004</v>
      </c>
      <c r="X121" s="362" t="s">
        <v>51</v>
      </c>
      <c r="Y121" s="274">
        <v>994.61</v>
      </c>
      <c r="Z121" s="362">
        <v>5.54</v>
      </c>
      <c r="AA121" s="274">
        <v>7.5979594051883204E-2</v>
      </c>
      <c r="AB121" s="362">
        <v>1.92</v>
      </c>
      <c r="AC121" s="274">
        <v>10057.16</v>
      </c>
      <c r="AD121" s="362">
        <v>7.0996804373772759</v>
      </c>
      <c r="AE121" s="274">
        <v>27.908774642442985</v>
      </c>
      <c r="AF121" s="362">
        <v>17.7</v>
      </c>
      <c r="AG121" s="274">
        <v>18.329999999999998</v>
      </c>
      <c r="AH121" s="362" t="s">
        <v>51</v>
      </c>
      <c r="AI121" s="274">
        <v>87.986251920122882</v>
      </c>
      <c r="AJ121" s="362">
        <v>349.86821213778006</v>
      </c>
      <c r="AK121" s="274">
        <v>21.03</v>
      </c>
      <c r="AL121" s="362">
        <v>15.17</v>
      </c>
      <c r="AM121" s="274">
        <v>6.8</v>
      </c>
      <c r="AN121" s="362">
        <v>64.56</v>
      </c>
      <c r="AO121" s="274">
        <v>2.3789171370768076</v>
      </c>
      <c r="AP121" s="362">
        <v>74.92</v>
      </c>
      <c r="AQ121" s="274">
        <v>54.236848924591861</v>
      </c>
      <c r="AR121" s="362">
        <v>3.6</v>
      </c>
      <c r="AS121" s="274">
        <v>1.0252295790073231</v>
      </c>
      <c r="AT121" s="362">
        <v>73.336958074522016</v>
      </c>
      <c r="AU121" s="403"/>
      <c r="DO121" s="238"/>
    </row>
    <row r="122" spans="1:119">
      <c r="A122" s="399">
        <v>199</v>
      </c>
      <c r="B122" s="400" t="s">
        <v>400</v>
      </c>
      <c r="C122" s="273">
        <v>70.599999999999994</v>
      </c>
      <c r="D122" s="362">
        <v>93.6</v>
      </c>
      <c r="E122" s="274">
        <v>250.2</v>
      </c>
      <c r="F122" s="362">
        <v>0</v>
      </c>
      <c r="G122" s="274">
        <v>64.911727616645649</v>
      </c>
      <c r="H122" s="362">
        <v>4</v>
      </c>
      <c r="I122" s="274">
        <v>38.186545336366592</v>
      </c>
      <c r="J122" s="362">
        <v>82.818411097099613</v>
      </c>
      <c r="K122" s="274">
        <v>70.48</v>
      </c>
      <c r="L122" s="362">
        <v>1.7953321364452424</v>
      </c>
      <c r="M122" s="274">
        <v>20</v>
      </c>
      <c r="N122" s="362">
        <v>46.8</v>
      </c>
      <c r="O122" s="274">
        <v>0.55541746335245379</v>
      </c>
      <c r="P122" s="362">
        <v>42.213114754098363</v>
      </c>
      <c r="Q122" s="274" t="s">
        <v>51</v>
      </c>
      <c r="R122" s="362" t="s">
        <v>51</v>
      </c>
      <c r="S122" s="274">
        <v>422.07792207792204</v>
      </c>
      <c r="T122" s="362">
        <v>3.2961996336996338</v>
      </c>
      <c r="U122" s="274">
        <v>61.303090435009899</v>
      </c>
      <c r="V122" s="362">
        <v>1.01260182851</v>
      </c>
      <c r="W122" s="274">
        <v>13.4420308932</v>
      </c>
      <c r="X122" s="362" t="s">
        <v>51</v>
      </c>
      <c r="Y122" s="274">
        <v>1029.8</v>
      </c>
      <c r="Z122" s="362">
        <v>5.73</v>
      </c>
      <c r="AA122" s="274">
        <v>3.2934821987287158E-2</v>
      </c>
      <c r="AB122" s="362">
        <v>1.05</v>
      </c>
      <c r="AC122" s="274">
        <v>9898.7999999999993</v>
      </c>
      <c r="AD122" s="362">
        <v>5.2451167092877737</v>
      </c>
      <c r="AE122" s="274">
        <v>25.272206303724925</v>
      </c>
      <c r="AF122" s="362">
        <v>9.6999999999999993</v>
      </c>
      <c r="AG122" s="274">
        <v>17.010000000000002</v>
      </c>
      <c r="AH122" s="362" t="s">
        <v>51</v>
      </c>
      <c r="AI122" s="274">
        <v>0</v>
      </c>
      <c r="AJ122" s="362">
        <v>208.48370257471012</v>
      </c>
      <c r="AK122" s="274">
        <v>33.450000000000003</v>
      </c>
      <c r="AL122" s="362">
        <v>15.19</v>
      </c>
      <c r="AM122" s="274">
        <v>7.6</v>
      </c>
      <c r="AN122" s="362">
        <v>64.3</v>
      </c>
      <c r="AO122" s="274">
        <v>1.7484725754727413</v>
      </c>
      <c r="AP122" s="362">
        <v>78.41</v>
      </c>
      <c r="AQ122" s="274">
        <v>50.90397750100442</v>
      </c>
      <c r="AR122" s="362">
        <v>3.57</v>
      </c>
      <c r="AS122" s="274">
        <v>4.4147704414029434</v>
      </c>
      <c r="AT122" s="362">
        <v>59.905244687788176</v>
      </c>
      <c r="AU122" s="369"/>
      <c r="AV122" s="269"/>
      <c r="BJ122" s="365"/>
      <c r="BK122" s="365"/>
      <c r="BL122" s="365"/>
      <c r="BM122" s="365"/>
      <c r="BN122" s="235"/>
      <c r="BO122" s="235"/>
      <c r="BP122" s="235"/>
      <c r="BQ122" s="235"/>
      <c r="BR122" s="235"/>
      <c r="BS122" s="235"/>
      <c r="BT122" s="235"/>
      <c r="BU122" s="235"/>
      <c r="BV122" s="235"/>
      <c r="BW122" s="235"/>
      <c r="BX122" s="235"/>
      <c r="BY122" s="235"/>
      <c r="BZ122" s="235"/>
      <c r="CA122" s="235"/>
      <c r="CB122" s="235"/>
      <c r="CC122" s="235"/>
      <c r="CD122" s="235"/>
      <c r="CE122" s="235"/>
      <c r="CF122" s="235"/>
      <c r="CG122" s="235"/>
      <c r="CH122" s="235"/>
      <c r="CI122" s="235"/>
      <c r="CJ122" s="235"/>
      <c r="CK122" s="235"/>
      <c r="CL122" s="235"/>
      <c r="CM122" s="235"/>
      <c r="CN122" s="235"/>
      <c r="CO122" s="235"/>
      <c r="CP122" s="235"/>
      <c r="CQ122" s="235"/>
      <c r="CR122" s="235"/>
      <c r="CS122" s="235"/>
      <c r="CT122" s="235"/>
      <c r="CU122" s="235"/>
      <c r="CV122" s="235"/>
      <c r="CW122" s="235"/>
      <c r="CX122" s="235"/>
      <c r="CY122" s="235"/>
      <c r="CZ122" s="235"/>
      <c r="DA122" s="235"/>
      <c r="DB122" s="235"/>
      <c r="DC122" s="235"/>
      <c r="DD122" s="235"/>
      <c r="DE122" s="235"/>
      <c r="DF122" s="235"/>
      <c r="DG122" s="235"/>
      <c r="DH122" s="235"/>
      <c r="DI122" s="235"/>
      <c r="DJ122" s="235"/>
      <c r="DK122" s="235"/>
      <c r="DL122" s="235"/>
      <c r="DM122" s="235"/>
      <c r="DN122" s="235"/>
      <c r="DO122" s="238"/>
    </row>
    <row r="123" spans="1:119">
      <c r="A123" s="399">
        <v>77</v>
      </c>
      <c r="B123" s="400" t="s">
        <v>279</v>
      </c>
      <c r="C123" s="273">
        <v>38.788703640694109</v>
      </c>
      <c r="D123" s="362">
        <v>111.1</v>
      </c>
      <c r="E123" s="274">
        <v>572.20000000000005</v>
      </c>
      <c r="F123" s="362">
        <v>76.102675343456255</v>
      </c>
      <c r="G123" s="274">
        <v>76.409978308026027</v>
      </c>
      <c r="H123" s="362">
        <v>4</v>
      </c>
      <c r="I123" s="274">
        <v>65.634218289085538</v>
      </c>
      <c r="J123" s="362">
        <v>99.204627621113517</v>
      </c>
      <c r="K123" s="274">
        <v>3.12</v>
      </c>
      <c r="L123" s="362">
        <v>10.99476439790576</v>
      </c>
      <c r="M123" s="274">
        <v>19.2</v>
      </c>
      <c r="N123" s="362">
        <v>37</v>
      </c>
      <c r="O123" s="274">
        <v>0.59233436758532576</v>
      </c>
      <c r="P123" s="362">
        <v>49.38539407086045</v>
      </c>
      <c r="Q123" s="274" t="s">
        <v>51</v>
      </c>
      <c r="R123" s="362" t="s">
        <v>51</v>
      </c>
      <c r="S123" s="274">
        <v>18.399264029438822</v>
      </c>
      <c r="T123" s="362">
        <v>7.1636810386333076</v>
      </c>
      <c r="U123" s="274">
        <v>54.205847063923805</v>
      </c>
      <c r="V123" s="362">
        <v>0.72812021546299999</v>
      </c>
      <c r="W123" s="274">
        <v>21.330379214499999</v>
      </c>
      <c r="X123" s="362" t="s">
        <v>51</v>
      </c>
      <c r="Y123" s="274">
        <v>907.69</v>
      </c>
      <c r="Z123" s="362">
        <v>4.51</v>
      </c>
      <c r="AA123" s="274">
        <v>3.7994642755371497E-2</v>
      </c>
      <c r="AB123" s="362">
        <v>1.61</v>
      </c>
      <c r="AC123" s="274">
        <v>10083.540000000001</v>
      </c>
      <c r="AD123" s="362">
        <v>5.0675568272134797</v>
      </c>
      <c r="AE123" s="274">
        <v>26.353421859039837</v>
      </c>
      <c r="AF123" s="362">
        <v>9.8000000000000007</v>
      </c>
      <c r="AG123" s="274">
        <v>20.21</v>
      </c>
      <c r="AH123" s="362" t="s">
        <v>51</v>
      </c>
      <c r="AI123" s="274">
        <v>95.898466567052679</v>
      </c>
      <c r="AJ123" s="362">
        <v>84.819000000000017</v>
      </c>
      <c r="AK123" s="274">
        <v>32.94</v>
      </c>
      <c r="AL123" s="362">
        <v>13.55</v>
      </c>
      <c r="AM123" s="274">
        <v>7.5</v>
      </c>
      <c r="AN123" s="362">
        <v>71.45</v>
      </c>
      <c r="AO123" s="274">
        <v>14.562530218879759</v>
      </c>
      <c r="AP123" s="362">
        <v>72.89</v>
      </c>
      <c r="AQ123" s="274">
        <v>58.467451357194335</v>
      </c>
      <c r="AR123" s="362">
        <v>3.69</v>
      </c>
      <c r="AS123" s="274">
        <v>4.8712934962023002</v>
      </c>
      <c r="AT123" s="362">
        <v>51.88672644208571</v>
      </c>
      <c r="AU123" s="403"/>
      <c r="DO123" s="238"/>
    </row>
    <row r="124" spans="1:119">
      <c r="A124" s="399">
        <v>78</v>
      </c>
      <c r="B124" s="400" t="s">
        <v>280</v>
      </c>
      <c r="C124" s="273">
        <v>88.038277511961724</v>
      </c>
      <c r="D124" s="362">
        <v>98.8</v>
      </c>
      <c r="E124" s="274">
        <v>416.1</v>
      </c>
      <c r="F124" s="362">
        <v>22.71371769383698</v>
      </c>
      <c r="G124" s="274">
        <v>97.746852220013253</v>
      </c>
      <c r="H124" s="362">
        <v>4</v>
      </c>
      <c r="I124" s="274">
        <v>40.950302216252524</v>
      </c>
      <c r="J124" s="362">
        <v>81.09675281643473</v>
      </c>
      <c r="K124" s="274">
        <v>35.69</v>
      </c>
      <c r="L124" s="362">
        <v>11.627906976744185</v>
      </c>
      <c r="M124" s="274">
        <v>22.6</v>
      </c>
      <c r="N124" s="362">
        <v>52.6</v>
      </c>
      <c r="O124" s="274">
        <v>1.0137098145943189</v>
      </c>
      <c r="P124" s="362">
        <v>49.817760106030484</v>
      </c>
      <c r="Q124" s="274" t="s">
        <v>51</v>
      </c>
      <c r="R124" s="362" t="s">
        <v>51</v>
      </c>
      <c r="S124" s="274">
        <v>136.68204339654878</v>
      </c>
      <c r="T124" s="362">
        <v>4.1108282354665002</v>
      </c>
      <c r="U124" s="274">
        <v>38.9953710454214</v>
      </c>
      <c r="V124" s="362">
        <v>1.3178759538</v>
      </c>
      <c r="W124" s="274">
        <v>68.703268131000002</v>
      </c>
      <c r="X124" s="362" t="s">
        <v>51</v>
      </c>
      <c r="Y124" s="274">
        <v>1155.47</v>
      </c>
      <c r="Z124" s="362">
        <v>5.85</v>
      </c>
      <c r="AA124" s="274">
        <v>3.8275070170961975E-2</v>
      </c>
      <c r="AB124" s="362">
        <v>1.75</v>
      </c>
      <c r="AC124" s="274">
        <v>8962.31</v>
      </c>
      <c r="AD124" s="362">
        <v>11.611880419308914</v>
      </c>
      <c r="AE124" s="274">
        <v>24.20245398773006</v>
      </c>
      <c r="AF124" s="362">
        <v>15.1</v>
      </c>
      <c r="AG124" s="274">
        <v>16.53</v>
      </c>
      <c r="AH124" s="362" t="s">
        <v>51</v>
      </c>
      <c r="AI124" s="274">
        <v>0</v>
      </c>
      <c r="AJ124" s="362">
        <v>97.744073504273473</v>
      </c>
      <c r="AK124" s="274">
        <v>17.079999999999998</v>
      </c>
      <c r="AL124" s="362">
        <v>15.55</v>
      </c>
      <c r="AM124" s="274">
        <v>6.9</v>
      </c>
      <c r="AN124" s="362">
        <v>64.040000000000006</v>
      </c>
      <c r="AO124" s="274">
        <v>2.0869785656841149</v>
      </c>
      <c r="AP124" s="362">
        <v>78.52</v>
      </c>
      <c r="AQ124" s="274">
        <v>54.905808477237052</v>
      </c>
      <c r="AR124" s="362">
        <v>3.72</v>
      </c>
      <c r="AS124" s="274">
        <v>3.5650005265475562</v>
      </c>
      <c r="AT124" s="362">
        <v>36.197037344928141</v>
      </c>
      <c r="AU124" s="403"/>
      <c r="DO124" s="238"/>
    </row>
    <row r="125" spans="1:119">
      <c r="A125" s="399">
        <v>79</v>
      </c>
      <c r="B125" s="400" t="s">
        <v>281</v>
      </c>
      <c r="C125" s="273">
        <v>79.893617021276597</v>
      </c>
      <c r="D125" s="362">
        <v>102.3</v>
      </c>
      <c r="E125" s="274">
        <v>388.9</v>
      </c>
      <c r="F125" s="362">
        <v>76.376146788990823</v>
      </c>
      <c r="G125" s="274">
        <v>83.922018348623851</v>
      </c>
      <c r="H125" s="362">
        <v>4</v>
      </c>
      <c r="I125" s="274">
        <v>69.769119769119769</v>
      </c>
      <c r="J125" s="362">
        <v>85.22935779816514</v>
      </c>
      <c r="K125" s="274">
        <v>4.2300000000000004</v>
      </c>
      <c r="L125" s="362">
        <v>34.295081967213115</v>
      </c>
      <c r="M125" s="274">
        <v>25.7</v>
      </c>
      <c r="N125" s="362">
        <v>59</v>
      </c>
      <c r="O125" s="274">
        <v>3.1524905123339657</v>
      </c>
      <c r="P125" s="362">
        <v>74.105504587155963</v>
      </c>
      <c r="Q125" s="274" t="s">
        <v>51</v>
      </c>
      <c r="R125" s="362" t="s">
        <v>51</v>
      </c>
      <c r="S125" s="274">
        <v>24.195499637067506</v>
      </c>
      <c r="T125" s="362">
        <v>3.5311218784942229</v>
      </c>
      <c r="U125" s="274">
        <v>65.741375622068304</v>
      </c>
      <c r="V125" s="362">
        <v>0.67892931272299994</v>
      </c>
      <c r="W125" s="274">
        <v>29.453283518599999</v>
      </c>
      <c r="X125" s="362" t="s">
        <v>51</v>
      </c>
      <c r="Y125" s="274">
        <v>843.09</v>
      </c>
      <c r="Z125" s="362">
        <v>5.42</v>
      </c>
      <c r="AA125" s="274">
        <v>0.10105269026660488</v>
      </c>
      <c r="AB125" s="362">
        <v>1.31</v>
      </c>
      <c r="AC125" s="274">
        <v>10543.93</v>
      </c>
      <c r="AD125" s="362">
        <v>7.7553567713750784</v>
      </c>
      <c r="AE125" s="274">
        <v>32.362030905077262</v>
      </c>
      <c r="AF125" s="362">
        <v>12.4</v>
      </c>
      <c r="AG125" s="274">
        <v>23.23</v>
      </c>
      <c r="AH125" s="362" t="s">
        <v>51</v>
      </c>
      <c r="AI125" s="274">
        <v>173.97776264591442</v>
      </c>
      <c r="AJ125" s="362">
        <v>131.95058909563662</v>
      </c>
      <c r="AK125" s="274">
        <v>9.68</v>
      </c>
      <c r="AL125" s="362">
        <v>16.55</v>
      </c>
      <c r="AM125" s="274">
        <v>7.3</v>
      </c>
      <c r="AN125" s="362">
        <v>64.44</v>
      </c>
      <c r="AO125" s="274">
        <v>2.6571817034087597</v>
      </c>
      <c r="AP125" s="362">
        <v>73.91</v>
      </c>
      <c r="AQ125" s="274">
        <v>57.554170376966461</v>
      </c>
      <c r="AR125" s="362">
        <v>3.58</v>
      </c>
      <c r="AS125" s="274">
        <v>2.3707298996357915</v>
      </c>
      <c r="AT125" s="362">
        <v>65.271593250640578</v>
      </c>
      <c r="AU125" s="403"/>
      <c r="DO125" s="238"/>
    </row>
    <row r="126" spans="1:119">
      <c r="A126" s="399">
        <v>80</v>
      </c>
      <c r="B126" s="400" t="s">
        <v>282</v>
      </c>
      <c r="C126" s="273">
        <v>96.623722789871167</v>
      </c>
      <c r="D126" s="362">
        <v>86</v>
      </c>
      <c r="E126" s="274">
        <v>416.1</v>
      </c>
      <c r="F126" s="362">
        <v>97.989869368168485</v>
      </c>
      <c r="G126" s="274">
        <v>99.97867235403892</v>
      </c>
      <c r="H126" s="362">
        <v>3</v>
      </c>
      <c r="I126" s="274">
        <v>96.788413098236788</v>
      </c>
      <c r="J126" s="362">
        <v>100</v>
      </c>
      <c r="K126" s="274">
        <v>88.64</v>
      </c>
      <c r="L126" s="362">
        <v>3.5594531854526696</v>
      </c>
      <c r="M126" s="274">
        <v>59.8</v>
      </c>
      <c r="N126" s="362">
        <v>187.4</v>
      </c>
      <c r="O126" s="274">
        <v>6.6606508242346392</v>
      </c>
      <c r="P126" s="362">
        <v>96.411623567048792</v>
      </c>
      <c r="Q126" s="274"/>
      <c r="R126" s="362"/>
      <c r="S126" s="274">
        <v>26.678049301035106</v>
      </c>
      <c r="T126" s="362">
        <v>4.1108282354665002</v>
      </c>
      <c r="U126" s="274">
        <v>17.597884392926399</v>
      </c>
      <c r="V126" s="362">
        <v>0.65580131723799995</v>
      </c>
      <c r="W126" s="274">
        <v>13.962228419100001</v>
      </c>
      <c r="X126" s="362"/>
      <c r="Y126" s="274">
        <v>938.4</v>
      </c>
      <c r="Z126" s="362">
        <v>5.65</v>
      </c>
      <c r="AA126" s="274">
        <v>5.937427431442506E-2</v>
      </c>
      <c r="AB126" s="362">
        <v>1.43</v>
      </c>
      <c r="AC126" s="274">
        <v>9758.7800000000007</v>
      </c>
      <c r="AD126" s="362">
        <v>14.709981660990307</v>
      </c>
      <c r="AE126" s="274">
        <v>32.192378551342962</v>
      </c>
      <c r="AF126" s="362">
        <v>15.1</v>
      </c>
      <c r="AG126" s="274">
        <v>26.11</v>
      </c>
      <c r="AH126" s="362"/>
      <c r="AI126" s="274">
        <v>0</v>
      </c>
      <c r="AJ126" s="362">
        <v>178.49386734458872</v>
      </c>
      <c r="AK126" s="274">
        <v>7.08</v>
      </c>
      <c r="AL126" s="362">
        <v>17.77</v>
      </c>
      <c r="AM126" s="274">
        <v>6.9</v>
      </c>
      <c r="AN126" s="362">
        <v>62.36</v>
      </c>
      <c r="AO126" s="274">
        <v>2.0869785656841149</v>
      </c>
      <c r="AP126" s="362">
        <v>72.73</v>
      </c>
      <c r="AQ126" s="274">
        <v>52.018584793118606</v>
      </c>
      <c r="AR126" s="362">
        <v>3.72</v>
      </c>
      <c r="AS126" s="274">
        <v>5.9754772338418292</v>
      </c>
      <c r="AT126" s="362">
        <v>13.43004087118009</v>
      </c>
      <c r="AU126" s="403"/>
      <c r="DO126" s="238"/>
    </row>
    <row r="127" spans="1:119">
      <c r="A127" s="399">
        <v>81</v>
      </c>
      <c r="B127" s="400" t="s">
        <v>283</v>
      </c>
      <c r="C127" s="273">
        <v>99</v>
      </c>
      <c r="D127" s="362">
        <v>93.6</v>
      </c>
      <c r="E127" s="274">
        <v>373.5</v>
      </c>
      <c r="F127" s="362">
        <v>67.5</v>
      </c>
      <c r="G127" s="274">
        <v>86.598837209302332</v>
      </c>
      <c r="H127" s="362">
        <v>3</v>
      </c>
      <c r="I127" s="274">
        <v>79.542119166422083</v>
      </c>
      <c r="J127" s="362">
        <v>88.488372093023258</v>
      </c>
      <c r="K127" s="274">
        <v>11.91</v>
      </c>
      <c r="L127" s="362">
        <v>4.6511627906976747</v>
      </c>
      <c r="M127" s="274">
        <v>35.200000000000003</v>
      </c>
      <c r="N127" s="362">
        <v>88.4</v>
      </c>
      <c r="O127" s="274">
        <v>1.0251244509516837</v>
      </c>
      <c r="P127" s="362">
        <v>73.95348837209302</v>
      </c>
      <c r="Q127" s="274" t="s">
        <v>51</v>
      </c>
      <c r="R127" s="362" t="s">
        <v>51</v>
      </c>
      <c r="S127" s="274">
        <v>146.75667742882302</v>
      </c>
      <c r="T127" s="362">
        <v>3.7892522470835726</v>
      </c>
      <c r="U127" s="274">
        <v>62.489307632294803</v>
      </c>
      <c r="V127" s="362">
        <v>0.88172929238200004</v>
      </c>
      <c r="W127" s="274">
        <v>70.634505776599994</v>
      </c>
      <c r="X127" s="362" t="s">
        <v>51</v>
      </c>
      <c r="Y127" s="274">
        <v>938.49</v>
      </c>
      <c r="Z127" s="362">
        <v>5.86</v>
      </c>
      <c r="AA127" s="274">
        <v>5.8481242141583081E-2</v>
      </c>
      <c r="AB127" s="362">
        <v>2.12</v>
      </c>
      <c r="AC127" s="274">
        <v>9377.68</v>
      </c>
      <c r="AD127" s="362">
        <v>8.9361941136823209</v>
      </c>
      <c r="AE127" s="274">
        <v>23.412073490813647</v>
      </c>
      <c r="AF127" s="362">
        <v>17.7</v>
      </c>
      <c r="AG127" s="274">
        <v>19.14</v>
      </c>
      <c r="AH127" s="362" t="s">
        <v>51</v>
      </c>
      <c r="AI127" s="274">
        <v>1.2429523245484158</v>
      </c>
      <c r="AJ127" s="362">
        <v>118.31032648244664</v>
      </c>
      <c r="AK127" s="274">
        <v>13.87</v>
      </c>
      <c r="AL127" s="362">
        <v>14.96</v>
      </c>
      <c r="AM127" s="274">
        <v>6.8</v>
      </c>
      <c r="AN127" s="362">
        <v>62.44</v>
      </c>
      <c r="AO127" s="274">
        <v>2.3789171370768076</v>
      </c>
      <c r="AP127" s="362">
        <v>80.349999999999994</v>
      </c>
      <c r="AQ127" s="274">
        <v>53.514817367332881</v>
      </c>
      <c r="AR127" s="362">
        <v>3.6</v>
      </c>
      <c r="AS127" s="274">
        <v>1.2380706585828276</v>
      </c>
      <c r="AT127" s="362">
        <v>57.149663551133585</v>
      </c>
      <c r="AU127" s="369"/>
      <c r="AV127" s="269"/>
      <c r="BJ127" s="365"/>
      <c r="BK127" s="365"/>
      <c r="BL127" s="365"/>
      <c r="BM127" s="365"/>
      <c r="BN127" s="235"/>
      <c r="BO127" s="235"/>
      <c r="BP127" s="235"/>
      <c r="BQ127" s="235"/>
      <c r="BR127" s="235"/>
      <c r="BS127" s="235"/>
      <c r="BT127" s="235"/>
      <c r="BU127" s="235"/>
      <c r="BV127" s="235"/>
      <c r="BW127" s="235"/>
      <c r="BX127" s="235"/>
      <c r="BY127" s="235"/>
      <c r="BZ127" s="235"/>
      <c r="CA127" s="235"/>
      <c r="CB127" s="235"/>
      <c r="CC127" s="235"/>
      <c r="CD127" s="235"/>
      <c r="CE127" s="235"/>
      <c r="CF127" s="235"/>
      <c r="CG127" s="235"/>
      <c r="CH127" s="235"/>
      <c r="CI127" s="235"/>
      <c r="CJ127" s="235"/>
      <c r="CK127" s="235"/>
      <c r="CL127" s="235"/>
      <c r="CM127" s="235"/>
      <c r="CN127" s="235"/>
      <c r="CO127" s="235"/>
      <c r="CP127" s="235"/>
      <c r="CQ127" s="235"/>
      <c r="CR127" s="235"/>
      <c r="CS127" s="235"/>
      <c r="CT127" s="235"/>
      <c r="CU127" s="235"/>
      <c r="CV127" s="235"/>
      <c r="CW127" s="235"/>
      <c r="CX127" s="235"/>
      <c r="CY127" s="235"/>
      <c r="CZ127" s="235"/>
      <c r="DA127" s="235"/>
      <c r="DB127" s="235"/>
      <c r="DC127" s="235"/>
      <c r="DD127" s="235"/>
      <c r="DE127" s="235"/>
      <c r="DF127" s="236"/>
      <c r="DG127" s="237"/>
      <c r="DH127" s="236"/>
      <c r="DI127" s="236"/>
      <c r="DJ127" s="236"/>
      <c r="DK127" s="235"/>
      <c r="DL127" s="235"/>
      <c r="DM127" s="236"/>
      <c r="DN127" s="235"/>
      <c r="DO127" s="238"/>
    </row>
    <row r="128" spans="1:119">
      <c r="A128" s="399">
        <v>82</v>
      </c>
      <c r="B128" s="400" t="s">
        <v>284</v>
      </c>
      <c r="C128" s="273">
        <v>78.645461043602566</v>
      </c>
      <c r="D128" s="362">
        <v>113.9</v>
      </c>
      <c r="E128" s="274">
        <v>338.29999999999995</v>
      </c>
      <c r="F128" s="362">
        <v>78.961748633879779</v>
      </c>
      <c r="G128" s="274">
        <v>99.380692167577408</v>
      </c>
      <c r="H128" s="362">
        <v>3</v>
      </c>
      <c r="I128" s="274">
        <v>98.012646793134593</v>
      </c>
      <c r="J128" s="362">
        <v>100</v>
      </c>
      <c r="K128" s="274">
        <v>64.19</v>
      </c>
      <c r="L128" s="362">
        <v>5.408328826392645E-2</v>
      </c>
      <c r="M128" s="274">
        <v>23.9</v>
      </c>
      <c r="N128" s="362">
        <v>103.7</v>
      </c>
      <c r="O128" s="274">
        <v>0.46845117223555471</v>
      </c>
      <c r="P128" s="362">
        <v>65.428051001821501</v>
      </c>
      <c r="Q128" s="274" t="s">
        <v>51</v>
      </c>
      <c r="R128" s="362" t="s">
        <v>51</v>
      </c>
      <c r="S128" s="274">
        <v>0</v>
      </c>
      <c r="T128" s="362">
        <v>4.2288445622578603</v>
      </c>
      <c r="U128" s="274">
        <v>55.597960630312606</v>
      </c>
      <c r="V128" s="362">
        <v>0.354305198898</v>
      </c>
      <c r="W128" s="274">
        <v>35.220304157999998</v>
      </c>
      <c r="X128" s="362" t="s">
        <v>51</v>
      </c>
      <c r="Y128" s="274">
        <v>744.74</v>
      </c>
      <c r="Z128" s="362">
        <v>4.6900000000000004</v>
      </c>
      <c r="AA128" s="274">
        <v>8.1223094849768501E-2</v>
      </c>
      <c r="AB128" s="362">
        <v>1.67</v>
      </c>
      <c r="AC128" s="274">
        <v>11036.98</v>
      </c>
      <c r="AD128" s="362">
        <v>5.6837011997083575</v>
      </c>
      <c r="AE128" s="274">
        <v>35.802906770648704</v>
      </c>
      <c r="AF128" s="362">
        <v>9.1999999999999993</v>
      </c>
      <c r="AG128" s="274">
        <v>22.44</v>
      </c>
      <c r="AH128" s="362" t="s">
        <v>51</v>
      </c>
      <c r="AI128" s="274">
        <v>268.6108540459727</v>
      </c>
      <c r="AJ128" s="362">
        <v>135.76983779071577</v>
      </c>
      <c r="AK128" s="274">
        <v>10.8</v>
      </c>
      <c r="AL128" s="362">
        <v>12.62</v>
      </c>
      <c r="AM128" s="274">
        <v>7.6</v>
      </c>
      <c r="AN128" s="362">
        <v>71.599999999999994</v>
      </c>
      <c r="AO128" s="274">
        <v>2.1242872489876872</v>
      </c>
      <c r="AP128" s="362">
        <v>69.17</v>
      </c>
      <c r="AQ128" s="274">
        <v>60.354609929078016</v>
      </c>
      <c r="AR128" s="362">
        <v>3.78</v>
      </c>
      <c r="AS128" s="274">
        <v>21.880522444955229</v>
      </c>
      <c r="AT128" s="362">
        <v>53.538021674720611</v>
      </c>
      <c r="AU128" s="369"/>
      <c r="AV128" s="269"/>
      <c r="BJ128" s="365"/>
      <c r="BK128" s="365"/>
      <c r="BL128" s="368"/>
      <c r="BM128" s="368"/>
      <c r="BN128" s="236"/>
      <c r="BO128" s="236"/>
      <c r="BP128" s="236"/>
      <c r="BQ128" s="236"/>
      <c r="BR128" s="236"/>
      <c r="BS128" s="236"/>
      <c r="BT128" s="235"/>
      <c r="BU128" s="235"/>
      <c r="BV128" s="235"/>
      <c r="BW128" s="235"/>
      <c r="BX128" s="235"/>
      <c r="BY128" s="235"/>
      <c r="BZ128" s="235"/>
      <c r="CA128" s="235"/>
      <c r="CB128" s="235"/>
      <c r="CC128" s="235"/>
      <c r="CD128" s="235"/>
      <c r="CE128" s="235"/>
      <c r="CF128" s="235"/>
      <c r="CG128" s="235"/>
      <c r="CH128" s="235"/>
      <c r="CI128" s="235"/>
      <c r="CJ128" s="235"/>
      <c r="CK128" s="235"/>
      <c r="CL128" s="235"/>
      <c r="CM128" s="235"/>
      <c r="CN128" s="235"/>
      <c r="CO128" s="235"/>
      <c r="CP128" s="235"/>
      <c r="CQ128" s="235"/>
      <c r="CR128" s="235"/>
      <c r="CS128" s="235"/>
      <c r="CT128" s="235"/>
      <c r="CU128" s="235"/>
      <c r="CV128" s="235"/>
      <c r="CW128" s="235"/>
      <c r="CX128" s="235"/>
      <c r="CY128" s="235"/>
      <c r="CZ128" s="235"/>
      <c r="DA128" s="235"/>
      <c r="DB128" s="235"/>
      <c r="DC128" s="235"/>
      <c r="DD128" s="235"/>
      <c r="DE128" s="235"/>
      <c r="DF128" s="236"/>
      <c r="DG128" s="237"/>
      <c r="DH128" s="236"/>
      <c r="DI128" s="236"/>
      <c r="DJ128" s="236"/>
      <c r="DK128" s="235"/>
      <c r="DL128" s="235"/>
      <c r="DM128" s="236"/>
      <c r="DN128" s="235"/>
      <c r="DO128" s="238"/>
    </row>
    <row r="129" spans="1:119">
      <c r="A129" s="399">
        <v>83</v>
      </c>
      <c r="B129" s="400" t="s">
        <v>285</v>
      </c>
      <c r="C129" s="273">
        <v>59.373470386686243</v>
      </c>
      <c r="D129" s="362">
        <v>95.1</v>
      </c>
      <c r="E129" s="274">
        <v>388.9</v>
      </c>
      <c r="F129" s="362">
        <v>90.141369047619051</v>
      </c>
      <c r="G129" s="274">
        <v>94.382440476190482</v>
      </c>
      <c r="H129" s="362">
        <v>4</v>
      </c>
      <c r="I129" s="274">
        <v>91.17647058823529</v>
      </c>
      <c r="J129" s="362">
        <v>94.754464285714292</v>
      </c>
      <c r="K129" s="274">
        <v>42.52</v>
      </c>
      <c r="L129" s="362">
        <v>3.753609239653513</v>
      </c>
      <c r="M129" s="274">
        <v>43.5</v>
      </c>
      <c r="N129" s="362">
        <v>197.2</v>
      </c>
      <c r="O129" s="274">
        <v>0.67418867924528303</v>
      </c>
      <c r="P129" s="362">
        <v>62.90922619047619</v>
      </c>
      <c r="Q129" s="274" t="s">
        <v>51</v>
      </c>
      <c r="R129" s="362" t="s">
        <v>51</v>
      </c>
      <c r="S129" s="274">
        <v>191.71779141104295</v>
      </c>
      <c r="T129" s="362">
        <v>3.5311218784942229</v>
      </c>
      <c r="U129" s="274">
        <v>74.546109951173307</v>
      </c>
      <c r="V129" s="362">
        <v>0.349820485184</v>
      </c>
      <c r="W129" s="274">
        <v>59.942717255399998</v>
      </c>
      <c r="X129" s="362" t="s">
        <v>51</v>
      </c>
      <c r="Y129" s="274">
        <v>1027.75</v>
      </c>
      <c r="Z129" s="362">
        <v>5.62</v>
      </c>
      <c r="AA129" s="274">
        <v>5.4978888106911941E-3</v>
      </c>
      <c r="AB129" s="362">
        <v>1.67</v>
      </c>
      <c r="AC129" s="274">
        <v>9215.82</v>
      </c>
      <c r="AD129" s="362">
        <v>6.7589679043423532</v>
      </c>
      <c r="AE129" s="274">
        <v>25.524934383202101</v>
      </c>
      <c r="AF129" s="362">
        <v>12.4</v>
      </c>
      <c r="AG129" s="274">
        <v>23.75</v>
      </c>
      <c r="AH129" s="362" t="s">
        <v>51</v>
      </c>
      <c r="AI129" s="274">
        <v>122.00634615384615</v>
      </c>
      <c r="AJ129" s="362">
        <v>121.95159453741104</v>
      </c>
      <c r="AK129" s="274">
        <v>13.69</v>
      </c>
      <c r="AL129" s="362">
        <v>17.28</v>
      </c>
      <c r="AM129" s="274">
        <v>7.3</v>
      </c>
      <c r="AN129" s="362">
        <v>62.26</v>
      </c>
      <c r="AO129" s="274">
        <v>2.6571817034087597</v>
      </c>
      <c r="AP129" s="362">
        <v>76.61</v>
      </c>
      <c r="AQ129" s="274">
        <v>54.335793357933582</v>
      </c>
      <c r="AR129" s="362">
        <v>3.58</v>
      </c>
      <c r="AS129" s="274">
        <v>3.8248846581495202</v>
      </c>
      <c r="AT129" s="362">
        <v>73.915359711647113</v>
      </c>
      <c r="AU129" s="369"/>
      <c r="AV129" s="269"/>
      <c r="BJ129" s="365"/>
      <c r="BK129" s="365"/>
      <c r="BL129" s="368"/>
      <c r="BM129" s="368"/>
      <c r="BN129" s="236"/>
      <c r="BO129" s="236"/>
      <c r="BP129" s="236"/>
      <c r="BQ129" s="236"/>
      <c r="BR129" s="236"/>
      <c r="BS129" s="236"/>
      <c r="BT129" s="235"/>
      <c r="BU129" s="235"/>
      <c r="BV129" s="235"/>
      <c r="BW129" s="235"/>
      <c r="BX129" s="235"/>
      <c r="BY129" s="235"/>
      <c r="BZ129" s="235"/>
      <c r="CA129" s="235"/>
      <c r="CB129" s="235"/>
      <c r="CC129" s="235"/>
      <c r="CD129" s="235"/>
      <c r="CE129" s="235"/>
      <c r="CF129" s="235"/>
      <c r="CG129" s="235"/>
      <c r="CH129" s="235"/>
      <c r="CI129" s="235"/>
      <c r="CJ129" s="235"/>
      <c r="CK129" s="235"/>
      <c r="CL129" s="235"/>
      <c r="CM129" s="235"/>
      <c r="CN129" s="235"/>
      <c r="CO129" s="235"/>
      <c r="CP129" s="235"/>
      <c r="CQ129" s="235"/>
      <c r="CR129" s="235"/>
      <c r="CS129" s="235"/>
      <c r="CT129" s="235"/>
      <c r="CU129" s="235"/>
      <c r="CV129" s="235"/>
      <c r="CW129" s="235"/>
      <c r="CX129" s="235"/>
      <c r="CY129" s="235"/>
      <c r="CZ129" s="235"/>
      <c r="DA129" s="235"/>
      <c r="DB129" s="235"/>
      <c r="DC129" s="235"/>
      <c r="DD129" s="235"/>
      <c r="DE129" s="235"/>
      <c r="DF129" s="236"/>
      <c r="DG129" s="237"/>
      <c r="DH129" s="236"/>
      <c r="DI129" s="236"/>
      <c r="DJ129" s="236"/>
      <c r="DK129" s="235"/>
      <c r="DL129" s="235"/>
      <c r="DM129" s="236"/>
      <c r="DN129" s="235"/>
      <c r="DO129" s="238"/>
    </row>
    <row r="130" spans="1:119">
      <c r="A130" s="399">
        <v>84</v>
      </c>
      <c r="B130" s="400" t="s">
        <v>286</v>
      </c>
      <c r="C130" s="273">
        <v>76.7</v>
      </c>
      <c r="D130" s="362">
        <v>85.3</v>
      </c>
      <c r="E130" s="274">
        <v>527.9</v>
      </c>
      <c r="F130" s="362">
        <v>65.649658074697527</v>
      </c>
      <c r="G130" s="274">
        <v>92.047529164216982</v>
      </c>
      <c r="H130" s="362">
        <v>1</v>
      </c>
      <c r="I130" s="274">
        <v>85.876244316087011</v>
      </c>
      <c r="J130" s="362">
        <v>92.57666243772627</v>
      </c>
      <c r="K130" s="274">
        <v>71.8</v>
      </c>
      <c r="L130" s="362">
        <v>1.6011192289755944</v>
      </c>
      <c r="M130" s="274">
        <v>55.4</v>
      </c>
      <c r="N130" s="362">
        <v>113.4</v>
      </c>
      <c r="O130" s="274">
        <v>3.7884978513848377</v>
      </c>
      <c r="P130" s="362">
        <v>86.316799207847268</v>
      </c>
      <c r="Q130" s="274" t="s">
        <v>51</v>
      </c>
      <c r="R130" s="362" t="s">
        <v>51</v>
      </c>
      <c r="S130" s="274">
        <v>25.053238131028436</v>
      </c>
      <c r="T130" s="362">
        <v>5.2771331758907483</v>
      </c>
      <c r="U130" s="274">
        <v>71.656760736124397</v>
      </c>
      <c r="V130" s="362">
        <v>1.5295072087299999</v>
      </c>
      <c r="W130" s="274">
        <v>66.686968701500007</v>
      </c>
      <c r="X130" s="362" t="s">
        <v>51</v>
      </c>
      <c r="Y130" s="274">
        <v>810.06</v>
      </c>
      <c r="Z130" s="362">
        <v>4.33</v>
      </c>
      <c r="AA130" s="274">
        <v>5.654580524368101E-2</v>
      </c>
      <c r="AB130" s="362">
        <v>1.58</v>
      </c>
      <c r="AC130" s="274">
        <v>10167.379999999999</v>
      </c>
      <c r="AD130" s="362">
        <v>7.1610405914353468</v>
      </c>
      <c r="AE130" s="274">
        <v>32.402105384926834</v>
      </c>
      <c r="AF130" s="362">
        <v>11.4</v>
      </c>
      <c r="AG130" s="274">
        <v>21.84</v>
      </c>
      <c r="AH130" s="362" t="s">
        <v>51</v>
      </c>
      <c r="AI130" s="274">
        <v>0</v>
      </c>
      <c r="AJ130" s="362">
        <v>76.426975944837139</v>
      </c>
      <c r="AK130" s="274">
        <v>13.01</v>
      </c>
      <c r="AL130" s="362">
        <v>14.88</v>
      </c>
      <c r="AM130" s="274">
        <v>7.6</v>
      </c>
      <c r="AN130" s="362">
        <v>70.22</v>
      </c>
      <c r="AO130" s="274">
        <v>2.515609111246695</v>
      </c>
      <c r="AP130" s="362">
        <v>64.56</v>
      </c>
      <c r="AQ130" s="274">
        <v>49.518898948479553</v>
      </c>
      <c r="AR130" s="362">
        <v>3.67</v>
      </c>
      <c r="AS130" s="274">
        <v>2.9051878354203935</v>
      </c>
      <c r="AT130" s="362">
        <v>69.671500853558513</v>
      </c>
      <c r="AU130" s="369"/>
      <c r="AV130" s="269"/>
      <c r="BJ130" s="365"/>
      <c r="BK130" s="365"/>
      <c r="BL130" s="368"/>
      <c r="BM130" s="368"/>
      <c r="BN130" s="236"/>
      <c r="BO130" s="236"/>
      <c r="BP130" s="236"/>
      <c r="BQ130" s="236"/>
      <c r="BR130" s="236"/>
      <c r="BS130" s="236"/>
      <c r="BT130" s="235"/>
      <c r="BU130" s="235"/>
      <c r="BV130" s="235"/>
      <c r="BW130" s="235"/>
      <c r="BX130" s="235"/>
      <c r="BY130" s="235"/>
      <c r="BZ130" s="235"/>
      <c r="CA130" s="235"/>
      <c r="CB130" s="235"/>
      <c r="CC130" s="235"/>
      <c r="CD130" s="235"/>
      <c r="CE130" s="235"/>
      <c r="CF130" s="235"/>
      <c r="CG130" s="235"/>
      <c r="CH130" s="235"/>
      <c r="CI130" s="235"/>
      <c r="CJ130" s="235"/>
      <c r="CK130" s="235"/>
      <c r="CL130" s="235"/>
      <c r="CM130" s="235"/>
      <c r="CN130" s="235"/>
      <c r="CO130" s="235"/>
      <c r="CP130" s="235"/>
      <c r="CQ130" s="235"/>
      <c r="CR130" s="235"/>
      <c r="CS130" s="235"/>
      <c r="CT130" s="235"/>
      <c r="CU130" s="235"/>
      <c r="CV130" s="235"/>
      <c r="CW130" s="235"/>
      <c r="CX130" s="235"/>
      <c r="CY130" s="235"/>
      <c r="CZ130" s="235"/>
      <c r="DA130" s="235"/>
      <c r="DB130" s="235"/>
      <c r="DC130" s="235"/>
      <c r="DD130" s="235"/>
      <c r="DE130" s="235"/>
      <c r="DF130" s="236"/>
      <c r="DG130" s="237"/>
      <c r="DH130" s="236"/>
      <c r="DI130" s="236"/>
      <c r="DJ130" s="236"/>
      <c r="DK130" s="235"/>
      <c r="DL130" s="235"/>
      <c r="DM130" s="236"/>
      <c r="DN130" s="235"/>
      <c r="DO130" s="238"/>
    </row>
    <row r="131" spans="1:119">
      <c r="A131" s="399">
        <v>85</v>
      </c>
      <c r="B131" s="400" t="s">
        <v>287</v>
      </c>
      <c r="C131" s="273">
        <v>83.9</v>
      </c>
      <c r="D131" s="362">
        <v>89.1</v>
      </c>
      <c r="E131" s="274">
        <v>250.2</v>
      </c>
      <c r="F131" s="362">
        <v>78.069736183222204</v>
      </c>
      <c r="G131" s="274">
        <v>94.742113169754631</v>
      </c>
      <c r="H131" s="362">
        <v>1</v>
      </c>
      <c r="I131" s="274">
        <v>76.345690648235419</v>
      </c>
      <c r="J131" s="362">
        <v>97.406636270194767</v>
      </c>
      <c r="K131" s="274">
        <v>84.87</v>
      </c>
      <c r="L131" s="362">
        <v>1.2224764083500144</v>
      </c>
      <c r="M131" s="274">
        <v>70.5</v>
      </c>
      <c r="N131" s="362">
        <v>151.5</v>
      </c>
      <c r="O131" s="274">
        <v>3.163288805770772</v>
      </c>
      <c r="P131" s="362">
        <v>77.416124186279418</v>
      </c>
      <c r="Q131" s="274" t="s">
        <v>51</v>
      </c>
      <c r="R131" s="362" t="s">
        <v>51</v>
      </c>
      <c r="S131" s="274">
        <v>40.236051502145919</v>
      </c>
      <c r="T131" s="362">
        <v>3.8175624073436261</v>
      </c>
      <c r="U131" s="274">
        <v>60.622431246211235</v>
      </c>
      <c r="V131" s="362">
        <v>1.3612626405699999</v>
      </c>
      <c r="W131" s="274">
        <v>29.9270041427</v>
      </c>
      <c r="X131" s="362" t="s">
        <v>51</v>
      </c>
      <c r="Y131" s="274">
        <v>916.32</v>
      </c>
      <c r="Z131" s="362">
        <v>5.03</v>
      </c>
      <c r="AA131" s="274">
        <v>4.4069056553239519E-2</v>
      </c>
      <c r="AB131" s="362">
        <v>1.33</v>
      </c>
      <c r="AC131" s="274">
        <v>11264.2</v>
      </c>
      <c r="AD131" s="362">
        <v>7.0394343617804997</v>
      </c>
      <c r="AE131" s="274">
        <v>34.558575896078899</v>
      </c>
      <c r="AF131" s="362">
        <v>9.6999999999999993</v>
      </c>
      <c r="AG131" s="274">
        <v>28.63</v>
      </c>
      <c r="AH131" s="362" t="s">
        <v>51</v>
      </c>
      <c r="AI131" s="274">
        <v>0</v>
      </c>
      <c r="AJ131" s="362">
        <v>160.03269514084568</v>
      </c>
      <c r="AK131" s="274">
        <v>19.22</v>
      </c>
      <c r="AL131" s="362">
        <v>14.18</v>
      </c>
      <c r="AM131" s="274">
        <v>7.6</v>
      </c>
      <c r="AN131" s="362">
        <v>68.22</v>
      </c>
      <c r="AO131" s="274">
        <v>1.7484725754727413</v>
      </c>
      <c r="AP131" s="362">
        <v>64.150000000000006</v>
      </c>
      <c r="AQ131" s="274">
        <v>51.739412273120131</v>
      </c>
      <c r="AR131" s="362">
        <v>3.57</v>
      </c>
      <c r="AS131" s="274">
        <v>5.0837395334802471</v>
      </c>
      <c r="AT131" s="362">
        <v>57.280682418996264</v>
      </c>
      <c r="AU131" s="369"/>
      <c r="AV131" s="269"/>
      <c r="BJ131" s="365"/>
      <c r="BK131" s="365"/>
      <c r="BL131" s="368"/>
      <c r="BM131" s="368"/>
      <c r="BN131" s="236"/>
      <c r="BO131" s="236"/>
      <c r="BP131" s="236"/>
      <c r="BQ131" s="236"/>
      <c r="BR131" s="236"/>
      <c r="BS131" s="236"/>
      <c r="BT131" s="235"/>
      <c r="BU131" s="235"/>
      <c r="BV131" s="235"/>
      <c r="BW131" s="235"/>
      <c r="BX131" s="235"/>
      <c r="BY131" s="235"/>
      <c r="BZ131" s="235"/>
      <c r="CA131" s="235"/>
      <c r="CB131" s="235"/>
      <c r="CC131" s="235"/>
      <c r="CD131" s="235"/>
      <c r="CE131" s="235"/>
      <c r="CF131" s="235"/>
      <c r="CG131" s="235"/>
      <c r="CH131" s="235"/>
      <c r="CI131" s="235"/>
      <c r="CJ131" s="235"/>
      <c r="CK131" s="235"/>
      <c r="CL131" s="235"/>
      <c r="CM131" s="235"/>
      <c r="CN131" s="235"/>
      <c r="CO131" s="235"/>
      <c r="CP131" s="235"/>
      <c r="CQ131" s="235"/>
      <c r="CR131" s="235"/>
      <c r="CS131" s="235"/>
      <c r="CT131" s="235"/>
      <c r="CU131" s="235"/>
      <c r="CV131" s="235"/>
      <c r="CW131" s="235"/>
      <c r="CX131" s="235"/>
      <c r="CY131" s="235"/>
      <c r="CZ131" s="235"/>
      <c r="DA131" s="235"/>
      <c r="DB131" s="235"/>
      <c r="DC131" s="235"/>
      <c r="DD131" s="235"/>
      <c r="DE131" s="235"/>
      <c r="DF131" s="236"/>
      <c r="DG131" s="237"/>
      <c r="DH131" s="236"/>
      <c r="DI131" s="236"/>
      <c r="DJ131" s="236"/>
      <c r="DK131" s="235"/>
      <c r="DL131" s="235"/>
      <c r="DM131" s="236"/>
      <c r="DN131" s="235"/>
      <c r="DO131" s="238"/>
    </row>
    <row r="132" spans="1:119">
      <c r="A132" s="399">
        <v>86</v>
      </c>
      <c r="B132" s="400" t="s">
        <v>288</v>
      </c>
      <c r="C132" s="273">
        <v>99.4</v>
      </c>
      <c r="D132" s="362">
        <v>119.7</v>
      </c>
      <c r="E132" s="274">
        <v>416.1</v>
      </c>
      <c r="F132" s="362">
        <v>0</v>
      </c>
      <c r="G132" s="274">
        <v>100</v>
      </c>
      <c r="H132" s="362">
        <v>4</v>
      </c>
      <c r="I132" s="274">
        <v>100</v>
      </c>
      <c r="J132" s="362">
        <v>100</v>
      </c>
      <c r="K132" s="274">
        <v>57.14</v>
      </c>
      <c r="L132" s="362">
        <v>0</v>
      </c>
      <c r="M132" s="274">
        <v>32.200000000000003</v>
      </c>
      <c r="N132" s="362">
        <v>171</v>
      </c>
      <c r="O132" s="274">
        <v>1.786073619631902</v>
      </c>
      <c r="P132" s="362">
        <v>100</v>
      </c>
      <c r="Q132" s="274" t="s">
        <v>51</v>
      </c>
      <c r="R132" s="362" t="s">
        <v>51</v>
      </c>
      <c r="S132" s="274">
        <v>60.827250608272507</v>
      </c>
      <c r="T132" s="362">
        <v>3.6740810219304123</v>
      </c>
      <c r="U132" s="274">
        <v>7.129528226373</v>
      </c>
      <c r="V132" s="362">
        <v>0.50338665497799995</v>
      </c>
      <c r="W132" s="274">
        <v>0</v>
      </c>
      <c r="X132" s="362" t="s">
        <v>51</v>
      </c>
      <c r="Y132" s="274">
        <v>1134.74</v>
      </c>
      <c r="Z132" s="362">
        <v>6.36</v>
      </c>
      <c r="AA132" s="274">
        <v>8.6954253367216502E-3</v>
      </c>
      <c r="AB132" s="362">
        <v>1.81</v>
      </c>
      <c r="AC132" s="274">
        <v>8222.0400000000009</v>
      </c>
      <c r="AD132" s="362">
        <v>9.3911248710010309</v>
      </c>
      <c r="AE132" s="274">
        <v>18.538713195201744</v>
      </c>
      <c r="AF132" s="362">
        <v>15.1</v>
      </c>
      <c r="AG132" s="274">
        <v>17.95</v>
      </c>
      <c r="AH132" s="362" t="s">
        <v>51</v>
      </c>
      <c r="AI132" s="274">
        <v>0</v>
      </c>
      <c r="AJ132" s="362">
        <v>88.672326505655775</v>
      </c>
      <c r="AK132" s="274">
        <v>45.72</v>
      </c>
      <c r="AL132" s="362">
        <v>16.32</v>
      </c>
      <c r="AM132" s="274">
        <v>6.9</v>
      </c>
      <c r="AN132" s="362">
        <v>60.07</v>
      </c>
      <c r="AO132" s="274">
        <v>2.0869785656841149</v>
      </c>
      <c r="AP132" s="362">
        <v>82.46</v>
      </c>
      <c r="AQ132" s="274">
        <v>45.481263776634826</v>
      </c>
      <c r="AR132" s="362">
        <v>3.72</v>
      </c>
      <c r="AS132" s="274">
        <v>8.3694085767249931</v>
      </c>
      <c r="AT132" s="362">
        <v>6.090751129776824</v>
      </c>
      <c r="AU132" s="369"/>
      <c r="AV132" s="269"/>
      <c r="BJ132" s="365"/>
      <c r="BK132" s="365"/>
      <c r="BL132" s="368"/>
      <c r="BM132" s="368"/>
      <c r="BN132" s="236"/>
      <c r="BO132" s="236"/>
      <c r="BP132" s="236"/>
      <c r="BQ132" s="236"/>
      <c r="BR132" s="236"/>
      <c r="BS132" s="236"/>
      <c r="BT132" s="235"/>
      <c r="BU132" s="235"/>
      <c r="BV132" s="235"/>
      <c r="BW132" s="235"/>
      <c r="BX132" s="235"/>
      <c r="BY132" s="235"/>
      <c r="BZ132" s="235"/>
      <c r="CA132" s="235"/>
      <c r="CB132" s="235"/>
      <c r="CC132" s="235"/>
      <c r="CD132" s="235"/>
      <c r="CE132" s="235"/>
      <c r="CF132" s="235"/>
      <c r="CG132" s="235"/>
      <c r="CH132" s="235"/>
      <c r="CI132" s="235"/>
      <c r="CJ132" s="235"/>
      <c r="CK132" s="235"/>
      <c r="CL132" s="235"/>
      <c r="CM132" s="235"/>
      <c r="CN132" s="235"/>
      <c r="CO132" s="235"/>
      <c r="CP132" s="235"/>
      <c r="CQ132" s="235"/>
      <c r="CR132" s="235"/>
      <c r="CS132" s="235"/>
      <c r="CT132" s="235"/>
      <c r="CU132" s="235"/>
      <c r="CV132" s="235"/>
      <c r="CW132" s="235"/>
      <c r="CX132" s="235"/>
      <c r="CY132" s="235"/>
      <c r="CZ132" s="235"/>
      <c r="DA132" s="235"/>
      <c r="DB132" s="235"/>
      <c r="DC132" s="235"/>
      <c r="DD132" s="235"/>
      <c r="DE132" s="235"/>
      <c r="DF132" s="236"/>
      <c r="DG132" s="237"/>
      <c r="DH132" s="236"/>
      <c r="DI132" s="236"/>
      <c r="DJ132" s="236"/>
      <c r="DK132" s="235"/>
      <c r="DL132" s="235"/>
      <c r="DM132" s="236"/>
      <c r="DN132" s="235"/>
      <c r="DO132" s="238"/>
    </row>
    <row r="133" spans="1:119">
      <c r="A133" s="399">
        <v>171</v>
      </c>
      <c r="B133" s="400" t="s">
        <v>372</v>
      </c>
      <c r="C133" s="273">
        <v>0</v>
      </c>
      <c r="D133" s="362">
        <v>91.1</v>
      </c>
      <c r="E133" s="274">
        <v>521.4</v>
      </c>
      <c r="F133" s="362">
        <v>12.905551550108147</v>
      </c>
      <c r="G133" s="274">
        <v>89.49771689497716</v>
      </c>
      <c r="H133" s="362">
        <v>4</v>
      </c>
      <c r="I133" s="274">
        <v>67.996155694377705</v>
      </c>
      <c r="J133" s="362">
        <v>65.200672915164631</v>
      </c>
      <c r="K133" s="274">
        <v>1.47</v>
      </c>
      <c r="L133" s="362">
        <v>3.6910457963089538</v>
      </c>
      <c r="M133" s="274">
        <v>18.399999999999999</v>
      </c>
      <c r="N133" s="362">
        <v>33.299999999999997</v>
      </c>
      <c r="O133" s="274">
        <v>0.643511818620357</v>
      </c>
      <c r="P133" s="362">
        <v>65.080509492910352</v>
      </c>
      <c r="Q133" s="274" t="s">
        <v>51</v>
      </c>
      <c r="R133" s="362" t="s">
        <v>51</v>
      </c>
      <c r="S133" s="274">
        <v>24.213075060532688</v>
      </c>
      <c r="T133" s="362">
        <v>3.231502072866046</v>
      </c>
      <c r="U133" s="274">
        <v>45.879215988276435</v>
      </c>
      <c r="V133" s="362">
        <v>0.64129115107099999</v>
      </c>
      <c r="W133" s="274">
        <v>86.160621826400003</v>
      </c>
      <c r="X133" s="362" t="s">
        <v>51</v>
      </c>
      <c r="Y133" s="274">
        <v>1062.2</v>
      </c>
      <c r="Z133" s="362">
        <v>5.62</v>
      </c>
      <c r="AA133" s="274">
        <v>2.4552530138230742E-2</v>
      </c>
      <c r="AB133" s="362">
        <v>1.1100000000000001</v>
      </c>
      <c r="AC133" s="274">
        <v>9306.36</v>
      </c>
      <c r="AD133" s="362">
        <v>6.61271385441127</v>
      </c>
      <c r="AE133" s="274">
        <v>25.137770241627809</v>
      </c>
      <c r="AF133" s="362">
        <v>16.5</v>
      </c>
      <c r="AG133" s="274">
        <v>19</v>
      </c>
      <c r="AH133" s="362" t="s">
        <v>51</v>
      </c>
      <c r="AI133" s="274">
        <v>0</v>
      </c>
      <c r="AJ133" s="362">
        <v>81.79511127325793</v>
      </c>
      <c r="AK133" s="274">
        <v>39.049999999999997</v>
      </c>
      <c r="AL133" s="362">
        <v>15.79</v>
      </c>
      <c r="AM133" s="274">
        <v>7.3</v>
      </c>
      <c r="AN133" s="362">
        <v>64.42</v>
      </c>
      <c r="AO133" s="274">
        <v>2.777902270103886</v>
      </c>
      <c r="AP133" s="362">
        <v>73.55</v>
      </c>
      <c r="AQ133" s="274">
        <v>53.617647058823522</v>
      </c>
      <c r="AR133" s="362">
        <v>3.57</v>
      </c>
      <c r="AS133" s="274">
        <v>7.6018096048434112</v>
      </c>
      <c r="AT133" s="362">
        <v>43.590419958538334</v>
      </c>
      <c r="AU133" s="369"/>
      <c r="AV133" s="269"/>
      <c r="BJ133" s="365"/>
      <c r="BK133" s="365"/>
      <c r="BL133" s="368"/>
      <c r="BM133" s="368"/>
      <c r="BN133" s="236"/>
      <c r="BO133" s="236"/>
      <c r="BP133" s="236"/>
      <c r="BQ133" s="236"/>
      <c r="BR133" s="236"/>
      <c r="BS133" s="236"/>
      <c r="BT133" s="235"/>
      <c r="BU133" s="235"/>
      <c r="BV133" s="235"/>
      <c r="BW133" s="235"/>
      <c r="BX133" s="235"/>
      <c r="BY133" s="235"/>
      <c r="BZ133" s="235"/>
      <c r="CA133" s="235"/>
      <c r="CB133" s="235"/>
      <c r="CC133" s="235"/>
      <c r="CD133" s="235"/>
      <c r="CE133" s="235"/>
      <c r="CF133" s="235"/>
      <c r="CG133" s="235"/>
      <c r="CH133" s="235"/>
      <c r="CI133" s="235"/>
      <c r="CJ133" s="235"/>
      <c r="CK133" s="235"/>
      <c r="CL133" s="235"/>
      <c r="CM133" s="235"/>
      <c r="CN133" s="235"/>
      <c r="CO133" s="235"/>
      <c r="CP133" s="235"/>
      <c r="CQ133" s="235"/>
      <c r="CR133" s="235"/>
      <c r="CS133" s="235"/>
      <c r="CT133" s="235"/>
      <c r="CU133" s="235"/>
      <c r="CV133" s="235"/>
      <c r="CW133" s="235"/>
      <c r="CX133" s="235"/>
      <c r="CY133" s="235"/>
      <c r="CZ133" s="235"/>
      <c r="DA133" s="235"/>
      <c r="DB133" s="235"/>
      <c r="DC133" s="235"/>
      <c r="DD133" s="235"/>
      <c r="DE133" s="235"/>
      <c r="DF133" s="236"/>
      <c r="DG133" s="237"/>
      <c r="DH133" s="236"/>
      <c r="DI133" s="236"/>
      <c r="DJ133" s="236"/>
      <c r="DK133" s="235"/>
      <c r="DL133" s="235"/>
      <c r="DM133" s="236"/>
      <c r="DN133" s="235"/>
      <c r="DO133" s="238"/>
    </row>
    <row r="134" spans="1:119">
      <c r="A134" s="399">
        <v>87</v>
      </c>
      <c r="B134" s="400" t="s">
        <v>289</v>
      </c>
      <c r="C134" s="273">
        <v>81.589882565492317</v>
      </c>
      <c r="D134" s="362">
        <v>85.1</v>
      </c>
      <c r="E134" s="274">
        <v>521.4</v>
      </c>
      <c r="F134" s="362">
        <v>55.631684491978604</v>
      </c>
      <c r="G134" s="274">
        <v>91.903409090909093</v>
      </c>
      <c r="H134" s="362">
        <v>3</v>
      </c>
      <c r="I134" s="274">
        <v>58.610902412555312</v>
      </c>
      <c r="J134" s="362">
        <v>90.173796791443849</v>
      </c>
      <c r="K134" s="274">
        <v>66.069999999999993</v>
      </c>
      <c r="L134" s="362">
        <v>16.277589134125638</v>
      </c>
      <c r="M134" s="274">
        <v>40.1</v>
      </c>
      <c r="N134" s="362">
        <v>70.8</v>
      </c>
      <c r="O134" s="274">
        <v>1.5020812353138637</v>
      </c>
      <c r="P134" s="362">
        <v>39.747660427807489</v>
      </c>
      <c r="Q134" s="274" t="s">
        <v>51</v>
      </c>
      <c r="R134" s="362" t="s">
        <v>51</v>
      </c>
      <c r="S134" s="274">
        <v>33.422459893048128</v>
      </c>
      <c r="T134" s="362">
        <v>4.2673461635857182</v>
      </c>
      <c r="U134" s="274">
        <v>30.417723529748649</v>
      </c>
      <c r="V134" s="362">
        <v>1.42047537339</v>
      </c>
      <c r="W134" s="274">
        <v>28.947471135600001</v>
      </c>
      <c r="X134" s="362" t="s">
        <v>51</v>
      </c>
      <c r="Y134" s="274">
        <v>1053.8800000000001</v>
      </c>
      <c r="Z134" s="362">
        <v>5.36</v>
      </c>
      <c r="AA134" s="274">
        <v>4.8809456018612675E-2</v>
      </c>
      <c r="AB134" s="362">
        <v>1</v>
      </c>
      <c r="AC134" s="274">
        <v>9184.8700000000008</v>
      </c>
      <c r="AD134" s="362">
        <v>9.714039594517681</v>
      </c>
      <c r="AE134" s="274">
        <v>21.288682912243985</v>
      </c>
      <c r="AF134" s="362">
        <v>16.5</v>
      </c>
      <c r="AG134" s="274">
        <v>19.260000000000002</v>
      </c>
      <c r="AH134" s="362" t="s">
        <v>51</v>
      </c>
      <c r="AI134" s="274">
        <v>39.519493251635346</v>
      </c>
      <c r="AJ134" s="362">
        <v>61.572167561407603</v>
      </c>
      <c r="AK134" s="274">
        <v>15.33</v>
      </c>
      <c r="AL134" s="362">
        <v>17.649999999999999</v>
      </c>
      <c r="AM134" s="274">
        <v>7.3</v>
      </c>
      <c r="AN134" s="362">
        <v>54.68</v>
      </c>
      <c r="AO134" s="274">
        <v>2.777902270103886</v>
      </c>
      <c r="AP134" s="362">
        <v>73.97</v>
      </c>
      <c r="AQ134" s="274">
        <v>53.026240183872822</v>
      </c>
      <c r="AR134" s="362">
        <v>3.57</v>
      </c>
      <c r="AS134" s="274">
        <v>0.95345718971441851</v>
      </c>
      <c r="AT134" s="362">
        <v>26.086547158612092</v>
      </c>
      <c r="AU134" s="369"/>
      <c r="AV134" s="269"/>
      <c r="BJ134" s="365"/>
      <c r="BK134" s="365"/>
      <c r="BL134" s="368"/>
      <c r="BM134" s="368"/>
      <c r="BN134" s="236"/>
      <c r="BO134" s="236"/>
      <c r="BP134" s="236"/>
      <c r="BQ134" s="236"/>
      <c r="BR134" s="236"/>
      <c r="BS134" s="236"/>
      <c r="BT134" s="235"/>
      <c r="BU134" s="235"/>
      <c r="BV134" s="235"/>
      <c r="BW134" s="235"/>
      <c r="BX134" s="235"/>
      <c r="BY134" s="235"/>
      <c r="BZ134" s="235"/>
      <c r="CA134" s="235"/>
      <c r="CB134" s="235"/>
      <c r="CC134" s="235"/>
      <c r="CD134" s="235"/>
      <c r="CE134" s="235"/>
      <c r="CF134" s="235"/>
      <c r="CG134" s="235"/>
      <c r="CH134" s="235"/>
      <c r="CI134" s="235"/>
      <c r="CJ134" s="235"/>
      <c r="CK134" s="235"/>
      <c r="CL134" s="235"/>
      <c r="CM134" s="235"/>
      <c r="CN134" s="235"/>
      <c r="CO134" s="235"/>
      <c r="CP134" s="235"/>
      <c r="CQ134" s="235"/>
      <c r="CR134" s="235"/>
      <c r="CS134" s="235"/>
      <c r="CT134" s="235"/>
      <c r="CU134" s="235"/>
      <c r="CV134" s="235"/>
      <c r="CW134" s="235"/>
      <c r="CX134" s="235"/>
      <c r="CY134" s="235"/>
      <c r="CZ134" s="235"/>
      <c r="DA134" s="235"/>
      <c r="DB134" s="235"/>
      <c r="DC134" s="235"/>
      <c r="DD134" s="235"/>
      <c r="DE134" s="235"/>
      <c r="DF134" s="236"/>
      <c r="DG134" s="237"/>
      <c r="DH134" s="236"/>
      <c r="DI134" s="236"/>
      <c r="DJ134" s="236"/>
      <c r="DK134" s="235"/>
      <c r="DL134" s="235"/>
      <c r="DM134" s="236"/>
      <c r="DN134" s="235"/>
      <c r="DO134" s="238"/>
    </row>
    <row r="135" spans="1:119">
      <c r="A135" s="399">
        <v>88</v>
      </c>
      <c r="B135" s="400" t="s">
        <v>290</v>
      </c>
      <c r="C135" s="273">
        <v>98.701298701298697</v>
      </c>
      <c r="D135" s="362">
        <v>80.7</v>
      </c>
      <c r="E135" s="274">
        <v>250.2</v>
      </c>
      <c r="F135" s="362">
        <v>0</v>
      </c>
      <c r="G135" s="274">
        <v>0</v>
      </c>
      <c r="H135" s="362">
        <v>5</v>
      </c>
      <c r="I135" s="274">
        <v>0</v>
      </c>
      <c r="J135" s="362">
        <v>0</v>
      </c>
      <c r="K135" s="274">
        <v>0</v>
      </c>
      <c r="L135" s="362">
        <v>63.589743589743584</v>
      </c>
      <c r="M135" s="274">
        <v>20.5</v>
      </c>
      <c r="N135" s="362">
        <v>33.299999999999997</v>
      </c>
      <c r="O135" s="274">
        <v>7.492795389048991E-2</v>
      </c>
      <c r="P135" s="362">
        <v>48.024316109422493</v>
      </c>
      <c r="Q135" s="274" t="s">
        <v>51</v>
      </c>
      <c r="R135" s="362" t="s">
        <v>51</v>
      </c>
      <c r="S135" s="274">
        <v>0</v>
      </c>
      <c r="T135" s="362">
        <v>3.629096146921138</v>
      </c>
      <c r="U135" s="274">
        <v>90.590327197493906</v>
      </c>
      <c r="V135" s="362">
        <v>0.66398202539200002</v>
      </c>
      <c r="W135" s="274">
        <v>99.908294040900003</v>
      </c>
      <c r="X135" s="362" t="s">
        <v>51</v>
      </c>
      <c r="Y135" s="274">
        <v>1069.46</v>
      </c>
      <c r="Z135" s="362">
        <v>4.54</v>
      </c>
      <c r="AA135" s="274">
        <v>0</v>
      </c>
      <c r="AB135" s="362">
        <v>0.82</v>
      </c>
      <c r="AC135" s="274">
        <v>7755.7</v>
      </c>
      <c r="AD135" s="362">
        <v>16.785206258890469</v>
      </c>
      <c r="AE135" s="274">
        <v>13.812154696132598</v>
      </c>
      <c r="AF135" s="362">
        <v>9.6999999999999993</v>
      </c>
      <c r="AG135" s="274">
        <v>14.76</v>
      </c>
      <c r="AH135" s="362" t="s">
        <v>51</v>
      </c>
      <c r="AI135" s="274">
        <v>76.610630136986302</v>
      </c>
      <c r="AJ135" s="362">
        <v>19.870707439525329</v>
      </c>
      <c r="AK135" s="274">
        <v>0</v>
      </c>
      <c r="AL135" s="362">
        <v>16.059999999999999</v>
      </c>
      <c r="AM135" s="274">
        <v>7.6</v>
      </c>
      <c r="AN135" s="362">
        <v>55.03</v>
      </c>
      <c r="AO135" s="274">
        <v>1.7484725754727413</v>
      </c>
      <c r="AP135" s="362">
        <v>58.29</v>
      </c>
      <c r="AQ135" s="274">
        <v>35.01577287066246</v>
      </c>
      <c r="AR135" s="362">
        <v>3.57</v>
      </c>
      <c r="AS135" s="274">
        <v>0.63500826131539012</v>
      </c>
      <c r="AT135" s="362">
        <v>89.453776423539225</v>
      </c>
      <c r="AU135" s="369"/>
      <c r="AV135" s="269"/>
      <c r="BJ135" s="365"/>
      <c r="BK135" s="365"/>
      <c r="BL135" s="368"/>
      <c r="BM135" s="368"/>
      <c r="BN135" s="236"/>
      <c r="BO135" s="236"/>
      <c r="BP135" s="236"/>
      <c r="BQ135" s="236"/>
      <c r="BR135" s="236"/>
      <c r="BS135" s="236"/>
      <c r="BT135" s="235"/>
      <c r="BU135" s="235"/>
      <c r="BV135" s="235"/>
      <c r="BW135" s="235"/>
      <c r="BX135" s="235"/>
      <c r="BY135" s="235"/>
      <c r="BZ135" s="235"/>
      <c r="CA135" s="235"/>
      <c r="CB135" s="235"/>
      <c r="CC135" s="235"/>
      <c r="CD135" s="235"/>
      <c r="CE135" s="235"/>
      <c r="CF135" s="235"/>
      <c r="CG135" s="235"/>
      <c r="CH135" s="235"/>
      <c r="CI135" s="235"/>
      <c r="CJ135" s="235"/>
      <c r="CK135" s="235"/>
      <c r="CL135" s="235"/>
      <c r="CM135" s="235"/>
      <c r="CN135" s="235"/>
      <c r="CO135" s="235"/>
      <c r="CP135" s="235"/>
      <c r="CQ135" s="235"/>
      <c r="CR135" s="235"/>
      <c r="CS135" s="235"/>
      <c r="CT135" s="235"/>
      <c r="CU135" s="235"/>
      <c r="CV135" s="235"/>
      <c r="CW135" s="235"/>
      <c r="CX135" s="235"/>
      <c r="CY135" s="235"/>
      <c r="CZ135" s="235"/>
      <c r="DA135" s="235"/>
      <c r="DB135" s="235"/>
      <c r="DC135" s="235"/>
      <c r="DD135" s="235"/>
      <c r="DE135" s="235"/>
      <c r="DF135" s="236"/>
      <c r="DG135" s="237"/>
      <c r="DH135" s="236"/>
      <c r="DI135" s="236"/>
      <c r="DJ135" s="236"/>
      <c r="DK135" s="235"/>
      <c r="DL135" s="235"/>
      <c r="DM135" s="236"/>
      <c r="DN135" s="235"/>
      <c r="DO135" s="238"/>
    </row>
    <row r="136" spans="1:119">
      <c r="A136" s="399">
        <v>89</v>
      </c>
      <c r="B136" s="400" t="s">
        <v>291</v>
      </c>
      <c r="C136" s="273">
        <v>62.3</v>
      </c>
      <c r="D136" s="362">
        <v>98.2</v>
      </c>
      <c r="E136" s="274">
        <v>521.4</v>
      </c>
      <c r="F136" s="362">
        <v>15.711669283097853</v>
      </c>
      <c r="G136" s="274">
        <v>95.329670329670336</v>
      </c>
      <c r="H136" s="362">
        <v>4</v>
      </c>
      <c r="I136" s="274">
        <v>67.612137203166228</v>
      </c>
      <c r="J136" s="362">
        <v>87.820512820512818</v>
      </c>
      <c r="K136" s="274">
        <v>9.41</v>
      </c>
      <c r="L136" s="362">
        <v>5.4355400696864109</v>
      </c>
      <c r="M136" s="274">
        <v>17.600000000000001</v>
      </c>
      <c r="N136" s="362">
        <v>57.4</v>
      </c>
      <c r="O136" s="274">
        <v>0.99317419873943946</v>
      </c>
      <c r="P136" s="362">
        <v>50.11773940345369</v>
      </c>
      <c r="Q136" s="274" t="s">
        <v>51</v>
      </c>
      <c r="R136" s="362" t="s">
        <v>51</v>
      </c>
      <c r="S136" s="274">
        <v>54.347826086956523</v>
      </c>
      <c r="T136" s="362">
        <v>3.1276129695232431</v>
      </c>
      <c r="U136" s="274">
        <v>21.17327377249665</v>
      </c>
      <c r="V136" s="362">
        <v>3.1173464790600001</v>
      </c>
      <c r="W136" s="274">
        <v>29.2512299192</v>
      </c>
      <c r="X136" s="362" t="s">
        <v>51</v>
      </c>
      <c r="Y136" s="274">
        <v>1099.0899999999999</v>
      </c>
      <c r="Z136" s="362">
        <v>6.39</v>
      </c>
      <c r="AA136" s="274">
        <v>0.13420296856966477</v>
      </c>
      <c r="AB136" s="362">
        <v>0.64</v>
      </c>
      <c r="AC136" s="274">
        <v>8888.51</v>
      </c>
      <c r="AD136" s="362">
        <v>9.2004086680647426</v>
      </c>
      <c r="AE136" s="274">
        <v>22.04091573307355</v>
      </c>
      <c r="AF136" s="362">
        <v>16.5</v>
      </c>
      <c r="AG136" s="274">
        <v>17.7</v>
      </c>
      <c r="AH136" s="362" t="s">
        <v>51</v>
      </c>
      <c r="AI136" s="274">
        <v>22.734866374709185</v>
      </c>
      <c r="AJ136" s="362">
        <v>76.063524772998662</v>
      </c>
      <c r="AK136" s="274">
        <v>38.409999999999997</v>
      </c>
      <c r="AL136" s="362">
        <v>13.44</v>
      </c>
      <c r="AM136" s="274">
        <v>7.3</v>
      </c>
      <c r="AN136" s="362">
        <v>63.13</v>
      </c>
      <c r="AO136" s="274">
        <v>2.777902270103886</v>
      </c>
      <c r="AP136" s="362">
        <v>77.989999999999995</v>
      </c>
      <c r="AQ136" s="274">
        <v>47.700114585038463</v>
      </c>
      <c r="AR136" s="362">
        <v>3.57</v>
      </c>
      <c r="AS136" s="274">
        <v>6.6323842865047027</v>
      </c>
      <c r="AT136" s="362">
        <v>15.740625898772771</v>
      </c>
      <c r="AU136" s="369"/>
      <c r="AV136" s="269"/>
      <c r="BJ136" s="365"/>
      <c r="BK136" s="365"/>
      <c r="BL136" s="368"/>
      <c r="BM136" s="368"/>
      <c r="BN136" s="236"/>
      <c r="BO136" s="236"/>
      <c r="BP136" s="236"/>
      <c r="BQ136" s="236"/>
      <c r="BR136" s="236"/>
      <c r="BS136" s="236"/>
      <c r="BT136" s="235"/>
      <c r="BU136" s="235"/>
      <c r="BV136" s="235"/>
      <c r="BW136" s="235"/>
      <c r="BX136" s="235"/>
      <c r="BY136" s="235"/>
      <c r="BZ136" s="235"/>
      <c r="CA136" s="235"/>
      <c r="CB136" s="235"/>
      <c r="CC136" s="235"/>
      <c r="CD136" s="235"/>
      <c r="CE136" s="235"/>
      <c r="CF136" s="235"/>
      <c r="CG136" s="235"/>
      <c r="CH136" s="235"/>
      <c r="CI136" s="235"/>
      <c r="CJ136" s="235"/>
      <c r="CK136" s="235"/>
      <c r="CL136" s="235"/>
      <c r="CM136" s="235"/>
      <c r="CN136" s="235"/>
      <c r="CO136" s="235"/>
      <c r="CP136" s="235"/>
      <c r="CQ136" s="235"/>
      <c r="CR136" s="235"/>
      <c r="CS136" s="235"/>
      <c r="CT136" s="235"/>
      <c r="CU136" s="235"/>
      <c r="CV136" s="235"/>
      <c r="CW136" s="235"/>
      <c r="CX136" s="235"/>
      <c r="CY136" s="235"/>
      <c r="CZ136" s="235"/>
      <c r="DA136" s="235"/>
      <c r="DB136" s="235"/>
      <c r="DC136" s="235"/>
      <c r="DD136" s="235"/>
      <c r="DE136" s="235"/>
      <c r="DF136" s="236"/>
      <c r="DG136" s="237"/>
      <c r="DH136" s="236"/>
      <c r="DI136" s="236"/>
      <c r="DJ136" s="236"/>
      <c r="DK136" s="235"/>
      <c r="DL136" s="235"/>
      <c r="DM136" s="236"/>
      <c r="DN136" s="235"/>
      <c r="DO136" s="238"/>
    </row>
    <row r="137" spans="1:119">
      <c r="A137" s="399">
        <v>90</v>
      </c>
      <c r="B137" s="400" t="s">
        <v>292</v>
      </c>
      <c r="C137" s="273">
        <v>94.208016309294123</v>
      </c>
      <c r="D137" s="362">
        <v>78.599999999999994</v>
      </c>
      <c r="E137" s="274">
        <v>564.79999999999995</v>
      </c>
      <c r="F137" s="362">
        <v>82.136279926335177</v>
      </c>
      <c r="G137" s="274">
        <v>92.412523020257836</v>
      </c>
      <c r="H137" s="362">
        <v>2</v>
      </c>
      <c r="I137" s="274">
        <v>92.274539381532165</v>
      </c>
      <c r="J137" s="362">
        <v>80.52617732175743</v>
      </c>
      <c r="K137" s="274">
        <v>53.63</v>
      </c>
      <c r="L137" s="362">
        <v>1.8999130758723459</v>
      </c>
      <c r="M137" s="274">
        <v>46.5</v>
      </c>
      <c r="N137" s="362">
        <v>81.099999999999994</v>
      </c>
      <c r="O137" s="274">
        <v>3.4292494053874663</v>
      </c>
      <c r="P137" s="362">
        <v>85.272296764009468</v>
      </c>
      <c r="Q137" s="274" t="s">
        <v>51</v>
      </c>
      <c r="R137" s="362" t="s">
        <v>51</v>
      </c>
      <c r="S137" s="274">
        <v>96.088627628306568</v>
      </c>
      <c r="T137" s="362">
        <v>4.5699253224711471</v>
      </c>
      <c r="U137" s="274">
        <v>27.446339395703006</v>
      </c>
      <c r="V137" s="362">
        <v>2.82443780986</v>
      </c>
      <c r="W137" s="274">
        <v>47.505661085299998</v>
      </c>
      <c r="X137" s="362" t="s">
        <v>51</v>
      </c>
      <c r="Y137" s="274">
        <v>814.59</v>
      </c>
      <c r="Z137" s="362">
        <v>4.49</v>
      </c>
      <c r="AA137" s="274">
        <v>3.376933294310993E-2</v>
      </c>
      <c r="AB137" s="362">
        <v>0.81</v>
      </c>
      <c r="AC137" s="274">
        <v>10343.39</v>
      </c>
      <c r="AD137" s="362">
        <v>10.74600355239787</v>
      </c>
      <c r="AE137" s="274">
        <v>31.868574884095946</v>
      </c>
      <c r="AF137" s="362">
        <v>15.8</v>
      </c>
      <c r="AG137" s="274">
        <v>23.61</v>
      </c>
      <c r="AH137" s="362" t="s">
        <v>51</v>
      </c>
      <c r="AI137" s="274">
        <v>7.0874092999489013</v>
      </c>
      <c r="AJ137" s="362">
        <v>54.194433909230575</v>
      </c>
      <c r="AK137" s="274">
        <v>13.8</v>
      </c>
      <c r="AL137" s="362">
        <v>14.49</v>
      </c>
      <c r="AM137" s="274">
        <v>7.5</v>
      </c>
      <c r="AN137" s="362">
        <v>76.38</v>
      </c>
      <c r="AO137" s="274">
        <v>1.4360841773848962</v>
      </c>
      <c r="AP137" s="362">
        <v>62.92</v>
      </c>
      <c r="AQ137" s="274">
        <v>41.544434857635892</v>
      </c>
      <c r="AR137" s="362">
        <v>3.85</v>
      </c>
      <c r="AS137" s="274">
        <v>4.4649021080218647</v>
      </c>
      <c r="AT137" s="362">
        <v>21.948336639212645</v>
      </c>
      <c r="AU137" s="369"/>
      <c r="AV137" s="269"/>
      <c r="BJ137" s="365"/>
      <c r="BK137" s="365"/>
      <c r="BL137" s="368"/>
      <c r="BM137" s="368"/>
      <c r="BN137" s="236"/>
      <c r="BO137" s="236"/>
      <c r="BP137" s="236"/>
      <c r="BQ137" s="236"/>
      <c r="BR137" s="236"/>
      <c r="BS137" s="236"/>
      <c r="BT137" s="235"/>
      <c r="BU137" s="235"/>
      <c r="BV137" s="235"/>
      <c r="BW137" s="235"/>
      <c r="BX137" s="235"/>
      <c r="BY137" s="235"/>
      <c r="BZ137" s="235"/>
      <c r="CA137" s="235"/>
      <c r="CB137" s="235"/>
      <c r="CC137" s="235"/>
      <c r="CD137" s="235"/>
      <c r="CE137" s="235"/>
      <c r="CF137" s="235"/>
      <c r="CG137" s="235"/>
      <c r="CH137" s="235"/>
      <c r="CI137" s="235"/>
      <c r="CJ137" s="235"/>
      <c r="CK137" s="235"/>
      <c r="CL137" s="235"/>
      <c r="CM137" s="235"/>
      <c r="CN137" s="235"/>
      <c r="CO137" s="235"/>
      <c r="CP137" s="235"/>
      <c r="CQ137" s="235"/>
      <c r="CR137" s="235"/>
      <c r="CS137" s="235"/>
      <c r="CT137" s="235"/>
      <c r="CU137" s="235"/>
      <c r="CV137" s="235"/>
      <c r="CW137" s="235"/>
      <c r="CX137" s="235"/>
      <c r="CY137" s="235"/>
      <c r="CZ137" s="235"/>
      <c r="DA137" s="235"/>
      <c r="DB137" s="235"/>
      <c r="DC137" s="235"/>
      <c r="DD137" s="235"/>
      <c r="DE137" s="235"/>
      <c r="DF137" s="236"/>
      <c r="DG137" s="237"/>
      <c r="DH137" s="236"/>
      <c r="DI137" s="236"/>
      <c r="DJ137" s="236"/>
      <c r="DK137" s="235"/>
      <c r="DL137" s="235"/>
      <c r="DM137" s="236"/>
      <c r="DN137" s="235"/>
      <c r="DO137" s="238"/>
    </row>
    <row r="138" spans="1:119">
      <c r="A138" s="399">
        <v>91</v>
      </c>
      <c r="B138" s="400" t="s">
        <v>293</v>
      </c>
      <c r="C138" s="273">
        <v>46.182661434177668</v>
      </c>
      <c r="D138" s="362">
        <v>95.6</v>
      </c>
      <c r="E138" s="274">
        <v>102.2</v>
      </c>
      <c r="F138" s="362">
        <v>0</v>
      </c>
      <c r="G138" s="274">
        <v>85.169895204826929</v>
      </c>
      <c r="H138" s="362">
        <v>4</v>
      </c>
      <c r="I138" s="274">
        <v>58.51012145748988</v>
      </c>
      <c r="J138" s="362">
        <v>92.378532867577007</v>
      </c>
      <c r="K138" s="274">
        <v>55.91</v>
      </c>
      <c r="L138" s="362">
        <v>1.0403120936280885</v>
      </c>
      <c r="M138" s="274">
        <v>34.299999999999997</v>
      </c>
      <c r="N138" s="362">
        <v>71.3</v>
      </c>
      <c r="O138" s="274">
        <v>0.59690122659780509</v>
      </c>
      <c r="P138" s="362">
        <v>50.523975865354075</v>
      </c>
      <c r="Q138" s="274" t="s">
        <v>51</v>
      </c>
      <c r="R138" s="362" t="s">
        <v>51</v>
      </c>
      <c r="S138" s="274">
        <v>97.15025906735751</v>
      </c>
      <c r="T138" s="362">
        <v>6.0895641036965067</v>
      </c>
      <c r="U138" s="274">
        <v>72.202130356548111</v>
      </c>
      <c r="V138" s="362">
        <v>1.5576734212400001</v>
      </c>
      <c r="W138" s="274">
        <v>66.129755738</v>
      </c>
      <c r="X138" s="362" t="s">
        <v>51</v>
      </c>
      <c r="Y138" s="274">
        <v>915.81</v>
      </c>
      <c r="Z138" s="362">
        <v>5.2</v>
      </c>
      <c r="AA138" s="274">
        <v>0.13992230196878908</v>
      </c>
      <c r="AB138" s="362">
        <v>0.81</v>
      </c>
      <c r="AC138" s="274">
        <v>9855.74</v>
      </c>
      <c r="AD138" s="362">
        <v>7.283630835069542</v>
      </c>
      <c r="AE138" s="274">
        <v>26.314260819053153</v>
      </c>
      <c r="AF138" s="362">
        <v>12.5</v>
      </c>
      <c r="AG138" s="274">
        <v>19.27</v>
      </c>
      <c r="AH138" s="362" t="s">
        <v>51</v>
      </c>
      <c r="AI138" s="274">
        <v>38.708025196335079</v>
      </c>
      <c r="AJ138" s="362">
        <v>118.57025164262933</v>
      </c>
      <c r="AK138" s="274">
        <v>12.37</v>
      </c>
      <c r="AL138" s="362">
        <v>15.73</v>
      </c>
      <c r="AM138" s="274">
        <v>7.3</v>
      </c>
      <c r="AN138" s="362">
        <v>70.930000000000007</v>
      </c>
      <c r="AO138" s="274">
        <v>2.8812147374001289</v>
      </c>
      <c r="AP138" s="362">
        <v>58.9</v>
      </c>
      <c r="AQ138" s="274">
        <v>50.718981101068209</v>
      </c>
      <c r="AR138" s="362">
        <v>3.85</v>
      </c>
      <c r="AS138" s="274">
        <v>0.53301085249447311</v>
      </c>
      <c r="AT138" s="362">
        <v>70.075267628004042</v>
      </c>
      <c r="AU138" s="369"/>
      <c r="AV138" s="269"/>
      <c r="BJ138" s="365"/>
      <c r="BK138" s="365"/>
      <c r="BL138" s="368"/>
      <c r="BM138" s="368"/>
      <c r="BN138" s="236"/>
      <c r="BO138" s="236"/>
      <c r="BP138" s="236"/>
      <c r="BQ138" s="236"/>
      <c r="BR138" s="236"/>
      <c r="BS138" s="236"/>
      <c r="BT138" s="235"/>
      <c r="BU138" s="235"/>
      <c r="BV138" s="235"/>
      <c r="BW138" s="235"/>
      <c r="BX138" s="235"/>
      <c r="BY138" s="235"/>
      <c r="BZ138" s="235"/>
      <c r="CA138" s="235"/>
      <c r="CB138" s="235"/>
      <c r="CC138" s="235"/>
      <c r="CD138" s="235"/>
      <c r="CE138" s="235"/>
      <c r="CF138" s="235"/>
      <c r="CG138" s="235"/>
      <c r="CH138" s="235"/>
      <c r="CI138" s="235"/>
      <c r="CJ138" s="235"/>
      <c r="CK138" s="235"/>
      <c r="CL138" s="235"/>
      <c r="CM138" s="235"/>
      <c r="CN138" s="235"/>
      <c r="CO138" s="235"/>
      <c r="CP138" s="235"/>
      <c r="CQ138" s="235"/>
      <c r="CR138" s="235"/>
      <c r="CS138" s="235"/>
      <c r="CT138" s="235"/>
      <c r="CU138" s="235"/>
      <c r="CV138" s="235"/>
      <c r="CW138" s="235"/>
      <c r="CX138" s="235"/>
      <c r="CY138" s="235"/>
      <c r="CZ138" s="235"/>
      <c r="DA138" s="235"/>
      <c r="DB138" s="235"/>
      <c r="DC138" s="235"/>
      <c r="DD138" s="235"/>
      <c r="DE138" s="235"/>
      <c r="DF138" s="236"/>
      <c r="DG138" s="237"/>
      <c r="DH138" s="236"/>
      <c r="DI138" s="236"/>
      <c r="DJ138" s="236"/>
      <c r="DK138" s="235"/>
      <c r="DL138" s="235"/>
      <c r="DM138" s="236"/>
      <c r="DN138" s="235"/>
      <c r="DO138" s="238"/>
    </row>
    <row r="139" spans="1:119">
      <c r="A139" s="399">
        <v>92</v>
      </c>
      <c r="B139" s="400" t="s">
        <v>294</v>
      </c>
      <c r="C139" s="273">
        <v>80.599999999999994</v>
      </c>
      <c r="D139" s="362">
        <v>90</v>
      </c>
      <c r="E139" s="274">
        <v>388.9</v>
      </c>
      <c r="F139" s="362">
        <v>12.995416554327313</v>
      </c>
      <c r="G139" s="274">
        <v>73.631706659476947</v>
      </c>
      <c r="H139" s="362">
        <v>4</v>
      </c>
      <c r="I139" s="274">
        <v>9.1911764705882355</v>
      </c>
      <c r="J139" s="362">
        <v>97.330816931787538</v>
      </c>
      <c r="K139" s="274">
        <v>26.11</v>
      </c>
      <c r="L139" s="362">
        <v>0</v>
      </c>
      <c r="M139" s="274">
        <v>34.200000000000003</v>
      </c>
      <c r="N139" s="362">
        <v>73.599999999999994</v>
      </c>
      <c r="O139" s="274">
        <v>1.4966562765655993</v>
      </c>
      <c r="P139" s="362">
        <v>42.140738743596657</v>
      </c>
      <c r="Q139" s="274" t="s">
        <v>51</v>
      </c>
      <c r="R139" s="362" t="s">
        <v>51</v>
      </c>
      <c r="S139" s="274">
        <v>0</v>
      </c>
      <c r="T139" s="362">
        <v>3.0309278350515463</v>
      </c>
      <c r="U139" s="274">
        <v>41.08160375814861</v>
      </c>
      <c r="V139" s="362">
        <v>1.8554387808099999</v>
      </c>
      <c r="W139" s="274">
        <v>50.977434823099998</v>
      </c>
      <c r="X139" s="362" t="s">
        <v>51</v>
      </c>
      <c r="Y139" s="274">
        <v>982.79</v>
      </c>
      <c r="Z139" s="362">
        <v>5.74</v>
      </c>
      <c r="AA139" s="274">
        <v>0.14844283466437075</v>
      </c>
      <c r="AB139" s="362">
        <v>1.76</v>
      </c>
      <c r="AC139" s="274">
        <v>8929.51</v>
      </c>
      <c r="AD139" s="362">
        <v>8.7416083416654757</v>
      </c>
      <c r="AE139" s="274">
        <v>24.26885582349923</v>
      </c>
      <c r="AF139" s="362">
        <v>12.4</v>
      </c>
      <c r="AG139" s="274">
        <v>17.16</v>
      </c>
      <c r="AH139" s="362" t="s">
        <v>51</v>
      </c>
      <c r="AI139" s="274">
        <v>78.804130945390483</v>
      </c>
      <c r="AJ139" s="362">
        <v>99.800147210363619</v>
      </c>
      <c r="AK139" s="274">
        <v>38.479999999999997</v>
      </c>
      <c r="AL139" s="362">
        <v>14.99</v>
      </c>
      <c r="AM139" s="274">
        <v>7.3</v>
      </c>
      <c r="AN139" s="362">
        <v>59.87</v>
      </c>
      <c r="AO139" s="274">
        <v>2.6571817034087597</v>
      </c>
      <c r="AP139" s="362">
        <v>65.63</v>
      </c>
      <c r="AQ139" s="274">
        <v>47.929824561403514</v>
      </c>
      <c r="AR139" s="362">
        <v>3.58</v>
      </c>
      <c r="AS139" s="274">
        <v>1.5993404379159137</v>
      </c>
      <c r="AT139" s="362">
        <v>37.103240341857891</v>
      </c>
      <c r="AU139" s="369"/>
      <c r="AV139" s="269"/>
      <c r="BJ139" s="365"/>
      <c r="BK139" s="365"/>
      <c r="BL139" s="368"/>
      <c r="BM139" s="368"/>
      <c r="BN139" s="236"/>
      <c r="BO139" s="236"/>
      <c r="BP139" s="236"/>
      <c r="BQ139" s="236"/>
      <c r="BR139" s="236"/>
      <c r="BS139" s="236"/>
      <c r="BT139" s="235"/>
      <c r="BU139" s="235"/>
      <c r="BV139" s="235"/>
      <c r="BW139" s="235"/>
      <c r="BX139" s="235"/>
      <c r="BY139" s="235"/>
      <c r="BZ139" s="235"/>
      <c r="CA139" s="235"/>
      <c r="CB139" s="235"/>
      <c r="CC139" s="235"/>
      <c r="CD139" s="235"/>
      <c r="CE139" s="235"/>
      <c r="CF139" s="235"/>
      <c r="CG139" s="235"/>
      <c r="CH139" s="235"/>
      <c r="CI139" s="235"/>
      <c r="CJ139" s="235"/>
      <c r="CK139" s="235"/>
      <c r="CL139" s="235"/>
      <c r="CM139" s="235"/>
      <c r="CN139" s="235"/>
      <c r="CO139" s="235"/>
      <c r="CP139" s="235"/>
      <c r="CQ139" s="235"/>
      <c r="CR139" s="235"/>
      <c r="CS139" s="235"/>
      <c r="CT139" s="235"/>
      <c r="CU139" s="235"/>
      <c r="CV139" s="235"/>
      <c r="CW139" s="235"/>
      <c r="CX139" s="235"/>
      <c r="CY139" s="235"/>
      <c r="CZ139" s="235"/>
      <c r="DA139" s="235"/>
      <c r="DB139" s="235"/>
      <c r="DC139" s="235"/>
      <c r="DD139" s="235"/>
      <c r="DE139" s="235"/>
      <c r="DF139" s="236"/>
      <c r="DG139" s="237"/>
      <c r="DH139" s="236"/>
      <c r="DI139" s="236"/>
      <c r="DJ139" s="236"/>
      <c r="DK139" s="235"/>
      <c r="DL139" s="235"/>
      <c r="DM139" s="236"/>
      <c r="DN139" s="235"/>
      <c r="DO139" s="238"/>
    </row>
    <row r="140" spans="1:119">
      <c r="A140" s="399">
        <v>172</v>
      </c>
      <c r="B140" s="400" t="s">
        <v>373</v>
      </c>
      <c r="C140" s="273">
        <v>64.2</v>
      </c>
      <c r="D140" s="362">
        <v>72.5</v>
      </c>
      <c r="E140" s="274">
        <v>521.4</v>
      </c>
      <c r="F140" s="362">
        <v>0</v>
      </c>
      <c r="G140" s="274">
        <v>76.716738197424888</v>
      </c>
      <c r="H140" s="362">
        <v>4</v>
      </c>
      <c r="I140" s="274">
        <v>56.048166392993984</v>
      </c>
      <c r="J140" s="362">
        <v>82.13519313304721</v>
      </c>
      <c r="K140" s="274">
        <v>0.15</v>
      </c>
      <c r="L140" s="362">
        <v>41.778319123020708</v>
      </c>
      <c r="M140" s="274">
        <v>16.2</v>
      </c>
      <c r="N140" s="362">
        <v>53.4</v>
      </c>
      <c r="O140" s="274">
        <v>0.895945205479452</v>
      </c>
      <c r="P140" s="362">
        <v>37.231759656652358</v>
      </c>
      <c r="Q140" s="274" t="s">
        <v>51</v>
      </c>
      <c r="R140" s="362" t="s">
        <v>51</v>
      </c>
      <c r="S140" s="274">
        <v>0</v>
      </c>
      <c r="T140" s="362">
        <v>3.192738520242242</v>
      </c>
      <c r="U140" s="274">
        <v>57.712699391041532</v>
      </c>
      <c r="V140" s="362">
        <v>5.3825143794799999</v>
      </c>
      <c r="W140" s="274">
        <v>42.502093874099998</v>
      </c>
      <c r="X140" s="362" t="s">
        <v>51</v>
      </c>
      <c r="Y140" s="274">
        <v>1048.3</v>
      </c>
      <c r="Z140" s="362">
        <v>4.9000000000000004</v>
      </c>
      <c r="AA140" s="274">
        <v>0.16267216137078408</v>
      </c>
      <c r="AB140" s="362">
        <v>0.38</v>
      </c>
      <c r="AC140" s="274">
        <v>8876.18</v>
      </c>
      <c r="AD140" s="362">
        <v>9.6212995001922348</v>
      </c>
      <c r="AE140" s="274">
        <v>15.938069216757741</v>
      </c>
      <c r="AF140" s="362">
        <v>16.5</v>
      </c>
      <c r="AG140" s="274">
        <v>17.77</v>
      </c>
      <c r="AH140" s="362" t="s">
        <v>51</v>
      </c>
      <c r="AI140" s="274">
        <v>5.3324382384532765</v>
      </c>
      <c r="AJ140" s="362">
        <v>55.566598633257406</v>
      </c>
      <c r="AK140" s="274">
        <v>73.849999999999994</v>
      </c>
      <c r="AL140" s="362">
        <v>15.59</v>
      </c>
      <c r="AM140" s="274">
        <v>7.3</v>
      </c>
      <c r="AN140" s="362">
        <v>54.86</v>
      </c>
      <c r="AO140" s="274">
        <v>2.777902270103886</v>
      </c>
      <c r="AP140" s="362">
        <v>65.58</v>
      </c>
      <c r="AQ140" s="274">
        <v>45.883854499042762</v>
      </c>
      <c r="AR140" s="362">
        <v>3.57</v>
      </c>
      <c r="AS140" s="274">
        <v>2.9769665066765074</v>
      </c>
      <c r="AT140" s="362">
        <v>49.953722293087246</v>
      </c>
      <c r="AU140" s="369"/>
      <c r="AV140" s="269"/>
      <c r="BJ140" s="365"/>
      <c r="BK140" s="365"/>
      <c r="BL140" s="368"/>
      <c r="BM140" s="368"/>
      <c r="BN140" s="236"/>
      <c r="BO140" s="236"/>
      <c r="BP140" s="236"/>
      <c r="BQ140" s="236"/>
      <c r="BR140" s="236"/>
      <c r="BS140" s="236"/>
      <c r="BT140" s="235"/>
      <c r="BU140" s="235"/>
      <c r="BV140" s="235"/>
      <c r="BW140" s="235"/>
      <c r="BX140" s="235"/>
      <c r="BY140" s="235"/>
      <c r="BZ140" s="235"/>
      <c r="CA140" s="235"/>
      <c r="CB140" s="235"/>
      <c r="CC140" s="235"/>
      <c r="CD140" s="235"/>
      <c r="CE140" s="235"/>
      <c r="CF140" s="235"/>
      <c r="CG140" s="235"/>
      <c r="CH140" s="235"/>
      <c r="CI140" s="235"/>
      <c r="CJ140" s="235"/>
      <c r="CK140" s="235"/>
      <c r="CL140" s="235"/>
      <c r="CM140" s="235"/>
      <c r="CN140" s="235"/>
      <c r="CO140" s="235"/>
      <c r="CP140" s="235"/>
      <c r="CQ140" s="235"/>
      <c r="CR140" s="235"/>
      <c r="CS140" s="235"/>
      <c r="CT140" s="235"/>
      <c r="CU140" s="235"/>
      <c r="CV140" s="235"/>
      <c r="CW140" s="235"/>
      <c r="CX140" s="235"/>
      <c r="CY140" s="235"/>
      <c r="CZ140" s="235"/>
      <c r="DA140" s="235"/>
      <c r="DB140" s="235"/>
      <c r="DC140" s="235"/>
      <c r="DD140" s="235"/>
      <c r="DE140" s="235"/>
      <c r="DF140" s="236"/>
      <c r="DG140" s="237"/>
      <c r="DH140" s="236"/>
      <c r="DI140" s="236"/>
      <c r="DJ140" s="236"/>
      <c r="DK140" s="235"/>
      <c r="DL140" s="235"/>
      <c r="DM140" s="236"/>
      <c r="DN140" s="235"/>
      <c r="DO140" s="238"/>
    </row>
    <row r="141" spans="1:119">
      <c r="A141" s="399">
        <v>93</v>
      </c>
      <c r="B141" s="400" t="s">
        <v>295</v>
      </c>
      <c r="C141" s="273">
        <v>96.1</v>
      </c>
      <c r="D141" s="362">
        <v>85.7</v>
      </c>
      <c r="E141" s="274">
        <v>373.5</v>
      </c>
      <c r="F141" s="362">
        <v>17.34128674904133</v>
      </c>
      <c r="G141" s="274">
        <v>58.755858542820626</v>
      </c>
      <c r="H141" s="362">
        <v>4</v>
      </c>
      <c r="I141" s="274">
        <v>51.822033898305087</v>
      </c>
      <c r="J141" s="362">
        <v>64.294844482317842</v>
      </c>
      <c r="K141" s="274">
        <v>27.67</v>
      </c>
      <c r="L141" s="362">
        <v>36.047666335650447</v>
      </c>
      <c r="M141" s="274">
        <v>17.2</v>
      </c>
      <c r="N141" s="362">
        <v>38.6</v>
      </c>
      <c r="O141" s="274">
        <v>0.81040781648258287</v>
      </c>
      <c r="P141" s="362">
        <v>39.028547081380488</v>
      </c>
      <c r="Q141" s="274" t="s">
        <v>51</v>
      </c>
      <c r="R141" s="362" t="s">
        <v>51</v>
      </c>
      <c r="S141" s="274">
        <v>85.324232081911262</v>
      </c>
      <c r="T141" s="362">
        <v>3.7892522470835726</v>
      </c>
      <c r="U141" s="274">
        <v>82.053667781214202</v>
      </c>
      <c r="V141" s="362">
        <v>0.76332593271600002</v>
      </c>
      <c r="W141" s="274">
        <v>81.353841676800002</v>
      </c>
      <c r="X141" s="362" t="s">
        <v>51</v>
      </c>
      <c r="Y141" s="274">
        <v>1085.6099999999999</v>
      </c>
      <c r="Z141" s="362">
        <v>5.92</v>
      </c>
      <c r="AA141" s="274">
        <v>0.24884907303720297</v>
      </c>
      <c r="AB141" s="362">
        <v>1.1299999999999999</v>
      </c>
      <c r="AC141" s="274">
        <v>8944.48</v>
      </c>
      <c r="AD141" s="362">
        <v>11.03962072468676</v>
      </c>
      <c r="AE141" s="274">
        <v>16.413373860182372</v>
      </c>
      <c r="AF141" s="362">
        <v>17.7</v>
      </c>
      <c r="AG141" s="274">
        <v>16.190000000000001</v>
      </c>
      <c r="AH141" s="362" t="s">
        <v>51</v>
      </c>
      <c r="AI141" s="274">
        <v>256.64946474086662</v>
      </c>
      <c r="AJ141" s="362">
        <v>76.802025369978878</v>
      </c>
      <c r="AK141" s="274">
        <v>38.119999999999997</v>
      </c>
      <c r="AL141" s="362">
        <v>16.190000000000001</v>
      </c>
      <c r="AM141" s="274">
        <v>6.8</v>
      </c>
      <c r="AN141" s="362">
        <v>61.03</v>
      </c>
      <c r="AO141" s="274">
        <v>2.3789171370768076</v>
      </c>
      <c r="AP141" s="362">
        <v>80.69</v>
      </c>
      <c r="AQ141" s="274">
        <v>49.900990099009903</v>
      </c>
      <c r="AR141" s="362">
        <v>3.6</v>
      </c>
      <c r="AS141" s="274">
        <v>3.2633809103113531</v>
      </c>
      <c r="AT141" s="362">
        <v>77.816137564396257</v>
      </c>
      <c r="AU141" s="369"/>
      <c r="AV141" s="269"/>
      <c r="BJ141" s="365"/>
      <c r="BK141" s="365"/>
      <c r="BL141" s="368"/>
      <c r="BM141" s="368"/>
      <c r="BN141" s="236"/>
      <c r="BO141" s="236"/>
      <c r="BP141" s="236"/>
      <c r="BQ141" s="236"/>
      <c r="BR141" s="236"/>
      <c r="BS141" s="236"/>
      <c r="BT141" s="235"/>
      <c r="BU141" s="235"/>
      <c r="BV141" s="235"/>
      <c r="BW141" s="235"/>
      <c r="BX141" s="235"/>
      <c r="BY141" s="235"/>
      <c r="BZ141" s="235"/>
      <c r="CA141" s="235"/>
      <c r="CB141" s="235"/>
      <c r="CC141" s="235"/>
      <c r="CD141" s="235"/>
      <c r="CE141" s="235"/>
      <c r="CF141" s="235"/>
      <c r="CG141" s="235"/>
      <c r="CH141" s="235"/>
      <c r="CI141" s="235"/>
      <c r="CJ141" s="235"/>
      <c r="CK141" s="235"/>
      <c r="CL141" s="235"/>
      <c r="CM141" s="235"/>
      <c r="CN141" s="235"/>
      <c r="CO141" s="235"/>
      <c r="CP141" s="235"/>
      <c r="CQ141" s="235"/>
      <c r="CR141" s="235"/>
      <c r="CS141" s="235"/>
      <c r="CT141" s="235"/>
      <c r="CU141" s="235"/>
      <c r="CV141" s="235"/>
      <c r="CW141" s="235"/>
      <c r="CX141" s="235"/>
      <c r="CY141" s="235"/>
      <c r="CZ141" s="235"/>
      <c r="DA141" s="235"/>
      <c r="DB141" s="235"/>
      <c r="DC141" s="235"/>
      <c r="DD141" s="235"/>
      <c r="DE141" s="235"/>
      <c r="DF141" s="236"/>
      <c r="DG141" s="237"/>
      <c r="DH141" s="236"/>
      <c r="DI141" s="236"/>
      <c r="DJ141" s="236"/>
      <c r="DK141" s="235"/>
      <c r="DL141" s="235"/>
      <c r="DM141" s="236"/>
      <c r="DN141" s="235"/>
      <c r="DO141" s="238"/>
    </row>
    <row r="142" spans="1:119">
      <c r="A142" s="399">
        <v>200</v>
      </c>
      <c r="B142" s="400" t="s">
        <v>401</v>
      </c>
      <c r="C142" s="273">
        <v>0</v>
      </c>
      <c r="D142" s="362">
        <v>84.2</v>
      </c>
      <c r="E142" s="274">
        <v>521.4</v>
      </c>
      <c r="F142" s="362">
        <v>0</v>
      </c>
      <c r="G142" s="274">
        <v>97.724762535895735</v>
      </c>
      <c r="H142" s="362">
        <v>4</v>
      </c>
      <c r="I142" s="274">
        <v>79.16388703580165</v>
      </c>
      <c r="J142" s="362">
        <v>92.666224872984316</v>
      </c>
      <c r="K142" s="274">
        <v>16.91</v>
      </c>
      <c r="L142" s="362">
        <v>1.3569321533923304</v>
      </c>
      <c r="M142" s="274">
        <v>27</v>
      </c>
      <c r="N142" s="362">
        <v>70.7</v>
      </c>
      <c r="O142" s="274">
        <v>1.044372342805997</v>
      </c>
      <c r="P142" s="362">
        <v>78.020764303070465</v>
      </c>
      <c r="Q142" s="274" t="s">
        <v>51</v>
      </c>
      <c r="R142" s="362" t="s">
        <v>51</v>
      </c>
      <c r="S142" s="274">
        <v>0</v>
      </c>
      <c r="T142" s="362">
        <v>3.231502072866046</v>
      </c>
      <c r="U142" s="274">
        <v>59.232966783858302</v>
      </c>
      <c r="V142" s="362">
        <v>1.2437886654600001</v>
      </c>
      <c r="W142" s="274">
        <v>56.516124520600002</v>
      </c>
      <c r="X142" s="362" t="s">
        <v>51</v>
      </c>
      <c r="Y142" s="274">
        <v>1093.08</v>
      </c>
      <c r="Z142" s="362">
        <v>4.0999999999999996</v>
      </c>
      <c r="AA142" s="274">
        <v>8.9499474190589137E-2</v>
      </c>
      <c r="AB142" s="362">
        <v>0.81</v>
      </c>
      <c r="AC142" s="274">
        <v>9368.2000000000007</v>
      </c>
      <c r="AD142" s="362">
        <v>9.6005910730583697</v>
      </c>
      <c r="AE142" s="274">
        <v>25.103734439834025</v>
      </c>
      <c r="AF142" s="362">
        <v>16.5</v>
      </c>
      <c r="AG142" s="274">
        <v>19.100000000000001</v>
      </c>
      <c r="AH142" s="362" t="s">
        <v>51</v>
      </c>
      <c r="AI142" s="274">
        <v>0</v>
      </c>
      <c r="AJ142" s="362">
        <v>91.448512157540691</v>
      </c>
      <c r="AK142" s="274">
        <v>8.8800000000000008</v>
      </c>
      <c r="AL142" s="362">
        <v>13.55</v>
      </c>
      <c r="AM142" s="274">
        <v>7.3</v>
      </c>
      <c r="AN142" s="362">
        <v>64.790000000000006</v>
      </c>
      <c r="AO142" s="274">
        <v>2.777902270103886</v>
      </c>
      <c r="AP142" s="362">
        <v>74.87</v>
      </c>
      <c r="AQ142" s="274">
        <v>49.886104783599087</v>
      </c>
      <c r="AR142" s="362">
        <v>3.57</v>
      </c>
      <c r="AS142" s="274">
        <v>8.7200000000000006</v>
      </c>
      <c r="AT142" s="362">
        <v>56.282005621752106</v>
      </c>
      <c r="AU142" s="369"/>
      <c r="AV142" s="269"/>
      <c r="BJ142" s="365"/>
      <c r="BK142" s="365"/>
      <c r="BL142" s="365"/>
      <c r="BM142" s="365"/>
      <c r="BN142" s="235"/>
      <c r="BO142" s="235"/>
      <c r="BP142" s="235"/>
      <c r="BQ142" s="235"/>
      <c r="BR142" s="235"/>
      <c r="BS142" s="235"/>
      <c r="BT142" s="235"/>
      <c r="BU142" s="235"/>
      <c r="BV142" s="235"/>
      <c r="BW142" s="235"/>
      <c r="BX142" s="235"/>
      <c r="BY142" s="235"/>
      <c r="BZ142" s="235"/>
      <c r="CA142" s="235"/>
      <c r="CB142" s="235"/>
      <c r="CC142" s="235"/>
      <c r="CD142" s="235"/>
      <c r="CE142" s="235"/>
      <c r="CF142" s="235"/>
      <c r="CG142" s="235"/>
      <c r="CH142" s="235"/>
      <c r="CI142" s="235"/>
      <c r="CJ142" s="235"/>
      <c r="CK142" s="235"/>
      <c r="CL142" s="235"/>
      <c r="CM142" s="235"/>
      <c r="CN142" s="235"/>
      <c r="CO142" s="235"/>
      <c r="CP142" s="235"/>
      <c r="CQ142" s="235"/>
      <c r="CR142" s="235"/>
      <c r="CS142" s="235"/>
      <c r="CT142" s="235"/>
      <c r="CU142" s="235"/>
      <c r="CV142" s="235"/>
      <c r="CW142" s="235"/>
      <c r="CX142" s="235"/>
      <c r="CY142" s="235"/>
      <c r="CZ142" s="235"/>
      <c r="DA142" s="235"/>
      <c r="DB142" s="235"/>
      <c r="DC142" s="235"/>
      <c r="DD142" s="235"/>
      <c r="DE142" s="235"/>
      <c r="DF142" s="235"/>
      <c r="DG142" s="235"/>
      <c r="DH142" s="235"/>
      <c r="DI142" s="235"/>
      <c r="DJ142" s="235"/>
      <c r="DK142" s="235"/>
      <c r="DL142" s="235"/>
      <c r="DM142" s="235"/>
      <c r="DN142" s="235"/>
      <c r="DO142" s="238"/>
    </row>
    <row r="143" spans="1:119">
      <c r="A143" s="399">
        <v>173</v>
      </c>
      <c r="B143" s="400" t="s">
        <v>374</v>
      </c>
      <c r="C143" s="273">
        <v>86.047525615870939</v>
      </c>
      <c r="D143" s="362">
        <v>95.6</v>
      </c>
      <c r="E143" s="274">
        <v>388.9</v>
      </c>
      <c r="F143" s="362">
        <v>10.981671326498912</v>
      </c>
      <c r="G143" s="274">
        <v>89.919229574401996</v>
      </c>
      <c r="H143" s="362">
        <v>4</v>
      </c>
      <c r="I143" s="274">
        <v>71.580619539316913</v>
      </c>
      <c r="J143" s="362">
        <v>86.222429325877599</v>
      </c>
      <c r="K143" s="274">
        <v>18.260000000000002</v>
      </c>
      <c r="L143" s="362">
        <v>0</v>
      </c>
      <c r="M143" s="274">
        <v>17.600000000000001</v>
      </c>
      <c r="N143" s="362">
        <v>44.6</v>
      </c>
      <c r="O143" s="274">
        <v>1.4447368421052631</v>
      </c>
      <c r="P143" s="362">
        <v>76.980428704566634</v>
      </c>
      <c r="Q143" s="274" t="s">
        <v>51</v>
      </c>
      <c r="R143" s="362" t="s">
        <v>51</v>
      </c>
      <c r="S143" s="274">
        <v>32.133676092544988</v>
      </c>
      <c r="T143" s="362">
        <v>2.649737057379923</v>
      </c>
      <c r="U143" s="274">
        <v>46.326659363380998</v>
      </c>
      <c r="V143" s="362">
        <v>0.70092797832300002</v>
      </c>
      <c r="W143" s="274">
        <v>7.4862197883999997</v>
      </c>
      <c r="X143" s="362" t="s">
        <v>51</v>
      </c>
      <c r="Y143" s="274">
        <v>1031.93</v>
      </c>
      <c r="Z143" s="362">
        <v>5.86</v>
      </c>
      <c r="AA143" s="274">
        <v>3.5314763200984464E-2</v>
      </c>
      <c r="AB143" s="362">
        <v>1.68</v>
      </c>
      <c r="AC143" s="274">
        <v>10287.459999999999</v>
      </c>
      <c r="AD143" s="362">
        <v>8.1733344610786887</v>
      </c>
      <c r="AE143" s="274">
        <v>31.980140186915889</v>
      </c>
      <c r="AF143" s="362">
        <v>12.4</v>
      </c>
      <c r="AG143" s="274">
        <v>19.97</v>
      </c>
      <c r="AH143" s="362" t="s">
        <v>51</v>
      </c>
      <c r="AI143" s="274">
        <v>0</v>
      </c>
      <c r="AJ143" s="362">
        <v>120.96810153102334</v>
      </c>
      <c r="AK143" s="274">
        <v>20.68</v>
      </c>
      <c r="AL143" s="362">
        <v>14.15</v>
      </c>
      <c r="AM143" s="274">
        <v>7.3</v>
      </c>
      <c r="AN143" s="362">
        <v>66.040000000000006</v>
      </c>
      <c r="AO143" s="274">
        <v>2.6571817034087597</v>
      </c>
      <c r="AP143" s="362">
        <v>68.88</v>
      </c>
      <c r="AQ143" s="274">
        <v>56.874483897605288</v>
      </c>
      <c r="AR143" s="362">
        <v>3.58</v>
      </c>
      <c r="AS143" s="274">
        <v>3.116730527236951</v>
      </c>
      <c r="AT143" s="362">
        <v>44.735388979818829</v>
      </c>
      <c r="AU143" s="369"/>
      <c r="AV143" s="269"/>
      <c r="BJ143" s="365"/>
      <c r="BK143" s="365"/>
      <c r="BL143" s="365"/>
      <c r="BM143" s="365"/>
      <c r="BN143" s="235"/>
      <c r="BO143" s="235"/>
      <c r="BP143" s="235"/>
      <c r="BQ143" s="235"/>
      <c r="BR143" s="235"/>
      <c r="BS143" s="235"/>
      <c r="BT143" s="235"/>
      <c r="BU143" s="235"/>
      <c r="BV143" s="235"/>
      <c r="BW143" s="235"/>
      <c r="BX143" s="235"/>
      <c r="BY143" s="235"/>
      <c r="BZ143" s="235"/>
      <c r="CA143" s="235"/>
      <c r="CB143" s="235"/>
      <c r="CC143" s="235"/>
      <c r="CD143" s="235"/>
      <c r="CE143" s="235"/>
      <c r="CF143" s="235"/>
      <c r="CG143" s="235"/>
      <c r="CH143" s="235"/>
      <c r="CI143" s="235"/>
      <c r="CJ143" s="235"/>
      <c r="CK143" s="235"/>
      <c r="CL143" s="235"/>
      <c r="CM143" s="235"/>
      <c r="CN143" s="235"/>
      <c r="CO143" s="235"/>
      <c r="CP143" s="235"/>
      <c r="CQ143" s="235"/>
      <c r="CR143" s="235"/>
      <c r="CS143" s="235"/>
      <c r="CT143" s="235"/>
      <c r="CU143" s="235"/>
      <c r="CV143" s="235"/>
      <c r="CW143" s="235"/>
      <c r="CX143" s="235"/>
      <c r="CY143" s="235"/>
      <c r="CZ143" s="235"/>
      <c r="DA143" s="235"/>
      <c r="DB143" s="235"/>
      <c r="DC143" s="235"/>
      <c r="DD143" s="235"/>
      <c r="DE143" s="235"/>
      <c r="DF143" s="235"/>
      <c r="DG143" s="235"/>
      <c r="DH143" s="235"/>
      <c r="DI143" s="235"/>
      <c r="DJ143" s="235"/>
      <c r="DK143" s="235"/>
      <c r="DL143" s="235"/>
      <c r="DM143" s="235"/>
      <c r="DN143" s="235"/>
      <c r="DO143" s="238"/>
    </row>
    <row r="144" spans="1:119">
      <c r="A144" s="399">
        <v>94</v>
      </c>
      <c r="B144" s="400" t="s">
        <v>296</v>
      </c>
      <c r="C144" s="273">
        <v>71.444910407929854</v>
      </c>
      <c r="D144" s="362">
        <v>82.6</v>
      </c>
      <c r="E144" s="274">
        <v>102.2</v>
      </c>
      <c r="F144" s="362">
        <v>77.881656804733723</v>
      </c>
      <c r="G144" s="274">
        <v>83.437869822485212</v>
      </c>
      <c r="H144" s="362">
        <v>3</v>
      </c>
      <c r="I144" s="274">
        <v>82.35792531622586</v>
      </c>
      <c r="J144" s="362">
        <v>95.473372781065095</v>
      </c>
      <c r="K144" s="274">
        <v>61.48</v>
      </c>
      <c r="L144" s="362">
        <v>0</v>
      </c>
      <c r="M144" s="274">
        <v>44.4</v>
      </c>
      <c r="N144" s="362">
        <v>78.5</v>
      </c>
      <c r="O144" s="274">
        <v>2.6228659644024699</v>
      </c>
      <c r="P144" s="362">
        <v>76.781065088757401</v>
      </c>
      <c r="Q144" s="274" t="s">
        <v>51</v>
      </c>
      <c r="R144" s="362" t="s">
        <v>51</v>
      </c>
      <c r="S144" s="274">
        <v>91.670231620118557</v>
      </c>
      <c r="T144" s="362">
        <v>6.0895641036965067</v>
      </c>
      <c r="U144" s="274">
        <v>69.562785984876797</v>
      </c>
      <c r="V144" s="362">
        <v>1.0636992065199999</v>
      </c>
      <c r="W144" s="274">
        <v>84.868699972200005</v>
      </c>
      <c r="X144" s="362" t="s">
        <v>51</v>
      </c>
      <c r="Y144" s="274">
        <v>861.64</v>
      </c>
      <c r="Z144" s="362">
        <v>5.27</v>
      </c>
      <c r="AA144" s="274">
        <v>0.13389882231314887</v>
      </c>
      <c r="AB144" s="362">
        <v>1.19</v>
      </c>
      <c r="AC144" s="274">
        <v>10213.58</v>
      </c>
      <c r="AD144" s="362">
        <v>8.2128853896206291</v>
      </c>
      <c r="AE144" s="274">
        <v>31.658070887742785</v>
      </c>
      <c r="AF144" s="362">
        <v>12.5</v>
      </c>
      <c r="AG144" s="274">
        <v>22.52</v>
      </c>
      <c r="AH144" s="362" t="s">
        <v>51</v>
      </c>
      <c r="AI144" s="274">
        <v>0</v>
      </c>
      <c r="AJ144" s="362">
        <v>94.790125841080695</v>
      </c>
      <c r="AK144" s="274">
        <v>8.6999999999999993</v>
      </c>
      <c r="AL144" s="362">
        <v>15.38</v>
      </c>
      <c r="AM144" s="274">
        <v>7.3</v>
      </c>
      <c r="AN144" s="362">
        <v>72.45</v>
      </c>
      <c r="AO144" s="274">
        <v>2.8812147374001289</v>
      </c>
      <c r="AP144" s="362">
        <v>59.52</v>
      </c>
      <c r="AQ144" s="274">
        <v>49.40292275574113</v>
      </c>
      <c r="AR144" s="362">
        <v>3.85</v>
      </c>
      <c r="AS144" s="274">
        <v>2.3788349947554273</v>
      </c>
      <c r="AT144" s="362">
        <v>67.07699620908204</v>
      </c>
      <c r="AU144" s="369"/>
      <c r="AV144" s="269"/>
      <c r="BJ144" s="365"/>
      <c r="BK144" s="365"/>
      <c r="BL144" s="368"/>
      <c r="BM144" s="368"/>
      <c r="BN144" s="236"/>
      <c r="BO144" s="236"/>
      <c r="BP144" s="236"/>
      <c r="BQ144" s="236"/>
      <c r="BR144" s="236"/>
      <c r="BS144" s="236"/>
      <c r="BT144" s="235"/>
      <c r="BU144" s="235"/>
      <c r="BV144" s="235"/>
      <c r="BW144" s="235"/>
      <c r="BX144" s="235"/>
      <c r="BY144" s="235"/>
      <c r="BZ144" s="235"/>
      <c r="CA144" s="235"/>
      <c r="CB144" s="235"/>
      <c r="CC144" s="235"/>
      <c r="CD144" s="235"/>
      <c r="CE144" s="235"/>
      <c r="CF144" s="235"/>
      <c r="CG144" s="235"/>
      <c r="CH144" s="235"/>
      <c r="CI144" s="235"/>
      <c r="CJ144" s="235"/>
      <c r="CK144" s="235"/>
      <c r="CL144" s="235"/>
      <c r="CM144" s="235"/>
      <c r="CN144" s="235"/>
      <c r="CO144" s="235"/>
      <c r="CP144" s="235"/>
      <c r="CQ144" s="235"/>
      <c r="CR144" s="235"/>
      <c r="CS144" s="235"/>
      <c r="CT144" s="235"/>
      <c r="CU144" s="235"/>
      <c r="CV144" s="235"/>
      <c r="CW144" s="235"/>
      <c r="CX144" s="235"/>
      <c r="CY144" s="235"/>
      <c r="CZ144" s="235"/>
      <c r="DA144" s="235"/>
      <c r="DB144" s="235"/>
      <c r="DC144" s="235"/>
      <c r="DD144" s="235"/>
      <c r="DE144" s="235"/>
      <c r="DF144" s="236"/>
      <c r="DG144" s="237"/>
      <c r="DH144" s="236"/>
      <c r="DI144" s="236"/>
      <c r="DJ144" s="236"/>
      <c r="DK144" s="235"/>
      <c r="DL144" s="235"/>
      <c r="DM144" s="236"/>
      <c r="DN144" s="235"/>
      <c r="DO144" s="238"/>
    </row>
    <row r="145" spans="1:119">
      <c r="A145" s="399">
        <v>174</v>
      </c>
      <c r="B145" s="400" t="s">
        <v>375</v>
      </c>
      <c r="C145" s="273">
        <v>90.65726517250063</v>
      </c>
      <c r="D145" s="362">
        <v>81.900000000000006</v>
      </c>
      <c r="E145" s="274">
        <v>388.9</v>
      </c>
      <c r="F145" s="362">
        <v>20.655430711610485</v>
      </c>
      <c r="G145" s="274">
        <v>96.217228464419478</v>
      </c>
      <c r="H145" s="362">
        <v>4</v>
      </c>
      <c r="I145" s="274">
        <v>71.661863592699319</v>
      </c>
      <c r="J145" s="362">
        <v>98.951310861423224</v>
      </c>
      <c r="K145" s="274">
        <v>40.26</v>
      </c>
      <c r="L145" s="362">
        <v>0</v>
      </c>
      <c r="M145" s="274">
        <v>23.9</v>
      </c>
      <c r="N145" s="362">
        <v>109</v>
      </c>
      <c r="O145" s="274">
        <v>1.1094859359844811</v>
      </c>
      <c r="P145" s="362">
        <v>85.468164794007492</v>
      </c>
      <c r="Q145" s="274" t="s">
        <v>51</v>
      </c>
      <c r="R145" s="362" t="s">
        <v>51</v>
      </c>
      <c r="S145" s="274">
        <v>19.512195121951219</v>
      </c>
      <c r="T145" s="362">
        <v>2.649737057379923</v>
      </c>
      <c r="U145" s="274">
        <v>64.17693835983799</v>
      </c>
      <c r="V145" s="362">
        <v>0.78383719739299995</v>
      </c>
      <c r="W145" s="274">
        <v>23.517506891899998</v>
      </c>
      <c r="X145" s="362" t="s">
        <v>51</v>
      </c>
      <c r="Y145" s="274">
        <v>989.05</v>
      </c>
      <c r="Z145" s="362">
        <v>6.16</v>
      </c>
      <c r="AA145" s="274">
        <v>4.2911088225263412E-2</v>
      </c>
      <c r="AB145" s="362">
        <v>1.1599999999999999</v>
      </c>
      <c r="AC145" s="274">
        <v>10365.24</v>
      </c>
      <c r="AD145" s="362">
        <v>8.0504889851443266</v>
      </c>
      <c r="AE145" s="274">
        <v>31.439525967235969</v>
      </c>
      <c r="AF145" s="362">
        <v>12.4</v>
      </c>
      <c r="AG145" s="274">
        <v>22.48</v>
      </c>
      <c r="AH145" s="362" t="s">
        <v>51</v>
      </c>
      <c r="AI145" s="274">
        <v>104.27758709422011</v>
      </c>
      <c r="AJ145" s="362">
        <v>113.16916981503989</v>
      </c>
      <c r="AK145" s="274">
        <v>27.94</v>
      </c>
      <c r="AL145" s="362">
        <v>14.01</v>
      </c>
      <c r="AM145" s="274">
        <v>7.3</v>
      </c>
      <c r="AN145" s="362">
        <v>63.89</v>
      </c>
      <c r="AO145" s="274">
        <v>2.6571817034087597</v>
      </c>
      <c r="AP145" s="362">
        <v>64.86</v>
      </c>
      <c r="AQ145" s="274">
        <v>59.608776103621466</v>
      </c>
      <c r="AR145" s="362">
        <v>3.58</v>
      </c>
      <c r="AS145" s="274">
        <v>4.7478473002548576</v>
      </c>
      <c r="AT145" s="362">
        <v>61.604548534262186</v>
      </c>
      <c r="AU145" s="369"/>
      <c r="AV145" s="269"/>
      <c r="BJ145" s="365"/>
      <c r="BK145" s="365"/>
      <c r="BL145" s="365"/>
      <c r="BM145" s="365"/>
      <c r="BN145" s="235"/>
      <c r="BO145" s="235"/>
      <c r="BP145" s="235"/>
      <c r="BQ145" s="235"/>
      <c r="BR145" s="235"/>
      <c r="BS145" s="235"/>
      <c r="BT145" s="235"/>
      <c r="BU145" s="235"/>
      <c r="BV145" s="235"/>
      <c r="BW145" s="235"/>
      <c r="BX145" s="235"/>
      <c r="BY145" s="235"/>
      <c r="BZ145" s="235"/>
      <c r="CA145" s="235"/>
      <c r="CB145" s="235"/>
      <c r="CC145" s="235"/>
      <c r="CD145" s="235"/>
      <c r="CE145" s="235"/>
      <c r="CF145" s="235"/>
      <c r="CG145" s="235"/>
      <c r="CH145" s="235"/>
      <c r="CI145" s="235"/>
      <c r="CJ145" s="235"/>
      <c r="CK145" s="235"/>
      <c r="CL145" s="235"/>
      <c r="CM145" s="235"/>
      <c r="CN145" s="235"/>
      <c r="CO145" s="235"/>
      <c r="CP145" s="235"/>
      <c r="CQ145" s="235"/>
      <c r="CR145" s="235"/>
      <c r="CS145" s="235"/>
      <c r="CT145" s="235"/>
      <c r="CU145" s="235"/>
      <c r="CV145" s="235"/>
      <c r="CW145" s="235"/>
      <c r="CX145" s="235"/>
      <c r="CY145" s="235"/>
      <c r="CZ145" s="235"/>
      <c r="DA145" s="235"/>
      <c r="DB145" s="235"/>
      <c r="DC145" s="235"/>
      <c r="DD145" s="235"/>
      <c r="DE145" s="235"/>
      <c r="DF145" s="235"/>
      <c r="DG145" s="235"/>
      <c r="DH145" s="235"/>
      <c r="DI145" s="235"/>
      <c r="DJ145" s="235"/>
      <c r="DK145" s="235"/>
      <c r="DL145" s="235"/>
      <c r="DM145" s="235"/>
      <c r="DN145" s="235"/>
      <c r="DO145" s="238"/>
    </row>
    <row r="146" spans="1:119">
      <c r="A146" s="399">
        <v>95</v>
      </c>
      <c r="B146" s="400" t="s">
        <v>297</v>
      </c>
      <c r="C146" s="273">
        <v>78.900000000000006</v>
      </c>
      <c r="D146" s="362">
        <v>103.9</v>
      </c>
      <c r="E146" s="274">
        <v>338.29999999999995</v>
      </c>
      <c r="F146" s="362">
        <v>7.4451410658307209</v>
      </c>
      <c r="G146" s="274">
        <v>94.278996865203752</v>
      </c>
      <c r="H146" s="362">
        <v>4</v>
      </c>
      <c r="I146" s="274">
        <v>91.034296516338102</v>
      </c>
      <c r="J146" s="362">
        <v>88.923719958202724</v>
      </c>
      <c r="K146" s="274">
        <v>15.01</v>
      </c>
      <c r="L146" s="362">
        <v>10.526315789473683</v>
      </c>
      <c r="M146" s="274">
        <v>18.399999999999999</v>
      </c>
      <c r="N146" s="362">
        <v>41.9</v>
      </c>
      <c r="O146" s="274">
        <v>0.308739406779661</v>
      </c>
      <c r="P146" s="362">
        <v>76.044932079414835</v>
      </c>
      <c r="Q146" s="274" t="s">
        <v>51</v>
      </c>
      <c r="R146" s="362" t="s">
        <v>51</v>
      </c>
      <c r="S146" s="274">
        <v>54.097917230186638</v>
      </c>
      <c r="T146" s="362">
        <v>4.2288445622578603</v>
      </c>
      <c r="U146" s="274">
        <v>82.661160524525002</v>
      </c>
      <c r="V146" s="362">
        <v>0.36154561376299998</v>
      </c>
      <c r="W146" s="274">
        <v>71.933955470900003</v>
      </c>
      <c r="X146" s="362" t="s">
        <v>51</v>
      </c>
      <c r="Y146" s="274">
        <v>856.97</v>
      </c>
      <c r="Z146" s="362">
        <v>4.4800000000000004</v>
      </c>
      <c r="AA146" s="274">
        <v>6.4626321377371565E-2</v>
      </c>
      <c r="AB146" s="362">
        <v>1.71</v>
      </c>
      <c r="AC146" s="274">
        <v>10700.06</v>
      </c>
      <c r="AD146" s="362">
        <v>6.0037435657463734</v>
      </c>
      <c r="AE146" s="274">
        <v>39.393939393939391</v>
      </c>
      <c r="AF146" s="362">
        <v>9.1999999999999993</v>
      </c>
      <c r="AG146" s="274">
        <v>18.760000000000002</v>
      </c>
      <c r="AH146" s="362" t="s">
        <v>51</v>
      </c>
      <c r="AI146" s="274">
        <v>0</v>
      </c>
      <c r="AJ146" s="362">
        <v>201.58630208333332</v>
      </c>
      <c r="AK146" s="274">
        <v>16.420000000000002</v>
      </c>
      <c r="AL146" s="362">
        <v>11.37</v>
      </c>
      <c r="AM146" s="274">
        <v>7.6</v>
      </c>
      <c r="AN146" s="362">
        <v>68.77</v>
      </c>
      <c r="AO146" s="274">
        <v>2.1242872489876872</v>
      </c>
      <c r="AP146" s="362">
        <v>72.489999999999995</v>
      </c>
      <c r="AQ146" s="274">
        <v>59.294871794871796</v>
      </c>
      <c r="AR146" s="362">
        <v>3.78</v>
      </c>
      <c r="AS146" s="274">
        <v>4.565317435368824</v>
      </c>
      <c r="AT146" s="362">
        <v>68.420947647345074</v>
      </c>
      <c r="AU146" s="369"/>
      <c r="AV146" s="269"/>
      <c r="BJ146" s="365"/>
      <c r="BK146" s="365"/>
      <c r="BL146" s="368"/>
      <c r="BM146" s="368"/>
      <c r="BN146" s="236"/>
      <c r="BO146" s="236"/>
      <c r="BP146" s="236"/>
      <c r="BQ146" s="236"/>
      <c r="BR146" s="236"/>
      <c r="BS146" s="236"/>
      <c r="BT146" s="235"/>
      <c r="BU146" s="235"/>
      <c r="BV146" s="235"/>
      <c r="BW146" s="235"/>
      <c r="BX146" s="235"/>
      <c r="BY146" s="235"/>
      <c r="BZ146" s="235"/>
      <c r="CA146" s="235"/>
      <c r="CB146" s="235"/>
      <c r="CC146" s="235"/>
      <c r="CD146" s="235"/>
      <c r="CE146" s="235"/>
      <c r="CF146" s="235"/>
      <c r="CG146" s="235"/>
      <c r="CH146" s="235"/>
      <c r="CI146" s="235"/>
      <c r="CJ146" s="235"/>
      <c r="CK146" s="235"/>
      <c r="CL146" s="235"/>
      <c r="CM146" s="235"/>
      <c r="CN146" s="235"/>
      <c r="CO146" s="235"/>
      <c r="CP146" s="235"/>
      <c r="CQ146" s="235"/>
      <c r="CR146" s="235"/>
      <c r="CS146" s="235"/>
      <c r="CT146" s="235"/>
      <c r="CU146" s="235"/>
      <c r="CV146" s="235"/>
      <c r="CW146" s="235"/>
      <c r="CX146" s="235"/>
      <c r="CY146" s="235"/>
      <c r="CZ146" s="235"/>
      <c r="DA146" s="235"/>
      <c r="DB146" s="235"/>
      <c r="DC146" s="235"/>
      <c r="DD146" s="235"/>
      <c r="DE146" s="235"/>
      <c r="DF146" s="236"/>
      <c r="DG146" s="237"/>
      <c r="DH146" s="236"/>
      <c r="DI146" s="236"/>
      <c r="DJ146" s="236"/>
      <c r="DK146" s="235"/>
      <c r="DL146" s="235"/>
      <c r="DM146" s="236"/>
      <c r="DN146" s="235"/>
      <c r="DO146" s="238"/>
    </row>
    <row r="147" spans="1:119">
      <c r="A147" s="399">
        <v>175</v>
      </c>
      <c r="B147" s="400" t="s">
        <v>376</v>
      </c>
      <c r="C147" s="273">
        <v>86.370081531371852</v>
      </c>
      <c r="D147" s="362">
        <v>91.3</v>
      </c>
      <c r="E147" s="274">
        <v>373.5</v>
      </c>
      <c r="F147" s="362">
        <v>78.344505974934421</v>
      </c>
      <c r="G147" s="274">
        <v>87.86068201690469</v>
      </c>
      <c r="H147" s="362">
        <v>4</v>
      </c>
      <c r="I147" s="274">
        <v>82.466782206816873</v>
      </c>
      <c r="J147" s="362">
        <v>93.034100845234619</v>
      </c>
      <c r="K147" s="274">
        <v>15.43</v>
      </c>
      <c r="L147" s="362">
        <v>4.542151162790697</v>
      </c>
      <c r="M147" s="274">
        <v>26</v>
      </c>
      <c r="N147" s="362">
        <v>61.5</v>
      </c>
      <c r="O147" s="274">
        <v>2.4012886220530096</v>
      </c>
      <c r="P147" s="362">
        <v>72.952491984844073</v>
      </c>
      <c r="Q147" s="274" t="s">
        <v>51</v>
      </c>
      <c r="R147" s="362" t="s">
        <v>51</v>
      </c>
      <c r="S147" s="274">
        <v>14.67997651203758</v>
      </c>
      <c r="T147" s="362">
        <v>8.2891277420385983</v>
      </c>
      <c r="U147" s="274">
        <v>62.770855129916171</v>
      </c>
      <c r="V147" s="362">
        <v>0.80652004282199996</v>
      </c>
      <c r="W147" s="274">
        <v>26.073289058699999</v>
      </c>
      <c r="X147" s="362" t="s">
        <v>51</v>
      </c>
      <c r="Y147" s="274">
        <v>991.6</v>
      </c>
      <c r="Z147" s="362">
        <v>4.8600000000000003</v>
      </c>
      <c r="AA147" s="274">
        <v>0</v>
      </c>
      <c r="AB147" s="362">
        <v>1.97</v>
      </c>
      <c r="AC147" s="274">
        <v>9936.8799999999992</v>
      </c>
      <c r="AD147" s="362">
        <v>8.202339479423344</v>
      </c>
      <c r="AE147" s="274">
        <v>24.728555917481</v>
      </c>
      <c r="AF147" s="362">
        <v>17.7</v>
      </c>
      <c r="AG147" s="274">
        <v>22.25</v>
      </c>
      <c r="AH147" s="362" t="s">
        <v>51</v>
      </c>
      <c r="AI147" s="274">
        <v>0.41808847224256629</v>
      </c>
      <c r="AJ147" s="362">
        <v>82.814137381366947</v>
      </c>
      <c r="AK147" s="274">
        <v>10.99</v>
      </c>
      <c r="AL147" s="362">
        <v>15.09</v>
      </c>
      <c r="AM147" s="274">
        <v>6.8</v>
      </c>
      <c r="AN147" s="362">
        <v>63.14</v>
      </c>
      <c r="AO147" s="274">
        <v>2.3789171370768076</v>
      </c>
      <c r="AP147" s="362">
        <v>74.09</v>
      </c>
      <c r="AQ147" s="274">
        <v>55.746807329261514</v>
      </c>
      <c r="AR147" s="362">
        <v>3.6</v>
      </c>
      <c r="AS147" s="274">
        <v>0.55105906953969142</v>
      </c>
      <c r="AT147" s="362">
        <v>59.757188507993249</v>
      </c>
      <c r="AU147" s="369"/>
      <c r="AV147" s="269"/>
      <c r="BJ147" s="365"/>
      <c r="BK147" s="365"/>
      <c r="BL147" s="365"/>
      <c r="BM147" s="365"/>
      <c r="BN147" s="235"/>
      <c r="BO147" s="235"/>
      <c r="BP147" s="235"/>
      <c r="BQ147" s="235"/>
      <c r="BR147" s="235"/>
      <c r="BS147" s="235"/>
      <c r="BT147" s="235"/>
      <c r="BU147" s="235"/>
      <c r="BV147" s="235"/>
      <c r="BW147" s="235"/>
      <c r="BX147" s="235"/>
      <c r="BY147" s="235"/>
      <c r="BZ147" s="235"/>
      <c r="CA147" s="235"/>
      <c r="CB147" s="235"/>
      <c r="CC147" s="235"/>
      <c r="CD147" s="235"/>
      <c r="CE147" s="235"/>
      <c r="CF147" s="235"/>
      <c r="CG147" s="235"/>
      <c r="CH147" s="235"/>
      <c r="CI147" s="235"/>
      <c r="CJ147" s="235"/>
      <c r="CK147" s="235"/>
      <c r="CL147" s="235"/>
      <c r="CM147" s="235"/>
      <c r="CN147" s="235"/>
      <c r="CO147" s="235"/>
      <c r="CP147" s="235"/>
      <c r="CQ147" s="235"/>
      <c r="CR147" s="235"/>
      <c r="CS147" s="235"/>
      <c r="CT147" s="235"/>
      <c r="CU147" s="235"/>
      <c r="CV147" s="235"/>
      <c r="CW147" s="235"/>
      <c r="CX147" s="235"/>
      <c r="CY147" s="235"/>
      <c r="CZ147" s="235"/>
      <c r="DA147" s="235"/>
      <c r="DB147" s="235"/>
      <c r="DC147" s="235"/>
      <c r="DD147" s="235"/>
      <c r="DE147" s="235"/>
      <c r="DF147" s="235"/>
      <c r="DG147" s="235"/>
      <c r="DH147" s="235"/>
      <c r="DI147" s="235"/>
      <c r="DJ147" s="235"/>
      <c r="DK147" s="235"/>
      <c r="DL147" s="235"/>
      <c r="DM147" s="235"/>
      <c r="DN147" s="235"/>
      <c r="DO147" s="238"/>
    </row>
    <row r="148" spans="1:119">
      <c r="A148" s="399">
        <v>96</v>
      </c>
      <c r="B148" s="400" t="s">
        <v>298</v>
      </c>
      <c r="C148" s="273">
        <v>86.930260282137894</v>
      </c>
      <c r="D148" s="362">
        <v>84.3</v>
      </c>
      <c r="E148" s="274">
        <v>521.4</v>
      </c>
      <c r="F148" s="362">
        <v>94.921322121388727</v>
      </c>
      <c r="G148" s="274">
        <v>97.739572058945967</v>
      </c>
      <c r="H148" s="362">
        <v>2</v>
      </c>
      <c r="I148" s="274">
        <v>95.93638104754767</v>
      </c>
      <c r="J148" s="362">
        <v>95.362584297727082</v>
      </c>
      <c r="K148" s="274">
        <v>49.44</v>
      </c>
      <c r="L148" s="362">
        <v>9.9840255591054309E-3</v>
      </c>
      <c r="M148" s="274">
        <v>50.8</v>
      </c>
      <c r="N148" s="362">
        <v>140.19999999999999</v>
      </c>
      <c r="O148" s="274">
        <v>3.9645371467253345</v>
      </c>
      <c r="P148" s="362">
        <v>85.047040213137961</v>
      </c>
      <c r="Q148" s="274" t="s">
        <v>51</v>
      </c>
      <c r="R148" s="362" t="s">
        <v>51</v>
      </c>
      <c r="S148" s="274">
        <v>68.250650514012719</v>
      </c>
      <c r="T148" s="362">
        <v>3.192738520242242</v>
      </c>
      <c r="U148" s="274">
        <v>27.624003905557998</v>
      </c>
      <c r="V148" s="362">
        <v>0.88753645503</v>
      </c>
      <c r="W148" s="274">
        <v>24.9612008428</v>
      </c>
      <c r="X148" s="362" t="s">
        <v>51</v>
      </c>
      <c r="Y148" s="274">
        <v>948.22</v>
      </c>
      <c r="Z148" s="362">
        <v>4.83</v>
      </c>
      <c r="AA148" s="274">
        <v>5.9973097781852135E-2</v>
      </c>
      <c r="AB148" s="362">
        <v>0.5</v>
      </c>
      <c r="AC148" s="274">
        <v>10201.969999999999</v>
      </c>
      <c r="AD148" s="362">
        <v>9.3218026648880556</v>
      </c>
      <c r="AE148" s="274">
        <v>30.571235041770151</v>
      </c>
      <c r="AF148" s="362">
        <v>16.5</v>
      </c>
      <c r="AG148" s="274">
        <v>22.38</v>
      </c>
      <c r="AH148" s="362" t="s">
        <v>51</v>
      </c>
      <c r="AI148" s="274">
        <v>81.207494365469103</v>
      </c>
      <c r="AJ148" s="362">
        <v>94.052873229152496</v>
      </c>
      <c r="AK148" s="274">
        <v>24.16</v>
      </c>
      <c r="AL148" s="362">
        <v>15.43</v>
      </c>
      <c r="AM148" s="274">
        <v>7.3</v>
      </c>
      <c r="AN148" s="362">
        <v>64.069999999999993</v>
      </c>
      <c r="AO148" s="274">
        <v>2.777902270103886</v>
      </c>
      <c r="AP148" s="362">
        <v>64.88</v>
      </c>
      <c r="AQ148" s="274">
        <v>51.67986304301305</v>
      </c>
      <c r="AR148" s="362">
        <v>3.57</v>
      </c>
      <c r="AS148" s="274">
        <v>8.897224102384298</v>
      </c>
      <c r="AT148" s="362">
        <v>20.916935900664818</v>
      </c>
      <c r="AU148" s="369"/>
      <c r="AV148" s="269"/>
      <c r="BJ148" s="365"/>
      <c r="BK148" s="365"/>
      <c r="BL148" s="368"/>
      <c r="BM148" s="368"/>
      <c r="BN148" s="236"/>
      <c r="BO148" s="236"/>
      <c r="BP148" s="236"/>
      <c r="BQ148" s="236"/>
      <c r="BR148" s="236"/>
      <c r="BS148" s="236"/>
      <c r="BT148" s="235"/>
      <c r="BU148" s="235"/>
      <c r="BV148" s="235"/>
      <c r="BW148" s="235"/>
      <c r="BX148" s="235"/>
      <c r="BY148" s="235"/>
      <c r="BZ148" s="235"/>
      <c r="CA148" s="235"/>
      <c r="CB148" s="235"/>
      <c r="CC148" s="235"/>
      <c r="CD148" s="235"/>
      <c r="CE148" s="235"/>
      <c r="CF148" s="235"/>
      <c r="CG148" s="235"/>
      <c r="CH148" s="235"/>
      <c r="CI148" s="235"/>
      <c r="CJ148" s="235"/>
      <c r="CK148" s="235"/>
      <c r="CL148" s="235"/>
      <c r="CM148" s="235"/>
      <c r="CN148" s="235"/>
      <c r="CO148" s="235"/>
      <c r="CP148" s="235"/>
      <c r="CQ148" s="235"/>
      <c r="CR148" s="235"/>
      <c r="CS148" s="235"/>
      <c r="CT148" s="235"/>
      <c r="CU148" s="235"/>
      <c r="CV148" s="235"/>
      <c r="CW148" s="235"/>
      <c r="CX148" s="235"/>
      <c r="CY148" s="235"/>
      <c r="CZ148" s="235"/>
      <c r="DA148" s="235"/>
      <c r="DB148" s="235"/>
      <c r="DC148" s="235"/>
      <c r="DD148" s="235"/>
      <c r="DE148" s="235"/>
      <c r="DF148" s="236"/>
      <c r="DG148" s="237"/>
      <c r="DH148" s="236"/>
      <c r="DI148" s="236"/>
      <c r="DJ148" s="236"/>
      <c r="DK148" s="235"/>
      <c r="DL148" s="235"/>
      <c r="DM148" s="236"/>
      <c r="DN148" s="235"/>
      <c r="DO148" s="238"/>
    </row>
    <row r="149" spans="1:119">
      <c r="A149" s="399">
        <v>97</v>
      </c>
      <c r="B149" s="400" t="s">
        <v>299</v>
      </c>
      <c r="C149" s="273">
        <v>77.715163934426229</v>
      </c>
      <c r="D149" s="362">
        <v>97.8</v>
      </c>
      <c r="E149" s="274">
        <v>416.1</v>
      </c>
      <c r="F149" s="362">
        <v>24.987380111055021</v>
      </c>
      <c r="G149" s="274">
        <v>54.972236244321046</v>
      </c>
      <c r="H149" s="362">
        <v>4</v>
      </c>
      <c r="I149" s="274">
        <v>33.735545500251384</v>
      </c>
      <c r="J149" s="362">
        <v>82.567726737338049</v>
      </c>
      <c r="K149" s="274">
        <v>39.22</v>
      </c>
      <c r="L149" s="362">
        <v>7.4537037037037042</v>
      </c>
      <c r="M149" s="274">
        <v>21.8</v>
      </c>
      <c r="N149" s="362">
        <v>50</v>
      </c>
      <c r="O149" s="274">
        <v>0.9018938747653984</v>
      </c>
      <c r="P149" s="362">
        <v>17.751977115934714</v>
      </c>
      <c r="Q149" s="274" t="s">
        <v>51</v>
      </c>
      <c r="R149" s="362" t="s">
        <v>51</v>
      </c>
      <c r="S149" s="274">
        <v>16.972165648336727</v>
      </c>
      <c r="T149" s="362">
        <v>4.1108282354665002</v>
      </c>
      <c r="U149" s="274">
        <v>37.811348357226002</v>
      </c>
      <c r="V149" s="362">
        <v>1.2872522048699999</v>
      </c>
      <c r="W149" s="274">
        <v>69.383033363099997</v>
      </c>
      <c r="X149" s="362" t="s">
        <v>51</v>
      </c>
      <c r="Y149" s="274">
        <v>1097.97</v>
      </c>
      <c r="Z149" s="362">
        <v>6.75</v>
      </c>
      <c r="AA149" s="274">
        <v>3.7540669058146327E-2</v>
      </c>
      <c r="AB149" s="362">
        <v>1.38</v>
      </c>
      <c r="AC149" s="274">
        <v>8528.24</v>
      </c>
      <c r="AD149" s="362">
        <v>13.331761059263503</v>
      </c>
      <c r="AE149" s="274">
        <v>19.819277108433734</v>
      </c>
      <c r="AF149" s="362">
        <v>15.1</v>
      </c>
      <c r="AG149" s="274">
        <v>17.649999999999999</v>
      </c>
      <c r="AH149" s="362" t="s">
        <v>51</v>
      </c>
      <c r="AI149" s="274">
        <v>37.280670948115599</v>
      </c>
      <c r="AJ149" s="362">
        <v>101.43447579965147</v>
      </c>
      <c r="AK149" s="274">
        <v>28.98</v>
      </c>
      <c r="AL149" s="362">
        <v>15.29</v>
      </c>
      <c r="AM149" s="274">
        <v>6.9</v>
      </c>
      <c r="AN149" s="362">
        <v>59.14</v>
      </c>
      <c r="AO149" s="274">
        <v>2.0869785656841149</v>
      </c>
      <c r="AP149" s="362">
        <v>80.5</v>
      </c>
      <c r="AQ149" s="274">
        <v>50.282706180542014</v>
      </c>
      <c r="AR149" s="362">
        <v>3.72</v>
      </c>
      <c r="AS149" s="274">
        <v>8.3875159695708632</v>
      </c>
      <c r="AT149" s="362">
        <v>34.369067620143497</v>
      </c>
      <c r="AU149" s="369"/>
      <c r="AV149" s="269"/>
      <c r="BJ149" s="365"/>
      <c r="BK149" s="365"/>
      <c r="BL149" s="368"/>
      <c r="BM149" s="368"/>
      <c r="BN149" s="236"/>
      <c r="BO149" s="236"/>
      <c r="BP149" s="236"/>
      <c r="BQ149" s="236"/>
      <c r="BR149" s="236"/>
      <c r="BS149" s="236"/>
      <c r="BT149" s="235"/>
      <c r="BU149" s="235"/>
      <c r="BV149" s="235"/>
      <c r="BW149" s="235"/>
      <c r="BX149" s="235"/>
      <c r="BY149" s="235"/>
      <c r="BZ149" s="235"/>
      <c r="CA149" s="235"/>
      <c r="CB149" s="235"/>
      <c r="CC149" s="235"/>
      <c r="CD149" s="235"/>
      <c r="CE149" s="235"/>
      <c r="CF149" s="235"/>
      <c r="CG149" s="235"/>
      <c r="CH149" s="235"/>
      <c r="CI149" s="235"/>
      <c r="CJ149" s="235"/>
      <c r="CK149" s="235"/>
      <c r="CL149" s="235"/>
      <c r="CM149" s="235"/>
      <c r="CN149" s="235"/>
      <c r="CO149" s="235"/>
      <c r="CP149" s="235"/>
      <c r="CQ149" s="235"/>
      <c r="CR149" s="235"/>
      <c r="CS149" s="235"/>
      <c r="CT149" s="235"/>
      <c r="CU149" s="235"/>
      <c r="CV149" s="235"/>
      <c r="CW149" s="235"/>
      <c r="CX149" s="235"/>
      <c r="CY149" s="235"/>
      <c r="CZ149" s="235"/>
      <c r="DA149" s="235"/>
      <c r="DB149" s="235"/>
      <c r="DC149" s="235"/>
      <c r="DD149" s="235"/>
      <c r="DE149" s="235"/>
      <c r="DF149" s="236"/>
      <c r="DG149" s="237"/>
      <c r="DH149" s="236"/>
      <c r="DI149" s="236"/>
      <c r="DJ149" s="236"/>
      <c r="DK149" s="235"/>
      <c r="DL149" s="235"/>
      <c r="DM149" s="236"/>
      <c r="DN149" s="235"/>
      <c r="DO149" s="238"/>
    </row>
    <row r="150" spans="1:119">
      <c r="A150" s="399">
        <v>98</v>
      </c>
      <c r="B150" s="400" t="s">
        <v>300</v>
      </c>
      <c r="C150" s="273">
        <v>89.422172030867685</v>
      </c>
      <c r="D150" s="362">
        <v>95.8</v>
      </c>
      <c r="E150" s="274">
        <v>521.4</v>
      </c>
      <c r="F150" s="362">
        <v>6.3686154629983449E-2</v>
      </c>
      <c r="G150" s="274">
        <v>97.847407973506563</v>
      </c>
      <c r="H150" s="362">
        <v>4</v>
      </c>
      <c r="I150" s="274">
        <v>47.525145579671786</v>
      </c>
      <c r="J150" s="362">
        <v>97.52897720035665</v>
      </c>
      <c r="K150" s="274">
        <v>44.69</v>
      </c>
      <c r="L150" s="362">
        <v>0.26684456304202797</v>
      </c>
      <c r="M150" s="274">
        <v>18.2</v>
      </c>
      <c r="N150" s="362">
        <v>49.6</v>
      </c>
      <c r="O150" s="274">
        <v>0.95137104252218829</v>
      </c>
      <c r="P150" s="362">
        <v>77.340466182651895</v>
      </c>
      <c r="Q150" s="274" t="s">
        <v>51</v>
      </c>
      <c r="R150" s="362" t="s">
        <v>51</v>
      </c>
      <c r="S150" s="274">
        <v>13.453518094981838</v>
      </c>
      <c r="T150" s="362">
        <v>3.1276129695232431</v>
      </c>
      <c r="U150" s="274">
        <v>34.471717533468002</v>
      </c>
      <c r="V150" s="362">
        <v>0.98051027718100003</v>
      </c>
      <c r="W150" s="274">
        <v>70.744791629299996</v>
      </c>
      <c r="X150" s="362" t="s">
        <v>51</v>
      </c>
      <c r="Y150" s="274">
        <v>994.39</v>
      </c>
      <c r="Z150" s="362">
        <v>5.9</v>
      </c>
      <c r="AA150" s="274">
        <v>4.1911148365465209E-2</v>
      </c>
      <c r="AB150" s="362">
        <v>0.54</v>
      </c>
      <c r="AC150" s="274">
        <v>9860.5400000000009</v>
      </c>
      <c r="AD150" s="362">
        <v>8.4761153726670972</v>
      </c>
      <c r="AE150" s="274">
        <v>33.574091332712023</v>
      </c>
      <c r="AF150" s="362">
        <v>16.5</v>
      </c>
      <c r="AG150" s="274">
        <v>23.34</v>
      </c>
      <c r="AH150" s="362" t="s">
        <v>51</v>
      </c>
      <c r="AI150" s="274">
        <v>3.7372120131651125</v>
      </c>
      <c r="AJ150" s="362">
        <v>89.024956336381763</v>
      </c>
      <c r="AK150" s="274">
        <v>17.38</v>
      </c>
      <c r="AL150" s="362">
        <v>16.96</v>
      </c>
      <c r="AM150" s="274">
        <v>7.3</v>
      </c>
      <c r="AN150" s="362">
        <v>64.09</v>
      </c>
      <c r="AO150" s="274">
        <v>2.777902270103886</v>
      </c>
      <c r="AP150" s="362">
        <v>54.12</v>
      </c>
      <c r="AQ150" s="274">
        <v>50.846332558911392</v>
      </c>
      <c r="AR150" s="362">
        <v>3.57</v>
      </c>
      <c r="AS150" s="274">
        <v>7.3380169337115966</v>
      </c>
      <c r="AT150" s="362">
        <v>30.396555752679756</v>
      </c>
      <c r="AU150" s="369"/>
      <c r="AV150" s="269"/>
      <c r="BJ150" s="365"/>
      <c r="BK150" s="365"/>
      <c r="BL150" s="368"/>
      <c r="BM150" s="368"/>
      <c r="BN150" s="236"/>
      <c r="BO150" s="236"/>
      <c r="BP150" s="236"/>
      <c r="BQ150" s="236"/>
      <c r="BR150" s="236"/>
      <c r="BS150" s="236"/>
      <c r="BT150" s="235"/>
      <c r="BU150" s="235"/>
      <c r="BV150" s="235"/>
      <c r="BW150" s="235"/>
      <c r="BX150" s="235"/>
      <c r="BY150" s="235"/>
      <c r="BZ150" s="235"/>
      <c r="CA150" s="235"/>
      <c r="CB150" s="235"/>
      <c r="CC150" s="235"/>
      <c r="CD150" s="235"/>
      <c r="CE150" s="235"/>
      <c r="CF150" s="235"/>
      <c r="CG150" s="235"/>
      <c r="CH150" s="235"/>
      <c r="CI150" s="235"/>
      <c r="CJ150" s="235"/>
      <c r="CK150" s="235"/>
      <c r="CL150" s="235"/>
      <c r="CM150" s="235"/>
      <c r="CN150" s="235"/>
      <c r="CO150" s="235"/>
      <c r="CP150" s="235"/>
      <c r="CQ150" s="235"/>
      <c r="CR150" s="235"/>
      <c r="CS150" s="235"/>
      <c r="CT150" s="235"/>
      <c r="CU150" s="235"/>
      <c r="CV150" s="235"/>
      <c r="CW150" s="235"/>
      <c r="CX150" s="235"/>
      <c r="CY150" s="235"/>
      <c r="CZ150" s="235"/>
      <c r="DA150" s="235"/>
      <c r="DB150" s="235"/>
      <c r="DC150" s="235"/>
      <c r="DD150" s="235"/>
      <c r="DE150" s="235"/>
      <c r="DF150" s="236"/>
      <c r="DG150" s="237"/>
      <c r="DH150" s="236"/>
      <c r="DI150" s="236"/>
      <c r="DJ150" s="236"/>
      <c r="DK150" s="235"/>
      <c r="DL150" s="235"/>
      <c r="DM150" s="236"/>
      <c r="DN150" s="235"/>
      <c r="DO150" s="238"/>
    </row>
    <row r="151" spans="1:119">
      <c r="A151" s="399">
        <v>99</v>
      </c>
      <c r="B151" s="400" t="s">
        <v>301</v>
      </c>
      <c r="C151" s="273">
        <v>77.615262321144669</v>
      </c>
      <c r="D151" s="362">
        <v>82.4</v>
      </c>
      <c r="E151" s="274">
        <v>188.6</v>
      </c>
      <c r="F151" s="362">
        <v>88.700023940627247</v>
      </c>
      <c r="G151" s="274">
        <v>85.491979889873122</v>
      </c>
      <c r="H151" s="362">
        <v>4</v>
      </c>
      <c r="I151" s="274">
        <v>48.383262006657155</v>
      </c>
      <c r="J151" s="362">
        <v>88.173330141249707</v>
      </c>
      <c r="K151" s="274">
        <v>44.44</v>
      </c>
      <c r="L151" s="362">
        <v>10.161662817551962</v>
      </c>
      <c r="M151" s="274">
        <v>34.4</v>
      </c>
      <c r="N151" s="362">
        <v>59.3</v>
      </c>
      <c r="O151" s="274">
        <v>1.5506035731530663</v>
      </c>
      <c r="P151" s="362">
        <v>64.041177878860424</v>
      </c>
      <c r="Q151" s="274" t="s">
        <v>51</v>
      </c>
      <c r="R151" s="362" t="s">
        <v>51</v>
      </c>
      <c r="S151" s="274">
        <v>167.90597265531304</v>
      </c>
      <c r="T151" s="362">
        <v>6.0988608624898291</v>
      </c>
      <c r="U151" s="274">
        <v>68.924094283626019</v>
      </c>
      <c r="V151" s="362">
        <v>0.85618393917500002</v>
      </c>
      <c r="W151" s="274">
        <v>35.096659725000002</v>
      </c>
      <c r="X151" s="362" t="s">
        <v>51</v>
      </c>
      <c r="Y151" s="274">
        <v>1051.6400000000001</v>
      </c>
      <c r="Z151" s="362">
        <v>7.21</v>
      </c>
      <c r="AA151" s="274">
        <v>6.9977373982412355E-2</v>
      </c>
      <c r="AB151" s="362">
        <v>1.69</v>
      </c>
      <c r="AC151" s="274">
        <v>9938.59</v>
      </c>
      <c r="AD151" s="362">
        <v>8.5421906165987327</v>
      </c>
      <c r="AE151" s="274">
        <v>26.086956521739129</v>
      </c>
      <c r="AF151" s="362">
        <v>9.4</v>
      </c>
      <c r="AG151" s="274">
        <v>18.95</v>
      </c>
      <c r="AH151" s="362" t="s">
        <v>51</v>
      </c>
      <c r="AI151" s="274">
        <v>0</v>
      </c>
      <c r="AJ151" s="362">
        <v>84.018443468976145</v>
      </c>
      <c r="AK151" s="274">
        <v>33.03</v>
      </c>
      <c r="AL151" s="362">
        <v>15.32</v>
      </c>
      <c r="AM151" s="274">
        <v>7.2</v>
      </c>
      <c r="AN151" s="362">
        <v>65.23</v>
      </c>
      <c r="AO151" s="274">
        <v>1.774822905536428</v>
      </c>
      <c r="AP151" s="362">
        <v>60.09</v>
      </c>
      <c r="AQ151" s="274">
        <v>62.637969094922738</v>
      </c>
      <c r="AR151" s="362">
        <v>3.87</v>
      </c>
      <c r="AS151" s="274">
        <v>5.9842215257849158</v>
      </c>
      <c r="AT151" s="362">
        <v>65.026980800444321</v>
      </c>
      <c r="AU151" s="369"/>
      <c r="AV151" s="269"/>
      <c r="BJ151" s="365"/>
      <c r="BK151" s="365"/>
      <c r="BL151" s="368"/>
      <c r="BM151" s="368"/>
      <c r="BN151" s="236"/>
      <c r="BO151" s="236"/>
      <c r="BP151" s="236"/>
      <c r="BQ151" s="236"/>
      <c r="BR151" s="236"/>
      <c r="BS151" s="236"/>
      <c r="BT151" s="235"/>
      <c r="BU151" s="235"/>
      <c r="BV151" s="235"/>
      <c r="BW151" s="235"/>
      <c r="BX151" s="235"/>
      <c r="BY151" s="235"/>
      <c r="BZ151" s="235"/>
      <c r="CA151" s="235"/>
      <c r="CB151" s="235"/>
      <c r="CC151" s="235"/>
      <c r="CD151" s="235"/>
      <c r="CE151" s="235"/>
      <c r="CF151" s="235"/>
      <c r="CG151" s="235"/>
      <c r="CH151" s="235"/>
      <c r="CI151" s="235"/>
      <c r="CJ151" s="235"/>
      <c r="CK151" s="235"/>
      <c r="CL151" s="235"/>
      <c r="CM151" s="235"/>
      <c r="CN151" s="235"/>
      <c r="CO151" s="235"/>
      <c r="CP151" s="235"/>
      <c r="CQ151" s="235"/>
      <c r="CR151" s="235"/>
      <c r="CS151" s="235"/>
      <c r="CT151" s="235"/>
      <c r="CU151" s="235"/>
      <c r="CV151" s="235"/>
      <c r="CW151" s="235"/>
      <c r="CX151" s="235"/>
      <c r="CY151" s="235"/>
      <c r="CZ151" s="235"/>
      <c r="DA151" s="235"/>
      <c r="DB151" s="235"/>
      <c r="DC151" s="235"/>
      <c r="DD151" s="235"/>
      <c r="DE151" s="235"/>
      <c r="DF151" s="236"/>
      <c r="DG151" s="237"/>
      <c r="DH151" s="236"/>
      <c r="DI151" s="236"/>
      <c r="DJ151" s="236"/>
      <c r="DK151" s="235"/>
      <c r="DL151" s="235"/>
      <c r="DM151" s="236"/>
      <c r="DN151" s="235"/>
      <c r="DO151" s="238"/>
    </row>
    <row r="152" spans="1:119">
      <c r="A152" s="399">
        <v>100</v>
      </c>
      <c r="B152" s="400" t="s">
        <v>302</v>
      </c>
      <c r="C152" s="273">
        <v>96.9</v>
      </c>
      <c r="D152" s="362">
        <v>90.6</v>
      </c>
      <c r="E152" s="274">
        <v>416.1</v>
      </c>
      <c r="F152" s="362">
        <v>67.145631067961162</v>
      </c>
      <c r="G152" s="274">
        <v>96.271844660194176</v>
      </c>
      <c r="H152" s="362">
        <v>3</v>
      </c>
      <c r="I152" s="274">
        <v>79.711538461538467</v>
      </c>
      <c r="J152" s="362">
        <v>99.22330097087378</v>
      </c>
      <c r="K152" s="274">
        <v>19.059999999999999</v>
      </c>
      <c r="L152" s="362">
        <v>0</v>
      </c>
      <c r="M152" s="274">
        <v>29.4</v>
      </c>
      <c r="N152" s="362">
        <v>76.5</v>
      </c>
      <c r="O152" s="274">
        <v>1.6227786438035854</v>
      </c>
      <c r="P152" s="362">
        <v>67.883495145631073</v>
      </c>
      <c r="Q152" s="274" t="s">
        <v>51</v>
      </c>
      <c r="R152" s="362" t="s">
        <v>51</v>
      </c>
      <c r="S152" s="274">
        <v>19.580967299784607</v>
      </c>
      <c r="T152" s="362">
        <v>1.811529933481153</v>
      </c>
      <c r="U152" s="274">
        <v>29.102110151253999</v>
      </c>
      <c r="V152" s="362">
        <v>1.1994405883199999</v>
      </c>
      <c r="W152" s="274">
        <v>18.5542640199</v>
      </c>
      <c r="X152" s="362" t="s">
        <v>51</v>
      </c>
      <c r="Y152" s="274">
        <v>1064.2</v>
      </c>
      <c r="Z152" s="362">
        <v>4.79</v>
      </c>
      <c r="AA152" s="274">
        <v>1.9288263091908571E-2</v>
      </c>
      <c r="AB152" s="362">
        <v>1.39</v>
      </c>
      <c r="AC152" s="274">
        <v>9242.36</v>
      </c>
      <c r="AD152" s="362">
        <v>10.734946630815612</v>
      </c>
      <c r="AE152" s="274">
        <v>26.153287322920448</v>
      </c>
      <c r="AF152" s="362">
        <v>15.1</v>
      </c>
      <c r="AG152" s="274">
        <v>19.22</v>
      </c>
      <c r="AH152" s="362" t="s">
        <v>51</v>
      </c>
      <c r="AI152" s="274">
        <v>16.763290034897249</v>
      </c>
      <c r="AJ152" s="362">
        <v>123.51817440279665</v>
      </c>
      <c r="AK152" s="274">
        <v>16.47</v>
      </c>
      <c r="AL152" s="362">
        <v>14.22</v>
      </c>
      <c r="AM152" s="274">
        <v>6.9</v>
      </c>
      <c r="AN152" s="362">
        <v>60.78</v>
      </c>
      <c r="AO152" s="274">
        <v>2.0869785656841149</v>
      </c>
      <c r="AP152" s="362">
        <v>68.64</v>
      </c>
      <c r="AQ152" s="274">
        <v>53.877925653969719</v>
      </c>
      <c r="AR152" s="362">
        <v>3.72</v>
      </c>
      <c r="AS152" s="274">
        <v>8.4994140996000489</v>
      </c>
      <c r="AT152" s="362">
        <v>25.16962876036855</v>
      </c>
      <c r="AU152" s="369"/>
      <c r="AV152" s="269"/>
      <c r="BJ152" s="365"/>
      <c r="BK152" s="365"/>
      <c r="BL152" s="368"/>
      <c r="BM152" s="368"/>
      <c r="BN152" s="236"/>
      <c r="BO152" s="236"/>
      <c r="BP152" s="236"/>
      <c r="BQ152" s="236"/>
      <c r="BR152" s="236"/>
      <c r="BS152" s="236"/>
      <c r="BT152" s="235"/>
      <c r="BU152" s="235"/>
      <c r="BV152" s="235"/>
      <c r="BW152" s="235"/>
      <c r="BX152" s="235"/>
      <c r="BY152" s="235"/>
      <c r="BZ152" s="235"/>
      <c r="CA152" s="235"/>
      <c r="CB152" s="235"/>
      <c r="CC152" s="235"/>
      <c r="CD152" s="235"/>
      <c r="CE152" s="235"/>
      <c r="CF152" s="235"/>
      <c r="CG152" s="235"/>
      <c r="CH152" s="235"/>
      <c r="CI152" s="235"/>
      <c r="CJ152" s="235"/>
      <c r="CK152" s="235"/>
      <c r="CL152" s="235"/>
      <c r="CM152" s="235"/>
      <c r="CN152" s="235"/>
      <c r="CO152" s="235"/>
      <c r="CP152" s="235"/>
      <c r="CQ152" s="235"/>
      <c r="CR152" s="235"/>
      <c r="CS152" s="235"/>
      <c r="CT152" s="235"/>
      <c r="CU152" s="235"/>
      <c r="CV152" s="235"/>
      <c r="CW152" s="235"/>
      <c r="CX152" s="235"/>
      <c r="CY152" s="235"/>
      <c r="CZ152" s="235"/>
      <c r="DA152" s="235"/>
      <c r="DB152" s="235"/>
      <c r="DC152" s="235"/>
      <c r="DD152" s="235"/>
      <c r="DE152" s="235"/>
      <c r="DF152" s="236"/>
      <c r="DG152" s="237"/>
      <c r="DH152" s="236"/>
      <c r="DI152" s="236"/>
      <c r="DJ152" s="236"/>
      <c r="DK152" s="235"/>
      <c r="DL152" s="235"/>
      <c r="DM152" s="236"/>
      <c r="DN152" s="235"/>
      <c r="DO152" s="238"/>
    </row>
    <row r="153" spans="1:119">
      <c r="A153" s="399">
        <v>101</v>
      </c>
      <c r="B153" s="400" t="s">
        <v>303</v>
      </c>
      <c r="C153" s="273">
        <v>95.7</v>
      </c>
      <c r="D153" s="362">
        <v>94.8</v>
      </c>
      <c r="E153" s="274">
        <v>373.5</v>
      </c>
      <c r="F153" s="362">
        <v>84.312469985593083</v>
      </c>
      <c r="G153" s="274">
        <v>85.000800384184402</v>
      </c>
      <c r="H153" s="362">
        <v>4</v>
      </c>
      <c r="I153" s="274">
        <v>78.362853039731931</v>
      </c>
      <c r="J153" s="362">
        <v>88.138306387065796</v>
      </c>
      <c r="K153" s="274">
        <v>41.69</v>
      </c>
      <c r="L153" s="362">
        <v>3.4846029173419772</v>
      </c>
      <c r="M153" s="274">
        <v>47.7</v>
      </c>
      <c r="N153" s="362">
        <v>94.3</v>
      </c>
      <c r="O153" s="274">
        <v>2.211589511168663</v>
      </c>
      <c r="P153" s="362">
        <v>79.077957419561386</v>
      </c>
      <c r="Q153" s="274" t="s">
        <v>51</v>
      </c>
      <c r="R153" s="362" t="s">
        <v>51</v>
      </c>
      <c r="S153" s="274">
        <v>32.346757237586935</v>
      </c>
      <c r="T153" s="362">
        <v>3.7892522470835726</v>
      </c>
      <c r="U153" s="274">
        <v>70.809089992972005</v>
      </c>
      <c r="V153" s="362">
        <v>0.78953925479499998</v>
      </c>
      <c r="W153" s="274">
        <v>68.462935224700004</v>
      </c>
      <c r="X153" s="362" t="s">
        <v>51</v>
      </c>
      <c r="Y153" s="274">
        <v>978.22</v>
      </c>
      <c r="Z153" s="362">
        <v>4.75</v>
      </c>
      <c r="AA153" s="274">
        <v>3.2042039155371842E-2</v>
      </c>
      <c r="AB153" s="362">
        <v>1.81</v>
      </c>
      <c r="AC153" s="274">
        <v>9034.98</v>
      </c>
      <c r="AD153" s="362">
        <v>10.316616742358359</v>
      </c>
      <c r="AE153" s="274">
        <v>22.258254716981131</v>
      </c>
      <c r="AF153" s="362">
        <v>17.7</v>
      </c>
      <c r="AG153" s="274">
        <v>21.06</v>
      </c>
      <c r="AH153" s="362" t="s">
        <v>51</v>
      </c>
      <c r="AI153" s="274">
        <v>120.21150040290088</v>
      </c>
      <c r="AJ153" s="362">
        <v>116.21959875382716</v>
      </c>
      <c r="AK153" s="274">
        <v>15.65</v>
      </c>
      <c r="AL153" s="362">
        <v>15.09</v>
      </c>
      <c r="AM153" s="274">
        <v>6.8</v>
      </c>
      <c r="AN153" s="362">
        <v>62.88</v>
      </c>
      <c r="AO153" s="274">
        <v>2.3789171370768076</v>
      </c>
      <c r="AP153" s="362">
        <v>78.14</v>
      </c>
      <c r="AQ153" s="274">
        <v>49.837398373983739</v>
      </c>
      <c r="AR153" s="362">
        <v>3.6</v>
      </c>
      <c r="AS153" s="274">
        <v>3.6193313941211596</v>
      </c>
      <c r="AT153" s="362">
        <v>65.467108692854282</v>
      </c>
      <c r="AU153" s="369"/>
      <c r="AV153" s="269"/>
      <c r="BJ153" s="365"/>
      <c r="BK153" s="365"/>
      <c r="BL153" s="368"/>
      <c r="BM153" s="368"/>
      <c r="BN153" s="236"/>
      <c r="BO153" s="236"/>
      <c r="BP153" s="236"/>
      <c r="BQ153" s="236"/>
      <c r="BR153" s="236"/>
      <c r="BS153" s="236"/>
      <c r="BT153" s="235"/>
      <c r="BU153" s="235"/>
      <c r="BV153" s="235"/>
      <c r="BW153" s="235"/>
      <c r="BX153" s="235"/>
      <c r="BY153" s="235"/>
      <c r="BZ153" s="235"/>
      <c r="CA153" s="235"/>
      <c r="CB153" s="235"/>
      <c r="CC153" s="235"/>
      <c r="CD153" s="235"/>
      <c r="CE153" s="235"/>
      <c r="CF153" s="235"/>
      <c r="CG153" s="235"/>
      <c r="CH153" s="235"/>
      <c r="CI153" s="235"/>
      <c r="CJ153" s="235"/>
      <c r="CK153" s="235"/>
      <c r="CL153" s="235"/>
      <c r="CM153" s="235"/>
      <c r="CN153" s="235"/>
      <c r="CO153" s="235"/>
      <c r="CP153" s="235"/>
      <c r="CQ153" s="235"/>
      <c r="CR153" s="235"/>
      <c r="CS153" s="235"/>
      <c r="CT153" s="235"/>
      <c r="CU153" s="235"/>
      <c r="CV153" s="235"/>
      <c r="CW153" s="235"/>
      <c r="CX153" s="235"/>
      <c r="CY153" s="235"/>
      <c r="CZ153" s="235"/>
      <c r="DA153" s="235"/>
      <c r="DB153" s="235"/>
      <c r="DC153" s="235"/>
      <c r="DD153" s="235"/>
      <c r="DE153" s="235"/>
      <c r="DF153" s="236"/>
      <c r="DG153" s="237"/>
      <c r="DH153" s="236"/>
      <c r="DI153" s="236"/>
      <c r="DJ153" s="236"/>
      <c r="DK153" s="235"/>
      <c r="DL153" s="235"/>
      <c r="DM153" s="236"/>
      <c r="DN153" s="235"/>
      <c r="DO153" s="238"/>
    </row>
    <row r="154" spans="1:119">
      <c r="A154" s="399">
        <v>102</v>
      </c>
      <c r="B154" s="400" t="s">
        <v>304</v>
      </c>
      <c r="C154" s="273">
        <v>69.764560099132595</v>
      </c>
      <c r="D154" s="362">
        <v>91.9</v>
      </c>
      <c r="E154" s="274">
        <v>338.29999999999995</v>
      </c>
      <c r="F154" s="362">
        <v>75.597400603796757</v>
      </c>
      <c r="G154" s="274">
        <v>96.336284091490555</v>
      </c>
      <c r="H154" s="362">
        <v>3</v>
      </c>
      <c r="I154" s="274">
        <v>90.123010130246016</v>
      </c>
      <c r="J154" s="362">
        <v>99.278514045949962</v>
      </c>
      <c r="K154" s="274">
        <v>41.96</v>
      </c>
      <c r="L154" s="362">
        <v>0</v>
      </c>
      <c r="M154" s="274">
        <v>38.6</v>
      </c>
      <c r="N154" s="362">
        <v>88.5</v>
      </c>
      <c r="O154" s="274">
        <v>2.0826258274666385</v>
      </c>
      <c r="P154" s="362">
        <v>86.087090006652005</v>
      </c>
      <c r="Q154" s="274" t="s">
        <v>51</v>
      </c>
      <c r="R154" s="362" t="s">
        <v>51</v>
      </c>
      <c r="S154" s="274">
        <v>115.46738046501862</v>
      </c>
      <c r="T154" s="362">
        <v>9.0615972202280108</v>
      </c>
      <c r="U154" s="274">
        <v>64.468209189611812</v>
      </c>
      <c r="V154" s="362">
        <v>0.63255439210300002</v>
      </c>
      <c r="W154" s="274">
        <v>33.855000580400002</v>
      </c>
      <c r="X154" s="362" t="s">
        <v>51</v>
      </c>
      <c r="Y154" s="274">
        <v>878.45</v>
      </c>
      <c r="Z154" s="362">
        <v>4.4800000000000004</v>
      </c>
      <c r="AA154" s="274">
        <v>5.8163205955912289E-2</v>
      </c>
      <c r="AB154" s="362">
        <v>1.75</v>
      </c>
      <c r="AC154" s="274">
        <v>11233.64</v>
      </c>
      <c r="AD154" s="362">
        <v>7.0696662108284043</v>
      </c>
      <c r="AE154" s="274">
        <v>36.093521675596691</v>
      </c>
      <c r="AF154" s="362">
        <v>9.1999999999999993</v>
      </c>
      <c r="AG154" s="274">
        <v>19.96</v>
      </c>
      <c r="AH154" s="362" t="s">
        <v>51</v>
      </c>
      <c r="AI154" s="274">
        <v>21.053975769759813</v>
      </c>
      <c r="AJ154" s="362">
        <v>126.3364106222751</v>
      </c>
      <c r="AK154" s="274">
        <v>20.5</v>
      </c>
      <c r="AL154" s="362">
        <v>12.92</v>
      </c>
      <c r="AM154" s="274">
        <v>7.6</v>
      </c>
      <c r="AN154" s="362">
        <v>68.55</v>
      </c>
      <c r="AO154" s="274">
        <v>2.1242872489876872</v>
      </c>
      <c r="AP154" s="362">
        <v>66.930000000000007</v>
      </c>
      <c r="AQ154" s="274">
        <v>52.555810557062387</v>
      </c>
      <c r="AR154" s="362">
        <v>3.78</v>
      </c>
      <c r="AS154" s="274">
        <v>8.1711735109167947</v>
      </c>
      <c r="AT154" s="362">
        <v>59.823735993655745</v>
      </c>
      <c r="AU154" s="369"/>
      <c r="AV154" s="269"/>
      <c r="BJ154" s="365"/>
      <c r="BK154" s="365"/>
      <c r="BL154" s="368"/>
      <c r="BM154" s="368"/>
      <c r="BN154" s="236"/>
      <c r="BO154" s="236"/>
      <c r="BP154" s="236"/>
      <c r="BQ154" s="236"/>
      <c r="BR154" s="236"/>
      <c r="BS154" s="236"/>
      <c r="BT154" s="235"/>
      <c r="BU154" s="235"/>
      <c r="BV154" s="235"/>
      <c r="BW154" s="235"/>
      <c r="BX154" s="235"/>
      <c r="BY154" s="235"/>
      <c r="BZ154" s="235"/>
      <c r="CA154" s="235"/>
      <c r="CB154" s="235"/>
      <c r="CC154" s="235"/>
      <c r="CD154" s="235"/>
      <c r="CE154" s="235"/>
      <c r="CF154" s="235"/>
      <c r="CG154" s="235"/>
      <c r="CH154" s="235"/>
      <c r="CI154" s="235"/>
      <c r="CJ154" s="235"/>
      <c r="CK154" s="235"/>
      <c r="CL154" s="235"/>
      <c r="CM154" s="235"/>
      <c r="CN154" s="235"/>
      <c r="CO154" s="235"/>
      <c r="CP154" s="235"/>
      <c r="CQ154" s="235"/>
      <c r="CR154" s="235"/>
      <c r="CS154" s="235"/>
      <c r="CT154" s="235"/>
      <c r="CU154" s="235"/>
      <c r="CV154" s="235"/>
      <c r="CW154" s="235"/>
      <c r="CX154" s="235"/>
      <c r="CY154" s="235"/>
      <c r="CZ154" s="235"/>
      <c r="DA154" s="235"/>
      <c r="DB154" s="235"/>
      <c r="DC154" s="235"/>
      <c r="DD154" s="235"/>
      <c r="DE154" s="235"/>
      <c r="DF154" s="236"/>
      <c r="DG154" s="237"/>
      <c r="DH154" s="236"/>
      <c r="DI154" s="236"/>
      <c r="DJ154" s="236"/>
      <c r="DK154" s="235"/>
      <c r="DL154" s="235"/>
      <c r="DM154" s="236"/>
      <c r="DN154" s="235"/>
      <c r="DO154" s="238"/>
    </row>
    <row r="155" spans="1:119">
      <c r="A155" s="399">
        <v>103</v>
      </c>
      <c r="B155" s="400" t="s">
        <v>305</v>
      </c>
      <c r="C155" s="273">
        <v>89.1</v>
      </c>
      <c r="D155" s="362">
        <v>78.400000000000006</v>
      </c>
      <c r="E155" s="274">
        <v>373.5</v>
      </c>
      <c r="F155" s="362">
        <v>95.224299885874814</v>
      </c>
      <c r="G155" s="274">
        <v>94.065490299359141</v>
      </c>
      <c r="H155" s="362">
        <v>2</v>
      </c>
      <c r="I155" s="274">
        <v>86.983021332172399</v>
      </c>
      <c r="J155" s="362">
        <v>96.795715916074101</v>
      </c>
      <c r="K155" s="274">
        <v>57.76</v>
      </c>
      <c r="L155" s="362">
        <v>0.88313822140069831</v>
      </c>
      <c r="M155" s="274">
        <v>48.2</v>
      </c>
      <c r="N155" s="362">
        <v>106.6</v>
      </c>
      <c r="O155" s="274">
        <v>2.1500749360839282</v>
      </c>
      <c r="P155" s="362">
        <v>90.088666491089455</v>
      </c>
      <c r="Q155" s="274" t="s">
        <v>51</v>
      </c>
      <c r="R155" s="362" t="s">
        <v>51</v>
      </c>
      <c r="S155" s="274">
        <v>53.026955368979237</v>
      </c>
      <c r="T155" s="362">
        <v>8.2891277420385983</v>
      </c>
      <c r="U155" s="274">
        <v>64.556743218850201</v>
      </c>
      <c r="V155" s="362">
        <v>0.73320574693499996</v>
      </c>
      <c r="W155" s="274">
        <v>17.688625110699999</v>
      </c>
      <c r="X155" s="362" t="s">
        <v>51</v>
      </c>
      <c r="Y155" s="274">
        <v>909.97</v>
      </c>
      <c r="Z155" s="362">
        <v>5.38</v>
      </c>
      <c r="AA155" s="274">
        <v>3.5171637591446259E-2</v>
      </c>
      <c r="AB155" s="362">
        <v>1.44</v>
      </c>
      <c r="AC155" s="274">
        <v>10085.18</v>
      </c>
      <c r="AD155" s="362">
        <v>8.8640304081088299</v>
      </c>
      <c r="AE155" s="274">
        <v>27.84375</v>
      </c>
      <c r="AF155" s="362">
        <v>17.7</v>
      </c>
      <c r="AG155" s="274">
        <v>26.9</v>
      </c>
      <c r="AH155" s="362" t="s">
        <v>51</v>
      </c>
      <c r="AI155" s="274">
        <v>33.517803576194289</v>
      </c>
      <c r="AJ155" s="362">
        <v>149.62419861833283</v>
      </c>
      <c r="AK155" s="274">
        <v>13.14</v>
      </c>
      <c r="AL155" s="362">
        <v>17.399999999999999</v>
      </c>
      <c r="AM155" s="274">
        <v>6.8</v>
      </c>
      <c r="AN155" s="362">
        <v>60.21</v>
      </c>
      <c r="AO155" s="274">
        <v>2.3789171370768076</v>
      </c>
      <c r="AP155" s="362">
        <v>72.099999999999994</v>
      </c>
      <c r="AQ155" s="274">
        <v>53.101443032522077</v>
      </c>
      <c r="AR155" s="362">
        <v>3.6</v>
      </c>
      <c r="AS155" s="274">
        <v>0.80378249624527376</v>
      </c>
      <c r="AT155" s="362">
        <v>61.12559924470893</v>
      </c>
      <c r="AU155" s="369"/>
      <c r="AV155" s="269"/>
      <c r="BJ155" s="365"/>
      <c r="BK155" s="365"/>
      <c r="BL155" s="368"/>
      <c r="BM155" s="368"/>
      <c r="BN155" s="236"/>
      <c r="BO155" s="236"/>
      <c r="BP155" s="236"/>
      <c r="BQ155" s="236"/>
      <c r="BR155" s="236"/>
      <c r="BS155" s="236"/>
      <c r="BT155" s="235"/>
      <c r="BU155" s="235"/>
      <c r="BV155" s="235"/>
      <c r="BW155" s="235"/>
      <c r="BX155" s="235"/>
      <c r="BY155" s="235"/>
      <c r="BZ155" s="235"/>
      <c r="CA155" s="235"/>
      <c r="CB155" s="235"/>
      <c r="CC155" s="235"/>
      <c r="CD155" s="235"/>
      <c r="CE155" s="235"/>
      <c r="CF155" s="235"/>
      <c r="CG155" s="235"/>
      <c r="CH155" s="235"/>
      <c r="CI155" s="235"/>
      <c r="CJ155" s="235"/>
      <c r="CK155" s="235"/>
      <c r="CL155" s="235"/>
      <c r="CM155" s="235"/>
      <c r="CN155" s="235"/>
      <c r="CO155" s="235"/>
      <c r="CP155" s="235"/>
      <c r="CQ155" s="235"/>
      <c r="CR155" s="235"/>
      <c r="CS155" s="235"/>
      <c r="CT155" s="235"/>
      <c r="CU155" s="235"/>
      <c r="CV155" s="235"/>
      <c r="CW155" s="235"/>
      <c r="CX155" s="235"/>
      <c r="CY155" s="235"/>
      <c r="CZ155" s="235"/>
      <c r="DA155" s="235"/>
      <c r="DB155" s="235"/>
      <c r="DC155" s="235"/>
      <c r="DD155" s="235"/>
      <c r="DE155" s="235"/>
      <c r="DF155" s="236"/>
      <c r="DG155" s="237"/>
      <c r="DH155" s="236"/>
      <c r="DI155" s="236"/>
      <c r="DJ155" s="236"/>
      <c r="DK155" s="235"/>
      <c r="DL155" s="235"/>
      <c r="DM155" s="236"/>
      <c r="DN155" s="235"/>
      <c r="DO155" s="238"/>
    </row>
    <row r="156" spans="1:119">
      <c r="A156" s="399">
        <v>176</v>
      </c>
      <c r="B156" s="400" t="s">
        <v>377</v>
      </c>
      <c r="C156" s="273">
        <v>88.1</v>
      </c>
      <c r="D156" s="362">
        <v>85.7</v>
      </c>
      <c r="E156" s="274">
        <v>416.1</v>
      </c>
      <c r="F156" s="362">
        <v>35.770440251572325</v>
      </c>
      <c r="G156" s="274">
        <v>99.371069182389931</v>
      </c>
      <c r="H156" s="362">
        <v>4</v>
      </c>
      <c r="I156" s="274">
        <v>0</v>
      </c>
      <c r="J156" s="362">
        <v>100</v>
      </c>
      <c r="K156" s="274">
        <v>49.61</v>
      </c>
      <c r="L156" s="362">
        <v>0</v>
      </c>
      <c r="M156" s="274">
        <v>18</v>
      </c>
      <c r="N156" s="362">
        <v>33.4</v>
      </c>
      <c r="O156" s="274">
        <v>0.49992283950617283</v>
      </c>
      <c r="P156" s="362">
        <v>78.223270440251568</v>
      </c>
      <c r="Q156" s="274" t="s">
        <v>51</v>
      </c>
      <c r="R156" s="362" t="s">
        <v>51</v>
      </c>
      <c r="S156" s="274">
        <v>157.60441292356188</v>
      </c>
      <c r="T156" s="362">
        <v>2.05836732349055</v>
      </c>
      <c r="U156" s="274">
        <v>32.767301475153403</v>
      </c>
      <c r="V156" s="362">
        <v>0.955801719115</v>
      </c>
      <c r="W156" s="274">
        <v>23.588217495199999</v>
      </c>
      <c r="X156" s="362" t="s">
        <v>51</v>
      </c>
      <c r="Y156" s="274">
        <v>791.12</v>
      </c>
      <c r="Z156" s="362">
        <v>3.74</v>
      </c>
      <c r="AA156" s="274">
        <v>0</v>
      </c>
      <c r="AB156" s="362">
        <v>1.1000000000000001</v>
      </c>
      <c r="AC156" s="274">
        <v>8421.8799999999992</v>
      </c>
      <c r="AD156" s="362">
        <v>10.24397873005943</v>
      </c>
      <c r="AE156" s="274">
        <v>23.14165497896213</v>
      </c>
      <c r="AF156" s="362">
        <v>15.1</v>
      </c>
      <c r="AG156" s="274">
        <v>17.84</v>
      </c>
      <c r="AH156" s="362" t="s">
        <v>51</v>
      </c>
      <c r="AI156" s="274">
        <v>59.803461538461541</v>
      </c>
      <c r="AJ156" s="362">
        <v>45.634137931034473</v>
      </c>
      <c r="AK156" s="274">
        <v>0</v>
      </c>
      <c r="AL156" s="362">
        <v>15.37</v>
      </c>
      <c r="AM156" s="274">
        <v>6.9</v>
      </c>
      <c r="AN156" s="362">
        <v>55.35</v>
      </c>
      <c r="AO156" s="274">
        <v>2.0869785656841149</v>
      </c>
      <c r="AP156" s="362">
        <v>75.88</v>
      </c>
      <c r="AQ156" s="274">
        <v>53.282588011417701</v>
      </c>
      <c r="AR156" s="362">
        <v>3.72</v>
      </c>
      <c r="AS156" s="274">
        <v>23.756344257631863</v>
      </c>
      <c r="AT156" s="362">
        <v>25.546543960475162</v>
      </c>
      <c r="AU156" s="369"/>
      <c r="AV156" s="269"/>
      <c r="BJ156" s="365"/>
      <c r="BK156" s="365"/>
      <c r="BL156" s="365"/>
      <c r="BM156" s="365"/>
      <c r="BN156" s="235"/>
      <c r="BO156" s="235"/>
      <c r="BP156" s="235"/>
      <c r="BQ156" s="235"/>
      <c r="BR156" s="235"/>
      <c r="BS156" s="235"/>
      <c r="BT156" s="235"/>
      <c r="BU156" s="235"/>
      <c r="BV156" s="235"/>
      <c r="BW156" s="235"/>
      <c r="BX156" s="235"/>
      <c r="BY156" s="235"/>
      <c r="BZ156" s="235"/>
      <c r="CA156" s="235"/>
      <c r="CB156" s="235"/>
      <c r="CC156" s="235"/>
      <c r="CD156" s="235"/>
      <c r="CE156" s="235"/>
      <c r="CF156" s="235"/>
      <c r="CG156" s="235"/>
      <c r="CH156" s="235"/>
      <c r="CI156" s="235"/>
      <c r="CJ156" s="235"/>
      <c r="CK156" s="235"/>
      <c r="CL156" s="235"/>
      <c r="CM156" s="235"/>
      <c r="CN156" s="235"/>
      <c r="CO156" s="235"/>
      <c r="CP156" s="235"/>
      <c r="CQ156" s="235"/>
      <c r="CR156" s="235"/>
      <c r="CS156" s="235"/>
      <c r="CT156" s="235"/>
      <c r="CU156" s="235"/>
      <c r="CV156" s="235"/>
      <c r="CW156" s="235"/>
      <c r="CX156" s="235"/>
      <c r="CY156" s="235"/>
      <c r="CZ156" s="235"/>
      <c r="DA156" s="235"/>
      <c r="DB156" s="235"/>
      <c r="DC156" s="235"/>
      <c r="DD156" s="235"/>
      <c r="DE156" s="235"/>
      <c r="DF156" s="235"/>
      <c r="DG156" s="235"/>
      <c r="DH156" s="235"/>
      <c r="DI156" s="235"/>
      <c r="DJ156" s="235"/>
      <c r="DK156" s="235"/>
      <c r="DL156" s="235"/>
      <c r="DM156" s="235"/>
      <c r="DN156" s="235"/>
      <c r="DO156" s="238"/>
    </row>
    <row r="157" spans="1:119">
      <c r="A157" s="399">
        <v>209</v>
      </c>
      <c r="B157" s="400" t="s">
        <v>410</v>
      </c>
      <c r="C157" s="273">
        <v>66.599999999999994</v>
      </c>
      <c r="D157" s="362">
        <v>104.8</v>
      </c>
      <c r="E157" s="274">
        <v>388.9</v>
      </c>
      <c r="F157" s="362">
        <v>89.449541284403665</v>
      </c>
      <c r="G157" s="274">
        <v>97.247706422018354</v>
      </c>
      <c r="H157" s="362">
        <v>5</v>
      </c>
      <c r="I157" s="274">
        <v>81.070826306914</v>
      </c>
      <c r="J157" s="362">
        <v>94.995829858215174</v>
      </c>
      <c r="K157" s="274">
        <v>0</v>
      </c>
      <c r="L157" s="362">
        <v>51.918735891647863</v>
      </c>
      <c r="M157" s="274">
        <v>22.5</v>
      </c>
      <c r="N157" s="362">
        <v>46.1</v>
      </c>
      <c r="O157" s="274">
        <v>0.61283241874208527</v>
      </c>
      <c r="P157" s="362">
        <v>51.626355296080064</v>
      </c>
      <c r="Q157" s="274" t="s">
        <v>51</v>
      </c>
      <c r="R157" s="362" t="s">
        <v>51</v>
      </c>
      <c r="S157" s="274">
        <v>85.726532361765962</v>
      </c>
      <c r="T157" s="362">
        <v>3.5311218784942229</v>
      </c>
      <c r="U157" s="274">
        <v>61.408498976243003</v>
      </c>
      <c r="V157" s="362">
        <v>0.43693927050199999</v>
      </c>
      <c r="W157" s="274">
        <v>10.911886023899999</v>
      </c>
      <c r="X157" s="362" t="s">
        <v>51</v>
      </c>
      <c r="Y157" s="274">
        <v>1113.74</v>
      </c>
      <c r="Z157" s="362">
        <v>5.42</v>
      </c>
      <c r="AA157" s="274">
        <v>4.9214414902247872E-2</v>
      </c>
      <c r="AB157" s="362">
        <v>1.64</v>
      </c>
      <c r="AC157" s="274">
        <v>12412.93</v>
      </c>
      <c r="AD157" s="362">
        <v>7.2322571469207801</v>
      </c>
      <c r="AE157" s="274">
        <v>25.488721804511279</v>
      </c>
      <c r="AF157" s="362">
        <v>12.4</v>
      </c>
      <c r="AG157" s="274">
        <v>19.77</v>
      </c>
      <c r="AH157" s="362" t="s">
        <v>51</v>
      </c>
      <c r="AI157" s="274">
        <v>335.95487933304076</v>
      </c>
      <c r="AJ157" s="362">
        <v>133.01708073196986</v>
      </c>
      <c r="AK157" s="274">
        <v>9.32</v>
      </c>
      <c r="AL157" s="362">
        <v>15.39</v>
      </c>
      <c r="AM157" s="274">
        <v>7.3</v>
      </c>
      <c r="AN157" s="362">
        <v>59.45</v>
      </c>
      <c r="AO157" s="274">
        <v>2.6571817034087597</v>
      </c>
      <c r="AP157" s="362">
        <v>74.81</v>
      </c>
      <c r="AQ157" s="274">
        <v>51.124197002141322</v>
      </c>
      <c r="AR157" s="362">
        <v>3.58</v>
      </c>
      <c r="AS157" s="274">
        <v>2.0611702179938431</v>
      </c>
      <c r="AT157" s="362">
        <v>59.460225218373061</v>
      </c>
      <c r="AU157" s="369"/>
      <c r="AV157" s="269"/>
      <c r="BJ157" s="365"/>
      <c r="BK157" s="365"/>
      <c r="BL157" s="365"/>
      <c r="BM157" s="365"/>
      <c r="BN157" s="235"/>
      <c r="BO157" s="235"/>
      <c r="BP157" s="235"/>
      <c r="BQ157" s="235"/>
      <c r="BR157" s="235"/>
      <c r="BS157" s="235"/>
      <c r="BT157" s="235"/>
      <c r="BU157" s="235"/>
      <c r="BV157" s="235"/>
      <c r="BW157" s="235"/>
      <c r="BX157" s="235"/>
      <c r="BY157" s="235"/>
      <c r="BZ157" s="235"/>
      <c r="CA157" s="235"/>
      <c r="CB157" s="235"/>
      <c r="CC157" s="235"/>
      <c r="CD157" s="235"/>
      <c r="CE157" s="235"/>
      <c r="CF157" s="235"/>
      <c r="CG157" s="235"/>
      <c r="CH157" s="235"/>
      <c r="CI157" s="235"/>
      <c r="CJ157" s="235"/>
      <c r="CK157" s="235"/>
      <c r="CL157" s="235"/>
      <c r="CM157" s="235"/>
      <c r="CN157" s="235"/>
      <c r="CO157" s="235"/>
      <c r="CP157" s="235"/>
      <c r="CQ157" s="235"/>
      <c r="CR157" s="235"/>
      <c r="CS157" s="235"/>
      <c r="CT157" s="235"/>
      <c r="CU157" s="235"/>
      <c r="CV157" s="235"/>
      <c r="CW157" s="235"/>
      <c r="CX157" s="235"/>
      <c r="CY157" s="235"/>
      <c r="CZ157" s="235"/>
      <c r="DA157" s="235"/>
      <c r="DB157" s="235"/>
      <c r="DC157" s="235"/>
      <c r="DD157" s="235"/>
      <c r="DE157" s="235"/>
      <c r="DF157" s="235"/>
      <c r="DG157" s="235"/>
      <c r="DH157" s="235"/>
      <c r="DI157" s="235"/>
      <c r="DJ157" s="235"/>
      <c r="DK157" s="235"/>
      <c r="DL157" s="235"/>
      <c r="DM157" s="235"/>
      <c r="DN157" s="235"/>
      <c r="DO157" s="238"/>
    </row>
    <row r="158" spans="1:119">
      <c r="A158" s="399">
        <v>201</v>
      </c>
      <c r="B158" s="400" t="s">
        <v>402</v>
      </c>
      <c r="C158" s="273">
        <v>0</v>
      </c>
      <c r="D158" s="362">
        <v>106.4</v>
      </c>
      <c r="E158" s="274">
        <v>527.9</v>
      </c>
      <c r="F158" s="362">
        <v>0.84167424931756141</v>
      </c>
      <c r="G158" s="274">
        <v>97.565969062784347</v>
      </c>
      <c r="H158" s="362">
        <v>4</v>
      </c>
      <c r="I158" s="274">
        <v>30.022675736961453</v>
      </c>
      <c r="J158" s="362">
        <v>97.975432211100994</v>
      </c>
      <c r="K158" s="274">
        <v>49.89</v>
      </c>
      <c r="L158" s="362">
        <v>6.1881188118811881E-2</v>
      </c>
      <c r="M158" s="274">
        <v>21.1</v>
      </c>
      <c r="N158" s="362">
        <v>60.8</v>
      </c>
      <c r="O158" s="274">
        <v>0.34946113276771384</v>
      </c>
      <c r="P158" s="362">
        <v>78.935395814376704</v>
      </c>
      <c r="Q158" s="274" t="s">
        <v>51</v>
      </c>
      <c r="R158" s="362" t="s">
        <v>51</v>
      </c>
      <c r="S158" s="274">
        <v>0</v>
      </c>
      <c r="T158" s="362">
        <v>5.2771331758907483</v>
      </c>
      <c r="U158" s="274">
        <v>52.605785459063448</v>
      </c>
      <c r="V158" s="362">
        <v>2.0909311542800002</v>
      </c>
      <c r="W158" s="274">
        <v>82.284633855500005</v>
      </c>
      <c r="X158" s="362" t="s">
        <v>51</v>
      </c>
      <c r="Y158" s="274">
        <v>815.9</v>
      </c>
      <c r="Z158" s="362">
        <v>5.13</v>
      </c>
      <c r="AA158" s="274">
        <v>4.6242774566473986E-2</v>
      </c>
      <c r="AB158" s="362">
        <v>1.49</v>
      </c>
      <c r="AC158" s="274">
        <v>10058.34</v>
      </c>
      <c r="AD158" s="362">
        <v>5.779800755754037</v>
      </c>
      <c r="AE158" s="274">
        <v>30.407391852162956</v>
      </c>
      <c r="AF158" s="362">
        <v>11.4</v>
      </c>
      <c r="AG158" s="274">
        <v>16.72</v>
      </c>
      <c r="AH158" s="362" t="s">
        <v>51</v>
      </c>
      <c r="AI158" s="274">
        <v>0</v>
      </c>
      <c r="AJ158" s="362">
        <v>101.43471116225548</v>
      </c>
      <c r="AK158" s="274">
        <v>9.0500000000000007</v>
      </c>
      <c r="AL158" s="362">
        <v>14.13</v>
      </c>
      <c r="AM158" s="274">
        <v>7.6</v>
      </c>
      <c r="AN158" s="362">
        <v>72.319999999999993</v>
      </c>
      <c r="AO158" s="274">
        <v>2.515609111246695</v>
      </c>
      <c r="AP158" s="362">
        <v>65.28</v>
      </c>
      <c r="AQ158" s="274">
        <v>50.656392694063925</v>
      </c>
      <c r="AR158" s="362">
        <v>3.67</v>
      </c>
      <c r="AS158" s="274">
        <v>4.6487954934534965</v>
      </c>
      <c r="AT158" s="362">
        <v>47.143331071207228</v>
      </c>
      <c r="AU158" s="369"/>
      <c r="AV158" s="269"/>
      <c r="BJ158" s="365"/>
      <c r="BK158" s="365"/>
      <c r="BL158" s="365"/>
      <c r="BM158" s="365"/>
      <c r="BN158" s="235"/>
      <c r="BO158" s="235"/>
      <c r="BP158" s="235"/>
      <c r="BQ158" s="235"/>
      <c r="BR158" s="235"/>
      <c r="BS158" s="235"/>
      <c r="BT158" s="235"/>
      <c r="BU158" s="235"/>
      <c r="BV158" s="235"/>
      <c r="BW158" s="235"/>
      <c r="BX158" s="235"/>
      <c r="BY158" s="235"/>
      <c r="BZ158" s="235"/>
      <c r="CA158" s="235"/>
      <c r="CB158" s="235"/>
      <c r="CC158" s="235"/>
      <c r="CD158" s="235"/>
      <c r="CE158" s="235"/>
      <c r="CF158" s="235"/>
      <c r="CG158" s="235"/>
      <c r="CH158" s="235"/>
      <c r="CI158" s="235"/>
      <c r="CJ158" s="235"/>
      <c r="CK158" s="235"/>
      <c r="CL158" s="235"/>
      <c r="CM158" s="235"/>
      <c r="CN158" s="235"/>
      <c r="CO158" s="235"/>
      <c r="CP158" s="235"/>
      <c r="CQ158" s="235"/>
      <c r="CR158" s="235"/>
      <c r="CS158" s="235"/>
      <c r="CT158" s="235"/>
      <c r="CU158" s="235"/>
      <c r="CV158" s="235"/>
      <c r="CW158" s="235"/>
      <c r="CX158" s="235"/>
      <c r="CY158" s="235"/>
      <c r="CZ158" s="235"/>
      <c r="DA158" s="235"/>
      <c r="DB158" s="235"/>
      <c r="DC158" s="235"/>
      <c r="DD158" s="235"/>
      <c r="DE158" s="235"/>
      <c r="DF158" s="235"/>
      <c r="DG158" s="235"/>
      <c r="DH158" s="235"/>
      <c r="DI158" s="235"/>
      <c r="DJ158" s="235"/>
      <c r="DK158" s="235"/>
      <c r="DL158" s="235"/>
      <c r="DM158" s="235"/>
      <c r="DN158" s="235"/>
      <c r="DO158" s="238"/>
    </row>
    <row r="159" spans="1:119">
      <c r="A159" s="399">
        <v>104</v>
      </c>
      <c r="B159" s="400" t="s">
        <v>306</v>
      </c>
      <c r="C159" s="273">
        <v>39.2263986013986</v>
      </c>
      <c r="D159" s="362">
        <v>99.6</v>
      </c>
      <c r="E159" s="274">
        <v>250.2</v>
      </c>
      <c r="F159" s="362">
        <v>86.913580246913583</v>
      </c>
      <c r="G159" s="274">
        <v>95.195473251028801</v>
      </c>
      <c r="H159" s="362">
        <v>4</v>
      </c>
      <c r="I159" s="274">
        <v>79.374419324868384</v>
      </c>
      <c r="J159" s="362">
        <v>98.693415637860085</v>
      </c>
      <c r="K159" s="274">
        <v>69.260000000000005</v>
      </c>
      <c r="L159" s="362">
        <v>5.0338534000588755</v>
      </c>
      <c r="M159" s="274">
        <v>49.3</v>
      </c>
      <c r="N159" s="362">
        <v>83.2</v>
      </c>
      <c r="O159" s="274">
        <v>1.5130263021104065</v>
      </c>
      <c r="P159" s="362">
        <v>77.530864197530875</v>
      </c>
      <c r="Q159" s="274" t="s">
        <v>51</v>
      </c>
      <c r="R159" s="362" t="s">
        <v>51</v>
      </c>
      <c r="S159" s="274">
        <v>42.047724166929463</v>
      </c>
      <c r="T159" s="362">
        <v>4.5374416709873344</v>
      </c>
      <c r="U159" s="274">
        <v>72.764726827135959</v>
      </c>
      <c r="V159" s="362">
        <v>0.74149662291499996</v>
      </c>
      <c r="W159" s="274">
        <v>99.999104817499997</v>
      </c>
      <c r="X159" s="362" t="s">
        <v>51</v>
      </c>
      <c r="Y159" s="274">
        <v>906.86</v>
      </c>
      <c r="Z159" s="362">
        <v>5.25</v>
      </c>
      <c r="AA159" s="274">
        <v>4.2537353113202531E-2</v>
      </c>
      <c r="AB159" s="362">
        <v>2.1800000000000002</v>
      </c>
      <c r="AC159" s="274">
        <v>10594.31</v>
      </c>
      <c r="AD159" s="362">
        <v>6.4311364213428135</v>
      </c>
      <c r="AE159" s="274">
        <v>29.10842463165848</v>
      </c>
      <c r="AF159" s="362">
        <v>9.6999999999999993</v>
      </c>
      <c r="AG159" s="274">
        <v>22.6</v>
      </c>
      <c r="AH159" s="362" t="s">
        <v>51</v>
      </c>
      <c r="AI159" s="274">
        <v>11.467439516129032</v>
      </c>
      <c r="AJ159" s="362">
        <v>99.866875011028952</v>
      </c>
      <c r="AK159" s="274">
        <v>6.16</v>
      </c>
      <c r="AL159" s="362">
        <v>13.68</v>
      </c>
      <c r="AM159" s="274">
        <v>7.6</v>
      </c>
      <c r="AN159" s="362">
        <v>68.62</v>
      </c>
      <c r="AO159" s="274">
        <v>1.7484725754727413</v>
      </c>
      <c r="AP159" s="362">
        <v>77.989999999999995</v>
      </c>
      <c r="AQ159" s="274">
        <v>56.342980795239384</v>
      </c>
      <c r="AR159" s="362">
        <v>3.57</v>
      </c>
      <c r="AS159" s="274">
        <v>2.1218432784110282</v>
      </c>
      <c r="AT159" s="362">
        <v>69.855060094876933</v>
      </c>
      <c r="AU159" s="369"/>
      <c r="AV159" s="269"/>
      <c r="BJ159" s="365"/>
      <c r="BK159" s="365"/>
      <c r="BL159" s="368"/>
      <c r="BM159" s="368"/>
      <c r="BN159" s="236"/>
      <c r="BO159" s="236"/>
      <c r="BP159" s="236"/>
      <c r="BQ159" s="236"/>
      <c r="BR159" s="236"/>
      <c r="BS159" s="236"/>
      <c r="BT159" s="235"/>
      <c r="BU159" s="235"/>
      <c r="BV159" s="235"/>
      <c r="BW159" s="235"/>
      <c r="BX159" s="235"/>
      <c r="BY159" s="235"/>
      <c r="BZ159" s="235"/>
      <c r="CA159" s="235"/>
      <c r="CB159" s="235"/>
      <c r="CC159" s="235"/>
      <c r="CD159" s="235"/>
      <c r="CE159" s="235"/>
      <c r="CF159" s="235"/>
      <c r="CG159" s="235"/>
      <c r="CH159" s="235"/>
      <c r="CI159" s="235"/>
      <c r="CJ159" s="235"/>
      <c r="CK159" s="235"/>
      <c r="CL159" s="235"/>
      <c r="CM159" s="235"/>
      <c r="CN159" s="235"/>
      <c r="CO159" s="235"/>
      <c r="CP159" s="235"/>
      <c r="CQ159" s="235"/>
      <c r="CR159" s="235"/>
      <c r="CS159" s="235"/>
      <c r="CT159" s="235"/>
      <c r="CU159" s="235"/>
      <c r="CV159" s="235"/>
      <c r="CW159" s="235"/>
      <c r="CX159" s="235"/>
      <c r="CY159" s="235"/>
      <c r="CZ159" s="235"/>
      <c r="DA159" s="235"/>
      <c r="DB159" s="235"/>
      <c r="DC159" s="235"/>
      <c r="DD159" s="235"/>
      <c r="DE159" s="235"/>
      <c r="DF159" s="236"/>
      <c r="DG159" s="237"/>
      <c r="DH159" s="236"/>
      <c r="DI159" s="236"/>
      <c r="DJ159" s="236"/>
      <c r="DK159" s="235"/>
      <c r="DL159" s="235"/>
      <c r="DM159" s="236"/>
      <c r="DN159" s="235"/>
      <c r="DO159" s="238"/>
    </row>
    <row r="160" spans="1:119">
      <c r="A160" s="399">
        <v>177</v>
      </c>
      <c r="B160" s="400" t="s">
        <v>378</v>
      </c>
      <c r="C160" s="273">
        <v>86.5</v>
      </c>
      <c r="D160" s="362">
        <v>93.2</v>
      </c>
      <c r="E160" s="274">
        <v>373.5</v>
      </c>
      <c r="F160" s="362">
        <v>1.1294526498696786</v>
      </c>
      <c r="G160" s="274">
        <v>86.967854039965246</v>
      </c>
      <c r="H160" s="362">
        <v>4</v>
      </c>
      <c r="I160" s="274">
        <v>42.082239720034998</v>
      </c>
      <c r="J160" s="362">
        <v>3.7358818418766289</v>
      </c>
      <c r="K160" s="274">
        <v>94.6</v>
      </c>
      <c r="L160" s="362">
        <v>0.98231827111984282</v>
      </c>
      <c r="M160" s="274">
        <v>13.9</v>
      </c>
      <c r="N160" s="362">
        <v>22.3</v>
      </c>
      <c r="O160" s="274">
        <v>0.55909494232475598</v>
      </c>
      <c r="P160" s="362">
        <v>45.004344048653344</v>
      </c>
      <c r="Q160" s="274" t="s">
        <v>51</v>
      </c>
      <c r="R160" s="362" t="s">
        <v>51</v>
      </c>
      <c r="S160" s="274">
        <v>177.77778000000001</v>
      </c>
      <c r="T160" s="362">
        <v>3.7892522470835726</v>
      </c>
      <c r="U160" s="274">
        <v>84.409296936133018</v>
      </c>
      <c r="V160" s="362">
        <v>0.65058360470700005</v>
      </c>
      <c r="W160" s="274">
        <v>86.655783420600002</v>
      </c>
      <c r="X160" s="362" t="s">
        <v>51</v>
      </c>
      <c r="Y160" s="274">
        <v>1050.99</v>
      </c>
      <c r="Z160" s="362">
        <v>6.78</v>
      </c>
      <c r="AA160" s="274">
        <v>8.5222430543719099E-2</v>
      </c>
      <c r="AB160" s="362">
        <v>1.84</v>
      </c>
      <c r="AC160" s="274">
        <v>8408.15</v>
      </c>
      <c r="AD160" s="362">
        <v>13.504992117708881</v>
      </c>
      <c r="AE160" s="274">
        <v>19.554848966613672</v>
      </c>
      <c r="AF160" s="362">
        <v>17.7</v>
      </c>
      <c r="AG160" s="274">
        <v>17.07</v>
      </c>
      <c r="AH160" s="362" t="s">
        <v>51</v>
      </c>
      <c r="AI160" s="274">
        <v>135.23441124780317</v>
      </c>
      <c r="AJ160" s="362">
        <v>87.486732044995676</v>
      </c>
      <c r="AK160" s="274">
        <v>15.18</v>
      </c>
      <c r="AL160" s="362">
        <v>16.27</v>
      </c>
      <c r="AM160" s="274">
        <v>6.8</v>
      </c>
      <c r="AN160" s="362">
        <v>57.53</v>
      </c>
      <c r="AO160" s="274">
        <v>2.3789171370768076</v>
      </c>
      <c r="AP160" s="362">
        <v>76.63</v>
      </c>
      <c r="AQ160" s="274">
        <v>46.884576098059242</v>
      </c>
      <c r="AR160" s="362">
        <v>3.6</v>
      </c>
      <c r="AS160" s="274">
        <v>3.5401213938024161</v>
      </c>
      <c r="AT160" s="362">
        <v>83.014028847923285</v>
      </c>
      <c r="AU160" s="369"/>
      <c r="AV160" s="269"/>
      <c r="BJ160" s="365"/>
      <c r="BK160" s="365"/>
      <c r="BL160" s="365"/>
      <c r="BM160" s="365"/>
      <c r="BN160" s="235"/>
      <c r="BO160" s="235"/>
      <c r="BP160" s="235"/>
      <c r="BQ160" s="235"/>
      <c r="BR160" s="235"/>
      <c r="BS160" s="235"/>
      <c r="BT160" s="235"/>
      <c r="BU160" s="235"/>
      <c r="BV160" s="235"/>
      <c r="BW160" s="235"/>
      <c r="BX160" s="235"/>
      <c r="BY160" s="235"/>
      <c r="BZ160" s="235"/>
      <c r="CA160" s="235"/>
      <c r="CB160" s="235"/>
      <c r="CC160" s="235"/>
      <c r="CD160" s="235"/>
      <c r="CE160" s="235"/>
      <c r="CF160" s="235"/>
      <c r="CG160" s="235"/>
      <c r="CH160" s="235"/>
      <c r="CI160" s="235"/>
      <c r="CJ160" s="235"/>
      <c r="CK160" s="235"/>
      <c r="CL160" s="235"/>
      <c r="CM160" s="235"/>
      <c r="CN160" s="235"/>
      <c r="CO160" s="235"/>
      <c r="CP160" s="235"/>
      <c r="CQ160" s="235"/>
      <c r="CR160" s="235"/>
      <c r="CS160" s="235"/>
      <c r="CT160" s="235"/>
      <c r="CU160" s="235"/>
      <c r="CV160" s="235"/>
      <c r="CW160" s="235"/>
      <c r="CX160" s="235"/>
      <c r="CY160" s="235"/>
      <c r="CZ160" s="235"/>
      <c r="DA160" s="235"/>
      <c r="DB160" s="235"/>
      <c r="DC160" s="235"/>
      <c r="DD160" s="235"/>
      <c r="DE160" s="235"/>
      <c r="DF160" s="235"/>
      <c r="DG160" s="235"/>
      <c r="DH160" s="235"/>
      <c r="DI160" s="235"/>
      <c r="DJ160" s="235"/>
      <c r="DK160" s="235"/>
      <c r="DL160" s="235"/>
      <c r="DM160" s="235"/>
      <c r="DN160" s="235"/>
      <c r="DO160" s="238"/>
    </row>
    <row r="161" spans="1:119">
      <c r="A161" s="399">
        <v>106</v>
      </c>
      <c r="B161" s="400" t="s">
        <v>308</v>
      </c>
      <c r="C161" s="273">
        <v>90.4</v>
      </c>
      <c r="D161" s="362">
        <v>87.3</v>
      </c>
      <c r="E161" s="274">
        <v>388.9</v>
      </c>
      <c r="F161" s="362">
        <v>81.229278245345569</v>
      </c>
      <c r="G161" s="274">
        <v>97.5006375924509</v>
      </c>
      <c r="H161" s="362">
        <v>3</v>
      </c>
      <c r="I161" s="274">
        <v>52.655133832515709</v>
      </c>
      <c r="J161" s="362">
        <v>98.044716483890156</v>
      </c>
      <c r="K161" s="274">
        <v>36.1</v>
      </c>
      <c r="L161" s="362">
        <v>0</v>
      </c>
      <c r="M161" s="274">
        <v>55.4</v>
      </c>
      <c r="N161" s="362">
        <v>112.5</v>
      </c>
      <c r="O161" s="274">
        <v>3.3472346119536129</v>
      </c>
      <c r="P161" s="362">
        <v>81.178270849273147</v>
      </c>
      <c r="Q161" s="274" t="s">
        <v>51</v>
      </c>
      <c r="R161" s="362" t="s">
        <v>51</v>
      </c>
      <c r="S161" s="274">
        <v>8.9855332914008432</v>
      </c>
      <c r="T161" s="362">
        <v>3.2639415648265206</v>
      </c>
      <c r="U161" s="274">
        <v>44.255051982960353</v>
      </c>
      <c r="V161" s="362">
        <v>1.1604794567100001</v>
      </c>
      <c r="W161" s="274">
        <v>20.621268471800001</v>
      </c>
      <c r="X161" s="362" t="s">
        <v>51</v>
      </c>
      <c r="Y161" s="274">
        <v>945.43</v>
      </c>
      <c r="Z161" s="362">
        <v>6.33</v>
      </c>
      <c r="AA161" s="274">
        <v>5.4251019467074148E-2</v>
      </c>
      <c r="AB161" s="362">
        <v>1.35</v>
      </c>
      <c r="AC161" s="274">
        <v>9257.5499999999993</v>
      </c>
      <c r="AD161" s="362">
        <v>10.620980558154731</v>
      </c>
      <c r="AE161" s="274">
        <v>22.522950300728077</v>
      </c>
      <c r="AF161" s="362">
        <v>12.4</v>
      </c>
      <c r="AG161" s="274">
        <v>23.32</v>
      </c>
      <c r="AH161" s="362" t="s">
        <v>51</v>
      </c>
      <c r="AI161" s="274">
        <v>13.397165311653117</v>
      </c>
      <c r="AJ161" s="362">
        <v>83.44227925027829</v>
      </c>
      <c r="AK161" s="274">
        <v>27.99</v>
      </c>
      <c r="AL161" s="362">
        <v>18.59</v>
      </c>
      <c r="AM161" s="274">
        <v>7.3</v>
      </c>
      <c r="AN161" s="362">
        <v>59.75</v>
      </c>
      <c r="AO161" s="274">
        <v>2.6571817034087597</v>
      </c>
      <c r="AP161" s="362">
        <v>58.54</v>
      </c>
      <c r="AQ161" s="274">
        <v>45.357548240635644</v>
      </c>
      <c r="AR161" s="362">
        <v>3.58</v>
      </c>
      <c r="AS161" s="274">
        <v>6.1275878487702089</v>
      </c>
      <c r="AT161" s="362">
        <v>41.567609522017221</v>
      </c>
      <c r="AU161" s="369"/>
      <c r="AV161" s="269"/>
      <c r="BJ161" s="365"/>
      <c r="BK161" s="365"/>
      <c r="BL161" s="368"/>
      <c r="BM161" s="368"/>
      <c r="BN161" s="236"/>
      <c r="BO161" s="236"/>
      <c r="BP161" s="236"/>
      <c r="BQ161" s="236"/>
      <c r="BR161" s="236"/>
      <c r="BS161" s="236"/>
      <c r="BT161" s="235"/>
      <c r="BU161" s="235"/>
      <c r="BV161" s="235"/>
      <c r="BW161" s="235"/>
      <c r="BX161" s="235"/>
      <c r="BY161" s="235"/>
      <c r="BZ161" s="235"/>
      <c r="CA161" s="235"/>
      <c r="CB161" s="235"/>
      <c r="CC161" s="235"/>
      <c r="CD161" s="235"/>
      <c r="CE161" s="235"/>
      <c r="CF161" s="235"/>
      <c r="CG161" s="235"/>
      <c r="CH161" s="235"/>
      <c r="CI161" s="235"/>
      <c r="CJ161" s="235"/>
      <c r="CK161" s="235"/>
      <c r="CL161" s="235"/>
      <c r="CM161" s="235"/>
      <c r="CN161" s="235"/>
      <c r="CO161" s="235"/>
      <c r="CP161" s="235"/>
      <c r="CQ161" s="235"/>
      <c r="CR161" s="235"/>
      <c r="CS161" s="235"/>
      <c r="CT161" s="235"/>
      <c r="CU161" s="235"/>
      <c r="CV161" s="235"/>
      <c r="CW161" s="235"/>
      <c r="CX161" s="235"/>
      <c r="CY161" s="235"/>
      <c r="CZ161" s="235"/>
      <c r="DA161" s="235"/>
      <c r="DB161" s="235"/>
      <c r="DC161" s="235"/>
      <c r="DD161" s="235"/>
      <c r="DE161" s="235"/>
      <c r="DF161" s="236"/>
      <c r="DG161" s="237"/>
      <c r="DH161" s="236"/>
      <c r="DI161" s="236"/>
      <c r="DJ161" s="236"/>
      <c r="DK161" s="235"/>
      <c r="DL161" s="235"/>
      <c r="DM161" s="236"/>
      <c r="DN161" s="235"/>
      <c r="DO161" s="238"/>
    </row>
    <row r="162" spans="1:119">
      <c r="A162" s="399">
        <v>105</v>
      </c>
      <c r="B162" s="400" t="s">
        <v>307</v>
      </c>
      <c r="C162" s="273">
        <v>45.07829977628635</v>
      </c>
      <c r="D162" s="362">
        <v>97.5</v>
      </c>
      <c r="E162" s="274">
        <v>416.1</v>
      </c>
      <c r="F162" s="362">
        <v>29.861982434127981</v>
      </c>
      <c r="G162" s="274">
        <v>97.459222082810541</v>
      </c>
      <c r="H162" s="362">
        <v>4</v>
      </c>
      <c r="I162" s="274">
        <v>56.727158948685855</v>
      </c>
      <c r="J162" s="362">
        <v>99.874529485570889</v>
      </c>
      <c r="K162" s="274">
        <v>8.85</v>
      </c>
      <c r="L162" s="362">
        <v>0.90579710144927539</v>
      </c>
      <c r="M162" s="274">
        <v>26.2</v>
      </c>
      <c r="N162" s="362">
        <v>44.3</v>
      </c>
      <c r="O162" s="274">
        <v>0.47806959947472094</v>
      </c>
      <c r="P162" s="362">
        <v>45.734002509410288</v>
      </c>
      <c r="Q162" s="274" t="s">
        <v>51</v>
      </c>
      <c r="R162" s="362" t="s">
        <v>51</v>
      </c>
      <c r="S162" s="274">
        <v>0</v>
      </c>
      <c r="T162" s="362">
        <v>4.1108282354665002</v>
      </c>
      <c r="U162" s="274">
        <v>29.736937497692999</v>
      </c>
      <c r="V162" s="362">
        <v>1.2862874585799999</v>
      </c>
      <c r="W162" s="274">
        <v>99.974466133000007</v>
      </c>
      <c r="X162" s="362" t="s">
        <v>51</v>
      </c>
      <c r="Y162" s="274">
        <v>1203.77</v>
      </c>
      <c r="Z162" s="362">
        <v>5.43</v>
      </c>
      <c r="AA162" s="274">
        <v>4.007309332221972E-2</v>
      </c>
      <c r="AB162" s="362">
        <v>0.66</v>
      </c>
      <c r="AC162" s="274">
        <v>6450.97</v>
      </c>
      <c r="AD162" s="362">
        <v>20.896278166933918</v>
      </c>
      <c r="AE162" s="274">
        <v>14.867156585641606</v>
      </c>
      <c r="AF162" s="362">
        <v>15.1</v>
      </c>
      <c r="AG162" s="274">
        <v>14.47</v>
      </c>
      <c r="AH162" s="362" t="s">
        <v>51</v>
      </c>
      <c r="AI162" s="274">
        <v>0</v>
      </c>
      <c r="AJ162" s="362">
        <v>72.579434238335224</v>
      </c>
      <c r="AK162" s="274">
        <v>29.01</v>
      </c>
      <c r="AL162" s="362">
        <v>17.260000000000002</v>
      </c>
      <c r="AM162" s="274">
        <v>6.9</v>
      </c>
      <c r="AN162" s="362">
        <v>55.41</v>
      </c>
      <c r="AO162" s="274">
        <v>2.0869785656841149</v>
      </c>
      <c r="AP162" s="362">
        <v>85.62</v>
      </c>
      <c r="AQ162" s="274">
        <v>41.725548531052439</v>
      </c>
      <c r="AR162" s="362">
        <v>3.72</v>
      </c>
      <c r="AS162" s="274">
        <v>8.9912823482040327</v>
      </c>
      <c r="AT162" s="362">
        <v>26.346264007983681</v>
      </c>
      <c r="AU162" s="369"/>
      <c r="AV162" s="269"/>
      <c r="BJ162" s="365"/>
      <c r="BK162" s="365"/>
      <c r="BL162" s="368"/>
      <c r="BM162" s="368"/>
      <c r="BN162" s="236"/>
      <c r="BO162" s="236"/>
      <c r="BP162" s="236"/>
      <c r="BQ162" s="236"/>
      <c r="BR162" s="236"/>
      <c r="BS162" s="236"/>
      <c r="BT162" s="235"/>
      <c r="BU162" s="235"/>
      <c r="BV162" s="235"/>
      <c r="BW162" s="235"/>
      <c r="BX162" s="235"/>
      <c r="BY162" s="235"/>
      <c r="BZ162" s="235"/>
      <c r="CA162" s="235"/>
      <c r="CB162" s="235"/>
      <c r="CC162" s="235"/>
      <c r="CD162" s="235"/>
      <c r="CE162" s="235"/>
      <c r="CF162" s="235"/>
      <c r="CG162" s="235"/>
      <c r="CH162" s="235"/>
      <c r="CI162" s="235"/>
      <c r="CJ162" s="235"/>
      <c r="CK162" s="235"/>
      <c r="CL162" s="235"/>
      <c r="CM162" s="235"/>
      <c r="CN162" s="235"/>
      <c r="CO162" s="235"/>
      <c r="CP162" s="235"/>
      <c r="CQ162" s="235"/>
      <c r="CR162" s="235"/>
      <c r="CS162" s="235"/>
      <c r="CT162" s="235"/>
      <c r="CU162" s="235"/>
      <c r="CV162" s="235"/>
      <c r="CW162" s="235"/>
      <c r="CX162" s="235"/>
      <c r="CY162" s="235"/>
      <c r="CZ162" s="235"/>
      <c r="DA162" s="235"/>
      <c r="DB162" s="235"/>
      <c r="DC162" s="235"/>
      <c r="DD162" s="235"/>
      <c r="DE162" s="235"/>
      <c r="DF162" s="236"/>
      <c r="DG162" s="237"/>
      <c r="DH162" s="236"/>
      <c r="DI162" s="236"/>
      <c r="DJ162" s="236"/>
      <c r="DK162" s="235"/>
      <c r="DL162" s="235"/>
      <c r="DM162" s="236"/>
      <c r="DN162" s="235"/>
      <c r="DO162" s="238"/>
    </row>
    <row r="163" spans="1:119">
      <c r="A163" s="399">
        <v>107</v>
      </c>
      <c r="B163" s="400" t="s">
        <v>309</v>
      </c>
      <c r="C163" s="273">
        <v>78.099999999999994</v>
      </c>
      <c r="D163" s="362">
        <v>81.2</v>
      </c>
      <c r="E163" s="274">
        <v>388.9</v>
      </c>
      <c r="F163" s="362">
        <v>8.5290482076637826</v>
      </c>
      <c r="G163" s="274">
        <v>83.590852904820764</v>
      </c>
      <c r="H163" s="362">
        <v>4</v>
      </c>
      <c r="I163" s="274">
        <v>56.719675709385719</v>
      </c>
      <c r="J163" s="362">
        <v>96.16810877626699</v>
      </c>
      <c r="K163" s="274">
        <v>40.24</v>
      </c>
      <c r="L163" s="362">
        <v>0</v>
      </c>
      <c r="M163" s="274">
        <v>29.7</v>
      </c>
      <c r="N163" s="362">
        <v>65.7</v>
      </c>
      <c r="O163" s="274">
        <v>1.90402576489533</v>
      </c>
      <c r="P163" s="362">
        <v>62.639060568603213</v>
      </c>
      <c r="Q163" s="274" t="s">
        <v>51</v>
      </c>
      <c r="R163" s="362" t="s">
        <v>51</v>
      </c>
      <c r="S163" s="274">
        <v>32.320620555914672</v>
      </c>
      <c r="T163" s="362">
        <v>3.0309278350515463</v>
      </c>
      <c r="U163" s="274">
        <v>65.328264496341006</v>
      </c>
      <c r="V163" s="362">
        <v>1.4125813971700001</v>
      </c>
      <c r="W163" s="274">
        <v>5.5061199084099997</v>
      </c>
      <c r="X163" s="362" t="s">
        <v>51</v>
      </c>
      <c r="Y163" s="274">
        <v>980.25</v>
      </c>
      <c r="Z163" s="362">
        <v>6.76</v>
      </c>
      <c r="AA163" s="274">
        <v>0</v>
      </c>
      <c r="AB163" s="362">
        <v>0.86</v>
      </c>
      <c r="AC163" s="274">
        <v>8747.7900000000009</v>
      </c>
      <c r="AD163" s="362">
        <v>13.603247293921733</v>
      </c>
      <c r="AE163" s="274">
        <v>18.280739934711644</v>
      </c>
      <c r="AF163" s="362">
        <v>12.4</v>
      </c>
      <c r="AG163" s="274">
        <v>22.68</v>
      </c>
      <c r="AH163" s="362" t="s">
        <v>51</v>
      </c>
      <c r="AI163" s="274">
        <v>16.728628158844764</v>
      </c>
      <c r="AJ163" s="362">
        <v>35.659603960396034</v>
      </c>
      <c r="AK163" s="274">
        <v>18.12</v>
      </c>
      <c r="AL163" s="362">
        <v>20.57</v>
      </c>
      <c r="AM163" s="274">
        <v>7.3</v>
      </c>
      <c r="AN163" s="362">
        <v>54.6</v>
      </c>
      <c r="AO163" s="274">
        <v>2.6571817034087597</v>
      </c>
      <c r="AP163" s="362">
        <v>56.85</v>
      </c>
      <c r="AQ163" s="274">
        <v>49.019607843137251</v>
      </c>
      <c r="AR163" s="362">
        <v>3.58</v>
      </c>
      <c r="AS163" s="274">
        <v>7.6650647446690741</v>
      </c>
      <c r="AT163" s="362">
        <v>63.74663958265478</v>
      </c>
      <c r="AU163" s="369"/>
      <c r="AV163" s="269"/>
      <c r="BJ163" s="365"/>
      <c r="BK163" s="365"/>
      <c r="BL163" s="365"/>
      <c r="BM163" s="365"/>
      <c r="BN163" s="235"/>
      <c r="BO163" s="235"/>
      <c r="BP163" s="235"/>
      <c r="BQ163" s="235"/>
      <c r="BR163" s="235"/>
      <c r="BS163" s="235"/>
      <c r="BT163" s="235"/>
      <c r="BU163" s="235"/>
      <c r="BV163" s="235"/>
      <c r="BW163" s="235"/>
      <c r="BX163" s="235"/>
      <c r="BY163" s="235"/>
      <c r="BZ163" s="235"/>
      <c r="CA163" s="235"/>
      <c r="CB163" s="235"/>
      <c r="CC163" s="235"/>
      <c r="CD163" s="235"/>
      <c r="CE163" s="235"/>
      <c r="CF163" s="235"/>
      <c r="CG163" s="235"/>
      <c r="CH163" s="235"/>
      <c r="CI163" s="235"/>
      <c r="CJ163" s="235"/>
      <c r="CK163" s="235"/>
      <c r="CL163" s="235"/>
      <c r="CM163" s="235"/>
      <c r="CN163" s="235"/>
      <c r="CO163" s="235"/>
      <c r="CP163" s="235"/>
      <c r="CQ163" s="235"/>
      <c r="CR163" s="235"/>
      <c r="CS163" s="235"/>
      <c r="CT163" s="235"/>
      <c r="CU163" s="235"/>
      <c r="CV163" s="235"/>
      <c r="CW163" s="235"/>
      <c r="CX163" s="235"/>
      <c r="CY163" s="235"/>
      <c r="CZ163" s="235"/>
      <c r="DA163" s="235"/>
      <c r="DB163" s="235"/>
      <c r="DC163" s="235"/>
      <c r="DD163" s="235"/>
      <c r="DE163" s="235"/>
      <c r="DF163" s="235"/>
      <c r="DG163" s="235"/>
      <c r="DH163" s="235"/>
      <c r="DI163" s="235"/>
      <c r="DJ163" s="235"/>
      <c r="DK163" s="235"/>
      <c r="DL163" s="235"/>
      <c r="DM163" s="235"/>
      <c r="DN163" s="235"/>
      <c r="DO163" s="238"/>
    </row>
    <row r="164" spans="1:119">
      <c r="A164" s="399">
        <v>108</v>
      </c>
      <c r="B164" s="400" t="s">
        <v>310</v>
      </c>
      <c r="C164" s="273">
        <v>83.4</v>
      </c>
      <c r="D164" s="362">
        <v>77.8</v>
      </c>
      <c r="E164" s="274">
        <v>521.4</v>
      </c>
      <c r="F164" s="362">
        <v>93.989296006587068</v>
      </c>
      <c r="G164" s="274">
        <v>98.847262247838614</v>
      </c>
      <c r="H164" s="362">
        <v>3</v>
      </c>
      <c r="I164" s="274">
        <v>93.17290793564959</v>
      </c>
      <c r="J164" s="362">
        <v>98.339508714148479</v>
      </c>
      <c r="K164" s="274">
        <v>88.4</v>
      </c>
      <c r="L164" s="362">
        <v>1.9439133205863608</v>
      </c>
      <c r="M164" s="274">
        <v>29</v>
      </c>
      <c r="N164" s="362">
        <v>69.5</v>
      </c>
      <c r="O164" s="274">
        <v>1.594672950585547</v>
      </c>
      <c r="P164" s="362">
        <v>88.321668725126941</v>
      </c>
      <c r="Q164" s="274" t="s">
        <v>51</v>
      </c>
      <c r="R164" s="362" t="s">
        <v>51</v>
      </c>
      <c r="S164" s="274">
        <v>42.625745950554133</v>
      </c>
      <c r="T164" s="362">
        <v>3.1276129695232431</v>
      </c>
      <c r="U164" s="274">
        <v>83.185186504827101</v>
      </c>
      <c r="V164" s="362">
        <v>0.47258613543400002</v>
      </c>
      <c r="W164" s="274">
        <v>79.168221196499999</v>
      </c>
      <c r="X164" s="362" t="s">
        <v>51</v>
      </c>
      <c r="Y164" s="274">
        <v>1031.26</v>
      </c>
      <c r="Z164" s="362">
        <v>6.48</v>
      </c>
      <c r="AA164" s="274">
        <v>4.2020337843516262E-2</v>
      </c>
      <c r="AB164" s="362">
        <v>0.87</v>
      </c>
      <c r="AC164" s="274">
        <v>9672.31</v>
      </c>
      <c r="AD164" s="362">
        <v>12.068376068376068</v>
      </c>
      <c r="AE164" s="274">
        <v>26.981707317073173</v>
      </c>
      <c r="AF164" s="362">
        <v>16.5</v>
      </c>
      <c r="AG164" s="274">
        <v>25.32</v>
      </c>
      <c r="AH164" s="362" t="s">
        <v>51</v>
      </c>
      <c r="AI164" s="274">
        <v>43.082230073487843</v>
      </c>
      <c r="AJ164" s="362">
        <v>130.45343979649519</v>
      </c>
      <c r="AK164" s="274">
        <v>12.87</v>
      </c>
      <c r="AL164" s="362">
        <v>17.309999999999999</v>
      </c>
      <c r="AM164" s="274">
        <v>7.3</v>
      </c>
      <c r="AN164" s="362">
        <v>64.34</v>
      </c>
      <c r="AO164" s="274">
        <v>2.777902270103886</v>
      </c>
      <c r="AP164" s="362">
        <v>72.88</v>
      </c>
      <c r="AQ164" s="274">
        <v>46.578991176960209</v>
      </c>
      <c r="AR164" s="362">
        <v>3.57</v>
      </c>
      <c r="AS164" s="274">
        <v>5.1463334687690949</v>
      </c>
      <c r="AT164" s="362">
        <v>79.844359786772458</v>
      </c>
      <c r="AU164" s="369"/>
      <c r="AV164" s="269"/>
      <c r="BJ164" s="365"/>
      <c r="BK164" s="365"/>
      <c r="BL164" s="365"/>
      <c r="BM164" s="365"/>
      <c r="BN164" s="235"/>
      <c r="BO164" s="235"/>
      <c r="BP164" s="235"/>
      <c r="BQ164" s="235"/>
      <c r="BR164" s="235"/>
      <c r="BS164" s="235"/>
      <c r="BT164" s="235"/>
      <c r="BU164" s="235"/>
      <c r="BV164" s="235"/>
      <c r="BW164" s="235"/>
      <c r="BX164" s="235"/>
      <c r="BY164" s="235"/>
      <c r="BZ164" s="235"/>
      <c r="CA164" s="235"/>
      <c r="CB164" s="235"/>
      <c r="CC164" s="235"/>
      <c r="CD164" s="235"/>
      <c r="CE164" s="235"/>
      <c r="CF164" s="235"/>
      <c r="CG164" s="235"/>
      <c r="CH164" s="235"/>
      <c r="CI164" s="235"/>
      <c r="CJ164" s="235"/>
      <c r="CK164" s="235"/>
      <c r="CL164" s="235"/>
      <c r="CM164" s="235"/>
      <c r="CN164" s="235"/>
      <c r="CO164" s="235"/>
      <c r="CP164" s="235"/>
      <c r="CQ164" s="235"/>
      <c r="CR164" s="235"/>
      <c r="CS164" s="235"/>
      <c r="CT164" s="235"/>
      <c r="CU164" s="235"/>
      <c r="CV164" s="235"/>
      <c r="CW164" s="235"/>
      <c r="CX164" s="235"/>
      <c r="CY164" s="235"/>
      <c r="CZ164" s="235"/>
      <c r="DA164" s="235"/>
      <c r="DB164" s="235"/>
      <c r="DC164" s="235"/>
      <c r="DD164" s="235"/>
      <c r="DE164" s="235"/>
      <c r="DF164" s="235"/>
      <c r="DG164" s="235"/>
      <c r="DH164" s="235"/>
      <c r="DI164" s="235"/>
      <c r="DJ164" s="235"/>
      <c r="DK164" s="235"/>
      <c r="DL164" s="235"/>
      <c r="DM164" s="235"/>
      <c r="DN164" s="235"/>
      <c r="DO164" s="238"/>
    </row>
    <row r="165" spans="1:119">
      <c r="A165" s="399">
        <v>178</v>
      </c>
      <c r="B165" s="400" t="s">
        <v>379</v>
      </c>
      <c r="C165" s="273">
        <v>44.364370135485728</v>
      </c>
      <c r="D165" s="362">
        <v>94.1</v>
      </c>
      <c r="E165" s="274">
        <v>521.4</v>
      </c>
      <c r="F165" s="362">
        <v>83.997387328543439</v>
      </c>
      <c r="G165" s="274">
        <v>86.457652950141522</v>
      </c>
      <c r="H165" s="362">
        <v>4</v>
      </c>
      <c r="I165" s="274">
        <v>79.400830964356004</v>
      </c>
      <c r="J165" s="362">
        <v>88.308295231874595</v>
      </c>
      <c r="K165" s="274">
        <v>0.9</v>
      </c>
      <c r="L165" s="362">
        <v>14.301369863013699</v>
      </c>
      <c r="M165" s="274">
        <v>19.3</v>
      </c>
      <c r="N165" s="362">
        <v>40.9</v>
      </c>
      <c r="O165" s="274">
        <v>1.088905874645119</v>
      </c>
      <c r="P165" s="362">
        <v>77.879381667755283</v>
      </c>
      <c r="Q165" s="274" t="s">
        <v>51</v>
      </c>
      <c r="R165" s="362" t="s">
        <v>51</v>
      </c>
      <c r="S165" s="274">
        <v>66.979236436704625</v>
      </c>
      <c r="T165" s="362">
        <v>3.1276129695232431</v>
      </c>
      <c r="U165" s="274">
        <v>72.730639688627392</v>
      </c>
      <c r="V165" s="362">
        <v>0.91361252658699998</v>
      </c>
      <c r="W165" s="274">
        <v>72.002845070999996</v>
      </c>
      <c r="X165" s="362" t="s">
        <v>51</v>
      </c>
      <c r="Y165" s="274">
        <v>970.87</v>
      </c>
      <c r="Z165" s="362">
        <v>5.58</v>
      </c>
      <c r="AA165" s="274">
        <v>8.8711465956974933E-2</v>
      </c>
      <c r="AB165" s="362">
        <v>1.05</v>
      </c>
      <c r="AC165" s="274">
        <v>9363.68</v>
      </c>
      <c r="AD165" s="362">
        <v>9.4084016902808845</v>
      </c>
      <c r="AE165" s="274">
        <v>26.571201272871921</v>
      </c>
      <c r="AF165" s="362">
        <v>16.5</v>
      </c>
      <c r="AG165" s="274">
        <v>19.61</v>
      </c>
      <c r="AH165" s="362" t="s">
        <v>51</v>
      </c>
      <c r="AI165" s="274">
        <v>41.88979231799911</v>
      </c>
      <c r="AJ165" s="362">
        <v>73.593112558277227</v>
      </c>
      <c r="AK165" s="274">
        <v>27.82</v>
      </c>
      <c r="AL165" s="362">
        <v>15.21</v>
      </c>
      <c r="AM165" s="274">
        <v>7.3</v>
      </c>
      <c r="AN165" s="362">
        <v>61.26</v>
      </c>
      <c r="AO165" s="274">
        <v>2.777902270103886</v>
      </c>
      <c r="AP165" s="362">
        <v>76.5</v>
      </c>
      <c r="AQ165" s="274">
        <v>52.060119201865774</v>
      </c>
      <c r="AR165" s="362">
        <v>3.57</v>
      </c>
      <c r="AS165" s="274">
        <v>3.4589731003198501</v>
      </c>
      <c r="AT165" s="362">
        <v>68.509310674495069</v>
      </c>
      <c r="AU165" s="369"/>
      <c r="AV165" s="269"/>
      <c r="BJ165" s="365"/>
      <c r="BK165" s="365"/>
      <c r="BL165" s="365"/>
      <c r="BM165" s="365"/>
      <c r="BN165" s="235"/>
      <c r="BO165" s="235"/>
      <c r="BP165" s="235"/>
      <c r="BQ165" s="235"/>
      <c r="BR165" s="235"/>
      <c r="BS165" s="235"/>
      <c r="BT165" s="235"/>
      <c r="BU165" s="235"/>
      <c r="BV165" s="235"/>
      <c r="BW165" s="235"/>
      <c r="BX165" s="235"/>
      <c r="BY165" s="235"/>
      <c r="BZ165" s="235"/>
      <c r="CA165" s="235"/>
      <c r="CB165" s="235"/>
      <c r="CC165" s="235"/>
      <c r="CD165" s="235"/>
      <c r="CE165" s="235"/>
      <c r="CF165" s="235"/>
      <c r="CG165" s="235"/>
      <c r="CH165" s="235"/>
      <c r="CI165" s="235"/>
      <c r="CJ165" s="235"/>
      <c r="CK165" s="235"/>
      <c r="CL165" s="235"/>
      <c r="CM165" s="235"/>
      <c r="CN165" s="235"/>
      <c r="CO165" s="235"/>
      <c r="CP165" s="235"/>
      <c r="CQ165" s="235"/>
      <c r="CR165" s="235"/>
      <c r="CS165" s="235"/>
      <c r="CT165" s="235"/>
      <c r="CU165" s="235"/>
      <c r="CV165" s="235"/>
      <c r="CW165" s="235"/>
      <c r="CX165" s="235"/>
      <c r="CY165" s="235"/>
      <c r="CZ165" s="235"/>
      <c r="DA165" s="235"/>
      <c r="DB165" s="235"/>
      <c r="DC165" s="235"/>
      <c r="DD165" s="235"/>
      <c r="DE165" s="235"/>
      <c r="DF165" s="235"/>
      <c r="DG165" s="235"/>
      <c r="DH165" s="235"/>
      <c r="DI165" s="235"/>
      <c r="DJ165" s="235"/>
      <c r="DK165" s="235"/>
      <c r="DL165" s="235"/>
      <c r="DM165" s="235"/>
      <c r="DN165" s="235"/>
      <c r="DO165" s="238"/>
    </row>
    <row r="166" spans="1:119">
      <c r="A166" s="399">
        <v>109</v>
      </c>
      <c r="B166" s="400" t="s">
        <v>311</v>
      </c>
      <c r="C166" s="273">
        <v>53.293885601577905</v>
      </c>
      <c r="D166" s="362">
        <v>89.8</v>
      </c>
      <c r="E166" s="274">
        <v>250.2</v>
      </c>
      <c r="F166" s="362">
        <v>14.110115236875801</v>
      </c>
      <c r="G166" s="274">
        <v>85.377720870678615</v>
      </c>
      <c r="H166" s="362">
        <v>4</v>
      </c>
      <c r="I166" s="274">
        <v>81.827541827541822</v>
      </c>
      <c r="J166" s="362">
        <v>99.052496798975682</v>
      </c>
      <c r="K166" s="274">
        <v>91.43</v>
      </c>
      <c r="L166" s="362">
        <v>0</v>
      </c>
      <c r="M166" s="274">
        <v>35.1</v>
      </c>
      <c r="N166" s="362">
        <v>77</v>
      </c>
      <c r="O166" s="274">
        <v>0.29119691119691121</v>
      </c>
      <c r="P166" s="362">
        <v>54.186939820742644</v>
      </c>
      <c r="Q166" s="274" t="s">
        <v>51</v>
      </c>
      <c r="R166" s="362" t="s">
        <v>51</v>
      </c>
      <c r="S166" s="274">
        <v>52.110474205315263</v>
      </c>
      <c r="T166" s="362">
        <v>3.3489091411212373</v>
      </c>
      <c r="U166" s="274">
        <v>79.760494849970925</v>
      </c>
      <c r="V166" s="362">
        <v>1.09126033654</v>
      </c>
      <c r="W166" s="274">
        <v>74.000638237299995</v>
      </c>
      <c r="X166" s="362" t="s">
        <v>51</v>
      </c>
      <c r="Y166" s="274">
        <v>1013.86</v>
      </c>
      <c r="Z166" s="362">
        <v>5.61</v>
      </c>
      <c r="AA166" s="274">
        <v>5.2366987850858818E-2</v>
      </c>
      <c r="AB166" s="362">
        <v>1.37</v>
      </c>
      <c r="AC166" s="274">
        <v>9360.4699999999993</v>
      </c>
      <c r="AD166" s="362">
        <v>10.525095092309119</v>
      </c>
      <c r="AE166" s="274">
        <v>21.986143187066975</v>
      </c>
      <c r="AF166" s="362">
        <v>9.6999999999999993</v>
      </c>
      <c r="AG166" s="274">
        <v>18.989999999999998</v>
      </c>
      <c r="AH166" s="362" t="s">
        <v>51</v>
      </c>
      <c r="AI166" s="274">
        <v>17.139190122145514</v>
      </c>
      <c r="AJ166" s="362">
        <v>54.748982984121433</v>
      </c>
      <c r="AK166" s="274">
        <v>16.72</v>
      </c>
      <c r="AL166" s="362">
        <v>16.63</v>
      </c>
      <c r="AM166" s="274">
        <v>7.6</v>
      </c>
      <c r="AN166" s="362">
        <v>63.84</v>
      </c>
      <c r="AO166" s="274">
        <v>1.7484725754727413</v>
      </c>
      <c r="AP166" s="362">
        <v>62.36</v>
      </c>
      <c r="AQ166" s="274">
        <v>52</v>
      </c>
      <c r="AR166" s="362">
        <v>3.57</v>
      </c>
      <c r="AS166" s="274">
        <v>2.9455883622864669</v>
      </c>
      <c r="AT166" s="362">
        <v>78.151999001140311</v>
      </c>
      <c r="AU166" s="369"/>
      <c r="AV166" s="269"/>
      <c r="BJ166" s="365"/>
      <c r="BK166" s="365"/>
      <c r="BL166" s="365"/>
      <c r="BM166" s="365"/>
      <c r="BN166" s="235"/>
      <c r="BO166" s="235"/>
      <c r="BP166" s="235"/>
      <c r="BQ166" s="235"/>
      <c r="BR166" s="235"/>
      <c r="BS166" s="235"/>
      <c r="BT166" s="235"/>
      <c r="BU166" s="235"/>
      <c r="BV166" s="235"/>
      <c r="BW166" s="235"/>
      <c r="BX166" s="235"/>
      <c r="BY166" s="235"/>
      <c r="BZ166" s="235"/>
      <c r="CA166" s="235"/>
      <c r="CB166" s="235"/>
      <c r="CC166" s="235"/>
      <c r="CD166" s="235"/>
      <c r="CE166" s="235"/>
      <c r="CF166" s="235"/>
      <c r="CG166" s="235"/>
      <c r="CH166" s="235"/>
      <c r="CI166" s="235"/>
      <c r="CJ166" s="235"/>
      <c r="CK166" s="235"/>
      <c r="CL166" s="235"/>
      <c r="CM166" s="235"/>
      <c r="CN166" s="235"/>
      <c r="CO166" s="235"/>
      <c r="CP166" s="235"/>
      <c r="CQ166" s="235"/>
      <c r="CR166" s="235"/>
      <c r="CS166" s="235"/>
      <c r="CT166" s="235"/>
      <c r="CU166" s="235"/>
      <c r="CV166" s="235"/>
      <c r="CW166" s="235"/>
      <c r="CX166" s="235"/>
      <c r="CY166" s="235"/>
      <c r="CZ166" s="235"/>
      <c r="DA166" s="235"/>
      <c r="DB166" s="235"/>
      <c r="DC166" s="235"/>
      <c r="DD166" s="235"/>
      <c r="DE166" s="235"/>
      <c r="DF166" s="235"/>
      <c r="DG166" s="235"/>
      <c r="DH166" s="235"/>
      <c r="DI166" s="235"/>
      <c r="DJ166" s="235"/>
      <c r="DK166" s="235"/>
      <c r="DL166" s="235"/>
      <c r="DM166" s="235"/>
      <c r="DN166" s="235"/>
      <c r="DO166" s="238"/>
    </row>
    <row r="167" spans="1:119">
      <c r="A167" s="399">
        <v>110</v>
      </c>
      <c r="B167" s="400" t="s">
        <v>312</v>
      </c>
      <c r="C167" s="273">
        <v>63.8</v>
      </c>
      <c r="D167" s="362">
        <v>88.7</v>
      </c>
      <c r="E167" s="274">
        <v>188.6</v>
      </c>
      <c r="F167" s="362">
        <v>49.148201759269568</v>
      </c>
      <c r="G167" s="274">
        <v>76.561630108005787</v>
      </c>
      <c r="H167" s="362">
        <v>3</v>
      </c>
      <c r="I167" s="274">
        <v>46.381414006351328</v>
      </c>
      <c r="J167" s="362">
        <v>78.354303529673757</v>
      </c>
      <c r="K167" s="274">
        <v>69.849999999999994</v>
      </c>
      <c r="L167" s="362">
        <v>2.3864959254947613</v>
      </c>
      <c r="M167" s="274">
        <v>46.8</v>
      </c>
      <c r="N167" s="362">
        <v>73.3</v>
      </c>
      <c r="O167" s="274">
        <v>1.4290879350217158</v>
      </c>
      <c r="P167" s="362">
        <v>47.121701369557954</v>
      </c>
      <c r="Q167" s="274" t="s">
        <v>51</v>
      </c>
      <c r="R167" s="362" t="s">
        <v>51</v>
      </c>
      <c r="S167" s="274">
        <v>45.490731263505062</v>
      </c>
      <c r="T167" s="362">
        <v>3.1531572384083439</v>
      </c>
      <c r="U167" s="274">
        <v>61.884240783055887</v>
      </c>
      <c r="V167" s="362">
        <v>1.1366866574600001</v>
      </c>
      <c r="W167" s="274">
        <v>14.221336236300001</v>
      </c>
      <c r="X167" s="362" t="s">
        <v>51</v>
      </c>
      <c r="Y167" s="274">
        <v>1015.02</v>
      </c>
      <c r="Z167" s="362">
        <v>7.01</v>
      </c>
      <c r="AA167" s="274">
        <v>2.8510497565203508E-2</v>
      </c>
      <c r="AB167" s="362">
        <v>1.51</v>
      </c>
      <c r="AC167" s="274">
        <v>10079.19</v>
      </c>
      <c r="AD167" s="362">
        <v>8.1367235508633389</v>
      </c>
      <c r="AE167" s="274">
        <v>23.453295592397897</v>
      </c>
      <c r="AF167" s="362">
        <v>9.4</v>
      </c>
      <c r="AG167" s="274">
        <v>20.39</v>
      </c>
      <c r="AH167" s="362" t="s">
        <v>51</v>
      </c>
      <c r="AI167" s="274">
        <v>0</v>
      </c>
      <c r="AJ167" s="362">
        <v>92.345232796597287</v>
      </c>
      <c r="AK167" s="274">
        <v>18.34</v>
      </c>
      <c r="AL167" s="362">
        <v>14.11</v>
      </c>
      <c r="AM167" s="274">
        <v>7.2</v>
      </c>
      <c r="AN167" s="362">
        <v>68.39</v>
      </c>
      <c r="AO167" s="274">
        <v>1.774822905536428</v>
      </c>
      <c r="AP167" s="362">
        <v>70.08</v>
      </c>
      <c r="AQ167" s="274">
        <v>50.35818143130718</v>
      </c>
      <c r="AR167" s="362">
        <v>3.87</v>
      </c>
      <c r="AS167" s="274">
        <v>4.5816950379476653</v>
      </c>
      <c r="AT167" s="362">
        <v>57.825332206949092</v>
      </c>
      <c r="AU167" s="369"/>
      <c r="AV167" s="269"/>
      <c r="BJ167" s="365"/>
      <c r="BK167" s="365"/>
      <c r="BL167" s="365"/>
      <c r="BM167" s="365"/>
      <c r="BN167" s="235"/>
      <c r="BO167" s="235"/>
      <c r="BP167" s="235"/>
      <c r="BQ167" s="235"/>
      <c r="BR167" s="235"/>
      <c r="BS167" s="235"/>
      <c r="BT167" s="235"/>
      <c r="BU167" s="235"/>
      <c r="BV167" s="235"/>
      <c r="BW167" s="235"/>
      <c r="BX167" s="235"/>
      <c r="BY167" s="235"/>
      <c r="BZ167" s="235"/>
      <c r="CA167" s="235"/>
      <c r="CB167" s="235"/>
      <c r="CC167" s="235"/>
      <c r="CD167" s="235"/>
      <c r="CE167" s="235"/>
      <c r="CF167" s="235"/>
      <c r="CG167" s="235"/>
      <c r="CH167" s="235"/>
      <c r="CI167" s="235"/>
      <c r="CJ167" s="235"/>
      <c r="CK167" s="235"/>
      <c r="CL167" s="235"/>
      <c r="CM167" s="235"/>
      <c r="CN167" s="235"/>
      <c r="CO167" s="235"/>
      <c r="CP167" s="235"/>
      <c r="CQ167" s="235"/>
      <c r="CR167" s="235"/>
      <c r="CS167" s="235"/>
      <c r="CT167" s="235"/>
      <c r="CU167" s="235"/>
      <c r="CV167" s="235"/>
      <c r="CW167" s="235"/>
      <c r="CX167" s="235"/>
      <c r="CY167" s="235"/>
      <c r="CZ167" s="235"/>
      <c r="DA167" s="235"/>
      <c r="DB167" s="235"/>
      <c r="DC167" s="235"/>
      <c r="DD167" s="235"/>
      <c r="DE167" s="235"/>
      <c r="DF167" s="235"/>
      <c r="DG167" s="235"/>
      <c r="DH167" s="235"/>
      <c r="DI167" s="235"/>
      <c r="DJ167" s="235"/>
      <c r="DK167" s="235"/>
      <c r="DL167" s="235"/>
      <c r="DM167" s="235"/>
      <c r="DN167" s="235"/>
      <c r="DO167" s="238"/>
    </row>
    <row r="168" spans="1:119">
      <c r="A168" s="399">
        <v>111</v>
      </c>
      <c r="B168" s="400" t="s">
        <v>313</v>
      </c>
      <c r="C168" s="273">
        <v>40.988188621404746</v>
      </c>
      <c r="D168" s="362">
        <v>91.8</v>
      </c>
      <c r="E168" s="274">
        <v>564.79999999999995</v>
      </c>
      <c r="F168" s="362">
        <v>75.226091291034678</v>
      </c>
      <c r="G168" s="274">
        <v>91.120131026134018</v>
      </c>
      <c r="H168" s="362">
        <v>3</v>
      </c>
      <c r="I168" s="274">
        <v>64.255505323027563</v>
      </c>
      <c r="J168" s="362">
        <v>96.489354126611133</v>
      </c>
      <c r="K168" s="274">
        <v>97.26</v>
      </c>
      <c r="L168" s="362">
        <v>0</v>
      </c>
      <c r="M168" s="274">
        <v>56.8</v>
      </c>
      <c r="N168" s="362">
        <v>107.8</v>
      </c>
      <c r="O168" s="274">
        <v>2.1722157349292073</v>
      </c>
      <c r="P168" s="362">
        <v>71.957558926155386</v>
      </c>
      <c r="Q168" s="274" t="s">
        <v>51</v>
      </c>
      <c r="R168" s="362" t="s">
        <v>51</v>
      </c>
      <c r="S168" s="274">
        <v>125.70245489500148</v>
      </c>
      <c r="T168" s="362">
        <v>3.3751785921149167</v>
      </c>
      <c r="U168" s="274">
        <v>65.575140164286296</v>
      </c>
      <c r="V168" s="362">
        <v>2.2292541403600001</v>
      </c>
      <c r="W168" s="274">
        <v>88.004424661300007</v>
      </c>
      <c r="X168" s="362" t="s">
        <v>51</v>
      </c>
      <c r="Y168" s="274">
        <v>849.38</v>
      </c>
      <c r="Z168" s="362">
        <v>4.22</v>
      </c>
      <c r="AA168" s="274">
        <v>6.2403558137423987E-2</v>
      </c>
      <c r="AB168" s="362">
        <v>0.97</v>
      </c>
      <c r="AC168" s="274">
        <v>9994.34</v>
      </c>
      <c r="AD168" s="362">
        <v>7.9439760674462869</v>
      </c>
      <c r="AE168" s="274">
        <v>28.981688842049795</v>
      </c>
      <c r="AF168" s="362">
        <v>15.8</v>
      </c>
      <c r="AG168" s="274">
        <v>17.27</v>
      </c>
      <c r="AH168" s="362" t="s">
        <v>51</v>
      </c>
      <c r="AI168" s="274">
        <v>0</v>
      </c>
      <c r="AJ168" s="362">
        <v>84.537458897606328</v>
      </c>
      <c r="AK168" s="274">
        <v>16.89</v>
      </c>
      <c r="AL168" s="362">
        <v>12.88</v>
      </c>
      <c r="AM168" s="274">
        <v>7.5</v>
      </c>
      <c r="AN168" s="362">
        <v>72.25</v>
      </c>
      <c r="AO168" s="274">
        <v>1.4360841773848962</v>
      </c>
      <c r="AP168" s="362">
        <v>57.45</v>
      </c>
      <c r="AQ168" s="274">
        <v>51.03462618280129</v>
      </c>
      <c r="AR168" s="362">
        <v>3.85</v>
      </c>
      <c r="AS168" s="274">
        <v>0.62554619248968046</v>
      </c>
      <c r="AT168" s="362">
        <v>60.91866042344661</v>
      </c>
      <c r="AU168" s="369"/>
      <c r="AV168" s="269"/>
      <c r="BJ168" s="365"/>
      <c r="BK168" s="365"/>
      <c r="BL168" s="365"/>
      <c r="BM168" s="365"/>
      <c r="BN168" s="235"/>
      <c r="BO168" s="235"/>
      <c r="BP168" s="235"/>
      <c r="BQ168" s="235"/>
      <c r="BR168" s="235"/>
      <c r="BS168" s="235"/>
      <c r="BT168" s="235"/>
      <c r="BU168" s="235"/>
      <c r="BV168" s="235"/>
      <c r="BW168" s="235"/>
      <c r="BX168" s="235"/>
      <c r="BY168" s="235"/>
      <c r="BZ168" s="235"/>
      <c r="CA168" s="235"/>
      <c r="CB168" s="235"/>
      <c r="CC168" s="235"/>
      <c r="CD168" s="235"/>
      <c r="CE168" s="235"/>
      <c r="CF168" s="235"/>
      <c r="CG168" s="235"/>
      <c r="CH168" s="235"/>
      <c r="CI168" s="235"/>
      <c r="CJ168" s="235"/>
      <c r="CK168" s="235"/>
      <c r="CL168" s="235"/>
      <c r="CM168" s="235"/>
      <c r="CN168" s="235"/>
      <c r="CO168" s="235"/>
      <c r="CP168" s="235"/>
      <c r="CQ168" s="235"/>
      <c r="CR168" s="235"/>
      <c r="CS168" s="235"/>
      <c r="CT168" s="235"/>
      <c r="CU168" s="235"/>
      <c r="CV168" s="235"/>
      <c r="CW168" s="235"/>
      <c r="CX168" s="235"/>
      <c r="CY168" s="235"/>
      <c r="CZ168" s="235"/>
      <c r="DA168" s="235"/>
      <c r="DB168" s="235"/>
      <c r="DC168" s="235"/>
      <c r="DD168" s="235"/>
      <c r="DE168" s="235"/>
      <c r="DF168" s="235"/>
      <c r="DG168" s="235"/>
      <c r="DH168" s="235"/>
      <c r="DI168" s="235"/>
      <c r="DJ168" s="235"/>
      <c r="DK168" s="235"/>
      <c r="DL168" s="235"/>
      <c r="DM168" s="235"/>
      <c r="DN168" s="235"/>
      <c r="DO168" s="238"/>
    </row>
    <row r="169" spans="1:119">
      <c r="A169" s="399">
        <v>112</v>
      </c>
      <c r="B169" s="400" t="s">
        <v>314</v>
      </c>
      <c r="C169" s="273">
        <v>91.9</v>
      </c>
      <c r="D169" s="362">
        <v>96.8</v>
      </c>
      <c r="E169" s="274">
        <v>373.5</v>
      </c>
      <c r="F169" s="362">
        <v>83.542505327965898</v>
      </c>
      <c r="G169" s="274">
        <v>90.089983424106094</v>
      </c>
      <c r="H169" s="362">
        <v>2</v>
      </c>
      <c r="I169" s="274">
        <v>71.836176662901991</v>
      </c>
      <c r="J169" s="362">
        <v>92.907885389533504</v>
      </c>
      <c r="K169" s="274">
        <v>45.57</v>
      </c>
      <c r="L169" s="362">
        <v>1.3867952969550799</v>
      </c>
      <c r="M169" s="274">
        <v>61.3</v>
      </c>
      <c r="N169" s="362">
        <v>120.9</v>
      </c>
      <c r="O169" s="274">
        <v>2.2685351315551809</v>
      </c>
      <c r="P169" s="362">
        <v>73.413450153919015</v>
      </c>
      <c r="Q169" s="274" t="s">
        <v>51</v>
      </c>
      <c r="R169" s="362" t="s">
        <v>51</v>
      </c>
      <c r="S169" s="274">
        <v>54.220133742996566</v>
      </c>
      <c r="T169" s="362">
        <v>4.5853381859431863</v>
      </c>
      <c r="U169" s="274">
        <v>64.775973405651243</v>
      </c>
      <c r="V169" s="362">
        <v>0.58718769863499998</v>
      </c>
      <c r="W169" s="274">
        <v>40.3858453259</v>
      </c>
      <c r="X169" s="362" t="s">
        <v>51</v>
      </c>
      <c r="Y169" s="274">
        <v>903.47</v>
      </c>
      <c r="Z169" s="362">
        <v>5.27</v>
      </c>
      <c r="AA169" s="274">
        <v>6.2765257935321894E-2</v>
      </c>
      <c r="AB169" s="362">
        <v>1.92</v>
      </c>
      <c r="AC169" s="274">
        <v>10036.69</v>
      </c>
      <c r="AD169" s="362">
        <v>8.3573517794999894</v>
      </c>
      <c r="AE169" s="274">
        <v>30.978841632827525</v>
      </c>
      <c r="AF169" s="362">
        <v>17.7</v>
      </c>
      <c r="AG169" s="274">
        <v>21.14</v>
      </c>
      <c r="AH169" s="362" t="s">
        <v>51</v>
      </c>
      <c r="AI169" s="274">
        <v>0.17219413610038609</v>
      </c>
      <c r="AJ169" s="362">
        <v>132.28446699592271</v>
      </c>
      <c r="AK169" s="274">
        <v>22.31</v>
      </c>
      <c r="AL169" s="362">
        <v>14.39</v>
      </c>
      <c r="AM169" s="274">
        <v>6.8</v>
      </c>
      <c r="AN169" s="362">
        <v>65.84</v>
      </c>
      <c r="AO169" s="274">
        <v>2.3789171370768076</v>
      </c>
      <c r="AP169" s="362">
        <v>72.7</v>
      </c>
      <c r="AQ169" s="274">
        <v>55.269491649040916</v>
      </c>
      <c r="AR169" s="362">
        <v>3.6</v>
      </c>
      <c r="AS169" s="274">
        <v>0.87507197852911767</v>
      </c>
      <c r="AT169" s="362">
        <v>61.9289633999214</v>
      </c>
      <c r="AU169" s="369"/>
      <c r="AV169" s="269"/>
      <c r="BJ169" s="365"/>
      <c r="BK169" s="365"/>
      <c r="BL169" s="365"/>
      <c r="BM169" s="365"/>
      <c r="BN169" s="235"/>
      <c r="BO169" s="235"/>
      <c r="BP169" s="235"/>
      <c r="BQ169" s="235"/>
      <c r="BR169" s="235"/>
      <c r="BS169" s="235"/>
      <c r="BT169" s="235"/>
      <c r="BU169" s="235"/>
      <c r="BV169" s="235"/>
      <c r="BW169" s="235"/>
      <c r="BX169" s="235"/>
      <c r="BY169" s="235"/>
      <c r="BZ169" s="235"/>
      <c r="CA169" s="235"/>
      <c r="CB169" s="235"/>
      <c r="CC169" s="235"/>
      <c r="CD169" s="235"/>
      <c r="CE169" s="235"/>
      <c r="CF169" s="235"/>
      <c r="CG169" s="235"/>
      <c r="CH169" s="235"/>
      <c r="CI169" s="235"/>
      <c r="CJ169" s="235"/>
      <c r="CK169" s="235"/>
      <c r="CL169" s="235"/>
      <c r="CM169" s="235"/>
      <c r="CN169" s="235"/>
      <c r="CO169" s="235"/>
      <c r="CP169" s="235"/>
      <c r="CQ169" s="235"/>
      <c r="CR169" s="235"/>
      <c r="CS169" s="235"/>
      <c r="CT169" s="235"/>
      <c r="CU169" s="235"/>
      <c r="CV169" s="235"/>
      <c r="CW169" s="235"/>
      <c r="CX169" s="235"/>
      <c r="CY169" s="235"/>
      <c r="CZ169" s="235"/>
      <c r="DA169" s="235"/>
      <c r="DB169" s="235"/>
      <c r="DC169" s="235"/>
      <c r="DD169" s="235"/>
      <c r="DE169" s="235"/>
      <c r="DF169" s="235"/>
      <c r="DG169" s="235"/>
      <c r="DH169" s="235"/>
      <c r="DI169" s="235"/>
      <c r="DJ169" s="235"/>
      <c r="DK169" s="235"/>
      <c r="DL169" s="235"/>
      <c r="DM169" s="235"/>
      <c r="DN169" s="235"/>
      <c r="DO169" s="238"/>
    </row>
    <row r="170" spans="1:119">
      <c r="A170" s="399">
        <v>113</v>
      </c>
      <c r="B170" s="400" t="s">
        <v>315</v>
      </c>
      <c r="C170" s="273">
        <v>66.968236148715576</v>
      </c>
      <c r="D170" s="362">
        <v>87.6</v>
      </c>
      <c r="E170" s="274">
        <v>521.4</v>
      </c>
      <c r="F170" s="362">
        <v>67.314776136406792</v>
      </c>
      <c r="G170" s="274">
        <v>95.44298029088975</v>
      </c>
      <c r="H170" s="362">
        <v>3</v>
      </c>
      <c r="I170" s="274">
        <v>75.222905457340502</v>
      </c>
      <c r="J170" s="362">
        <v>91.550525956024771</v>
      </c>
      <c r="K170" s="274">
        <v>44.27</v>
      </c>
      <c r="L170" s="362">
        <v>1.556970983722576</v>
      </c>
      <c r="M170" s="274">
        <v>45.3</v>
      </c>
      <c r="N170" s="362">
        <v>79.5</v>
      </c>
      <c r="O170" s="274">
        <v>1.8051873310158364</v>
      </c>
      <c r="P170" s="362">
        <v>69.17176166786922</v>
      </c>
      <c r="Q170" s="274" t="s">
        <v>51</v>
      </c>
      <c r="R170" s="362" t="s">
        <v>51</v>
      </c>
      <c r="S170" s="274">
        <v>3.8925652004671076</v>
      </c>
      <c r="T170" s="362">
        <v>3.231502072866046</v>
      </c>
      <c r="U170" s="274">
        <v>55.466548888126503</v>
      </c>
      <c r="V170" s="362">
        <v>0.64194128866900002</v>
      </c>
      <c r="W170" s="274">
        <v>66.402043129000006</v>
      </c>
      <c r="X170" s="362" t="s">
        <v>51</v>
      </c>
      <c r="Y170" s="274">
        <v>983.89</v>
      </c>
      <c r="Z170" s="362">
        <v>5.48</v>
      </c>
      <c r="AA170" s="274">
        <v>8.2646579612269483E-2</v>
      </c>
      <c r="AB170" s="362">
        <v>0.75</v>
      </c>
      <c r="AC170" s="274">
        <v>9851.3700000000008</v>
      </c>
      <c r="AD170" s="362">
        <v>8.0483846356586994</v>
      </c>
      <c r="AE170" s="274">
        <v>29.244567092100727</v>
      </c>
      <c r="AF170" s="362">
        <v>16.5</v>
      </c>
      <c r="AG170" s="274">
        <v>20.78</v>
      </c>
      <c r="AH170" s="362" t="s">
        <v>51</v>
      </c>
      <c r="AI170" s="274">
        <v>1.3249913901064496</v>
      </c>
      <c r="AJ170" s="362">
        <v>128.33738834571761</v>
      </c>
      <c r="AK170" s="274">
        <v>29.4</v>
      </c>
      <c r="AL170" s="362">
        <v>15.04</v>
      </c>
      <c r="AM170" s="274">
        <v>7.3</v>
      </c>
      <c r="AN170" s="362">
        <v>67.569999999999993</v>
      </c>
      <c r="AO170" s="274">
        <v>2.777902270103886</v>
      </c>
      <c r="AP170" s="362">
        <v>72.94</v>
      </c>
      <c r="AQ170" s="274">
        <v>51.428291919389558</v>
      </c>
      <c r="AR170" s="362">
        <v>3.57</v>
      </c>
      <c r="AS170" s="274">
        <v>5.4869841189377011</v>
      </c>
      <c r="AT170" s="362">
        <v>52.855357300257559</v>
      </c>
      <c r="AU170" s="369"/>
      <c r="AV170" s="269"/>
      <c r="BJ170" s="365"/>
      <c r="BK170" s="365"/>
      <c r="BL170" s="365"/>
      <c r="BM170" s="365"/>
      <c r="BN170" s="235"/>
      <c r="BO170" s="235"/>
      <c r="BP170" s="235"/>
      <c r="BQ170" s="235"/>
      <c r="BR170" s="235"/>
      <c r="BS170" s="235"/>
      <c r="BT170" s="235"/>
      <c r="BU170" s="235"/>
      <c r="BV170" s="235"/>
      <c r="BW170" s="235"/>
      <c r="BX170" s="235"/>
      <c r="BY170" s="235"/>
      <c r="BZ170" s="235"/>
      <c r="CA170" s="235"/>
      <c r="CB170" s="235"/>
      <c r="CC170" s="235"/>
      <c r="CD170" s="235"/>
      <c r="CE170" s="235"/>
      <c r="CF170" s="235"/>
      <c r="CG170" s="235"/>
      <c r="CH170" s="235"/>
      <c r="CI170" s="235"/>
      <c r="CJ170" s="235"/>
      <c r="CK170" s="235"/>
      <c r="CL170" s="235"/>
      <c r="CM170" s="235"/>
      <c r="CN170" s="235"/>
      <c r="CO170" s="235"/>
      <c r="CP170" s="235"/>
      <c r="CQ170" s="235"/>
      <c r="CR170" s="235"/>
      <c r="CS170" s="235"/>
      <c r="CT170" s="235"/>
      <c r="CU170" s="235"/>
      <c r="CV170" s="235"/>
      <c r="CW170" s="235"/>
      <c r="CX170" s="235"/>
      <c r="CY170" s="235"/>
      <c r="CZ170" s="235"/>
      <c r="DA170" s="235"/>
      <c r="DB170" s="235"/>
      <c r="DC170" s="235"/>
      <c r="DD170" s="235"/>
      <c r="DE170" s="235"/>
      <c r="DF170" s="235"/>
      <c r="DG170" s="235"/>
      <c r="DH170" s="235"/>
      <c r="DI170" s="235"/>
      <c r="DJ170" s="235"/>
      <c r="DK170" s="235"/>
      <c r="DL170" s="235"/>
      <c r="DM170" s="235"/>
      <c r="DN170" s="235"/>
      <c r="DO170" s="238"/>
    </row>
    <row r="171" spans="1:119">
      <c r="A171" s="399">
        <v>114</v>
      </c>
      <c r="B171" s="400" t="s">
        <v>316</v>
      </c>
      <c r="C171" s="273">
        <v>77.214484679665745</v>
      </c>
      <c r="D171" s="362">
        <v>86.6</v>
      </c>
      <c r="E171" s="274">
        <v>388.9</v>
      </c>
      <c r="F171" s="362">
        <v>73.51837474120083</v>
      </c>
      <c r="G171" s="274">
        <v>94.54580745341616</v>
      </c>
      <c r="H171" s="362">
        <v>3</v>
      </c>
      <c r="I171" s="274">
        <v>72.18143681174621</v>
      </c>
      <c r="J171" s="362">
        <v>91.23317805383023</v>
      </c>
      <c r="K171" s="274">
        <v>66.36</v>
      </c>
      <c r="L171" s="362">
        <v>0</v>
      </c>
      <c r="M171" s="274">
        <v>43.2</v>
      </c>
      <c r="N171" s="362">
        <v>84.8</v>
      </c>
      <c r="O171" s="274">
        <v>1.3917551612690457</v>
      </c>
      <c r="P171" s="362">
        <v>78.396739130434781</v>
      </c>
      <c r="Q171" s="274" t="s">
        <v>51</v>
      </c>
      <c r="R171" s="362" t="s">
        <v>51</v>
      </c>
      <c r="S171" s="274">
        <v>60.028013072767294</v>
      </c>
      <c r="T171" s="362">
        <v>2.1552547770700636</v>
      </c>
      <c r="U171" s="274">
        <v>44.816209435526972</v>
      </c>
      <c r="V171" s="362">
        <v>0.88215104808300004</v>
      </c>
      <c r="W171" s="274">
        <v>26.817722542199999</v>
      </c>
      <c r="X171" s="362" t="s">
        <v>51</v>
      </c>
      <c r="Y171" s="274">
        <v>995.74</v>
      </c>
      <c r="Z171" s="362">
        <v>5.8</v>
      </c>
      <c r="AA171" s="274">
        <v>3.4001115236579761E-2</v>
      </c>
      <c r="AB171" s="362">
        <v>1.1399999999999999</v>
      </c>
      <c r="AC171" s="274">
        <v>9623.31</v>
      </c>
      <c r="AD171" s="362">
        <v>10.912950238522471</v>
      </c>
      <c r="AE171" s="274">
        <v>26.451164407368786</v>
      </c>
      <c r="AF171" s="362">
        <v>12.4</v>
      </c>
      <c r="AG171" s="274">
        <v>23.15</v>
      </c>
      <c r="AH171" s="362" t="s">
        <v>51</v>
      </c>
      <c r="AI171" s="274">
        <v>0</v>
      </c>
      <c r="AJ171" s="362">
        <v>171.39566907136691</v>
      </c>
      <c r="AK171" s="274">
        <v>34.82</v>
      </c>
      <c r="AL171" s="362">
        <v>15.36</v>
      </c>
      <c r="AM171" s="274">
        <v>7.3</v>
      </c>
      <c r="AN171" s="362">
        <v>64.38</v>
      </c>
      <c r="AO171" s="274">
        <v>2.6571817034087597</v>
      </c>
      <c r="AP171" s="362">
        <v>65.06</v>
      </c>
      <c r="AQ171" s="274">
        <v>53.868866695614415</v>
      </c>
      <c r="AR171" s="362">
        <v>3.58</v>
      </c>
      <c r="AS171" s="274">
        <v>2.7386061550019156</v>
      </c>
      <c r="AT171" s="362">
        <v>43.403123982688939</v>
      </c>
      <c r="AU171" s="369"/>
      <c r="AV171" s="269"/>
      <c r="BJ171" s="365"/>
      <c r="BK171" s="365"/>
      <c r="BL171" s="365"/>
      <c r="BM171" s="365"/>
      <c r="BN171" s="235"/>
      <c r="BO171" s="235"/>
      <c r="BP171" s="235"/>
      <c r="BQ171" s="235"/>
      <c r="BR171" s="235"/>
      <c r="BS171" s="235"/>
      <c r="BT171" s="235"/>
      <c r="BU171" s="235"/>
      <c r="BV171" s="235"/>
      <c r="BW171" s="235"/>
      <c r="BX171" s="235"/>
      <c r="BY171" s="235"/>
      <c r="BZ171" s="235"/>
      <c r="CA171" s="235"/>
      <c r="CB171" s="235"/>
      <c r="CC171" s="235"/>
      <c r="CD171" s="235"/>
      <c r="CE171" s="235"/>
      <c r="CF171" s="235"/>
      <c r="CG171" s="235"/>
      <c r="CH171" s="235"/>
      <c r="CI171" s="235"/>
      <c r="CJ171" s="235"/>
      <c r="CK171" s="235"/>
      <c r="CL171" s="235"/>
      <c r="CM171" s="235"/>
      <c r="CN171" s="235"/>
      <c r="CO171" s="235"/>
      <c r="CP171" s="235"/>
      <c r="CQ171" s="235"/>
      <c r="CR171" s="235"/>
      <c r="CS171" s="235"/>
      <c r="CT171" s="235"/>
      <c r="CU171" s="235"/>
      <c r="CV171" s="235"/>
      <c r="CW171" s="235"/>
      <c r="CX171" s="235"/>
      <c r="CY171" s="235"/>
      <c r="CZ171" s="235"/>
      <c r="DA171" s="235"/>
      <c r="DB171" s="235"/>
      <c r="DC171" s="235"/>
      <c r="DD171" s="235"/>
      <c r="DE171" s="235"/>
      <c r="DF171" s="235"/>
      <c r="DG171" s="235"/>
      <c r="DH171" s="235"/>
      <c r="DI171" s="235"/>
      <c r="DJ171" s="235"/>
      <c r="DK171" s="235"/>
      <c r="DL171" s="235"/>
      <c r="DM171" s="235"/>
      <c r="DN171" s="235"/>
      <c r="DO171" s="238"/>
    </row>
    <row r="172" spans="1:119">
      <c r="A172" s="399">
        <v>179</v>
      </c>
      <c r="B172" s="400" t="s">
        <v>380</v>
      </c>
      <c r="C172" s="273">
        <v>69.815059445178335</v>
      </c>
      <c r="D172" s="362">
        <v>110.7</v>
      </c>
      <c r="E172" s="274">
        <v>250.2</v>
      </c>
      <c r="F172" s="362">
        <v>19.884341637010678</v>
      </c>
      <c r="G172" s="274">
        <v>96.886120996441278</v>
      </c>
      <c r="H172" s="362">
        <v>4</v>
      </c>
      <c r="I172" s="274">
        <v>0</v>
      </c>
      <c r="J172" s="362">
        <v>96.39679715302492</v>
      </c>
      <c r="K172" s="274">
        <v>8.73</v>
      </c>
      <c r="L172" s="362">
        <v>11.097410604192355</v>
      </c>
      <c r="M172" s="274">
        <v>25.3</v>
      </c>
      <c r="N172" s="362">
        <v>49.1</v>
      </c>
      <c r="O172" s="274">
        <v>0.89237020316027083</v>
      </c>
      <c r="P172" s="362">
        <v>74.332740213523124</v>
      </c>
      <c r="Q172" s="274" t="s">
        <v>51</v>
      </c>
      <c r="R172" s="362" t="s">
        <v>51</v>
      </c>
      <c r="S172" s="274">
        <v>0</v>
      </c>
      <c r="T172" s="362">
        <v>4.5374416709873344</v>
      </c>
      <c r="U172" s="274">
        <v>70.334012779651715</v>
      </c>
      <c r="V172" s="362">
        <v>2.71501820158</v>
      </c>
      <c r="W172" s="274">
        <v>100.006934457</v>
      </c>
      <c r="X172" s="362" t="s">
        <v>51</v>
      </c>
      <c r="Y172" s="274">
        <v>869.29</v>
      </c>
      <c r="Z172" s="362">
        <v>5.71</v>
      </c>
      <c r="AA172" s="274">
        <v>4.5804323928178826E-2</v>
      </c>
      <c r="AB172" s="362">
        <v>1.43</v>
      </c>
      <c r="AC172" s="274">
        <v>9492.2999999999993</v>
      </c>
      <c r="AD172" s="362">
        <v>5.6468257244283002</v>
      </c>
      <c r="AE172" s="274">
        <v>31.169940222032448</v>
      </c>
      <c r="AF172" s="362">
        <v>9.6999999999999993</v>
      </c>
      <c r="AG172" s="274">
        <v>19.75</v>
      </c>
      <c r="AH172" s="362" t="s">
        <v>51</v>
      </c>
      <c r="AI172" s="274">
        <v>40.821572930955647</v>
      </c>
      <c r="AJ172" s="362">
        <v>115.12825590251332</v>
      </c>
      <c r="AK172" s="274">
        <v>38.729999999999997</v>
      </c>
      <c r="AL172" s="362">
        <v>14.83</v>
      </c>
      <c r="AM172" s="274">
        <v>7.6</v>
      </c>
      <c r="AN172" s="362">
        <v>68.349999999999994</v>
      </c>
      <c r="AO172" s="274">
        <v>1.7484725754727413</v>
      </c>
      <c r="AP172" s="362">
        <v>78.459999999999994</v>
      </c>
      <c r="AQ172" s="274">
        <v>61.370016844469397</v>
      </c>
      <c r="AR172" s="362">
        <v>3.57</v>
      </c>
      <c r="AS172" s="274">
        <v>1.253031539482464</v>
      </c>
      <c r="AT172" s="362">
        <v>67.064953270700343</v>
      </c>
      <c r="AU172" s="369"/>
      <c r="AV172" s="269"/>
      <c r="BJ172" s="365"/>
      <c r="BK172" s="365"/>
      <c r="BL172" s="365"/>
      <c r="BM172" s="365"/>
      <c r="BN172" s="235"/>
      <c r="BO172" s="235"/>
      <c r="BP172" s="235"/>
      <c r="BQ172" s="235"/>
      <c r="BR172" s="235"/>
      <c r="BS172" s="235"/>
      <c r="BT172" s="235"/>
      <c r="BU172" s="235"/>
      <c r="BV172" s="235"/>
      <c r="BW172" s="235"/>
      <c r="BX172" s="235"/>
      <c r="BY172" s="235"/>
      <c r="BZ172" s="235"/>
      <c r="CA172" s="235"/>
      <c r="CB172" s="235"/>
      <c r="CC172" s="235"/>
      <c r="CD172" s="235"/>
      <c r="CE172" s="235"/>
      <c r="CF172" s="235"/>
      <c r="CG172" s="235"/>
      <c r="CH172" s="235"/>
      <c r="CI172" s="235"/>
      <c r="CJ172" s="235"/>
      <c r="CK172" s="235"/>
      <c r="CL172" s="235"/>
      <c r="CM172" s="235"/>
      <c r="CN172" s="235"/>
      <c r="CO172" s="235"/>
      <c r="CP172" s="235"/>
      <c r="CQ172" s="235"/>
      <c r="CR172" s="235"/>
      <c r="CS172" s="235"/>
      <c r="CT172" s="235"/>
      <c r="CU172" s="235"/>
      <c r="CV172" s="235"/>
      <c r="CW172" s="235"/>
      <c r="CX172" s="235"/>
      <c r="CY172" s="235"/>
      <c r="CZ172" s="235"/>
      <c r="DA172" s="235"/>
      <c r="DB172" s="235"/>
      <c r="DC172" s="235"/>
      <c r="DD172" s="235"/>
      <c r="DE172" s="235"/>
      <c r="DF172" s="235"/>
      <c r="DG172" s="235"/>
      <c r="DH172" s="235"/>
      <c r="DI172" s="235"/>
      <c r="DJ172" s="235"/>
      <c r="DK172" s="235"/>
      <c r="DL172" s="235"/>
      <c r="DM172" s="235"/>
      <c r="DN172" s="235"/>
      <c r="DO172" s="238"/>
    </row>
    <row r="173" spans="1:119">
      <c r="A173" s="399">
        <v>180</v>
      </c>
      <c r="B173" s="400" t="s">
        <v>381</v>
      </c>
      <c r="C173" s="273">
        <v>95.9</v>
      </c>
      <c r="D173" s="362">
        <v>121</v>
      </c>
      <c r="E173" s="274">
        <v>388.9</v>
      </c>
      <c r="F173" s="362">
        <v>40.839694656488554</v>
      </c>
      <c r="G173" s="274">
        <v>23.282442748091604</v>
      </c>
      <c r="H173" s="362">
        <v>5</v>
      </c>
      <c r="I173" s="274">
        <v>55.298651252408483</v>
      </c>
      <c r="J173" s="362">
        <v>91.412213740458014</v>
      </c>
      <c r="K173" s="274">
        <v>6.25</v>
      </c>
      <c r="L173" s="362">
        <v>37.566137566137563</v>
      </c>
      <c r="M173" s="274">
        <v>52.4</v>
      </c>
      <c r="N173" s="362">
        <v>82.1</v>
      </c>
      <c r="O173" s="274">
        <v>0.96583969465648856</v>
      </c>
      <c r="P173" s="362">
        <v>64.694656488549612</v>
      </c>
      <c r="Q173" s="274" t="s">
        <v>51</v>
      </c>
      <c r="R173" s="362" t="s">
        <v>51</v>
      </c>
      <c r="S173" s="274">
        <v>0</v>
      </c>
      <c r="T173" s="362">
        <v>3.5311218784942229</v>
      </c>
      <c r="U173" s="274">
        <v>92.277012513398745</v>
      </c>
      <c r="V173" s="362">
        <v>0.32647870551000002</v>
      </c>
      <c r="W173" s="274">
        <v>99.960695318600003</v>
      </c>
      <c r="X173" s="362" t="s">
        <v>51</v>
      </c>
      <c r="Y173" s="274">
        <v>1033.3</v>
      </c>
      <c r="Z173" s="362">
        <v>3.75</v>
      </c>
      <c r="AA173" s="274">
        <v>2.7567955009069854E-2</v>
      </c>
      <c r="AB173" s="362">
        <v>0</v>
      </c>
      <c r="AC173" s="274">
        <v>7738.66</v>
      </c>
      <c r="AD173" s="362">
        <v>5.0197203298673356</v>
      </c>
      <c r="AE173" s="274">
        <v>26.16487455197133</v>
      </c>
      <c r="AF173" s="362">
        <v>12.4</v>
      </c>
      <c r="AG173" s="274">
        <v>14.86</v>
      </c>
      <c r="AH173" s="362" t="s">
        <v>51</v>
      </c>
      <c r="AI173" s="274">
        <v>2725.4999615384613</v>
      </c>
      <c r="AJ173" s="362">
        <v>153.40973913043479</v>
      </c>
      <c r="AK173" s="274">
        <v>0</v>
      </c>
      <c r="AL173" s="362">
        <v>13.46</v>
      </c>
      <c r="AM173" s="274">
        <v>7.3</v>
      </c>
      <c r="AN173" s="362">
        <v>64.17</v>
      </c>
      <c r="AO173" s="274">
        <v>2.6571817034087597</v>
      </c>
      <c r="AP173" s="362">
        <v>73.11</v>
      </c>
      <c r="AQ173" s="274">
        <v>62.837837837837839</v>
      </c>
      <c r="AR173" s="362">
        <v>3.58</v>
      </c>
      <c r="AS173" s="274">
        <v>0.31140520956370865</v>
      </c>
      <c r="AT173" s="362">
        <v>77.247214592713888</v>
      </c>
      <c r="AU173" s="369"/>
      <c r="AV173" s="269"/>
      <c r="BJ173" s="365"/>
      <c r="BK173" s="365"/>
      <c r="BL173" s="365"/>
      <c r="BM173" s="365"/>
      <c r="BN173" s="235"/>
      <c r="BO173" s="235"/>
      <c r="BP173" s="235"/>
      <c r="BQ173" s="235"/>
      <c r="BR173" s="235"/>
      <c r="BS173" s="235"/>
      <c r="BT173" s="235"/>
      <c r="BU173" s="235"/>
      <c r="BV173" s="235"/>
      <c r="BW173" s="235"/>
      <c r="BX173" s="235"/>
      <c r="BY173" s="235"/>
      <c r="BZ173" s="235"/>
      <c r="CA173" s="235"/>
      <c r="CB173" s="235"/>
      <c r="CC173" s="235"/>
      <c r="CD173" s="235"/>
      <c r="CE173" s="235"/>
      <c r="CF173" s="235"/>
      <c r="CG173" s="235"/>
      <c r="CH173" s="235"/>
      <c r="CI173" s="235"/>
      <c r="CJ173" s="235"/>
      <c r="CK173" s="235"/>
      <c r="CL173" s="235"/>
      <c r="CM173" s="235"/>
      <c r="CN173" s="235"/>
      <c r="CO173" s="235"/>
      <c r="CP173" s="235"/>
      <c r="CQ173" s="235"/>
      <c r="CR173" s="235"/>
      <c r="CS173" s="235"/>
      <c r="CT173" s="235"/>
      <c r="CU173" s="235"/>
      <c r="CV173" s="235"/>
      <c r="CW173" s="235"/>
      <c r="CX173" s="235"/>
      <c r="CY173" s="235"/>
      <c r="CZ173" s="235"/>
      <c r="DA173" s="235"/>
      <c r="DB173" s="235"/>
      <c r="DC173" s="235"/>
      <c r="DD173" s="235"/>
      <c r="DE173" s="235"/>
      <c r="DF173" s="235"/>
      <c r="DG173" s="235"/>
      <c r="DH173" s="235"/>
      <c r="DI173" s="235"/>
      <c r="DJ173" s="235"/>
      <c r="DK173" s="235"/>
      <c r="DL173" s="235"/>
      <c r="DM173" s="235"/>
      <c r="DN173" s="235"/>
      <c r="DO173" s="238"/>
    </row>
    <row r="174" spans="1:119">
      <c r="A174" s="399">
        <v>202</v>
      </c>
      <c r="B174" s="400" t="s">
        <v>403</v>
      </c>
      <c r="C174" s="273">
        <v>95.355850422195417</v>
      </c>
      <c r="D174" s="362">
        <v>94.9</v>
      </c>
      <c r="E174" s="274">
        <v>521.4</v>
      </c>
      <c r="F174" s="362">
        <v>6.4781491002570686</v>
      </c>
      <c r="G174" s="274">
        <v>99.023136246786635</v>
      </c>
      <c r="H174" s="362">
        <v>4</v>
      </c>
      <c r="I174" s="274">
        <v>88.229426433915208</v>
      </c>
      <c r="J174" s="362">
        <v>99.588688946015424</v>
      </c>
      <c r="K174" s="274">
        <v>93.73</v>
      </c>
      <c r="L174" s="362">
        <v>0.49566294919454773</v>
      </c>
      <c r="M174" s="274">
        <v>22</v>
      </c>
      <c r="N174" s="362">
        <v>57.4</v>
      </c>
      <c r="O174" s="274">
        <v>1.1905257678292556</v>
      </c>
      <c r="P174" s="362">
        <v>84.884318766066841</v>
      </c>
      <c r="Q174" s="274" t="s">
        <v>51</v>
      </c>
      <c r="R174" s="362" t="s">
        <v>51</v>
      </c>
      <c r="S174" s="274">
        <v>205.02306509482315</v>
      </c>
      <c r="T174" s="362">
        <v>4.2673461635857182</v>
      </c>
      <c r="U174" s="274">
        <v>39.718801237773008</v>
      </c>
      <c r="V174" s="362">
        <v>0.28026196777099999</v>
      </c>
      <c r="W174" s="274">
        <v>57.967410415800003</v>
      </c>
      <c r="X174" s="362" t="s">
        <v>51</v>
      </c>
      <c r="Y174" s="274">
        <v>999.02</v>
      </c>
      <c r="Z174" s="362">
        <v>4.6399999999999997</v>
      </c>
      <c r="AA174" s="274">
        <v>9.8512461826421038E-2</v>
      </c>
      <c r="AB174" s="362">
        <v>0.51</v>
      </c>
      <c r="AC174" s="274">
        <v>9298.2000000000007</v>
      </c>
      <c r="AD174" s="362">
        <v>8.7274973526297224</v>
      </c>
      <c r="AE174" s="274">
        <v>20.829406220546652</v>
      </c>
      <c r="AF174" s="362">
        <v>16.5</v>
      </c>
      <c r="AG174" s="274">
        <v>21.71</v>
      </c>
      <c r="AH174" s="362" t="s">
        <v>51</v>
      </c>
      <c r="AI174" s="274">
        <v>0</v>
      </c>
      <c r="AJ174" s="362">
        <v>82.021007979840405</v>
      </c>
      <c r="AK174" s="274">
        <v>7.87</v>
      </c>
      <c r="AL174" s="362">
        <v>17.600000000000001</v>
      </c>
      <c r="AM174" s="274">
        <v>7.3</v>
      </c>
      <c r="AN174" s="362">
        <v>52.74</v>
      </c>
      <c r="AO174" s="274">
        <v>2.777902270103886</v>
      </c>
      <c r="AP174" s="362">
        <v>72.58</v>
      </c>
      <c r="AQ174" s="274">
        <v>55.073313782991207</v>
      </c>
      <c r="AR174" s="362">
        <v>3.57</v>
      </c>
      <c r="AS174" s="274">
        <v>0.9759072615593235</v>
      </c>
      <c r="AT174" s="362">
        <v>36.156120479961565</v>
      </c>
      <c r="AU174" s="369"/>
      <c r="AV174" s="269"/>
      <c r="BJ174" s="365"/>
      <c r="BK174" s="365"/>
      <c r="BL174" s="365"/>
      <c r="BM174" s="365"/>
      <c r="BN174" s="235"/>
      <c r="BO174" s="235"/>
      <c r="BP174" s="235"/>
      <c r="BQ174" s="235"/>
      <c r="BR174" s="235"/>
      <c r="BS174" s="235"/>
      <c r="BT174" s="235"/>
      <c r="BU174" s="235"/>
      <c r="BV174" s="235"/>
      <c r="BW174" s="235"/>
      <c r="BX174" s="235"/>
      <c r="BY174" s="235"/>
      <c r="BZ174" s="235"/>
      <c r="CA174" s="235"/>
      <c r="CB174" s="235"/>
      <c r="CC174" s="235"/>
      <c r="CD174" s="235"/>
      <c r="CE174" s="235"/>
      <c r="CF174" s="235"/>
      <c r="CG174" s="235"/>
      <c r="CH174" s="235"/>
      <c r="CI174" s="235"/>
      <c r="CJ174" s="235"/>
      <c r="CK174" s="235"/>
      <c r="CL174" s="235"/>
      <c r="CM174" s="235"/>
      <c r="CN174" s="235"/>
      <c r="CO174" s="235"/>
      <c r="CP174" s="235"/>
      <c r="CQ174" s="235"/>
      <c r="CR174" s="235"/>
      <c r="CS174" s="235"/>
      <c r="CT174" s="235"/>
      <c r="CU174" s="235"/>
      <c r="CV174" s="235"/>
      <c r="CW174" s="235"/>
      <c r="CX174" s="235"/>
      <c r="CY174" s="235"/>
      <c r="CZ174" s="235"/>
      <c r="DA174" s="235"/>
      <c r="DB174" s="235"/>
      <c r="DC174" s="235"/>
      <c r="DD174" s="235"/>
      <c r="DE174" s="235"/>
      <c r="DF174" s="235"/>
      <c r="DG174" s="235"/>
      <c r="DH174" s="235"/>
      <c r="DI174" s="235"/>
      <c r="DJ174" s="235"/>
      <c r="DK174" s="235"/>
      <c r="DL174" s="235"/>
      <c r="DM174" s="235"/>
      <c r="DN174" s="235"/>
      <c r="DO174" s="238"/>
    </row>
    <row r="175" spans="1:119">
      <c r="A175" s="399">
        <v>115</v>
      </c>
      <c r="B175" s="400" t="s">
        <v>317</v>
      </c>
      <c r="C175" s="273">
        <v>94.2</v>
      </c>
      <c r="D175" s="362">
        <v>97.9</v>
      </c>
      <c r="E175" s="274">
        <v>521.4</v>
      </c>
      <c r="F175" s="362">
        <v>0</v>
      </c>
      <c r="G175" s="274">
        <v>100</v>
      </c>
      <c r="H175" s="362">
        <v>4</v>
      </c>
      <c r="I175" s="274">
        <v>96.763119176066709</v>
      </c>
      <c r="J175" s="362">
        <v>100</v>
      </c>
      <c r="K175" s="274">
        <v>54.91</v>
      </c>
      <c r="L175" s="362">
        <v>0</v>
      </c>
      <c r="M175" s="274">
        <v>16.100000000000001</v>
      </c>
      <c r="N175" s="362">
        <v>29.8</v>
      </c>
      <c r="O175" s="274">
        <v>0.66403073872087259</v>
      </c>
      <c r="P175" s="362">
        <v>62.769827795294688</v>
      </c>
      <c r="Q175" s="274" t="s">
        <v>51</v>
      </c>
      <c r="R175" s="362" t="s">
        <v>51</v>
      </c>
      <c r="S175" s="274">
        <v>24.931438544003989</v>
      </c>
      <c r="T175" s="362">
        <v>3.1276129695232431</v>
      </c>
      <c r="U175" s="274">
        <v>32.057288735584201</v>
      </c>
      <c r="V175" s="362">
        <v>0.52124270568499997</v>
      </c>
      <c r="W175" s="274">
        <v>66.580984791099993</v>
      </c>
      <c r="X175" s="362" t="s">
        <v>51</v>
      </c>
      <c r="Y175" s="274">
        <v>1106.45</v>
      </c>
      <c r="Z175" s="362">
        <v>6.5</v>
      </c>
      <c r="AA175" s="274">
        <v>2.4635396137169887E-2</v>
      </c>
      <c r="AB175" s="362">
        <v>0.33</v>
      </c>
      <c r="AC175" s="274">
        <v>9524.35</v>
      </c>
      <c r="AD175" s="362">
        <v>9.1139814185361434</v>
      </c>
      <c r="AE175" s="274">
        <v>27.280740414279421</v>
      </c>
      <c r="AF175" s="362">
        <v>16.5</v>
      </c>
      <c r="AG175" s="274">
        <v>21.03</v>
      </c>
      <c r="AH175" s="362" t="s">
        <v>51</v>
      </c>
      <c r="AI175" s="274">
        <v>286.74615345911951</v>
      </c>
      <c r="AJ175" s="362">
        <v>108.55594965011801</v>
      </c>
      <c r="AK175" s="274">
        <v>8.8000000000000007</v>
      </c>
      <c r="AL175" s="362">
        <v>15</v>
      </c>
      <c r="AM175" s="274">
        <v>7.3</v>
      </c>
      <c r="AN175" s="362">
        <v>62.23</v>
      </c>
      <c r="AO175" s="274">
        <v>2.777902270103886</v>
      </c>
      <c r="AP175" s="362">
        <v>55.99</v>
      </c>
      <c r="AQ175" s="274">
        <v>55.82624009392427</v>
      </c>
      <c r="AR175" s="362">
        <v>3.57</v>
      </c>
      <c r="AS175" s="274">
        <v>1.0597585724565617</v>
      </c>
      <c r="AT175" s="362">
        <v>27.352247462994047</v>
      </c>
      <c r="AU175" s="369"/>
      <c r="AV175" s="269"/>
      <c r="BJ175" s="365"/>
      <c r="BK175" s="365"/>
      <c r="BL175" s="365"/>
      <c r="BM175" s="365"/>
      <c r="BN175" s="235"/>
      <c r="BO175" s="235"/>
      <c r="BP175" s="235"/>
      <c r="BQ175" s="235"/>
      <c r="BR175" s="235"/>
      <c r="BS175" s="235"/>
      <c r="BT175" s="235"/>
      <c r="BU175" s="235"/>
      <c r="BV175" s="235"/>
      <c r="BW175" s="235"/>
      <c r="BX175" s="235"/>
      <c r="BY175" s="235"/>
      <c r="BZ175" s="235"/>
      <c r="CA175" s="235"/>
      <c r="CB175" s="235"/>
      <c r="CC175" s="235"/>
      <c r="CD175" s="235"/>
      <c r="CE175" s="235"/>
      <c r="CF175" s="235"/>
      <c r="CG175" s="235"/>
      <c r="CH175" s="235"/>
      <c r="CI175" s="235"/>
      <c r="CJ175" s="235"/>
      <c r="CK175" s="235"/>
      <c r="CL175" s="235"/>
      <c r="CM175" s="235"/>
      <c r="CN175" s="235"/>
      <c r="CO175" s="235"/>
      <c r="CP175" s="235"/>
      <c r="CQ175" s="235"/>
      <c r="CR175" s="235"/>
      <c r="CS175" s="235"/>
      <c r="CT175" s="235"/>
      <c r="CU175" s="235"/>
      <c r="CV175" s="235"/>
      <c r="CW175" s="235"/>
      <c r="CX175" s="235"/>
      <c r="CY175" s="235"/>
      <c r="CZ175" s="235"/>
      <c r="DA175" s="235"/>
      <c r="DB175" s="235"/>
      <c r="DC175" s="235"/>
      <c r="DD175" s="235"/>
      <c r="DE175" s="235"/>
      <c r="DF175" s="235"/>
      <c r="DG175" s="235"/>
      <c r="DH175" s="235"/>
      <c r="DI175" s="235"/>
      <c r="DJ175" s="235"/>
      <c r="DK175" s="235"/>
      <c r="DL175" s="235"/>
      <c r="DM175" s="235"/>
      <c r="DN175" s="235"/>
      <c r="DO175" s="238"/>
    </row>
    <row r="176" spans="1:119">
      <c r="A176" s="399">
        <v>203</v>
      </c>
      <c r="B176" s="400" t="s">
        <v>404</v>
      </c>
      <c r="C176" s="273">
        <v>85.2</v>
      </c>
      <c r="D176" s="362">
        <v>99.9</v>
      </c>
      <c r="E176" s="274">
        <v>250.2</v>
      </c>
      <c r="F176" s="362">
        <v>45.863125638406537</v>
      </c>
      <c r="G176" s="274">
        <v>92.824310520939733</v>
      </c>
      <c r="H176" s="362">
        <v>4</v>
      </c>
      <c r="I176" s="274">
        <v>72.432839568164695</v>
      </c>
      <c r="J176" s="362">
        <v>92.798774259448408</v>
      </c>
      <c r="K176" s="274">
        <v>87.63</v>
      </c>
      <c r="L176" s="362">
        <v>6.8634179821551136E-2</v>
      </c>
      <c r="M176" s="274">
        <v>19.899999999999999</v>
      </c>
      <c r="N176" s="362">
        <v>51.3</v>
      </c>
      <c r="O176" s="274">
        <v>0.4474936061381074</v>
      </c>
      <c r="P176" s="362">
        <v>86.006128702757906</v>
      </c>
      <c r="Q176" s="274" t="s">
        <v>51</v>
      </c>
      <c r="R176" s="362" t="s">
        <v>51</v>
      </c>
      <c r="S176" s="274">
        <v>25.562372188139062</v>
      </c>
      <c r="T176" s="362">
        <v>3.8175624073436261</v>
      </c>
      <c r="U176" s="274">
        <v>56.569535453564001</v>
      </c>
      <c r="V176" s="362">
        <v>0.90808561617500005</v>
      </c>
      <c r="W176" s="274">
        <v>22.8570032252</v>
      </c>
      <c r="X176" s="362" t="s">
        <v>51</v>
      </c>
      <c r="Y176" s="274">
        <v>841.04</v>
      </c>
      <c r="Z176" s="362">
        <v>5.47</v>
      </c>
      <c r="AA176" s="274">
        <v>5.4989131559879931E-2</v>
      </c>
      <c r="AB176" s="362">
        <v>1.37</v>
      </c>
      <c r="AC176" s="274">
        <v>10577.23</v>
      </c>
      <c r="AD176" s="362">
        <v>5.2488647493544658</v>
      </c>
      <c r="AE176" s="274">
        <v>30.76568265682657</v>
      </c>
      <c r="AF176" s="362">
        <v>9.6999999999999993</v>
      </c>
      <c r="AG176" s="274">
        <v>22.17</v>
      </c>
      <c r="AH176" s="362" t="s">
        <v>51</v>
      </c>
      <c r="AI176" s="274">
        <v>0</v>
      </c>
      <c r="AJ176" s="362">
        <v>99.391474436219681</v>
      </c>
      <c r="AK176" s="274">
        <v>9.65</v>
      </c>
      <c r="AL176" s="362">
        <v>16.03</v>
      </c>
      <c r="AM176" s="274">
        <v>7.6</v>
      </c>
      <c r="AN176" s="362">
        <v>64.319999999999993</v>
      </c>
      <c r="AO176" s="274">
        <v>1.7484725754727413</v>
      </c>
      <c r="AP176" s="362">
        <v>65.28</v>
      </c>
      <c r="AQ176" s="274">
        <v>51.177799290093581</v>
      </c>
      <c r="AR176" s="362">
        <v>3.57</v>
      </c>
      <c r="AS176" s="274">
        <v>2.2783034853001451</v>
      </c>
      <c r="AT176" s="362">
        <v>53.333349582960587</v>
      </c>
      <c r="AU176" s="369"/>
      <c r="AV176" s="269"/>
      <c r="BJ176" s="365"/>
      <c r="BK176" s="365"/>
      <c r="BL176" s="365"/>
      <c r="BM176" s="365"/>
      <c r="BN176" s="235"/>
      <c r="BO176" s="235"/>
      <c r="BP176" s="235"/>
      <c r="BQ176" s="235"/>
      <c r="BR176" s="235"/>
      <c r="BS176" s="235"/>
      <c r="BT176" s="235"/>
      <c r="BU176" s="235"/>
      <c r="BV176" s="235"/>
      <c r="BW176" s="235"/>
      <c r="BX176" s="235"/>
      <c r="BY176" s="235"/>
      <c r="BZ176" s="235"/>
      <c r="CA176" s="235"/>
      <c r="CB176" s="235"/>
      <c r="CC176" s="235"/>
      <c r="CD176" s="235"/>
      <c r="CE176" s="235"/>
      <c r="CF176" s="235"/>
      <c r="CG176" s="235"/>
      <c r="CH176" s="235"/>
      <c r="CI176" s="235"/>
      <c r="CJ176" s="235"/>
      <c r="CK176" s="235"/>
      <c r="CL176" s="235"/>
      <c r="CM176" s="235"/>
      <c r="CN176" s="235"/>
      <c r="CO176" s="235"/>
      <c r="CP176" s="235"/>
      <c r="CQ176" s="235"/>
      <c r="CR176" s="235"/>
      <c r="CS176" s="235"/>
      <c r="CT176" s="235"/>
      <c r="CU176" s="235"/>
      <c r="CV176" s="235"/>
      <c r="CW176" s="235"/>
      <c r="CX176" s="235"/>
      <c r="CY176" s="235"/>
      <c r="CZ176" s="235"/>
      <c r="DA176" s="235"/>
      <c r="DB176" s="235"/>
      <c r="DC176" s="235"/>
      <c r="DD176" s="235"/>
      <c r="DE176" s="235"/>
      <c r="DF176" s="235"/>
      <c r="DG176" s="235"/>
      <c r="DH176" s="235"/>
      <c r="DI176" s="235"/>
      <c r="DJ176" s="235"/>
      <c r="DK176" s="235"/>
      <c r="DL176" s="235"/>
      <c r="DM176" s="235"/>
      <c r="DN176" s="235"/>
      <c r="DO176" s="238"/>
    </row>
    <row r="177" spans="1:119">
      <c r="A177" s="399">
        <v>181</v>
      </c>
      <c r="B177" s="400" t="s">
        <v>382</v>
      </c>
      <c r="C177" s="273" t="s">
        <v>51</v>
      </c>
      <c r="D177" s="362">
        <v>101.1</v>
      </c>
      <c r="E177" s="274">
        <v>521.4</v>
      </c>
      <c r="F177" s="362">
        <v>35.467349551856593</v>
      </c>
      <c r="G177" s="274">
        <v>95.561246265471624</v>
      </c>
      <c r="H177" s="362">
        <v>4</v>
      </c>
      <c r="I177" s="274">
        <v>3.715034965034965</v>
      </c>
      <c r="J177" s="362">
        <v>93.000426803243712</v>
      </c>
      <c r="K177" s="274">
        <v>54.16</v>
      </c>
      <c r="L177" s="362">
        <v>14.039735099337749</v>
      </c>
      <c r="M177" s="274">
        <v>15.4</v>
      </c>
      <c r="N177" s="362">
        <v>29.2</v>
      </c>
      <c r="O177" s="274">
        <v>0.67471714534377725</v>
      </c>
      <c r="P177" s="362">
        <v>44.985061886470334</v>
      </c>
      <c r="Q177" s="274" t="s">
        <v>51</v>
      </c>
      <c r="R177" s="362" t="s">
        <v>51</v>
      </c>
      <c r="S177" s="274">
        <v>87.070091423595997</v>
      </c>
      <c r="T177" s="362">
        <v>1.5948814299497283</v>
      </c>
      <c r="U177" s="274">
        <v>34.558400350583476</v>
      </c>
      <c r="V177" s="362">
        <v>0.62136658739700001</v>
      </c>
      <c r="W177" s="274">
        <v>38.8762903342</v>
      </c>
      <c r="X177" s="362" t="s">
        <v>51</v>
      </c>
      <c r="Y177" s="274">
        <v>1324.6</v>
      </c>
      <c r="Z177" s="362">
        <v>4.47</v>
      </c>
      <c r="AA177" s="274">
        <v>0.12961762799740767</v>
      </c>
      <c r="AB177" s="362">
        <v>0.61</v>
      </c>
      <c r="AC177" s="274">
        <v>7572.89</v>
      </c>
      <c r="AD177" s="362">
        <v>7.1428571428571423</v>
      </c>
      <c r="AE177" s="274">
        <v>15.813953488372093</v>
      </c>
      <c r="AF177" s="362">
        <v>16.5</v>
      </c>
      <c r="AG177" s="274">
        <v>14.11</v>
      </c>
      <c r="AH177" s="362" t="s">
        <v>51</v>
      </c>
      <c r="AI177" s="274">
        <v>14.839947159841477</v>
      </c>
      <c r="AJ177" s="362">
        <v>82.83094191864258</v>
      </c>
      <c r="AK177" s="274">
        <v>63.84</v>
      </c>
      <c r="AL177" s="362">
        <v>11.59</v>
      </c>
      <c r="AM177" s="274">
        <v>7.3</v>
      </c>
      <c r="AN177" s="362">
        <v>60.94</v>
      </c>
      <c r="AO177" s="274">
        <v>2.777902270103886</v>
      </c>
      <c r="AP177" s="362">
        <v>85.07</v>
      </c>
      <c r="AQ177" s="274">
        <v>43.230016313213703</v>
      </c>
      <c r="AR177" s="362">
        <v>3.57</v>
      </c>
      <c r="AS177" s="274">
        <v>9.7416577364493815</v>
      </c>
      <c r="AT177" s="362">
        <v>31.584756097656804</v>
      </c>
      <c r="AU177" s="369"/>
      <c r="AV177" s="269"/>
      <c r="BJ177" s="365"/>
      <c r="BK177" s="365"/>
      <c r="BL177" s="365"/>
      <c r="BM177" s="365"/>
      <c r="BN177" s="235"/>
      <c r="BO177" s="235"/>
      <c r="BP177" s="235"/>
      <c r="BQ177" s="235"/>
      <c r="BR177" s="235"/>
      <c r="BS177" s="235"/>
      <c r="BT177" s="235"/>
      <c r="BU177" s="235"/>
      <c r="BV177" s="235"/>
      <c r="BW177" s="235"/>
      <c r="BX177" s="235"/>
      <c r="BY177" s="235"/>
      <c r="BZ177" s="235"/>
      <c r="CA177" s="235"/>
      <c r="CB177" s="235"/>
      <c r="CC177" s="235"/>
      <c r="CD177" s="235"/>
      <c r="CE177" s="235"/>
      <c r="CF177" s="235"/>
      <c r="CG177" s="235"/>
      <c r="CH177" s="235"/>
      <c r="CI177" s="235"/>
      <c r="CJ177" s="235"/>
      <c r="CK177" s="235"/>
      <c r="CL177" s="235"/>
      <c r="CM177" s="235"/>
      <c r="CN177" s="235"/>
      <c r="CO177" s="235"/>
      <c r="CP177" s="235"/>
      <c r="CQ177" s="235"/>
      <c r="CR177" s="235"/>
      <c r="CS177" s="235"/>
      <c r="CT177" s="235"/>
      <c r="CU177" s="235"/>
      <c r="CV177" s="235"/>
      <c r="CW177" s="235"/>
      <c r="CX177" s="235"/>
      <c r="CY177" s="235"/>
      <c r="CZ177" s="235"/>
      <c r="DA177" s="235"/>
      <c r="DB177" s="235"/>
      <c r="DC177" s="235"/>
      <c r="DD177" s="235"/>
      <c r="DE177" s="235"/>
      <c r="DF177" s="235"/>
      <c r="DG177" s="235"/>
      <c r="DH177" s="235"/>
      <c r="DI177" s="235"/>
      <c r="DJ177" s="235"/>
      <c r="DK177" s="235"/>
      <c r="DL177" s="235"/>
      <c r="DM177" s="235"/>
      <c r="DN177" s="235"/>
      <c r="DO177" s="238"/>
    </row>
    <row r="178" spans="1:119">
      <c r="A178" s="399">
        <v>204</v>
      </c>
      <c r="B178" s="400" t="s">
        <v>405</v>
      </c>
      <c r="C178" s="273">
        <v>94.2</v>
      </c>
      <c r="D178" s="362">
        <v>104.4</v>
      </c>
      <c r="E178" s="274">
        <v>521.4</v>
      </c>
      <c r="F178" s="362">
        <v>75.617422541535689</v>
      </c>
      <c r="G178" s="274">
        <v>100</v>
      </c>
      <c r="H178" s="362">
        <v>4</v>
      </c>
      <c r="I178" s="274">
        <v>51.262505955216774</v>
      </c>
      <c r="J178" s="362">
        <v>99.865289627301308</v>
      </c>
      <c r="K178" s="274">
        <v>74.11</v>
      </c>
      <c r="L178" s="362">
        <v>4.3478260869565215</v>
      </c>
      <c r="M178" s="274">
        <v>10.3</v>
      </c>
      <c r="N178" s="362">
        <v>29.2</v>
      </c>
      <c r="O178" s="274">
        <v>0.17940768162887552</v>
      </c>
      <c r="P178" s="362">
        <v>73.59676695105523</v>
      </c>
      <c r="Q178" s="274" t="s">
        <v>51</v>
      </c>
      <c r="R178" s="362" t="s">
        <v>51</v>
      </c>
      <c r="S178" s="274">
        <v>48.007681228996638</v>
      </c>
      <c r="T178" s="362">
        <v>1.5948814299497283</v>
      </c>
      <c r="U178" s="274">
        <v>27.10522876131002</v>
      </c>
      <c r="V178" s="362">
        <v>0.80474553229099999</v>
      </c>
      <c r="W178" s="274">
        <v>20.058712852700001</v>
      </c>
      <c r="X178" s="362" t="s">
        <v>51</v>
      </c>
      <c r="Y178" s="274">
        <v>885.91</v>
      </c>
      <c r="Z178" s="362">
        <v>5.34</v>
      </c>
      <c r="AA178" s="274">
        <v>9.5987713572662697E-2</v>
      </c>
      <c r="AB178" s="362">
        <v>0.88</v>
      </c>
      <c r="AC178" s="274">
        <v>8587.0300000000007</v>
      </c>
      <c r="AD178" s="362">
        <v>6.33303808680248</v>
      </c>
      <c r="AE178" s="274">
        <v>21.111111111111111</v>
      </c>
      <c r="AF178" s="362">
        <v>16.5</v>
      </c>
      <c r="AG178" s="274">
        <v>16.149999999999999</v>
      </c>
      <c r="AH178" s="362" t="s">
        <v>51</v>
      </c>
      <c r="AI178" s="274">
        <v>46.267142663096401</v>
      </c>
      <c r="AJ178" s="362">
        <v>75.765854361932227</v>
      </c>
      <c r="AK178" s="274">
        <v>56.74</v>
      </c>
      <c r="AL178" s="362">
        <v>13.34</v>
      </c>
      <c r="AM178" s="274">
        <v>7.3</v>
      </c>
      <c r="AN178" s="362">
        <v>58.34</v>
      </c>
      <c r="AO178" s="274">
        <v>2.777902270103886</v>
      </c>
      <c r="AP178" s="362">
        <v>81.239999999999995</v>
      </c>
      <c r="AQ178" s="274">
        <v>54.152637485970821</v>
      </c>
      <c r="AR178" s="362">
        <v>3.57</v>
      </c>
      <c r="AS178" s="274">
        <v>6.2138170956446643</v>
      </c>
      <c r="AT178" s="362">
        <v>22.755102208803066</v>
      </c>
      <c r="AU178" s="369"/>
      <c r="AV178" s="269"/>
      <c r="BJ178" s="365"/>
      <c r="BK178" s="365"/>
      <c r="BL178" s="365"/>
      <c r="BM178" s="365"/>
      <c r="BN178" s="235"/>
      <c r="BO178" s="235"/>
      <c r="BP178" s="235"/>
      <c r="BQ178" s="235"/>
      <c r="BR178" s="235"/>
      <c r="BS178" s="235"/>
      <c r="BT178" s="235"/>
      <c r="BU178" s="235"/>
      <c r="BV178" s="235"/>
      <c r="BW178" s="235"/>
      <c r="BX178" s="235"/>
      <c r="BY178" s="235"/>
      <c r="BZ178" s="235"/>
      <c r="CA178" s="235"/>
      <c r="CB178" s="235"/>
      <c r="CC178" s="235"/>
      <c r="CD178" s="235"/>
      <c r="CE178" s="235"/>
      <c r="CF178" s="235"/>
      <c r="CG178" s="235"/>
      <c r="CH178" s="235"/>
      <c r="CI178" s="235"/>
      <c r="CJ178" s="235"/>
      <c r="CK178" s="235"/>
      <c r="CL178" s="235"/>
      <c r="CM178" s="235"/>
      <c r="CN178" s="235"/>
      <c r="CO178" s="235"/>
      <c r="CP178" s="235"/>
      <c r="CQ178" s="235"/>
      <c r="CR178" s="235"/>
      <c r="CS178" s="235"/>
      <c r="CT178" s="235"/>
      <c r="CU178" s="235"/>
      <c r="CV178" s="235"/>
      <c r="CW178" s="235"/>
      <c r="CX178" s="235"/>
      <c r="CY178" s="235"/>
      <c r="CZ178" s="235"/>
      <c r="DA178" s="235"/>
      <c r="DB178" s="235"/>
      <c r="DC178" s="235"/>
      <c r="DD178" s="235"/>
      <c r="DE178" s="235"/>
      <c r="DF178" s="235"/>
      <c r="DG178" s="235"/>
      <c r="DH178" s="235"/>
      <c r="DI178" s="235"/>
      <c r="DJ178" s="235"/>
      <c r="DK178" s="235"/>
      <c r="DL178" s="235"/>
      <c r="DM178" s="235"/>
      <c r="DN178" s="235"/>
      <c r="DO178" s="238"/>
    </row>
    <row r="179" spans="1:119">
      <c r="A179" s="399">
        <v>182</v>
      </c>
      <c r="B179" s="400" t="s">
        <v>383</v>
      </c>
      <c r="C179" s="273">
        <v>9.3841642228739008</v>
      </c>
      <c r="D179" s="362">
        <v>94</v>
      </c>
      <c r="E179" s="274">
        <v>521.4</v>
      </c>
      <c r="F179" s="362">
        <v>5.8580858085808583</v>
      </c>
      <c r="G179" s="274">
        <v>80.693069306930695</v>
      </c>
      <c r="H179" s="362">
        <v>5</v>
      </c>
      <c r="I179" s="274">
        <v>61.570247933884289</v>
      </c>
      <c r="J179" s="362">
        <v>77.640264026402633</v>
      </c>
      <c r="K179" s="274">
        <v>56.41</v>
      </c>
      <c r="L179" s="362">
        <v>10.895883777239709</v>
      </c>
      <c r="M179" s="274">
        <v>12</v>
      </c>
      <c r="N179" s="362">
        <v>27.5</v>
      </c>
      <c r="O179" s="274">
        <v>0.79780405405405408</v>
      </c>
      <c r="P179" s="362">
        <v>43.399339933993396</v>
      </c>
      <c r="Q179" s="274" t="s">
        <v>51</v>
      </c>
      <c r="R179" s="362" t="s">
        <v>51</v>
      </c>
      <c r="S179" s="274">
        <v>84.24599831508003</v>
      </c>
      <c r="T179" s="362">
        <v>3.192738520242242</v>
      </c>
      <c r="U179" s="274">
        <v>24.89949968478021</v>
      </c>
      <c r="V179" s="362">
        <v>0.98462743057799995</v>
      </c>
      <c r="W179" s="274">
        <v>17.4340575722</v>
      </c>
      <c r="X179" s="362" t="s">
        <v>51</v>
      </c>
      <c r="Y179" s="274">
        <v>1267.24</v>
      </c>
      <c r="Z179" s="362">
        <v>6.07</v>
      </c>
      <c r="AA179" s="274">
        <v>0</v>
      </c>
      <c r="AB179" s="362">
        <v>0.47</v>
      </c>
      <c r="AC179" s="274">
        <v>8942.52</v>
      </c>
      <c r="AD179" s="362">
        <v>6.6920998251470358</v>
      </c>
      <c r="AE179" s="274">
        <v>17.655367231638419</v>
      </c>
      <c r="AF179" s="362">
        <v>16.5</v>
      </c>
      <c r="AG179" s="274">
        <v>16.670000000000002</v>
      </c>
      <c r="AH179" s="362" t="s">
        <v>51</v>
      </c>
      <c r="AI179" s="274">
        <v>1.0713361702127659</v>
      </c>
      <c r="AJ179" s="362">
        <v>53.872978905359183</v>
      </c>
      <c r="AK179" s="274">
        <v>43.41</v>
      </c>
      <c r="AL179" s="362">
        <v>15.21</v>
      </c>
      <c r="AM179" s="274">
        <v>7.3</v>
      </c>
      <c r="AN179" s="362">
        <v>57.53</v>
      </c>
      <c r="AO179" s="274">
        <v>2.777902270103886</v>
      </c>
      <c r="AP179" s="362">
        <v>77.55</v>
      </c>
      <c r="AQ179" s="274">
        <v>51.475076297049846</v>
      </c>
      <c r="AR179" s="362">
        <v>3.57</v>
      </c>
      <c r="AS179" s="274">
        <v>5.2272726139746446</v>
      </c>
      <c r="AT179" s="362">
        <v>22.58350416625149</v>
      </c>
      <c r="AU179" s="369"/>
      <c r="AV179" s="269"/>
      <c r="BJ179" s="365"/>
      <c r="BK179" s="365"/>
      <c r="BL179" s="365"/>
      <c r="BM179" s="365"/>
      <c r="BN179" s="235"/>
      <c r="BO179" s="235"/>
      <c r="BP179" s="235"/>
      <c r="BQ179" s="235"/>
      <c r="BR179" s="235"/>
      <c r="BS179" s="235"/>
      <c r="BT179" s="235"/>
      <c r="BU179" s="235"/>
      <c r="BV179" s="235"/>
      <c r="BW179" s="235"/>
      <c r="BX179" s="235"/>
      <c r="BY179" s="235"/>
      <c r="BZ179" s="235"/>
      <c r="CA179" s="235"/>
      <c r="CB179" s="235"/>
      <c r="CC179" s="235"/>
      <c r="CD179" s="235"/>
      <c r="CE179" s="235"/>
      <c r="CF179" s="235"/>
      <c r="CG179" s="235"/>
      <c r="CH179" s="235"/>
      <c r="CI179" s="235"/>
      <c r="CJ179" s="235"/>
      <c r="CK179" s="235"/>
      <c r="CL179" s="235"/>
      <c r="CM179" s="235"/>
      <c r="CN179" s="235"/>
      <c r="CO179" s="235"/>
      <c r="CP179" s="235"/>
      <c r="CQ179" s="235"/>
      <c r="CR179" s="235"/>
      <c r="CS179" s="235"/>
      <c r="CT179" s="235"/>
      <c r="CU179" s="235"/>
      <c r="CV179" s="235"/>
      <c r="CW179" s="235"/>
      <c r="CX179" s="235"/>
      <c r="CY179" s="235"/>
      <c r="CZ179" s="235"/>
      <c r="DA179" s="235"/>
      <c r="DB179" s="235"/>
      <c r="DC179" s="235"/>
      <c r="DD179" s="235"/>
      <c r="DE179" s="235"/>
      <c r="DF179" s="235"/>
      <c r="DG179" s="235"/>
      <c r="DH179" s="235"/>
      <c r="DI179" s="235"/>
      <c r="DJ179" s="235"/>
      <c r="DK179" s="235"/>
      <c r="DL179" s="235"/>
      <c r="DM179" s="235"/>
      <c r="DN179" s="235"/>
      <c r="DO179" s="238"/>
    </row>
    <row r="180" spans="1:119">
      <c r="A180" s="399">
        <v>116</v>
      </c>
      <c r="B180" s="400" t="s">
        <v>318</v>
      </c>
      <c r="C180" s="273">
        <v>0</v>
      </c>
      <c r="D180" s="362">
        <v>87.6</v>
      </c>
      <c r="E180" s="274">
        <v>416.1</v>
      </c>
      <c r="F180" s="362">
        <v>86.099439775910369</v>
      </c>
      <c r="G180" s="274">
        <v>95.693277310924373</v>
      </c>
      <c r="H180" s="362">
        <v>4</v>
      </c>
      <c r="I180" s="274">
        <v>45.106980007015082</v>
      </c>
      <c r="J180" s="362">
        <v>97.724089635854341</v>
      </c>
      <c r="K180" s="274">
        <v>26.56</v>
      </c>
      <c r="L180" s="362">
        <v>3.753609239653513</v>
      </c>
      <c r="M180" s="274">
        <v>18.100000000000001</v>
      </c>
      <c r="N180" s="362">
        <v>38.4</v>
      </c>
      <c r="O180" s="274">
        <v>0.66966654714951601</v>
      </c>
      <c r="P180" s="362">
        <v>38.270308123249293</v>
      </c>
      <c r="Q180" s="274" t="s">
        <v>51</v>
      </c>
      <c r="R180" s="362" t="s">
        <v>51</v>
      </c>
      <c r="S180" s="274">
        <v>107.60401721664275</v>
      </c>
      <c r="T180" s="362">
        <v>1.811529933481153</v>
      </c>
      <c r="U180" s="274">
        <v>35.000316197956238</v>
      </c>
      <c r="V180" s="362">
        <v>1.13565373228</v>
      </c>
      <c r="W180" s="274">
        <v>7.1837098293799997</v>
      </c>
      <c r="X180" s="362" t="s">
        <v>51</v>
      </c>
      <c r="Y180" s="274">
        <v>1153.53</v>
      </c>
      <c r="Z180" s="362">
        <v>5.25</v>
      </c>
      <c r="AA180" s="274">
        <v>7.0047632390025233E-2</v>
      </c>
      <c r="AB180" s="362">
        <v>1.48</v>
      </c>
      <c r="AC180" s="274">
        <v>8085.75</v>
      </c>
      <c r="AD180" s="362">
        <v>9.6732906702593464</v>
      </c>
      <c r="AE180" s="274">
        <v>19.626769626769626</v>
      </c>
      <c r="AF180" s="362">
        <v>15.1</v>
      </c>
      <c r="AG180" s="274">
        <v>18.59</v>
      </c>
      <c r="AH180" s="362" t="s">
        <v>51</v>
      </c>
      <c r="AI180" s="274">
        <v>0.34489188231123719</v>
      </c>
      <c r="AJ180" s="362">
        <v>86.541865065347935</v>
      </c>
      <c r="AK180" s="274">
        <v>33.82</v>
      </c>
      <c r="AL180" s="362">
        <v>13.79</v>
      </c>
      <c r="AM180" s="274">
        <v>6.9</v>
      </c>
      <c r="AN180" s="362">
        <v>57.81</v>
      </c>
      <c r="AO180" s="274">
        <v>2.0869785656841149</v>
      </c>
      <c r="AP180" s="362">
        <v>74.62</v>
      </c>
      <c r="AQ180" s="274">
        <v>52.246256239600662</v>
      </c>
      <c r="AR180" s="362">
        <v>3.72</v>
      </c>
      <c r="AS180" s="274">
        <v>10.619641528465655</v>
      </c>
      <c r="AT180" s="362">
        <v>33.5926589430142</v>
      </c>
      <c r="AU180" s="369"/>
      <c r="AV180" s="269"/>
      <c r="BJ180" s="365"/>
      <c r="BK180" s="365"/>
      <c r="BL180" s="365"/>
      <c r="BM180" s="365"/>
      <c r="BN180" s="235"/>
      <c r="BO180" s="235"/>
      <c r="BP180" s="235"/>
      <c r="BQ180" s="235"/>
      <c r="BR180" s="235"/>
      <c r="BS180" s="235"/>
      <c r="BT180" s="235"/>
      <c r="BU180" s="235"/>
      <c r="BV180" s="235"/>
      <c r="BW180" s="235"/>
      <c r="BX180" s="235"/>
      <c r="BY180" s="235"/>
      <c r="BZ180" s="235"/>
      <c r="CA180" s="235"/>
      <c r="CB180" s="235"/>
      <c r="CC180" s="235"/>
      <c r="CD180" s="235"/>
      <c r="CE180" s="235"/>
      <c r="CF180" s="235"/>
      <c r="CG180" s="235"/>
      <c r="CH180" s="235"/>
      <c r="CI180" s="235"/>
      <c r="CJ180" s="235"/>
      <c r="CK180" s="235"/>
      <c r="CL180" s="235"/>
      <c r="CM180" s="235"/>
      <c r="CN180" s="235"/>
      <c r="CO180" s="235"/>
      <c r="CP180" s="235"/>
      <c r="CQ180" s="235"/>
      <c r="CR180" s="235"/>
      <c r="CS180" s="235"/>
      <c r="CT180" s="235"/>
      <c r="CU180" s="235"/>
      <c r="CV180" s="235"/>
      <c r="CW180" s="235"/>
      <c r="CX180" s="235"/>
      <c r="CY180" s="235"/>
      <c r="CZ180" s="235"/>
      <c r="DA180" s="235"/>
      <c r="DB180" s="235"/>
      <c r="DC180" s="235"/>
      <c r="DD180" s="235"/>
      <c r="DE180" s="235"/>
      <c r="DF180" s="235"/>
      <c r="DG180" s="235"/>
      <c r="DH180" s="235"/>
      <c r="DI180" s="235"/>
      <c r="DJ180" s="235"/>
      <c r="DK180" s="235"/>
      <c r="DL180" s="235"/>
      <c r="DM180" s="235"/>
      <c r="DN180" s="235"/>
      <c r="DO180" s="238"/>
    </row>
    <row r="181" spans="1:119">
      <c r="A181" s="399">
        <v>210</v>
      </c>
      <c r="B181" s="400" t="s">
        <v>411</v>
      </c>
      <c r="C181" s="273">
        <v>94.3</v>
      </c>
      <c r="D181" s="362">
        <v>99.7</v>
      </c>
      <c r="E181" s="274">
        <v>521.4</v>
      </c>
      <c r="F181" s="362">
        <v>32.653061224489797</v>
      </c>
      <c r="G181" s="274">
        <v>90.223065970574282</v>
      </c>
      <c r="H181" s="362">
        <v>4</v>
      </c>
      <c r="I181" s="274">
        <v>32.331902718168813</v>
      </c>
      <c r="J181" s="362">
        <v>80.493592785951591</v>
      </c>
      <c r="K181" s="274">
        <v>67.66</v>
      </c>
      <c r="L181" s="362">
        <v>10.087719298245613</v>
      </c>
      <c r="M181" s="274">
        <v>13.5</v>
      </c>
      <c r="N181" s="362">
        <v>25.3</v>
      </c>
      <c r="O181" s="274">
        <v>0.30720419847328245</v>
      </c>
      <c r="P181" s="362">
        <v>37.873754152823921</v>
      </c>
      <c r="Q181" s="274" t="s">
        <v>51</v>
      </c>
      <c r="R181" s="362" t="s">
        <v>51</v>
      </c>
      <c r="S181" s="274">
        <v>48.007681228996638</v>
      </c>
      <c r="T181" s="362">
        <v>1.5948814299497283</v>
      </c>
      <c r="U181" s="274">
        <v>27.853741589473799</v>
      </c>
      <c r="V181" s="362">
        <v>0.765991778786</v>
      </c>
      <c r="W181" s="274">
        <v>98.389718679799998</v>
      </c>
      <c r="X181" s="362" t="s">
        <v>51</v>
      </c>
      <c r="Y181" s="274">
        <v>936.04</v>
      </c>
      <c r="Z181" s="362">
        <v>5.55</v>
      </c>
      <c r="AA181" s="274">
        <v>4.7982342497960753E-2</v>
      </c>
      <c r="AB181" s="362">
        <v>0.86</v>
      </c>
      <c r="AC181" s="274">
        <v>8153.05</v>
      </c>
      <c r="AD181" s="362">
        <v>5.6791066144888802</v>
      </c>
      <c r="AE181" s="274">
        <v>20.583038869257951</v>
      </c>
      <c r="AF181" s="362">
        <v>16.5</v>
      </c>
      <c r="AG181" s="274">
        <v>17.75</v>
      </c>
      <c r="AH181" s="362" t="s">
        <v>51</v>
      </c>
      <c r="AI181" s="274">
        <v>0</v>
      </c>
      <c r="AJ181" s="362">
        <v>81.231414157591274</v>
      </c>
      <c r="AK181" s="274">
        <v>48.84</v>
      </c>
      <c r="AL181" s="362">
        <v>14.63</v>
      </c>
      <c r="AM181" s="274">
        <v>7.3</v>
      </c>
      <c r="AN181" s="362">
        <v>58.32</v>
      </c>
      <c r="AO181" s="274">
        <v>2.777902270103886</v>
      </c>
      <c r="AP181" s="362">
        <v>86.16</v>
      </c>
      <c r="AQ181" s="274">
        <v>48.495370370370374</v>
      </c>
      <c r="AR181" s="362">
        <v>3.57</v>
      </c>
      <c r="AS181" s="274">
        <v>8.2709217705065132</v>
      </c>
      <c r="AT181" s="362">
        <v>25.197327758313421</v>
      </c>
      <c r="AU181" s="369"/>
      <c r="AV181" s="269"/>
      <c r="BJ181" s="365"/>
      <c r="BK181" s="365"/>
      <c r="BL181" s="365"/>
      <c r="BM181" s="365"/>
      <c r="BN181" s="235"/>
      <c r="BO181" s="235"/>
      <c r="BP181" s="235"/>
      <c r="BQ181" s="235"/>
      <c r="BR181" s="235"/>
      <c r="BS181" s="235"/>
      <c r="BT181" s="235"/>
      <c r="BU181" s="235"/>
      <c r="BV181" s="235"/>
      <c r="BW181" s="235"/>
      <c r="BX181" s="235"/>
      <c r="BY181" s="235"/>
      <c r="BZ181" s="235"/>
      <c r="CA181" s="235"/>
      <c r="CB181" s="235"/>
      <c r="CC181" s="235"/>
      <c r="CD181" s="235"/>
      <c r="CE181" s="235"/>
      <c r="CF181" s="235"/>
      <c r="CG181" s="235"/>
      <c r="CH181" s="235"/>
      <c r="CI181" s="235"/>
      <c r="CJ181" s="235"/>
      <c r="CK181" s="235"/>
      <c r="CL181" s="235"/>
      <c r="CM181" s="235"/>
      <c r="CN181" s="235"/>
      <c r="CO181" s="235"/>
      <c r="CP181" s="235"/>
      <c r="CQ181" s="235"/>
      <c r="CR181" s="235"/>
      <c r="CS181" s="235"/>
      <c r="CT181" s="235"/>
      <c r="CU181" s="235"/>
      <c r="CV181" s="235"/>
      <c r="CW181" s="235"/>
      <c r="CX181" s="235"/>
      <c r="CY181" s="235"/>
      <c r="CZ181" s="235"/>
      <c r="DA181" s="235"/>
      <c r="DB181" s="235"/>
      <c r="DC181" s="235"/>
      <c r="DD181" s="235"/>
      <c r="DE181" s="235"/>
      <c r="DF181" s="235"/>
      <c r="DG181" s="235"/>
      <c r="DH181" s="235"/>
      <c r="DI181" s="235"/>
      <c r="DJ181" s="235"/>
      <c r="DK181" s="235"/>
      <c r="DL181" s="235"/>
      <c r="DM181" s="235"/>
      <c r="DN181" s="235"/>
      <c r="DO181" s="238"/>
    </row>
    <row r="182" spans="1:119">
      <c r="A182" s="399">
        <v>205</v>
      </c>
      <c r="B182" s="400" t="s">
        <v>406</v>
      </c>
      <c r="C182" s="273">
        <v>61.224489795918366</v>
      </c>
      <c r="D182" s="362">
        <v>86.9</v>
      </c>
      <c r="E182" s="274">
        <v>521.4</v>
      </c>
      <c r="F182" s="362">
        <v>3.9467192895905279</v>
      </c>
      <c r="G182" s="274">
        <v>93.389245189935863</v>
      </c>
      <c r="H182" s="362">
        <v>4</v>
      </c>
      <c r="I182" s="274">
        <v>53.300248138957819</v>
      </c>
      <c r="J182" s="362">
        <v>13.22150962012827</v>
      </c>
      <c r="K182" s="274">
        <v>86.4</v>
      </c>
      <c r="L182" s="362">
        <v>1.7150395778364116</v>
      </c>
      <c r="M182" s="274">
        <v>9.3000000000000007</v>
      </c>
      <c r="N182" s="362">
        <v>13.4</v>
      </c>
      <c r="O182" s="274">
        <v>0.42571001494768312</v>
      </c>
      <c r="P182" s="362">
        <v>37.691169215589539</v>
      </c>
      <c r="Q182" s="274" t="s">
        <v>51</v>
      </c>
      <c r="R182" s="362" t="s">
        <v>51</v>
      </c>
      <c r="S182" s="274">
        <v>50.050050050050046</v>
      </c>
      <c r="T182" s="362">
        <v>4.2673461635857182</v>
      </c>
      <c r="U182" s="274">
        <v>35.813841391616968</v>
      </c>
      <c r="V182" s="362">
        <v>0.82340936035300005</v>
      </c>
      <c r="W182" s="274">
        <v>0</v>
      </c>
      <c r="X182" s="362" t="s">
        <v>51</v>
      </c>
      <c r="Y182" s="274">
        <v>1160.18</v>
      </c>
      <c r="Z182" s="362">
        <v>5.55</v>
      </c>
      <c r="AA182" s="274">
        <v>0</v>
      </c>
      <c r="AB182" s="362">
        <v>0.39</v>
      </c>
      <c r="AC182" s="274">
        <v>8887</v>
      </c>
      <c r="AD182" s="362">
        <v>10.818608005769924</v>
      </c>
      <c r="AE182" s="274">
        <v>18.189806678383128</v>
      </c>
      <c r="AF182" s="362">
        <v>16.5</v>
      </c>
      <c r="AG182" s="274">
        <v>19.920000000000002</v>
      </c>
      <c r="AH182" s="362" t="s">
        <v>51</v>
      </c>
      <c r="AI182" s="274">
        <v>34.244101040118871</v>
      </c>
      <c r="AJ182" s="362">
        <v>26.319543092783505</v>
      </c>
      <c r="AK182" s="274">
        <v>8.64</v>
      </c>
      <c r="AL182" s="362">
        <v>16.14</v>
      </c>
      <c r="AM182" s="274">
        <v>7.3</v>
      </c>
      <c r="AN182" s="362">
        <v>53.17</v>
      </c>
      <c r="AO182" s="274">
        <v>2.777902270103886</v>
      </c>
      <c r="AP182" s="362">
        <v>75.08</v>
      </c>
      <c r="AQ182" s="274">
        <v>56.725888324873097</v>
      </c>
      <c r="AR182" s="362">
        <v>3.57</v>
      </c>
      <c r="AS182" s="274">
        <v>2.7041218059171372</v>
      </c>
      <c r="AT182" s="362">
        <v>33.065563139613268</v>
      </c>
      <c r="AU182" s="369"/>
      <c r="AV182" s="269"/>
      <c r="BJ182" s="365"/>
      <c r="BK182" s="365"/>
      <c r="BL182" s="365"/>
      <c r="BM182" s="365"/>
      <c r="BN182" s="235"/>
      <c r="BO182" s="235"/>
      <c r="BP182" s="235"/>
      <c r="BQ182" s="235"/>
      <c r="BR182" s="235"/>
      <c r="BS182" s="235"/>
      <c r="BT182" s="235"/>
      <c r="BU182" s="235"/>
      <c r="BV182" s="235"/>
      <c r="BW182" s="235"/>
      <c r="BX182" s="235"/>
      <c r="BY182" s="235"/>
      <c r="BZ182" s="235"/>
      <c r="CA182" s="235"/>
      <c r="CB182" s="235"/>
      <c r="CC182" s="235"/>
      <c r="CD182" s="235"/>
      <c r="CE182" s="235"/>
      <c r="CF182" s="235"/>
      <c r="CG182" s="235"/>
      <c r="CH182" s="235"/>
      <c r="CI182" s="235"/>
      <c r="CJ182" s="235"/>
      <c r="CK182" s="235"/>
      <c r="CL182" s="235"/>
      <c r="CM182" s="235"/>
      <c r="CN182" s="235"/>
      <c r="CO182" s="235"/>
      <c r="CP182" s="235"/>
      <c r="CQ182" s="235"/>
      <c r="CR182" s="235"/>
      <c r="CS182" s="235"/>
      <c r="CT182" s="235"/>
      <c r="CU182" s="235"/>
      <c r="CV182" s="235"/>
      <c r="CW182" s="235"/>
      <c r="CX182" s="235"/>
      <c r="CY182" s="235"/>
      <c r="CZ182" s="235"/>
      <c r="DA182" s="235"/>
      <c r="DB182" s="235"/>
      <c r="DC182" s="235"/>
      <c r="DD182" s="235"/>
      <c r="DE182" s="235"/>
      <c r="DF182" s="235"/>
      <c r="DG182" s="235"/>
      <c r="DH182" s="235"/>
      <c r="DI182" s="235"/>
      <c r="DJ182" s="235"/>
      <c r="DK182" s="235"/>
      <c r="DL182" s="235"/>
      <c r="DM182" s="235"/>
      <c r="DN182" s="235"/>
      <c r="DO182" s="238"/>
    </row>
    <row r="183" spans="1:119">
      <c r="A183" s="399">
        <v>33</v>
      </c>
      <c r="B183" s="400" t="s">
        <v>235</v>
      </c>
      <c r="C183" s="273">
        <v>81.372549019607845</v>
      </c>
      <c r="D183" s="362">
        <v>91.6</v>
      </c>
      <c r="E183" s="274">
        <v>416.1</v>
      </c>
      <c r="F183" s="362">
        <v>0</v>
      </c>
      <c r="G183" s="274">
        <v>68.683274021352318</v>
      </c>
      <c r="H183" s="362">
        <v>4</v>
      </c>
      <c r="I183" s="274">
        <v>0</v>
      </c>
      <c r="J183" s="362">
        <v>56.797153024911026</v>
      </c>
      <c r="K183" s="274">
        <v>23.59</v>
      </c>
      <c r="L183" s="362">
        <v>21.09090909090909</v>
      </c>
      <c r="M183" s="274">
        <v>16.5</v>
      </c>
      <c r="N183" s="362">
        <v>31.1</v>
      </c>
      <c r="O183" s="274">
        <v>0.56886314265025351</v>
      </c>
      <c r="P183" s="362">
        <v>6.4056939501779357</v>
      </c>
      <c r="Q183" s="274" t="s">
        <v>51</v>
      </c>
      <c r="R183" s="362" t="s">
        <v>51</v>
      </c>
      <c r="S183" s="274">
        <v>361.5328994938539</v>
      </c>
      <c r="T183" s="362">
        <v>4.1108282354665002</v>
      </c>
      <c r="U183" s="274">
        <v>47.045442411524192</v>
      </c>
      <c r="V183" s="362">
        <v>1.9771881069599999</v>
      </c>
      <c r="W183" s="274">
        <v>99.977496702099998</v>
      </c>
      <c r="X183" s="362" t="s">
        <v>51</v>
      </c>
      <c r="Y183" s="274">
        <v>1154.58</v>
      </c>
      <c r="Z183" s="362">
        <v>6.56</v>
      </c>
      <c r="AA183" s="274">
        <v>1.7177408272639826E-2</v>
      </c>
      <c r="AB183" s="362">
        <v>0.57999999999999996</v>
      </c>
      <c r="AC183" s="274">
        <v>7907.21</v>
      </c>
      <c r="AD183" s="362">
        <v>11.210762331838566</v>
      </c>
      <c r="AE183" s="274">
        <v>13.601036269430052</v>
      </c>
      <c r="AF183" s="362">
        <v>15.1</v>
      </c>
      <c r="AG183" s="274">
        <v>11.67</v>
      </c>
      <c r="AH183" s="362" t="s">
        <v>51</v>
      </c>
      <c r="AI183" s="274">
        <v>63.76952142857143</v>
      </c>
      <c r="AJ183" s="362">
        <v>90.807963159759126</v>
      </c>
      <c r="AK183" s="274">
        <v>14.87</v>
      </c>
      <c r="AL183" s="362">
        <v>15.14</v>
      </c>
      <c r="AM183" s="274">
        <v>6.9</v>
      </c>
      <c r="AN183" s="362">
        <v>53.39</v>
      </c>
      <c r="AO183" s="274">
        <v>2.0869785656841149</v>
      </c>
      <c r="AP183" s="362">
        <v>84.11</v>
      </c>
      <c r="AQ183" s="274">
        <v>50.584567420109117</v>
      </c>
      <c r="AR183" s="362">
        <v>3.72</v>
      </c>
      <c r="AS183" s="274">
        <v>2.3555708452446971</v>
      </c>
      <c r="AT183" s="362">
        <v>43.551139155610414</v>
      </c>
      <c r="AU183" s="369"/>
      <c r="AV183" s="269"/>
      <c r="BJ183" s="365"/>
      <c r="BK183" s="365"/>
      <c r="BL183" s="365"/>
      <c r="BM183" s="365"/>
      <c r="BN183" s="235"/>
      <c r="BO183" s="235"/>
      <c r="BP183" s="235"/>
      <c r="BQ183" s="235"/>
      <c r="BR183" s="235"/>
      <c r="BS183" s="235"/>
      <c r="BT183" s="235"/>
      <c r="BU183" s="235"/>
      <c r="BV183" s="235"/>
      <c r="BW183" s="235"/>
      <c r="BX183" s="235"/>
      <c r="BY183" s="235"/>
      <c r="BZ183" s="235"/>
      <c r="CA183" s="235"/>
      <c r="CB183" s="235"/>
      <c r="CC183" s="235"/>
      <c r="CD183" s="235"/>
      <c r="CE183" s="235"/>
      <c r="CF183" s="235"/>
      <c r="CG183" s="235"/>
      <c r="CH183" s="235"/>
      <c r="CI183" s="235"/>
      <c r="CJ183" s="235"/>
      <c r="CK183" s="235"/>
      <c r="CL183" s="235"/>
      <c r="CM183" s="235"/>
      <c r="CN183" s="235"/>
      <c r="CO183" s="235"/>
      <c r="CP183" s="235"/>
      <c r="CQ183" s="235"/>
      <c r="CR183" s="235"/>
      <c r="CS183" s="235"/>
      <c r="CT183" s="235"/>
      <c r="CU183" s="235"/>
      <c r="CV183" s="235"/>
      <c r="CW183" s="235"/>
      <c r="CX183" s="235"/>
      <c r="CY183" s="235"/>
      <c r="CZ183" s="235"/>
      <c r="DA183" s="235"/>
      <c r="DB183" s="235"/>
      <c r="DC183" s="235"/>
      <c r="DD183" s="235"/>
      <c r="DE183" s="235"/>
      <c r="DF183" s="235"/>
      <c r="DG183" s="235"/>
      <c r="DH183" s="235"/>
      <c r="DI183" s="235"/>
      <c r="DJ183" s="235"/>
      <c r="DK183" s="235"/>
      <c r="DL183" s="235"/>
      <c r="DM183" s="235"/>
      <c r="DN183" s="235"/>
      <c r="DO183" s="238"/>
    </row>
    <row r="184" spans="1:119">
      <c r="A184" s="399">
        <v>183</v>
      </c>
      <c r="B184" s="400" t="s">
        <v>384</v>
      </c>
      <c r="C184" s="273">
        <v>96.413469068128421</v>
      </c>
      <c r="D184" s="362">
        <v>93.2</v>
      </c>
      <c r="E184" s="274">
        <v>527.9</v>
      </c>
      <c r="F184" s="362">
        <v>78.770595690747783</v>
      </c>
      <c r="G184" s="274">
        <v>100</v>
      </c>
      <c r="H184" s="362">
        <v>3</v>
      </c>
      <c r="I184" s="274">
        <v>99.922408441961522</v>
      </c>
      <c r="J184" s="362">
        <v>100</v>
      </c>
      <c r="K184" s="274">
        <v>95.85</v>
      </c>
      <c r="L184" s="362">
        <v>0.11885895404120445</v>
      </c>
      <c r="M184" s="274">
        <v>36.200000000000003</v>
      </c>
      <c r="N184" s="362">
        <v>221.2</v>
      </c>
      <c r="O184" s="274">
        <v>4.4453002401921538</v>
      </c>
      <c r="P184" s="362">
        <v>99.461343472750315</v>
      </c>
      <c r="Q184" s="274" t="s">
        <v>51</v>
      </c>
      <c r="R184" s="362" t="s">
        <v>51</v>
      </c>
      <c r="S184" s="274">
        <v>0</v>
      </c>
      <c r="T184" s="362">
        <v>5.2771331758907483</v>
      </c>
      <c r="U184" s="274">
        <v>31.636878802631003</v>
      </c>
      <c r="V184" s="362">
        <v>2.16446011156</v>
      </c>
      <c r="W184" s="274">
        <v>34.3859046695</v>
      </c>
      <c r="X184" s="362" t="s">
        <v>51</v>
      </c>
      <c r="Y184" s="274">
        <v>641.83000000000004</v>
      </c>
      <c r="Z184" s="362">
        <v>4.38</v>
      </c>
      <c r="AA184" s="274">
        <v>9.5403157844524647E-2</v>
      </c>
      <c r="AB184" s="362">
        <v>1.76</v>
      </c>
      <c r="AC184" s="274">
        <v>10393.549999999999</v>
      </c>
      <c r="AD184" s="362">
        <v>6.3779761904761907</v>
      </c>
      <c r="AE184" s="274">
        <v>34.690265486725664</v>
      </c>
      <c r="AF184" s="362">
        <v>11.4</v>
      </c>
      <c r="AG184" s="274">
        <v>22.56</v>
      </c>
      <c r="AH184" s="362" t="s">
        <v>51</v>
      </c>
      <c r="AI184" s="274">
        <v>0</v>
      </c>
      <c r="AJ184" s="362">
        <v>55.766740697239868</v>
      </c>
      <c r="AK184" s="274">
        <v>3.69</v>
      </c>
      <c r="AL184" s="362">
        <v>14.09</v>
      </c>
      <c r="AM184" s="274">
        <v>7.6</v>
      </c>
      <c r="AN184" s="362">
        <v>72.239999999999995</v>
      </c>
      <c r="AO184" s="274">
        <v>2.515609111246695</v>
      </c>
      <c r="AP184" s="362">
        <v>63.4</v>
      </c>
      <c r="AQ184" s="274">
        <v>54.964894684052155</v>
      </c>
      <c r="AR184" s="362">
        <v>3.67</v>
      </c>
      <c r="AS184" s="274">
        <v>8.6956522848537823</v>
      </c>
      <c r="AT184" s="362">
        <v>32.680088517576145</v>
      </c>
      <c r="AU184" s="369"/>
      <c r="AV184" s="269"/>
      <c r="BJ184" s="365"/>
      <c r="BK184" s="365"/>
      <c r="BL184" s="365"/>
      <c r="BM184" s="365"/>
      <c r="BN184" s="235"/>
      <c r="BO184" s="235"/>
      <c r="BP184" s="235"/>
      <c r="BQ184" s="235"/>
      <c r="BR184" s="235"/>
      <c r="BS184" s="235"/>
      <c r="BT184" s="235"/>
      <c r="BU184" s="235"/>
      <c r="BV184" s="235"/>
      <c r="BW184" s="235"/>
      <c r="BX184" s="235"/>
      <c r="BY184" s="235"/>
      <c r="BZ184" s="235"/>
      <c r="CA184" s="235"/>
      <c r="CB184" s="235"/>
      <c r="CC184" s="235"/>
      <c r="CD184" s="235"/>
      <c r="CE184" s="235"/>
      <c r="CF184" s="235"/>
      <c r="CG184" s="235"/>
      <c r="CH184" s="235"/>
      <c r="CI184" s="235"/>
      <c r="CJ184" s="235"/>
      <c r="CK184" s="235"/>
      <c r="CL184" s="235"/>
      <c r="CM184" s="235"/>
      <c r="CN184" s="235"/>
      <c r="CO184" s="235"/>
      <c r="CP184" s="235"/>
      <c r="CQ184" s="235"/>
      <c r="CR184" s="235"/>
      <c r="CS184" s="235"/>
      <c r="CT184" s="235"/>
      <c r="CU184" s="235"/>
      <c r="CV184" s="235"/>
      <c r="CW184" s="235"/>
      <c r="CX184" s="235"/>
      <c r="CY184" s="235"/>
      <c r="CZ184" s="235"/>
      <c r="DA184" s="235"/>
      <c r="DB184" s="235"/>
      <c r="DC184" s="235"/>
      <c r="DD184" s="235"/>
      <c r="DE184" s="235"/>
      <c r="DF184" s="235"/>
      <c r="DG184" s="235"/>
      <c r="DH184" s="235"/>
      <c r="DI184" s="235"/>
      <c r="DJ184" s="235"/>
      <c r="DK184" s="235"/>
      <c r="DL184" s="235"/>
      <c r="DM184" s="235"/>
      <c r="DN184" s="235"/>
      <c r="DO184" s="238"/>
    </row>
    <row r="185" spans="1:119">
      <c r="A185" s="399">
        <v>117</v>
      </c>
      <c r="B185" s="400" t="s">
        <v>319</v>
      </c>
      <c r="C185" s="273">
        <v>72.18388245770258</v>
      </c>
      <c r="D185" s="362">
        <v>105.9</v>
      </c>
      <c r="E185" s="274">
        <v>338.29999999999995</v>
      </c>
      <c r="F185" s="362">
        <v>33.508379888268159</v>
      </c>
      <c r="G185" s="274">
        <v>100</v>
      </c>
      <c r="H185" s="362">
        <v>4</v>
      </c>
      <c r="I185" s="274">
        <v>91.500904159132006</v>
      </c>
      <c r="J185" s="362">
        <v>100</v>
      </c>
      <c r="K185" s="274">
        <v>94.25</v>
      </c>
      <c r="L185" s="362">
        <v>6.7249495628782782E-2</v>
      </c>
      <c r="M185" s="274">
        <v>21.2</v>
      </c>
      <c r="N185" s="362">
        <v>73.2</v>
      </c>
      <c r="O185" s="274">
        <v>2.5644537910651359</v>
      </c>
      <c r="P185" s="362">
        <v>92.871508379888269</v>
      </c>
      <c r="Q185" s="274" t="s">
        <v>51</v>
      </c>
      <c r="R185" s="362" t="s">
        <v>51</v>
      </c>
      <c r="S185" s="274">
        <v>57.103700319780721</v>
      </c>
      <c r="T185" s="362">
        <v>4.2288445622578603</v>
      </c>
      <c r="U185" s="274">
        <v>42.83382336602002</v>
      </c>
      <c r="V185" s="362">
        <v>0.111396338516</v>
      </c>
      <c r="W185" s="274">
        <v>8.4519282161099998</v>
      </c>
      <c r="X185" s="362" t="s">
        <v>51</v>
      </c>
      <c r="Y185" s="274">
        <v>833.21</v>
      </c>
      <c r="Z185" s="362">
        <v>4.82</v>
      </c>
      <c r="AA185" s="274">
        <v>8.5504965117821949E-2</v>
      </c>
      <c r="AB185" s="362">
        <v>1.95</v>
      </c>
      <c r="AC185" s="274">
        <v>11221.25</v>
      </c>
      <c r="AD185" s="362">
        <v>5.9315349424199404</v>
      </c>
      <c r="AE185" s="274">
        <v>34.576697401508802</v>
      </c>
      <c r="AF185" s="362">
        <v>9.1999999999999993</v>
      </c>
      <c r="AG185" s="274">
        <v>23.17</v>
      </c>
      <c r="AH185" s="362" t="s">
        <v>51</v>
      </c>
      <c r="AI185" s="274">
        <v>0</v>
      </c>
      <c r="AJ185" s="362">
        <v>110.55854681416953</v>
      </c>
      <c r="AK185" s="274">
        <v>31.27</v>
      </c>
      <c r="AL185" s="362">
        <v>12.24</v>
      </c>
      <c r="AM185" s="274">
        <v>7.6</v>
      </c>
      <c r="AN185" s="362">
        <v>70.03</v>
      </c>
      <c r="AO185" s="274">
        <v>2.1242872489876872</v>
      </c>
      <c r="AP185" s="362">
        <v>66.760000000000005</v>
      </c>
      <c r="AQ185" s="274">
        <v>60.209424083769633</v>
      </c>
      <c r="AR185" s="362">
        <v>3.78</v>
      </c>
      <c r="AS185" s="274">
        <v>6.0575970058224327</v>
      </c>
      <c r="AT185" s="362">
        <v>41.153848510462424</v>
      </c>
      <c r="AU185" s="369"/>
      <c r="AV185" s="269"/>
      <c r="BJ185" s="365"/>
      <c r="BK185" s="365"/>
      <c r="BL185" s="365"/>
      <c r="BM185" s="365"/>
      <c r="BN185" s="235"/>
      <c r="BO185" s="235"/>
      <c r="BP185" s="235"/>
      <c r="BQ185" s="235"/>
      <c r="BR185" s="235"/>
      <c r="BS185" s="235"/>
      <c r="BT185" s="235"/>
      <c r="BU185" s="235"/>
      <c r="BV185" s="235"/>
      <c r="BW185" s="235"/>
      <c r="BX185" s="235"/>
      <c r="BY185" s="235"/>
      <c r="BZ185" s="235"/>
      <c r="CA185" s="235"/>
      <c r="CB185" s="235"/>
      <c r="CC185" s="235"/>
      <c r="CD185" s="235"/>
      <c r="CE185" s="235"/>
      <c r="CF185" s="235"/>
      <c r="CG185" s="235"/>
      <c r="CH185" s="235"/>
      <c r="CI185" s="235"/>
      <c r="CJ185" s="235"/>
      <c r="CK185" s="235"/>
      <c r="CL185" s="235"/>
      <c r="CM185" s="235"/>
      <c r="CN185" s="235"/>
      <c r="CO185" s="235"/>
      <c r="CP185" s="235"/>
      <c r="CQ185" s="235"/>
      <c r="CR185" s="235"/>
      <c r="CS185" s="235"/>
      <c r="CT185" s="235"/>
      <c r="CU185" s="235"/>
      <c r="CV185" s="235"/>
      <c r="CW185" s="235"/>
      <c r="CX185" s="235"/>
      <c r="CY185" s="235"/>
      <c r="CZ185" s="235"/>
      <c r="DA185" s="235"/>
      <c r="DB185" s="235"/>
      <c r="DC185" s="235"/>
      <c r="DD185" s="235"/>
      <c r="DE185" s="235"/>
      <c r="DF185" s="235"/>
      <c r="DG185" s="235"/>
      <c r="DH185" s="235"/>
      <c r="DI185" s="235"/>
      <c r="DJ185" s="235"/>
      <c r="DK185" s="235"/>
      <c r="DL185" s="235"/>
      <c r="DM185" s="235"/>
      <c r="DN185" s="235"/>
      <c r="DO185" s="238"/>
    </row>
    <row r="186" spans="1:119">
      <c r="A186" s="399">
        <v>118</v>
      </c>
      <c r="B186" s="400" t="s">
        <v>320</v>
      </c>
      <c r="C186" s="273">
        <v>72.874852420306965</v>
      </c>
      <c r="D186" s="362">
        <v>92.5</v>
      </c>
      <c r="E186" s="274">
        <v>521.4</v>
      </c>
      <c r="F186" s="362">
        <v>0</v>
      </c>
      <c r="G186" s="274">
        <v>91.116361488481985</v>
      </c>
      <c r="H186" s="362">
        <v>4</v>
      </c>
      <c r="I186" s="274">
        <v>73.025856044723966</v>
      </c>
      <c r="J186" s="362">
        <v>94.05788541051389</v>
      </c>
      <c r="K186" s="274">
        <v>19.13</v>
      </c>
      <c r="L186" s="362">
        <v>6.8427030096536061</v>
      </c>
      <c r="M186" s="274">
        <v>33.299999999999997</v>
      </c>
      <c r="N186" s="362">
        <v>62.5</v>
      </c>
      <c r="O186" s="274">
        <v>2.5930922633349351</v>
      </c>
      <c r="P186" s="362">
        <v>52.392203189604245</v>
      </c>
      <c r="Q186" s="274" t="s">
        <v>51</v>
      </c>
      <c r="R186" s="362" t="s">
        <v>51</v>
      </c>
      <c r="S186" s="274">
        <v>47.670122750566087</v>
      </c>
      <c r="T186" s="362">
        <v>3.1276129695232431</v>
      </c>
      <c r="U186" s="274">
        <v>42.032474119569038</v>
      </c>
      <c r="V186" s="362">
        <v>2.8263650794199999</v>
      </c>
      <c r="W186" s="274">
        <v>22.491628381799998</v>
      </c>
      <c r="X186" s="362" t="s">
        <v>51</v>
      </c>
      <c r="Y186" s="274">
        <v>1150.75</v>
      </c>
      <c r="Z186" s="362">
        <v>6.23</v>
      </c>
      <c r="AA186" s="274">
        <v>8.3357149661808141E-2</v>
      </c>
      <c r="AB186" s="362">
        <v>0.62</v>
      </c>
      <c r="AC186" s="274">
        <v>8168.74</v>
      </c>
      <c r="AD186" s="362">
        <v>11.044996182301677</v>
      </c>
      <c r="AE186" s="274">
        <v>19.966722129783694</v>
      </c>
      <c r="AF186" s="362">
        <v>16.5</v>
      </c>
      <c r="AG186" s="274">
        <v>18.82</v>
      </c>
      <c r="AH186" s="362" t="s">
        <v>51</v>
      </c>
      <c r="AI186" s="274">
        <v>0</v>
      </c>
      <c r="AJ186" s="362">
        <v>63.883265995943837</v>
      </c>
      <c r="AK186" s="274">
        <v>26.08</v>
      </c>
      <c r="AL186" s="362">
        <v>15.62</v>
      </c>
      <c r="AM186" s="274">
        <v>7.3</v>
      </c>
      <c r="AN186" s="362">
        <v>64.12</v>
      </c>
      <c r="AO186" s="274">
        <v>2.777902270103886</v>
      </c>
      <c r="AP186" s="362">
        <v>76.569999999999993</v>
      </c>
      <c r="AQ186" s="274">
        <v>48.424687095381955</v>
      </c>
      <c r="AR186" s="362">
        <v>3.57</v>
      </c>
      <c r="AS186" s="274">
        <v>15.68748158507896</v>
      </c>
      <c r="AT186" s="362">
        <v>36.621936474806226</v>
      </c>
      <c r="AU186" s="369"/>
      <c r="AV186" s="269"/>
      <c r="BJ186" s="365"/>
      <c r="BK186" s="365"/>
      <c r="BL186" s="365"/>
      <c r="BM186" s="365"/>
      <c r="BN186" s="235"/>
      <c r="BO186" s="235"/>
      <c r="BP186" s="235"/>
      <c r="BQ186" s="235"/>
      <c r="BR186" s="235"/>
      <c r="BS186" s="235"/>
      <c r="BT186" s="235"/>
      <c r="BU186" s="235"/>
      <c r="BV186" s="235"/>
      <c r="BW186" s="235"/>
      <c r="BX186" s="235"/>
      <c r="BY186" s="235"/>
      <c r="BZ186" s="235"/>
      <c r="CA186" s="235"/>
      <c r="CB186" s="235"/>
      <c r="CC186" s="235"/>
      <c r="CD186" s="235"/>
      <c r="CE186" s="235"/>
      <c r="CF186" s="235"/>
      <c r="CG186" s="235"/>
      <c r="CH186" s="235"/>
      <c r="CI186" s="235"/>
      <c r="CJ186" s="235"/>
      <c r="CK186" s="235"/>
      <c r="CL186" s="235"/>
      <c r="CM186" s="235"/>
      <c r="CN186" s="235"/>
      <c r="CO186" s="235"/>
      <c r="CP186" s="235"/>
      <c r="CQ186" s="235"/>
      <c r="CR186" s="235"/>
      <c r="CS186" s="235"/>
      <c r="CT186" s="235"/>
      <c r="CU186" s="235"/>
      <c r="CV186" s="235"/>
      <c r="CW186" s="235"/>
      <c r="CX186" s="235"/>
      <c r="CY186" s="235"/>
      <c r="CZ186" s="235"/>
      <c r="DA186" s="235"/>
      <c r="DB186" s="235"/>
      <c r="DC186" s="235"/>
      <c r="DD186" s="235"/>
      <c r="DE186" s="235"/>
      <c r="DF186" s="235"/>
      <c r="DG186" s="235"/>
      <c r="DH186" s="235"/>
      <c r="DI186" s="235"/>
      <c r="DJ186" s="235"/>
      <c r="DK186" s="235"/>
      <c r="DL186" s="235"/>
      <c r="DM186" s="235"/>
      <c r="DN186" s="235"/>
      <c r="DO186" s="238"/>
    </row>
    <row r="187" spans="1:119">
      <c r="A187" s="399">
        <v>119</v>
      </c>
      <c r="B187" s="400" t="s">
        <v>321</v>
      </c>
      <c r="C187" s="273">
        <v>43.215031315240083</v>
      </c>
      <c r="D187" s="362">
        <v>98.7</v>
      </c>
      <c r="E187" s="274">
        <v>250.2</v>
      </c>
      <c r="F187" s="362">
        <v>0</v>
      </c>
      <c r="G187" s="274">
        <v>96.37909751748731</v>
      </c>
      <c r="H187" s="362">
        <v>4</v>
      </c>
      <c r="I187" s="274">
        <v>52.770083102493068</v>
      </c>
      <c r="J187" s="362">
        <v>94.390344260046632</v>
      </c>
      <c r="K187" s="274">
        <v>81.66</v>
      </c>
      <c r="L187" s="362">
        <v>1.3940139401394014</v>
      </c>
      <c r="M187" s="274">
        <v>30</v>
      </c>
      <c r="N187" s="362">
        <v>65.8</v>
      </c>
      <c r="O187" s="274">
        <v>0.92143847006651891</v>
      </c>
      <c r="P187" s="362">
        <v>60.334659168838286</v>
      </c>
      <c r="Q187" s="274" t="s">
        <v>51</v>
      </c>
      <c r="R187" s="362" t="s">
        <v>51</v>
      </c>
      <c r="S187" s="274">
        <v>13.97233477714126</v>
      </c>
      <c r="T187" s="362">
        <v>3.8175624073436261</v>
      </c>
      <c r="U187" s="274">
        <v>48.111016581569899</v>
      </c>
      <c r="V187" s="362">
        <v>0.43863710862499999</v>
      </c>
      <c r="W187" s="274">
        <v>75.466413489900006</v>
      </c>
      <c r="X187" s="362" t="s">
        <v>51</v>
      </c>
      <c r="Y187" s="274">
        <v>1022.51</v>
      </c>
      <c r="Z187" s="362">
        <v>5.68</v>
      </c>
      <c r="AA187" s="274">
        <v>7.2965161804695394E-2</v>
      </c>
      <c r="AB187" s="362">
        <v>1.82</v>
      </c>
      <c r="AC187" s="274">
        <v>10123.41</v>
      </c>
      <c r="AD187" s="362">
        <v>7.3202146690518779</v>
      </c>
      <c r="AE187" s="274">
        <v>26.881720430107524</v>
      </c>
      <c r="AF187" s="362">
        <v>9.6999999999999993</v>
      </c>
      <c r="AG187" s="274">
        <v>20.64</v>
      </c>
      <c r="AH187" s="362" t="s">
        <v>51</v>
      </c>
      <c r="AI187" s="274">
        <v>0</v>
      </c>
      <c r="AJ187" s="362">
        <v>279.60166005120135</v>
      </c>
      <c r="AK187" s="274">
        <v>14.79</v>
      </c>
      <c r="AL187" s="362">
        <v>13.93</v>
      </c>
      <c r="AM187" s="274">
        <v>7.6</v>
      </c>
      <c r="AN187" s="362">
        <v>63.23</v>
      </c>
      <c r="AO187" s="274">
        <v>1.7484725754727413</v>
      </c>
      <c r="AP187" s="362">
        <v>70.61</v>
      </c>
      <c r="AQ187" s="274">
        <v>51.917352477674662</v>
      </c>
      <c r="AR187" s="362">
        <v>3.57</v>
      </c>
      <c r="AS187" s="274">
        <v>2.8970404611538116</v>
      </c>
      <c r="AT187" s="362">
        <v>46.344358022510114</v>
      </c>
      <c r="AU187" s="369"/>
      <c r="AV187" s="269"/>
      <c r="BJ187" s="365"/>
      <c r="BK187" s="365"/>
      <c r="BL187" s="365"/>
      <c r="BM187" s="365"/>
      <c r="BN187" s="235"/>
      <c r="BO187" s="235"/>
      <c r="BP187" s="235"/>
      <c r="BQ187" s="235"/>
      <c r="BR187" s="235"/>
      <c r="BS187" s="235"/>
      <c r="BT187" s="235"/>
      <c r="BU187" s="235"/>
      <c r="BV187" s="235"/>
      <c r="BW187" s="235"/>
      <c r="BX187" s="235"/>
      <c r="BY187" s="235"/>
      <c r="BZ187" s="235"/>
      <c r="CA187" s="235"/>
      <c r="CB187" s="235"/>
      <c r="CC187" s="235"/>
      <c r="CD187" s="235"/>
      <c r="CE187" s="235"/>
      <c r="CF187" s="235"/>
      <c r="CG187" s="235"/>
      <c r="CH187" s="235"/>
      <c r="CI187" s="235"/>
      <c r="CJ187" s="235"/>
      <c r="CK187" s="235"/>
      <c r="CL187" s="235"/>
      <c r="CM187" s="235"/>
      <c r="CN187" s="235"/>
      <c r="CO187" s="235"/>
      <c r="CP187" s="235"/>
      <c r="CQ187" s="235"/>
      <c r="CR187" s="235"/>
      <c r="CS187" s="235"/>
      <c r="CT187" s="235"/>
      <c r="CU187" s="235"/>
      <c r="CV187" s="235"/>
      <c r="CW187" s="235"/>
      <c r="CX187" s="235"/>
      <c r="CY187" s="235"/>
      <c r="CZ187" s="235"/>
      <c r="DA187" s="235"/>
      <c r="DB187" s="235"/>
      <c r="DC187" s="235"/>
      <c r="DD187" s="235"/>
      <c r="DE187" s="235"/>
      <c r="DF187" s="235"/>
      <c r="DG187" s="235"/>
      <c r="DH187" s="235"/>
      <c r="DI187" s="235"/>
      <c r="DJ187" s="235"/>
      <c r="DK187" s="235"/>
      <c r="DL187" s="235"/>
      <c r="DM187" s="235"/>
      <c r="DN187" s="235"/>
      <c r="DO187" s="238"/>
    </row>
    <row r="188" spans="1:119">
      <c r="A188" s="399">
        <v>120</v>
      </c>
      <c r="B188" s="400" t="s">
        <v>322</v>
      </c>
      <c r="C188" s="273">
        <v>83.4</v>
      </c>
      <c r="D188" s="362">
        <v>86.1</v>
      </c>
      <c r="E188" s="274">
        <v>388.9</v>
      </c>
      <c r="F188" s="362">
        <v>56.207720868724884</v>
      </c>
      <c r="G188" s="274">
        <v>90.24973297390774</v>
      </c>
      <c r="H188" s="362">
        <v>3</v>
      </c>
      <c r="I188" s="274">
        <v>55.348073667470373</v>
      </c>
      <c r="J188" s="362">
        <v>88.342403743451499</v>
      </c>
      <c r="K188" s="274">
        <v>29.71</v>
      </c>
      <c r="L188" s="362">
        <v>0</v>
      </c>
      <c r="M188" s="274">
        <v>33.4</v>
      </c>
      <c r="N188" s="362">
        <v>62.1</v>
      </c>
      <c r="O188" s="274">
        <v>1.1332333316091656</v>
      </c>
      <c r="P188" s="362">
        <v>54.274960581862572</v>
      </c>
      <c r="Q188" s="274" t="s">
        <v>51</v>
      </c>
      <c r="R188" s="362" t="s">
        <v>51</v>
      </c>
      <c r="S188" s="274">
        <v>88.606275409152502</v>
      </c>
      <c r="T188" s="362">
        <v>4.0251313571924259</v>
      </c>
      <c r="U188" s="274">
        <v>48.226889883646301</v>
      </c>
      <c r="V188" s="362">
        <v>1.2703033809499999</v>
      </c>
      <c r="W188" s="274">
        <v>9.9657337121800005</v>
      </c>
      <c r="X188" s="362" t="s">
        <v>51</v>
      </c>
      <c r="Y188" s="274">
        <v>949.85</v>
      </c>
      <c r="Z188" s="362">
        <v>6.38</v>
      </c>
      <c r="AA188" s="274">
        <v>0.11028716677520323</v>
      </c>
      <c r="AB188" s="362">
        <v>1.39</v>
      </c>
      <c r="AC188" s="274">
        <v>10228.89</v>
      </c>
      <c r="AD188" s="362">
        <v>8.9528828659263446</v>
      </c>
      <c r="AE188" s="274">
        <v>29.016742207011376</v>
      </c>
      <c r="AF188" s="362">
        <v>12.4</v>
      </c>
      <c r="AG188" s="274">
        <v>21.55</v>
      </c>
      <c r="AH188" s="362" t="s">
        <v>51</v>
      </c>
      <c r="AI188" s="274">
        <v>12.623362585391487</v>
      </c>
      <c r="AJ188" s="362">
        <v>104.48735319520173</v>
      </c>
      <c r="AK188" s="274">
        <v>33.51</v>
      </c>
      <c r="AL188" s="362">
        <v>15.01</v>
      </c>
      <c r="AM188" s="274">
        <v>7.3</v>
      </c>
      <c r="AN188" s="362">
        <v>66.540000000000006</v>
      </c>
      <c r="AO188" s="274">
        <v>2.6571817034087597</v>
      </c>
      <c r="AP188" s="362">
        <v>67.11</v>
      </c>
      <c r="AQ188" s="274">
        <v>49.743427304402914</v>
      </c>
      <c r="AR188" s="362">
        <v>3.58</v>
      </c>
      <c r="AS188" s="274">
        <v>1.5433070866141732</v>
      </c>
      <c r="AT188" s="362">
        <v>45.90949438308099</v>
      </c>
      <c r="AU188" s="369"/>
      <c r="AV188" s="269"/>
      <c r="BJ188" s="365"/>
      <c r="BK188" s="365"/>
      <c r="BL188" s="365"/>
      <c r="BM188" s="365"/>
      <c r="BN188" s="235"/>
      <c r="BO188" s="235"/>
      <c r="BP188" s="235"/>
      <c r="BQ188" s="235"/>
      <c r="BR188" s="235"/>
      <c r="BS188" s="235"/>
      <c r="BT188" s="235"/>
      <c r="BU188" s="235"/>
      <c r="BV188" s="235"/>
      <c r="BW188" s="235"/>
      <c r="BX188" s="235"/>
      <c r="BY188" s="235"/>
      <c r="BZ188" s="235"/>
      <c r="CA188" s="235"/>
      <c r="CB188" s="235"/>
      <c r="CC188" s="235"/>
      <c r="CD188" s="235"/>
      <c r="CE188" s="235"/>
      <c r="CF188" s="235"/>
      <c r="CG188" s="235"/>
      <c r="CH188" s="235"/>
      <c r="CI188" s="235"/>
      <c r="CJ188" s="235"/>
      <c r="CK188" s="235"/>
      <c r="CL188" s="235"/>
      <c r="CM188" s="235"/>
      <c r="CN188" s="235"/>
      <c r="CO188" s="235"/>
      <c r="CP188" s="235"/>
      <c r="CQ188" s="235"/>
      <c r="CR188" s="235"/>
      <c r="CS188" s="235"/>
      <c r="CT188" s="235"/>
      <c r="CU188" s="235"/>
      <c r="CV188" s="235"/>
      <c r="CW188" s="235"/>
      <c r="CX188" s="235"/>
      <c r="CY188" s="235"/>
      <c r="CZ188" s="235"/>
      <c r="DA188" s="235"/>
      <c r="DB188" s="235"/>
      <c r="DC188" s="235"/>
      <c r="DD188" s="235"/>
      <c r="DE188" s="235"/>
      <c r="DF188" s="235"/>
      <c r="DG188" s="235"/>
      <c r="DH188" s="235"/>
      <c r="DI188" s="235"/>
      <c r="DJ188" s="235"/>
      <c r="DK188" s="235"/>
      <c r="DL188" s="235"/>
      <c r="DM188" s="235"/>
      <c r="DN188" s="235"/>
      <c r="DO188" s="238"/>
    </row>
    <row r="189" spans="1:119">
      <c r="A189" s="399">
        <v>211</v>
      </c>
      <c r="B189" s="400" t="s">
        <v>412</v>
      </c>
      <c r="C189" s="273">
        <v>38</v>
      </c>
      <c r="D189" s="362">
        <v>92.3</v>
      </c>
      <c r="E189" s="274">
        <v>250.2</v>
      </c>
      <c r="F189" s="362">
        <v>0</v>
      </c>
      <c r="G189" s="274">
        <v>88.388625592417057</v>
      </c>
      <c r="H189" s="362">
        <v>4</v>
      </c>
      <c r="I189" s="274">
        <v>57.9036063363667</v>
      </c>
      <c r="J189" s="362">
        <v>82.769126607989165</v>
      </c>
      <c r="K189" s="274">
        <v>78.459999999999994</v>
      </c>
      <c r="L189" s="362">
        <v>2.705749718151071</v>
      </c>
      <c r="M189" s="274">
        <v>24.9</v>
      </c>
      <c r="N189" s="362">
        <v>84.5</v>
      </c>
      <c r="O189" s="274">
        <v>0.33473013744552466</v>
      </c>
      <c r="P189" s="362">
        <v>52.742044685172651</v>
      </c>
      <c r="Q189" s="274" t="s">
        <v>51</v>
      </c>
      <c r="R189" s="362" t="s">
        <v>51</v>
      </c>
      <c r="S189" s="274">
        <v>33.579583613163202</v>
      </c>
      <c r="T189" s="362">
        <v>3.2961996336996338</v>
      </c>
      <c r="U189" s="274">
        <v>54.506398580270023</v>
      </c>
      <c r="V189" s="362">
        <v>1.46022911801</v>
      </c>
      <c r="W189" s="274">
        <v>5.5630689270099998</v>
      </c>
      <c r="X189" s="362" t="s">
        <v>51</v>
      </c>
      <c r="Y189" s="274">
        <v>989.31</v>
      </c>
      <c r="Z189" s="362">
        <v>5.42</v>
      </c>
      <c r="AA189" s="274">
        <v>3.4461368805568951E-2</v>
      </c>
      <c r="AB189" s="362">
        <v>0.71</v>
      </c>
      <c r="AC189" s="274">
        <v>8843.77</v>
      </c>
      <c r="AD189" s="362">
        <v>4.3061871296679071</v>
      </c>
      <c r="AE189" s="274">
        <v>21.428571428571427</v>
      </c>
      <c r="AF189" s="362">
        <v>9.6999999999999993</v>
      </c>
      <c r="AG189" s="274">
        <v>17.7</v>
      </c>
      <c r="AH189" s="362" t="s">
        <v>51</v>
      </c>
      <c r="AI189" s="274">
        <v>0</v>
      </c>
      <c r="AJ189" s="362">
        <v>157.16955330756991</v>
      </c>
      <c r="AK189" s="274">
        <v>27.4</v>
      </c>
      <c r="AL189" s="362">
        <v>13.52</v>
      </c>
      <c r="AM189" s="274">
        <v>7.6</v>
      </c>
      <c r="AN189" s="362">
        <v>58.37</v>
      </c>
      <c r="AO189" s="274">
        <v>1.7484725754727413</v>
      </c>
      <c r="AP189" s="362">
        <v>84.31</v>
      </c>
      <c r="AQ189" s="274">
        <v>51.649862511457378</v>
      </c>
      <c r="AR189" s="362">
        <v>3.57</v>
      </c>
      <c r="AS189" s="274">
        <v>1.3039934313837962</v>
      </c>
      <c r="AT189" s="362">
        <v>52.937702850626444</v>
      </c>
      <c r="AU189" s="369"/>
      <c r="AV189" s="269"/>
      <c r="BJ189" s="365"/>
      <c r="BK189" s="365"/>
      <c r="BL189" s="365"/>
      <c r="BM189" s="365"/>
      <c r="BN189" s="235"/>
      <c r="BO189" s="235"/>
      <c r="BP189" s="235"/>
      <c r="BQ189" s="235"/>
      <c r="BR189" s="235"/>
      <c r="BS189" s="235"/>
      <c r="BT189" s="235"/>
      <c r="BU189" s="235"/>
      <c r="BV189" s="235"/>
      <c r="BW189" s="235"/>
      <c r="BX189" s="235"/>
      <c r="BY189" s="235"/>
      <c r="BZ189" s="235"/>
      <c r="CA189" s="235"/>
      <c r="CB189" s="235"/>
      <c r="CC189" s="235"/>
      <c r="CD189" s="235"/>
      <c r="CE189" s="235"/>
      <c r="CF189" s="235"/>
      <c r="CG189" s="235"/>
      <c r="CH189" s="235"/>
      <c r="CI189" s="235"/>
      <c r="CJ189" s="235"/>
      <c r="CK189" s="235"/>
      <c r="CL189" s="235"/>
      <c r="CM189" s="235"/>
      <c r="CN189" s="235"/>
      <c r="CO189" s="235"/>
      <c r="CP189" s="235"/>
      <c r="CQ189" s="235"/>
      <c r="CR189" s="235"/>
      <c r="CS189" s="235"/>
      <c r="CT189" s="235"/>
      <c r="CU189" s="235"/>
      <c r="CV189" s="235"/>
      <c r="CW189" s="235"/>
      <c r="CX189" s="235"/>
      <c r="CY189" s="235"/>
      <c r="CZ189" s="235"/>
      <c r="DA189" s="235"/>
      <c r="DB189" s="235"/>
      <c r="DC189" s="235"/>
      <c r="DD189" s="235"/>
      <c r="DE189" s="235"/>
      <c r="DF189" s="235"/>
      <c r="DG189" s="235"/>
      <c r="DH189" s="235"/>
      <c r="DI189" s="235"/>
      <c r="DJ189" s="235"/>
      <c r="DK189" s="235"/>
      <c r="DL189" s="235"/>
      <c r="DM189" s="235"/>
      <c r="DN189" s="235"/>
      <c r="DO189" s="238"/>
    </row>
    <row r="190" spans="1:119">
      <c r="A190" s="399">
        <v>121</v>
      </c>
      <c r="B190" s="400" t="s">
        <v>323</v>
      </c>
      <c r="C190" s="273">
        <v>0</v>
      </c>
      <c r="D190" s="362">
        <v>95.4</v>
      </c>
      <c r="E190" s="274">
        <v>250.2</v>
      </c>
      <c r="F190" s="362">
        <v>0</v>
      </c>
      <c r="G190" s="274">
        <v>93.47069065583284</v>
      </c>
      <c r="H190" s="362">
        <v>4</v>
      </c>
      <c r="I190" s="274">
        <v>67.579636796665682</v>
      </c>
      <c r="J190" s="362">
        <v>98.026697620429488</v>
      </c>
      <c r="K190" s="274">
        <v>66.88</v>
      </c>
      <c r="L190" s="362">
        <v>5.6838365896980463</v>
      </c>
      <c r="M190" s="274">
        <v>15.5</v>
      </c>
      <c r="N190" s="362">
        <v>33.9</v>
      </c>
      <c r="O190" s="274">
        <v>0.37885630498533729</v>
      </c>
      <c r="P190" s="362">
        <v>48.665118978525825</v>
      </c>
      <c r="Q190" s="274" t="s">
        <v>51</v>
      </c>
      <c r="R190" s="362" t="s">
        <v>51</v>
      </c>
      <c r="S190" s="274">
        <v>60.096153846153847</v>
      </c>
      <c r="T190" s="362">
        <v>3.8175624073436261</v>
      </c>
      <c r="U190" s="274">
        <v>46.698038787094063</v>
      </c>
      <c r="V190" s="362">
        <v>0.94267230313899997</v>
      </c>
      <c r="W190" s="274">
        <v>20.1959296239</v>
      </c>
      <c r="X190" s="362" t="s">
        <v>51</v>
      </c>
      <c r="Y190" s="274">
        <v>1086.3900000000001</v>
      </c>
      <c r="Z190" s="362">
        <v>5.86</v>
      </c>
      <c r="AA190" s="274">
        <v>0.15713628698451634</v>
      </c>
      <c r="AB190" s="362">
        <v>1.65</v>
      </c>
      <c r="AC190" s="274">
        <v>9710.92</v>
      </c>
      <c r="AD190" s="362">
        <v>9.300379104918516</v>
      </c>
      <c r="AE190" s="274">
        <v>20.987654320987652</v>
      </c>
      <c r="AF190" s="362">
        <v>9.6999999999999993</v>
      </c>
      <c r="AG190" s="274">
        <v>21.11</v>
      </c>
      <c r="AH190" s="362" t="s">
        <v>51</v>
      </c>
      <c r="AI190" s="274">
        <v>0</v>
      </c>
      <c r="AJ190" s="362">
        <v>65.406130632911399</v>
      </c>
      <c r="AK190" s="274">
        <v>15.06</v>
      </c>
      <c r="AL190" s="362">
        <v>15.26</v>
      </c>
      <c r="AM190" s="274">
        <v>7.6</v>
      </c>
      <c r="AN190" s="362">
        <v>61.33</v>
      </c>
      <c r="AO190" s="274">
        <v>1.7484725754727413</v>
      </c>
      <c r="AP190" s="362">
        <v>71.87</v>
      </c>
      <c r="AQ190" s="274" t="s">
        <v>453</v>
      </c>
      <c r="AR190" s="362">
        <v>3.57</v>
      </c>
      <c r="AS190" s="274">
        <v>2.2001653982035898</v>
      </c>
      <c r="AT190" s="362">
        <v>43.424347783266043</v>
      </c>
      <c r="AU190" s="369"/>
      <c r="AV190" s="269"/>
      <c r="BJ190" s="365"/>
      <c r="BK190" s="365"/>
      <c r="BL190" s="365"/>
      <c r="BM190" s="365"/>
      <c r="BN190" s="235"/>
      <c r="BO190" s="235"/>
      <c r="BP190" s="235"/>
      <c r="BQ190" s="235"/>
      <c r="BR190" s="235"/>
      <c r="BS190" s="235"/>
      <c r="BT190" s="235"/>
      <c r="BU190" s="235"/>
      <c r="BV190" s="235"/>
      <c r="BW190" s="235"/>
      <c r="BX190" s="235"/>
      <c r="BY190" s="235"/>
      <c r="BZ190" s="235"/>
      <c r="CA190" s="235"/>
      <c r="CB190" s="235"/>
      <c r="CC190" s="235"/>
      <c r="CD190" s="235"/>
      <c r="CE190" s="235"/>
      <c r="CF190" s="235"/>
      <c r="CG190" s="235"/>
      <c r="CH190" s="235"/>
      <c r="CI190" s="235"/>
      <c r="CJ190" s="235"/>
      <c r="CK190" s="235"/>
      <c r="CL190" s="235"/>
      <c r="CM190" s="235"/>
      <c r="CN190" s="235"/>
      <c r="CO190" s="235"/>
      <c r="CP190" s="235"/>
      <c r="CQ190" s="235"/>
      <c r="CR190" s="235"/>
      <c r="CS190" s="235"/>
      <c r="CT190" s="235"/>
      <c r="CU190" s="235"/>
      <c r="CV190" s="235"/>
      <c r="CW190" s="235"/>
      <c r="CX190" s="235"/>
      <c r="CY190" s="235"/>
      <c r="CZ190" s="235"/>
      <c r="DA190" s="235"/>
      <c r="DB190" s="235"/>
      <c r="DC190" s="235"/>
      <c r="DD190" s="235"/>
      <c r="DE190" s="235"/>
      <c r="DF190" s="235"/>
      <c r="DG190" s="235"/>
      <c r="DH190" s="235"/>
      <c r="DI190" s="235"/>
      <c r="DJ190" s="235"/>
      <c r="DK190" s="235"/>
      <c r="DL190" s="235"/>
      <c r="DM190" s="235"/>
      <c r="DN190" s="235"/>
      <c r="DO190" s="238"/>
    </row>
    <row r="191" spans="1:119">
      <c r="A191" s="399">
        <v>122</v>
      </c>
      <c r="B191" s="400" t="s">
        <v>324</v>
      </c>
      <c r="C191" s="273">
        <v>90.773901942518037</v>
      </c>
      <c r="D191" s="362">
        <v>91.7</v>
      </c>
      <c r="E191" s="274">
        <v>338.29999999999995</v>
      </c>
      <c r="F191" s="362">
        <v>12.467488883295578</v>
      </c>
      <c r="G191" s="274">
        <v>93.866935145565904</v>
      </c>
      <c r="H191" s="362">
        <v>3</v>
      </c>
      <c r="I191" s="274">
        <v>88.978861234231161</v>
      </c>
      <c r="J191" s="362">
        <v>98.871549626646527</v>
      </c>
      <c r="K191" s="274">
        <v>82.78</v>
      </c>
      <c r="L191" s="362">
        <v>1.8893222818137494</v>
      </c>
      <c r="M191" s="274">
        <v>42.4</v>
      </c>
      <c r="N191" s="362">
        <v>98.6</v>
      </c>
      <c r="O191" s="274">
        <v>1.5970260541652381</v>
      </c>
      <c r="P191" s="362">
        <v>87.234667337863911</v>
      </c>
      <c r="Q191" s="274" t="s">
        <v>51</v>
      </c>
      <c r="R191" s="362" t="s">
        <v>51</v>
      </c>
      <c r="S191" s="274">
        <v>17.229496898690559</v>
      </c>
      <c r="T191" s="362">
        <v>5.5364763450725762</v>
      </c>
      <c r="U191" s="274">
        <v>68.396212583626124</v>
      </c>
      <c r="V191" s="362">
        <v>0.353405042856</v>
      </c>
      <c r="W191" s="274">
        <v>15.9671518903</v>
      </c>
      <c r="X191" s="362" t="s">
        <v>51</v>
      </c>
      <c r="Y191" s="274">
        <v>815.51</v>
      </c>
      <c r="Z191" s="362">
        <v>4.6500000000000004</v>
      </c>
      <c r="AA191" s="274">
        <v>5.2222048148728398E-2</v>
      </c>
      <c r="AB191" s="362">
        <v>1.89</v>
      </c>
      <c r="AC191" s="274">
        <v>11025.04</v>
      </c>
      <c r="AD191" s="362">
        <v>5.4481157294960507</v>
      </c>
      <c r="AE191" s="274">
        <v>35.158640682879685</v>
      </c>
      <c r="AF191" s="362">
        <v>9.1999999999999993</v>
      </c>
      <c r="AG191" s="274">
        <v>25.03</v>
      </c>
      <c r="AH191" s="362" t="s">
        <v>51</v>
      </c>
      <c r="AI191" s="274">
        <v>41.977910051759387</v>
      </c>
      <c r="AJ191" s="362">
        <v>167.26769823653177</v>
      </c>
      <c r="AK191" s="274">
        <v>13.8</v>
      </c>
      <c r="AL191" s="362">
        <v>11.43</v>
      </c>
      <c r="AM191" s="274">
        <v>7.6</v>
      </c>
      <c r="AN191" s="362">
        <v>73.36</v>
      </c>
      <c r="AO191" s="274">
        <v>2.1242872489876872</v>
      </c>
      <c r="AP191" s="362">
        <v>62.43</v>
      </c>
      <c r="AQ191" s="274">
        <v>56.699864191942048</v>
      </c>
      <c r="AR191" s="362">
        <v>3.78</v>
      </c>
      <c r="AS191" s="274">
        <v>3.1847134956109424</v>
      </c>
      <c r="AT191" s="362">
        <v>67.050792575479946</v>
      </c>
      <c r="AU191" s="369"/>
      <c r="AV191" s="269"/>
      <c r="BJ191" s="365"/>
      <c r="BK191" s="365"/>
      <c r="BL191" s="365"/>
      <c r="BM191" s="365"/>
      <c r="BN191" s="235"/>
      <c r="BO191" s="235"/>
      <c r="BP191" s="235"/>
      <c r="BQ191" s="235"/>
      <c r="BR191" s="235"/>
      <c r="BS191" s="235"/>
      <c r="BT191" s="235"/>
      <c r="BU191" s="235"/>
      <c r="BV191" s="235"/>
      <c r="BW191" s="235"/>
      <c r="BX191" s="235"/>
      <c r="BY191" s="235"/>
      <c r="BZ191" s="235"/>
      <c r="CA191" s="235"/>
      <c r="CB191" s="235"/>
      <c r="CC191" s="235"/>
      <c r="CD191" s="235"/>
      <c r="CE191" s="235"/>
      <c r="CF191" s="235"/>
      <c r="CG191" s="235"/>
      <c r="CH191" s="235"/>
      <c r="CI191" s="235"/>
      <c r="CJ191" s="235"/>
      <c r="CK191" s="235"/>
      <c r="CL191" s="235"/>
      <c r="CM191" s="235"/>
      <c r="CN191" s="235"/>
      <c r="CO191" s="235"/>
      <c r="CP191" s="235"/>
      <c r="CQ191" s="235"/>
      <c r="CR191" s="235"/>
      <c r="CS191" s="235"/>
      <c r="CT191" s="235"/>
      <c r="CU191" s="235"/>
      <c r="CV191" s="235"/>
      <c r="CW191" s="235"/>
      <c r="CX191" s="235"/>
      <c r="CY191" s="235"/>
      <c r="CZ191" s="235"/>
      <c r="DA191" s="235"/>
      <c r="DB191" s="235"/>
      <c r="DC191" s="235"/>
      <c r="DD191" s="235"/>
      <c r="DE191" s="235"/>
      <c r="DF191" s="235"/>
      <c r="DG191" s="235"/>
      <c r="DH191" s="235"/>
      <c r="DI191" s="235"/>
      <c r="DJ191" s="235"/>
      <c r="DK191" s="235"/>
      <c r="DL191" s="235"/>
      <c r="DM191" s="235"/>
      <c r="DN191" s="235"/>
      <c r="DO191" s="238"/>
    </row>
    <row r="192" spans="1:119">
      <c r="A192" s="399">
        <v>123</v>
      </c>
      <c r="B192" s="400" t="s">
        <v>325</v>
      </c>
      <c r="C192" s="273">
        <v>33.459336861432121</v>
      </c>
      <c r="D192" s="362">
        <v>97.8</v>
      </c>
      <c r="E192" s="274">
        <v>572.20000000000005</v>
      </c>
      <c r="F192" s="362">
        <v>67.797476986021138</v>
      </c>
      <c r="G192" s="274">
        <v>89.405046027957724</v>
      </c>
      <c r="H192" s="362">
        <v>3</v>
      </c>
      <c r="I192" s="274">
        <v>93.061189263830158</v>
      </c>
      <c r="J192" s="362">
        <v>96.292192294578925</v>
      </c>
      <c r="K192" s="274">
        <v>97.41</v>
      </c>
      <c r="L192" s="362">
        <v>0</v>
      </c>
      <c r="M192" s="274">
        <v>17.399999999999999</v>
      </c>
      <c r="N192" s="362">
        <v>50.4</v>
      </c>
      <c r="O192" s="274">
        <v>0.69270441327403354</v>
      </c>
      <c r="P192" s="362">
        <v>69.118649846573476</v>
      </c>
      <c r="Q192" s="274" t="s">
        <v>51</v>
      </c>
      <c r="R192" s="362" t="s">
        <v>51</v>
      </c>
      <c r="S192" s="274">
        <v>52.544005604693929</v>
      </c>
      <c r="T192" s="362">
        <v>7.1230637076219701</v>
      </c>
      <c r="U192" s="274">
        <v>44.114253862778597</v>
      </c>
      <c r="V192" s="362">
        <v>2.0269491872900001</v>
      </c>
      <c r="W192" s="274">
        <v>59.405029014100002</v>
      </c>
      <c r="X192" s="362" t="s">
        <v>51</v>
      </c>
      <c r="Y192" s="274">
        <v>803.41</v>
      </c>
      <c r="Z192" s="362">
        <v>5.38</v>
      </c>
      <c r="AA192" s="274">
        <v>8.5496067180909685E-2</v>
      </c>
      <c r="AB192" s="362">
        <v>1.64</v>
      </c>
      <c r="AC192" s="274">
        <v>11495.4</v>
      </c>
      <c r="AD192" s="362">
        <v>6.2181568989661233</v>
      </c>
      <c r="AE192" s="274">
        <v>41.393442622950822</v>
      </c>
      <c r="AF192" s="362">
        <v>9.8000000000000007</v>
      </c>
      <c r="AG192" s="274">
        <v>22.72</v>
      </c>
      <c r="AH192" s="362" t="s">
        <v>51</v>
      </c>
      <c r="AI192" s="274">
        <v>0</v>
      </c>
      <c r="AJ192" s="362">
        <v>74.575823173485034</v>
      </c>
      <c r="AK192" s="274">
        <v>9.81</v>
      </c>
      <c r="AL192" s="362">
        <v>12.47</v>
      </c>
      <c r="AM192" s="274">
        <v>7.5</v>
      </c>
      <c r="AN192" s="362">
        <v>70.010000000000005</v>
      </c>
      <c r="AO192" s="274">
        <v>14.562530218879759</v>
      </c>
      <c r="AP192" s="362">
        <v>58.38</v>
      </c>
      <c r="AQ192" s="274">
        <v>57.963217815588642</v>
      </c>
      <c r="AR192" s="362">
        <v>3.69</v>
      </c>
      <c r="AS192" s="274">
        <v>16.493416144602136</v>
      </c>
      <c r="AT192" s="362">
        <v>40.573443455724679</v>
      </c>
      <c r="AU192" s="369"/>
      <c r="AV192" s="269"/>
      <c r="BJ192" s="365"/>
      <c r="BK192" s="365"/>
      <c r="BL192" s="365"/>
      <c r="BM192" s="365"/>
      <c r="BN192" s="235"/>
      <c r="BO192" s="235"/>
      <c r="BP192" s="235"/>
      <c r="BQ192" s="235"/>
      <c r="BR192" s="235"/>
      <c r="BS192" s="235"/>
      <c r="BT192" s="235"/>
      <c r="BU192" s="235"/>
      <c r="BV192" s="235"/>
      <c r="BW192" s="235"/>
      <c r="BX192" s="235"/>
      <c r="BY192" s="235"/>
      <c r="BZ192" s="235"/>
      <c r="CA192" s="235"/>
      <c r="CB192" s="235"/>
      <c r="CC192" s="235"/>
      <c r="CD192" s="235"/>
      <c r="CE192" s="235"/>
      <c r="CF192" s="235"/>
      <c r="CG192" s="235"/>
      <c r="CH192" s="235"/>
      <c r="CI192" s="235"/>
      <c r="CJ192" s="235"/>
      <c r="CK192" s="235"/>
      <c r="CL192" s="235"/>
      <c r="CM192" s="235"/>
      <c r="CN192" s="235"/>
      <c r="CO192" s="235"/>
      <c r="CP192" s="235"/>
      <c r="CQ192" s="235"/>
      <c r="CR192" s="235"/>
      <c r="CS192" s="235"/>
      <c r="CT192" s="235"/>
      <c r="CU192" s="235"/>
      <c r="CV192" s="235"/>
      <c r="CW192" s="235"/>
      <c r="CX192" s="235"/>
      <c r="CY192" s="235"/>
      <c r="CZ192" s="235"/>
      <c r="DA192" s="235"/>
      <c r="DB192" s="235"/>
      <c r="DC192" s="235"/>
      <c r="DD192" s="235"/>
      <c r="DE192" s="235"/>
      <c r="DF192" s="235"/>
      <c r="DG192" s="235"/>
      <c r="DH192" s="235"/>
      <c r="DI192" s="235"/>
      <c r="DJ192" s="235"/>
      <c r="DK192" s="235"/>
      <c r="DL192" s="235"/>
      <c r="DM192" s="235"/>
      <c r="DN192" s="235"/>
      <c r="DO192" s="238"/>
    </row>
    <row r="193" spans="1:119">
      <c r="A193" s="399">
        <v>124</v>
      </c>
      <c r="B193" s="400" t="s">
        <v>326</v>
      </c>
      <c r="C193" s="273">
        <v>71.7</v>
      </c>
      <c r="D193" s="362">
        <v>86.5</v>
      </c>
      <c r="E193" s="274">
        <v>388.9</v>
      </c>
      <c r="F193" s="362">
        <v>72.038186157517899</v>
      </c>
      <c r="G193" s="274">
        <v>71.1217183770883</v>
      </c>
      <c r="H193" s="362">
        <v>4</v>
      </c>
      <c r="I193" s="274">
        <v>44.279417401303185</v>
      </c>
      <c r="J193" s="362">
        <v>92.486873508353213</v>
      </c>
      <c r="K193" s="274">
        <v>16.23</v>
      </c>
      <c r="L193" s="362">
        <v>0</v>
      </c>
      <c r="M193" s="274">
        <v>27.7</v>
      </c>
      <c r="N193" s="362">
        <v>59.7</v>
      </c>
      <c r="O193" s="274">
        <v>1.3055452504149176</v>
      </c>
      <c r="P193" s="362">
        <v>47.875894988066825</v>
      </c>
      <c r="Q193" s="274" t="s">
        <v>51</v>
      </c>
      <c r="R193" s="362" t="s">
        <v>51</v>
      </c>
      <c r="S193" s="274">
        <v>19.459038723487058</v>
      </c>
      <c r="T193" s="362">
        <v>3.0309278350515463</v>
      </c>
      <c r="U193" s="274">
        <v>39.680112641710409</v>
      </c>
      <c r="V193" s="362">
        <v>1.2001757895</v>
      </c>
      <c r="W193" s="274">
        <v>6.1372833200499999</v>
      </c>
      <c r="X193" s="362" t="s">
        <v>51</v>
      </c>
      <c r="Y193" s="274">
        <v>1031.44</v>
      </c>
      <c r="Z193" s="362">
        <v>6.29</v>
      </c>
      <c r="AA193" s="274">
        <v>4.8743395269940926E-2</v>
      </c>
      <c r="AB193" s="362">
        <v>1.29</v>
      </c>
      <c r="AC193" s="274">
        <v>9204.18</v>
      </c>
      <c r="AD193" s="362">
        <v>10.189179091804503</v>
      </c>
      <c r="AE193" s="274">
        <v>24.700704225352112</v>
      </c>
      <c r="AF193" s="362">
        <v>12.4</v>
      </c>
      <c r="AG193" s="274">
        <v>20.23</v>
      </c>
      <c r="AH193" s="362" t="s">
        <v>51</v>
      </c>
      <c r="AI193" s="274">
        <v>49.21422994548287</v>
      </c>
      <c r="AJ193" s="362">
        <v>93.867195660647013</v>
      </c>
      <c r="AK193" s="274">
        <v>18.329999999999998</v>
      </c>
      <c r="AL193" s="362">
        <v>14.3</v>
      </c>
      <c r="AM193" s="274">
        <v>7.3</v>
      </c>
      <c r="AN193" s="362">
        <v>63.43</v>
      </c>
      <c r="AO193" s="274">
        <v>2.6571817034087597</v>
      </c>
      <c r="AP193" s="362">
        <v>63.13</v>
      </c>
      <c r="AQ193" s="274">
        <v>45.563057632023153</v>
      </c>
      <c r="AR193" s="362">
        <v>3.58</v>
      </c>
      <c r="AS193" s="274">
        <v>1.2076172610991389</v>
      </c>
      <c r="AT193" s="362">
        <v>38.307969242530099</v>
      </c>
      <c r="AU193" s="369"/>
      <c r="AV193" s="269"/>
      <c r="BJ193" s="365"/>
      <c r="BK193" s="365"/>
      <c r="BL193" s="365"/>
      <c r="BM193" s="365"/>
      <c r="BN193" s="235"/>
      <c r="BO193" s="235"/>
      <c r="BP193" s="235"/>
      <c r="BQ193" s="235"/>
      <c r="BR193" s="235"/>
      <c r="BS193" s="235"/>
      <c r="BT193" s="235"/>
      <c r="BU193" s="235"/>
      <c r="BV193" s="235"/>
      <c r="BW193" s="235"/>
      <c r="BX193" s="235"/>
      <c r="BY193" s="235"/>
      <c r="BZ193" s="235"/>
      <c r="CA193" s="235"/>
      <c r="CB193" s="235"/>
      <c r="CC193" s="235"/>
      <c r="CD193" s="235"/>
      <c r="CE193" s="235"/>
      <c r="CF193" s="235"/>
      <c r="CG193" s="235"/>
      <c r="CH193" s="235"/>
      <c r="CI193" s="235"/>
      <c r="CJ193" s="235"/>
      <c r="CK193" s="235"/>
      <c r="CL193" s="235"/>
      <c r="CM193" s="235"/>
      <c r="CN193" s="235"/>
      <c r="CO193" s="235"/>
      <c r="CP193" s="235"/>
      <c r="CQ193" s="235"/>
      <c r="CR193" s="235"/>
      <c r="CS193" s="235"/>
      <c r="CT193" s="235"/>
      <c r="CU193" s="235"/>
      <c r="CV193" s="235"/>
      <c r="CW193" s="235"/>
      <c r="CX193" s="235"/>
      <c r="CY193" s="235"/>
      <c r="CZ193" s="235"/>
      <c r="DA193" s="235"/>
      <c r="DB193" s="235"/>
      <c r="DC193" s="235"/>
      <c r="DD193" s="235"/>
      <c r="DE193" s="235"/>
      <c r="DF193" s="235"/>
      <c r="DG193" s="235"/>
      <c r="DH193" s="235"/>
      <c r="DI193" s="235"/>
      <c r="DJ193" s="235"/>
      <c r="DK193" s="235"/>
      <c r="DL193" s="235"/>
      <c r="DM193" s="235"/>
      <c r="DN193" s="235"/>
      <c r="DO193" s="238"/>
    </row>
    <row r="194" spans="1:119">
      <c r="A194" s="399">
        <v>206</v>
      </c>
      <c r="B194" s="400" t="s">
        <v>407</v>
      </c>
      <c r="C194" s="273">
        <v>56.7</v>
      </c>
      <c r="D194" s="362">
        <v>94.4</v>
      </c>
      <c r="E194" s="274">
        <v>250.2</v>
      </c>
      <c r="F194" s="362">
        <v>0</v>
      </c>
      <c r="G194" s="274">
        <v>94.447576099210835</v>
      </c>
      <c r="H194" s="362">
        <v>4</v>
      </c>
      <c r="I194" s="274">
        <v>56.601042269832078</v>
      </c>
      <c r="J194" s="362">
        <v>99.802705749718143</v>
      </c>
      <c r="K194" s="274">
        <v>67.849999999999994</v>
      </c>
      <c r="L194" s="362">
        <v>0.50420168067226889</v>
      </c>
      <c r="M194" s="274">
        <v>22.1</v>
      </c>
      <c r="N194" s="362">
        <v>55.7</v>
      </c>
      <c r="O194" s="274">
        <v>0.65400627316794979</v>
      </c>
      <c r="P194" s="362">
        <v>60.400225479143174</v>
      </c>
      <c r="Q194" s="274" t="s">
        <v>51</v>
      </c>
      <c r="R194" s="362" t="s">
        <v>51</v>
      </c>
      <c r="S194" s="274">
        <v>470.58823529411762</v>
      </c>
      <c r="T194" s="362">
        <v>3.8175624073436261</v>
      </c>
      <c r="U194" s="274">
        <v>39.903027897186298</v>
      </c>
      <c r="V194" s="362">
        <v>1.31539234152</v>
      </c>
      <c r="W194" s="274">
        <v>30.4373877329</v>
      </c>
      <c r="X194" s="362" t="s">
        <v>51</v>
      </c>
      <c r="Y194" s="274">
        <v>770.06</v>
      </c>
      <c r="Z194" s="362">
        <v>5.0199999999999996</v>
      </c>
      <c r="AA194" s="274">
        <v>3.7886824477919552E-3</v>
      </c>
      <c r="AB194" s="362">
        <v>1.17</v>
      </c>
      <c r="AC194" s="274">
        <v>12802.9</v>
      </c>
      <c r="AD194" s="362">
        <v>4.7301218804410912</v>
      </c>
      <c r="AE194" s="274">
        <v>28.757515030060119</v>
      </c>
      <c r="AF194" s="362">
        <v>9.6999999999999993</v>
      </c>
      <c r="AG194" s="274">
        <v>20.89</v>
      </c>
      <c r="AH194" s="362" t="s">
        <v>51</v>
      </c>
      <c r="AI194" s="274">
        <v>0</v>
      </c>
      <c r="AJ194" s="362">
        <v>91.1252882030861</v>
      </c>
      <c r="AK194" s="274">
        <v>12.03</v>
      </c>
      <c r="AL194" s="362">
        <v>13.71</v>
      </c>
      <c r="AM194" s="274">
        <v>7.6</v>
      </c>
      <c r="AN194" s="362">
        <v>64.42</v>
      </c>
      <c r="AO194" s="274">
        <v>1.7484725754727413</v>
      </c>
      <c r="AP194" s="362">
        <v>68.91</v>
      </c>
      <c r="AQ194" s="274">
        <v>45.32428355957768</v>
      </c>
      <c r="AR194" s="362">
        <v>3.57</v>
      </c>
      <c r="AS194" s="274">
        <v>4.1191937448325229</v>
      </c>
      <c r="AT194" s="362">
        <v>37.264589662774846</v>
      </c>
      <c r="AU194" s="369"/>
      <c r="AV194" s="269"/>
      <c r="BJ194" s="365"/>
      <c r="BK194" s="365"/>
      <c r="BL194" s="365"/>
      <c r="BM194" s="365"/>
      <c r="BN194" s="235"/>
      <c r="BO194" s="235"/>
      <c r="BP194" s="235"/>
      <c r="BQ194" s="235"/>
      <c r="BR194" s="235"/>
      <c r="BS194" s="235"/>
      <c r="BT194" s="235"/>
      <c r="BU194" s="235"/>
      <c r="BV194" s="235"/>
      <c r="BW194" s="235"/>
      <c r="BX194" s="235"/>
      <c r="BY194" s="235"/>
      <c r="BZ194" s="235"/>
      <c r="CA194" s="235"/>
      <c r="CB194" s="235"/>
      <c r="CC194" s="235"/>
      <c r="CD194" s="235"/>
      <c r="CE194" s="235"/>
      <c r="CF194" s="235"/>
      <c r="CG194" s="235"/>
      <c r="CH194" s="235"/>
      <c r="CI194" s="235"/>
      <c r="CJ194" s="235"/>
      <c r="CK194" s="235"/>
      <c r="CL194" s="235"/>
      <c r="CM194" s="235"/>
      <c r="CN194" s="235"/>
      <c r="CO194" s="235"/>
      <c r="CP194" s="235"/>
      <c r="CQ194" s="235"/>
      <c r="CR194" s="235"/>
      <c r="CS194" s="235"/>
      <c r="CT194" s="235"/>
      <c r="CU194" s="235"/>
      <c r="CV194" s="235"/>
      <c r="CW194" s="235"/>
      <c r="CX194" s="235"/>
      <c r="CY194" s="235"/>
      <c r="CZ194" s="235"/>
      <c r="DA194" s="235"/>
      <c r="DB194" s="235"/>
      <c r="DC194" s="235"/>
      <c r="DD194" s="235"/>
      <c r="DE194" s="235"/>
      <c r="DF194" s="235"/>
      <c r="DG194" s="235"/>
      <c r="DH194" s="235"/>
      <c r="DI194" s="235"/>
      <c r="DJ194" s="235"/>
      <c r="DK194" s="235"/>
      <c r="DL194" s="235"/>
      <c r="DM194" s="235"/>
      <c r="DN194" s="235"/>
      <c r="DO194" s="238"/>
    </row>
    <row r="195" spans="1:119">
      <c r="A195" s="399">
        <v>125</v>
      </c>
      <c r="B195" s="400" t="s">
        <v>327</v>
      </c>
      <c r="C195" s="273">
        <v>69.267139479905438</v>
      </c>
      <c r="D195" s="362">
        <v>98.8</v>
      </c>
      <c r="E195" s="274">
        <v>388.9</v>
      </c>
      <c r="F195" s="362">
        <v>0.69654754694124776</v>
      </c>
      <c r="G195" s="274">
        <v>97.84978800726833</v>
      </c>
      <c r="H195" s="362">
        <v>4</v>
      </c>
      <c r="I195" s="274">
        <v>91.681901279707503</v>
      </c>
      <c r="J195" s="362">
        <v>99.878861296184127</v>
      </c>
      <c r="K195" s="274">
        <v>2.78</v>
      </c>
      <c r="L195" s="362">
        <v>0</v>
      </c>
      <c r="M195" s="274">
        <v>14.5</v>
      </c>
      <c r="N195" s="362">
        <v>33.700000000000003</v>
      </c>
      <c r="O195" s="274">
        <v>0.63804314797933759</v>
      </c>
      <c r="P195" s="362">
        <v>76.923076923076934</v>
      </c>
      <c r="Q195" s="274" t="s">
        <v>51</v>
      </c>
      <c r="R195" s="362" t="s">
        <v>51</v>
      </c>
      <c r="S195" s="274">
        <v>91.715071843472941</v>
      </c>
      <c r="T195" s="362">
        <v>2.7577070342413301</v>
      </c>
      <c r="U195" s="274">
        <v>47.192494556485997</v>
      </c>
      <c r="V195" s="362">
        <v>0.427003201936</v>
      </c>
      <c r="W195" s="274">
        <v>0.23774618895800001</v>
      </c>
      <c r="X195" s="362" t="s">
        <v>51</v>
      </c>
      <c r="Y195" s="274">
        <v>996.77</v>
      </c>
      <c r="Z195" s="362">
        <v>6.14</v>
      </c>
      <c r="AA195" s="274">
        <v>3.09319805747162E-2</v>
      </c>
      <c r="AB195" s="362">
        <v>1.28</v>
      </c>
      <c r="AC195" s="274">
        <v>10063.780000000001</v>
      </c>
      <c r="AD195" s="362">
        <v>8.6834884596761164</v>
      </c>
      <c r="AE195" s="274">
        <v>29.31596091205212</v>
      </c>
      <c r="AF195" s="362">
        <v>12.4</v>
      </c>
      <c r="AG195" s="274">
        <v>21.84</v>
      </c>
      <c r="AH195" s="362" t="s">
        <v>51</v>
      </c>
      <c r="AI195" s="274">
        <v>0</v>
      </c>
      <c r="AJ195" s="362">
        <v>135.86078475681785</v>
      </c>
      <c r="AK195" s="274">
        <v>44.98</v>
      </c>
      <c r="AL195" s="362">
        <v>16.239999999999998</v>
      </c>
      <c r="AM195" s="274">
        <v>7.3</v>
      </c>
      <c r="AN195" s="362">
        <v>62.4</v>
      </c>
      <c r="AO195" s="274">
        <v>2.6571817034087597</v>
      </c>
      <c r="AP195" s="362">
        <v>70.42</v>
      </c>
      <c r="AQ195" s="274">
        <v>59.162303664921467</v>
      </c>
      <c r="AR195" s="362">
        <v>3.58</v>
      </c>
      <c r="AS195" s="274">
        <v>1.1019283978155552</v>
      </c>
      <c r="AT195" s="362">
        <v>45.610938139960155</v>
      </c>
      <c r="AU195" s="369"/>
      <c r="AV195" s="269"/>
      <c r="BJ195" s="365"/>
      <c r="BK195" s="365"/>
      <c r="BL195" s="365"/>
      <c r="BM195" s="365"/>
      <c r="BN195" s="235"/>
      <c r="BO195" s="235"/>
      <c r="BP195" s="235"/>
      <c r="BQ195" s="235"/>
      <c r="BR195" s="235"/>
      <c r="BS195" s="235"/>
      <c r="BT195" s="235"/>
      <c r="BU195" s="235"/>
      <c r="BV195" s="235"/>
      <c r="BW195" s="235"/>
      <c r="BX195" s="235"/>
      <c r="BY195" s="235"/>
      <c r="BZ195" s="235"/>
      <c r="CA195" s="235"/>
      <c r="CB195" s="235"/>
      <c r="CC195" s="235"/>
      <c r="CD195" s="235"/>
      <c r="CE195" s="235"/>
      <c r="CF195" s="235"/>
      <c r="CG195" s="235"/>
      <c r="CH195" s="235"/>
      <c r="CI195" s="235"/>
      <c r="CJ195" s="235"/>
      <c r="CK195" s="235"/>
      <c r="CL195" s="235"/>
      <c r="CM195" s="235"/>
      <c r="CN195" s="235"/>
      <c r="CO195" s="235"/>
      <c r="CP195" s="235"/>
      <c r="CQ195" s="235"/>
      <c r="CR195" s="235"/>
      <c r="CS195" s="235"/>
      <c r="CT195" s="235"/>
      <c r="CU195" s="235"/>
      <c r="CV195" s="235"/>
      <c r="CW195" s="235"/>
      <c r="CX195" s="235"/>
      <c r="CY195" s="235"/>
      <c r="CZ195" s="235"/>
      <c r="DA195" s="235"/>
      <c r="DB195" s="235"/>
      <c r="DC195" s="235"/>
      <c r="DD195" s="235"/>
      <c r="DE195" s="235"/>
      <c r="DF195" s="235"/>
      <c r="DG195" s="235"/>
      <c r="DH195" s="235"/>
      <c r="DI195" s="235"/>
      <c r="DJ195" s="235"/>
      <c r="DK195" s="235"/>
      <c r="DL195" s="235"/>
      <c r="DM195" s="235"/>
      <c r="DN195" s="235"/>
      <c r="DO195" s="238"/>
    </row>
    <row r="196" spans="1:119">
      <c r="A196" s="399">
        <v>194</v>
      </c>
      <c r="B196" s="400" t="s">
        <v>395</v>
      </c>
      <c r="C196" s="273">
        <v>50.433798566578645</v>
      </c>
      <c r="D196" s="362">
        <v>92.8</v>
      </c>
      <c r="E196" s="274">
        <v>572.20000000000005</v>
      </c>
      <c r="F196" s="362">
        <v>66.326710040443118</v>
      </c>
      <c r="G196" s="274">
        <v>72.692104800422015</v>
      </c>
      <c r="H196" s="362">
        <v>4</v>
      </c>
      <c r="I196" s="274">
        <v>29.697836581441088</v>
      </c>
      <c r="J196" s="362">
        <v>84.315104624582375</v>
      </c>
      <c r="K196" s="274">
        <v>4.8099999999999996</v>
      </c>
      <c r="L196" s="362">
        <v>24.768139661756685</v>
      </c>
      <c r="M196" s="274">
        <v>23.9</v>
      </c>
      <c r="N196" s="362">
        <v>52.5</v>
      </c>
      <c r="O196" s="274">
        <v>0.51800070521861774</v>
      </c>
      <c r="P196" s="362">
        <v>49.305433444698437</v>
      </c>
      <c r="Q196" s="274" t="s">
        <v>51</v>
      </c>
      <c r="R196" s="362" t="s">
        <v>51</v>
      </c>
      <c r="S196" s="274">
        <v>35.53028957186001</v>
      </c>
      <c r="T196" s="362">
        <v>3.1466818031313561</v>
      </c>
      <c r="U196" s="274">
        <v>69.16115481783342</v>
      </c>
      <c r="V196" s="362">
        <v>0.66108602365900004</v>
      </c>
      <c r="W196" s="274">
        <v>2.81925646387</v>
      </c>
      <c r="X196" s="362" t="s">
        <v>51</v>
      </c>
      <c r="Y196" s="274">
        <v>943.19</v>
      </c>
      <c r="Z196" s="362">
        <v>5.97</v>
      </c>
      <c r="AA196" s="274">
        <v>7.2008497002646318E-2</v>
      </c>
      <c r="AB196" s="362">
        <v>1.17</v>
      </c>
      <c r="AC196" s="274">
        <v>9591.65</v>
      </c>
      <c r="AD196" s="362">
        <v>5.7362959190169986</v>
      </c>
      <c r="AE196" s="274">
        <v>26.438671489641564</v>
      </c>
      <c r="AF196" s="362">
        <v>9.8000000000000007</v>
      </c>
      <c r="AG196" s="274">
        <v>16.760000000000002</v>
      </c>
      <c r="AH196" s="362" t="s">
        <v>51</v>
      </c>
      <c r="AI196" s="274">
        <v>0</v>
      </c>
      <c r="AJ196" s="362">
        <v>77.737297829785973</v>
      </c>
      <c r="AK196" s="274">
        <v>22.91</v>
      </c>
      <c r="AL196" s="362">
        <v>12.52</v>
      </c>
      <c r="AM196" s="274">
        <v>7.5</v>
      </c>
      <c r="AN196" s="362">
        <v>67.180000000000007</v>
      </c>
      <c r="AO196" s="274">
        <v>14.562530218879759</v>
      </c>
      <c r="AP196" s="362">
        <v>75.59</v>
      </c>
      <c r="AQ196" s="274">
        <v>57.534246575342465</v>
      </c>
      <c r="AR196" s="362">
        <v>3.69</v>
      </c>
      <c r="AS196" s="274">
        <v>2.6873221797893487</v>
      </c>
      <c r="AT196" s="362">
        <v>67.799694714869602</v>
      </c>
      <c r="AU196" s="369"/>
      <c r="AV196" s="269"/>
      <c r="BJ196" s="365"/>
      <c r="BK196" s="365"/>
      <c r="BL196" s="365"/>
      <c r="BM196" s="365"/>
      <c r="BN196" s="235"/>
      <c r="BO196" s="235"/>
      <c r="BP196" s="235"/>
      <c r="BQ196" s="235"/>
      <c r="BR196" s="235"/>
      <c r="BS196" s="235"/>
      <c r="BT196" s="235"/>
      <c r="BU196" s="235"/>
      <c r="BV196" s="235"/>
      <c r="BW196" s="235"/>
      <c r="BX196" s="235"/>
      <c r="BY196" s="235"/>
      <c r="BZ196" s="235"/>
      <c r="CA196" s="235"/>
      <c r="CB196" s="235"/>
      <c r="CC196" s="235"/>
      <c r="CD196" s="235"/>
      <c r="CE196" s="235"/>
      <c r="CF196" s="235"/>
      <c r="CG196" s="235"/>
      <c r="CH196" s="235"/>
      <c r="CI196" s="235"/>
      <c r="CJ196" s="235"/>
      <c r="CK196" s="235"/>
      <c r="CL196" s="235"/>
      <c r="CM196" s="235"/>
      <c r="CN196" s="235"/>
      <c r="CO196" s="235"/>
      <c r="CP196" s="235"/>
      <c r="CQ196" s="235"/>
      <c r="CR196" s="235"/>
      <c r="CS196" s="235"/>
      <c r="CT196" s="235"/>
      <c r="CU196" s="235"/>
      <c r="CV196" s="235"/>
      <c r="CW196" s="235"/>
      <c r="CX196" s="235"/>
      <c r="CY196" s="235"/>
      <c r="CZ196" s="235"/>
      <c r="DA196" s="235"/>
      <c r="DB196" s="235"/>
      <c r="DC196" s="235"/>
      <c r="DD196" s="235"/>
      <c r="DE196" s="235"/>
      <c r="DF196" s="235"/>
      <c r="DG196" s="235"/>
      <c r="DH196" s="235"/>
      <c r="DI196" s="235"/>
      <c r="DJ196" s="235"/>
      <c r="DK196" s="235"/>
      <c r="DL196" s="235"/>
      <c r="DM196" s="235"/>
      <c r="DN196" s="235"/>
      <c r="DO196" s="238"/>
    </row>
    <row r="197" spans="1:119">
      <c r="A197" s="399">
        <v>126</v>
      </c>
      <c r="B197" s="400" t="s">
        <v>328</v>
      </c>
      <c r="C197" s="273">
        <v>96.031849627985906</v>
      </c>
      <c r="D197" s="362">
        <v>93.4</v>
      </c>
      <c r="E197" s="274">
        <v>388.9</v>
      </c>
      <c r="F197" s="362">
        <v>9.9171703604208634</v>
      </c>
      <c r="G197" s="274">
        <v>84.262368479964181</v>
      </c>
      <c r="H197" s="362">
        <v>4</v>
      </c>
      <c r="I197" s="274">
        <v>68.193672752012702</v>
      </c>
      <c r="J197" s="362">
        <v>91.907320349227675</v>
      </c>
      <c r="K197" s="274">
        <v>11.91</v>
      </c>
      <c r="L197" s="362">
        <v>0</v>
      </c>
      <c r="M197" s="274">
        <v>26.1</v>
      </c>
      <c r="N197" s="362">
        <v>64.3</v>
      </c>
      <c r="O197" s="274">
        <v>1.192705749718151</v>
      </c>
      <c r="P197" s="362">
        <v>64.047459144839934</v>
      </c>
      <c r="Q197" s="274" t="s">
        <v>51</v>
      </c>
      <c r="R197" s="362" t="s">
        <v>51</v>
      </c>
      <c r="S197" s="274">
        <v>114.48196908986833</v>
      </c>
      <c r="T197" s="362">
        <v>2.7577070342413301</v>
      </c>
      <c r="U197" s="274">
        <v>67.205083431597998</v>
      </c>
      <c r="V197" s="362">
        <v>0.57925553089199999</v>
      </c>
      <c r="W197" s="274">
        <v>5.7671578707200002</v>
      </c>
      <c r="X197" s="362" t="s">
        <v>51</v>
      </c>
      <c r="Y197" s="274">
        <v>988.52</v>
      </c>
      <c r="Z197" s="362">
        <v>6.64</v>
      </c>
      <c r="AA197" s="274">
        <v>2.2867858082072742E-2</v>
      </c>
      <c r="AB197" s="362">
        <v>1.64</v>
      </c>
      <c r="AC197" s="274">
        <v>9921.2000000000007</v>
      </c>
      <c r="AD197" s="362">
        <v>8.5554386870150214</v>
      </c>
      <c r="AE197" s="274">
        <v>24.562109925508356</v>
      </c>
      <c r="AF197" s="362">
        <v>12.4</v>
      </c>
      <c r="AG197" s="274">
        <v>23.16</v>
      </c>
      <c r="AH197" s="362" t="s">
        <v>51</v>
      </c>
      <c r="AI197" s="274">
        <v>84.208589669849303</v>
      </c>
      <c r="AJ197" s="362">
        <v>110.38067006471566</v>
      </c>
      <c r="AK197" s="274">
        <v>21.3</v>
      </c>
      <c r="AL197" s="362">
        <v>14.09</v>
      </c>
      <c r="AM197" s="274">
        <v>7.3</v>
      </c>
      <c r="AN197" s="362">
        <v>63.3</v>
      </c>
      <c r="AO197" s="274">
        <v>2.6571817034087597</v>
      </c>
      <c r="AP197" s="362">
        <v>69.290000000000006</v>
      </c>
      <c r="AQ197" s="274">
        <v>56.35110844817256</v>
      </c>
      <c r="AR197" s="362">
        <v>3.58</v>
      </c>
      <c r="AS197" s="274">
        <v>2.4374935550409877</v>
      </c>
      <c r="AT197" s="362">
        <v>65.304615427055026</v>
      </c>
      <c r="AU197" s="369"/>
      <c r="AV197" s="269"/>
      <c r="BJ197" s="365"/>
      <c r="BK197" s="365"/>
      <c r="BL197" s="365"/>
      <c r="BM197" s="365"/>
      <c r="BN197" s="235"/>
      <c r="BO197" s="235"/>
      <c r="BP197" s="235"/>
      <c r="BQ197" s="235"/>
      <c r="BR197" s="235"/>
      <c r="BS197" s="235"/>
      <c r="BT197" s="235"/>
      <c r="BU197" s="235"/>
      <c r="BV197" s="235"/>
      <c r="BW197" s="235"/>
      <c r="BX197" s="235"/>
      <c r="BY197" s="235"/>
      <c r="BZ197" s="235"/>
      <c r="CA197" s="235"/>
      <c r="CB197" s="235"/>
      <c r="CC197" s="235"/>
      <c r="CD197" s="235"/>
      <c r="CE197" s="235"/>
      <c r="CF197" s="235"/>
      <c r="CG197" s="235"/>
      <c r="CH197" s="235"/>
      <c r="CI197" s="235"/>
      <c r="CJ197" s="235"/>
      <c r="CK197" s="235"/>
      <c r="CL197" s="235"/>
      <c r="CM197" s="235"/>
      <c r="CN197" s="235"/>
      <c r="CO197" s="235"/>
      <c r="CP197" s="235"/>
      <c r="CQ197" s="235"/>
      <c r="CR197" s="235"/>
      <c r="CS197" s="235"/>
      <c r="CT197" s="235"/>
      <c r="CU197" s="235"/>
      <c r="CV197" s="235"/>
      <c r="CW197" s="235"/>
      <c r="CX197" s="235"/>
      <c r="CY197" s="235"/>
      <c r="CZ197" s="235"/>
      <c r="DA197" s="235"/>
      <c r="DB197" s="235"/>
      <c r="DC197" s="235"/>
      <c r="DD197" s="235"/>
      <c r="DE197" s="235"/>
      <c r="DF197" s="235"/>
      <c r="DG197" s="235"/>
      <c r="DH197" s="235"/>
      <c r="DI197" s="235"/>
      <c r="DJ197" s="235"/>
      <c r="DK197" s="235"/>
      <c r="DL197" s="235"/>
      <c r="DM197" s="235"/>
      <c r="DN197" s="235"/>
      <c r="DO197" s="238"/>
    </row>
    <row r="198" spans="1:119">
      <c r="A198" s="399">
        <v>127</v>
      </c>
      <c r="B198" s="400" t="s">
        <v>329</v>
      </c>
      <c r="C198" s="273">
        <v>75.475391498881422</v>
      </c>
      <c r="D198" s="362">
        <v>75.599999999999994</v>
      </c>
      <c r="E198" s="274">
        <v>388.9</v>
      </c>
      <c r="F198" s="362">
        <v>62.031732040546494</v>
      </c>
      <c r="G198" s="274">
        <v>85.654473336271479</v>
      </c>
      <c r="H198" s="362">
        <v>3</v>
      </c>
      <c r="I198" s="274">
        <v>73.464322647362977</v>
      </c>
      <c r="J198" s="362">
        <v>91.868664609960334</v>
      </c>
      <c r="K198" s="274">
        <v>40.93</v>
      </c>
      <c r="L198" s="362">
        <v>0</v>
      </c>
      <c r="M198" s="274">
        <v>21.3</v>
      </c>
      <c r="N198" s="362">
        <v>102</v>
      </c>
      <c r="O198" s="274">
        <v>0.37459543338505874</v>
      </c>
      <c r="P198" s="362">
        <v>63.353900396650509</v>
      </c>
      <c r="Q198" s="274" t="s">
        <v>51</v>
      </c>
      <c r="R198" s="362" t="s">
        <v>51</v>
      </c>
      <c r="S198" s="274">
        <v>21.853146853146853</v>
      </c>
      <c r="T198" s="362">
        <v>3.1203189694832081</v>
      </c>
      <c r="U198" s="274">
        <v>58.267157423543999</v>
      </c>
      <c r="V198" s="362">
        <v>0.64493979809400004</v>
      </c>
      <c r="W198" s="274">
        <v>0.68173578283699998</v>
      </c>
      <c r="X198" s="362" t="s">
        <v>51</v>
      </c>
      <c r="Y198" s="274">
        <v>1035.6099999999999</v>
      </c>
      <c r="Z198" s="362">
        <v>5.48</v>
      </c>
      <c r="AA198" s="274">
        <v>2.8919119007958544E-2</v>
      </c>
      <c r="AB198" s="362">
        <v>1.69</v>
      </c>
      <c r="AC198" s="274">
        <v>9488.68</v>
      </c>
      <c r="AD198" s="362">
        <v>8.8504495786460211</v>
      </c>
      <c r="AE198" s="274">
        <v>21.981057616416734</v>
      </c>
      <c r="AF198" s="362">
        <v>12.4</v>
      </c>
      <c r="AG198" s="274">
        <v>23.7</v>
      </c>
      <c r="AH198" s="362" t="s">
        <v>51</v>
      </c>
      <c r="AI198" s="274">
        <v>0</v>
      </c>
      <c r="AJ198" s="362">
        <v>80.364123025132955</v>
      </c>
      <c r="AK198" s="274">
        <v>30.63</v>
      </c>
      <c r="AL198" s="362">
        <v>14.81</v>
      </c>
      <c r="AM198" s="274">
        <v>7.3</v>
      </c>
      <c r="AN198" s="362">
        <v>63.3</v>
      </c>
      <c r="AO198" s="274">
        <v>2.6571817034087597</v>
      </c>
      <c r="AP198" s="362">
        <v>61.24</v>
      </c>
      <c r="AQ198" s="274">
        <v>46.610928635413558</v>
      </c>
      <c r="AR198" s="362">
        <v>3.58</v>
      </c>
      <c r="AS198" s="274">
        <v>5.2220249375504233</v>
      </c>
      <c r="AT198" s="362">
        <v>56.887689189351235</v>
      </c>
      <c r="AU198" s="369"/>
      <c r="AV198" s="269"/>
      <c r="BJ198" s="365"/>
      <c r="BK198" s="365"/>
      <c r="BL198" s="365"/>
      <c r="BM198" s="365"/>
      <c r="BN198" s="235"/>
      <c r="BO198" s="235"/>
      <c r="BP198" s="235"/>
      <c r="BQ198" s="235"/>
      <c r="BR198" s="235"/>
      <c r="BS198" s="235"/>
      <c r="BT198" s="235"/>
      <c r="BU198" s="235"/>
      <c r="BV198" s="235"/>
      <c r="BW198" s="235"/>
      <c r="BX198" s="235"/>
      <c r="BY198" s="235"/>
      <c r="BZ198" s="235"/>
      <c r="CA198" s="235"/>
      <c r="CB198" s="235"/>
      <c r="CC198" s="235"/>
      <c r="CD198" s="235"/>
      <c r="CE198" s="235"/>
      <c r="CF198" s="235"/>
      <c r="CG198" s="235"/>
      <c r="CH198" s="235"/>
      <c r="CI198" s="235"/>
      <c r="CJ198" s="235"/>
      <c r="CK198" s="235"/>
      <c r="CL198" s="235"/>
      <c r="CM198" s="235"/>
      <c r="CN198" s="235"/>
      <c r="CO198" s="235"/>
      <c r="CP198" s="235"/>
      <c r="CQ198" s="235"/>
      <c r="CR198" s="235"/>
      <c r="CS198" s="235"/>
      <c r="CT198" s="235"/>
      <c r="CU198" s="235"/>
      <c r="CV198" s="235"/>
      <c r="CW198" s="235"/>
      <c r="CX198" s="235"/>
      <c r="CY198" s="235"/>
      <c r="CZ198" s="235"/>
      <c r="DA198" s="235"/>
      <c r="DB198" s="235"/>
      <c r="DC198" s="235"/>
      <c r="DD198" s="235"/>
      <c r="DE198" s="235"/>
      <c r="DF198" s="235"/>
      <c r="DG198" s="235"/>
      <c r="DH198" s="235"/>
      <c r="DI198" s="235"/>
      <c r="DJ198" s="235"/>
      <c r="DK198" s="235"/>
      <c r="DL198" s="235"/>
      <c r="DM198" s="235"/>
      <c r="DN198" s="235"/>
      <c r="DO198" s="238"/>
    </row>
    <row r="199" spans="1:119">
      <c r="A199" s="399">
        <v>184</v>
      </c>
      <c r="B199" s="400" t="s">
        <v>385</v>
      </c>
      <c r="C199" s="273">
        <v>56.19047619047619</v>
      </c>
      <c r="D199" s="362">
        <v>96.8</v>
      </c>
      <c r="E199" s="274">
        <v>388.9</v>
      </c>
      <c r="F199" s="362">
        <v>62.848664688427306</v>
      </c>
      <c r="G199" s="274">
        <v>63.264094955489611</v>
      </c>
      <c r="H199" s="362">
        <v>5</v>
      </c>
      <c r="I199" s="274">
        <v>36.803874092009686</v>
      </c>
      <c r="J199" s="362">
        <v>91.394658753709194</v>
      </c>
      <c r="K199" s="274">
        <v>61.93</v>
      </c>
      <c r="L199" s="362">
        <v>0</v>
      </c>
      <c r="M199" s="274">
        <v>12.2</v>
      </c>
      <c r="N199" s="362">
        <v>23.1</v>
      </c>
      <c r="O199" s="274">
        <v>0.63275344931013799</v>
      </c>
      <c r="P199" s="362">
        <v>73.946587537091986</v>
      </c>
      <c r="Q199" s="274" t="s">
        <v>51</v>
      </c>
      <c r="R199" s="362" t="s">
        <v>51</v>
      </c>
      <c r="S199" s="274">
        <v>120.55455093429777</v>
      </c>
      <c r="T199" s="362">
        <v>2.649737057379923</v>
      </c>
      <c r="U199" s="274">
        <v>64.997136194321996</v>
      </c>
      <c r="V199" s="362">
        <v>0.65014548801200001</v>
      </c>
      <c r="W199" s="274">
        <v>9.1240671109000004</v>
      </c>
      <c r="X199" s="362" t="s">
        <v>51</v>
      </c>
      <c r="Y199" s="274">
        <v>1099.97</v>
      </c>
      <c r="Z199" s="362">
        <v>4.95</v>
      </c>
      <c r="AA199" s="274">
        <v>0.13199309574596405</v>
      </c>
      <c r="AB199" s="362">
        <v>1.47</v>
      </c>
      <c r="AC199" s="274">
        <v>9738.15</v>
      </c>
      <c r="AD199" s="362">
        <v>7.0250025306205082</v>
      </c>
      <c r="AE199" s="274">
        <v>33.643892339544514</v>
      </c>
      <c r="AF199" s="362">
        <v>12.4</v>
      </c>
      <c r="AG199" s="274">
        <v>19.84</v>
      </c>
      <c r="AH199" s="362" t="s">
        <v>51</v>
      </c>
      <c r="AI199" s="274">
        <v>117.62173808086904</v>
      </c>
      <c r="AJ199" s="362">
        <v>99.152263067781234</v>
      </c>
      <c r="AK199" s="274">
        <v>25.3</v>
      </c>
      <c r="AL199" s="362">
        <v>14.83</v>
      </c>
      <c r="AM199" s="274">
        <v>7.3</v>
      </c>
      <c r="AN199" s="362">
        <v>60.38</v>
      </c>
      <c r="AO199" s="274">
        <v>2.6571817034087597</v>
      </c>
      <c r="AP199" s="362">
        <v>68.150000000000006</v>
      </c>
      <c r="AQ199" s="274">
        <v>58.998548621190125</v>
      </c>
      <c r="AR199" s="362">
        <v>3.58</v>
      </c>
      <c r="AS199" s="274">
        <v>4.006918578917996</v>
      </c>
      <c r="AT199" s="362">
        <v>63.908404044872285</v>
      </c>
      <c r="AU199" s="369"/>
      <c r="AV199" s="269"/>
      <c r="BJ199" s="365"/>
      <c r="BK199" s="365"/>
      <c r="BL199" s="365"/>
      <c r="BM199" s="365"/>
      <c r="BN199" s="235"/>
      <c r="BO199" s="235"/>
      <c r="BP199" s="235"/>
      <c r="BQ199" s="235"/>
      <c r="BR199" s="235"/>
      <c r="BS199" s="235"/>
      <c r="BT199" s="235"/>
      <c r="BU199" s="235"/>
      <c r="BV199" s="235"/>
      <c r="BW199" s="235"/>
      <c r="BX199" s="235"/>
      <c r="BY199" s="235"/>
      <c r="BZ199" s="235"/>
      <c r="CA199" s="235"/>
      <c r="CB199" s="235"/>
      <c r="CC199" s="235"/>
      <c r="CD199" s="235"/>
      <c r="CE199" s="235"/>
      <c r="CF199" s="235"/>
      <c r="CG199" s="235"/>
      <c r="CH199" s="235"/>
      <c r="CI199" s="235"/>
      <c r="CJ199" s="235"/>
      <c r="CK199" s="235"/>
      <c r="CL199" s="235"/>
      <c r="CM199" s="235"/>
      <c r="CN199" s="235"/>
      <c r="CO199" s="235"/>
      <c r="CP199" s="235"/>
      <c r="CQ199" s="235"/>
      <c r="CR199" s="235"/>
      <c r="CS199" s="235"/>
      <c r="CT199" s="235"/>
      <c r="CU199" s="235"/>
      <c r="CV199" s="235"/>
      <c r="CW199" s="235"/>
      <c r="CX199" s="235"/>
      <c r="CY199" s="235"/>
      <c r="CZ199" s="235"/>
      <c r="DA199" s="235"/>
      <c r="DB199" s="235"/>
      <c r="DC199" s="235"/>
      <c r="DD199" s="235"/>
      <c r="DE199" s="235"/>
      <c r="DF199" s="235"/>
      <c r="DG199" s="235"/>
      <c r="DH199" s="235"/>
      <c r="DI199" s="235"/>
      <c r="DJ199" s="235"/>
      <c r="DK199" s="235"/>
      <c r="DL199" s="235"/>
      <c r="DM199" s="235"/>
      <c r="DN199" s="235"/>
      <c r="DO199" s="238"/>
    </row>
    <row r="200" spans="1:119">
      <c r="A200" s="399">
        <v>10</v>
      </c>
      <c r="B200" s="400" t="s">
        <v>212</v>
      </c>
      <c r="C200" s="273">
        <v>96.550868486352357</v>
      </c>
      <c r="D200" s="362">
        <v>102.1</v>
      </c>
      <c r="E200" s="274">
        <v>416.1</v>
      </c>
      <c r="F200" s="362">
        <v>64.705882352941174</v>
      </c>
      <c r="G200" s="274">
        <v>100</v>
      </c>
      <c r="H200" s="362">
        <v>4</v>
      </c>
      <c r="I200" s="274">
        <v>94.47791164658635</v>
      </c>
      <c r="J200" s="362">
        <v>100</v>
      </c>
      <c r="K200" s="274">
        <v>88.87</v>
      </c>
      <c r="L200" s="362">
        <v>0</v>
      </c>
      <c r="M200" s="274">
        <v>14.3</v>
      </c>
      <c r="N200" s="362">
        <v>28.2</v>
      </c>
      <c r="O200" s="274">
        <v>0.39499114596508983</v>
      </c>
      <c r="P200" s="362">
        <v>88.285786417571316</v>
      </c>
      <c r="Q200" s="274" t="s">
        <v>51</v>
      </c>
      <c r="R200" s="362" t="s">
        <v>51</v>
      </c>
      <c r="S200" s="274">
        <v>25.188916876574307</v>
      </c>
      <c r="T200" s="362">
        <v>4.1108282354665002</v>
      </c>
      <c r="U200" s="274">
        <v>19.307150996171902</v>
      </c>
      <c r="V200" s="362">
        <v>0.560545812265</v>
      </c>
      <c r="W200" s="274">
        <v>17.054924940399999</v>
      </c>
      <c r="X200" s="362" t="s">
        <v>51</v>
      </c>
      <c r="Y200" s="274">
        <v>1084.25</v>
      </c>
      <c r="Z200" s="362">
        <v>6.44</v>
      </c>
      <c r="AA200" s="274">
        <v>3.0874107738286367E-2</v>
      </c>
      <c r="AB200" s="362">
        <v>1.1000000000000001</v>
      </c>
      <c r="AC200" s="274">
        <v>8537.5</v>
      </c>
      <c r="AD200" s="362">
        <v>13.882778511023123</v>
      </c>
      <c r="AE200" s="274">
        <v>20.272049144361564</v>
      </c>
      <c r="AF200" s="362">
        <v>15.1</v>
      </c>
      <c r="AG200" s="274">
        <v>19.59</v>
      </c>
      <c r="AH200" s="362" t="s">
        <v>51</v>
      </c>
      <c r="AI200" s="274">
        <v>0.10603382984094925</v>
      </c>
      <c r="AJ200" s="362">
        <v>141.08976474514054</v>
      </c>
      <c r="AK200" s="274">
        <v>25.37</v>
      </c>
      <c r="AL200" s="362">
        <v>15.93</v>
      </c>
      <c r="AM200" s="274">
        <v>6.9</v>
      </c>
      <c r="AN200" s="362">
        <v>59.75</v>
      </c>
      <c r="AO200" s="274">
        <v>2.0869785656841149</v>
      </c>
      <c r="AP200" s="362">
        <v>77.650000000000006</v>
      </c>
      <c r="AQ200" s="274">
        <v>54.386476245992419</v>
      </c>
      <c r="AR200" s="362">
        <v>3.72</v>
      </c>
      <c r="AS200" s="274">
        <v>5.1275442658693517</v>
      </c>
      <c r="AT200" s="362">
        <v>15.657928456655521</v>
      </c>
      <c r="AU200" s="369"/>
      <c r="AV200" s="269"/>
      <c r="BJ200" s="365"/>
      <c r="BK200" s="365"/>
      <c r="BL200" s="368"/>
      <c r="BM200" s="368"/>
      <c r="BN200" s="236"/>
      <c r="BO200" s="236"/>
      <c r="BP200" s="236"/>
      <c r="BQ200" s="236"/>
      <c r="BR200" s="236"/>
      <c r="BS200" s="236"/>
      <c r="BT200" s="235"/>
      <c r="BU200" s="235"/>
      <c r="BV200" s="235"/>
      <c r="BW200" s="235"/>
      <c r="BX200" s="235"/>
      <c r="BY200" s="235"/>
      <c r="BZ200" s="235"/>
      <c r="CA200" s="235"/>
      <c r="CB200" s="235"/>
      <c r="CC200" s="235"/>
      <c r="CD200" s="235"/>
      <c r="CE200" s="235"/>
      <c r="CF200" s="235"/>
      <c r="CG200" s="235"/>
      <c r="CH200" s="235"/>
      <c r="CI200" s="235"/>
      <c r="CJ200" s="235"/>
      <c r="CK200" s="235"/>
      <c r="CL200" s="235"/>
      <c r="CM200" s="235"/>
      <c r="CN200" s="235"/>
      <c r="CO200" s="235"/>
      <c r="CP200" s="235"/>
      <c r="CQ200" s="235"/>
      <c r="CR200" s="235"/>
      <c r="CS200" s="235"/>
      <c r="CT200" s="235"/>
      <c r="CU200" s="235"/>
      <c r="CV200" s="235"/>
      <c r="CW200" s="235"/>
      <c r="CX200" s="235"/>
      <c r="CY200" s="235"/>
      <c r="CZ200" s="235"/>
      <c r="DA200" s="235"/>
      <c r="DB200" s="235"/>
      <c r="DC200" s="235"/>
      <c r="DD200" s="235"/>
      <c r="DE200" s="235"/>
      <c r="DF200" s="236"/>
      <c r="DG200" s="237"/>
      <c r="DH200" s="236"/>
      <c r="DI200" s="236"/>
      <c r="DJ200" s="236"/>
      <c r="DK200" s="235"/>
      <c r="DL200" s="235"/>
      <c r="DM200" s="236"/>
      <c r="DN200" s="235"/>
      <c r="DO200" s="238"/>
    </row>
    <row r="201" spans="1:119">
      <c r="A201" s="399">
        <v>128</v>
      </c>
      <c r="B201" s="400" t="s">
        <v>330</v>
      </c>
      <c r="C201" s="273">
        <v>71.774193548387103</v>
      </c>
      <c r="D201" s="362">
        <v>88.6</v>
      </c>
      <c r="E201" s="274">
        <v>527.9</v>
      </c>
      <c r="F201" s="362">
        <v>58.743786714866694</v>
      </c>
      <c r="G201" s="274">
        <v>73.655671034794395</v>
      </c>
      <c r="H201" s="362">
        <v>3</v>
      </c>
      <c r="I201" s="274">
        <v>64.587633491878307</v>
      </c>
      <c r="J201" s="362">
        <v>86.669679168549479</v>
      </c>
      <c r="K201" s="274">
        <v>51.43</v>
      </c>
      <c r="L201" s="362">
        <v>8.8164515423320928</v>
      </c>
      <c r="M201" s="274">
        <v>61</v>
      </c>
      <c r="N201" s="362">
        <v>87.3</v>
      </c>
      <c r="O201" s="274">
        <v>1.8052286987360189</v>
      </c>
      <c r="P201" s="362">
        <v>60.994125621328507</v>
      </c>
      <c r="Q201" s="274" t="s">
        <v>51</v>
      </c>
      <c r="R201" s="362" t="s">
        <v>51</v>
      </c>
      <c r="S201" s="274">
        <v>27.196083763937992</v>
      </c>
      <c r="T201" s="362">
        <v>5.6881067961165046</v>
      </c>
      <c r="U201" s="274">
        <v>81.067694150856994</v>
      </c>
      <c r="V201" s="362">
        <v>1.02102274984</v>
      </c>
      <c r="W201" s="274">
        <v>47.730124353900003</v>
      </c>
      <c r="X201" s="362" t="s">
        <v>51</v>
      </c>
      <c r="Y201" s="274">
        <v>931.32</v>
      </c>
      <c r="Z201" s="362">
        <v>3.64</v>
      </c>
      <c r="AA201" s="274">
        <v>9.7157695772756986E-2</v>
      </c>
      <c r="AB201" s="362">
        <v>1.65</v>
      </c>
      <c r="AC201" s="274">
        <v>9803.2900000000009</v>
      </c>
      <c r="AD201" s="362">
        <v>6.8850667888485528</v>
      </c>
      <c r="AE201" s="274">
        <v>29.550827423167846</v>
      </c>
      <c r="AF201" s="362">
        <v>11.4</v>
      </c>
      <c r="AG201" s="274">
        <v>18.190000000000001</v>
      </c>
      <c r="AH201" s="362" t="s">
        <v>51</v>
      </c>
      <c r="AI201" s="274">
        <v>123.50424288800863</v>
      </c>
      <c r="AJ201" s="362">
        <v>79.457140680548505</v>
      </c>
      <c r="AK201" s="274">
        <v>22.99</v>
      </c>
      <c r="AL201" s="362">
        <v>12.59</v>
      </c>
      <c r="AM201" s="274">
        <v>7.6</v>
      </c>
      <c r="AN201" s="362">
        <v>69.98</v>
      </c>
      <c r="AO201" s="274">
        <v>2.515609111246695</v>
      </c>
      <c r="AP201" s="362">
        <v>64.61</v>
      </c>
      <c r="AQ201" s="274">
        <v>55.106707317073166</v>
      </c>
      <c r="AR201" s="362">
        <v>3.67</v>
      </c>
      <c r="AS201" s="274">
        <v>1.5065125425459374</v>
      </c>
      <c r="AT201" s="362">
        <v>73.148439209923055</v>
      </c>
      <c r="AU201" s="369"/>
      <c r="AV201" s="269"/>
      <c r="BJ201" s="365"/>
      <c r="BK201" s="365"/>
      <c r="BL201" s="365"/>
      <c r="BM201" s="365"/>
      <c r="BN201" s="235"/>
      <c r="BO201" s="235"/>
      <c r="BP201" s="235"/>
      <c r="BQ201" s="235"/>
      <c r="BR201" s="235"/>
      <c r="BS201" s="235"/>
      <c r="BT201" s="235"/>
      <c r="BU201" s="235"/>
      <c r="BV201" s="235"/>
      <c r="BW201" s="235"/>
      <c r="BX201" s="235"/>
      <c r="BY201" s="235"/>
      <c r="BZ201" s="235"/>
      <c r="CA201" s="235"/>
      <c r="CB201" s="235"/>
      <c r="CC201" s="235"/>
      <c r="CD201" s="235"/>
      <c r="CE201" s="235"/>
      <c r="CF201" s="235"/>
      <c r="CG201" s="235"/>
      <c r="CH201" s="235"/>
      <c r="CI201" s="235"/>
      <c r="CJ201" s="235"/>
      <c r="CK201" s="235"/>
      <c r="CL201" s="235"/>
      <c r="CM201" s="235"/>
      <c r="CN201" s="235"/>
      <c r="CO201" s="235"/>
      <c r="CP201" s="235"/>
      <c r="CQ201" s="235"/>
      <c r="CR201" s="235"/>
      <c r="CS201" s="235"/>
      <c r="CT201" s="235"/>
      <c r="CU201" s="235"/>
      <c r="CV201" s="235"/>
      <c r="CW201" s="235"/>
      <c r="CX201" s="235"/>
      <c r="CY201" s="235"/>
      <c r="CZ201" s="235"/>
      <c r="DA201" s="235"/>
      <c r="DB201" s="235"/>
      <c r="DC201" s="235"/>
      <c r="DD201" s="235"/>
      <c r="DE201" s="235"/>
      <c r="DF201" s="235"/>
      <c r="DG201" s="235"/>
      <c r="DH201" s="235"/>
      <c r="DI201" s="235"/>
      <c r="DJ201" s="235"/>
      <c r="DK201" s="235"/>
      <c r="DL201" s="235"/>
      <c r="DM201" s="235"/>
      <c r="DN201" s="235"/>
      <c r="DO201" s="238"/>
    </row>
    <row r="202" spans="1:119">
      <c r="A202" s="399">
        <v>129</v>
      </c>
      <c r="B202" s="400" t="s">
        <v>331</v>
      </c>
      <c r="C202" s="273">
        <v>93.600640551860053</v>
      </c>
      <c r="D202" s="362">
        <v>66.7</v>
      </c>
      <c r="E202" s="274">
        <v>227.8</v>
      </c>
      <c r="F202" s="362">
        <v>93.502525409989403</v>
      </c>
      <c r="G202" s="274">
        <v>95.454262019080872</v>
      </c>
      <c r="H202" s="362">
        <v>3</v>
      </c>
      <c r="I202" s="274">
        <v>91.224739742804644</v>
      </c>
      <c r="J202" s="362">
        <v>97.343642825964963</v>
      </c>
      <c r="K202" s="274">
        <v>72.95</v>
      </c>
      <c r="L202" s="362">
        <v>1.4107883817427387</v>
      </c>
      <c r="M202" s="274">
        <v>36.799999999999997</v>
      </c>
      <c r="N202" s="362">
        <v>63.5</v>
      </c>
      <c r="O202" s="274">
        <v>1.6956100911702261</v>
      </c>
      <c r="P202" s="362">
        <v>88.894431626862882</v>
      </c>
      <c r="Q202" s="274" t="s">
        <v>51</v>
      </c>
      <c r="R202" s="362" t="s">
        <v>51</v>
      </c>
      <c r="S202" s="274">
        <v>37.413481324437235</v>
      </c>
      <c r="T202" s="362">
        <v>3.6201800683017695</v>
      </c>
      <c r="U202" s="274">
        <v>67.773918965746802</v>
      </c>
      <c r="V202" s="362">
        <v>1.18516026571</v>
      </c>
      <c r="W202" s="274">
        <v>45.889187288800002</v>
      </c>
      <c r="X202" s="362" t="s">
        <v>51</v>
      </c>
      <c r="Y202" s="274">
        <v>1014.88</v>
      </c>
      <c r="Z202" s="362">
        <v>6.3</v>
      </c>
      <c r="AA202" s="274">
        <v>3.0407706529142747E-2</v>
      </c>
      <c r="AB202" s="362">
        <v>1.89</v>
      </c>
      <c r="AC202" s="274">
        <v>10101.120000000001</v>
      </c>
      <c r="AD202" s="362">
        <v>13.666682214655532</v>
      </c>
      <c r="AE202" s="274">
        <v>25.423166279455696</v>
      </c>
      <c r="AF202" s="362">
        <v>15.4</v>
      </c>
      <c r="AG202" s="274">
        <v>27.42</v>
      </c>
      <c r="AH202" s="362" t="s">
        <v>51</v>
      </c>
      <c r="AI202" s="274">
        <v>0</v>
      </c>
      <c r="AJ202" s="362">
        <v>127.86816010888397</v>
      </c>
      <c r="AK202" s="274">
        <v>18.97</v>
      </c>
      <c r="AL202" s="362">
        <v>16.079999999999998</v>
      </c>
      <c r="AM202" s="274">
        <v>7.2</v>
      </c>
      <c r="AN202" s="362">
        <v>60.14</v>
      </c>
      <c r="AO202" s="274">
        <v>2.4197584955922817</v>
      </c>
      <c r="AP202" s="362">
        <v>75.680000000000007</v>
      </c>
      <c r="AQ202" s="274">
        <v>45.875797345846472</v>
      </c>
      <c r="AR202" s="362">
        <v>3.55</v>
      </c>
      <c r="AS202" s="274">
        <v>5.1753782804281299</v>
      </c>
      <c r="AT202" s="362">
        <v>64.444682109379769</v>
      </c>
      <c r="AU202" s="369"/>
      <c r="AV202" s="269"/>
      <c r="BJ202" s="365"/>
      <c r="BK202" s="365"/>
      <c r="BL202" s="365"/>
      <c r="BM202" s="365"/>
      <c r="BN202" s="235"/>
      <c r="BO202" s="235"/>
      <c r="BP202" s="235"/>
      <c r="BQ202" s="235"/>
      <c r="BR202" s="235"/>
      <c r="BS202" s="235"/>
      <c r="BT202" s="235"/>
      <c r="BU202" s="235"/>
      <c r="BV202" s="235"/>
      <c r="BW202" s="235"/>
      <c r="BX202" s="235"/>
      <c r="BY202" s="235"/>
      <c r="BZ202" s="235"/>
      <c r="CA202" s="235"/>
      <c r="CB202" s="235"/>
      <c r="CC202" s="235"/>
      <c r="CD202" s="235"/>
      <c r="CE202" s="235"/>
      <c r="CF202" s="235"/>
      <c r="CG202" s="235"/>
      <c r="CH202" s="235"/>
      <c r="CI202" s="235"/>
      <c r="CJ202" s="235"/>
      <c r="CK202" s="235"/>
      <c r="CL202" s="235"/>
      <c r="CM202" s="235"/>
      <c r="CN202" s="235"/>
      <c r="CO202" s="235"/>
      <c r="CP202" s="235"/>
      <c r="CQ202" s="235"/>
      <c r="CR202" s="235"/>
      <c r="CS202" s="235"/>
      <c r="CT202" s="235"/>
      <c r="CU202" s="235"/>
      <c r="CV202" s="235"/>
      <c r="CW202" s="235"/>
      <c r="CX202" s="235"/>
      <c r="CY202" s="235"/>
      <c r="CZ202" s="235"/>
      <c r="DA202" s="235"/>
      <c r="DB202" s="235"/>
      <c r="DC202" s="235"/>
      <c r="DD202" s="235"/>
      <c r="DE202" s="235"/>
      <c r="DF202" s="235"/>
      <c r="DG202" s="235"/>
      <c r="DH202" s="235"/>
      <c r="DI202" s="235"/>
      <c r="DJ202" s="235"/>
      <c r="DK202" s="235"/>
      <c r="DL202" s="235"/>
      <c r="DM202" s="235"/>
      <c r="DN202" s="235"/>
      <c r="DO202" s="238"/>
    </row>
    <row r="203" spans="1:119">
      <c r="A203" s="399">
        <v>130</v>
      </c>
      <c r="B203" s="400" t="s">
        <v>332</v>
      </c>
      <c r="C203" s="273">
        <v>59.9</v>
      </c>
      <c r="D203" s="362">
        <v>95.5</v>
      </c>
      <c r="E203" s="274">
        <v>250.2</v>
      </c>
      <c r="F203" s="362">
        <v>75.022130421953378</v>
      </c>
      <c r="G203" s="274">
        <v>80.761286515196218</v>
      </c>
      <c r="H203" s="362">
        <v>4</v>
      </c>
      <c r="I203" s="274">
        <v>55.292151052351649</v>
      </c>
      <c r="J203" s="362">
        <v>97.927117143700201</v>
      </c>
      <c r="K203" s="274">
        <v>76.94</v>
      </c>
      <c r="L203" s="362">
        <v>8.6701570680628262</v>
      </c>
      <c r="M203" s="274">
        <v>37.6</v>
      </c>
      <c r="N203" s="362">
        <v>80.5</v>
      </c>
      <c r="O203" s="274">
        <v>1.3117176896395717</v>
      </c>
      <c r="P203" s="362">
        <v>46.200944231336678</v>
      </c>
      <c r="Q203" s="274" t="s">
        <v>51</v>
      </c>
      <c r="R203" s="362" t="s">
        <v>51</v>
      </c>
      <c r="S203" s="274">
        <v>30.726686126901217</v>
      </c>
      <c r="T203" s="362">
        <v>3.2961996336996338</v>
      </c>
      <c r="U203" s="274">
        <v>54.390375265328402</v>
      </c>
      <c r="V203" s="362">
        <v>0.90494529280400005</v>
      </c>
      <c r="W203" s="274">
        <v>15.6891665367</v>
      </c>
      <c r="X203" s="362" t="s">
        <v>51</v>
      </c>
      <c r="Y203" s="274">
        <v>1043.25</v>
      </c>
      <c r="Z203" s="362">
        <v>5.72</v>
      </c>
      <c r="AA203" s="274">
        <v>5.5931390827251903E-2</v>
      </c>
      <c r="AB203" s="362">
        <v>1.38</v>
      </c>
      <c r="AC203" s="274">
        <v>10808.42</v>
      </c>
      <c r="AD203" s="362">
        <v>5.5453734892015056</v>
      </c>
      <c r="AE203" s="274">
        <v>29.469180371707449</v>
      </c>
      <c r="AF203" s="362">
        <v>9.6999999999999993</v>
      </c>
      <c r="AG203" s="274">
        <v>21.62</v>
      </c>
      <c r="AH203" s="362" t="s">
        <v>51</v>
      </c>
      <c r="AI203" s="274">
        <v>0</v>
      </c>
      <c r="AJ203" s="362">
        <v>125.35580621931263</v>
      </c>
      <c r="AK203" s="274">
        <v>27.29</v>
      </c>
      <c r="AL203" s="362">
        <v>13.18</v>
      </c>
      <c r="AM203" s="274">
        <v>7.6</v>
      </c>
      <c r="AN203" s="362">
        <v>65.52</v>
      </c>
      <c r="AO203" s="274">
        <v>1.7484725754727413</v>
      </c>
      <c r="AP203" s="362">
        <v>74.84</v>
      </c>
      <c r="AQ203" s="274">
        <v>53.260523804474602</v>
      </c>
      <c r="AR203" s="362">
        <v>3.57</v>
      </c>
      <c r="AS203" s="274">
        <v>7.9777137414582127</v>
      </c>
      <c r="AT203" s="362">
        <v>53.662354597700848</v>
      </c>
      <c r="AU203" s="369"/>
      <c r="AV203" s="269"/>
      <c r="BJ203" s="365"/>
      <c r="BK203" s="365"/>
      <c r="BL203" s="365"/>
      <c r="BM203" s="365"/>
      <c r="BN203" s="235"/>
      <c r="BO203" s="235"/>
      <c r="BP203" s="235"/>
      <c r="BQ203" s="235"/>
      <c r="BR203" s="235"/>
      <c r="BS203" s="235"/>
      <c r="BT203" s="235"/>
      <c r="BU203" s="235"/>
      <c r="BV203" s="235"/>
      <c r="BW203" s="235"/>
      <c r="BX203" s="235"/>
      <c r="BY203" s="235"/>
      <c r="BZ203" s="235"/>
      <c r="CA203" s="235"/>
      <c r="CB203" s="235"/>
      <c r="CC203" s="235"/>
      <c r="CD203" s="235"/>
      <c r="CE203" s="235"/>
      <c r="CF203" s="235"/>
      <c r="CG203" s="235"/>
      <c r="CH203" s="235"/>
      <c r="CI203" s="235"/>
      <c r="CJ203" s="235"/>
      <c r="CK203" s="235"/>
      <c r="CL203" s="235"/>
      <c r="CM203" s="235"/>
      <c r="CN203" s="235"/>
      <c r="CO203" s="235"/>
      <c r="CP203" s="235"/>
      <c r="CQ203" s="235"/>
      <c r="CR203" s="235"/>
      <c r="CS203" s="235"/>
      <c r="CT203" s="235"/>
      <c r="CU203" s="235"/>
      <c r="CV203" s="235"/>
      <c r="CW203" s="235"/>
      <c r="CX203" s="235"/>
      <c r="CY203" s="235"/>
      <c r="CZ203" s="235"/>
      <c r="DA203" s="235"/>
      <c r="DB203" s="235"/>
      <c r="DC203" s="235"/>
      <c r="DD203" s="235"/>
      <c r="DE203" s="235"/>
      <c r="DF203" s="235"/>
      <c r="DG203" s="235"/>
      <c r="DH203" s="235"/>
      <c r="DI203" s="235"/>
      <c r="DJ203" s="235"/>
      <c r="DK203" s="235"/>
      <c r="DL203" s="235"/>
      <c r="DM203" s="235"/>
      <c r="DN203" s="235"/>
      <c r="DO203" s="238"/>
    </row>
    <row r="204" spans="1:119">
      <c r="A204" s="399">
        <v>185</v>
      </c>
      <c r="B204" s="400" t="s">
        <v>386</v>
      </c>
      <c r="C204" s="273">
        <v>72.046109510086453</v>
      </c>
      <c r="D204" s="362">
        <v>86.2</v>
      </c>
      <c r="E204" s="274">
        <v>521.4</v>
      </c>
      <c r="F204" s="362">
        <v>14.203316510454217</v>
      </c>
      <c r="G204" s="274">
        <v>65.465032444124006</v>
      </c>
      <c r="H204" s="362">
        <v>5</v>
      </c>
      <c r="I204" s="274">
        <v>56.74891146589259</v>
      </c>
      <c r="J204" s="362">
        <v>99.711607786589767</v>
      </c>
      <c r="K204" s="274">
        <v>86.8</v>
      </c>
      <c r="L204" s="362">
        <v>0</v>
      </c>
      <c r="M204" s="274">
        <v>10.4</v>
      </c>
      <c r="N204" s="362">
        <v>28.4</v>
      </c>
      <c r="O204" s="274">
        <v>1.2694444444444444</v>
      </c>
      <c r="P204" s="362">
        <v>83.417447728911327</v>
      </c>
      <c r="Q204" s="274" t="s">
        <v>51</v>
      </c>
      <c r="R204" s="362" t="s">
        <v>51</v>
      </c>
      <c r="S204" s="274">
        <v>148.14814814814815</v>
      </c>
      <c r="T204" s="362">
        <v>3.192738520242242</v>
      </c>
      <c r="U204" s="274">
        <v>26.094568953844899</v>
      </c>
      <c r="V204" s="362">
        <v>0.66696080019199999</v>
      </c>
      <c r="W204" s="274">
        <v>0</v>
      </c>
      <c r="X204" s="362" t="s">
        <v>51</v>
      </c>
      <c r="Y204" s="274">
        <v>1355.67</v>
      </c>
      <c r="Z204" s="362">
        <v>5.66</v>
      </c>
      <c r="AA204" s="274">
        <v>0</v>
      </c>
      <c r="AB204" s="362">
        <v>0.28999999999999998</v>
      </c>
      <c r="AC204" s="274">
        <v>8498.83</v>
      </c>
      <c r="AD204" s="362">
        <v>6.3336063336063324</v>
      </c>
      <c r="AE204" s="274">
        <v>17.906683480453971</v>
      </c>
      <c r="AF204" s="362">
        <v>16.5</v>
      </c>
      <c r="AG204" s="274">
        <v>18.27</v>
      </c>
      <c r="AH204" s="362" t="s">
        <v>51</v>
      </c>
      <c r="AI204" s="274">
        <v>22.139130594277329</v>
      </c>
      <c r="AJ204" s="362">
        <v>93.950636520029505</v>
      </c>
      <c r="AK204" s="274">
        <v>89.09</v>
      </c>
      <c r="AL204" s="362">
        <v>16.37</v>
      </c>
      <c r="AM204" s="274">
        <v>7.3</v>
      </c>
      <c r="AN204" s="362">
        <v>59.09</v>
      </c>
      <c r="AO204" s="274">
        <v>2.777902270103886</v>
      </c>
      <c r="AP204" s="362">
        <v>75.23</v>
      </c>
      <c r="AQ204" s="274">
        <v>54.803293687099732</v>
      </c>
      <c r="AR204" s="362">
        <v>3.57</v>
      </c>
      <c r="AS204" s="274">
        <v>10.965487404665897</v>
      </c>
      <c r="AT204" s="362">
        <v>24.323528246743418</v>
      </c>
      <c r="AU204" s="369"/>
      <c r="AV204" s="269"/>
      <c r="BJ204" s="365"/>
      <c r="BK204" s="365"/>
      <c r="BL204" s="365"/>
      <c r="BM204" s="365"/>
      <c r="BN204" s="235"/>
      <c r="BO204" s="235"/>
      <c r="BP204" s="235"/>
      <c r="BQ204" s="235"/>
      <c r="BR204" s="235"/>
      <c r="BS204" s="235"/>
      <c r="BT204" s="235"/>
      <c r="BU204" s="235"/>
      <c r="BV204" s="235"/>
      <c r="BW204" s="235"/>
      <c r="BX204" s="235"/>
      <c r="BY204" s="235"/>
      <c r="BZ204" s="235"/>
      <c r="CA204" s="235"/>
      <c r="CB204" s="235"/>
      <c r="CC204" s="235"/>
      <c r="CD204" s="235"/>
      <c r="CE204" s="235"/>
      <c r="CF204" s="235"/>
      <c r="CG204" s="235"/>
      <c r="CH204" s="235"/>
      <c r="CI204" s="235"/>
      <c r="CJ204" s="235"/>
      <c r="CK204" s="235"/>
      <c r="CL204" s="235"/>
      <c r="CM204" s="235"/>
      <c r="CN204" s="235"/>
      <c r="CO204" s="235"/>
      <c r="CP204" s="235"/>
      <c r="CQ204" s="235"/>
      <c r="CR204" s="235"/>
      <c r="CS204" s="235"/>
      <c r="CT204" s="235"/>
      <c r="CU204" s="235"/>
      <c r="CV204" s="235"/>
      <c r="CW204" s="235"/>
      <c r="CX204" s="235"/>
      <c r="CY204" s="235"/>
      <c r="CZ204" s="235"/>
      <c r="DA204" s="235"/>
      <c r="DB204" s="235"/>
      <c r="DC204" s="235"/>
      <c r="DD204" s="235"/>
      <c r="DE204" s="235"/>
      <c r="DF204" s="235"/>
      <c r="DG204" s="235"/>
      <c r="DH204" s="235"/>
      <c r="DI204" s="235"/>
      <c r="DJ204" s="235"/>
      <c r="DK204" s="235"/>
      <c r="DL204" s="235"/>
      <c r="DM204" s="235"/>
      <c r="DN204" s="235"/>
      <c r="DO204" s="238"/>
    </row>
    <row r="205" spans="1:119">
      <c r="A205" s="399">
        <v>186</v>
      </c>
      <c r="B205" s="400" t="s">
        <v>387</v>
      </c>
      <c r="C205" s="273">
        <v>99.778614124418866</v>
      </c>
      <c r="D205" s="362">
        <v>104.1</v>
      </c>
      <c r="E205" s="274">
        <v>572.20000000000005</v>
      </c>
      <c r="F205" s="362">
        <v>100</v>
      </c>
      <c r="G205" s="274">
        <v>100</v>
      </c>
      <c r="H205" s="362">
        <v>2</v>
      </c>
      <c r="I205" s="274">
        <v>100</v>
      </c>
      <c r="J205" s="362">
        <v>100</v>
      </c>
      <c r="K205" s="274">
        <v>96.92</v>
      </c>
      <c r="L205" s="362">
        <v>0</v>
      </c>
      <c r="M205" s="274">
        <v>24.7</v>
      </c>
      <c r="N205" s="362">
        <v>340</v>
      </c>
      <c r="O205" s="274">
        <v>6.0470603206922888</v>
      </c>
      <c r="P205" s="362">
        <v>100</v>
      </c>
      <c r="Q205" s="274" t="s">
        <v>51</v>
      </c>
      <c r="R205" s="362" t="s">
        <v>51</v>
      </c>
      <c r="S205" s="274">
        <v>127.45347947998981</v>
      </c>
      <c r="T205" s="362">
        <v>7.1636810386333076</v>
      </c>
      <c r="U205" s="274">
        <v>46.571636075237002</v>
      </c>
      <c r="V205" s="362">
        <v>2.4848827518999999</v>
      </c>
      <c r="W205" s="274">
        <v>42.9011059248</v>
      </c>
      <c r="X205" s="362" t="s">
        <v>51</v>
      </c>
      <c r="Y205" s="274">
        <v>675.39</v>
      </c>
      <c r="Z205" s="362">
        <v>4.42</v>
      </c>
      <c r="AA205" s="274">
        <v>5.1562338867691029E-2</v>
      </c>
      <c r="AB205" s="362">
        <v>1.85</v>
      </c>
      <c r="AC205" s="274">
        <v>13069.2</v>
      </c>
      <c r="AD205" s="362">
        <v>6.3356085940721059</v>
      </c>
      <c r="AE205" s="274">
        <v>48.667672197083959</v>
      </c>
      <c r="AF205" s="362">
        <v>9.8000000000000007</v>
      </c>
      <c r="AG205" s="274">
        <v>24.54</v>
      </c>
      <c r="AH205" s="362" t="s">
        <v>51</v>
      </c>
      <c r="AI205" s="274">
        <v>0</v>
      </c>
      <c r="AJ205" s="362">
        <v>94.254286813750639</v>
      </c>
      <c r="AK205" s="274">
        <v>0</v>
      </c>
      <c r="AL205" s="362">
        <v>12.87</v>
      </c>
      <c r="AM205" s="274">
        <v>7.5</v>
      </c>
      <c r="AN205" s="362">
        <v>75.58</v>
      </c>
      <c r="AO205" s="274">
        <v>14.562530218879759</v>
      </c>
      <c r="AP205" s="362">
        <v>60.58</v>
      </c>
      <c r="AQ205" s="274">
        <v>58.841360727517674</v>
      </c>
      <c r="AR205" s="362">
        <v>3.69</v>
      </c>
      <c r="AS205" s="274">
        <v>8.0046404775009758</v>
      </c>
      <c r="AT205" s="362">
        <v>44.650813643981024</v>
      </c>
      <c r="AU205" s="369"/>
      <c r="AV205" s="269"/>
      <c r="BJ205" s="365"/>
      <c r="BK205" s="365"/>
      <c r="BL205" s="365"/>
      <c r="BM205" s="365"/>
      <c r="BN205" s="235"/>
      <c r="BO205" s="235"/>
      <c r="BP205" s="235"/>
      <c r="BQ205" s="235"/>
      <c r="BR205" s="235"/>
      <c r="BS205" s="235"/>
      <c r="BT205" s="235"/>
      <c r="BU205" s="235"/>
      <c r="BV205" s="235"/>
      <c r="BW205" s="235"/>
      <c r="BX205" s="235"/>
      <c r="BY205" s="235"/>
      <c r="BZ205" s="235"/>
      <c r="CA205" s="235"/>
      <c r="CB205" s="235"/>
      <c r="CC205" s="235"/>
      <c r="CD205" s="235"/>
      <c r="CE205" s="235"/>
      <c r="CF205" s="235"/>
      <c r="CG205" s="235"/>
      <c r="CH205" s="235"/>
      <c r="CI205" s="235"/>
      <c r="CJ205" s="235"/>
      <c r="CK205" s="235"/>
      <c r="CL205" s="235"/>
      <c r="CM205" s="235"/>
      <c r="CN205" s="235"/>
      <c r="CO205" s="235"/>
      <c r="CP205" s="235"/>
      <c r="CQ205" s="235"/>
      <c r="CR205" s="235"/>
      <c r="CS205" s="235"/>
      <c r="CT205" s="235"/>
      <c r="CU205" s="235"/>
      <c r="CV205" s="235"/>
      <c r="CW205" s="235"/>
      <c r="CX205" s="235"/>
      <c r="CY205" s="235"/>
      <c r="CZ205" s="235"/>
      <c r="DA205" s="235"/>
      <c r="DB205" s="235"/>
      <c r="DC205" s="235"/>
      <c r="DD205" s="235"/>
      <c r="DE205" s="235"/>
      <c r="DF205" s="235"/>
      <c r="DG205" s="235"/>
      <c r="DH205" s="235"/>
      <c r="DI205" s="235"/>
      <c r="DJ205" s="235"/>
      <c r="DK205" s="235"/>
      <c r="DL205" s="235"/>
      <c r="DM205" s="235"/>
      <c r="DN205" s="235"/>
      <c r="DO205" s="238"/>
    </row>
    <row r="206" spans="1:119">
      <c r="A206" s="399">
        <v>131</v>
      </c>
      <c r="B206" s="400" t="s">
        <v>333</v>
      </c>
      <c r="C206" s="273">
        <v>70.7</v>
      </c>
      <c r="D206" s="362">
        <v>82.5</v>
      </c>
      <c r="E206" s="274">
        <v>338.29999999999995</v>
      </c>
      <c r="F206" s="362">
        <v>89.97972398456406</v>
      </c>
      <c r="G206" s="274">
        <v>95.225325397344491</v>
      </c>
      <c r="H206" s="362">
        <v>4</v>
      </c>
      <c r="I206" s="274">
        <v>77.830499538684592</v>
      </c>
      <c r="J206" s="362">
        <v>59.565700830662571</v>
      </c>
      <c r="K206" s="274">
        <v>65.459999999999994</v>
      </c>
      <c r="L206" s="362">
        <v>1.4348206474190726</v>
      </c>
      <c r="M206" s="274">
        <v>33.299999999999997</v>
      </c>
      <c r="N206" s="362">
        <v>51.8</v>
      </c>
      <c r="O206" s="274">
        <v>1.0573885222955408</v>
      </c>
      <c r="P206" s="362">
        <v>68.912289881614228</v>
      </c>
      <c r="Q206" s="274" t="s">
        <v>51</v>
      </c>
      <c r="R206" s="362" t="s">
        <v>51</v>
      </c>
      <c r="S206" s="274">
        <v>107.49798441279225</v>
      </c>
      <c r="T206" s="362">
        <v>4.2299979947864443</v>
      </c>
      <c r="U206" s="274">
        <v>80.381730932286658</v>
      </c>
      <c r="V206" s="362">
        <v>0.52983500935399996</v>
      </c>
      <c r="W206" s="274">
        <v>83.438497502399997</v>
      </c>
      <c r="X206" s="362" t="s">
        <v>51</v>
      </c>
      <c r="Y206" s="274">
        <v>871.97</v>
      </c>
      <c r="Z206" s="362">
        <v>5.42</v>
      </c>
      <c r="AA206" s="274">
        <v>2.6716894428191668E-2</v>
      </c>
      <c r="AB206" s="362">
        <v>1.34</v>
      </c>
      <c r="AC206" s="274">
        <v>10346.870000000001</v>
      </c>
      <c r="AD206" s="362">
        <v>7.0680753992075882</v>
      </c>
      <c r="AE206" s="274">
        <v>27.180054040776223</v>
      </c>
      <c r="AF206" s="362">
        <v>9.1999999999999993</v>
      </c>
      <c r="AG206" s="274">
        <v>18.7</v>
      </c>
      <c r="AH206" s="362" t="s">
        <v>51</v>
      </c>
      <c r="AI206" s="274">
        <v>722.90518702651514</v>
      </c>
      <c r="AJ206" s="362">
        <v>114.51937521009344</v>
      </c>
      <c r="AK206" s="274">
        <v>12.46</v>
      </c>
      <c r="AL206" s="362">
        <v>12.73</v>
      </c>
      <c r="AM206" s="274">
        <v>7.6</v>
      </c>
      <c r="AN206" s="362">
        <v>65.010000000000005</v>
      </c>
      <c r="AO206" s="274">
        <v>2.1242872489876872</v>
      </c>
      <c r="AP206" s="362">
        <v>77.25</v>
      </c>
      <c r="AQ206" s="274">
        <v>48.867955709800029</v>
      </c>
      <c r="AR206" s="362">
        <v>3.78</v>
      </c>
      <c r="AS206" s="274">
        <v>1.1199073532103856</v>
      </c>
      <c r="AT206" s="362">
        <v>72.666777804466037</v>
      </c>
      <c r="AU206" s="369"/>
      <c r="AV206" s="269"/>
      <c r="BJ206" s="365"/>
      <c r="BK206" s="365"/>
      <c r="BL206" s="365"/>
      <c r="BM206" s="365"/>
      <c r="BN206" s="235"/>
      <c r="BO206" s="235"/>
      <c r="BP206" s="235"/>
      <c r="BQ206" s="235"/>
      <c r="BR206" s="235"/>
      <c r="BS206" s="235"/>
      <c r="BT206" s="235"/>
      <c r="BU206" s="235"/>
      <c r="BV206" s="235"/>
      <c r="BW206" s="235"/>
      <c r="BX206" s="235"/>
      <c r="BY206" s="235"/>
      <c r="BZ206" s="235"/>
      <c r="CA206" s="235"/>
      <c r="CB206" s="235"/>
      <c r="CC206" s="235"/>
      <c r="CD206" s="235"/>
      <c r="CE206" s="235"/>
      <c r="CF206" s="235"/>
      <c r="CG206" s="235"/>
      <c r="CH206" s="235"/>
      <c r="CI206" s="235"/>
      <c r="CJ206" s="235"/>
      <c r="CK206" s="235"/>
      <c r="CL206" s="235"/>
      <c r="CM206" s="235"/>
      <c r="CN206" s="235"/>
      <c r="CO206" s="235"/>
      <c r="CP206" s="235"/>
      <c r="CQ206" s="235"/>
      <c r="CR206" s="235"/>
      <c r="CS206" s="235"/>
      <c r="CT206" s="235"/>
      <c r="CU206" s="235"/>
      <c r="CV206" s="235"/>
      <c r="CW206" s="235"/>
      <c r="CX206" s="235"/>
      <c r="CY206" s="235"/>
      <c r="CZ206" s="235"/>
      <c r="DA206" s="235"/>
      <c r="DB206" s="235"/>
      <c r="DC206" s="235"/>
      <c r="DD206" s="235"/>
      <c r="DE206" s="235"/>
      <c r="DF206" s="235"/>
      <c r="DG206" s="235"/>
      <c r="DH206" s="235"/>
      <c r="DI206" s="235"/>
      <c r="DJ206" s="235"/>
      <c r="DK206" s="235"/>
      <c r="DL206" s="235"/>
      <c r="DM206" s="235"/>
      <c r="DN206" s="235"/>
      <c r="DO206" s="238"/>
    </row>
    <row r="207" spans="1:119">
      <c r="A207" s="399">
        <v>132</v>
      </c>
      <c r="B207" s="400" t="s">
        <v>334</v>
      </c>
      <c r="C207" s="273">
        <v>98.385093167701868</v>
      </c>
      <c r="D207" s="362">
        <v>106.4</v>
      </c>
      <c r="E207" s="274">
        <v>416.1</v>
      </c>
      <c r="F207" s="362">
        <v>0</v>
      </c>
      <c r="G207" s="274">
        <v>99.246467817896388</v>
      </c>
      <c r="H207" s="362">
        <v>4</v>
      </c>
      <c r="I207" s="274">
        <v>80.261927034611787</v>
      </c>
      <c r="J207" s="362">
        <v>100</v>
      </c>
      <c r="K207" s="274">
        <v>0.85</v>
      </c>
      <c r="L207" s="362">
        <v>0</v>
      </c>
      <c r="M207" s="274">
        <v>26.2</v>
      </c>
      <c r="N207" s="362">
        <v>62.1</v>
      </c>
      <c r="O207" s="274">
        <v>1.0560288130284998</v>
      </c>
      <c r="P207" s="362">
        <v>78.021978021978029</v>
      </c>
      <c r="Q207" s="274" t="s">
        <v>51</v>
      </c>
      <c r="R207" s="362" t="s">
        <v>51</v>
      </c>
      <c r="S207" s="274">
        <v>0</v>
      </c>
      <c r="T207" s="362">
        <v>3.6740810219304123</v>
      </c>
      <c r="U207" s="274">
        <v>13.590412199614999</v>
      </c>
      <c r="V207" s="362">
        <v>1.4015133236099999</v>
      </c>
      <c r="W207" s="274">
        <v>34.425929183500003</v>
      </c>
      <c r="X207" s="362" t="s">
        <v>51</v>
      </c>
      <c r="Y207" s="274">
        <v>1014.39</v>
      </c>
      <c r="Z207" s="362">
        <v>6.51</v>
      </c>
      <c r="AA207" s="274">
        <v>4.3734009752640444E-3</v>
      </c>
      <c r="AB207" s="362">
        <v>1.4</v>
      </c>
      <c r="AC207" s="274">
        <v>8634.36</v>
      </c>
      <c r="AD207" s="362">
        <v>11.888476698353813</v>
      </c>
      <c r="AE207" s="274">
        <v>20.140388768898486</v>
      </c>
      <c r="AF207" s="362">
        <v>15.1</v>
      </c>
      <c r="AG207" s="274">
        <v>19.86</v>
      </c>
      <c r="AH207" s="362" t="s">
        <v>51</v>
      </c>
      <c r="AI207" s="274">
        <v>0</v>
      </c>
      <c r="AJ207" s="362">
        <v>103.89804931109499</v>
      </c>
      <c r="AK207" s="274">
        <v>0</v>
      </c>
      <c r="AL207" s="362">
        <v>17.07</v>
      </c>
      <c r="AM207" s="274">
        <v>6.9</v>
      </c>
      <c r="AN207" s="362">
        <v>58.38</v>
      </c>
      <c r="AO207" s="274">
        <v>2.0869785656841149</v>
      </c>
      <c r="AP207" s="362">
        <v>74.739999999999995</v>
      </c>
      <c r="AQ207" s="274">
        <v>50.329428989751101</v>
      </c>
      <c r="AR207" s="362">
        <v>3.72</v>
      </c>
      <c r="AS207" s="274">
        <v>8.8506710842908873</v>
      </c>
      <c r="AT207" s="362">
        <v>11.815968357164341</v>
      </c>
      <c r="AU207" s="369"/>
      <c r="AV207" s="269"/>
      <c r="BJ207" s="365"/>
      <c r="BK207" s="365"/>
      <c r="BL207" s="365"/>
      <c r="BM207" s="365"/>
      <c r="BN207" s="235"/>
      <c r="BO207" s="235"/>
      <c r="BP207" s="235"/>
      <c r="BQ207" s="235"/>
      <c r="BR207" s="235"/>
      <c r="BS207" s="235"/>
      <c r="BT207" s="235"/>
      <c r="BU207" s="235"/>
      <c r="BV207" s="235"/>
      <c r="BW207" s="235"/>
      <c r="BX207" s="235"/>
      <c r="BY207" s="235"/>
      <c r="BZ207" s="235"/>
      <c r="CA207" s="235"/>
      <c r="CB207" s="235"/>
      <c r="CC207" s="235"/>
      <c r="CD207" s="235"/>
      <c r="CE207" s="235"/>
      <c r="CF207" s="235"/>
      <c r="CG207" s="235"/>
      <c r="CH207" s="235"/>
      <c r="CI207" s="235"/>
      <c r="CJ207" s="235"/>
      <c r="CK207" s="235"/>
      <c r="CL207" s="235"/>
      <c r="CM207" s="235"/>
      <c r="CN207" s="235"/>
      <c r="CO207" s="235"/>
      <c r="CP207" s="235"/>
      <c r="CQ207" s="235"/>
      <c r="CR207" s="235"/>
      <c r="CS207" s="235"/>
      <c r="CT207" s="235"/>
      <c r="CU207" s="235"/>
      <c r="CV207" s="235"/>
      <c r="CW207" s="235"/>
      <c r="CX207" s="235"/>
      <c r="CY207" s="235"/>
      <c r="CZ207" s="235"/>
      <c r="DA207" s="235"/>
      <c r="DB207" s="235"/>
      <c r="DC207" s="235"/>
      <c r="DD207" s="235"/>
      <c r="DE207" s="235"/>
      <c r="DF207" s="235"/>
      <c r="DG207" s="235"/>
      <c r="DH207" s="235"/>
      <c r="DI207" s="235"/>
      <c r="DJ207" s="235"/>
      <c r="DK207" s="235"/>
      <c r="DL207" s="235"/>
      <c r="DM207" s="235"/>
      <c r="DN207" s="235"/>
      <c r="DO207" s="238"/>
    </row>
    <row r="208" spans="1:119">
      <c r="A208" s="399">
        <v>133</v>
      </c>
      <c r="B208" s="400" t="s">
        <v>335</v>
      </c>
      <c r="C208" s="273">
        <v>95.469924812030072</v>
      </c>
      <c r="D208" s="362">
        <v>76.900000000000006</v>
      </c>
      <c r="E208" s="274">
        <v>388.9</v>
      </c>
      <c r="F208" s="362">
        <v>94.152250137645254</v>
      </c>
      <c r="G208" s="274">
        <v>97.522385464661383</v>
      </c>
      <c r="H208" s="362">
        <v>3</v>
      </c>
      <c r="I208" s="274">
        <v>91.347753743760393</v>
      </c>
      <c r="J208" s="362">
        <v>98.174389289750494</v>
      </c>
      <c r="K208" s="274">
        <v>74.77</v>
      </c>
      <c r="L208" s="362">
        <v>0</v>
      </c>
      <c r="M208" s="274">
        <v>59.6</v>
      </c>
      <c r="N208" s="362">
        <v>113</v>
      </c>
      <c r="O208" s="274">
        <v>3.2537546822046495</v>
      </c>
      <c r="P208" s="362">
        <v>88.032107566142173</v>
      </c>
      <c r="Q208" s="274" t="s">
        <v>51</v>
      </c>
      <c r="R208" s="362" t="s">
        <v>51</v>
      </c>
      <c r="S208" s="274">
        <v>29.845400823733062</v>
      </c>
      <c r="T208" s="362">
        <v>2.7577070342413301</v>
      </c>
      <c r="U208" s="274">
        <v>54.873115947929001</v>
      </c>
      <c r="V208" s="362">
        <v>0.606534833898</v>
      </c>
      <c r="W208" s="274">
        <v>29.0287862365</v>
      </c>
      <c r="X208" s="362" t="s">
        <v>51</v>
      </c>
      <c r="Y208" s="274">
        <v>915.87</v>
      </c>
      <c r="Z208" s="362">
        <v>6.05</v>
      </c>
      <c r="AA208" s="274">
        <v>2.423434612704856E-2</v>
      </c>
      <c r="AB208" s="362">
        <v>1.28</v>
      </c>
      <c r="AC208" s="274">
        <v>10079.11</v>
      </c>
      <c r="AD208" s="362">
        <v>9.9581760904858676</v>
      </c>
      <c r="AE208" s="274">
        <v>26.457838786252452</v>
      </c>
      <c r="AF208" s="362">
        <v>12.4</v>
      </c>
      <c r="AG208" s="274">
        <v>26.08</v>
      </c>
      <c r="AH208" s="362" t="s">
        <v>51</v>
      </c>
      <c r="AI208" s="274">
        <v>15.945829363754967</v>
      </c>
      <c r="AJ208" s="362">
        <v>50.289391170307084</v>
      </c>
      <c r="AK208" s="274">
        <v>14.35</v>
      </c>
      <c r="AL208" s="362">
        <v>15.04</v>
      </c>
      <c r="AM208" s="274">
        <v>7.3</v>
      </c>
      <c r="AN208" s="362">
        <v>64.28</v>
      </c>
      <c r="AO208" s="274">
        <v>2.6571817034087597</v>
      </c>
      <c r="AP208" s="362">
        <v>68.23</v>
      </c>
      <c r="AQ208" s="274">
        <v>48.88541416085318</v>
      </c>
      <c r="AR208" s="362">
        <v>3.58</v>
      </c>
      <c r="AS208" s="274">
        <v>2.4550898203592815</v>
      </c>
      <c r="AT208" s="362">
        <v>51.622492248405592</v>
      </c>
      <c r="AU208" s="369"/>
      <c r="AV208" s="269"/>
      <c r="BJ208" s="365"/>
      <c r="BK208" s="365"/>
      <c r="BL208" s="365"/>
      <c r="BM208" s="365"/>
      <c r="BN208" s="235"/>
      <c r="BO208" s="235"/>
      <c r="BP208" s="235"/>
      <c r="BQ208" s="235"/>
      <c r="BR208" s="235"/>
      <c r="BS208" s="235"/>
      <c r="BT208" s="235"/>
      <c r="BU208" s="235"/>
      <c r="BV208" s="235"/>
      <c r="BW208" s="235"/>
      <c r="BX208" s="235"/>
      <c r="BY208" s="235"/>
      <c r="BZ208" s="235"/>
      <c r="CA208" s="235"/>
      <c r="CB208" s="235"/>
      <c r="CC208" s="235"/>
      <c r="CD208" s="235"/>
      <c r="CE208" s="235"/>
      <c r="CF208" s="235"/>
      <c r="CG208" s="235"/>
      <c r="CH208" s="235"/>
      <c r="CI208" s="235"/>
      <c r="CJ208" s="235"/>
      <c r="CK208" s="235"/>
      <c r="CL208" s="235"/>
      <c r="CM208" s="235"/>
      <c r="CN208" s="235"/>
      <c r="CO208" s="235"/>
      <c r="CP208" s="235"/>
      <c r="CQ208" s="235"/>
      <c r="CR208" s="235"/>
      <c r="CS208" s="235"/>
      <c r="CT208" s="235"/>
      <c r="CU208" s="235"/>
      <c r="CV208" s="235"/>
      <c r="CW208" s="235"/>
      <c r="CX208" s="235"/>
      <c r="CY208" s="235"/>
      <c r="CZ208" s="235"/>
      <c r="DA208" s="235"/>
      <c r="DB208" s="235"/>
      <c r="DC208" s="235"/>
      <c r="DD208" s="235"/>
      <c r="DE208" s="235"/>
      <c r="DF208" s="235"/>
      <c r="DG208" s="235"/>
      <c r="DH208" s="235"/>
      <c r="DI208" s="235"/>
      <c r="DJ208" s="235"/>
      <c r="DK208" s="235"/>
      <c r="DL208" s="235"/>
      <c r="DM208" s="235"/>
      <c r="DN208" s="235"/>
      <c r="DO208" s="238"/>
    </row>
    <row r="209" spans="1:119">
      <c r="A209" s="399">
        <v>187</v>
      </c>
      <c r="B209" s="400" t="s">
        <v>388</v>
      </c>
      <c r="C209" s="273">
        <v>98.4</v>
      </c>
      <c r="D209" s="362">
        <v>111.7</v>
      </c>
      <c r="E209" s="274">
        <v>416.1</v>
      </c>
      <c r="F209" s="362">
        <v>0</v>
      </c>
      <c r="G209" s="274">
        <v>100</v>
      </c>
      <c r="H209" s="362">
        <v>4</v>
      </c>
      <c r="I209" s="274">
        <v>0</v>
      </c>
      <c r="J209" s="362">
        <v>100</v>
      </c>
      <c r="K209" s="274">
        <v>88.68</v>
      </c>
      <c r="L209" s="362">
        <v>0</v>
      </c>
      <c r="M209" s="274">
        <v>14.1</v>
      </c>
      <c r="N209" s="362">
        <v>32.299999999999997</v>
      </c>
      <c r="O209" s="274">
        <v>8.8209920920201301E-2</v>
      </c>
      <c r="P209" s="362">
        <v>97.771387491013655</v>
      </c>
      <c r="Q209" s="274" t="s">
        <v>51</v>
      </c>
      <c r="R209" s="362" t="s">
        <v>51</v>
      </c>
      <c r="S209" s="274">
        <v>70.821529745042497</v>
      </c>
      <c r="T209" s="362">
        <v>3.6740810219304123</v>
      </c>
      <c r="U209" s="274">
        <v>43.178285455645003</v>
      </c>
      <c r="V209" s="362">
        <v>3.1896953557500001</v>
      </c>
      <c r="W209" s="274">
        <v>100.001400496</v>
      </c>
      <c r="X209" s="362" t="s">
        <v>51</v>
      </c>
      <c r="Y209" s="274">
        <v>1119.67</v>
      </c>
      <c r="Z209" s="362">
        <v>5.98</v>
      </c>
      <c r="AA209" s="274">
        <v>0.14841786555340075</v>
      </c>
      <c r="AB209" s="362">
        <v>1.04</v>
      </c>
      <c r="AC209" s="274">
        <v>8773.36</v>
      </c>
      <c r="AD209" s="362">
        <v>11.148648648648649</v>
      </c>
      <c r="AE209" s="274">
        <v>19.59544879898862</v>
      </c>
      <c r="AF209" s="362">
        <v>15.1</v>
      </c>
      <c r="AG209" s="274">
        <v>16.84</v>
      </c>
      <c r="AH209" s="362" t="s">
        <v>51</v>
      </c>
      <c r="AI209" s="274">
        <v>0</v>
      </c>
      <c r="AJ209" s="362">
        <v>82.358206623134322</v>
      </c>
      <c r="AK209" s="274">
        <v>0</v>
      </c>
      <c r="AL209" s="362">
        <v>16.100000000000001</v>
      </c>
      <c r="AM209" s="274">
        <v>6.9</v>
      </c>
      <c r="AN209" s="362">
        <v>57.28</v>
      </c>
      <c r="AO209" s="274">
        <v>2.0869785656841149</v>
      </c>
      <c r="AP209" s="362">
        <v>78.290000000000006</v>
      </c>
      <c r="AQ209" s="274">
        <v>46.57190635451505</v>
      </c>
      <c r="AR209" s="362">
        <v>3.72</v>
      </c>
      <c r="AS209" s="274">
        <v>26.727370003259963</v>
      </c>
      <c r="AT209" s="362">
        <v>33.845934311946735</v>
      </c>
      <c r="AU209" s="369"/>
      <c r="AV209" s="269"/>
      <c r="BJ209" s="365"/>
      <c r="BK209" s="365"/>
      <c r="BL209" s="365"/>
      <c r="BM209" s="365"/>
      <c r="BN209" s="235"/>
      <c r="BO209" s="235"/>
      <c r="BP209" s="235"/>
      <c r="BQ209" s="235"/>
      <c r="BR209" s="235"/>
      <c r="BS209" s="235"/>
      <c r="BT209" s="235"/>
      <c r="BU209" s="235"/>
      <c r="BV209" s="235"/>
      <c r="BW209" s="235"/>
      <c r="BX209" s="235"/>
      <c r="BY209" s="235"/>
      <c r="BZ209" s="235"/>
      <c r="CA209" s="235"/>
      <c r="CB209" s="235"/>
      <c r="CC209" s="235"/>
      <c r="CD209" s="235"/>
      <c r="CE209" s="235"/>
      <c r="CF209" s="235"/>
      <c r="CG209" s="235"/>
      <c r="CH209" s="235"/>
      <c r="CI209" s="235"/>
      <c r="CJ209" s="235"/>
      <c r="CK209" s="235"/>
      <c r="CL209" s="235"/>
      <c r="CM209" s="235"/>
      <c r="CN209" s="235"/>
      <c r="CO209" s="235"/>
      <c r="CP209" s="235"/>
      <c r="CQ209" s="235"/>
      <c r="CR209" s="235"/>
      <c r="CS209" s="235"/>
      <c r="CT209" s="235"/>
      <c r="CU209" s="235"/>
      <c r="CV209" s="235"/>
      <c r="CW209" s="235"/>
      <c r="CX209" s="235"/>
      <c r="CY209" s="235"/>
      <c r="CZ209" s="235"/>
      <c r="DA209" s="235"/>
      <c r="DB209" s="235"/>
      <c r="DC209" s="235"/>
      <c r="DD209" s="235"/>
      <c r="DE209" s="235"/>
      <c r="DF209" s="235"/>
      <c r="DG209" s="235"/>
      <c r="DH209" s="235"/>
      <c r="DI209" s="235"/>
      <c r="DJ209" s="235"/>
      <c r="DK209" s="235"/>
      <c r="DL209" s="235"/>
      <c r="DM209" s="235"/>
      <c r="DN209" s="235"/>
      <c r="DO209" s="238"/>
    </row>
    <row r="210" spans="1:119">
      <c r="A210" s="399">
        <v>134</v>
      </c>
      <c r="B210" s="400" t="s">
        <v>336</v>
      </c>
      <c r="C210" s="273">
        <v>0</v>
      </c>
      <c r="D210" s="362">
        <v>100.1</v>
      </c>
      <c r="E210" s="274">
        <v>572.20000000000005</v>
      </c>
      <c r="F210" s="362">
        <v>0</v>
      </c>
      <c r="G210" s="274">
        <v>79.074358411932451</v>
      </c>
      <c r="H210" s="362">
        <v>4</v>
      </c>
      <c r="I210" s="274">
        <v>51.547564861174337</v>
      </c>
      <c r="J210" s="362">
        <v>88.637859179644664</v>
      </c>
      <c r="K210" s="274">
        <v>94.53</v>
      </c>
      <c r="L210" s="362">
        <v>0</v>
      </c>
      <c r="M210" s="274">
        <v>21.5</v>
      </c>
      <c r="N210" s="362">
        <v>37.700000000000003</v>
      </c>
      <c r="O210" s="274">
        <v>0.37821203953279425</v>
      </c>
      <c r="P210" s="362">
        <v>56.021057249396797</v>
      </c>
      <c r="Q210" s="274" t="s">
        <v>51</v>
      </c>
      <c r="R210" s="362" t="s">
        <v>51</v>
      </c>
      <c r="S210" s="274">
        <v>91.261692904403375</v>
      </c>
      <c r="T210" s="362">
        <v>7.1230637076219701</v>
      </c>
      <c r="U210" s="274">
        <v>71.84533559603878</v>
      </c>
      <c r="V210" s="362">
        <v>0.88661703470700004</v>
      </c>
      <c r="W210" s="274">
        <v>100.002273135</v>
      </c>
      <c r="X210" s="362" t="s">
        <v>51</v>
      </c>
      <c r="Y210" s="274">
        <v>848.19</v>
      </c>
      <c r="Z210" s="362">
        <v>5.1100000000000003</v>
      </c>
      <c r="AA210" s="274">
        <v>9.3490709360757276E-2</v>
      </c>
      <c r="AB210" s="362">
        <v>1.73</v>
      </c>
      <c r="AC210" s="274">
        <v>10439.82</v>
      </c>
      <c r="AD210" s="362">
        <v>6.0477536914860197</v>
      </c>
      <c r="AE210" s="274">
        <v>33.670033670033675</v>
      </c>
      <c r="AF210" s="362">
        <v>9.8000000000000007</v>
      </c>
      <c r="AG210" s="274">
        <v>19.239999999999998</v>
      </c>
      <c r="AH210" s="362" t="s">
        <v>51</v>
      </c>
      <c r="AI210" s="274">
        <v>7.8251857872735719</v>
      </c>
      <c r="AJ210" s="362">
        <v>76.731691881279588</v>
      </c>
      <c r="AK210" s="274">
        <v>4.96</v>
      </c>
      <c r="AL210" s="362">
        <v>13.03</v>
      </c>
      <c r="AM210" s="274">
        <v>7.5</v>
      </c>
      <c r="AN210" s="362">
        <v>67.239999999999995</v>
      </c>
      <c r="AO210" s="274">
        <v>14.562530218879759</v>
      </c>
      <c r="AP210" s="362">
        <v>56.78</v>
      </c>
      <c r="AQ210" s="274">
        <v>56.754385964912281</v>
      </c>
      <c r="AR210" s="362">
        <v>3.69</v>
      </c>
      <c r="AS210" s="274">
        <v>0.87217751594786663</v>
      </c>
      <c r="AT210" s="362">
        <v>69.70184239034559</v>
      </c>
      <c r="AU210" s="369"/>
      <c r="AV210" s="269"/>
      <c r="BJ210" s="365"/>
      <c r="BK210" s="365"/>
      <c r="BL210" s="365"/>
      <c r="BM210" s="365"/>
      <c r="BN210" s="235"/>
      <c r="BO210" s="235"/>
      <c r="BP210" s="235"/>
      <c r="BQ210" s="235"/>
      <c r="BR210" s="235"/>
      <c r="BS210" s="235"/>
      <c r="BT210" s="235"/>
      <c r="BU210" s="235"/>
      <c r="BV210" s="235"/>
      <c r="BW210" s="235"/>
      <c r="BX210" s="235"/>
      <c r="BY210" s="235"/>
      <c r="BZ210" s="235"/>
      <c r="CA210" s="235"/>
      <c r="CB210" s="235"/>
      <c r="CC210" s="235"/>
      <c r="CD210" s="235"/>
      <c r="CE210" s="235"/>
      <c r="CF210" s="235"/>
      <c r="CG210" s="235"/>
      <c r="CH210" s="235"/>
      <c r="CI210" s="235"/>
      <c r="CJ210" s="235"/>
      <c r="CK210" s="235"/>
      <c r="CL210" s="235"/>
      <c r="CM210" s="235"/>
      <c r="CN210" s="235"/>
      <c r="CO210" s="235"/>
      <c r="CP210" s="235"/>
      <c r="CQ210" s="235"/>
      <c r="CR210" s="235"/>
      <c r="CS210" s="235"/>
      <c r="CT210" s="235"/>
      <c r="CU210" s="235"/>
      <c r="CV210" s="235"/>
      <c r="CW210" s="235"/>
      <c r="CX210" s="235"/>
      <c r="CY210" s="235"/>
      <c r="CZ210" s="235"/>
      <c r="DA210" s="235"/>
      <c r="DB210" s="235"/>
      <c r="DC210" s="235"/>
      <c r="DD210" s="235"/>
      <c r="DE210" s="235"/>
      <c r="DF210" s="235"/>
      <c r="DG210" s="235"/>
      <c r="DH210" s="235"/>
      <c r="DI210" s="235"/>
      <c r="DJ210" s="235"/>
      <c r="DK210" s="235"/>
      <c r="DL210" s="235"/>
      <c r="DM210" s="235"/>
      <c r="DN210" s="235"/>
      <c r="DO210" s="238"/>
    </row>
    <row r="211" spans="1:119">
      <c r="A211" s="399">
        <v>188</v>
      </c>
      <c r="B211" s="400" t="s">
        <v>389</v>
      </c>
      <c r="C211" s="273">
        <v>99.1</v>
      </c>
      <c r="D211" s="362">
        <v>107.8</v>
      </c>
      <c r="E211" s="274">
        <v>416.1</v>
      </c>
      <c r="F211" s="362">
        <v>3.0058651026392962</v>
      </c>
      <c r="G211" s="274">
        <v>100</v>
      </c>
      <c r="H211" s="362">
        <v>4</v>
      </c>
      <c r="I211" s="274">
        <v>73.732021196063585</v>
      </c>
      <c r="J211" s="362">
        <v>100</v>
      </c>
      <c r="K211" s="274">
        <v>29.18</v>
      </c>
      <c r="L211" s="362">
        <v>0</v>
      </c>
      <c r="M211" s="274">
        <v>20.3</v>
      </c>
      <c r="N211" s="362">
        <v>57.3</v>
      </c>
      <c r="O211" s="274">
        <v>0.56190476190476191</v>
      </c>
      <c r="P211" s="362">
        <v>98.533724340175951</v>
      </c>
      <c r="Q211" s="274" t="s">
        <v>51</v>
      </c>
      <c r="R211" s="362" t="s">
        <v>51</v>
      </c>
      <c r="S211" s="274">
        <v>77.519379844961236</v>
      </c>
      <c r="T211" s="362">
        <v>2.05836732349055</v>
      </c>
      <c r="U211" s="274">
        <v>27.587160058205999</v>
      </c>
      <c r="V211" s="362">
        <v>0.27471342508000002</v>
      </c>
      <c r="W211" s="274">
        <v>33.564176015699999</v>
      </c>
      <c r="X211" s="362" t="s">
        <v>51</v>
      </c>
      <c r="Y211" s="274">
        <v>771.58</v>
      </c>
      <c r="Z211" s="362">
        <v>4.93</v>
      </c>
      <c r="AA211" s="274">
        <v>7.7130736598534505E-2</v>
      </c>
      <c r="AB211" s="362">
        <v>0.18</v>
      </c>
      <c r="AC211" s="274">
        <v>9091.85</v>
      </c>
      <c r="AD211" s="362">
        <v>7.6604554865424435</v>
      </c>
      <c r="AE211" s="274">
        <v>27.754532775453278</v>
      </c>
      <c r="AF211" s="362">
        <v>15.1</v>
      </c>
      <c r="AG211" s="274">
        <v>18.38</v>
      </c>
      <c r="AH211" s="362" t="s">
        <v>51</v>
      </c>
      <c r="AI211" s="274">
        <v>162.47145833333332</v>
      </c>
      <c r="AJ211" s="362">
        <v>134.44307889344262</v>
      </c>
      <c r="AK211" s="274">
        <v>26.8</v>
      </c>
      <c r="AL211" s="362">
        <v>13.74</v>
      </c>
      <c r="AM211" s="274">
        <v>6.9</v>
      </c>
      <c r="AN211" s="362">
        <v>62.86</v>
      </c>
      <c r="AO211" s="274">
        <v>2.0869785656841149</v>
      </c>
      <c r="AP211" s="362">
        <v>78.69</v>
      </c>
      <c r="AQ211" s="274">
        <v>59.355416293643692</v>
      </c>
      <c r="AR211" s="362">
        <v>3.72</v>
      </c>
      <c r="AS211" s="274">
        <v>1.8302827921932636</v>
      </c>
      <c r="AT211" s="362">
        <v>23.622513994775066</v>
      </c>
      <c r="AU211" s="369"/>
      <c r="AV211" s="269"/>
      <c r="BJ211" s="365"/>
      <c r="BK211" s="365"/>
      <c r="BL211" s="365"/>
      <c r="BM211" s="365"/>
      <c r="BN211" s="235"/>
      <c r="BO211" s="235"/>
      <c r="BP211" s="235"/>
      <c r="BQ211" s="235"/>
      <c r="BR211" s="235"/>
      <c r="BS211" s="235"/>
      <c r="BT211" s="235"/>
      <c r="BU211" s="235"/>
      <c r="BV211" s="235"/>
      <c r="BW211" s="235"/>
      <c r="BX211" s="235"/>
      <c r="BY211" s="235"/>
      <c r="BZ211" s="235"/>
      <c r="CA211" s="235"/>
      <c r="CB211" s="235"/>
      <c r="CC211" s="235"/>
      <c r="CD211" s="235"/>
      <c r="CE211" s="235"/>
      <c r="CF211" s="235"/>
      <c r="CG211" s="235"/>
      <c r="CH211" s="235"/>
      <c r="CI211" s="235"/>
      <c r="CJ211" s="235"/>
      <c r="CK211" s="235"/>
      <c r="CL211" s="235"/>
      <c r="CM211" s="235"/>
      <c r="CN211" s="235"/>
      <c r="CO211" s="235"/>
      <c r="CP211" s="235"/>
      <c r="CQ211" s="235"/>
      <c r="CR211" s="235"/>
      <c r="CS211" s="235"/>
      <c r="CT211" s="235"/>
      <c r="CU211" s="235"/>
      <c r="CV211" s="235"/>
      <c r="CW211" s="235"/>
      <c r="CX211" s="235"/>
      <c r="CY211" s="235"/>
      <c r="CZ211" s="235"/>
      <c r="DA211" s="235"/>
      <c r="DB211" s="235"/>
      <c r="DC211" s="235"/>
      <c r="DD211" s="235"/>
      <c r="DE211" s="235"/>
      <c r="DF211" s="235"/>
      <c r="DG211" s="235"/>
      <c r="DH211" s="235"/>
      <c r="DI211" s="235"/>
      <c r="DJ211" s="235"/>
      <c r="DK211" s="235"/>
      <c r="DL211" s="235"/>
      <c r="DM211" s="235"/>
      <c r="DN211" s="235"/>
      <c r="DO211" s="238"/>
    </row>
    <row r="212" spans="1:119">
      <c r="A212" s="399">
        <v>135</v>
      </c>
      <c r="B212" s="400" t="s">
        <v>337</v>
      </c>
      <c r="C212" s="273">
        <v>24.286600496277917</v>
      </c>
      <c r="D212" s="362">
        <v>83.3</v>
      </c>
      <c r="E212" s="274">
        <v>521.4</v>
      </c>
      <c r="F212" s="362">
        <v>5.7800421644413218</v>
      </c>
      <c r="G212" s="274">
        <v>83.345045678144771</v>
      </c>
      <c r="H212" s="362">
        <v>4</v>
      </c>
      <c r="I212" s="274">
        <v>77.470494979742824</v>
      </c>
      <c r="J212" s="362">
        <v>69.290231904427273</v>
      </c>
      <c r="K212" s="274">
        <v>11.65</v>
      </c>
      <c r="L212" s="362">
        <v>18.95017793594306</v>
      </c>
      <c r="M212" s="274">
        <v>12.3</v>
      </c>
      <c r="N212" s="362">
        <v>24.8</v>
      </c>
      <c r="O212" s="274">
        <v>0.63482394366197181</v>
      </c>
      <c r="P212" s="362">
        <v>38.562895291637382</v>
      </c>
      <c r="Q212" s="274" t="s">
        <v>51</v>
      </c>
      <c r="R212" s="362" t="s">
        <v>51</v>
      </c>
      <c r="S212" s="274">
        <v>89.493466976910682</v>
      </c>
      <c r="T212" s="362">
        <v>3.192738520242242</v>
      </c>
      <c r="U212" s="274">
        <v>39.693346586028824</v>
      </c>
      <c r="V212" s="362">
        <v>2.88707451333</v>
      </c>
      <c r="W212" s="274">
        <v>48.590877075999998</v>
      </c>
      <c r="X212" s="362" t="s">
        <v>51</v>
      </c>
      <c r="Y212" s="274">
        <v>1185.29</v>
      </c>
      <c r="Z212" s="362">
        <v>5.34</v>
      </c>
      <c r="AA212" s="274">
        <v>1.79600926740782E-2</v>
      </c>
      <c r="AB212" s="362">
        <v>0.63</v>
      </c>
      <c r="AC212" s="274">
        <v>9377.42</v>
      </c>
      <c r="AD212" s="362">
        <v>8.0895115298785036</v>
      </c>
      <c r="AE212" s="274">
        <v>18.39513325608343</v>
      </c>
      <c r="AF212" s="362">
        <v>16.5</v>
      </c>
      <c r="AG212" s="274">
        <v>17.53</v>
      </c>
      <c r="AH212" s="362" t="s">
        <v>51</v>
      </c>
      <c r="AI212" s="274">
        <v>21.183966163793105</v>
      </c>
      <c r="AJ212" s="362">
        <v>48.257761986147344</v>
      </c>
      <c r="AK212" s="274">
        <v>37.19</v>
      </c>
      <c r="AL212" s="362">
        <v>16.239999999999998</v>
      </c>
      <c r="AM212" s="274">
        <v>7.3</v>
      </c>
      <c r="AN212" s="362">
        <v>54.4</v>
      </c>
      <c r="AO212" s="274">
        <v>2.777902270103886</v>
      </c>
      <c r="AP212" s="362">
        <v>65.13</v>
      </c>
      <c r="AQ212" s="274">
        <v>50.60922541340296</v>
      </c>
      <c r="AR212" s="362">
        <v>3.57</v>
      </c>
      <c r="AS212" s="274">
        <v>3.6638738968050228</v>
      </c>
      <c r="AT212" s="362">
        <v>32.228748965080307</v>
      </c>
      <c r="AU212" s="369"/>
      <c r="AV212" s="269"/>
      <c r="BJ212" s="365"/>
      <c r="BK212" s="365"/>
      <c r="BL212" s="365"/>
      <c r="BM212" s="365"/>
      <c r="BN212" s="235"/>
      <c r="BO212" s="235"/>
      <c r="BP212" s="235"/>
      <c r="BQ212" s="235"/>
      <c r="BR212" s="235"/>
      <c r="BS212" s="235"/>
      <c r="BT212" s="235"/>
      <c r="BU212" s="235"/>
      <c r="BV212" s="235"/>
      <c r="BW212" s="235"/>
      <c r="BX212" s="235"/>
      <c r="BY212" s="235"/>
      <c r="BZ212" s="235"/>
      <c r="CA212" s="235"/>
      <c r="CB212" s="235"/>
      <c r="CC212" s="235"/>
      <c r="CD212" s="235"/>
      <c r="CE212" s="235"/>
      <c r="CF212" s="235"/>
      <c r="CG212" s="235"/>
      <c r="CH212" s="235"/>
      <c r="CI212" s="235"/>
      <c r="CJ212" s="235"/>
      <c r="CK212" s="235"/>
      <c r="CL212" s="235"/>
      <c r="CM212" s="235"/>
      <c r="CN212" s="235"/>
      <c r="CO212" s="235"/>
      <c r="CP212" s="235"/>
      <c r="CQ212" s="235"/>
      <c r="CR212" s="235"/>
      <c r="CS212" s="235"/>
      <c r="CT212" s="235"/>
      <c r="CU212" s="235"/>
      <c r="CV212" s="235"/>
      <c r="CW212" s="235"/>
      <c r="CX212" s="235"/>
      <c r="CY212" s="235"/>
      <c r="CZ212" s="235"/>
      <c r="DA212" s="235"/>
      <c r="DB212" s="235"/>
      <c r="DC212" s="235"/>
      <c r="DD212" s="235"/>
      <c r="DE212" s="235"/>
      <c r="DF212" s="235"/>
      <c r="DG212" s="235"/>
      <c r="DH212" s="235"/>
      <c r="DI212" s="235"/>
      <c r="DJ212" s="235"/>
      <c r="DK212" s="235"/>
      <c r="DL212" s="235"/>
      <c r="DM212" s="235"/>
      <c r="DN212" s="235"/>
      <c r="DO212" s="238"/>
    </row>
    <row r="213" spans="1:119">
      <c r="A213" s="399">
        <v>136</v>
      </c>
      <c r="B213" s="400" t="s">
        <v>338</v>
      </c>
      <c r="C213" s="273">
        <v>67.03861140630535</v>
      </c>
      <c r="D213" s="362">
        <v>101.4</v>
      </c>
      <c r="E213" s="274">
        <v>527.9</v>
      </c>
      <c r="F213" s="362">
        <v>81.691832532601239</v>
      </c>
      <c r="G213" s="274">
        <v>91.678105696636919</v>
      </c>
      <c r="H213" s="362">
        <v>3</v>
      </c>
      <c r="I213" s="274">
        <v>55.272727272727273</v>
      </c>
      <c r="J213" s="362">
        <v>98.129718599862741</v>
      </c>
      <c r="K213" s="274">
        <v>61.77</v>
      </c>
      <c r="L213" s="362">
        <v>0</v>
      </c>
      <c r="M213" s="274">
        <v>30</v>
      </c>
      <c r="N213" s="362">
        <v>72.599999999999994</v>
      </c>
      <c r="O213" s="274">
        <v>0.95113656081901776</v>
      </c>
      <c r="P213" s="362">
        <v>68.61702127659575</v>
      </c>
      <c r="Q213" s="274" t="s">
        <v>51</v>
      </c>
      <c r="R213" s="362" t="s">
        <v>51</v>
      </c>
      <c r="S213" s="274">
        <v>53.248136315228969</v>
      </c>
      <c r="T213" s="362">
        <v>4.0283428207475813</v>
      </c>
      <c r="U213" s="274">
        <v>66.510236108834349</v>
      </c>
      <c r="V213" s="362">
        <v>2.02425491751</v>
      </c>
      <c r="W213" s="274">
        <v>76.602256886399999</v>
      </c>
      <c r="X213" s="362" t="s">
        <v>51</v>
      </c>
      <c r="Y213" s="274">
        <v>856.69</v>
      </c>
      <c r="Z213" s="362">
        <v>4.67</v>
      </c>
      <c r="AA213" s="274">
        <v>9.8023489992692808E-2</v>
      </c>
      <c r="AB213" s="362">
        <v>1.18</v>
      </c>
      <c r="AC213" s="274">
        <v>9829.7099999999991</v>
      </c>
      <c r="AD213" s="362">
        <v>5.6871888587812718</v>
      </c>
      <c r="AE213" s="274">
        <v>36.369615258138772</v>
      </c>
      <c r="AF213" s="362">
        <v>11.4</v>
      </c>
      <c r="AG213" s="274">
        <v>18.55</v>
      </c>
      <c r="AH213" s="362" t="s">
        <v>51</v>
      </c>
      <c r="AI213" s="274">
        <v>27.308689433220096</v>
      </c>
      <c r="AJ213" s="362">
        <v>89.636465371996096</v>
      </c>
      <c r="AK213" s="274">
        <v>13.88</v>
      </c>
      <c r="AL213" s="362">
        <v>13.83</v>
      </c>
      <c r="AM213" s="274">
        <v>7.6</v>
      </c>
      <c r="AN213" s="362">
        <v>72.34</v>
      </c>
      <c r="AO213" s="274">
        <v>2.515609111246695</v>
      </c>
      <c r="AP213" s="362">
        <v>75.349999999999994</v>
      </c>
      <c r="AQ213" s="274">
        <v>61.151570323167959</v>
      </c>
      <c r="AR213" s="362">
        <v>3.67</v>
      </c>
      <c r="AS213" s="274">
        <v>2.1599477896847121</v>
      </c>
      <c r="AT213" s="362">
        <v>64.305655538240472</v>
      </c>
      <c r="AU213" s="369"/>
      <c r="AV213" s="269"/>
      <c r="BJ213" s="365"/>
      <c r="BK213" s="365"/>
      <c r="BL213" s="365"/>
      <c r="BM213" s="365"/>
      <c r="BN213" s="235"/>
      <c r="BO213" s="235"/>
      <c r="BP213" s="235"/>
      <c r="BQ213" s="235"/>
      <c r="BR213" s="235"/>
      <c r="BS213" s="235"/>
      <c r="BT213" s="235"/>
      <c r="BU213" s="235"/>
      <c r="BV213" s="235"/>
      <c r="BW213" s="235"/>
      <c r="BX213" s="235"/>
      <c r="BY213" s="235"/>
      <c r="BZ213" s="235"/>
      <c r="CA213" s="235"/>
      <c r="CB213" s="235"/>
      <c r="CC213" s="235"/>
      <c r="CD213" s="235"/>
      <c r="CE213" s="235"/>
      <c r="CF213" s="235"/>
      <c r="CG213" s="235"/>
      <c r="CH213" s="235"/>
      <c r="CI213" s="235"/>
      <c r="CJ213" s="235"/>
      <c r="CK213" s="235"/>
      <c r="CL213" s="235"/>
      <c r="CM213" s="235"/>
      <c r="CN213" s="235"/>
      <c r="CO213" s="235"/>
      <c r="CP213" s="235"/>
      <c r="CQ213" s="235"/>
      <c r="CR213" s="235"/>
      <c r="CS213" s="235"/>
      <c r="CT213" s="235"/>
      <c r="CU213" s="235"/>
      <c r="CV213" s="235"/>
      <c r="CW213" s="235"/>
      <c r="CX213" s="235"/>
      <c r="CY213" s="235"/>
      <c r="CZ213" s="235"/>
      <c r="DA213" s="235"/>
      <c r="DB213" s="235"/>
      <c r="DC213" s="235"/>
      <c r="DD213" s="235"/>
      <c r="DE213" s="235"/>
      <c r="DF213" s="235"/>
      <c r="DG213" s="235"/>
      <c r="DH213" s="235"/>
      <c r="DI213" s="235"/>
      <c r="DJ213" s="235"/>
      <c r="DK213" s="235"/>
      <c r="DL213" s="235"/>
      <c r="DM213" s="235"/>
      <c r="DN213" s="235"/>
      <c r="DO213" s="238"/>
    </row>
    <row r="214" spans="1:119">
      <c r="A214" s="399">
        <v>137</v>
      </c>
      <c r="B214" s="400" t="s">
        <v>339</v>
      </c>
      <c r="C214" s="273">
        <v>87.3</v>
      </c>
      <c r="D214" s="362">
        <v>85</v>
      </c>
      <c r="E214" s="274">
        <v>388.9</v>
      </c>
      <c r="F214" s="362">
        <v>0</v>
      </c>
      <c r="G214" s="274">
        <v>72.478260869565219</v>
      </c>
      <c r="H214" s="362">
        <v>4</v>
      </c>
      <c r="I214" s="274">
        <v>52.699784017278617</v>
      </c>
      <c r="J214" s="362">
        <v>80.565217391304344</v>
      </c>
      <c r="K214" s="274">
        <v>97.67</v>
      </c>
      <c r="L214" s="362">
        <v>0</v>
      </c>
      <c r="M214" s="274">
        <v>18.7</v>
      </c>
      <c r="N214" s="362">
        <v>40.799999999999997</v>
      </c>
      <c r="O214" s="274">
        <v>0.59723320158102766</v>
      </c>
      <c r="P214" s="362">
        <v>55.043478260869563</v>
      </c>
      <c r="Q214" s="274" t="s">
        <v>51</v>
      </c>
      <c r="R214" s="362" t="s">
        <v>51</v>
      </c>
      <c r="S214" s="274">
        <v>88.652482269503551</v>
      </c>
      <c r="T214" s="362">
        <v>2.1552547770700636</v>
      </c>
      <c r="U214" s="274">
        <v>68.279587410704892</v>
      </c>
      <c r="V214" s="362">
        <v>0.39556672224700001</v>
      </c>
      <c r="W214" s="274">
        <v>83.360625862199996</v>
      </c>
      <c r="X214" s="362" t="s">
        <v>51</v>
      </c>
      <c r="Y214" s="274">
        <v>1084.5</v>
      </c>
      <c r="Z214" s="362">
        <v>6.07</v>
      </c>
      <c r="AA214" s="274">
        <v>4.4070336256665642E-2</v>
      </c>
      <c r="AB214" s="362">
        <v>0.74</v>
      </c>
      <c r="AC214" s="274">
        <v>8977.9699999999993</v>
      </c>
      <c r="AD214" s="362">
        <v>6.7166924152137124</v>
      </c>
      <c r="AE214" s="274">
        <v>19.952867242733699</v>
      </c>
      <c r="AF214" s="362">
        <v>12.4</v>
      </c>
      <c r="AG214" s="274">
        <v>17.77</v>
      </c>
      <c r="AH214" s="362" t="s">
        <v>51</v>
      </c>
      <c r="AI214" s="274">
        <v>0</v>
      </c>
      <c r="AJ214" s="362">
        <v>80.064535643491666</v>
      </c>
      <c r="AK214" s="274">
        <v>101.33</v>
      </c>
      <c r="AL214" s="362">
        <v>14.34</v>
      </c>
      <c r="AM214" s="274">
        <v>7.3</v>
      </c>
      <c r="AN214" s="362">
        <v>56.88</v>
      </c>
      <c r="AO214" s="274">
        <v>2.6571817034087597</v>
      </c>
      <c r="AP214" s="362">
        <v>69.510000000000005</v>
      </c>
      <c r="AQ214" s="274">
        <v>47.535596933187293</v>
      </c>
      <c r="AR214" s="362">
        <v>3.58</v>
      </c>
      <c r="AS214" s="274">
        <v>1.2462108229859084</v>
      </c>
      <c r="AT214" s="362">
        <v>67.415897753743764</v>
      </c>
      <c r="AU214" s="369"/>
      <c r="AV214" s="269"/>
      <c r="BJ214" s="365"/>
      <c r="BK214" s="365"/>
      <c r="BL214" s="365"/>
      <c r="BM214" s="365"/>
      <c r="BN214" s="235"/>
      <c r="BO214" s="235"/>
      <c r="BP214" s="235"/>
      <c r="BQ214" s="235"/>
      <c r="BR214" s="235"/>
      <c r="BS214" s="235"/>
      <c r="BT214" s="235"/>
      <c r="BU214" s="235"/>
      <c r="BV214" s="235"/>
      <c r="BW214" s="235"/>
      <c r="BX214" s="235"/>
      <c r="BY214" s="235"/>
      <c r="BZ214" s="235"/>
      <c r="CA214" s="235"/>
      <c r="CB214" s="235"/>
      <c r="CC214" s="235"/>
      <c r="CD214" s="235"/>
      <c r="CE214" s="235"/>
      <c r="CF214" s="235"/>
      <c r="CG214" s="235"/>
      <c r="CH214" s="235"/>
      <c r="CI214" s="235"/>
      <c r="CJ214" s="235"/>
      <c r="CK214" s="235"/>
      <c r="CL214" s="235"/>
      <c r="CM214" s="235"/>
      <c r="CN214" s="235"/>
      <c r="CO214" s="235"/>
      <c r="CP214" s="235"/>
      <c r="CQ214" s="235"/>
      <c r="CR214" s="235"/>
      <c r="CS214" s="235"/>
      <c r="CT214" s="235"/>
      <c r="CU214" s="235"/>
      <c r="CV214" s="235"/>
      <c r="CW214" s="235"/>
      <c r="CX214" s="235"/>
      <c r="CY214" s="235"/>
      <c r="CZ214" s="235"/>
      <c r="DA214" s="235"/>
      <c r="DB214" s="235"/>
      <c r="DC214" s="235"/>
      <c r="DD214" s="235"/>
      <c r="DE214" s="235"/>
      <c r="DF214" s="235"/>
      <c r="DG214" s="235"/>
      <c r="DH214" s="235"/>
      <c r="DI214" s="235"/>
      <c r="DJ214" s="235"/>
      <c r="DK214" s="235"/>
      <c r="DL214" s="235"/>
      <c r="DM214" s="235"/>
      <c r="DN214" s="235"/>
      <c r="DO214" s="238"/>
    </row>
    <row r="215" spans="1:119">
      <c r="A215" s="399">
        <v>138</v>
      </c>
      <c r="B215" s="400" t="s">
        <v>340</v>
      </c>
      <c r="C215" s="273">
        <v>24.138678223185263</v>
      </c>
      <c r="D215" s="362">
        <v>117.3</v>
      </c>
      <c r="E215" s="274">
        <v>572.20000000000005</v>
      </c>
      <c r="F215" s="362">
        <v>23.098591549295776</v>
      </c>
      <c r="G215" s="274">
        <v>100</v>
      </c>
      <c r="H215" s="362">
        <v>4</v>
      </c>
      <c r="I215" s="274">
        <v>95.830007980845963</v>
      </c>
      <c r="J215" s="362">
        <v>100</v>
      </c>
      <c r="K215" s="274">
        <v>32.020000000000003</v>
      </c>
      <c r="L215" s="362">
        <v>0.12084592145015105</v>
      </c>
      <c r="M215" s="274">
        <v>18.899999999999999</v>
      </c>
      <c r="N215" s="362">
        <v>48</v>
      </c>
      <c r="O215" s="274">
        <v>0.21267150928167877</v>
      </c>
      <c r="P215" s="362">
        <v>80.523138832997986</v>
      </c>
      <c r="Q215" s="274" t="s">
        <v>51</v>
      </c>
      <c r="R215" s="362" t="s">
        <v>51</v>
      </c>
      <c r="S215" s="274">
        <v>100.7252215954875</v>
      </c>
      <c r="T215" s="362">
        <v>7.1230637076219701</v>
      </c>
      <c r="U215" s="274">
        <v>48.209484627561999</v>
      </c>
      <c r="V215" s="362">
        <v>0.40583321153700003</v>
      </c>
      <c r="W215" s="274">
        <v>25.8936361676</v>
      </c>
      <c r="X215" s="362" t="s">
        <v>51</v>
      </c>
      <c r="Y215" s="274">
        <v>886.48</v>
      </c>
      <c r="Z215" s="362">
        <v>4.53</v>
      </c>
      <c r="AA215" s="274">
        <v>0.10352181204579805</v>
      </c>
      <c r="AB215" s="362">
        <v>2.1</v>
      </c>
      <c r="AC215" s="274">
        <v>11467.93</v>
      </c>
      <c r="AD215" s="362">
        <v>5.6619823743577529</v>
      </c>
      <c r="AE215" s="274">
        <v>39.446870451237267</v>
      </c>
      <c r="AF215" s="362">
        <v>9.8000000000000007</v>
      </c>
      <c r="AG215" s="274">
        <v>20.76</v>
      </c>
      <c r="AH215" s="362" t="s">
        <v>51</v>
      </c>
      <c r="AI215" s="274">
        <v>0</v>
      </c>
      <c r="AJ215" s="362">
        <v>173.36417036379771</v>
      </c>
      <c r="AK215" s="274">
        <v>14.23</v>
      </c>
      <c r="AL215" s="362">
        <v>10.53</v>
      </c>
      <c r="AM215" s="274">
        <v>7.5</v>
      </c>
      <c r="AN215" s="362">
        <v>69.28</v>
      </c>
      <c r="AO215" s="274">
        <v>14.562530218879759</v>
      </c>
      <c r="AP215" s="362">
        <v>56.3</v>
      </c>
      <c r="AQ215" s="274">
        <v>61.640562782054687</v>
      </c>
      <c r="AR215" s="362">
        <v>3.69</v>
      </c>
      <c r="AS215" s="274">
        <v>4.1427662038479207</v>
      </c>
      <c r="AT215" s="362">
        <v>47.684869206455097</v>
      </c>
      <c r="AU215" s="369"/>
      <c r="AV215" s="269"/>
      <c r="BJ215" s="365"/>
      <c r="BK215" s="365"/>
      <c r="BL215" s="365"/>
      <c r="BM215" s="365"/>
      <c r="BN215" s="235"/>
      <c r="BO215" s="235"/>
      <c r="BP215" s="235"/>
      <c r="BQ215" s="235"/>
      <c r="BR215" s="235"/>
      <c r="BS215" s="235"/>
      <c r="BT215" s="235"/>
      <c r="BU215" s="235"/>
      <c r="BV215" s="235"/>
      <c r="BW215" s="235"/>
      <c r="BX215" s="235"/>
      <c r="BY215" s="235"/>
      <c r="BZ215" s="235"/>
      <c r="CA215" s="235"/>
      <c r="CB215" s="235"/>
      <c r="CC215" s="235"/>
      <c r="CD215" s="235"/>
      <c r="CE215" s="235"/>
      <c r="CF215" s="235"/>
      <c r="CG215" s="235"/>
      <c r="CH215" s="235"/>
      <c r="CI215" s="235"/>
      <c r="CJ215" s="235"/>
      <c r="CK215" s="235"/>
      <c r="CL215" s="235"/>
      <c r="CM215" s="235"/>
      <c r="CN215" s="235"/>
      <c r="CO215" s="235"/>
      <c r="CP215" s="235"/>
      <c r="CQ215" s="235"/>
      <c r="CR215" s="235"/>
      <c r="CS215" s="235"/>
      <c r="CT215" s="235"/>
      <c r="CU215" s="235"/>
      <c r="CV215" s="235"/>
      <c r="CW215" s="235"/>
      <c r="CX215" s="235"/>
      <c r="CY215" s="235"/>
      <c r="CZ215" s="235"/>
      <c r="DA215" s="235"/>
      <c r="DB215" s="235"/>
      <c r="DC215" s="235"/>
      <c r="DD215" s="235"/>
      <c r="DE215" s="235"/>
      <c r="DF215" s="235"/>
      <c r="DG215" s="235"/>
      <c r="DH215" s="235"/>
      <c r="DI215" s="235"/>
      <c r="DJ215" s="235"/>
      <c r="DK215" s="235"/>
      <c r="DL215" s="235"/>
      <c r="DM215" s="235"/>
      <c r="DN215" s="235"/>
      <c r="DO215" s="238"/>
    </row>
    <row r="216" spans="1:119">
      <c r="A216" s="399">
        <v>139</v>
      </c>
      <c r="B216" s="400" t="s">
        <v>341</v>
      </c>
      <c r="C216" s="273">
        <v>73.818099954975239</v>
      </c>
      <c r="D216" s="362">
        <v>89.8</v>
      </c>
      <c r="E216" s="274">
        <v>388.9</v>
      </c>
      <c r="F216" s="362">
        <v>1.1816999132697312</v>
      </c>
      <c r="G216" s="274">
        <v>92.313529921942759</v>
      </c>
      <c r="H216" s="362">
        <v>4</v>
      </c>
      <c r="I216" s="274">
        <v>63.211517165005539</v>
      </c>
      <c r="J216" s="362">
        <v>95.967042497831741</v>
      </c>
      <c r="K216" s="274">
        <v>19.72</v>
      </c>
      <c r="L216" s="362">
        <v>0</v>
      </c>
      <c r="M216" s="274">
        <v>20.100000000000001</v>
      </c>
      <c r="N216" s="362">
        <v>54.8</v>
      </c>
      <c r="O216" s="274">
        <v>0.95262806236080178</v>
      </c>
      <c r="P216" s="362">
        <v>63.388985255854294</v>
      </c>
      <c r="Q216" s="274" t="s">
        <v>51</v>
      </c>
      <c r="R216" s="362" t="s">
        <v>51</v>
      </c>
      <c r="S216" s="274">
        <v>11.304544426859598</v>
      </c>
      <c r="T216" s="362">
        <v>3.1203189694832081</v>
      </c>
      <c r="U216" s="274">
        <v>52.809347416058998</v>
      </c>
      <c r="V216" s="362">
        <v>0.82312168049000001</v>
      </c>
      <c r="W216" s="274">
        <v>11.8551437461</v>
      </c>
      <c r="X216" s="362" t="s">
        <v>51</v>
      </c>
      <c r="Y216" s="274">
        <v>929.85</v>
      </c>
      <c r="Z216" s="362">
        <v>5.82</v>
      </c>
      <c r="AA216" s="274">
        <v>1.4384184301676619E-2</v>
      </c>
      <c r="AB216" s="362">
        <v>1.55</v>
      </c>
      <c r="AC216" s="274">
        <v>9851.91</v>
      </c>
      <c r="AD216" s="362">
        <v>7.571366180966371</v>
      </c>
      <c r="AE216" s="274">
        <v>28.556889883981274</v>
      </c>
      <c r="AF216" s="362">
        <v>12.4</v>
      </c>
      <c r="AG216" s="274">
        <v>22.16</v>
      </c>
      <c r="AH216" s="362" t="s">
        <v>51</v>
      </c>
      <c r="AI216" s="274">
        <v>78.745866772763449</v>
      </c>
      <c r="AJ216" s="362">
        <v>92.979207504263798</v>
      </c>
      <c r="AK216" s="274">
        <v>27.58</v>
      </c>
      <c r="AL216" s="362">
        <v>13.02</v>
      </c>
      <c r="AM216" s="274">
        <v>7.3</v>
      </c>
      <c r="AN216" s="362">
        <v>64.849999999999994</v>
      </c>
      <c r="AO216" s="274">
        <v>2.6571817034087597</v>
      </c>
      <c r="AP216" s="362">
        <v>59.75</v>
      </c>
      <c r="AQ216" s="274">
        <v>50.724837774402879</v>
      </c>
      <c r="AR216" s="362">
        <v>3.58</v>
      </c>
      <c r="AS216" s="274">
        <v>1.6341172510379047</v>
      </c>
      <c r="AT216" s="362">
        <v>51.230902999742518</v>
      </c>
      <c r="AU216" s="369"/>
      <c r="AV216" s="269"/>
      <c r="BJ216" s="365"/>
      <c r="BK216" s="365"/>
      <c r="BL216" s="365"/>
      <c r="BM216" s="365"/>
      <c r="BN216" s="235"/>
      <c r="BO216" s="235"/>
      <c r="BP216" s="235"/>
      <c r="BQ216" s="235"/>
      <c r="BR216" s="235"/>
      <c r="BS216" s="235"/>
      <c r="BT216" s="235"/>
      <c r="BU216" s="235"/>
      <c r="BV216" s="235"/>
      <c r="BW216" s="235"/>
      <c r="BX216" s="235"/>
      <c r="BY216" s="235"/>
      <c r="BZ216" s="235"/>
      <c r="CA216" s="235"/>
      <c r="CB216" s="235"/>
      <c r="CC216" s="235"/>
      <c r="CD216" s="235"/>
      <c r="CE216" s="235"/>
      <c r="CF216" s="235"/>
      <c r="CG216" s="235"/>
      <c r="CH216" s="235"/>
      <c r="CI216" s="235"/>
      <c r="CJ216" s="235"/>
      <c r="CK216" s="235"/>
      <c r="CL216" s="235"/>
      <c r="CM216" s="235"/>
      <c r="CN216" s="235"/>
      <c r="CO216" s="235"/>
      <c r="CP216" s="235"/>
      <c r="CQ216" s="235"/>
      <c r="CR216" s="235"/>
      <c r="CS216" s="235"/>
      <c r="CT216" s="235"/>
      <c r="CU216" s="235"/>
      <c r="CV216" s="235"/>
      <c r="CW216" s="235"/>
      <c r="CX216" s="235"/>
      <c r="CY216" s="235"/>
      <c r="CZ216" s="235"/>
      <c r="DA216" s="235"/>
      <c r="DB216" s="235"/>
      <c r="DC216" s="235"/>
      <c r="DD216" s="235"/>
      <c r="DE216" s="235"/>
      <c r="DF216" s="235"/>
      <c r="DG216" s="235"/>
      <c r="DH216" s="235"/>
      <c r="DI216" s="235"/>
      <c r="DJ216" s="235"/>
      <c r="DK216" s="235"/>
      <c r="DL216" s="235"/>
      <c r="DM216" s="235"/>
      <c r="DN216" s="235"/>
      <c r="DO216" s="238"/>
    </row>
    <row r="217" spans="1:119">
      <c r="A217" s="399">
        <v>189</v>
      </c>
      <c r="B217" s="400" t="s">
        <v>390</v>
      </c>
      <c r="C217" s="273">
        <v>63.548626577579803</v>
      </c>
      <c r="D217" s="362">
        <v>94.7</v>
      </c>
      <c r="E217" s="274">
        <v>388.9</v>
      </c>
      <c r="F217" s="362">
        <v>89.305607129595245</v>
      </c>
      <c r="G217" s="274">
        <v>88.97140735239509</v>
      </c>
      <c r="H217" s="362">
        <v>4</v>
      </c>
      <c r="I217" s="274">
        <v>60.81849185297461</v>
      </c>
      <c r="J217" s="362">
        <v>94.430003713330862</v>
      </c>
      <c r="K217" s="274">
        <v>3.19</v>
      </c>
      <c r="L217" s="362">
        <v>0</v>
      </c>
      <c r="M217" s="274">
        <v>20.2</v>
      </c>
      <c r="N217" s="362">
        <v>57.7</v>
      </c>
      <c r="O217" s="274">
        <v>1.3556018168054504</v>
      </c>
      <c r="P217" s="362">
        <v>68.808020794652805</v>
      </c>
      <c r="Q217" s="274" t="s">
        <v>51</v>
      </c>
      <c r="R217" s="362" t="s">
        <v>51</v>
      </c>
      <c r="S217" s="274">
        <v>76.335877862595424</v>
      </c>
      <c r="T217" s="362">
        <v>2.649737057379923</v>
      </c>
      <c r="U217" s="274">
        <v>67.542846219646265</v>
      </c>
      <c r="V217" s="362">
        <v>0.52675757567000003</v>
      </c>
      <c r="W217" s="274">
        <v>10.5746589976</v>
      </c>
      <c r="X217" s="362" t="s">
        <v>51</v>
      </c>
      <c r="Y217" s="274">
        <v>1064</v>
      </c>
      <c r="Z217" s="362">
        <v>5.15</v>
      </c>
      <c r="AA217" s="274">
        <v>0.35046133455688944</v>
      </c>
      <c r="AB217" s="362">
        <v>1.42</v>
      </c>
      <c r="AC217" s="274">
        <v>9395.4699999999993</v>
      </c>
      <c r="AD217" s="362">
        <v>7.8776954402830626</v>
      </c>
      <c r="AE217" s="274">
        <v>29.073033707865171</v>
      </c>
      <c r="AF217" s="362">
        <v>12.4</v>
      </c>
      <c r="AG217" s="274">
        <v>17.03</v>
      </c>
      <c r="AH217" s="362" t="s">
        <v>51</v>
      </c>
      <c r="AI217" s="274">
        <v>162.33157914909927</v>
      </c>
      <c r="AJ217" s="362">
        <v>83.362442134795629</v>
      </c>
      <c r="AK217" s="274">
        <v>7.96</v>
      </c>
      <c r="AL217" s="362">
        <v>12.01</v>
      </c>
      <c r="AM217" s="274">
        <v>7.3</v>
      </c>
      <c r="AN217" s="362">
        <v>65.459999999999994</v>
      </c>
      <c r="AO217" s="274">
        <v>2.6571817034087597</v>
      </c>
      <c r="AP217" s="362">
        <v>71.41</v>
      </c>
      <c r="AQ217" s="274">
        <v>59.584513692162425</v>
      </c>
      <c r="AR217" s="362">
        <v>3.58</v>
      </c>
      <c r="AS217" s="274">
        <v>3.2808398856277385</v>
      </c>
      <c r="AT217" s="362">
        <v>65.416561858173509</v>
      </c>
      <c r="AU217" s="369"/>
      <c r="AV217" s="269"/>
      <c r="BJ217" s="365"/>
      <c r="BK217" s="365"/>
      <c r="BL217" s="365"/>
      <c r="BM217" s="365"/>
      <c r="BN217" s="235"/>
      <c r="BO217" s="235"/>
      <c r="BP217" s="235"/>
      <c r="BQ217" s="235"/>
      <c r="BR217" s="235"/>
      <c r="BS217" s="235"/>
      <c r="BT217" s="235"/>
      <c r="BU217" s="235"/>
      <c r="BV217" s="235"/>
      <c r="BW217" s="235"/>
      <c r="BX217" s="235"/>
      <c r="BY217" s="235"/>
      <c r="BZ217" s="235"/>
      <c r="CA217" s="235"/>
      <c r="CB217" s="235"/>
      <c r="CC217" s="235"/>
      <c r="CD217" s="235"/>
      <c r="CE217" s="235"/>
      <c r="CF217" s="235"/>
      <c r="CG217" s="235"/>
      <c r="CH217" s="235"/>
      <c r="CI217" s="235"/>
      <c r="CJ217" s="235"/>
      <c r="CK217" s="235"/>
      <c r="CL217" s="235"/>
      <c r="CM217" s="235"/>
      <c r="CN217" s="235"/>
      <c r="CO217" s="235"/>
      <c r="CP217" s="235"/>
      <c r="CQ217" s="235"/>
      <c r="CR217" s="235"/>
      <c r="CS217" s="235"/>
      <c r="CT217" s="235"/>
      <c r="CU217" s="235"/>
      <c r="CV217" s="235"/>
      <c r="CW217" s="235"/>
      <c r="CX217" s="235"/>
      <c r="CY217" s="235"/>
      <c r="CZ217" s="235"/>
      <c r="DA217" s="235"/>
      <c r="DB217" s="235"/>
      <c r="DC217" s="235"/>
      <c r="DD217" s="235"/>
      <c r="DE217" s="235"/>
      <c r="DF217" s="235"/>
      <c r="DG217" s="235"/>
      <c r="DH217" s="235"/>
      <c r="DI217" s="235"/>
      <c r="DJ217" s="235"/>
      <c r="DK217" s="235"/>
      <c r="DL217" s="235"/>
      <c r="DM217" s="235"/>
      <c r="DN217" s="235"/>
      <c r="DO217" s="238"/>
    </row>
    <row r="218" spans="1:119">
      <c r="A218" s="399">
        <v>140</v>
      </c>
      <c r="B218" s="400" t="s">
        <v>342</v>
      </c>
      <c r="C218" s="273">
        <v>73.301220295439947</v>
      </c>
      <c r="D218" s="362">
        <v>91</v>
      </c>
      <c r="E218" s="274">
        <v>572.20000000000005</v>
      </c>
      <c r="F218" s="362">
        <v>87.346870280248368</v>
      </c>
      <c r="G218" s="274">
        <v>89.545225709011575</v>
      </c>
      <c r="H218" s="362">
        <v>4</v>
      </c>
      <c r="I218" s="274">
        <v>75.122172974201618</v>
      </c>
      <c r="J218" s="362">
        <v>96.26894892879119</v>
      </c>
      <c r="K218" s="274">
        <v>82.68</v>
      </c>
      <c r="L218" s="362">
        <v>0.43809832873600524</v>
      </c>
      <c r="M218" s="274">
        <v>28.9</v>
      </c>
      <c r="N218" s="362">
        <v>59.4</v>
      </c>
      <c r="O218" s="274">
        <v>1.1742565845369584</v>
      </c>
      <c r="P218" s="362">
        <v>85.484141634502436</v>
      </c>
      <c r="Q218" s="274" t="s">
        <v>51</v>
      </c>
      <c r="R218" s="362" t="s">
        <v>51</v>
      </c>
      <c r="S218" s="274">
        <v>28.650011460004585</v>
      </c>
      <c r="T218" s="362">
        <v>5.2530274802049375</v>
      </c>
      <c r="U218" s="274">
        <v>59.786957583273768</v>
      </c>
      <c r="V218" s="362">
        <v>1.17884743999</v>
      </c>
      <c r="W218" s="274">
        <v>61.037969296200004</v>
      </c>
      <c r="X218" s="362" t="s">
        <v>51</v>
      </c>
      <c r="Y218" s="274">
        <v>812.63</v>
      </c>
      <c r="Z218" s="362">
        <v>5.39</v>
      </c>
      <c r="AA218" s="274">
        <v>2.3687561069493383E-2</v>
      </c>
      <c r="AB218" s="362">
        <v>1.45</v>
      </c>
      <c r="AC218" s="274">
        <v>10705.16</v>
      </c>
      <c r="AD218" s="362">
        <v>7.0300243707511507</v>
      </c>
      <c r="AE218" s="274">
        <v>34.474530552961923</v>
      </c>
      <c r="AF218" s="362">
        <v>9.8000000000000007</v>
      </c>
      <c r="AG218" s="274">
        <v>22.28</v>
      </c>
      <c r="AH218" s="362" t="s">
        <v>51</v>
      </c>
      <c r="AI218" s="274">
        <v>0</v>
      </c>
      <c r="AJ218" s="362">
        <v>107.09494198948805</v>
      </c>
      <c r="AK218" s="274">
        <v>8.8800000000000008</v>
      </c>
      <c r="AL218" s="362">
        <v>13.18</v>
      </c>
      <c r="AM218" s="274">
        <v>7.5</v>
      </c>
      <c r="AN218" s="362">
        <v>70.069999999999993</v>
      </c>
      <c r="AO218" s="274">
        <v>14.562530218879759</v>
      </c>
      <c r="AP218" s="362">
        <v>64.66</v>
      </c>
      <c r="AQ218" s="274">
        <v>54.491911418250346</v>
      </c>
      <c r="AR218" s="362">
        <v>3.69</v>
      </c>
      <c r="AS218" s="274">
        <v>3.2774126772775332</v>
      </c>
      <c r="AT218" s="362">
        <v>56.521276037610384</v>
      </c>
      <c r="AU218" s="369"/>
      <c r="AV218" s="269"/>
      <c r="BJ218" s="365"/>
      <c r="BK218" s="365"/>
      <c r="BL218" s="365"/>
      <c r="BM218" s="365"/>
      <c r="BN218" s="235"/>
      <c r="BO218" s="235"/>
      <c r="BP218" s="235"/>
      <c r="BQ218" s="235"/>
      <c r="BR218" s="235"/>
      <c r="BS218" s="235"/>
      <c r="BT218" s="235"/>
      <c r="BU218" s="235"/>
      <c r="BV218" s="235"/>
      <c r="BW218" s="235"/>
      <c r="BX218" s="235"/>
      <c r="BY218" s="235"/>
      <c r="BZ218" s="235"/>
      <c r="CA218" s="235"/>
      <c r="CB218" s="235"/>
      <c r="CC218" s="235"/>
      <c r="CD218" s="235"/>
      <c r="CE218" s="235"/>
      <c r="CF218" s="235"/>
      <c r="CG218" s="235"/>
      <c r="CH218" s="235"/>
      <c r="CI218" s="235"/>
      <c r="CJ218" s="235"/>
      <c r="CK218" s="235"/>
      <c r="CL218" s="235"/>
      <c r="CM218" s="235"/>
      <c r="CN218" s="235"/>
      <c r="CO218" s="235"/>
      <c r="CP218" s="235"/>
      <c r="CQ218" s="235"/>
      <c r="CR218" s="235"/>
      <c r="CS218" s="235"/>
      <c r="CT218" s="235"/>
      <c r="CU218" s="235"/>
      <c r="CV218" s="235"/>
      <c r="CW218" s="235"/>
      <c r="CX218" s="235"/>
      <c r="CY218" s="235"/>
      <c r="CZ218" s="235"/>
      <c r="DA218" s="235"/>
      <c r="DB218" s="235"/>
      <c r="DC218" s="235"/>
      <c r="DD218" s="235"/>
      <c r="DE218" s="235"/>
      <c r="DF218" s="235"/>
      <c r="DG218" s="235"/>
      <c r="DH218" s="235"/>
      <c r="DI218" s="235"/>
      <c r="DJ218" s="235"/>
      <c r="DK218" s="235"/>
      <c r="DL218" s="235"/>
      <c r="DM218" s="235"/>
      <c r="DN218" s="235"/>
      <c r="DO218" s="238"/>
    </row>
    <row r="219" spans="1:119">
      <c r="A219" s="399">
        <v>141</v>
      </c>
      <c r="B219" s="400" t="s">
        <v>343</v>
      </c>
      <c r="C219" s="273">
        <v>92.5</v>
      </c>
      <c r="D219" s="362">
        <v>101.5</v>
      </c>
      <c r="E219" s="274">
        <v>373.5</v>
      </c>
      <c r="F219" s="362">
        <v>43.842364532019708</v>
      </c>
      <c r="G219" s="274">
        <v>85.600606290261467</v>
      </c>
      <c r="H219" s="362">
        <v>4</v>
      </c>
      <c r="I219" s="274">
        <v>45.468221135765326</v>
      </c>
      <c r="J219" s="362">
        <v>81.205001894657073</v>
      </c>
      <c r="K219" s="274">
        <v>28.41</v>
      </c>
      <c r="L219" s="362">
        <v>11.258278145695364</v>
      </c>
      <c r="M219" s="274">
        <v>21.9</v>
      </c>
      <c r="N219" s="362">
        <v>38.1</v>
      </c>
      <c r="O219" s="274">
        <v>0.82071563088512245</v>
      </c>
      <c r="P219" s="362">
        <v>70.822281167108756</v>
      </c>
      <c r="Q219" s="274" t="s">
        <v>51</v>
      </c>
      <c r="R219" s="362" t="s">
        <v>51</v>
      </c>
      <c r="S219" s="274">
        <v>37.764350453172206</v>
      </c>
      <c r="T219" s="362">
        <v>3.7892522470835726</v>
      </c>
      <c r="U219" s="274">
        <v>73.494101655757405</v>
      </c>
      <c r="V219" s="362">
        <v>0.82589549056699996</v>
      </c>
      <c r="W219" s="274">
        <v>53.096883940300003</v>
      </c>
      <c r="X219" s="362" t="s">
        <v>51</v>
      </c>
      <c r="Y219" s="274">
        <v>1094.79</v>
      </c>
      <c r="Z219" s="362">
        <v>6.26</v>
      </c>
      <c r="AA219" s="274">
        <v>7.4302485418137248E-2</v>
      </c>
      <c r="AB219" s="362">
        <v>1.53</v>
      </c>
      <c r="AC219" s="274">
        <v>9385.7199999999993</v>
      </c>
      <c r="AD219" s="362">
        <v>8.9917127071823195</v>
      </c>
      <c r="AE219" s="274">
        <v>23.186528497409327</v>
      </c>
      <c r="AF219" s="362">
        <v>17.7</v>
      </c>
      <c r="AG219" s="274">
        <v>19.61</v>
      </c>
      <c r="AH219" s="362" t="s">
        <v>51</v>
      </c>
      <c r="AI219" s="274">
        <v>0</v>
      </c>
      <c r="AJ219" s="362">
        <v>112.28771099345998</v>
      </c>
      <c r="AK219" s="274">
        <v>68.11</v>
      </c>
      <c r="AL219" s="362">
        <v>15.11</v>
      </c>
      <c r="AM219" s="274">
        <v>6.8</v>
      </c>
      <c r="AN219" s="362">
        <v>61.18</v>
      </c>
      <c r="AO219" s="274">
        <v>2.3789171370768076</v>
      </c>
      <c r="AP219" s="362">
        <v>79.599999999999994</v>
      </c>
      <c r="AQ219" s="274">
        <v>48.861098704778918</v>
      </c>
      <c r="AR219" s="362">
        <v>3.6</v>
      </c>
      <c r="AS219" s="274">
        <v>1.0975852989440651</v>
      </c>
      <c r="AT219" s="362">
        <v>69.545589523211504</v>
      </c>
      <c r="AU219" s="369"/>
      <c r="AV219" s="269"/>
      <c r="BJ219" s="365"/>
      <c r="BK219" s="365"/>
      <c r="BL219" s="365"/>
      <c r="BM219" s="365"/>
      <c r="BN219" s="235"/>
      <c r="BO219" s="235"/>
      <c r="BP219" s="235"/>
      <c r="BQ219" s="235"/>
      <c r="BR219" s="235"/>
      <c r="BS219" s="235"/>
      <c r="BT219" s="235"/>
      <c r="BU219" s="235"/>
      <c r="BV219" s="235"/>
      <c r="BW219" s="235"/>
      <c r="BX219" s="235"/>
      <c r="BY219" s="235"/>
      <c r="BZ219" s="235"/>
      <c r="CA219" s="235"/>
      <c r="CB219" s="235"/>
      <c r="CC219" s="235"/>
      <c r="CD219" s="235"/>
      <c r="CE219" s="235"/>
      <c r="CF219" s="235"/>
      <c r="CG219" s="235"/>
      <c r="CH219" s="235"/>
      <c r="CI219" s="235"/>
      <c r="CJ219" s="235"/>
      <c r="CK219" s="235"/>
      <c r="CL219" s="235"/>
      <c r="CM219" s="235"/>
      <c r="CN219" s="235"/>
      <c r="CO219" s="235"/>
      <c r="CP219" s="235"/>
      <c r="CQ219" s="235"/>
      <c r="CR219" s="235"/>
      <c r="CS219" s="235"/>
      <c r="CT219" s="235"/>
      <c r="CU219" s="235"/>
      <c r="CV219" s="235"/>
      <c r="CW219" s="235"/>
      <c r="CX219" s="235"/>
      <c r="CY219" s="235"/>
      <c r="CZ219" s="235"/>
      <c r="DA219" s="235"/>
      <c r="DB219" s="235"/>
      <c r="DC219" s="235"/>
      <c r="DD219" s="235"/>
      <c r="DE219" s="235"/>
      <c r="DF219" s="235"/>
      <c r="DG219" s="235"/>
      <c r="DH219" s="235"/>
      <c r="DI219" s="235"/>
      <c r="DJ219" s="235"/>
      <c r="DK219" s="235"/>
      <c r="DL219" s="235"/>
      <c r="DM219" s="235"/>
      <c r="DN219" s="235"/>
      <c r="DO219" s="238"/>
    </row>
    <row r="220" spans="1:119">
      <c r="A220" s="399">
        <v>142</v>
      </c>
      <c r="B220" s="400" t="s">
        <v>344</v>
      </c>
      <c r="C220" s="273">
        <v>71.2</v>
      </c>
      <c r="D220" s="362">
        <v>85.4</v>
      </c>
      <c r="E220" s="274">
        <v>227.8</v>
      </c>
      <c r="F220" s="362">
        <v>64.470001216989175</v>
      </c>
      <c r="G220" s="274">
        <v>84.599002068881589</v>
      </c>
      <c r="H220" s="362">
        <v>3</v>
      </c>
      <c r="I220" s="274">
        <v>69.940011997600479</v>
      </c>
      <c r="J220" s="362">
        <v>88.396008275526356</v>
      </c>
      <c r="K220" s="274">
        <v>48.72</v>
      </c>
      <c r="L220" s="362">
        <v>8.0174699734830757</v>
      </c>
      <c r="M220" s="274">
        <v>39.200000000000003</v>
      </c>
      <c r="N220" s="362">
        <v>61.2</v>
      </c>
      <c r="O220" s="274">
        <v>0.80600536519936594</v>
      </c>
      <c r="P220" s="362">
        <v>67.457709626384315</v>
      </c>
      <c r="Q220" s="274" t="s">
        <v>51</v>
      </c>
      <c r="R220" s="362" t="s">
        <v>51</v>
      </c>
      <c r="S220" s="274">
        <v>30.389594602807996</v>
      </c>
      <c r="T220" s="362">
        <v>2.7729788916600766</v>
      </c>
      <c r="U220" s="274">
        <v>65.57674459529197</v>
      </c>
      <c r="V220" s="362">
        <v>0.73175522286500005</v>
      </c>
      <c r="W220" s="274">
        <v>19.231893450899999</v>
      </c>
      <c r="X220" s="362" t="s">
        <v>51</v>
      </c>
      <c r="Y220" s="274">
        <v>949.89</v>
      </c>
      <c r="Z220" s="362">
        <v>6.44</v>
      </c>
      <c r="AA220" s="274">
        <v>6.5901016672957211E-2</v>
      </c>
      <c r="AB220" s="362">
        <v>1.34</v>
      </c>
      <c r="AC220" s="274">
        <v>10219.959999999999</v>
      </c>
      <c r="AD220" s="362">
        <v>7.731538369526211</v>
      </c>
      <c r="AE220" s="274">
        <v>27.268722466960355</v>
      </c>
      <c r="AF220" s="362">
        <v>15.4</v>
      </c>
      <c r="AG220" s="274">
        <v>21.9</v>
      </c>
      <c r="AH220" s="362" t="s">
        <v>51</v>
      </c>
      <c r="AI220" s="274">
        <v>45.734930201505215</v>
      </c>
      <c r="AJ220" s="362">
        <v>129.49766746929689</v>
      </c>
      <c r="AK220" s="274">
        <v>23.49</v>
      </c>
      <c r="AL220" s="362">
        <v>14.82</v>
      </c>
      <c r="AM220" s="274">
        <v>7.2</v>
      </c>
      <c r="AN220" s="362">
        <v>66.010000000000005</v>
      </c>
      <c r="AO220" s="274">
        <v>2.4197584955922817</v>
      </c>
      <c r="AP220" s="362">
        <v>76.5</v>
      </c>
      <c r="AQ220" s="274">
        <v>52.174234034699154</v>
      </c>
      <c r="AR220" s="362">
        <v>3.55</v>
      </c>
      <c r="AS220" s="274">
        <v>1.6309888546025548</v>
      </c>
      <c r="AT220" s="362">
        <v>63.893960721503049</v>
      </c>
      <c r="AU220" s="369"/>
      <c r="AV220" s="269"/>
      <c r="BJ220" s="365"/>
      <c r="BK220" s="365"/>
      <c r="BL220" s="365"/>
      <c r="BM220" s="365"/>
      <c r="BN220" s="235"/>
      <c r="BO220" s="235"/>
      <c r="BP220" s="235"/>
      <c r="BQ220" s="235"/>
      <c r="BR220" s="235"/>
      <c r="BS220" s="235"/>
      <c r="BT220" s="235"/>
      <c r="BU220" s="235"/>
      <c r="BV220" s="235"/>
      <c r="BW220" s="235"/>
      <c r="BX220" s="235"/>
      <c r="BY220" s="235"/>
      <c r="BZ220" s="235"/>
      <c r="CA220" s="235"/>
      <c r="CB220" s="235"/>
      <c r="CC220" s="235"/>
      <c r="CD220" s="235"/>
      <c r="CE220" s="235"/>
      <c r="CF220" s="235"/>
      <c r="CG220" s="235"/>
      <c r="CH220" s="235"/>
      <c r="CI220" s="235"/>
      <c r="CJ220" s="235"/>
      <c r="CK220" s="235"/>
      <c r="CL220" s="235"/>
      <c r="CM220" s="235"/>
      <c r="CN220" s="235"/>
      <c r="CO220" s="235"/>
      <c r="CP220" s="235"/>
      <c r="CQ220" s="235"/>
      <c r="CR220" s="235"/>
      <c r="CS220" s="235"/>
      <c r="CT220" s="235"/>
      <c r="CU220" s="235"/>
      <c r="CV220" s="235"/>
      <c r="CW220" s="235"/>
      <c r="CX220" s="235"/>
      <c r="CY220" s="235"/>
      <c r="CZ220" s="235"/>
      <c r="DA220" s="235"/>
      <c r="DB220" s="235"/>
      <c r="DC220" s="235"/>
      <c r="DD220" s="235"/>
      <c r="DE220" s="235"/>
      <c r="DF220" s="235"/>
      <c r="DG220" s="235"/>
      <c r="DH220" s="235"/>
      <c r="DI220" s="235"/>
      <c r="DJ220" s="235"/>
      <c r="DK220" s="235"/>
      <c r="DL220" s="235"/>
      <c r="DM220" s="235"/>
      <c r="DN220" s="235"/>
      <c r="DO220" s="238"/>
    </row>
    <row r="221" spans="1:119">
      <c r="A221" s="399">
        <v>143</v>
      </c>
      <c r="B221" s="400" t="s">
        <v>345</v>
      </c>
      <c r="C221" s="273">
        <v>64.59854014598541</v>
      </c>
      <c r="D221" s="362">
        <v>75.8</v>
      </c>
      <c r="E221" s="274">
        <v>521.4</v>
      </c>
      <c r="F221" s="362">
        <v>0</v>
      </c>
      <c r="G221" s="274">
        <v>38.874345549738223</v>
      </c>
      <c r="H221" s="362">
        <v>4</v>
      </c>
      <c r="I221" s="274">
        <v>54.996776273372014</v>
      </c>
      <c r="J221" s="362">
        <v>79.3848167539267</v>
      </c>
      <c r="K221" s="274">
        <v>0.66</v>
      </c>
      <c r="L221" s="362">
        <v>26.572668112798265</v>
      </c>
      <c r="M221" s="274">
        <v>10.9</v>
      </c>
      <c r="N221" s="362">
        <v>31</v>
      </c>
      <c r="O221" s="274">
        <v>1.2102356902356903</v>
      </c>
      <c r="P221" s="362">
        <v>23.756544502617803</v>
      </c>
      <c r="Q221" s="274" t="s">
        <v>51</v>
      </c>
      <c r="R221" s="362" t="s">
        <v>51</v>
      </c>
      <c r="S221" s="274">
        <v>65.231572080887148</v>
      </c>
      <c r="T221" s="362">
        <v>3.192738520242242</v>
      </c>
      <c r="U221" s="274">
        <v>41.602801342838802</v>
      </c>
      <c r="V221" s="362">
        <v>5.2635938683600001</v>
      </c>
      <c r="W221" s="274">
        <v>9.5289401725699996</v>
      </c>
      <c r="X221" s="362" t="s">
        <v>51</v>
      </c>
      <c r="Y221" s="274">
        <v>1184.3699999999999</v>
      </c>
      <c r="Z221" s="362">
        <v>6.12</v>
      </c>
      <c r="AA221" s="274">
        <v>0.11884953648680771</v>
      </c>
      <c r="AB221" s="362">
        <v>0.21</v>
      </c>
      <c r="AC221" s="274">
        <v>9949.2000000000007</v>
      </c>
      <c r="AD221" s="362">
        <v>9.2562601220879532</v>
      </c>
      <c r="AE221" s="274">
        <v>10.329670329670328</v>
      </c>
      <c r="AF221" s="362">
        <v>16.5</v>
      </c>
      <c r="AG221" s="274">
        <v>16.489999999999998</v>
      </c>
      <c r="AH221" s="362" t="s">
        <v>51</v>
      </c>
      <c r="AI221" s="274">
        <v>20.969975062344137</v>
      </c>
      <c r="AJ221" s="362">
        <v>39.614662768424232</v>
      </c>
      <c r="AK221" s="274">
        <v>10.59</v>
      </c>
      <c r="AL221" s="362">
        <v>15.8</v>
      </c>
      <c r="AM221" s="274">
        <v>7.3</v>
      </c>
      <c r="AN221" s="362">
        <v>41.21</v>
      </c>
      <c r="AO221" s="274">
        <v>2.777902270103886</v>
      </c>
      <c r="AP221" s="362">
        <v>65.53</v>
      </c>
      <c r="AQ221" s="274">
        <v>43.303571428571431</v>
      </c>
      <c r="AR221" s="362">
        <v>3.57</v>
      </c>
      <c r="AS221" s="274">
        <v>8.7564770300861028</v>
      </c>
      <c r="AT221" s="362">
        <v>34.862826931412656</v>
      </c>
      <c r="AU221" s="369"/>
      <c r="AV221" s="269"/>
      <c r="BJ221" s="365"/>
      <c r="BK221" s="365"/>
      <c r="BL221" s="365"/>
      <c r="BM221" s="365"/>
      <c r="BN221" s="235"/>
      <c r="BO221" s="235"/>
      <c r="BP221" s="235"/>
      <c r="BQ221" s="235"/>
      <c r="BR221" s="235"/>
      <c r="BS221" s="235"/>
      <c r="BT221" s="235"/>
      <c r="BU221" s="235"/>
      <c r="BV221" s="235"/>
      <c r="BW221" s="235"/>
      <c r="BX221" s="235"/>
      <c r="BY221" s="235"/>
      <c r="BZ221" s="235"/>
      <c r="CA221" s="235"/>
      <c r="CB221" s="235"/>
      <c r="CC221" s="235"/>
      <c r="CD221" s="235"/>
      <c r="CE221" s="235"/>
      <c r="CF221" s="235"/>
      <c r="CG221" s="235"/>
      <c r="CH221" s="235"/>
      <c r="CI221" s="235"/>
      <c r="CJ221" s="235"/>
      <c r="CK221" s="235"/>
      <c r="CL221" s="235"/>
      <c r="CM221" s="235"/>
      <c r="CN221" s="235"/>
      <c r="CO221" s="235"/>
      <c r="CP221" s="235"/>
      <c r="CQ221" s="235"/>
      <c r="CR221" s="235"/>
      <c r="CS221" s="235"/>
      <c r="CT221" s="235"/>
      <c r="CU221" s="235"/>
      <c r="CV221" s="235"/>
      <c r="CW221" s="235"/>
      <c r="CX221" s="235"/>
      <c r="CY221" s="235"/>
      <c r="CZ221" s="235"/>
      <c r="DA221" s="235"/>
      <c r="DB221" s="235"/>
      <c r="DC221" s="235"/>
      <c r="DD221" s="235"/>
      <c r="DE221" s="235"/>
      <c r="DF221" s="235"/>
      <c r="DG221" s="235"/>
      <c r="DH221" s="235"/>
      <c r="DI221" s="235"/>
      <c r="DJ221" s="235"/>
      <c r="DK221" s="235"/>
      <c r="DL221" s="235"/>
      <c r="DM221" s="235"/>
      <c r="DN221" s="235"/>
      <c r="DO221" s="238"/>
    </row>
    <row r="222" spans="1:119">
      <c r="A222" s="399">
        <v>144</v>
      </c>
      <c r="B222" s="400" t="s">
        <v>346</v>
      </c>
      <c r="C222" s="273">
        <v>49.826216484607741</v>
      </c>
      <c r="D222" s="362">
        <v>87.9</v>
      </c>
      <c r="E222" s="274">
        <v>388.9</v>
      </c>
      <c r="F222" s="362">
        <v>63.009592326139085</v>
      </c>
      <c r="G222" s="274">
        <v>82.329136690647488</v>
      </c>
      <c r="H222" s="362">
        <v>3</v>
      </c>
      <c r="I222" s="274">
        <v>81.128048780487802</v>
      </c>
      <c r="J222" s="362">
        <v>80.350719424460422</v>
      </c>
      <c r="K222" s="274">
        <v>12.04</v>
      </c>
      <c r="L222" s="362">
        <v>0</v>
      </c>
      <c r="M222" s="274">
        <v>48.1</v>
      </c>
      <c r="N222" s="362">
        <v>144.1</v>
      </c>
      <c r="O222" s="274">
        <v>0.98873367749772245</v>
      </c>
      <c r="P222" s="362">
        <v>66.142086330935257</v>
      </c>
      <c r="Q222" s="274" t="s">
        <v>51</v>
      </c>
      <c r="R222" s="362" t="s">
        <v>51</v>
      </c>
      <c r="S222" s="274">
        <v>0</v>
      </c>
      <c r="T222" s="362">
        <v>2.1552547770700636</v>
      </c>
      <c r="U222" s="274">
        <v>63.190439354997409</v>
      </c>
      <c r="V222" s="362">
        <v>0.43325804128200002</v>
      </c>
      <c r="W222" s="274">
        <v>60.857922566900001</v>
      </c>
      <c r="X222" s="362" t="s">
        <v>51</v>
      </c>
      <c r="Y222" s="274">
        <v>1066.31</v>
      </c>
      <c r="Z222" s="362">
        <v>6.22</v>
      </c>
      <c r="AA222" s="274">
        <v>9.3209675164282052E-2</v>
      </c>
      <c r="AB222" s="362">
        <v>0.95</v>
      </c>
      <c r="AC222" s="274">
        <v>9756.58</v>
      </c>
      <c r="AD222" s="362">
        <v>9.2269265011376014</v>
      </c>
      <c r="AE222" s="274">
        <v>24.173228346456693</v>
      </c>
      <c r="AF222" s="362">
        <v>12.4</v>
      </c>
      <c r="AG222" s="274">
        <v>22.93</v>
      </c>
      <c r="AH222" s="362" t="s">
        <v>51</v>
      </c>
      <c r="AI222" s="274">
        <v>28.813695110557457</v>
      </c>
      <c r="AJ222" s="362">
        <v>78.468363110606234</v>
      </c>
      <c r="AK222" s="274">
        <v>21.45</v>
      </c>
      <c r="AL222" s="362">
        <v>17.170000000000002</v>
      </c>
      <c r="AM222" s="274">
        <v>7.3</v>
      </c>
      <c r="AN222" s="362">
        <v>63.11</v>
      </c>
      <c r="AO222" s="274">
        <v>2.6571817034087597</v>
      </c>
      <c r="AP222" s="362">
        <v>66.430000000000007</v>
      </c>
      <c r="AQ222" s="274">
        <v>54.601821352451076</v>
      </c>
      <c r="AR222" s="362">
        <v>3.58</v>
      </c>
      <c r="AS222" s="274">
        <v>1.7452267064766889</v>
      </c>
      <c r="AT222" s="362">
        <v>62.880675868285202</v>
      </c>
      <c r="AU222" s="369"/>
      <c r="AV222" s="269"/>
      <c r="BJ222" s="365"/>
      <c r="BK222" s="365"/>
      <c r="BL222" s="365"/>
      <c r="BM222" s="365"/>
      <c r="BN222" s="235"/>
      <c r="BO222" s="235"/>
      <c r="BP222" s="235"/>
      <c r="BQ222" s="235"/>
      <c r="BR222" s="235"/>
      <c r="BS222" s="235"/>
      <c r="BT222" s="235"/>
      <c r="BU222" s="235"/>
      <c r="BV222" s="235"/>
      <c r="BW222" s="235"/>
      <c r="BX222" s="235"/>
      <c r="BY222" s="235"/>
      <c r="BZ222" s="235"/>
      <c r="CA222" s="235"/>
      <c r="CB222" s="235"/>
      <c r="CC222" s="235"/>
      <c r="CD222" s="235"/>
      <c r="CE222" s="235"/>
      <c r="CF222" s="235"/>
      <c r="CG222" s="235"/>
      <c r="CH222" s="235"/>
      <c r="CI222" s="235"/>
      <c r="CJ222" s="235"/>
      <c r="CK222" s="235"/>
      <c r="CL222" s="235"/>
      <c r="CM222" s="235"/>
      <c r="CN222" s="235"/>
      <c r="CO222" s="235"/>
      <c r="CP222" s="235"/>
      <c r="CQ222" s="235"/>
      <c r="CR222" s="235"/>
      <c r="CS222" s="235"/>
      <c r="CT222" s="235"/>
      <c r="CU222" s="235"/>
      <c r="CV222" s="235"/>
      <c r="CW222" s="235"/>
      <c r="CX222" s="235"/>
      <c r="CY222" s="235"/>
      <c r="CZ222" s="235"/>
      <c r="DA222" s="235"/>
      <c r="DB222" s="235"/>
      <c r="DC222" s="235"/>
      <c r="DD222" s="235"/>
      <c r="DE222" s="235"/>
      <c r="DF222" s="235"/>
      <c r="DG222" s="235"/>
      <c r="DH222" s="235"/>
      <c r="DI222" s="235"/>
      <c r="DJ222" s="235"/>
      <c r="DK222" s="235"/>
      <c r="DL222" s="235"/>
      <c r="DM222" s="235"/>
      <c r="DN222" s="235"/>
      <c r="DO222" s="238"/>
    </row>
    <row r="223" spans="1:119">
      <c r="A223" s="399">
        <v>190</v>
      </c>
      <c r="B223" s="400" t="s">
        <v>391</v>
      </c>
      <c r="C223" s="273">
        <v>66.2</v>
      </c>
      <c r="D223" s="362">
        <v>86.9</v>
      </c>
      <c r="E223" s="274">
        <v>388.9</v>
      </c>
      <c r="F223" s="362">
        <v>83.427210697440131</v>
      </c>
      <c r="G223" s="274">
        <v>94.069698218619763</v>
      </c>
      <c r="H223" s="362">
        <v>4</v>
      </c>
      <c r="I223" s="274">
        <v>65.598388425968309</v>
      </c>
      <c r="J223" s="362">
        <v>96.0800476255896</v>
      </c>
      <c r="K223" s="274">
        <v>23.85</v>
      </c>
      <c r="L223" s="362">
        <v>0</v>
      </c>
      <c r="M223" s="274">
        <v>40.4</v>
      </c>
      <c r="N223" s="362">
        <v>102.1</v>
      </c>
      <c r="O223" s="274">
        <v>1.8112214129980981</v>
      </c>
      <c r="P223" s="362">
        <v>84.535421532261751</v>
      </c>
      <c r="Q223" s="274" t="s">
        <v>51</v>
      </c>
      <c r="R223" s="362" t="s">
        <v>51</v>
      </c>
      <c r="S223" s="274">
        <v>46.674445740956827</v>
      </c>
      <c r="T223" s="362">
        <v>2.649737057379923</v>
      </c>
      <c r="U223" s="274">
        <v>45.007738822155972</v>
      </c>
      <c r="V223" s="362">
        <v>0.91471289566299996</v>
      </c>
      <c r="W223" s="274">
        <v>25.336319636500001</v>
      </c>
      <c r="X223" s="362" t="s">
        <v>51</v>
      </c>
      <c r="Y223" s="274">
        <v>899.64</v>
      </c>
      <c r="Z223" s="362">
        <v>6.01</v>
      </c>
      <c r="AA223" s="274">
        <v>3.8194119664530915E-2</v>
      </c>
      <c r="AB223" s="362">
        <v>1.61</v>
      </c>
      <c r="AC223" s="274">
        <v>10003.35</v>
      </c>
      <c r="AD223" s="362">
        <v>10.185883464410319</v>
      </c>
      <c r="AE223" s="274">
        <v>27.792509115014912</v>
      </c>
      <c r="AF223" s="362">
        <v>12.4</v>
      </c>
      <c r="AG223" s="274">
        <v>23.57</v>
      </c>
      <c r="AH223" s="362" t="s">
        <v>51</v>
      </c>
      <c r="AI223" s="274">
        <v>0</v>
      </c>
      <c r="AJ223" s="362">
        <v>111.35441245318351</v>
      </c>
      <c r="AK223" s="274">
        <v>20.97</v>
      </c>
      <c r="AL223" s="362">
        <v>15.56</v>
      </c>
      <c r="AM223" s="274">
        <v>7.3</v>
      </c>
      <c r="AN223" s="362">
        <v>62.5</v>
      </c>
      <c r="AO223" s="274">
        <v>2.6571817034087597</v>
      </c>
      <c r="AP223" s="362">
        <v>62.7</v>
      </c>
      <c r="AQ223" s="274">
        <v>53.565573770491802</v>
      </c>
      <c r="AR223" s="362">
        <v>3.58</v>
      </c>
      <c r="AS223" s="274">
        <v>3.8858998567818799</v>
      </c>
      <c r="AT223" s="362">
        <v>42.626360831873988</v>
      </c>
      <c r="AU223" s="369"/>
      <c r="AV223" s="269"/>
      <c r="BJ223" s="365"/>
      <c r="BK223" s="365"/>
      <c r="BL223" s="365"/>
      <c r="BM223" s="365"/>
      <c r="BN223" s="235"/>
      <c r="BO223" s="235"/>
      <c r="BP223" s="235"/>
      <c r="BQ223" s="235"/>
      <c r="BR223" s="235"/>
      <c r="BS223" s="235"/>
      <c r="BT223" s="235"/>
      <c r="BU223" s="235"/>
      <c r="BV223" s="235"/>
      <c r="BW223" s="235"/>
      <c r="BX223" s="235"/>
      <c r="BY223" s="235"/>
      <c r="BZ223" s="235"/>
      <c r="CA223" s="235"/>
      <c r="CB223" s="235"/>
      <c r="CC223" s="235"/>
      <c r="CD223" s="235"/>
      <c r="CE223" s="235"/>
      <c r="CF223" s="235"/>
      <c r="CG223" s="235"/>
      <c r="CH223" s="235"/>
      <c r="CI223" s="235"/>
      <c r="CJ223" s="235"/>
      <c r="CK223" s="235"/>
      <c r="CL223" s="235"/>
      <c r="CM223" s="235"/>
      <c r="CN223" s="235"/>
      <c r="CO223" s="235"/>
      <c r="CP223" s="235"/>
      <c r="CQ223" s="235"/>
      <c r="CR223" s="235"/>
      <c r="CS223" s="235"/>
      <c r="CT223" s="235"/>
      <c r="CU223" s="235"/>
      <c r="CV223" s="235"/>
      <c r="CW223" s="235"/>
      <c r="CX223" s="235"/>
      <c r="CY223" s="235"/>
      <c r="CZ223" s="235"/>
      <c r="DA223" s="235"/>
      <c r="DB223" s="235"/>
      <c r="DC223" s="235"/>
      <c r="DD223" s="235"/>
      <c r="DE223" s="235"/>
      <c r="DF223" s="235"/>
      <c r="DG223" s="235"/>
      <c r="DH223" s="235"/>
      <c r="DI223" s="235"/>
      <c r="DJ223" s="235"/>
      <c r="DK223" s="235"/>
      <c r="DL223" s="235"/>
      <c r="DM223" s="235"/>
      <c r="DN223" s="235"/>
      <c r="DO223" s="238"/>
    </row>
    <row r="224" spans="1:119">
      <c r="A224" s="399">
        <v>146</v>
      </c>
      <c r="B224" s="400" t="s">
        <v>347</v>
      </c>
      <c r="C224" s="273">
        <v>87.759078830823739</v>
      </c>
      <c r="D224" s="362">
        <v>104.6</v>
      </c>
      <c r="E224" s="274">
        <v>338.29999999999995</v>
      </c>
      <c r="F224" s="362">
        <v>73.731210001488307</v>
      </c>
      <c r="G224" s="274">
        <v>73.433546658728972</v>
      </c>
      <c r="H224" s="362">
        <v>4</v>
      </c>
      <c r="I224" s="274">
        <v>66.990872362711357</v>
      </c>
      <c r="J224" s="362">
        <v>83.048072629855625</v>
      </c>
      <c r="K224" s="274">
        <v>94.33</v>
      </c>
      <c r="L224" s="362">
        <v>0</v>
      </c>
      <c r="M224" s="274">
        <v>53.1</v>
      </c>
      <c r="N224" s="362">
        <v>92.6</v>
      </c>
      <c r="O224" s="274">
        <v>0.72669757702662274</v>
      </c>
      <c r="P224" s="362">
        <v>66.185444262539079</v>
      </c>
      <c r="Q224" s="274" t="s">
        <v>51</v>
      </c>
      <c r="R224" s="362" t="s">
        <v>51</v>
      </c>
      <c r="S224" s="274">
        <v>134.34841021047916</v>
      </c>
      <c r="T224" s="362">
        <v>5.5364763450725762</v>
      </c>
      <c r="U224" s="274">
        <v>82.448325170472884</v>
      </c>
      <c r="V224" s="362">
        <v>0.56695062541899999</v>
      </c>
      <c r="W224" s="274">
        <v>26.955572240599999</v>
      </c>
      <c r="X224" s="362" t="s">
        <v>51</v>
      </c>
      <c r="Y224" s="274">
        <v>854.26</v>
      </c>
      <c r="Z224" s="362">
        <v>4.47</v>
      </c>
      <c r="AA224" s="274">
        <v>5.939476732099902E-2</v>
      </c>
      <c r="AB224" s="362">
        <v>2.1800000000000002</v>
      </c>
      <c r="AC224" s="274">
        <v>10266.5</v>
      </c>
      <c r="AD224" s="362">
        <v>3.3998920669185106</v>
      </c>
      <c r="AE224" s="274">
        <v>32.651391162029455</v>
      </c>
      <c r="AF224" s="362">
        <v>9.1999999999999993</v>
      </c>
      <c r="AG224" s="274">
        <v>20.440000000000001</v>
      </c>
      <c r="AH224" s="362" t="s">
        <v>51</v>
      </c>
      <c r="AI224" s="274">
        <v>8.433380639378548</v>
      </c>
      <c r="AJ224" s="362">
        <v>132.4884859189969</v>
      </c>
      <c r="AK224" s="274">
        <v>31.94</v>
      </c>
      <c r="AL224" s="362">
        <v>11.46</v>
      </c>
      <c r="AM224" s="274">
        <v>7.6</v>
      </c>
      <c r="AN224" s="362">
        <v>69.239999999999995</v>
      </c>
      <c r="AO224" s="274">
        <v>2.1242872489876872</v>
      </c>
      <c r="AP224" s="362">
        <v>68.989999999999995</v>
      </c>
      <c r="AQ224" s="274">
        <v>59.568131049888308</v>
      </c>
      <c r="AR224" s="362">
        <v>3.78</v>
      </c>
      <c r="AS224" s="274">
        <v>0.43345542537972537</v>
      </c>
      <c r="AT224" s="362">
        <v>80.555050198635925</v>
      </c>
      <c r="AU224" s="369"/>
      <c r="AV224" s="269"/>
      <c r="BJ224" s="365"/>
      <c r="BK224" s="365"/>
      <c r="BL224" s="365"/>
      <c r="BM224" s="365"/>
      <c r="BN224" s="235"/>
      <c r="BO224" s="235"/>
      <c r="BP224" s="235"/>
      <c r="BQ224" s="235"/>
      <c r="BR224" s="235"/>
      <c r="BS224" s="235"/>
      <c r="BT224" s="235"/>
      <c r="BU224" s="235"/>
      <c r="BV224" s="235"/>
      <c r="BW224" s="235"/>
      <c r="BX224" s="235"/>
      <c r="BY224" s="235"/>
      <c r="BZ224" s="235"/>
      <c r="CA224" s="235"/>
      <c r="CB224" s="235"/>
      <c r="CC224" s="235"/>
      <c r="CD224" s="235"/>
      <c r="CE224" s="235"/>
      <c r="CF224" s="235"/>
      <c r="CG224" s="235"/>
      <c r="CH224" s="235"/>
      <c r="CI224" s="235"/>
      <c r="CJ224" s="235"/>
      <c r="CK224" s="235"/>
      <c r="CL224" s="235"/>
      <c r="CM224" s="235"/>
      <c r="CN224" s="235"/>
      <c r="CO224" s="235"/>
      <c r="CP224" s="235"/>
      <c r="CQ224" s="235"/>
      <c r="CR224" s="235"/>
      <c r="CS224" s="235"/>
      <c r="CT224" s="235"/>
      <c r="CU224" s="235"/>
      <c r="CV224" s="235"/>
      <c r="CW224" s="235"/>
      <c r="CX224" s="235"/>
      <c r="CY224" s="235"/>
      <c r="CZ224" s="235"/>
      <c r="DA224" s="235"/>
      <c r="DB224" s="235"/>
      <c r="DC224" s="235"/>
      <c r="DD224" s="235"/>
      <c r="DE224" s="235"/>
      <c r="DF224" s="235"/>
      <c r="DG224" s="235"/>
      <c r="DH224" s="235"/>
      <c r="DI224" s="235"/>
      <c r="DJ224" s="235"/>
      <c r="DK224" s="235"/>
      <c r="DL224" s="235"/>
      <c r="DM224" s="235"/>
      <c r="DN224" s="235"/>
      <c r="DO224" s="238"/>
    </row>
    <row r="225" spans="1:119">
      <c r="A225" s="399">
        <v>191</v>
      </c>
      <c r="B225" s="400" t="s">
        <v>392</v>
      </c>
      <c r="C225" s="273" t="s">
        <v>51</v>
      </c>
      <c r="D225" s="362">
        <v>83</v>
      </c>
      <c r="E225" s="274">
        <v>521.4</v>
      </c>
      <c r="F225" s="362">
        <v>0</v>
      </c>
      <c r="G225" s="274">
        <v>84.327217125382262</v>
      </c>
      <c r="H225" s="362">
        <v>4</v>
      </c>
      <c r="I225" s="274">
        <v>40.720858895705518</v>
      </c>
      <c r="J225" s="362">
        <v>33.409785932721711</v>
      </c>
      <c r="K225" s="274">
        <v>0</v>
      </c>
      <c r="L225" s="362">
        <v>53.418803418803421</v>
      </c>
      <c r="M225" s="274">
        <v>12.9</v>
      </c>
      <c r="N225" s="362">
        <v>22.4</v>
      </c>
      <c r="O225" s="274">
        <v>0.56948893974065595</v>
      </c>
      <c r="P225" s="362">
        <v>0</v>
      </c>
      <c r="Q225" s="274" t="s">
        <v>51</v>
      </c>
      <c r="R225" s="362" t="s">
        <v>51</v>
      </c>
      <c r="S225" s="274">
        <v>77.101002313030065</v>
      </c>
      <c r="T225" s="362">
        <v>3.192738520242242</v>
      </c>
      <c r="U225" s="274">
        <v>60.670903196017406</v>
      </c>
      <c r="V225" s="362">
        <v>2.7639842552</v>
      </c>
      <c r="W225" s="274">
        <v>66.966693930399998</v>
      </c>
      <c r="X225" s="362" t="s">
        <v>51</v>
      </c>
      <c r="Y225" s="274">
        <v>1148.72</v>
      </c>
      <c r="Z225" s="362">
        <v>4.3600000000000003</v>
      </c>
      <c r="AA225" s="274">
        <v>7.5993616536210951E-2</v>
      </c>
      <c r="AB225" s="362">
        <v>0.34</v>
      </c>
      <c r="AC225" s="274">
        <v>8749.0300000000007</v>
      </c>
      <c r="AD225" s="362">
        <v>6.5723227650020419</v>
      </c>
      <c r="AE225" s="274">
        <v>21.481481481481481</v>
      </c>
      <c r="AF225" s="362">
        <v>16.5</v>
      </c>
      <c r="AG225" s="274">
        <v>16.260000000000002</v>
      </c>
      <c r="AH225" s="362" t="s">
        <v>51</v>
      </c>
      <c r="AI225" s="274">
        <v>0</v>
      </c>
      <c r="AJ225" s="362">
        <v>59.306096654275088</v>
      </c>
      <c r="AK225" s="274">
        <v>39.619999999999997</v>
      </c>
      <c r="AL225" s="362">
        <v>14.82</v>
      </c>
      <c r="AM225" s="274">
        <v>7.3</v>
      </c>
      <c r="AN225" s="362">
        <v>52.29</v>
      </c>
      <c r="AO225" s="274">
        <v>2.777902270103886</v>
      </c>
      <c r="AP225" s="362">
        <v>74.64</v>
      </c>
      <c r="AQ225" s="274">
        <v>44.18181818181818</v>
      </c>
      <c r="AR225" s="362">
        <v>3.57</v>
      </c>
      <c r="AS225" s="274">
        <v>9.4200995604940303</v>
      </c>
      <c r="AT225" s="362">
        <v>57.393156265377982</v>
      </c>
      <c r="AU225" s="369"/>
      <c r="AV225" s="269"/>
      <c r="BJ225" s="365"/>
      <c r="BK225" s="365"/>
      <c r="BL225" s="365"/>
      <c r="BM225" s="365"/>
      <c r="BN225" s="235"/>
      <c r="BO225" s="235"/>
      <c r="BP225" s="235"/>
      <c r="BQ225" s="235"/>
      <c r="BR225" s="235"/>
      <c r="BS225" s="235"/>
      <c r="BT225" s="235"/>
      <c r="BU225" s="235"/>
      <c r="BV225" s="235"/>
      <c r="BW225" s="235"/>
      <c r="BX225" s="235"/>
      <c r="BY225" s="235"/>
      <c r="BZ225" s="235"/>
      <c r="CA225" s="235"/>
      <c r="CB225" s="235"/>
      <c r="CC225" s="235"/>
      <c r="CD225" s="235"/>
      <c r="CE225" s="235"/>
      <c r="CF225" s="235"/>
      <c r="CG225" s="235"/>
      <c r="CH225" s="235"/>
      <c r="CI225" s="235"/>
      <c r="CJ225" s="235"/>
      <c r="CK225" s="235"/>
      <c r="CL225" s="235"/>
      <c r="CM225" s="235"/>
      <c r="CN225" s="235"/>
      <c r="CO225" s="235"/>
      <c r="CP225" s="235"/>
      <c r="CQ225" s="235"/>
      <c r="CR225" s="235"/>
      <c r="CS225" s="235"/>
      <c r="CT225" s="235"/>
      <c r="CU225" s="235"/>
      <c r="CV225" s="235"/>
      <c r="CW225" s="235"/>
      <c r="CX225" s="235"/>
      <c r="CY225" s="235"/>
      <c r="CZ225" s="235"/>
      <c r="DA225" s="235"/>
      <c r="DB225" s="235"/>
      <c r="DC225" s="235"/>
      <c r="DD225" s="235"/>
      <c r="DE225" s="235"/>
      <c r="DF225" s="235"/>
      <c r="DG225" s="235"/>
      <c r="DH225" s="235"/>
      <c r="DI225" s="235"/>
      <c r="DJ225" s="235"/>
      <c r="DK225" s="235"/>
      <c r="DL225" s="235"/>
      <c r="DM225" s="235"/>
      <c r="DN225" s="235"/>
      <c r="DO225" s="238"/>
    </row>
    <row r="226" spans="1:119">
      <c r="A226" s="399">
        <v>147</v>
      </c>
      <c r="B226" s="400" t="s">
        <v>348</v>
      </c>
      <c r="C226" s="273">
        <v>91.766169154228862</v>
      </c>
      <c r="D226" s="362">
        <v>107.5</v>
      </c>
      <c r="E226" s="274">
        <v>338.29999999999995</v>
      </c>
      <c r="F226" s="362">
        <v>92.053375821549494</v>
      </c>
      <c r="G226" s="274">
        <v>91.774546903007376</v>
      </c>
      <c r="H226" s="362">
        <v>4</v>
      </c>
      <c r="I226" s="274">
        <v>75.485585769781224</v>
      </c>
      <c r="J226" s="362">
        <v>95.459071898028284</v>
      </c>
      <c r="K226" s="274">
        <v>21.59</v>
      </c>
      <c r="L226" s="362">
        <v>11.328588374851719</v>
      </c>
      <c r="M226" s="274">
        <v>58.8</v>
      </c>
      <c r="N226" s="362">
        <v>103.5</v>
      </c>
      <c r="O226" s="274">
        <v>0.37207189014539582</v>
      </c>
      <c r="P226" s="362">
        <v>83.230432184823741</v>
      </c>
      <c r="Q226" s="274" t="s">
        <v>51</v>
      </c>
      <c r="R226" s="362" t="s">
        <v>51</v>
      </c>
      <c r="S226" s="274">
        <v>81.383519837232953</v>
      </c>
      <c r="T226" s="362">
        <v>5.5364763450725762</v>
      </c>
      <c r="U226" s="274">
        <v>63.839121751359201</v>
      </c>
      <c r="V226" s="362">
        <v>0.58194314056899998</v>
      </c>
      <c r="W226" s="274">
        <v>0.75470061438299996</v>
      </c>
      <c r="X226" s="362" t="s">
        <v>51</v>
      </c>
      <c r="Y226" s="274">
        <v>778.91</v>
      </c>
      <c r="Z226" s="362">
        <v>4.1900000000000004</v>
      </c>
      <c r="AA226" s="274">
        <v>6.1415001637733377E-2</v>
      </c>
      <c r="AB226" s="362">
        <v>2.0299999999999998</v>
      </c>
      <c r="AC226" s="274">
        <v>10095.120000000001</v>
      </c>
      <c r="AD226" s="362">
        <v>3.9015019210618229</v>
      </c>
      <c r="AE226" s="274">
        <v>31.769087523277467</v>
      </c>
      <c r="AF226" s="362">
        <v>9.1999999999999993</v>
      </c>
      <c r="AG226" s="274">
        <v>19.59</v>
      </c>
      <c r="AH226" s="362" t="s">
        <v>51</v>
      </c>
      <c r="AI226" s="274">
        <v>0</v>
      </c>
      <c r="AJ226" s="362">
        <v>363.35980755450913</v>
      </c>
      <c r="AK226" s="274">
        <v>20.09</v>
      </c>
      <c r="AL226" s="362">
        <v>11.33</v>
      </c>
      <c r="AM226" s="274">
        <v>7.6</v>
      </c>
      <c r="AN226" s="362">
        <v>73.53</v>
      </c>
      <c r="AO226" s="274">
        <v>2.1242872489876872</v>
      </c>
      <c r="AP226" s="362">
        <v>61.26</v>
      </c>
      <c r="AQ226" s="274">
        <v>61.476442428823383</v>
      </c>
      <c r="AR226" s="362">
        <v>3.78</v>
      </c>
      <c r="AS226" s="274">
        <v>0.79236080928002206</v>
      </c>
      <c r="AT226" s="362">
        <v>61.795631187827993</v>
      </c>
      <c r="AU226" s="369"/>
      <c r="AV226" s="269"/>
      <c r="BJ226" s="365"/>
      <c r="BK226" s="365"/>
      <c r="BL226" s="365"/>
      <c r="BM226" s="365"/>
      <c r="BN226" s="235"/>
      <c r="BO226" s="235"/>
      <c r="BP226" s="235"/>
      <c r="BQ226" s="235"/>
      <c r="BR226" s="235"/>
      <c r="BS226" s="235"/>
      <c r="BT226" s="235"/>
      <c r="BU226" s="235"/>
      <c r="BV226" s="235"/>
      <c r="BW226" s="235"/>
      <c r="BX226" s="235"/>
      <c r="BY226" s="235"/>
      <c r="BZ226" s="235"/>
      <c r="CA226" s="235"/>
      <c r="CB226" s="235"/>
      <c r="CC226" s="235"/>
      <c r="CD226" s="235"/>
      <c r="CE226" s="235"/>
      <c r="CF226" s="235"/>
      <c r="CG226" s="235"/>
      <c r="CH226" s="235"/>
      <c r="CI226" s="235"/>
      <c r="CJ226" s="235"/>
      <c r="CK226" s="235"/>
      <c r="CL226" s="235"/>
      <c r="CM226" s="235"/>
      <c r="CN226" s="235"/>
      <c r="CO226" s="235"/>
      <c r="CP226" s="235"/>
      <c r="CQ226" s="235"/>
      <c r="CR226" s="235"/>
      <c r="CS226" s="235"/>
      <c r="CT226" s="235"/>
      <c r="CU226" s="235"/>
      <c r="CV226" s="235"/>
      <c r="CW226" s="235"/>
      <c r="CX226" s="235"/>
      <c r="CY226" s="235"/>
      <c r="CZ226" s="235"/>
      <c r="DA226" s="235"/>
      <c r="DB226" s="235"/>
      <c r="DC226" s="235"/>
      <c r="DD226" s="235"/>
      <c r="DE226" s="235"/>
      <c r="DF226" s="236"/>
      <c r="DG226" s="237"/>
      <c r="DH226" s="236"/>
      <c r="DI226" s="236"/>
      <c r="DJ226" s="236"/>
      <c r="DK226" s="235"/>
      <c r="DL226" s="235"/>
      <c r="DM226" s="236"/>
      <c r="DN226" s="235"/>
      <c r="DO226" s="238"/>
    </row>
    <row r="227" spans="1:119">
      <c r="A227" s="399">
        <v>192</v>
      </c>
      <c r="B227" s="400" t="s">
        <v>393</v>
      </c>
      <c r="C227" s="273">
        <v>93.074065982084335</v>
      </c>
      <c r="D227" s="362">
        <v>110.9</v>
      </c>
      <c r="E227" s="274">
        <v>338.29999999999995</v>
      </c>
      <c r="F227" s="362">
        <v>37.41978313786236</v>
      </c>
      <c r="G227" s="274">
        <v>99.690196946227033</v>
      </c>
      <c r="H227" s="362">
        <v>4</v>
      </c>
      <c r="I227" s="274">
        <v>91.78266726537943</v>
      </c>
      <c r="J227" s="362">
        <v>99.845098473113524</v>
      </c>
      <c r="K227" s="274">
        <v>59.69</v>
      </c>
      <c r="L227" s="362">
        <v>0</v>
      </c>
      <c r="M227" s="274">
        <v>18.399999999999999</v>
      </c>
      <c r="N227" s="362">
        <v>35.799999999999997</v>
      </c>
      <c r="O227" s="274">
        <v>0.27059887005649719</v>
      </c>
      <c r="P227" s="362">
        <v>98.052666519141411</v>
      </c>
      <c r="Q227" s="274" t="s">
        <v>51</v>
      </c>
      <c r="R227" s="362" t="s">
        <v>51</v>
      </c>
      <c r="S227" s="274">
        <v>205.29197080291971</v>
      </c>
      <c r="T227" s="362">
        <v>4.4415840304919412</v>
      </c>
      <c r="U227" s="274">
        <v>69.470773878035004</v>
      </c>
      <c r="V227" s="362">
        <v>0.42863604039199998</v>
      </c>
      <c r="W227" s="274">
        <v>77.421286489600007</v>
      </c>
      <c r="X227" s="362" t="s">
        <v>51</v>
      </c>
      <c r="Y227" s="274">
        <v>798.79</v>
      </c>
      <c r="Z227" s="362">
        <v>4.57</v>
      </c>
      <c r="AA227" s="274">
        <v>5.3117222120970677E-2</v>
      </c>
      <c r="AB227" s="362">
        <v>2.13</v>
      </c>
      <c r="AC227" s="274">
        <v>11344.1</v>
      </c>
      <c r="AD227" s="362">
        <v>5.3978671041837574</v>
      </c>
      <c r="AE227" s="274">
        <v>41.410256410256416</v>
      </c>
      <c r="AF227" s="362">
        <v>9.1999999999999993</v>
      </c>
      <c r="AG227" s="274">
        <v>21.89</v>
      </c>
      <c r="AH227" s="362" t="s">
        <v>51</v>
      </c>
      <c r="AI227" s="274">
        <v>0</v>
      </c>
      <c r="AJ227" s="362">
        <v>109.90875298759438</v>
      </c>
      <c r="AK227" s="274">
        <v>22.1</v>
      </c>
      <c r="AL227" s="362">
        <v>12.25</v>
      </c>
      <c r="AM227" s="274">
        <v>7.6</v>
      </c>
      <c r="AN227" s="362">
        <v>66.69</v>
      </c>
      <c r="AO227" s="274">
        <v>2.1242872489876872</v>
      </c>
      <c r="AP227" s="362">
        <v>65.73</v>
      </c>
      <c r="AQ227" s="274">
        <v>56.733369388858847</v>
      </c>
      <c r="AR227" s="362">
        <v>3.78</v>
      </c>
      <c r="AS227" s="274">
        <v>1.5500234185491393</v>
      </c>
      <c r="AT227" s="362">
        <v>49.583022607659878</v>
      </c>
      <c r="AU227" s="369"/>
      <c r="AV227" s="269"/>
      <c r="BJ227" s="365"/>
      <c r="BK227" s="365"/>
      <c r="BL227" s="365"/>
      <c r="BM227" s="365"/>
      <c r="BN227" s="235"/>
      <c r="BO227" s="235"/>
      <c r="BP227" s="235"/>
      <c r="BQ227" s="235"/>
      <c r="BR227" s="235"/>
      <c r="BS227" s="235"/>
      <c r="BT227" s="235"/>
      <c r="BU227" s="235"/>
      <c r="BV227" s="235"/>
      <c r="BW227" s="235"/>
      <c r="BX227" s="235"/>
      <c r="BY227" s="235"/>
      <c r="BZ227" s="235"/>
      <c r="CA227" s="235"/>
      <c r="CB227" s="235"/>
      <c r="CC227" s="235"/>
      <c r="CD227" s="235"/>
      <c r="CE227" s="235"/>
      <c r="CF227" s="235"/>
      <c r="CG227" s="235"/>
      <c r="CH227" s="235"/>
      <c r="CI227" s="235"/>
      <c r="CJ227" s="235"/>
      <c r="CK227" s="235"/>
      <c r="CL227" s="235"/>
      <c r="CM227" s="235"/>
      <c r="CN227" s="235"/>
      <c r="CO227" s="235"/>
      <c r="CP227" s="235"/>
      <c r="CQ227" s="235"/>
      <c r="CR227" s="235"/>
      <c r="CS227" s="235"/>
      <c r="CT227" s="235"/>
      <c r="CU227" s="235"/>
      <c r="CV227" s="235"/>
      <c r="CW227" s="235"/>
      <c r="CX227" s="235"/>
      <c r="CY227" s="235"/>
      <c r="CZ227" s="235"/>
      <c r="DA227" s="235"/>
      <c r="DB227" s="235"/>
      <c r="DC227" s="235"/>
      <c r="DD227" s="235"/>
      <c r="DE227" s="235"/>
      <c r="DF227" s="235"/>
      <c r="DG227" s="235"/>
      <c r="DH227" s="235"/>
      <c r="DI227" s="235"/>
      <c r="DJ227" s="235"/>
      <c r="DK227" s="235"/>
      <c r="DL227" s="235"/>
      <c r="DM227" s="235"/>
      <c r="DN227" s="235"/>
      <c r="DO227" s="238"/>
    </row>
    <row r="228" spans="1:119">
      <c r="A228" s="399">
        <v>193</v>
      </c>
      <c r="B228" s="400" t="s">
        <v>394</v>
      </c>
      <c r="C228" s="273">
        <v>31.6</v>
      </c>
      <c r="D228" s="362">
        <v>95.1</v>
      </c>
      <c r="E228" s="274">
        <v>250.2</v>
      </c>
      <c r="F228" s="362">
        <v>65.895351261204922</v>
      </c>
      <c r="G228" s="274">
        <v>81.717740254325619</v>
      </c>
      <c r="H228" s="362">
        <v>4</v>
      </c>
      <c r="I228" s="274">
        <v>55.050181507580611</v>
      </c>
      <c r="J228" s="362">
        <v>83.88576193454243</v>
      </c>
      <c r="K228" s="274">
        <v>74.31</v>
      </c>
      <c r="L228" s="362">
        <v>7.9852579852579844</v>
      </c>
      <c r="M228" s="274">
        <v>26.9</v>
      </c>
      <c r="N228" s="362">
        <v>44.1</v>
      </c>
      <c r="O228" s="274">
        <v>0.39563272262462718</v>
      </c>
      <c r="P228" s="362">
        <v>53.929539295392956</v>
      </c>
      <c r="Q228" s="274" t="s">
        <v>51</v>
      </c>
      <c r="R228" s="362" t="s">
        <v>51</v>
      </c>
      <c r="S228" s="274">
        <v>0</v>
      </c>
      <c r="T228" s="362">
        <v>3.8175624073436261</v>
      </c>
      <c r="U228" s="274">
        <v>73.783876639832954</v>
      </c>
      <c r="V228" s="362">
        <v>1.6661569223499999</v>
      </c>
      <c r="W228" s="274">
        <v>69.681577408600006</v>
      </c>
      <c r="X228" s="362" t="s">
        <v>51</v>
      </c>
      <c r="Y228" s="274">
        <v>1002.5</v>
      </c>
      <c r="Z228" s="362">
        <v>6.04</v>
      </c>
      <c r="AA228" s="274">
        <v>0.11134043015424724</v>
      </c>
      <c r="AB228" s="362">
        <v>1.32</v>
      </c>
      <c r="AC228" s="274">
        <v>9827.67</v>
      </c>
      <c r="AD228" s="362">
        <v>5.312578099896462</v>
      </c>
      <c r="AE228" s="274">
        <v>24.664179104477611</v>
      </c>
      <c r="AF228" s="362">
        <v>9.6999999999999993</v>
      </c>
      <c r="AG228" s="274">
        <v>20.059999999999999</v>
      </c>
      <c r="AH228" s="362" t="s">
        <v>51</v>
      </c>
      <c r="AI228" s="274">
        <v>0</v>
      </c>
      <c r="AJ228" s="362">
        <v>186.52856339855154</v>
      </c>
      <c r="AK228" s="274">
        <v>12.19</v>
      </c>
      <c r="AL228" s="362">
        <v>15.74</v>
      </c>
      <c r="AM228" s="274">
        <v>7.6</v>
      </c>
      <c r="AN228" s="362">
        <v>66.989999999999995</v>
      </c>
      <c r="AO228" s="274">
        <v>1.7484725754727413</v>
      </c>
      <c r="AP228" s="362">
        <v>72.319999999999993</v>
      </c>
      <c r="AQ228" s="274">
        <v>49.46517088442473</v>
      </c>
      <c r="AR228" s="362">
        <v>3.57</v>
      </c>
      <c r="AS228" s="274">
        <v>0.43811611052956745</v>
      </c>
      <c r="AT228" s="362">
        <v>71.036796919243997</v>
      </c>
      <c r="AU228" s="369"/>
      <c r="AV228" s="269"/>
      <c r="BJ228" s="365"/>
      <c r="BK228" s="365"/>
      <c r="BL228" s="365"/>
      <c r="BM228" s="365"/>
      <c r="BN228" s="235"/>
      <c r="BO228" s="235"/>
      <c r="BP228" s="235"/>
      <c r="BQ228" s="235"/>
      <c r="BR228" s="235"/>
      <c r="BS228" s="235"/>
      <c r="BT228" s="235"/>
      <c r="BU228" s="235"/>
      <c r="BV228" s="235"/>
      <c r="BW228" s="235"/>
      <c r="BX228" s="235"/>
      <c r="BY228" s="235"/>
      <c r="BZ228" s="235"/>
      <c r="CA228" s="235"/>
      <c r="CB228" s="235"/>
      <c r="CC228" s="235"/>
      <c r="CD228" s="235"/>
      <c r="CE228" s="235"/>
      <c r="CF228" s="235"/>
      <c r="CG228" s="235"/>
      <c r="CH228" s="235"/>
      <c r="CI228" s="235"/>
      <c r="CJ228" s="235"/>
      <c r="CK228" s="235"/>
      <c r="CL228" s="235"/>
      <c r="CM228" s="235"/>
      <c r="CN228" s="235"/>
      <c r="CO228" s="235"/>
      <c r="CP228" s="235"/>
      <c r="CQ228" s="235"/>
      <c r="CR228" s="235"/>
      <c r="CS228" s="235"/>
      <c r="CT228" s="235"/>
      <c r="CU228" s="235"/>
      <c r="CV228" s="235"/>
      <c r="CW228" s="235"/>
      <c r="CX228" s="235"/>
      <c r="CY228" s="235"/>
      <c r="CZ228" s="235"/>
      <c r="DA228" s="235"/>
      <c r="DB228" s="235"/>
      <c r="DC228" s="235"/>
      <c r="DD228" s="235"/>
      <c r="DE228" s="235"/>
      <c r="DF228" s="235"/>
      <c r="DG228" s="235"/>
      <c r="DH228" s="235"/>
      <c r="DI228" s="235"/>
      <c r="DJ228" s="235"/>
      <c r="DK228" s="235"/>
      <c r="DL228" s="235"/>
      <c r="DM228" s="235"/>
      <c r="DN228" s="235"/>
      <c r="DO228" s="238"/>
    </row>
  </sheetData>
  <sortState ref="A17:EN228">
    <sortCondition ref="B17:B228"/>
  </sortState>
  <mergeCells count="1">
    <mergeCell ref="A2:B2"/>
  </mergeCells>
  <conditionalFormatting sqref="Y12:AJ12">
    <cfRule type="cellIs" dxfId="39" priority="65" operator="equal">
      <formula>"negatively"</formula>
    </cfRule>
    <cfRule type="cellIs" dxfId="38" priority="66" operator="equal">
      <formula>"positively"</formula>
    </cfRule>
  </conditionalFormatting>
  <conditionalFormatting sqref="Y7:AJ7">
    <cfRule type="expression" dxfId="37" priority="37">
      <formula>Y$4="No"</formula>
    </cfRule>
    <cfRule type="expression" dxfId="36" priority="41">
      <formula>Y$4="Yes"</formula>
    </cfRule>
  </conditionalFormatting>
  <conditionalFormatting sqref="AK12:AT12">
    <cfRule type="cellIs" dxfId="35" priority="14" operator="equal">
      <formula>"negatively"</formula>
    </cfRule>
    <cfRule type="cellIs" dxfId="34" priority="15" operator="equal">
      <formula>"positively"</formula>
    </cfRule>
  </conditionalFormatting>
  <conditionalFormatting sqref="Y3:AJ3">
    <cfRule type="cellIs" dxfId="33" priority="36" operator="equal">
      <formula>"skewed data"</formula>
    </cfRule>
  </conditionalFormatting>
  <conditionalFormatting sqref="Y4:AJ4">
    <cfRule type="cellIs" dxfId="32" priority="35" operator="equal">
      <formula>"skewed data"</formula>
    </cfRule>
  </conditionalFormatting>
  <conditionalFormatting sqref="Y4:AJ4">
    <cfRule type="cellIs" dxfId="31" priority="34" operator="equal">
      <formula>"No"</formula>
    </cfRule>
  </conditionalFormatting>
  <conditionalFormatting sqref="X7">
    <cfRule type="expression" dxfId="30" priority="28">
      <formula>X$4="No"</formula>
    </cfRule>
    <cfRule type="expression" dxfId="29" priority="31">
      <formula>X$4="Yes"</formula>
    </cfRule>
  </conditionalFormatting>
  <conditionalFormatting sqref="W12:X12">
    <cfRule type="cellIs" dxfId="28" priority="29" operator="equal">
      <formula>"negatively"</formula>
    </cfRule>
    <cfRule type="cellIs" dxfId="27" priority="30" operator="equal">
      <formula>"positively"</formula>
    </cfRule>
  </conditionalFormatting>
  <conditionalFormatting sqref="W3:X3">
    <cfRule type="cellIs" dxfId="26" priority="27" operator="equal">
      <formula>"skewed data"</formula>
    </cfRule>
  </conditionalFormatting>
  <conditionalFormatting sqref="W7">
    <cfRule type="expression" dxfId="25" priority="32">
      <formula>W$3="No"</formula>
    </cfRule>
    <cfRule type="expression" dxfId="24" priority="33">
      <formula>W$3="Yes"</formula>
    </cfRule>
  </conditionalFormatting>
  <conditionalFormatting sqref="W4:X4">
    <cfRule type="cellIs" dxfId="23" priority="26" operator="equal">
      <formula>"skewed data"</formula>
    </cfRule>
  </conditionalFormatting>
  <conditionalFormatting sqref="W4:X4">
    <cfRule type="cellIs" dxfId="22" priority="25" operator="equal">
      <formula>"No"</formula>
    </cfRule>
  </conditionalFormatting>
  <conditionalFormatting sqref="C7:H7 K7 M7:N7 P7:R7 T7:AT7">
    <cfRule type="expression" dxfId="21" priority="19">
      <formula>C$4="No"</formula>
    </cfRule>
    <cfRule type="expression" dxfId="20" priority="22">
      <formula>C$4="Yes"</formula>
    </cfRule>
  </conditionalFormatting>
  <conditionalFormatting sqref="C12:V12">
    <cfRule type="cellIs" dxfId="19" priority="20" operator="equal">
      <formula>"negatively"</formula>
    </cfRule>
    <cfRule type="cellIs" dxfId="18" priority="21" operator="equal">
      <formula>"positively"</formula>
    </cfRule>
  </conditionalFormatting>
  <conditionalFormatting sqref="C3:V3">
    <cfRule type="cellIs" dxfId="17" priority="18" operator="equal">
      <formula>"skewed data"</formula>
    </cfRule>
  </conditionalFormatting>
  <conditionalFormatting sqref="C7 E7 G7 K7 M7 Q7 U7">
    <cfRule type="expression" dxfId="16" priority="23">
      <formula>C$3="No"</formula>
    </cfRule>
    <cfRule type="expression" dxfId="15" priority="24">
      <formula>C$3="Yes"</formula>
    </cfRule>
  </conditionalFormatting>
  <conditionalFormatting sqref="C4:V4">
    <cfRule type="cellIs" dxfId="14" priority="17" operator="equal">
      <formula>"skewed data"</formula>
    </cfRule>
  </conditionalFormatting>
  <conditionalFormatting sqref="C4:V4">
    <cfRule type="cellIs" dxfId="13" priority="16" operator="equal">
      <formula>"No"</formula>
    </cfRule>
  </conditionalFormatting>
  <conditionalFormatting sqref="AK7:AT7">
    <cfRule type="expression" dxfId="12" priority="12">
      <formula>AK$4="No"</formula>
    </cfRule>
    <cfRule type="expression" dxfId="11" priority="13">
      <formula>AK$4="Yes"</formula>
    </cfRule>
  </conditionalFormatting>
  <conditionalFormatting sqref="AK3:AT3">
    <cfRule type="cellIs" dxfId="10" priority="11" operator="equal">
      <formula>"skewed data"</formula>
    </cfRule>
  </conditionalFormatting>
  <conditionalFormatting sqref="AK4:AT4">
    <cfRule type="cellIs" dxfId="9" priority="10" operator="equal">
      <formula>"skewed data"</formula>
    </cfRule>
  </conditionalFormatting>
  <conditionalFormatting sqref="AK4:AT4">
    <cfRule type="cellIs" dxfId="8" priority="9" operator="equal">
      <formula>"No"</formula>
    </cfRule>
  </conditionalFormatting>
  <conditionalFormatting sqref="O7 L7 I7:J7">
    <cfRule type="expression" dxfId="7" priority="5">
      <formula>I$4="No"</formula>
    </cfRule>
    <cfRule type="expression" dxfId="6" priority="6">
      <formula>I$4="Yes"</formula>
    </cfRule>
  </conditionalFormatting>
  <conditionalFormatting sqref="O7 L7 I7:J7">
    <cfRule type="expression" dxfId="5" priority="7">
      <formula>I$3="No"</formula>
    </cfRule>
    <cfRule type="expression" dxfId="4" priority="8">
      <formula>I$3="Yes"</formula>
    </cfRule>
  </conditionalFormatting>
  <conditionalFormatting sqref="S7">
    <cfRule type="expression" dxfId="3" priority="1">
      <formula>S$4="No"</formula>
    </cfRule>
    <cfRule type="expression" dxfId="2" priority="2">
      <formula>S$4="Yes"</formula>
    </cfRule>
  </conditionalFormatting>
  <conditionalFormatting sqref="S7">
    <cfRule type="expression" dxfId="1" priority="3">
      <formula>S$3="No"</formula>
    </cfRule>
    <cfRule type="expression" dxfId="0" priority="4">
      <formula>S$3="Yes"</formula>
    </cfRule>
  </conditionalFormatting>
  <dataValidations count="2">
    <dataValidation type="custom" allowBlank="1" showDropDown="1" showInputMessage="1" showErrorMessage="1" error="Please select only &quot;Y&quot; or &quot;N&quot;" sqref="C5:AT5 C7:AT8">
      <formula1>OR(C5="Y",C5="N")</formula1>
    </dataValidation>
    <dataValidation type="list" allowBlank="1" showInputMessage="1" showErrorMessage="1" sqref="C12:AT12">
      <formula1>$BK$3:$BK$4</formula1>
    </dataValidation>
  </dataValidations>
  <hyperlinks>
    <hyperlink ref="C2:D2" location="Framework!A1" display="Check indicator definitions here. "/>
    <hyperlink ref="AT1" location="'ESPON Dashboard'!A1" display="GO TO DASHBOARD"/>
    <hyperlink ref="AT2" location="'Main Page'!A1" display="Back to Main Page"/>
    <hyperlink ref="W2" location="'Main Page'!A1" display="Back to Main Page"/>
    <hyperlink ref="W1" location="'ESPON Dashboard'!A1" display="GO TO DASHBOARD"/>
  </hyperlinks>
  <pageMargins left="0.7" right="0.7" top="0.75" bottom="0.75" header="0.3" footer="0.3"/>
  <pageSetup paperSize="9" orientation="portrait" verticalDpi="4294967295"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2" tint="-9.9978637043366805E-2"/>
  </sheetPr>
  <dimension ref="B1:O25"/>
  <sheetViews>
    <sheetView showGridLines="0" zoomScale="160" zoomScaleNormal="160" workbookViewId="0"/>
  </sheetViews>
  <sheetFormatPr defaultColWidth="11.44140625" defaultRowHeight="14.4"/>
  <cols>
    <col min="1" max="1" width="2.44140625" customWidth="1"/>
    <col min="2" max="2" width="3.6640625" customWidth="1"/>
    <col min="3" max="7" width="11.44140625" customWidth="1"/>
    <col min="8" max="8" width="2.33203125" customWidth="1"/>
  </cols>
  <sheetData>
    <row r="1" spans="2:15" s="7" customFormat="1" ht="2.4" customHeight="1"/>
    <row r="2" spans="2:15" s="7" customFormat="1" ht="37.5" customHeight="1">
      <c r="B2" s="70"/>
      <c r="C2" s="70"/>
      <c r="D2" s="70"/>
      <c r="E2" s="70"/>
      <c r="F2" s="70"/>
      <c r="G2" s="70"/>
      <c r="H2" s="70"/>
    </row>
    <row r="3" spans="2:15" s="7" customFormat="1">
      <c r="B3" s="70"/>
      <c r="C3" s="70"/>
      <c r="D3" s="70"/>
      <c r="E3" s="70"/>
      <c r="F3" s="70"/>
      <c r="G3" s="70"/>
      <c r="H3" s="70"/>
    </row>
    <row r="4" spans="2:15" s="7" customFormat="1" ht="7.95" customHeight="1" thickBot="1">
      <c r="B4" s="74"/>
      <c r="C4" s="75"/>
      <c r="D4" s="75"/>
      <c r="E4" s="75"/>
      <c r="F4" s="75"/>
      <c r="G4" s="75"/>
      <c r="H4" s="75"/>
    </row>
    <row r="5" spans="2:15" s="7" customFormat="1" ht="8.25" customHeight="1">
      <c r="B5" s="374"/>
      <c r="C5" s="374"/>
      <c r="D5" s="374"/>
      <c r="E5" s="383"/>
      <c r="F5" s="376"/>
      <c r="G5" s="359"/>
      <c r="H5" s="376"/>
    </row>
    <row r="6" spans="2:15" ht="18.600000000000001" thickBot="1">
      <c r="B6" s="380" t="s">
        <v>75</v>
      </c>
      <c r="C6" s="380"/>
      <c r="D6" s="380"/>
      <c r="E6" s="69"/>
      <c r="F6" s="450" t="s">
        <v>200</v>
      </c>
      <c r="G6" s="450"/>
      <c r="H6" s="450"/>
      <c r="I6" s="371"/>
      <c r="L6" s="7"/>
    </row>
    <row r="7" spans="2:15" s="6" customFormat="1" ht="5.25" customHeight="1">
      <c r="B7" s="377"/>
      <c r="C7" s="377"/>
      <c r="D7" s="376"/>
      <c r="E7" s="376"/>
      <c r="F7" s="376"/>
      <c r="G7" s="376"/>
      <c r="I7" s="371"/>
      <c r="J7"/>
      <c r="K7"/>
    </row>
    <row r="8" spans="2:15">
      <c r="C8" s="9" t="s">
        <v>78</v>
      </c>
      <c r="D8" s="9"/>
      <c r="E8" s="372"/>
      <c r="F8" s="372"/>
      <c r="G8" s="372"/>
      <c r="I8" s="371"/>
    </row>
    <row r="9" spans="2:15">
      <c r="C9" s="394" t="s">
        <v>36</v>
      </c>
      <c r="D9" s="13"/>
      <c r="E9" s="13"/>
      <c r="F9" s="13"/>
      <c r="G9" s="13"/>
      <c r="H9" s="13"/>
      <c r="L9" s="6"/>
      <c r="M9" s="6"/>
      <c r="N9" s="6"/>
      <c r="O9" s="6"/>
    </row>
    <row r="10" spans="2:15">
      <c r="C10" s="395" t="s">
        <v>40</v>
      </c>
      <c r="D10" s="90"/>
      <c r="E10" s="90"/>
      <c r="F10" s="90"/>
      <c r="G10" s="90"/>
      <c r="H10" s="90"/>
    </row>
    <row r="11" spans="2:15">
      <c r="C11" s="396" t="s">
        <v>44</v>
      </c>
      <c r="D11" s="16"/>
      <c r="E11" s="16"/>
      <c r="F11" s="16"/>
      <c r="G11" s="16"/>
      <c r="H11" s="16"/>
      <c r="L11" s="6"/>
      <c r="M11" s="6"/>
      <c r="N11" s="6"/>
      <c r="O11" s="6"/>
    </row>
    <row r="12" spans="2:15">
      <c r="C12" s="6"/>
      <c r="D12" s="6"/>
      <c r="E12" s="6"/>
      <c r="F12" s="6"/>
      <c r="G12" s="7"/>
      <c r="H12" s="6"/>
      <c r="I12" s="371"/>
    </row>
    <row r="13" spans="2:15">
      <c r="C13" s="9" t="s">
        <v>77</v>
      </c>
      <c r="D13" s="9"/>
      <c r="E13" s="6"/>
      <c r="F13" s="6"/>
      <c r="G13" s="6"/>
      <c r="H13" s="6"/>
      <c r="I13" s="371"/>
      <c r="L13" s="6"/>
      <c r="M13" s="6"/>
      <c r="N13" s="6"/>
      <c r="O13" s="6"/>
    </row>
    <row r="14" spans="2:15">
      <c r="C14" s="394" t="s">
        <v>37</v>
      </c>
      <c r="D14" s="13"/>
      <c r="E14" s="13"/>
      <c r="F14" s="13"/>
      <c r="G14" s="13">
        <v>1</v>
      </c>
      <c r="H14" s="13"/>
      <c r="I14" s="371"/>
    </row>
    <row r="15" spans="2:15">
      <c r="C15" s="394" t="s">
        <v>38</v>
      </c>
      <c r="D15" s="13"/>
      <c r="E15" s="13"/>
      <c r="F15" s="13"/>
      <c r="G15" s="13">
        <f t="shared" ref="G15:G22" si="0">G14+1</f>
        <v>2</v>
      </c>
      <c r="H15" s="13"/>
      <c r="I15" s="371"/>
      <c r="L15" s="6"/>
      <c r="M15" s="6"/>
      <c r="N15" s="6"/>
      <c r="O15" s="6"/>
    </row>
    <row r="16" spans="2:15">
      <c r="C16" s="394" t="s">
        <v>39</v>
      </c>
      <c r="D16" s="13"/>
      <c r="E16" s="13"/>
      <c r="F16" s="13"/>
      <c r="G16" s="13">
        <f t="shared" si="0"/>
        <v>3</v>
      </c>
      <c r="H16" s="13"/>
    </row>
    <row r="17" spans="3:15">
      <c r="C17" s="395" t="s">
        <v>41</v>
      </c>
      <c r="D17" s="90"/>
      <c r="E17" s="90"/>
      <c r="F17" s="90"/>
      <c r="G17" s="90">
        <f t="shared" si="0"/>
        <v>4</v>
      </c>
      <c r="H17" s="90"/>
      <c r="L17" s="6"/>
      <c r="M17" s="6"/>
      <c r="N17" s="6"/>
      <c r="O17" s="6"/>
    </row>
    <row r="18" spans="3:15">
      <c r="C18" s="395" t="s">
        <v>42</v>
      </c>
      <c r="D18" s="90"/>
      <c r="E18" s="90"/>
      <c r="F18" s="90"/>
      <c r="G18" s="90">
        <f t="shared" si="0"/>
        <v>5</v>
      </c>
      <c r="H18" s="90"/>
    </row>
    <row r="19" spans="3:15">
      <c r="C19" s="395" t="s">
        <v>43</v>
      </c>
      <c r="D19" s="90"/>
      <c r="E19" s="90"/>
      <c r="F19" s="90"/>
      <c r="G19" s="90">
        <f t="shared" si="0"/>
        <v>6</v>
      </c>
      <c r="H19" s="90"/>
      <c r="L19" s="6"/>
      <c r="M19" s="6"/>
      <c r="N19" s="6"/>
      <c r="O19" s="6"/>
    </row>
    <row r="20" spans="3:15">
      <c r="C20" s="396" t="s">
        <v>45</v>
      </c>
      <c r="D20" s="16"/>
      <c r="E20" s="16"/>
      <c r="F20" s="16"/>
      <c r="G20" s="16">
        <f t="shared" si="0"/>
        <v>7</v>
      </c>
      <c r="H20" s="16"/>
    </row>
    <row r="21" spans="3:15">
      <c r="C21" s="396" t="s">
        <v>46</v>
      </c>
      <c r="D21" s="16"/>
      <c r="E21" s="16"/>
      <c r="F21" s="16"/>
      <c r="G21" s="16">
        <f t="shared" si="0"/>
        <v>8</v>
      </c>
      <c r="H21" s="16"/>
      <c r="L21" s="6"/>
      <c r="M21" s="6"/>
      <c r="N21" s="6"/>
      <c r="O21" s="6"/>
    </row>
    <row r="22" spans="3:15">
      <c r="C22" s="396" t="s">
        <v>73</v>
      </c>
      <c r="D22" s="16"/>
      <c r="E22" s="16"/>
      <c r="F22" s="16"/>
      <c r="G22" s="16">
        <f t="shared" si="0"/>
        <v>9</v>
      </c>
      <c r="H22" s="16"/>
    </row>
    <row r="23" spans="3:15">
      <c r="L23" s="6"/>
      <c r="M23" s="6"/>
      <c r="N23" s="6"/>
      <c r="O23" s="6"/>
    </row>
    <row r="25" spans="3:15">
      <c r="L25" s="6"/>
      <c r="M25" s="6"/>
      <c r="N25" s="6"/>
      <c r="O25" s="6"/>
    </row>
  </sheetData>
  <mergeCells count="1">
    <mergeCell ref="F6:H6"/>
  </mergeCells>
  <hyperlinks>
    <hyperlink ref="F6" location="'Main Page'!A1" display="Back to Main Page"/>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57" r:id="rId4" name="Drop Down 13">
              <controlPr defaultSize="0" autoLine="0" autoPict="0">
                <anchor mov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6158" r:id="rId5" name="Drop Down 14">
              <controlPr defaultSize="0" autoLine="0" autoPict="0">
                <anchor moveWithCells="1">
                  <from>
                    <xdr:col>6</xdr:col>
                    <xdr:colOff>0</xdr:colOff>
                    <xdr:row>13</xdr:row>
                    <xdr:rowOff>0</xdr:rowOff>
                  </from>
                  <to>
                    <xdr:col>7</xdr:col>
                    <xdr:colOff>0</xdr:colOff>
                    <xdr:row>14</xdr:row>
                    <xdr:rowOff>0</xdr:rowOff>
                  </to>
                </anchor>
              </controlPr>
            </control>
          </mc:Choice>
        </mc:AlternateContent>
        <mc:AlternateContent xmlns:mc="http://schemas.openxmlformats.org/markup-compatibility/2006">
          <mc:Choice Requires="x14">
            <control shapeId="6159" r:id="rId6" name="Drop Down 15">
              <controlPr defaultSize="0" autoLine="0" autoPict="0">
                <anchor moveWithCells="1">
                  <from>
                    <xdr:col>6</xdr:col>
                    <xdr:colOff>0</xdr:colOff>
                    <xdr:row>15</xdr:row>
                    <xdr:rowOff>0</xdr:rowOff>
                  </from>
                  <to>
                    <xdr:col>7</xdr:col>
                    <xdr:colOff>0</xdr:colOff>
                    <xdr:row>16</xdr:row>
                    <xdr:rowOff>0</xdr:rowOff>
                  </to>
                </anchor>
              </controlPr>
            </control>
          </mc:Choice>
        </mc:AlternateContent>
        <mc:AlternateContent xmlns:mc="http://schemas.openxmlformats.org/markup-compatibility/2006">
          <mc:Choice Requires="x14">
            <control shapeId="6160" r:id="rId7" name="Drop Down 16">
              <controlPr defaultSize="0" autoLine="0" autoPict="0">
                <anchor moveWithCells="1">
                  <from>
                    <xdr:col>6</xdr:col>
                    <xdr:colOff>0</xdr:colOff>
                    <xdr:row>17</xdr:row>
                    <xdr:rowOff>0</xdr:rowOff>
                  </from>
                  <to>
                    <xdr:col>7</xdr:col>
                    <xdr:colOff>0</xdr:colOff>
                    <xdr:row>18</xdr:row>
                    <xdr:rowOff>0</xdr:rowOff>
                  </to>
                </anchor>
              </controlPr>
            </control>
          </mc:Choice>
        </mc:AlternateContent>
        <mc:AlternateContent xmlns:mc="http://schemas.openxmlformats.org/markup-compatibility/2006">
          <mc:Choice Requires="x14">
            <control shapeId="6161" r:id="rId8" name="Drop Down 17">
              <controlPr defaultSize="0" autoLine="0" autoPict="0">
                <anchor moveWithCells="1">
                  <from>
                    <xdr:col>6</xdr:col>
                    <xdr:colOff>0</xdr:colOff>
                    <xdr:row>16</xdr:row>
                    <xdr:rowOff>0</xdr:rowOff>
                  </from>
                  <to>
                    <xdr:col>7</xdr:col>
                    <xdr:colOff>0</xdr:colOff>
                    <xdr:row>17</xdr:row>
                    <xdr:rowOff>0</xdr:rowOff>
                  </to>
                </anchor>
              </controlPr>
            </control>
          </mc:Choice>
        </mc:AlternateContent>
        <mc:AlternateContent xmlns:mc="http://schemas.openxmlformats.org/markup-compatibility/2006">
          <mc:Choice Requires="x14">
            <control shapeId="6162" r:id="rId9" name="Drop Down 18">
              <controlPr defaultSize="0" autoLine="0" autoPict="0">
                <anchor moveWithCells="1">
                  <from>
                    <xdr:col>6</xdr:col>
                    <xdr:colOff>0</xdr:colOff>
                    <xdr:row>18</xdr:row>
                    <xdr:rowOff>0</xdr:rowOff>
                  </from>
                  <to>
                    <xdr:col>7</xdr:col>
                    <xdr:colOff>0</xdr:colOff>
                    <xdr:row>19</xdr:row>
                    <xdr:rowOff>0</xdr:rowOff>
                  </to>
                </anchor>
              </controlPr>
            </control>
          </mc:Choice>
        </mc:AlternateContent>
        <mc:AlternateContent xmlns:mc="http://schemas.openxmlformats.org/markup-compatibility/2006">
          <mc:Choice Requires="x14">
            <control shapeId="6163" r:id="rId10" name="Drop Down 19">
              <controlPr defaultSize="0" autoLine="0" autoPict="0">
                <anchor moveWithCells="1">
                  <from>
                    <xdr:col>6</xdr:col>
                    <xdr:colOff>0</xdr:colOff>
                    <xdr:row>20</xdr:row>
                    <xdr:rowOff>0</xdr:rowOff>
                  </from>
                  <to>
                    <xdr:col>7</xdr:col>
                    <xdr:colOff>0</xdr:colOff>
                    <xdr:row>21</xdr:row>
                    <xdr:rowOff>0</xdr:rowOff>
                  </to>
                </anchor>
              </controlPr>
            </control>
          </mc:Choice>
        </mc:AlternateContent>
        <mc:AlternateContent xmlns:mc="http://schemas.openxmlformats.org/markup-compatibility/2006">
          <mc:Choice Requires="x14">
            <control shapeId="6164" r:id="rId11" name="Drop Down 20">
              <controlPr defaultSize="0" autoLine="0" autoPict="0">
                <anchor moveWithCells="1">
                  <from>
                    <xdr:col>6</xdr:col>
                    <xdr:colOff>0</xdr:colOff>
                    <xdr:row>19</xdr:row>
                    <xdr:rowOff>0</xdr:rowOff>
                  </from>
                  <to>
                    <xdr:col>7</xdr:col>
                    <xdr:colOff>0</xdr:colOff>
                    <xdr:row>20</xdr:row>
                    <xdr:rowOff>0</xdr:rowOff>
                  </to>
                </anchor>
              </controlPr>
            </control>
          </mc:Choice>
        </mc:AlternateContent>
        <mc:AlternateContent xmlns:mc="http://schemas.openxmlformats.org/markup-compatibility/2006">
          <mc:Choice Requires="x14">
            <control shapeId="6165" r:id="rId12" name="Drop Down 21">
              <controlPr defaultSize="0" autoLine="0" autoPict="0">
                <anchor mov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6166" r:id="rId13" name="Drop Down 22">
              <controlPr defaultSize="0" autoLine="0" autoPict="0">
                <anchor moveWithCells="1">
                  <from>
                    <xdr:col>6</xdr:col>
                    <xdr:colOff>0</xdr:colOff>
                    <xdr:row>9</xdr:row>
                    <xdr:rowOff>0</xdr:rowOff>
                  </from>
                  <to>
                    <xdr:col>7</xdr:col>
                    <xdr:colOff>0</xdr:colOff>
                    <xdr:row>10</xdr:row>
                    <xdr:rowOff>0</xdr:rowOff>
                  </to>
                </anchor>
              </controlPr>
            </control>
          </mc:Choice>
        </mc:AlternateContent>
        <mc:AlternateContent xmlns:mc="http://schemas.openxmlformats.org/markup-compatibility/2006">
          <mc:Choice Requires="x14">
            <control shapeId="6167" r:id="rId14" name="Drop Down 23">
              <controlPr defaultSize="0" autoLine="0" autoPict="0">
                <anchor moveWithCells="1">
                  <from>
                    <xdr:col>6</xdr:col>
                    <xdr:colOff>0</xdr:colOff>
                    <xdr:row>8</xdr:row>
                    <xdr:rowOff>0</xdr:rowOff>
                  </from>
                  <to>
                    <xdr:col>7</xdr:col>
                    <xdr:colOff>0</xdr:colOff>
                    <xdr:row>9</xdr:row>
                    <xdr:rowOff>0</xdr:rowOff>
                  </to>
                </anchor>
              </controlPr>
            </control>
          </mc:Choice>
        </mc:AlternateContent>
        <mc:AlternateContent xmlns:mc="http://schemas.openxmlformats.org/markup-compatibility/2006">
          <mc:Choice Requires="x14">
            <control shapeId="6168" r:id="rId15" name="Drop Down 24">
              <controlPr defaultSize="0" autoLine="0" autoPict="0">
                <anchor moveWithCells="1">
                  <from>
                    <xdr:col>6</xdr:col>
                    <xdr:colOff>0</xdr:colOff>
                    <xdr:row>10</xdr:row>
                    <xdr:rowOff>0</xdr:rowOff>
                  </from>
                  <to>
                    <xdr:col>7</xdr:col>
                    <xdr:colOff>0</xdr:colOff>
                    <xdr:row>11</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K93"/>
  <sheetViews>
    <sheetView showGridLines="0" zoomScale="90" zoomScaleNormal="90" workbookViewId="0">
      <selection activeCell="J3" sqref="J3"/>
    </sheetView>
  </sheetViews>
  <sheetFormatPr defaultColWidth="11.44140625" defaultRowHeight="118.8" customHeight="1"/>
  <cols>
    <col min="1" max="1" width="17.44140625" style="411" customWidth="1"/>
    <col min="2" max="3" width="14.109375" style="430" customWidth="1"/>
    <col min="4" max="4" width="28.109375" style="430" customWidth="1"/>
    <col min="5" max="5" width="23.88671875" style="414" customWidth="1"/>
    <col min="6" max="6" width="11.109375" style="414" customWidth="1"/>
    <col min="7" max="7" width="35.44140625" style="414" customWidth="1"/>
    <col min="8" max="8" width="11.6640625" style="414" customWidth="1"/>
    <col min="9" max="9" width="11.44140625" style="420"/>
    <col min="10" max="10" width="21.88671875" style="420" customWidth="1"/>
    <col min="11" max="11" width="39.33203125" style="420" customWidth="1"/>
    <col min="12" max="16384" width="11.44140625" style="420"/>
  </cols>
  <sheetData>
    <row r="1" spans="1:11" s="411" customFormat="1" ht="18.600000000000001" customHeight="1">
      <c r="H1" s="412"/>
      <c r="I1" s="412"/>
      <c r="J1" s="412"/>
    </row>
    <row r="2" spans="1:11" s="411" customFormat="1" ht="30.6" customHeight="1">
      <c r="B2" s="413" t="s">
        <v>691</v>
      </c>
      <c r="F2" s="414"/>
      <c r="H2" s="415" t="s">
        <v>200</v>
      </c>
      <c r="I2" s="412"/>
      <c r="J2" s="412"/>
    </row>
    <row r="3" spans="1:11" s="411" customFormat="1" ht="19.2" customHeight="1" thickBot="1">
      <c r="B3" s="416"/>
      <c r="C3" s="416"/>
      <c r="D3" s="416"/>
      <c r="E3" s="417"/>
      <c r="F3" s="418"/>
      <c r="G3" s="419"/>
      <c r="H3" s="419"/>
      <c r="I3" s="419"/>
      <c r="J3" s="419"/>
    </row>
    <row r="4" spans="1:11" ht="60" customHeight="1" thickBot="1">
      <c r="A4" s="437" t="s">
        <v>67</v>
      </c>
      <c r="B4" s="438" t="s">
        <v>66</v>
      </c>
      <c r="C4" s="438" t="s">
        <v>462</v>
      </c>
      <c r="D4" s="438" t="s">
        <v>463</v>
      </c>
      <c r="E4" s="438" t="s">
        <v>464</v>
      </c>
      <c r="F4" s="438" t="s">
        <v>465</v>
      </c>
      <c r="G4" s="438" t="s">
        <v>466</v>
      </c>
      <c r="H4" s="438" t="s">
        <v>467</v>
      </c>
      <c r="I4" s="438" t="s">
        <v>468</v>
      </c>
      <c r="J4" s="438" t="s">
        <v>469</v>
      </c>
      <c r="K4" s="438" t="s">
        <v>188</v>
      </c>
    </row>
    <row r="5" spans="1:11" s="421" customFormat="1" ht="35.4" customHeight="1">
      <c r="A5" s="451" t="s">
        <v>101</v>
      </c>
      <c r="B5" s="454" t="s">
        <v>97</v>
      </c>
      <c r="C5" s="457" t="s">
        <v>470</v>
      </c>
      <c r="D5" s="457" t="s">
        <v>471</v>
      </c>
      <c r="E5" s="408" t="s">
        <v>472</v>
      </c>
      <c r="F5" s="460">
        <v>2019</v>
      </c>
      <c r="G5" s="457" t="s">
        <v>474</v>
      </c>
      <c r="H5" s="457" t="s">
        <v>475</v>
      </c>
      <c r="I5" s="457" t="s">
        <v>476</v>
      </c>
      <c r="J5" s="457" t="s">
        <v>477</v>
      </c>
      <c r="K5" s="457" t="s">
        <v>478</v>
      </c>
    </row>
    <row r="6" spans="1:11" s="421" customFormat="1" ht="68.400000000000006" customHeight="1" thickBot="1">
      <c r="A6" s="452"/>
      <c r="B6" s="455"/>
      <c r="C6" s="458"/>
      <c r="D6" s="459"/>
      <c r="E6" s="409" t="s">
        <v>473</v>
      </c>
      <c r="F6" s="461"/>
      <c r="G6" s="459"/>
      <c r="H6" s="459"/>
      <c r="I6" s="459"/>
      <c r="J6" s="459"/>
      <c r="K6" s="459"/>
    </row>
    <row r="7" spans="1:11" s="421" customFormat="1" ht="54.6" customHeight="1" thickBot="1">
      <c r="A7" s="452"/>
      <c r="B7" s="455"/>
      <c r="C7" s="458"/>
      <c r="D7" s="409" t="s">
        <v>479</v>
      </c>
      <c r="E7" s="409" t="s">
        <v>480</v>
      </c>
      <c r="F7" s="410">
        <v>2018</v>
      </c>
      <c r="G7" s="409" t="s">
        <v>481</v>
      </c>
      <c r="H7" s="409" t="s">
        <v>666</v>
      </c>
      <c r="I7" s="409" t="s">
        <v>476</v>
      </c>
      <c r="J7" s="409" t="s">
        <v>477</v>
      </c>
      <c r="K7" s="409" t="s">
        <v>482</v>
      </c>
    </row>
    <row r="8" spans="1:11" s="421" customFormat="1" ht="55.2" customHeight="1" thickBot="1">
      <c r="A8" s="452"/>
      <c r="B8" s="455"/>
      <c r="C8" s="459"/>
      <c r="D8" s="409" t="s">
        <v>483</v>
      </c>
      <c r="E8" s="409" t="s">
        <v>480</v>
      </c>
      <c r="F8" s="410">
        <v>2018</v>
      </c>
      <c r="G8" s="409" t="s">
        <v>483</v>
      </c>
      <c r="H8" s="409" t="s">
        <v>484</v>
      </c>
      <c r="I8" s="409" t="s">
        <v>476</v>
      </c>
      <c r="J8" s="409" t="s">
        <v>477</v>
      </c>
      <c r="K8" s="409" t="s">
        <v>482</v>
      </c>
    </row>
    <row r="9" spans="1:11" s="421" customFormat="1" ht="63.6" customHeight="1">
      <c r="A9" s="452"/>
      <c r="B9" s="455"/>
      <c r="C9" s="457" t="s">
        <v>190</v>
      </c>
      <c r="D9" s="457" t="s">
        <v>485</v>
      </c>
      <c r="E9" s="408" t="s">
        <v>486</v>
      </c>
      <c r="F9" s="460">
        <v>2019</v>
      </c>
      <c r="G9" s="457" t="s">
        <v>487</v>
      </c>
      <c r="H9" s="457" t="s">
        <v>488</v>
      </c>
      <c r="I9" s="457" t="s">
        <v>489</v>
      </c>
      <c r="J9" s="457" t="s">
        <v>477</v>
      </c>
      <c r="K9" s="457" t="s">
        <v>490</v>
      </c>
    </row>
    <row r="10" spans="1:11" s="421" customFormat="1" ht="26.4" customHeight="1" thickBot="1">
      <c r="A10" s="452"/>
      <c r="B10" s="455"/>
      <c r="C10" s="458"/>
      <c r="D10" s="459"/>
      <c r="E10" s="409" t="s">
        <v>480</v>
      </c>
      <c r="F10" s="461"/>
      <c r="G10" s="459"/>
      <c r="H10" s="459"/>
      <c r="I10" s="459"/>
      <c r="J10" s="459"/>
      <c r="K10" s="459"/>
    </row>
    <row r="11" spans="1:11" s="421" customFormat="1" ht="39.6" customHeight="1">
      <c r="A11" s="452"/>
      <c r="B11" s="455"/>
      <c r="C11" s="458"/>
      <c r="D11" s="457" t="s">
        <v>491</v>
      </c>
      <c r="E11" s="408" t="s">
        <v>492</v>
      </c>
      <c r="F11" s="460" t="s">
        <v>495</v>
      </c>
      <c r="G11" s="457" t="s">
        <v>496</v>
      </c>
      <c r="H11" s="457" t="s">
        <v>475</v>
      </c>
      <c r="I11" s="457" t="s">
        <v>476</v>
      </c>
      <c r="J11" s="457" t="s">
        <v>497</v>
      </c>
      <c r="K11" s="408" t="s">
        <v>498</v>
      </c>
    </row>
    <row r="12" spans="1:11" s="421" customFormat="1" ht="37.200000000000003" customHeight="1">
      <c r="A12" s="452"/>
      <c r="B12" s="455"/>
      <c r="C12" s="458"/>
      <c r="D12" s="458"/>
      <c r="E12" s="408" t="s">
        <v>493</v>
      </c>
      <c r="F12" s="462"/>
      <c r="G12" s="458"/>
      <c r="H12" s="458"/>
      <c r="I12" s="458"/>
      <c r="J12" s="458"/>
      <c r="K12" s="408" t="s">
        <v>499</v>
      </c>
    </row>
    <row r="13" spans="1:11" s="421" customFormat="1" ht="33.6" customHeight="1" thickBot="1">
      <c r="A13" s="452"/>
      <c r="B13" s="455"/>
      <c r="C13" s="459"/>
      <c r="D13" s="459"/>
      <c r="E13" s="409" t="s">
        <v>494</v>
      </c>
      <c r="F13" s="461"/>
      <c r="G13" s="459"/>
      <c r="H13" s="459"/>
      <c r="I13" s="459"/>
      <c r="J13" s="459"/>
      <c r="K13" s="409" t="s">
        <v>500</v>
      </c>
    </row>
    <row r="14" spans="1:11" s="421" customFormat="1" ht="36" customHeight="1">
      <c r="A14" s="452"/>
      <c r="B14" s="455"/>
      <c r="C14" s="457" t="s">
        <v>191</v>
      </c>
      <c r="D14" s="457" t="s">
        <v>501</v>
      </c>
      <c r="E14" s="408" t="s">
        <v>492</v>
      </c>
      <c r="F14" s="460" t="s">
        <v>495</v>
      </c>
      <c r="G14" s="457" t="s">
        <v>502</v>
      </c>
      <c r="H14" s="457" t="s">
        <v>475</v>
      </c>
      <c r="I14" s="457" t="s">
        <v>476</v>
      </c>
      <c r="J14" s="457" t="s">
        <v>477</v>
      </c>
      <c r="K14" s="408" t="s">
        <v>498</v>
      </c>
    </row>
    <row r="15" spans="1:11" s="421" customFormat="1" ht="32.4" customHeight="1">
      <c r="A15" s="452"/>
      <c r="B15" s="455"/>
      <c r="C15" s="458"/>
      <c r="D15" s="458"/>
      <c r="E15" s="408" t="s">
        <v>493</v>
      </c>
      <c r="F15" s="462"/>
      <c r="G15" s="458"/>
      <c r="H15" s="458"/>
      <c r="I15" s="458"/>
      <c r="J15" s="458"/>
      <c r="K15" s="408" t="s">
        <v>499</v>
      </c>
    </row>
    <row r="16" spans="1:11" s="421" customFormat="1" ht="36.6" customHeight="1" thickBot="1">
      <c r="A16" s="452"/>
      <c r="B16" s="455"/>
      <c r="C16" s="458"/>
      <c r="D16" s="459"/>
      <c r="E16" s="409" t="s">
        <v>494</v>
      </c>
      <c r="F16" s="461"/>
      <c r="G16" s="459"/>
      <c r="H16" s="459"/>
      <c r="I16" s="459"/>
      <c r="J16" s="459"/>
      <c r="K16" s="409" t="s">
        <v>500</v>
      </c>
    </row>
    <row r="17" spans="1:11" s="421" customFormat="1" ht="34.799999999999997" customHeight="1">
      <c r="A17" s="452"/>
      <c r="B17" s="455"/>
      <c r="C17" s="458"/>
      <c r="D17" s="457" t="s">
        <v>503</v>
      </c>
      <c r="E17" s="457" t="s">
        <v>494</v>
      </c>
      <c r="F17" s="460">
        <v>2016</v>
      </c>
      <c r="G17" s="457" t="s">
        <v>504</v>
      </c>
      <c r="H17" s="408" t="s">
        <v>505</v>
      </c>
      <c r="I17" s="457" t="s">
        <v>510</v>
      </c>
      <c r="J17" s="457" t="s">
        <v>511</v>
      </c>
      <c r="K17" s="457" t="s">
        <v>512</v>
      </c>
    </row>
    <row r="18" spans="1:11" s="421" customFormat="1" ht="42.6" customHeight="1">
      <c r="A18" s="452"/>
      <c r="B18" s="455"/>
      <c r="C18" s="458"/>
      <c r="D18" s="458"/>
      <c r="E18" s="458"/>
      <c r="F18" s="462"/>
      <c r="G18" s="458"/>
      <c r="H18" s="408" t="s">
        <v>506</v>
      </c>
      <c r="I18" s="458"/>
      <c r="J18" s="458"/>
      <c r="K18" s="458"/>
    </row>
    <row r="19" spans="1:11" s="421" customFormat="1" ht="34.200000000000003" customHeight="1">
      <c r="A19" s="452"/>
      <c r="B19" s="455"/>
      <c r="C19" s="458"/>
      <c r="D19" s="458"/>
      <c r="E19" s="458"/>
      <c r="F19" s="462"/>
      <c r="G19" s="458"/>
      <c r="H19" s="408" t="s">
        <v>507</v>
      </c>
      <c r="I19" s="458"/>
      <c r="J19" s="458"/>
      <c r="K19" s="458"/>
    </row>
    <row r="20" spans="1:11" s="421" customFormat="1" ht="27" customHeight="1">
      <c r="A20" s="452"/>
      <c r="B20" s="455"/>
      <c r="C20" s="458"/>
      <c r="D20" s="458"/>
      <c r="E20" s="458"/>
      <c r="F20" s="462"/>
      <c r="G20" s="458"/>
      <c r="H20" s="408" t="s">
        <v>508</v>
      </c>
      <c r="I20" s="458"/>
      <c r="J20" s="458"/>
      <c r="K20" s="458"/>
    </row>
    <row r="21" spans="1:11" s="421" customFormat="1" ht="24.6" customHeight="1" thickBot="1">
      <c r="A21" s="452"/>
      <c r="B21" s="456"/>
      <c r="C21" s="459"/>
      <c r="D21" s="459"/>
      <c r="E21" s="459"/>
      <c r="F21" s="461"/>
      <c r="G21" s="459"/>
      <c r="H21" s="409" t="s">
        <v>509</v>
      </c>
      <c r="I21" s="459"/>
      <c r="J21" s="459"/>
      <c r="K21" s="459"/>
    </row>
    <row r="22" spans="1:11" s="421" customFormat="1" ht="166.8" customHeight="1" thickBot="1">
      <c r="A22" s="452"/>
      <c r="B22" s="454" t="s">
        <v>98</v>
      </c>
      <c r="C22" s="457" t="s">
        <v>192</v>
      </c>
      <c r="D22" s="409" t="s">
        <v>513</v>
      </c>
      <c r="E22" s="409" t="s">
        <v>494</v>
      </c>
      <c r="F22" s="410">
        <v>2019</v>
      </c>
      <c r="G22" s="409" t="s">
        <v>514</v>
      </c>
      <c r="H22" s="409" t="s">
        <v>475</v>
      </c>
      <c r="I22" s="409" t="s">
        <v>476</v>
      </c>
      <c r="J22" s="409" t="s">
        <v>667</v>
      </c>
      <c r="K22" s="409" t="s">
        <v>515</v>
      </c>
    </row>
    <row r="23" spans="1:11" s="421" customFormat="1" ht="39.6" customHeight="1">
      <c r="A23" s="452"/>
      <c r="B23" s="455"/>
      <c r="C23" s="458"/>
      <c r="D23" s="457" t="s">
        <v>516</v>
      </c>
      <c r="E23" s="408" t="s">
        <v>492</v>
      </c>
      <c r="F23" s="460" t="s">
        <v>495</v>
      </c>
      <c r="G23" s="457" t="s">
        <v>518</v>
      </c>
      <c r="H23" s="457" t="s">
        <v>519</v>
      </c>
      <c r="I23" s="457" t="s">
        <v>476</v>
      </c>
      <c r="J23" s="457" t="s">
        <v>520</v>
      </c>
      <c r="K23" s="408" t="s">
        <v>498</v>
      </c>
    </row>
    <row r="24" spans="1:11" s="421" customFormat="1" ht="32.4" customHeight="1">
      <c r="A24" s="452"/>
      <c r="B24" s="455"/>
      <c r="C24" s="458"/>
      <c r="D24" s="458"/>
      <c r="E24" s="408" t="s">
        <v>517</v>
      </c>
      <c r="F24" s="462"/>
      <c r="G24" s="458"/>
      <c r="H24" s="458"/>
      <c r="I24" s="458"/>
      <c r="J24" s="458"/>
      <c r="K24" s="408" t="s">
        <v>499</v>
      </c>
    </row>
    <row r="25" spans="1:11" s="421" customFormat="1" ht="54.6" customHeight="1" thickBot="1">
      <c r="A25" s="452"/>
      <c r="B25" s="455"/>
      <c r="C25" s="458"/>
      <c r="D25" s="459"/>
      <c r="E25" s="409" t="s">
        <v>494</v>
      </c>
      <c r="F25" s="461"/>
      <c r="G25" s="459"/>
      <c r="H25" s="459"/>
      <c r="I25" s="459"/>
      <c r="J25" s="459"/>
      <c r="K25" s="409" t="s">
        <v>500</v>
      </c>
    </row>
    <row r="26" spans="1:11" s="421" customFormat="1" ht="42" customHeight="1" thickBot="1">
      <c r="A26" s="452"/>
      <c r="B26" s="455"/>
      <c r="C26" s="459"/>
      <c r="D26" s="409" t="s">
        <v>521</v>
      </c>
      <c r="E26" s="409" t="s">
        <v>480</v>
      </c>
      <c r="F26" s="410">
        <v>2020</v>
      </c>
      <c r="G26" s="409" t="s">
        <v>522</v>
      </c>
      <c r="H26" s="409" t="s">
        <v>523</v>
      </c>
      <c r="I26" s="409" t="s">
        <v>476</v>
      </c>
      <c r="J26" s="409" t="s">
        <v>477</v>
      </c>
      <c r="K26" s="409" t="s">
        <v>524</v>
      </c>
    </row>
    <row r="27" spans="1:11" s="421" customFormat="1" ht="36.6" customHeight="1" thickBot="1">
      <c r="A27" s="452"/>
      <c r="B27" s="455"/>
      <c r="C27" s="457" t="s">
        <v>193</v>
      </c>
      <c r="D27" s="409" t="s">
        <v>525</v>
      </c>
      <c r="E27" s="409" t="s">
        <v>526</v>
      </c>
      <c r="F27" s="410">
        <v>2021</v>
      </c>
      <c r="G27" s="409" t="s">
        <v>527</v>
      </c>
      <c r="H27" s="409" t="s">
        <v>475</v>
      </c>
      <c r="I27" s="409" t="s">
        <v>476</v>
      </c>
      <c r="J27" s="409" t="s">
        <v>477</v>
      </c>
      <c r="K27" s="409" t="s">
        <v>528</v>
      </c>
    </row>
    <row r="28" spans="1:11" s="421" customFormat="1" ht="65.400000000000006" customHeight="1">
      <c r="A28" s="452"/>
      <c r="B28" s="455"/>
      <c r="C28" s="458"/>
      <c r="D28" s="457" t="s">
        <v>529</v>
      </c>
      <c r="E28" s="408" t="s">
        <v>530</v>
      </c>
      <c r="F28" s="460">
        <v>2021</v>
      </c>
      <c r="G28" s="457" t="s">
        <v>532</v>
      </c>
      <c r="H28" s="457" t="s">
        <v>475</v>
      </c>
      <c r="I28" s="457" t="s">
        <v>476</v>
      </c>
      <c r="J28" s="457" t="s">
        <v>533</v>
      </c>
      <c r="K28" s="408" t="s">
        <v>668</v>
      </c>
    </row>
    <row r="29" spans="1:11" s="421" customFormat="1" ht="65.400000000000006" customHeight="1">
      <c r="A29" s="452"/>
      <c r="B29" s="455"/>
      <c r="C29" s="458"/>
      <c r="D29" s="458"/>
      <c r="E29" s="408" t="s">
        <v>531</v>
      </c>
      <c r="F29" s="462"/>
      <c r="G29" s="458"/>
      <c r="H29" s="458"/>
      <c r="I29" s="458"/>
      <c r="J29" s="458"/>
      <c r="K29" s="408" t="s">
        <v>669</v>
      </c>
    </row>
    <row r="30" spans="1:11" s="421" customFormat="1" ht="105" customHeight="1" thickBot="1">
      <c r="A30" s="452"/>
      <c r="B30" s="455"/>
      <c r="C30" s="459"/>
      <c r="D30" s="459"/>
      <c r="E30" s="409" t="s">
        <v>494</v>
      </c>
      <c r="F30" s="461"/>
      <c r="G30" s="459"/>
      <c r="H30" s="459"/>
      <c r="I30" s="459"/>
      <c r="J30" s="459"/>
      <c r="K30" s="409" t="s">
        <v>534</v>
      </c>
    </row>
    <row r="31" spans="1:11" s="421" customFormat="1" ht="44.4" customHeight="1">
      <c r="A31" s="452"/>
      <c r="B31" s="455"/>
      <c r="C31" s="457" t="s">
        <v>535</v>
      </c>
      <c r="D31" s="457" t="s">
        <v>536</v>
      </c>
      <c r="E31" s="457" t="s">
        <v>480</v>
      </c>
      <c r="F31" s="460">
        <v>2020</v>
      </c>
      <c r="G31" s="408" t="s">
        <v>537</v>
      </c>
      <c r="H31" s="457" t="s">
        <v>475</v>
      </c>
      <c r="I31" s="457" t="s">
        <v>476</v>
      </c>
      <c r="J31" s="457" t="s">
        <v>477</v>
      </c>
      <c r="K31" s="457" t="s">
        <v>539</v>
      </c>
    </row>
    <row r="32" spans="1:11" s="421" customFormat="1" ht="25.2" customHeight="1" thickBot="1">
      <c r="A32" s="452"/>
      <c r="B32" s="455"/>
      <c r="C32" s="458"/>
      <c r="D32" s="459"/>
      <c r="E32" s="459"/>
      <c r="F32" s="461"/>
      <c r="G32" s="409" t="s">
        <v>538</v>
      </c>
      <c r="H32" s="459"/>
      <c r="I32" s="459"/>
      <c r="J32" s="459"/>
      <c r="K32" s="459"/>
    </row>
    <row r="33" spans="1:11" s="421" customFormat="1" ht="84.6" customHeight="1" thickBot="1">
      <c r="A33" s="452"/>
      <c r="B33" s="455"/>
      <c r="C33" s="459"/>
      <c r="D33" s="409" t="s">
        <v>540</v>
      </c>
      <c r="E33" s="409" t="s">
        <v>480</v>
      </c>
      <c r="F33" s="410">
        <v>2020</v>
      </c>
      <c r="G33" s="409" t="s">
        <v>541</v>
      </c>
      <c r="H33" s="409" t="s">
        <v>542</v>
      </c>
      <c r="I33" s="409" t="s">
        <v>476</v>
      </c>
      <c r="J33" s="409" t="s">
        <v>477</v>
      </c>
      <c r="K33" s="409" t="s">
        <v>539</v>
      </c>
    </row>
    <row r="34" spans="1:11" s="421" customFormat="1" ht="118.8" customHeight="1">
      <c r="A34" s="452"/>
      <c r="B34" s="455"/>
      <c r="C34" s="457" t="s">
        <v>543</v>
      </c>
      <c r="D34" s="457" t="s">
        <v>544</v>
      </c>
      <c r="E34" s="408" t="s">
        <v>545</v>
      </c>
      <c r="F34" s="460">
        <v>2021</v>
      </c>
      <c r="G34" s="457" t="s">
        <v>546</v>
      </c>
      <c r="H34" s="457" t="s">
        <v>670</v>
      </c>
      <c r="I34" s="457" t="s">
        <v>476</v>
      </c>
      <c r="J34" s="457" t="s">
        <v>671</v>
      </c>
      <c r="K34" s="457" t="s">
        <v>547</v>
      </c>
    </row>
    <row r="35" spans="1:11" s="421" customFormat="1" ht="136.80000000000001" customHeight="1" thickBot="1">
      <c r="A35" s="452"/>
      <c r="B35" s="455"/>
      <c r="C35" s="458"/>
      <c r="D35" s="459"/>
      <c r="E35" s="409" t="s">
        <v>494</v>
      </c>
      <c r="F35" s="461"/>
      <c r="G35" s="459"/>
      <c r="H35" s="459"/>
      <c r="I35" s="459"/>
      <c r="J35" s="459"/>
      <c r="K35" s="459"/>
    </row>
    <row r="36" spans="1:11" s="421" customFormat="1" ht="39" customHeight="1">
      <c r="A36" s="452"/>
      <c r="B36" s="455"/>
      <c r="C36" s="458"/>
      <c r="D36" s="457" t="s">
        <v>548</v>
      </c>
      <c r="E36" s="408" t="s">
        <v>492</v>
      </c>
      <c r="F36" s="460" t="s">
        <v>549</v>
      </c>
      <c r="G36" s="457" t="s">
        <v>550</v>
      </c>
      <c r="H36" s="457" t="s">
        <v>475</v>
      </c>
      <c r="I36" s="457" t="s">
        <v>476</v>
      </c>
      <c r="J36" s="457" t="s">
        <v>551</v>
      </c>
      <c r="K36" s="408" t="s">
        <v>498</v>
      </c>
    </row>
    <row r="37" spans="1:11" s="421" customFormat="1" ht="27.6" customHeight="1">
      <c r="A37" s="452"/>
      <c r="B37" s="455"/>
      <c r="C37" s="458"/>
      <c r="D37" s="458"/>
      <c r="E37" s="408" t="s">
        <v>517</v>
      </c>
      <c r="F37" s="462"/>
      <c r="G37" s="458"/>
      <c r="H37" s="458"/>
      <c r="I37" s="458"/>
      <c r="J37" s="458"/>
      <c r="K37" s="408" t="s">
        <v>499</v>
      </c>
    </row>
    <row r="38" spans="1:11" s="421" customFormat="1" ht="33" customHeight="1" thickBot="1">
      <c r="A38" s="452"/>
      <c r="B38" s="455"/>
      <c r="C38" s="458"/>
      <c r="D38" s="459"/>
      <c r="E38" s="409" t="s">
        <v>494</v>
      </c>
      <c r="F38" s="461"/>
      <c r="G38" s="459"/>
      <c r="H38" s="459"/>
      <c r="I38" s="459"/>
      <c r="J38" s="459"/>
      <c r="K38" s="409" t="s">
        <v>500</v>
      </c>
    </row>
    <row r="39" spans="1:11" s="421" customFormat="1" ht="65.400000000000006" customHeight="1">
      <c r="A39" s="452"/>
      <c r="B39" s="455"/>
      <c r="C39" s="458"/>
      <c r="D39" s="457" t="s">
        <v>552</v>
      </c>
      <c r="E39" s="408" t="s">
        <v>492</v>
      </c>
      <c r="F39" s="460" t="s">
        <v>549</v>
      </c>
      <c r="G39" s="457" t="s">
        <v>553</v>
      </c>
      <c r="H39" s="457" t="s">
        <v>475</v>
      </c>
      <c r="I39" s="457" t="s">
        <v>476</v>
      </c>
      <c r="J39" s="457" t="s">
        <v>554</v>
      </c>
      <c r="K39" s="408" t="s">
        <v>498</v>
      </c>
    </row>
    <row r="40" spans="1:11" s="421" customFormat="1" ht="25.2" customHeight="1">
      <c r="A40" s="452"/>
      <c r="B40" s="455"/>
      <c r="C40" s="458"/>
      <c r="D40" s="458"/>
      <c r="E40" s="408" t="s">
        <v>517</v>
      </c>
      <c r="F40" s="462"/>
      <c r="G40" s="458"/>
      <c r="H40" s="458"/>
      <c r="I40" s="458"/>
      <c r="J40" s="458"/>
      <c r="K40" s="408" t="s">
        <v>499</v>
      </c>
    </row>
    <row r="41" spans="1:11" s="421" customFormat="1" ht="34.200000000000003" customHeight="1" thickBot="1">
      <c r="A41" s="452"/>
      <c r="B41" s="455"/>
      <c r="C41" s="459"/>
      <c r="D41" s="459"/>
      <c r="E41" s="409" t="s">
        <v>494</v>
      </c>
      <c r="F41" s="461"/>
      <c r="G41" s="459"/>
      <c r="H41" s="459"/>
      <c r="I41" s="459"/>
      <c r="J41" s="459"/>
      <c r="K41" s="409" t="s">
        <v>500</v>
      </c>
    </row>
    <row r="42" spans="1:11" s="421" customFormat="1" ht="27.6" customHeight="1">
      <c r="A42" s="452"/>
      <c r="B42" s="455"/>
      <c r="C42" s="457" t="s">
        <v>194</v>
      </c>
      <c r="D42" s="457" t="s">
        <v>555</v>
      </c>
      <c r="E42" s="408" t="s">
        <v>556</v>
      </c>
      <c r="F42" s="460">
        <v>2019</v>
      </c>
      <c r="G42" s="457" t="s">
        <v>557</v>
      </c>
      <c r="H42" s="457" t="s">
        <v>484</v>
      </c>
      <c r="I42" s="457" t="s">
        <v>476</v>
      </c>
      <c r="J42" s="457" t="s">
        <v>477</v>
      </c>
      <c r="K42" s="457" t="s">
        <v>558</v>
      </c>
    </row>
    <row r="43" spans="1:11" s="421" customFormat="1" ht="57.6" customHeight="1" thickBot="1">
      <c r="A43" s="452"/>
      <c r="B43" s="455"/>
      <c r="C43" s="458"/>
      <c r="D43" s="459"/>
      <c r="E43" s="409" t="s">
        <v>480</v>
      </c>
      <c r="F43" s="461"/>
      <c r="G43" s="459"/>
      <c r="H43" s="459"/>
      <c r="I43" s="459"/>
      <c r="J43" s="459"/>
      <c r="K43" s="459"/>
    </row>
    <row r="44" spans="1:11" s="421" customFormat="1" ht="26.4" customHeight="1">
      <c r="A44" s="452"/>
      <c r="B44" s="455"/>
      <c r="C44" s="458"/>
      <c r="D44" s="457" t="s">
        <v>559</v>
      </c>
      <c r="E44" s="408" t="s">
        <v>560</v>
      </c>
      <c r="F44" s="460">
        <v>2019</v>
      </c>
      <c r="G44" s="457" t="s">
        <v>561</v>
      </c>
      <c r="H44" s="457" t="s">
        <v>484</v>
      </c>
      <c r="I44" s="457" t="s">
        <v>562</v>
      </c>
      <c r="J44" s="457" t="s">
        <v>563</v>
      </c>
      <c r="K44" s="457" t="s">
        <v>564</v>
      </c>
    </row>
    <row r="45" spans="1:11" s="421" customFormat="1" ht="22.8" customHeight="1" thickBot="1">
      <c r="A45" s="452"/>
      <c r="B45" s="456"/>
      <c r="C45" s="459"/>
      <c r="D45" s="459"/>
      <c r="E45" s="409" t="s">
        <v>480</v>
      </c>
      <c r="F45" s="461"/>
      <c r="G45" s="459"/>
      <c r="H45" s="459"/>
      <c r="I45" s="459"/>
      <c r="J45" s="459"/>
      <c r="K45" s="459"/>
    </row>
    <row r="46" spans="1:11" s="421" customFormat="1" ht="54.6" customHeight="1" thickBot="1">
      <c r="A46" s="452"/>
      <c r="B46" s="454" t="s">
        <v>99</v>
      </c>
      <c r="C46" s="457" t="s">
        <v>195</v>
      </c>
      <c r="D46" s="409" t="s">
        <v>565</v>
      </c>
      <c r="E46" s="409" t="s">
        <v>566</v>
      </c>
      <c r="F46" s="410">
        <v>2021</v>
      </c>
      <c r="G46" s="409" t="s">
        <v>567</v>
      </c>
      <c r="H46" s="409" t="s">
        <v>475</v>
      </c>
      <c r="I46" s="409" t="s">
        <v>476</v>
      </c>
      <c r="J46" s="409" t="s">
        <v>477</v>
      </c>
      <c r="K46" s="409" t="s">
        <v>568</v>
      </c>
    </row>
    <row r="47" spans="1:11" s="421" customFormat="1" ht="73.2" customHeight="1" thickBot="1">
      <c r="A47" s="452"/>
      <c r="B47" s="455"/>
      <c r="C47" s="459"/>
      <c r="D47" s="409" t="s">
        <v>569</v>
      </c>
      <c r="E47" s="409" t="s">
        <v>566</v>
      </c>
      <c r="F47" s="410">
        <v>2021</v>
      </c>
      <c r="G47" s="409" t="s">
        <v>672</v>
      </c>
      <c r="H47" s="409" t="s">
        <v>475</v>
      </c>
      <c r="I47" s="409" t="s">
        <v>476</v>
      </c>
      <c r="J47" s="409" t="s">
        <v>477</v>
      </c>
      <c r="K47" s="409" t="s">
        <v>568</v>
      </c>
    </row>
    <row r="48" spans="1:11" s="421" customFormat="1" ht="45.6" customHeight="1">
      <c r="A48" s="452"/>
      <c r="B48" s="455"/>
      <c r="C48" s="457" t="s">
        <v>196</v>
      </c>
      <c r="D48" s="457" t="s">
        <v>570</v>
      </c>
      <c r="E48" s="457" t="s">
        <v>571</v>
      </c>
      <c r="F48" s="460" t="s">
        <v>673</v>
      </c>
      <c r="G48" s="457" t="s">
        <v>572</v>
      </c>
      <c r="H48" s="457" t="s">
        <v>475</v>
      </c>
      <c r="I48" s="457" t="s">
        <v>476</v>
      </c>
      <c r="J48" s="457" t="s">
        <v>573</v>
      </c>
      <c r="K48" s="408" t="s">
        <v>674</v>
      </c>
    </row>
    <row r="49" spans="1:11" s="421" customFormat="1" ht="48.6" customHeight="1">
      <c r="A49" s="452"/>
      <c r="B49" s="455"/>
      <c r="C49" s="458"/>
      <c r="D49" s="458"/>
      <c r="E49" s="458"/>
      <c r="F49" s="462"/>
      <c r="G49" s="458"/>
      <c r="H49" s="458"/>
      <c r="I49" s="458"/>
      <c r="J49" s="458"/>
      <c r="K49" s="408" t="s">
        <v>574</v>
      </c>
    </row>
    <row r="50" spans="1:11" s="421" customFormat="1" ht="118.8" customHeight="1" thickBot="1">
      <c r="A50" s="453"/>
      <c r="B50" s="456"/>
      <c r="C50" s="459"/>
      <c r="D50" s="459"/>
      <c r="E50" s="459"/>
      <c r="F50" s="461"/>
      <c r="G50" s="459"/>
      <c r="H50" s="459"/>
      <c r="I50" s="459"/>
      <c r="J50" s="459"/>
      <c r="K50" s="409"/>
    </row>
    <row r="51" spans="1:11" s="422" customFormat="1" ht="26.4" customHeight="1">
      <c r="A51" s="465" t="s">
        <v>40</v>
      </c>
      <c r="B51" s="468" t="s">
        <v>41</v>
      </c>
      <c r="C51" s="463" t="s">
        <v>575</v>
      </c>
      <c r="D51" s="463" t="s">
        <v>576</v>
      </c>
      <c r="E51" s="434" t="s">
        <v>577</v>
      </c>
      <c r="F51" s="472" t="s">
        <v>675</v>
      </c>
      <c r="G51" s="463" t="s">
        <v>578</v>
      </c>
      <c r="H51" s="463" t="s">
        <v>579</v>
      </c>
      <c r="I51" s="463" t="s">
        <v>476</v>
      </c>
      <c r="J51" s="463" t="s">
        <v>477</v>
      </c>
      <c r="K51" s="463" t="s">
        <v>580</v>
      </c>
    </row>
    <row r="52" spans="1:11" s="422" customFormat="1" ht="50.4" customHeight="1" thickBot="1">
      <c r="A52" s="466"/>
      <c r="B52" s="469"/>
      <c r="C52" s="471"/>
      <c r="D52" s="464"/>
      <c r="E52" s="435" t="s">
        <v>480</v>
      </c>
      <c r="F52" s="473"/>
      <c r="G52" s="464"/>
      <c r="H52" s="464"/>
      <c r="I52" s="464"/>
      <c r="J52" s="464"/>
      <c r="K52" s="464"/>
    </row>
    <row r="53" spans="1:11" s="422" customFormat="1" ht="31.2" customHeight="1">
      <c r="A53" s="466"/>
      <c r="B53" s="469"/>
      <c r="C53" s="471"/>
      <c r="D53" s="463" t="s">
        <v>581</v>
      </c>
      <c r="E53" s="434" t="s">
        <v>577</v>
      </c>
      <c r="F53" s="472">
        <v>2019</v>
      </c>
      <c r="G53" s="463" t="s">
        <v>676</v>
      </c>
      <c r="H53" s="463" t="s">
        <v>582</v>
      </c>
      <c r="I53" s="463" t="s">
        <v>476</v>
      </c>
      <c r="J53" s="463" t="s">
        <v>477</v>
      </c>
      <c r="K53" s="463" t="s">
        <v>580</v>
      </c>
    </row>
    <row r="54" spans="1:11" s="422" customFormat="1" ht="76.2" customHeight="1" thickBot="1">
      <c r="A54" s="466"/>
      <c r="B54" s="469"/>
      <c r="C54" s="464"/>
      <c r="D54" s="464"/>
      <c r="E54" s="435" t="s">
        <v>480</v>
      </c>
      <c r="F54" s="473"/>
      <c r="G54" s="464"/>
      <c r="H54" s="464"/>
      <c r="I54" s="464"/>
      <c r="J54" s="464"/>
      <c r="K54" s="464"/>
    </row>
    <row r="55" spans="1:11" s="422" customFormat="1" ht="16.8" customHeight="1">
      <c r="A55" s="466"/>
      <c r="B55" s="469"/>
      <c r="C55" s="463" t="s">
        <v>583</v>
      </c>
      <c r="D55" s="463" t="s">
        <v>584</v>
      </c>
      <c r="E55" s="434" t="s">
        <v>585</v>
      </c>
      <c r="F55" s="472" t="s">
        <v>677</v>
      </c>
      <c r="G55" s="463" t="s">
        <v>586</v>
      </c>
      <c r="H55" s="463" t="s">
        <v>523</v>
      </c>
      <c r="I55" s="463" t="s">
        <v>476</v>
      </c>
      <c r="J55" s="463" t="s">
        <v>587</v>
      </c>
      <c r="K55" s="463" t="s">
        <v>588</v>
      </c>
    </row>
    <row r="56" spans="1:11" s="422" customFormat="1" ht="87" customHeight="1" thickBot="1">
      <c r="A56" s="466"/>
      <c r="B56" s="469"/>
      <c r="C56" s="471"/>
      <c r="D56" s="464"/>
      <c r="E56" s="435" t="s">
        <v>494</v>
      </c>
      <c r="F56" s="473"/>
      <c r="G56" s="464"/>
      <c r="H56" s="464"/>
      <c r="I56" s="464"/>
      <c r="J56" s="464"/>
      <c r="K56" s="464"/>
    </row>
    <row r="57" spans="1:11" s="422" customFormat="1" ht="64.2" customHeight="1" thickBot="1">
      <c r="A57" s="466"/>
      <c r="B57" s="470"/>
      <c r="C57" s="464"/>
      <c r="D57" s="435" t="s">
        <v>589</v>
      </c>
      <c r="E57" s="435" t="s">
        <v>590</v>
      </c>
      <c r="F57" s="436" t="s">
        <v>678</v>
      </c>
      <c r="G57" s="435" t="s">
        <v>591</v>
      </c>
      <c r="H57" s="435" t="s">
        <v>592</v>
      </c>
      <c r="I57" s="435" t="s">
        <v>476</v>
      </c>
      <c r="J57" s="435" t="s">
        <v>477</v>
      </c>
      <c r="K57" s="435" t="s">
        <v>580</v>
      </c>
    </row>
    <row r="58" spans="1:11" s="422" customFormat="1" ht="175.2" customHeight="1" thickBot="1">
      <c r="A58" s="466"/>
      <c r="B58" s="468" t="s">
        <v>593</v>
      </c>
      <c r="C58" s="463" t="s">
        <v>594</v>
      </c>
      <c r="D58" s="435" t="s">
        <v>595</v>
      </c>
      <c r="E58" s="435" t="s">
        <v>480</v>
      </c>
      <c r="F58" s="436" t="s">
        <v>679</v>
      </c>
      <c r="G58" s="435" t="s">
        <v>680</v>
      </c>
      <c r="H58" s="435" t="s">
        <v>596</v>
      </c>
      <c r="I58" s="435" t="s">
        <v>476</v>
      </c>
      <c r="J58" s="435" t="s">
        <v>477</v>
      </c>
      <c r="K58" s="435" t="s">
        <v>597</v>
      </c>
    </row>
    <row r="59" spans="1:11" s="422" customFormat="1" ht="64.2" customHeight="1" thickBot="1">
      <c r="A59" s="466"/>
      <c r="B59" s="469"/>
      <c r="C59" s="464"/>
      <c r="D59" s="435" t="s">
        <v>598</v>
      </c>
      <c r="E59" s="435" t="s">
        <v>599</v>
      </c>
      <c r="F59" s="436" t="s">
        <v>681</v>
      </c>
      <c r="G59" s="435" t="s">
        <v>600</v>
      </c>
      <c r="H59" s="435" t="s">
        <v>475</v>
      </c>
      <c r="I59" s="435" t="s">
        <v>476</v>
      </c>
      <c r="J59" s="435" t="s">
        <v>601</v>
      </c>
      <c r="K59" s="435" t="s">
        <v>602</v>
      </c>
    </row>
    <row r="60" spans="1:11" s="422" customFormat="1" ht="33" customHeight="1" thickBot="1">
      <c r="A60" s="466"/>
      <c r="B60" s="469"/>
      <c r="C60" s="463" t="s">
        <v>603</v>
      </c>
      <c r="D60" s="435" t="s">
        <v>604</v>
      </c>
      <c r="E60" s="435" t="s">
        <v>480</v>
      </c>
      <c r="F60" s="436">
        <v>2020</v>
      </c>
      <c r="G60" s="435" t="s">
        <v>605</v>
      </c>
      <c r="H60" s="435" t="s">
        <v>475</v>
      </c>
      <c r="I60" s="435" t="s">
        <v>476</v>
      </c>
      <c r="J60" s="435" t="s">
        <v>601</v>
      </c>
      <c r="K60" s="435" t="s">
        <v>606</v>
      </c>
    </row>
    <row r="61" spans="1:11" s="422" customFormat="1" ht="62.4" customHeight="1" thickBot="1">
      <c r="A61" s="466"/>
      <c r="B61" s="470"/>
      <c r="C61" s="464"/>
      <c r="D61" s="435" t="s">
        <v>607</v>
      </c>
      <c r="E61" s="435" t="s">
        <v>480</v>
      </c>
      <c r="F61" s="436">
        <v>2020</v>
      </c>
      <c r="G61" s="435" t="s">
        <v>608</v>
      </c>
      <c r="H61" s="435" t="s">
        <v>475</v>
      </c>
      <c r="I61" s="435" t="s">
        <v>489</v>
      </c>
      <c r="J61" s="435" t="s">
        <v>609</v>
      </c>
      <c r="K61" s="435" t="s">
        <v>610</v>
      </c>
    </row>
    <row r="62" spans="1:11" s="422" customFormat="1" ht="124.2" customHeight="1" thickBot="1">
      <c r="A62" s="466"/>
      <c r="B62" s="468" t="s">
        <v>43</v>
      </c>
      <c r="C62" s="435" t="s">
        <v>611</v>
      </c>
      <c r="D62" s="435" t="s">
        <v>189</v>
      </c>
      <c r="E62" s="435" t="s">
        <v>590</v>
      </c>
      <c r="F62" s="436">
        <v>2019</v>
      </c>
      <c r="G62" s="435" t="s">
        <v>682</v>
      </c>
      <c r="H62" s="435" t="s">
        <v>475</v>
      </c>
      <c r="I62" s="435" t="s">
        <v>612</v>
      </c>
      <c r="J62" s="435" t="s">
        <v>613</v>
      </c>
      <c r="K62" s="435" t="s">
        <v>580</v>
      </c>
    </row>
    <row r="63" spans="1:11" s="422" customFormat="1" ht="43.2" customHeight="1">
      <c r="A63" s="466"/>
      <c r="B63" s="469"/>
      <c r="C63" s="463" t="s">
        <v>614</v>
      </c>
      <c r="D63" s="463" t="s">
        <v>615</v>
      </c>
      <c r="E63" s="434" t="s">
        <v>616</v>
      </c>
      <c r="F63" s="472">
        <v>2018</v>
      </c>
      <c r="G63" s="463" t="s">
        <v>617</v>
      </c>
      <c r="H63" s="463" t="s">
        <v>618</v>
      </c>
      <c r="I63" s="463" t="s">
        <v>476</v>
      </c>
      <c r="J63" s="463" t="s">
        <v>619</v>
      </c>
      <c r="K63" s="463" t="s">
        <v>620</v>
      </c>
    </row>
    <row r="64" spans="1:11" s="422" customFormat="1" ht="101.4" customHeight="1" thickBot="1">
      <c r="A64" s="466"/>
      <c r="B64" s="469"/>
      <c r="C64" s="471"/>
      <c r="D64" s="464"/>
      <c r="E64" s="435" t="s">
        <v>494</v>
      </c>
      <c r="F64" s="473"/>
      <c r="G64" s="464"/>
      <c r="H64" s="464"/>
      <c r="I64" s="464"/>
      <c r="J64" s="464"/>
      <c r="K64" s="464"/>
    </row>
    <row r="65" spans="1:11" s="422" customFormat="1" ht="56.4" customHeight="1" thickBot="1">
      <c r="A65" s="467"/>
      <c r="B65" s="470"/>
      <c r="C65" s="464"/>
      <c r="D65" s="435" t="s">
        <v>621</v>
      </c>
      <c r="E65" s="435" t="s">
        <v>622</v>
      </c>
      <c r="F65" s="436" t="s">
        <v>683</v>
      </c>
      <c r="G65" s="435" t="s">
        <v>623</v>
      </c>
      <c r="H65" s="435" t="s">
        <v>618</v>
      </c>
      <c r="I65" s="435" t="s">
        <v>476</v>
      </c>
      <c r="J65" s="435" t="s">
        <v>624</v>
      </c>
      <c r="K65" s="435" t="s">
        <v>684</v>
      </c>
    </row>
    <row r="66" spans="1:11" s="422" customFormat="1" ht="24.6" customHeight="1">
      <c r="A66" s="474" t="s">
        <v>44</v>
      </c>
      <c r="B66" s="477" t="s">
        <v>45</v>
      </c>
      <c r="C66" s="480" t="s">
        <v>625</v>
      </c>
      <c r="D66" s="480" t="s">
        <v>626</v>
      </c>
      <c r="E66" s="431" t="s">
        <v>577</v>
      </c>
      <c r="F66" s="483" t="s">
        <v>675</v>
      </c>
      <c r="G66" s="480" t="s">
        <v>627</v>
      </c>
      <c r="H66" s="480" t="s">
        <v>488</v>
      </c>
      <c r="I66" s="480" t="s">
        <v>476</v>
      </c>
      <c r="J66" s="480" t="s">
        <v>477</v>
      </c>
      <c r="K66" s="480" t="s">
        <v>580</v>
      </c>
    </row>
    <row r="67" spans="1:11" s="422" customFormat="1" ht="25.2" customHeight="1" thickBot="1">
      <c r="A67" s="475"/>
      <c r="B67" s="478"/>
      <c r="C67" s="481"/>
      <c r="D67" s="482"/>
      <c r="E67" s="432" t="s">
        <v>480</v>
      </c>
      <c r="F67" s="484"/>
      <c r="G67" s="482"/>
      <c r="H67" s="482"/>
      <c r="I67" s="482"/>
      <c r="J67" s="482"/>
      <c r="K67" s="482"/>
    </row>
    <row r="68" spans="1:11" s="422" customFormat="1" ht="29.4" customHeight="1">
      <c r="A68" s="475"/>
      <c r="B68" s="478"/>
      <c r="C68" s="481"/>
      <c r="D68" s="480" t="s">
        <v>628</v>
      </c>
      <c r="E68" s="431" t="s">
        <v>577</v>
      </c>
      <c r="F68" s="483">
        <v>2019</v>
      </c>
      <c r="G68" s="480" t="s">
        <v>629</v>
      </c>
      <c r="H68" s="480" t="s">
        <v>630</v>
      </c>
      <c r="I68" s="480" t="s">
        <v>476</v>
      </c>
      <c r="J68" s="480" t="s">
        <v>477</v>
      </c>
      <c r="K68" s="480" t="s">
        <v>580</v>
      </c>
    </row>
    <row r="69" spans="1:11" s="422" customFormat="1" ht="54.6" customHeight="1" thickBot="1">
      <c r="A69" s="475"/>
      <c r="B69" s="478"/>
      <c r="C69" s="482"/>
      <c r="D69" s="482"/>
      <c r="E69" s="432" t="s">
        <v>480</v>
      </c>
      <c r="F69" s="484"/>
      <c r="G69" s="482"/>
      <c r="H69" s="482"/>
      <c r="I69" s="482"/>
      <c r="J69" s="482"/>
      <c r="K69" s="482"/>
    </row>
    <row r="70" spans="1:11" s="422" customFormat="1" ht="58.8" customHeight="1" thickBot="1">
      <c r="A70" s="475"/>
      <c r="B70" s="478"/>
      <c r="C70" s="480" t="s">
        <v>197</v>
      </c>
      <c r="D70" s="432" t="s">
        <v>631</v>
      </c>
      <c r="E70" s="432" t="s">
        <v>632</v>
      </c>
      <c r="F70" s="433">
        <v>2020</v>
      </c>
      <c r="G70" s="432" t="s">
        <v>633</v>
      </c>
      <c r="H70" s="432" t="s">
        <v>475</v>
      </c>
      <c r="I70" s="432" t="s">
        <v>489</v>
      </c>
      <c r="J70" s="432" t="s">
        <v>477</v>
      </c>
      <c r="K70" s="432" t="s">
        <v>634</v>
      </c>
    </row>
    <row r="71" spans="1:11" s="422" customFormat="1" ht="26.4" customHeight="1">
      <c r="A71" s="475"/>
      <c r="B71" s="478"/>
      <c r="C71" s="481"/>
      <c r="D71" s="480" t="s">
        <v>635</v>
      </c>
      <c r="E71" s="431" t="s">
        <v>577</v>
      </c>
      <c r="F71" s="483">
        <v>2019</v>
      </c>
      <c r="G71" s="480" t="s">
        <v>685</v>
      </c>
      <c r="H71" s="480" t="s">
        <v>475</v>
      </c>
      <c r="I71" s="480" t="s">
        <v>476</v>
      </c>
      <c r="J71" s="480" t="s">
        <v>477</v>
      </c>
      <c r="K71" s="480" t="s">
        <v>580</v>
      </c>
    </row>
    <row r="72" spans="1:11" s="422" customFormat="1" ht="37.200000000000003" customHeight="1" thickBot="1">
      <c r="A72" s="475"/>
      <c r="B72" s="479"/>
      <c r="C72" s="482"/>
      <c r="D72" s="482"/>
      <c r="E72" s="432" t="s">
        <v>480</v>
      </c>
      <c r="F72" s="484"/>
      <c r="G72" s="482"/>
      <c r="H72" s="482"/>
      <c r="I72" s="482"/>
      <c r="J72" s="482"/>
      <c r="K72" s="482"/>
    </row>
    <row r="73" spans="1:11" s="422" customFormat="1" ht="54.6" customHeight="1" thickBot="1">
      <c r="A73" s="475"/>
      <c r="B73" s="477" t="s">
        <v>46</v>
      </c>
      <c r="C73" s="480" t="s">
        <v>636</v>
      </c>
      <c r="D73" s="432" t="s">
        <v>637</v>
      </c>
      <c r="E73" s="432" t="s">
        <v>638</v>
      </c>
      <c r="F73" s="433">
        <v>2019</v>
      </c>
      <c r="G73" s="432" t="s">
        <v>639</v>
      </c>
      <c r="H73" s="432" t="s">
        <v>484</v>
      </c>
      <c r="I73" s="432" t="s">
        <v>489</v>
      </c>
      <c r="J73" s="432" t="s">
        <v>477</v>
      </c>
      <c r="K73" s="432" t="s">
        <v>640</v>
      </c>
    </row>
    <row r="74" spans="1:11" s="422" customFormat="1" ht="63.6" customHeight="1" thickBot="1">
      <c r="A74" s="475"/>
      <c r="B74" s="478"/>
      <c r="C74" s="482"/>
      <c r="D74" s="432" t="s">
        <v>641</v>
      </c>
      <c r="E74" s="432" t="s">
        <v>590</v>
      </c>
      <c r="F74" s="433">
        <v>2017</v>
      </c>
      <c r="G74" s="432" t="s">
        <v>686</v>
      </c>
      <c r="H74" s="432" t="s">
        <v>475</v>
      </c>
      <c r="I74" s="432" t="s">
        <v>476</v>
      </c>
      <c r="J74" s="432" t="s">
        <v>477</v>
      </c>
      <c r="K74" s="432" t="s">
        <v>580</v>
      </c>
    </row>
    <row r="75" spans="1:11" s="422" customFormat="1" ht="52.8" customHeight="1">
      <c r="A75" s="475"/>
      <c r="B75" s="478"/>
      <c r="C75" s="480" t="s">
        <v>642</v>
      </c>
      <c r="D75" s="480" t="s">
        <v>643</v>
      </c>
      <c r="E75" s="431" t="s">
        <v>644</v>
      </c>
      <c r="F75" s="483">
        <v>2018</v>
      </c>
      <c r="G75" s="480" t="s">
        <v>645</v>
      </c>
      <c r="H75" s="480" t="s">
        <v>646</v>
      </c>
      <c r="I75" s="480" t="s">
        <v>476</v>
      </c>
      <c r="J75" s="480" t="s">
        <v>647</v>
      </c>
      <c r="K75" s="431" t="s">
        <v>648</v>
      </c>
    </row>
    <row r="76" spans="1:11" s="422" customFormat="1" ht="24.6" customHeight="1">
      <c r="A76" s="475"/>
      <c r="B76" s="478"/>
      <c r="C76" s="481"/>
      <c r="D76" s="481"/>
      <c r="E76" s="431" t="s">
        <v>545</v>
      </c>
      <c r="F76" s="485"/>
      <c r="G76" s="481"/>
      <c r="H76" s="481"/>
      <c r="I76" s="481"/>
      <c r="J76" s="481"/>
      <c r="K76" s="431" t="s">
        <v>649</v>
      </c>
    </row>
    <row r="77" spans="1:11" s="422" customFormat="1" ht="76.2" customHeight="1" thickBot="1">
      <c r="A77" s="475"/>
      <c r="B77" s="478"/>
      <c r="C77" s="481"/>
      <c r="D77" s="482"/>
      <c r="E77" s="432" t="s">
        <v>494</v>
      </c>
      <c r="F77" s="484"/>
      <c r="G77" s="482"/>
      <c r="H77" s="482"/>
      <c r="I77" s="482"/>
      <c r="J77" s="482"/>
      <c r="K77" s="432" t="s">
        <v>650</v>
      </c>
    </row>
    <row r="78" spans="1:11" s="422" customFormat="1" ht="45" customHeight="1" thickBot="1">
      <c r="A78" s="475"/>
      <c r="B78" s="479"/>
      <c r="C78" s="482"/>
      <c r="D78" s="432" t="s">
        <v>651</v>
      </c>
      <c r="E78" s="432" t="s">
        <v>652</v>
      </c>
      <c r="F78" s="433">
        <v>2018</v>
      </c>
      <c r="G78" s="432" t="s">
        <v>653</v>
      </c>
      <c r="H78" s="432" t="s">
        <v>654</v>
      </c>
      <c r="I78" s="432" t="s">
        <v>489</v>
      </c>
      <c r="J78" s="432" t="s">
        <v>655</v>
      </c>
      <c r="K78" s="432" t="s">
        <v>687</v>
      </c>
    </row>
    <row r="79" spans="1:11" s="422" customFormat="1" ht="21.6" customHeight="1">
      <c r="A79" s="475"/>
      <c r="B79" s="477" t="s">
        <v>47</v>
      </c>
      <c r="C79" s="480" t="s">
        <v>656</v>
      </c>
      <c r="D79" s="480" t="s">
        <v>688</v>
      </c>
      <c r="E79" s="431" t="s">
        <v>657</v>
      </c>
      <c r="F79" s="483">
        <v>2021</v>
      </c>
      <c r="G79" s="480" t="s">
        <v>689</v>
      </c>
      <c r="H79" s="480" t="s">
        <v>690</v>
      </c>
      <c r="I79" s="480" t="s">
        <v>476</v>
      </c>
      <c r="J79" s="480" t="s">
        <v>658</v>
      </c>
      <c r="K79" s="480" t="s">
        <v>659</v>
      </c>
    </row>
    <row r="80" spans="1:11" s="422" customFormat="1" ht="100.8" customHeight="1" thickBot="1">
      <c r="A80" s="475"/>
      <c r="B80" s="478"/>
      <c r="C80" s="481"/>
      <c r="D80" s="482"/>
      <c r="E80" s="432" t="s">
        <v>494</v>
      </c>
      <c r="F80" s="484"/>
      <c r="G80" s="482"/>
      <c r="H80" s="482"/>
      <c r="I80" s="482"/>
      <c r="J80" s="482"/>
      <c r="K80" s="482"/>
    </row>
    <row r="81" spans="1:11" s="422" customFormat="1" ht="118.8" customHeight="1" thickBot="1">
      <c r="A81" s="476"/>
      <c r="B81" s="479"/>
      <c r="C81" s="482"/>
      <c r="D81" s="432" t="s">
        <v>660</v>
      </c>
      <c r="E81" s="432" t="s">
        <v>661</v>
      </c>
      <c r="F81" s="433">
        <v>2020</v>
      </c>
      <c r="G81" s="432" t="s">
        <v>662</v>
      </c>
      <c r="H81" s="432" t="s">
        <v>663</v>
      </c>
      <c r="I81" s="432" t="s">
        <v>476</v>
      </c>
      <c r="J81" s="432" t="s">
        <v>664</v>
      </c>
      <c r="K81" s="432" t="s">
        <v>665</v>
      </c>
    </row>
    <row r="82" spans="1:11" s="422" customFormat="1" ht="118.8" customHeight="1">
      <c r="A82" s="423"/>
      <c r="B82" s="424"/>
      <c r="C82" s="424"/>
      <c r="D82" s="424"/>
      <c r="E82" s="425"/>
      <c r="F82" s="425"/>
      <c r="G82" s="425"/>
      <c r="H82" s="425"/>
    </row>
    <row r="83" spans="1:11" s="429" customFormat="1" ht="118.8" customHeight="1">
      <c r="A83" s="426"/>
      <c r="B83" s="427"/>
      <c r="C83" s="427"/>
      <c r="D83" s="427"/>
      <c r="E83" s="428"/>
      <c r="F83" s="428"/>
      <c r="G83" s="428"/>
      <c r="H83" s="428"/>
    </row>
    <row r="84" spans="1:11" s="429" customFormat="1" ht="118.8" customHeight="1">
      <c r="A84" s="426"/>
      <c r="B84" s="427"/>
      <c r="C84" s="427"/>
      <c r="D84" s="427"/>
      <c r="E84" s="428"/>
      <c r="F84" s="428"/>
      <c r="G84" s="428"/>
      <c r="H84" s="428"/>
    </row>
    <row r="85" spans="1:11" s="429" customFormat="1" ht="118.8" customHeight="1">
      <c r="A85" s="426"/>
      <c r="B85" s="427"/>
      <c r="C85" s="427"/>
      <c r="D85" s="427"/>
      <c r="E85" s="428"/>
      <c r="F85" s="428"/>
      <c r="G85" s="428"/>
      <c r="H85" s="428"/>
    </row>
    <row r="86" spans="1:11" s="429" customFormat="1" ht="118.8" customHeight="1">
      <c r="A86" s="426"/>
      <c r="B86" s="427"/>
      <c r="C86" s="427"/>
      <c r="D86" s="427"/>
      <c r="E86" s="428"/>
      <c r="F86" s="428"/>
      <c r="G86" s="428"/>
      <c r="H86" s="428"/>
    </row>
    <row r="87" spans="1:11" s="429" customFormat="1" ht="118.8" customHeight="1">
      <c r="A87" s="426"/>
      <c r="B87" s="427"/>
      <c r="C87" s="427"/>
      <c r="D87" s="427"/>
      <c r="E87" s="428"/>
      <c r="F87" s="428"/>
      <c r="G87" s="428"/>
      <c r="H87" s="428"/>
    </row>
    <row r="88" spans="1:11" s="429" customFormat="1" ht="118.8" customHeight="1">
      <c r="A88" s="426"/>
      <c r="B88" s="427"/>
      <c r="C88" s="427"/>
      <c r="D88" s="427"/>
      <c r="E88" s="428"/>
      <c r="F88" s="428"/>
      <c r="G88" s="428"/>
      <c r="H88" s="428"/>
    </row>
    <row r="89" spans="1:11" s="429" customFormat="1" ht="118.8" customHeight="1">
      <c r="A89" s="426"/>
      <c r="B89" s="427"/>
      <c r="C89" s="427"/>
      <c r="D89" s="427"/>
      <c r="E89" s="428"/>
      <c r="F89" s="428"/>
      <c r="G89" s="428"/>
      <c r="H89" s="428"/>
    </row>
    <row r="90" spans="1:11" s="429" customFormat="1" ht="118.8" customHeight="1">
      <c r="A90" s="426"/>
      <c r="B90" s="427"/>
      <c r="C90" s="427"/>
      <c r="D90" s="427"/>
      <c r="E90" s="428"/>
      <c r="F90" s="428"/>
      <c r="G90" s="428"/>
      <c r="H90" s="428"/>
    </row>
    <row r="91" spans="1:11" s="429" customFormat="1" ht="118.8" customHeight="1">
      <c r="A91" s="426"/>
      <c r="B91" s="427"/>
      <c r="C91" s="427"/>
      <c r="D91" s="427"/>
      <c r="E91" s="428"/>
      <c r="F91" s="428"/>
      <c r="G91" s="428"/>
      <c r="H91" s="428"/>
    </row>
    <row r="92" spans="1:11" s="429" customFormat="1" ht="118.8" customHeight="1">
      <c r="A92" s="426"/>
      <c r="B92" s="427"/>
      <c r="C92" s="427"/>
      <c r="D92" s="427"/>
      <c r="E92" s="428"/>
      <c r="F92" s="428"/>
      <c r="G92" s="428"/>
      <c r="H92" s="428"/>
    </row>
    <row r="93" spans="1:11" s="429" customFormat="1" ht="118.8" customHeight="1">
      <c r="A93" s="426"/>
      <c r="B93" s="427"/>
      <c r="C93" s="427"/>
      <c r="D93" s="427"/>
      <c r="E93" s="428"/>
      <c r="F93" s="428"/>
      <c r="G93" s="428"/>
      <c r="H93" s="428"/>
    </row>
  </sheetData>
  <mergeCells count="186">
    <mergeCell ref="B79:B81"/>
    <mergeCell ref="C79:C81"/>
    <mergeCell ref="D79:D80"/>
    <mergeCell ref="F79:F80"/>
    <mergeCell ref="G79:G80"/>
    <mergeCell ref="H79:H80"/>
    <mergeCell ref="I79:I80"/>
    <mergeCell ref="J79:J80"/>
    <mergeCell ref="B73:B78"/>
    <mergeCell ref="C73:C74"/>
    <mergeCell ref="C75:C78"/>
    <mergeCell ref="D75:D77"/>
    <mergeCell ref="F75:F77"/>
    <mergeCell ref="D71:D72"/>
    <mergeCell ref="F71:F72"/>
    <mergeCell ref="G71:G72"/>
    <mergeCell ref="H71:H72"/>
    <mergeCell ref="I71:I72"/>
    <mergeCell ref="J71:J72"/>
    <mergeCell ref="K71:K72"/>
    <mergeCell ref="K79:K80"/>
    <mergeCell ref="G75:G77"/>
    <mergeCell ref="H75:H77"/>
    <mergeCell ref="I75:I77"/>
    <mergeCell ref="J75:J77"/>
    <mergeCell ref="K63:K64"/>
    <mergeCell ref="A66:A81"/>
    <mergeCell ref="B66:B72"/>
    <mergeCell ref="C66:C69"/>
    <mergeCell ref="D66:D67"/>
    <mergeCell ref="F66:F67"/>
    <mergeCell ref="G66:G67"/>
    <mergeCell ref="H66:H67"/>
    <mergeCell ref="I66:I67"/>
    <mergeCell ref="J66:J67"/>
    <mergeCell ref="K66:K67"/>
    <mergeCell ref="D68:D69"/>
    <mergeCell ref="F68:F69"/>
    <mergeCell ref="G68:G69"/>
    <mergeCell ref="H68:H69"/>
    <mergeCell ref="I68:I69"/>
    <mergeCell ref="F63:F64"/>
    <mergeCell ref="G63:G64"/>
    <mergeCell ref="H63:H64"/>
    <mergeCell ref="I63:I64"/>
    <mergeCell ref="J63:J64"/>
    <mergeCell ref="J68:J69"/>
    <mergeCell ref="K68:K69"/>
    <mergeCell ref="C70:C72"/>
    <mergeCell ref="G55:G56"/>
    <mergeCell ref="H55:H56"/>
    <mergeCell ref="I55:I56"/>
    <mergeCell ref="J55:J56"/>
    <mergeCell ref="K55:K56"/>
    <mergeCell ref="G53:G54"/>
    <mergeCell ref="H53:H54"/>
    <mergeCell ref="I53:I54"/>
    <mergeCell ref="J53:J54"/>
    <mergeCell ref="K53:K54"/>
    <mergeCell ref="A51:A65"/>
    <mergeCell ref="B51:B57"/>
    <mergeCell ref="C51:C54"/>
    <mergeCell ref="D51:D52"/>
    <mergeCell ref="F51:F52"/>
    <mergeCell ref="D53:D54"/>
    <mergeCell ref="F53:F54"/>
    <mergeCell ref="C55:C57"/>
    <mergeCell ref="D55:D56"/>
    <mergeCell ref="F55:F56"/>
    <mergeCell ref="B58:B61"/>
    <mergeCell ref="C58:C59"/>
    <mergeCell ref="C60:C61"/>
    <mergeCell ref="B62:B65"/>
    <mergeCell ref="C63:C65"/>
    <mergeCell ref="D63:D64"/>
    <mergeCell ref="K42:K43"/>
    <mergeCell ref="D44:D45"/>
    <mergeCell ref="F44:F45"/>
    <mergeCell ref="G44:G45"/>
    <mergeCell ref="H44:H45"/>
    <mergeCell ref="I44:I45"/>
    <mergeCell ref="J44:J45"/>
    <mergeCell ref="K44:K45"/>
    <mergeCell ref="G51:G52"/>
    <mergeCell ref="H51:H52"/>
    <mergeCell ref="I51:I52"/>
    <mergeCell ref="J51:J52"/>
    <mergeCell ref="K51:K52"/>
    <mergeCell ref="G42:G43"/>
    <mergeCell ref="H42:H43"/>
    <mergeCell ref="I42:I43"/>
    <mergeCell ref="J42:J43"/>
    <mergeCell ref="F48:F50"/>
    <mergeCell ref="G48:G50"/>
    <mergeCell ref="H48:H50"/>
    <mergeCell ref="I48:I50"/>
    <mergeCell ref="J48:J50"/>
    <mergeCell ref="K31:K32"/>
    <mergeCell ref="C34:C41"/>
    <mergeCell ref="D34:D35"/>
    <mergeCell ref="F34:F35"/>
    <mergeCell ref="G34:G35"/>
    <mergeCell ref="H34:H35"/>
    <mergeCell ref="I34:I35"/>
    <mergeCell ref="J34:J35"/>
    <mergeCell ref="K34:K35"/>
    <mergeCell ref="D36:D38"/>
    <mergeCell ref="F36:F38"/>
    <mergeCell ref="G36:G38"/>
    <mergeCell ref="H36:H38"/>
    <mergeCell ref="I36:I38"/>
    <mergeCell ref="J36:J38"/>
    <mergeCell ref="D39:D41"/>
    <mergeCell ref="G39:G41"/>
    <mergeCell ref="H39:H41"/>
    <mergeCell ref="I39:I41"/>
    <mergeCell ref="J39:J41"/>
    <mergeCell ref="K17:K21"/>
    <mergeCell ref="B22:B45"/>
    <mergeCell ref="C22:C26"/>
    <mergeCell ref="D23:D25"/>
    <mergeCell ref="F23:F25"/>
    <mergeCell ref="G23:G25"/>
    <mergeCell ref="H23:H25"/>
    <mergeCell ref="I23:I25"/>
    <mergeCell ref="J23:J25"/>
    <mergeCell ref="C27:C30"/>
    <mergeCell ref="D28:D30"/>
    <mergeCell ref="F28:F30"/>
    <mergeCell ref="G28:G30"/>
    <mergeCell ref="H28:H30"/>
    <mergeCell ref="I28:I30"/>
    <mergeCell ref="J28:J30"/>
    <mergeCell ref="C31:C33"/>
    <mergeCell ref="D31:D32"/>
    <mergeCell ref="E31:E32"/>
    <mergeCell ref="F31:F32"/>
    <mergeCell ref="H31:H32"/>
    <mergeCell ref="I31:I32"/>
    <mergeCell ref="J31:J32"/>
    <mergeCell ref="J17:J21"/>
    <mergeCell ref="G11:G13"/>
    <mergeCell ref="H11:H13"/>
    <mergeCell ref="I11:I13"/>
    <mergeCell ref="J11:J13"/>
    <mergeCell ref="C14:C21"/>
    <mergeCell ref="D14:D16"/>
    <mergeCell ref="F14:F16"/>
    <mergeCell ref="G14:G16"/>
    <mergeCell ref="H14:H16"/>
    <mergeCell ref="I14:I16"/>
    <mergeCell ref="J14:J16"/>
    <mergeCell ref="D17:D21"/>
    <mergeCell ref="E17:E21"/>
    <mergeCell ref="F17:F21"/>
    <mergeCell ref="G17:G21"/>
    <mergeCell ref="I17:I21"/>
    <mergeCell ref="G9:G10"/>
    <mergeCell ref="H9:H10"/>
    <mergeCell ref="I9:I10"/>
    <mergeCell ref="J9:J10"/>
    <mergeCell ref="K9:K10"/>
    <mergeCell ref="G5:G6"/>
    <mergeCell ref="H5:H6"/>
    <mergeCell ref="I5:I6"/>
    <mergeCell ref="J5:J6"/>
    <mergeCell ref="K5:K6"/>
    <mergeCell ref="A5:A50"/>
    <mergeCell ref="B5:B21"/>
    <mergeCell ref="C5:C8"/>
    <mergeCell ref="D5:D6"/>
    <mergeCell ref="F5:F6"/>
    <mergeCell ref="C9:C13"/>
    <mergeCell ref="D9:D10"/>
    <mergeCell ref="F9:F10"/>
    <mergeCell ref="D11:D13"/>
    <mergeCell ref="F11:F13"/>
    <mergeCell ref="F39:F41"/>
    <mergeCell ref="B46:B50"/>
    <mergeCell ref="C46:C47"/>
    <mergeCell ref="C48:C50"/>
    <mergeCell ref="D48:D50"/>
    <mergeCell ref="E48:E50"/>
    <mergeCell ref="C42:C45"/>
    <mergeCell ref="D42:D43"/>
    <mergeCell ref="F42:F43"/>
  </mergeCells>
  <hyperlinks>
    <hyperlink ref="H2" location="'Main Page'!A1" display="Back to Main Pag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K26"/>
  <sheetViews>
    <sheetView showGridLines="0" zoomScale="85" zoomScaleNormal="85" workbookViewId="0">
      <selection activeCell="E10" sqref="E10"/>
    </sheetView>
  </sheetViews>
  <sheetFormatPr defaultColWidth="11.5546875" defaultRowHeight="14.4"/>
  <cols>
    <col min="1" max="1" width="2.6640625" customWidth="1"/>
    <col min="2" max="2" width="4.88671875" customWidth="1"/>
    <col min="3" max="3" width="24" bestFit="1" customWidth="1"/>
    <col min="4" max="4" width="40.88671875" bestFit="1" customWidth="1"/>
    <col min="5" max="6" width="97.5546875" customWidth="1"/>
    <col min="7" max="7" width="36" hidden="1" customWidth="1"/>
    <col min="8" max="10" width="2.88671875" style="4" hidden="1" customWidth="1"/>
    <col min="11" max="11" width="0" hidden="1" customWidth="1"/>
  </cols>
  <sheetData>
    <row r="1" spans="1:11">
      <c r="A1" s="7"/>
    </row>
    <row r="2" spans="1:11" ht="17.399999999999999">
      <c r="A2" s="7"/>
      <c r="B2" s="110" t="s">
        <v>100</v>
      </c>
      <c r="F2" s="107" t="s">
        <v>200</v>
      </c>
    </row>
    <row r="3" spans="1:11" s="7" customFormat="1" ht="7.5" customHeight="1" thickBot="1">
      <c r="B3" s="387"/>
      <c r="C3" s="387"/>
      <c r="D3" s="387"/>
      <c r="E3" s="388"/>
      <c r="F3" s="389"/>
      <c r="G3" s="390"/>
      <c r="H3" s="390"/>
      <c r="I3" s="390"/>
      <c r="J3" s="390"/>
      <c r="K3"/>
    </row>
    <row r="4" spans="1:11" ht="15" thickBot="1">
      <c r="B4" s="140" t="s">
        <v>95</v>
      </c>
      <c r="C4" s="200" t="s">
        <v>96</v>
      </c>
      <c r="D4" s="200" t="s">
        <v>68</v>
      </c>
      <c r="E4" s="200" t="s">
        <v>108</v>
      </c>
      <c r="F4" s="201" t="s">
        <v>109</v>
      </c>
      <c r="G4" s="141"/>
    </row>
    <row r="5" spans="1:11" ht="30.6">
      <c r="B5" s="486" t="s">
        <v>101</v>
      </c>
      <c r="C5" s="501" t="s">
        <v>97</v>
      </c>
      <c r="D5" s="176" t="str">
        <f t="shared" ref="D5:D26" si="0">G5&amp;"("&amp;H5&amp;I5&amp;J5&amp;")"</f>
        <v>Housing &amp; basic utilities (b11)</v>
      </c>
      <c r="E5" s="204" t="s">
        <v>110</v>
      </c>
      <c r="F5" s="205" t="s">
        <v>132</v>
      </c>
      <c r="G5" s="189" t="s">
        <v>84</v>
      </c>
      <c r="H5" s="142" t="s">
        <v>80</v>
      </c>
      <c r="I5" s="143">
        <v>1</v>
      </c>
      <c r="J5" s="144">
        <v>1</v>
      </c>
    </row>
    <row r="6" spans="1:11" ht="20.399999999999999">
      <c r="B6" s="487" t="s">
        <v>79</v>
      </c>
      <c r="C6" s="502"/>
      <c r="D6" s="177" t="str">
        <f t="shared" si="0"/>
        <v>Healthcare (b12)</v>
      </c>
      <c r="E6" s="218" t="s">
        <v>111</v>
      </c>
      <c r="F6" s="219" t="s">
        <v>133</v>
      </c>
      <c r="G6" s="190" t="s">
        <v>104</v>
      </c>
      <c r="H6" s="145" t="s">
        <v>80</v>
      </c>
      <c r="I6" s="146">
        <v>1</v>
      </c>
      <c r="J6" s="147">
        <f>J5+1</f>
        <v>2</v>
      </c>
    </row>
    <row r="7" spans="1:11" ht="21" thickBot="1">
      <c r="B7" s="487" t="s">
        <v>79</v>
      </c>
      <c r="C7" s="503"/>
      <c r="D7" s="178" t="str">
        <f t="shared" si="0"/>
        <v>Education (b13)</v>
      </c>
      <c r="E7" s="206" t="s">
        <v>112</v>
      </c>
      <c r="F7" s="207" t="s">
        <v>134</v>
      </c>
      <c r="G7" s="191" t="s">
        <v>83</v>
      </c>
      <c r="H7" s="148" t="s">
        <v>80</v>
      </c>
      <c r="I7" s="149">
        <v>1</v>
      </c>
      <c r="J7" s="150">
        <f>J6+1</f>
        <v>3</v>
      </c>
    </row>
    <row r="8" spans="1:11" ht="20.399999999999999">
      <c r="B8" s="487" t="s">
        <v>79</v>
      </c>
      <c r="C8" s="501" t="s">
        <v>98</v>
      </c>
      <c r="D8" s="176" t="str">
        <f t="shared" si="0"/>
        <v>Transport (b21)</v>
      </c>
      <c r="E8" s="204" t="s">
        <v>113</v>
      </c>
      <c r="F8" s="205" t="s">
        <v>135</v>
      </c>
      <c r="G8" s="192" t="s">
        <v>85</v>
      </c>
      <c r="H8" s="151" t="s">
        <v>80</v>
      </c>
      <c r="I8" s="152">
        <v>2</v>
      </c>
      <c r="J8" s="153">
        <v>1</v>
      </c>
    </row>
    <row r="9" spans="1:11">
      <c r="B9" s="487" t="s">
        <v>79</v>
      </c>
      <c r="C9" s="502"/>
      <c r="D9" s="177" t="str">
        <f t="shared" si="0"/>
        <v>Digital connectivity (b22)</v>
      </c>
      <c r="E9" s="218" t="s">
        <v>114</v>
      </c>
      <c r="F9" s="219" t="s">
        <v>136</v>
      </c>
      <c r="G9" s="190" t="s">
        <v>86</v>
      </c>
      <c r="H9" s="145" t="s">
        <v>80</v>
      </c>
      <c r="I9" s="146">
        <v>2</v>
      </c>
      <c r="J9" s="147">
        <f>J8+1</f>
        <v>2</v>
      </c>
    </row>
    <row r="10" spans="1:11" ht="20.399999999999999">
      <c r="B10" s="487" t="s">
        <v>79</v>
      </c>
      <c r="C10" s="502"/>
      <c r="D10" s="179" t="str">
        <f t="shared" si="0"/>
        <v>Work opportunities(b23)</v>
      </c>
      <c r="E10" s="218" t="s">
        <v>115</v>
      </c>
      <c r="F10" s="219" t="s">
        <v>137</v>
      </c>
      <c r="G10" s="192" t="s">
        <v>103</v>
      </c>
      <c r="H10" s="151" t="s">
        <v>80</v>
      </c>
      <c r="I10" s="152">
        <v>2</v>
      </c>
      <c r="J10" s="153">
        <f>J9+1</f>
        <v>3</v>
      </c>
    </row>
    <row r="11" spans="1:11" ht="20.399999999999999">
      <c r="B11" s="487" t="s">
        <v>79</v>
      </c>
      <c r="C11" s="502"/>
      <c r="D11" s="180" t="str">
        <f t="shared" si="0"/>
        <v>Consumption opprotunities(b24)</v>
      </c>
      <c r="E11" s="218" t="s">
        <v>116</v>
      </c>
      <c r="F11" s="219" t="s">
        <v>138</v>
      </c>
      <c r="G11" s="192" t="s">
        <v>105</v>
      </c>
      <c r="H11" s="151" t="s">
        <v>80</v>
      </c>
      <c r="I11" s="152">
        <v>2</v>
      </c>
      <c r="J11" s="153">
        <f>J10+1</f>
        <v>4</v>
      </c>
    </row>
    <row r="12" spans="1:11">
      <c r="B12" s="487" t="s">
        <v>79</v>
      </c>
      <c r="C12" s="502"/>
      <c r="D12" s="177" t="str">
        <f t="shared" si="0"/>
        <v>Public spaces (b25)</v>
      </c>
      <c r="E12" s="218" t="s">
        <v>117</v>
      </c>
      <c r="F12" s="219" t="s">
        <v>139</v>
      </c>
      <c r="G12" s="190" t="s">
        <v>87</v>
      </c>
      <c r="H12" s="145" t="s">
        <v>80</v>
      </c>
      <c r="I12" s="146">
        <v>2</v>
      </c>
      <c r="J12" s="147">
        <f>J11+1</f>
        <v>5</v>
      </c>
    </row>
    <row r="13" spans="1:11" ht="21" thickBot="1">
      <c r="B13" s="487" t="s">
        <v>79</v>
      </c>
      <c r="C13" s="503"/>
      <c r="D13" s="178" t="str">
        <f t="shared" si="0"/>
        <v>Cultural assets (b26)</v>
      </c>
      <c r="E13" s="206" t="s">
        <v>118</v>
      </c>
      <c r="F13" s="207" t="s">
        <v>140</v>
      </c>
      <c r="G13" s="191" t="s">
        <v>106</v>
      </c>
      <c r="H13" s="148" t="s">
        <v>80</v>
      </c>
      <c r="I13" s="149">
        <v>2</v>
      </c>
      <c r="J13" s="150">
        <f>J12+1</f>
        <v>6</v>
      </c>
    </row>
    <row r="14" spans="1:11" ht="20.399999999999999">
      <c r="B14" s="487" t="s">
        <v>79</v>
      </c>
      <c r="C14" s="489" t="s">
        <v>99</v>
      </c>
      <c r="D14" s="202" t="str">
        <f t="shared" si="0"/>
        <v>Green infrastructure (b31)</v>
      </c>
      <c r="E14" s="204" t="s">
        <v>119</v>
      </c>
      <c r="F14" s="205" t="s">
        <v>141</v>
      </c>
      <c r="G14" s="193" t="s">
        <v>88</v>
      </c>
      <c r="H14" s="154" t="s">
        <v>80</v>
      </c>
      <c r="I14" s="155">
        <v>3</v>
      </c>
      <c r="J14" s="156">
        <v>1</v>
      </c>
    </row>
    <row r="15" spans="1:11" ht="21" thickBot="1">
      <c r="B15" s="488" t="s">
        <v>79</v>
      </c>
      <c r="C15" s="490"/>
      <c r="D15" s="203" t="str">
        <f t="shared" si="0"/>
        <v>Protected areas (b32)</v>
      </c>
      <c r="E15" s="206" t="s">
        <v>120</v>
      </c>
      <c r="F15" s="207" t="s">
        <v>142</v>
      </c>
      <c r="G15" s="194" t="s">
        <v>89</v>
      </c>
      <c r="H15" s="157" t="s">
        <v>80</v>
      </c>
      <c r="I15" s="158">
        <v>3</v>
      </c>
      <c r="J15" s="159">
        <v>2</v>
      </c>
    </row>
    <row r="16" spans="1:11">
      <c r="B16" s="496" t="s">
        <v>40</v>
      </c>
      <c r="C16" s="499" t="s">
        <v>41</v>
      </c>
      <c r="D16" s="181" t="str">
        <f t="shared" si="0"/>
        <v>Personal Health (m11)</v>
      </c>
      <c r="E16" s="208" t="s">
        <v>121</v>
      </c>
      <c r="F16" s="209" t="s">
        <v>143</v>
      </c>
      <c r="G16" s="195" t="s">
        <v>90</v>
      </c>
      <c r="H16" s="161" t="s">
        <v>81</v>
      </c>
      <c r="I16" s="162">
        <v>1</v>
      </c>
      <c r="J16" s="163">
        <v>1</v>
      </c>
    </row>
    <row r="17" spans="2:10" ht="15" thickBot="1">
      <c r="B17" s="497" t="s">
        <v>79</v>
      </c>
      <c r="C17" s="500"/>
      <c r="D17" s="182" t="str">
        <f t="shared" si="0"/>
        <v>Personal Safety (m12)</v>
      </c>
      <c r="E17" s="210" t="s">
        <v>122</v>
      </c>
      <c r="F17" s="211" t="s">
        <v>144</v>
      </c>
      <c r="G17" s="196" t="s">
        <v>91</v>
      </c>
      <c r="H17" s="164" t="s">
        <v>81</v>
      </c>
      <c r="I17" s="165">
        <v>1</v>
      </c>
      <c r="J17" s="166">
        <v>2</v>
      </c>
    </row>
    <row r="18" spans="2:10" ht="40.799999999999997">
      <c r="B18" s="497" t="s">
        <v>79</v>
      </c>
      <c r="C18" s="499" t="s">
        <v>42</v>
      </c>
      <c r="D18" s="183" t="str">
        <f t="shared" si="0"/>
        <v>Inclusive Economy (m21)</v>
      </c>
      <c r="E18" s="208" t="s">
        <v>123</v>
      </c>
      <c r="F18" s="209" t="s">
        <v>145</v>
      </c>
      <c r="G18" s="195" t="s">
        <v>102</v>
      </c>
      <c r="H18" s="161" t="s">
        <v>81</v>
      </c>
      <c r="I18" s="162">
        <v>2</v>
      </c>
      <c r="J18" s="163">
        <v>1</v>
      </c>
    </row>
    <row r="19" spans="2:10" ht="21" thickBot="1">
      <c r="B19" s="497" t="s">
        <v>79</v>
      </c>
      <c r="C19" s="500"/>
      <c r="D19" s="182" t="str">
        <f t="shared" si="0"/>
        <v>Healthy Society (m22)</v>
      </c>
      <c r="E19" s="210" t="s">
        <v>124</v>
      </c>
      <c r="F19" s="211" t="s">
        <v>146</v>
      </c>
      <c r="G19" s="196" t="s">
        <v>92</v>
      </c>
      <c r="H19" s="164" t="s">
        <v>81</v>
      </c>
      <c r="I19" s="165">
        <v>2</v>
      </c>
      <c r="J19" s="166">
        <v>2</v>
      </c>
    </row>
    <row r="20" spans="2:10">
      <c r="B20" s="497" t="s">
        <v>79</v>
      </c>
      <c r="C20" s="499" t="s">
        <v>43</v>
      </c>
      <c r="D20" s="181" t="str">
        <f t="shared" si="0"/>
        <v>Healthy Environment (m31)</v>
      </c>
      <c r="E20" s="208" t="s">
        <v>125</v>
      </c>
      <c r="F20" s="209" t="s">
        <v>147</v>
      </c>
      <c r="G20" s="195" t="s">
        <v>93</v>
      </c>
      <c r="H20" s="161" t="s">
        <v>81</v>
      </c>
      <c r="I20" s="162">
        <v>3</v>
      </c>
      <c r="J20" s="163">
        <v>1</v>
      </c>
    </row>
    <row r="21" spans="2:10" ht="31.2" thickBot="1">
      <c r="B21" s="498" t="s">
        <v>79</v>
      </c>
      <c r="C21" s="500"/>
      <c r="D21" s="184" t="str">
        <f t="shared" si="0"/>
        <v>Climate Change (m32)</v>
      </c>
      <c r="E21" s="210" t="s">
        <v>126</v>
      </c>
      <c r="F21" s="211" t="s">
        <v>148</v>
      </c>
      <c r="G21" s="196" t="s">
        <v>94</v>
      </c>
      <c r="H21" s="164" t="s">
        <v>81</v>
      </c>
      <c r="I21" s="165">
        <v>3</v>
      </c>
      <c r="J21" s="166">
        <v>2</v>
      </c>
    </row>
    <row r="22" spans="2:10" ht="20.399999999999999">
      <c r="B22" s="491" t="s">
        <v>44</v>
      </c>
      <c r="C22" s="494" t="s">
        <v>45</v>
      </c>
      <c r="D22" s="185" t="str">
        <f t="shared" si="0"/>
        <v>Self-esteem(f11)</v>
      </c>
      <c r="E22" s="212" t="s">
        <v>127</v>
      </c>
      <c r="F22" s="213" t="s">
        <v>149</v>
      </c>
      <c r="G22" s="197" t="s">
        <v>34</v>
      </c>
      <c r="H22" s="167" t="s">
        <v>82</v>
      </c>
      <c r="I22" s="168">
        <v>1</v>
      </c>
      <c r="J22" s="169">
        <v>1</v>
      </c>
    </row>
    <row r="23" spans="2:10" ht="21" thickBot="1">
      <c r="B23" s="492" t="s">
        <v>79</v>
      </c>
      <c r="C23" s="495"/>
      <c r="D23" s="186" t="str">
        <f t="shared" si="0"/>
        <v>Self-actualization(f12)</v>
      </c>
      <c r="E23" s="214" t="s">
        <v>128</v>
      </c>
      <c r="F23" s="215" t="s">
        <v>150</v>
      </c>
      <c r="G23" s="198" t="s">
        <v>35</v>
      </c>
      <c r="H23" s="170" t="s">
        <v>82</v>
      </c>
      <c r="I23" s="171">
        <v>1</v>
      </c>
      <c r="J23" s="172">
        <v>2</v>
      </c>
    </row>
    <row r="24" spans="2:10">
      <c r="B24" s="492" t="s">
        <v>79</v>
      </c>
      <c r="C24" s="494" t="s">
        <v>46</v>
      </c>
      <c r="D24" s="185" t="str">
        <f t="shared" si="0"/>
        <v>Interpersonal Trust (societal belonging)(f21)</v>
      </c>
      <c r="E24" s="212" t="s">
        <v>129</v>
      </c>
      <c r="F24" s="213" t="s">
        <v>151</v>
      </c>
      <c r="G24" s="197" t="s">
        <v>49</v>
      </c>
      <c r="H24" s="167" t="s">
        <v>82</v>
      </c>
      <c r="I24" s="168">
        <v>2</v>
      </c>
      <c r="J24" s="169">
        <v>1</v>
      </c>
    </row>
    <row r="25" spans="2:10" ht="21" thickBot="1">
      <c r="B25" s="492" t="s">
        <v>79</v>
      </c>
      <c r="C25" s="495"/>
      <c r="D25" s="187" t="str">
        <f t="shared" si="0"/>
        <v>Institutional Trust (good governance)(f22)</v>
      </c>
      <c r="E25" s="214" t="s">
        <v>130</v>
      </c>
      <c r="F25" s="215" t="s">
        <v>152</v>
      </c>
      <c r="G25" s="198" t="s">
        <v>50</v>
      </c>
      <c r="H25" s="170" t="s">
        <v>82</v>
      </c>
      <c r="I25" s="171">
        <v>2</v>
      </c>
      <c r="J25" s="172">
        <v>2</v>
      </c>
    </row>
    <row r="26" spans="2:10" ht="21" thickBot="1">
      <c r="B26" s="493" t="s">
        <v>79</v>
      </c>
      <c r="C26" s="160" t="s">
        <v>47</v>
      </c>
      <c r="D26" s="188" t="str">
        <f t="shared" si="0"/>
        <v>Ecosystems services and Biodiversity wealth(f31)</v>
      </c>
      <c r="E26" s="216" t="s">
        <v>131</v>
      </c>
      <c r="F26" s="217" t="s">
        <v>153</v>
      </c>
      <c r="G26" s="199" t="s">
        <v>107</v>
      </c>
      <c r="H26" s="173" t="s">
        <v>82</v>
      </c>
      <c r="I26" s="174">
        <v>3</v>
      </c>
      <c r="J26" s="175">
        <v>1</v>
      </c>
    </row>
  </sheetData>
  <mergeCells count="11">
    <mergeCell ref="B5:B15"/>
    <mergeCell ref="C14:C15"/>
    <mergeCell ref="B22:B26"/>
    <mergeCell ref="C22:C23"/>
    <mergeCell ref="C24:C25"/>
    <mergeCell ref="B16:B21"/>
    <mergeCell ref="C16:C17"/>
    <mergeCell ref="C18:C19"/>
    <mergeCell ref="C20:C21"/>
    <mergeCell ref="C8:C13"/>
    <mergeCell ref="C5:C7"/>
  </mergeCells>
  <hyperlinks>
    <hyperlink ref="F2" location="'Main Page'!A1" display="Back to Main Page"/>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AU897"/>
  <sheetViews>
    <sheetView topLeftCell="A244" zoomScale="85" zoomScaleNormal="85" workbookViewId="0">
      <selection activeCell="A249" sqref="A249"/>
    </sheetView>
  </sheetViews>
  <sheetFormatPr defaultColWidth="11.44140625" defaultRowHeight="14.4"/>
  <cols>
    <col min="1" max="1" width="68.33203125" style="307" customWidth="1"/>
    <col min="2" max="2" width="8.33203125" style="298" customWidth="1"/>
    <col min="3" max="3" width="7.6640625" style="305" customWidth="1"/>
    <col min="4" max="45" width="6.44140625" style="305" customWidth="1"/>
    <col min="46" max="46" width="6.33203125" style="307" customWidth="1"/>
    <col min="47" max="47" width="11.44140625" style="307"/>
  </cols>
  <sheetData>
    <row r="1" spans="1:47" ht="17.399999999999999">
      <c r="A1" s="287" t="s">
        <v>154</v>
      </c>
      <c r="V1" s="359" t="s">
        <v>56</v>
      </c>
      <c r="AT1" s="359" t="s">
        <v>56</v>
      </c>
    </row>
    <row r="2" spans="1:47">
      <c r="C2" s="288">
        <f>IFERROR(MATCH('Data &amp; Normalization'!C$3,'QoL DATA'!$C$16:$AT$16,0),"-")</f>
        <v>1</v>
      </c>
      <c r="D2" s="288">
        <f>IFERROR(MATCH('Data &amp; Normalization'!D$3,'QoL DATA'!$C$16:$AT$16,0),"-")</f>
        <v>2</v>
      </c>
      <c r="E2" s="288">
        <f>IFERROR(MATCH('Data &amp; Normalization'!E$3,'QoL DATA'!$C$16:$AT$16,0),"-")</f>
        <v>3</v>
      </c>
      <c r="F2" s="288">
        <f>IFERROR(MATCH('Data &amp; Normalization'!F$3,'QoL DATA'!$C$16:$AT$16,0),"-")</f>
        <v>4</v>
      </c>
      <c r="G2" s="288">
        <f>IFERROR(MATCH('Data &amp; Normalization'!G$3,'QoL DATA'!$C$16:$AT$16,0),"-")</f>
        <v>5</v>
      </c>
      <c r="H2" s="288">
        <f>IFERROR(MATCH('Data &amp; Normalization'!H$3,'QoL DATA'!$C$16:$AT$16,0),"-")</f>
        <v>6</v>
      </c>
      <c r="I2" s="288">
        <f>IFERROR(MATCH('Data &amp; Normalization'!I$3,'QoL DATA'!$C$16:$AT$16,0),"-")</f>
        <v>7</v>
      </c>
      <c r="J2" s="288">
        <f>IFERROR(MATCH('Data &amp; Normalization'!J$3,'QoL DATA'!$C$16:$AT$16,0),"-")</f>
        <v>8</v>
      </c>
      <c r="K2" s="288">
        <f>IFERROR(MATCH('Data &amp; Normalization'!K$3,'QoL DATA'!$C$16:$AT$16,0),"-")</f>
        <v>9</v>
      </c>
      <c r="L2" s="288">
        <f>IFERROR(MATCH('Data &amp; Normalization'!L$3,'QoL DATA'!$C$16:$AT$16,0),"-")</f>
        <v>10</v>
      </c>
      <c r="M2" s="288">
        <f>IFERROR(MATCH('Data &amp; Normalization'!M$3,'QoL DATA'!$C$16:$AT$16,0),"-")</f>
        <v>11</v>
      </c>
      <c r="N2" s="288">
        <f>IFERROR(MATCH('Data &amp; Normalization'!N$3,'QoL DATA'!$C$16:$AT$16,0),"-")</f>
        <v>12</v>
      </c>
      <c r="O2" s="288">
        <f>IFERROR(MATCH('Data &amp; Normalization'!O$3,'QoL DATA'!$C$16:$AT$16,0),"-")</f>
        <v>13</v>
      </c>
      <c r="P2" s="288">
        <f>IFERROR(MATCH('Data &amp; Normalization'!P$3,'QoL DATA'!$C$16:$AT$16,0),"-")</f>
        <v>14</v>
      </c>
      <c r="Q2" s="288">
        <f>IFERROR(MATCH('Data &amp; Normalization'!Q$3,'QoL DATA'!$C$16:$AT$16,0),"-")</f>
        <v>15</v>
      </c>
      <c r="R2" s="288">
        <f>IFERROR(MATCH('Data &amp; Normalization'!R$3,'QoL DATA'!$C$16:$AT$16,0),"-")</f>
        <v>15</v>
      </c>
      <c r="S2" s="288">
        <f>IFERROR(MATCH('Data &amp; Normalization'!S$3,'QoL DATA'!$C$16:$AT$16,0),"-")</f>
        <v>17</v>
      </c>
      <c r="T2" s="288">
        <f>IFERROR(MATCH('Data &amp; Normalization'!T$3,'QoL DATA'!$C$16:$AT$16,0),"-")</f>
        <v>18</v>
      </c>
      <c r="U2" s="288">
        <f>IFERROR(MATCH('Data &amp; Normalization'!U$3,'QoL DATA'!$C$16:$AT$16,0),"-")</f>
        <v>19</v>
      </c>
      <c r="V2" s="288">
        <f>IFERROR(MATCH('Data &amp; Normalization'!V$3,'QoL DATA'!$C$16:$AT$16,0),"-")</f>
        <v>20</v>
      </c>
      <c r="W2" s="288">
        <f>IFERROR(MATCH('Data &amp; Normalization'!W$3,'QoL DATA'!$C$16:$AT$16,0),"-")</f>
        <v>21</v>
      </c>
      <c r="X2" s="288">
        <f>IFERROR(MATCH('Data &amp; Normalization'!X$3,'QoL DATA'!$C$16:$AT$16,0),"-")</f>
        <v>15</v>
      </c>
      <c r="Y2" s="288">
        <f>IFERROR(MATCH('Data &amp; Normalization'!Y$3,'QoL DATA'!$C$16:$AT$16,0),"-")</f>
        <v>23</v>
      </c>
      <c r="Z2" s="288">
        <f>IFERROR(MATCH('Data &amp; Normalization'!Z$3,'QoL DATA'!$C$16:$AT$16,0),"-")</f>
        <v>24</v>
      </c>
      <c r="AA2" s="288">
        <f>IFERROR(MATCH('Data &amp; Normalization'!AA$3,'QoL DATA'!$C$16:$AT$16,0),"-")</f>
        <v>25</v>
      </c>
      <c r="AB2" s="288">
        <f>IFERROR(MATCH('Data &amp; Normalization'!AB$3,'QoL DATA'!$C$16:$AT$16,0),"-")</f>
        <v>26</v>
      </c>
      <c r="AC2" s="288">
        <f>IFERROR(MATCH('Data &amp; Normalization'!AC$3,'QoL DATA'!$C$16:$AT$16,0),"-")</f>
        <v>27</v>
      </c>
      <c r="AD2" s="288">
        <f>IFERROR(MATCH('Data &amp; Normalization'!AD$3,'QoL DATA'!$C$16:$AT$16,0),"-")</f>
        <v>28</v>
      </c>
      <c r="AE2" s="288">
        <f>IFERROR(MATCH('Data &amp; Normalization'!AE$3,'QoL DATA'!$C$16:$AT$16,0),"-")</f>
        <v>29</v>
      </c>
      <c r="AF2" s="288">
        <f>IFERROR(MATCH('Data &amp; Normalization'!AF$3,'QoL DATA'!$C$16:$AT$16,0),"-")</f>
        <v>30</v>
      </c>
      <c r="AG2" s="288">
        <f>IFERROR(MATCH('Data &amp; Normalization'!AG$3,'QoL DATA'!$C$16:$AT$16,0),"-")</f>
        <v>31</v>
      </c>
      <c r="AH2" s="288">
        <f>IFERROR(MATCH('Data &amp; Normalization'!AH$3,'QoL DATA'!$C$16:$AT$16,0),"-")</f>
        <v>15</v>
      </c>
      <c r="AI2" s="288">
        <f>IFERROR(MATCH('Data &amp; Normalization'!AI$3,'QoL DATA'!$C$16:$AT$16,0),"-")</f>
        <v>33</v>
      </c>
      <c r="AJ2" s="288">
        <f>IFERROR(MATCH('Data &amp; Normalization'!AJ$3,'QoL DATA'!$C$16:$AT$16,0),"-")</f>
        <v>34</v>
      </c>
      <c r="AK2" s="288">
        <f>IFERROR(MATCH('Data &amp; Normalization'!AK$3,'QoL DATA'!$C$16:$AT$16,0),"-")</f>
        <v>35</v>
      </c>
      <c r="AL2" s="288">
        <f>IFERROR(MATCH('Data &amp; Normalization'!AL$3,'QoL DATA'!$C$16:$AT$16,0),"-")</f>
        <v>36</v>
      </c>
      <c r="AM2" s="288">
        <f>IFERROR(MATCH('Data &amp; Normalization'!AM$3,'QoL DATA'!$C$16:$AT$16,0),"-")</f>
        <v>37</v>
      </c>
      <c r="AN2" s="288">
        <f>IFERROR(MATCH('Data &amp; Normalization'!AN$3,'QoL DATA'!$C$16:$AT$16,0),"-")</f>
        <v>38</v>
      </c>
      <c r="AO2" s="288">
        <f>IFERROR(MATCH('Data &amp; Normalization'!AO$3,'QoL DATA'!$C$16:$AT$16,0),"-")</f>
        <v>39</v>
      </c>
      <c r="AP2" s="288">
        <f>IFERROR(MATCH('Data &amp; Normalization'!AP$3,'QoL DATA'!$C$16:$AT$16,0),"-")</f>
        <v>40</v>
      </c>
      <c r="AQ2" s="288">
        <f>IFERROR(MATCH('Data &amp; Normalization'!AQ$3,'QoL DATA'!$C$16:$AT$16,0),"-")</f>
        <v>41</v>
      </c>
      <c r="AR2" s="288">
        <f>IFERROR(MATCH('Data &amp; Normalization'!AR$3,'QoL DATA'!$C$16:$AT$16,0),"-")</f>
        <v>42</v>
      </c>
      <c r="AS2" s="288">
        <f>IFERROR(MATCH('Data &amp; Normalization'!AS$3,'QoL DATA'!$C$16:$AT$16,0),"-")</f>
        <v>43</v>
      </c>
      <c r="AT2" s="288">
        <f>IFERROR(MATCH('Data &amp; Normalization'!AT$3,'QoL DATA'!$C$16:$AT$16,0),"-")</f>
        <v>44</v>
      </c>
    </row>
    <row r="3" spans="1:47" ht="159.6">
      <c r="B3" s="289" t="s">
        <v>165</v>
      </c>
      <c r="C3" s="290" t="str">
        <f>'QoL DATA'!C16</f>
        <v>Share of occupants in dwellings connected to a public sewage system (agglomerations), %, LAU 2, MOP, 2019</v>
      </c>
      <c r="D3" s="290" t="str">
        <f>'QoL DATA'!D16</f>
        <v>Average useful floor space [m2] of occupied dwellings, LAU 2, SURS, 2018</v>
      </c>
      <c r="E3" s="290" t="str">
        <f>'QoL DATA'!E16</f>
        <v>Hospital beds per 100.000 inhabitants, NUTS 3, EUROSTAT, NIJZ, 2019</v>
      </c>
      <c r="F3" s="290" t="str">
        <f>'QoL DATA'!F16</f>
        <v xml:space="preserve">Accessibility to health centers on primary level by car, share of inhabitants in 10-min drive to health centres, %, LAU 2, UL FGG, ZRC SAZU, 2021 </v>
      </c>
      <c r="G3" s="290" t="str">
        <f>'QoL DATA'!G16</f>
        <v>Accessibility to primary schools, share of inhabitants in 10-min drive to primary schools, %, LAU 2, UL FGG, ZRC SAZU, 2021</v>
      </c>
      <c r="H3" s="290" t="str">
        <f>'QoL DATA'!H16</f>
        <v>Educational facilities in the municiupality, type of school, LAU 2, ZRC SAZU, 2021</v>
      </c>
      <c r="I3" s="290" t="str">
        <f>'QoL DATA'!I16</f>
        <v>Share of population living 1 kilometer away from public transport stop with at least 8 pairs of rides per day, LAU 2, ZRC SAZU, 2019</v>
      </c>
      <c r="J3" s="290" t="str">
        <f>'QoL DATA'!J16</f>
        <v>Accessibility to highways or motorways by car, share of inhabitants in 10-min drive to highways or motorways, LAU 2, UL FGG, ZRC SAZU, 2021</v>
      </c>
      <c r="K3" s="290" t="str">
        <f>'QoL DATA'!K16</f>
        <v>Share of households with a very high-capacity optical broadband, %, LAU 2, AKOS, 2021</v>
      </c>
      <c r="L3" s="290" t="str">
        <f>'QoL DATA'!L16</f>
        <v xml:space="preserve">Share of households not being covered by a broadband internet due to lack of economic interest of the service providers, LAU2,  MJU and MKGP, 2021, % </v>
      </c>
      <c r="M3" s="290" t="str">
        <f>'QoL DATA'!M16</f>
        <v>Persons in employment [excluding farmers] whose workplace is in the municipality of their residence, %, LAU 2, SURS, 2020</v>
      </c>
      <c r="N3" s="290" t="str">
        <f>'QoL DATA'!N16</f>
        <v>Labour migration index (surplus of jobs in municipality of residence), LAU 2, SURS, 2020</v>
      </c>
      <c r="O3" s="290" t="str">
        <f>'QoL DATA'!O16</f>
        <v>Surface of locals and shops, m2 per inhabitant, LAU 2, GURS, ZRC SAZU, 2021</v>
      </c>
      <c r="P3" s="290" t="str">
        <f>'QoL DATA'!P16</f>
        <v>Accessibility to ATM, share of population within 5-minute drive to ATM, LAU 2, UL FGG, ZRC SAZU, 2021</v>
      </c>
      <c r="Q3" s="290" t="str">
        <f>'QoL DATA'!Q16</f>
        <v>-</v>
      </c>
      <c r="R3" s="290" t="str">
        <f>'QoL DATA'!R16</f>
        <v>-</v>
      </c>
      <c r="S3" s="290" t="str">
        <f>'QoL DATA'!S16</f>
        <v>Number of public infrastructure units in the field of culture per 100.000 inhabitants, LAU 2, Ministry of Culture, 8.11.2019</v>
      </c>
      <c r="T3" s="290" t="str">
        <f>'QoL DATA'!T16</f>
        <v>Number of visits to public libraries per potential user, LAU 1, NUK, UMAR, ZRC SAZU, 2019</v>
      </c>
      <c r="U3" s="290" t="str">
        <f>'QoL DATA'!U16</f>
        <v>Proportion of natural areas, %, LAU 2, Ministry of Agriculture, Forestry and Food, 2021</v>
      </c>
      <c r="V3" s="290" t="str">
        <f>'QoL DATA'!V16</f>
        <v>% of abandoned land, %, LAU 2, Ministry of Agriculture, Forestry and Food, 2021</v>
      </c>
      <c r="W3" s="290" t="str">
        <f>'QoL DATA'!W16</f>
        <v>Proportion of protected areas of all area, %, LAU 2, ARSO, 2021</v>
      </c>
      <c r="X3" s="290" t="str">
        <f>'QoL DATA'!X16</f>
        <v>-</v>
      </c>
      <c r="Y3" s="290" t="str">
        <f>'QoL DATA'!Y16</f>
        <v>Aged standarised death rate (per slovenian population 1.7.2014) by residance / 100.000, LAU 2, NIJZ, average 2015-2019</v>
      </c>
      <c r="Z3" s="290" t="str">
        <f>'QoL DATA'!Z16</f>
        <v>Recipients of diabetes medications (aged standarised rate per 100), LAU 2, NIJZ, 2019</v>
      </c>
      <c r="AA3" s="290" t="str">
        <f>'QoL DATA'!AA16</f>
        <v>Persons killed in road traffic accidents, per 1000 inhabitants per year, LAU 2, Police, ZRC SAZU, 2011-2020</v>
      </c>
      <c r="AB3" s="290" t="str">
        <f>'QoL DATA'!AB16</f>
        <v>Persons injured in transport accidents, ‰, (aged standarised rate per 1000), LAU 2, NIJZ, average 2015-2019</v>
      </c>
      <c r="AC3" s="290" t="str">
        <f>'QoL DATA'!AC16</f>
        <v>Net income received by the population, €, LAU 2, SURS, 2019</v>
      </c>
      <c r="AD3" s="290" t="str">
        <f>'QoL DATA'!AD16</f>
        <v>Registered unemployment rate, %, LAU 2, ZZZS, 2020</v>
      </c>
      <c r="AE3" s="290" t="str">
        <f>'QoL DATA'!AE16</f>
        <v>Tertiary Educational Atteinment (25-64), LAU 2, SURS, 1.1.2020</v>
      </c>
      <c r="AF3" s="290" t="str">
        <f>'QoL DATA'!AF16</f>
        <v>People at risk of poverty rate, rate in %, NUTS 3, SURS, 2020</v>
      </c>
      <c r="AG3" s="290" t="str">
        <f>'QoL DATA'!AG16</f>
        <v xml:space="preserve">Noise exposure, %, (data is calculated on statistical model), LAU 2, NIJZ, 2019 </v>
      </c>
      <c r="AH3" s="290" t="str">
        <f>'QoL DATA'!AH16</f>
        <v>-</v>
      </c>
      <c r="AI3" s="290" t="str">
        <f>'QoL DATA'!AI16</f>
        <v>Economic demages from natural hazards per inhabitants, in €, LAU 2, URSZR, 2018</v>
      </c>
      <c r="AJ3" s="290" t="str">
        <f>'QoL DATA'!AJ16</f>
        <v>Climate change adaptation actions; eur/inhabitant, LAU 2, ECO FUND, 2015-2020</v>
      </c>
      <c r="AK3" s="290" t="str">
        <f>'QoL DATA'!AK16</f>
        <v>Standarised suicide death rate, age standardized rate per 100.000 - Slovenian population 1.7.2014, LAU 2, NIJZ, average 2015-2019</v>
      </c>
      <c r="AL3" s="290" t="str">
        <f>'QoL DATA'!AL16</f>
        <v>Recipients of medications for mental disorders, age standardized rate per 100 - Slovenian population 1.7.2014, LAU 2, NIJZ, 2019</v>
      </c>
      <c r="AM3" s="290" t="str">
        <f>'QoL DATA'!AM16</f>
        <v>Self-assessment of overall life satisfaction,% of persons, average, NUTS 3, SURS, 2020</v>
      </c>
      <c r="AN3" s="290" t="str">
        <f>'QoL DATA'!AN16</f>
        <v xml:space="preserve">Self-assessment of good health, data is calculated on statistical model, %, LAU 2, NIJZ, 2019  </v>
      </c>
      <c r="AO3" s="290" t="str">
        <f>'QoL DATA'!AO16</f>
        <v>Average number of voluntary hours per inhabitant, NUTS 3, Ministry of Public Administration, 2019</v>
      </c>
      <c r="AP3" s="290" t="str">
        <f>'QoL DATA'!AP16</f>
        <v xml:space="preserve">Neighbourhood belonging (% of person who can easily get neighbourhood assistance when they need it), %, LAU 2, NIJZ, 2017 </v>
      </c>
      <c r="AQ3" s="290" t="str">
        <f>'QoL DATA'!AQ16</f>
        <v>Participation in parliamentary elections, LAU 2, DVK, GURS, ZRC SAZU, 2018</v>
      </c>
      <c r="AR3" s="290" t="str">
        <f>'QoL DATA'!AR16</f>
        <v>Trust in the police, average grade per region (1= very unsatisfied, 5= very satisfied), NUTS 3, Police, 2018</v>
      </c>
      <c r="AS3" s="290" t="str">
        <f>'QoL DATA'!AS16</f>
        <v>Number of invasive species reported per km2, LAU 2, GIS, ZRC SAZU, 2021</v>
      </c>
      <c r="AT3" s="290" t="str">
        <f>'QoL DATA'!AT16</f>
        <v>Share of forests in a total surface, %, LAU 2, ZGS, 2020</v>
      </c>
    </row>
    <row r="4" spans="1:47">
      <c r="A4" s="308"/>
      <c r="C4" s="309" t="str">
        <f>'QoL DATA'!C$14</f>
        <v>b11</v>
      </c>
      <c r="D4" s="310" t="str">
        <f>'QoL DATA'!D$14</f>
        <v>b11</v>
      </c>
      <c r="E4" s="310" t="str">
        <f>'QoL DATA'!E$14</f>
        <v>b12</v>
      </c>
      <c r="F4" s="310" t="str">
        <f>'QoL DATA'!F$14</f>
        <v>b12</v>
      </c>
      <c r="G4" s="310" t="str">
        <f>'QoL DATA'!G$14</f>
        <v>b13</v>
      </c>
      <c r="H4" s="310" t="str">
        <f>'QoL DATA'!H$14</f>
        <v>b13</v>
      </c>
      <c r="I4" s="310" t="str">
        <f>'QoL DATA'!I$14</f>
        <v>b21</v>
      </c>
      <c r="J4" s="310" t="str">
        <f>'QoL DATA'!J$14</f>
        <v>b21</v>
      </c>
      <c r="K4" s="310" t="str">
        <f>'QoL DATA'!K$14</f>
        <v>b22</v>
      </c>
      <c r="L4" s="310" t="str">
        <f>'QoL DATA'!L$14</f>
        <v>b22</v>
      </c>
      <c r="M4" s="310" t="str">
        <f>'QoL DATA'!M$14</f>
        <v>b23</v>
      </c>
      <c r="N4" s="310" t="str">
        <f>'QoL DATA'!N$14</f>
        <v>b23</v>
      </c>
      <c r="O4" s="310" t="str">
        <f>'QoL DATA'!O$14</f>
        <v>b24</v>
      </c>
      <c r="P4" s="310" t="str">
        <f>'QoL DATA'!P$14</f>
        <v>b24</v>
      </c>
      <c r="Q4" s="310" t="str">
        <f>'QoL DATA'!Q$14</f>
        <v>b25</v>
      </c>
      <c r="R4" s="310" t="str">
        <f>'QoL DATA'!R$14</f>
        <v>b25</v>
      </c>
      <c r="S4" s="310" t="str">
        <f>'QoL DATA'!S$14</f>
        <v>b26</v>
      </c>
      <c r="T4" s="310" t="str">
        <f>'QoL DATA'!T$14</f>
        <v>b26</v>
      </c>
      <c r="U4" s="310" t="str">
        <f>'QoL DATA'!U$14</f>
        <v>b31</v>
      </c>
      <c r="V4" s="310" t="str">
        <f>'QoL DATA'!V$14</f>
        <v>b31</v>
      </c>
      <c r="W4" s="310" t="str">
        <f>'QoL DATA'!W$14</f>
        <v>b32</v>
      </c>
      <c r="X4" s="310" t="str">
        <f>'QoL DATA'!X$14</f>
        <v>b32</v>
      </c>
      <c r="Y4" s="310" t="str">
        <f>'QoL DATA'!Y$14</f>
        <v>m11</v>
      </c>
      <c r="Z4" s="310" t="str">
        <f>'QoL DATA'!Z$14</f>
        <v>m11</v>
      </c>
      <c r="AA4" s="310" t="str">
        <f>'QoL DATA'!AA$14</f>
        <v>m12</v>
      </c>
      <c r="AB4" s="310" t="str">
        <f>'QoL DATA'!AB$14</f>
        <v>m12</v>
      </c>
      <c r="AC4" s="310" t="str">
        <f>'QoL DATA'!AC$14</f>
        <v>m21</v>
      </c>
      <c r="AD4" s="310" t="str">
        <f>'QoL DATA'!AD$14</f>
        <v>m21</v>
      </c>
      <c r="AE4" s="310" t="str">
        <f>'QoL DATA'!AE$14</f>
        <v>m22</v>
      </c>
      <c r="AF4" s="310" t="str">
        <f>'QoL DATA'!AF$14</f>
        <v>m22</v>
      </c>
      <c r="AG4" s="310" t="str">
        <f>'QoL DATA'!AG$14</f>
        <v>m31</v>
      </c>
      <c r="AH4" s="310" t="str">
        <f>'QoL DATA'!AH$14</f>
        <v>m31</v>
      </c>
      <c r="AI4" s="310" t="str">
        <f>'QoL DATA'!AI$14</f>
        <v>m32</v>
      </c>
      <c r="AJ4" s="310" t="str">
        <f>'QoL DATA'!AJ$14</f>
        <v>m32</v>
      </c>
      <c r="AK4" s="310" t="str">
        <f>'QoL DATA'!AK$14</f>
        <v>f11</v>
      </c>
      <c r="AL4" s="310" t="str">
        <f>'QoL DATA'!AL$14</f>
        <v>f11</v>
      </c>
      <c r="AM4" s="310" t="str">
        <f>'QoL DATA'!AM$14</f>
        <v>f12</v>
      </c>
      <c r="AN4" s="310" t="str">
        <f>'QoL DATA'!AN$14</f>
        <v>f12</v>
      </c>
      <c r="AO4" s="310" t="str">
        <f>'QoL DATA'!AO$14</f>
        <v>f21</v>
      </c>
      <c r="AP4" s="310" t="str">
        <f>'QoL DATA'!AP$14</f>
        <v>f21</v>
      </c>
      <c r="AQ4" s="310" t="str">
        <f>'QoL DATA'!AQ$14</f>
        <v>f22</v>
      </c>
      <c r="AR4" s="310" t="str">
        <f>'QoL DATA'!AR$14</f>
        <v>f22</v>
      </c>
      <c r="AS4" s="310" t="str">
        <f>'QoL DATA'!AS$14</f>
        <v>f31</v>
      </c>
      <c r="AT4" s="310" t="str">
        <f>'QoL DATA'!AT$14</f>
        <v>f31</v>
      </c>
    </row>
    <row r="5" spans="1:47" ht="15" thickBot="1">
      <c r="A5" s="308"/>
      <c r="C5" s="311" t="s">
        <v>60</v>
      </c>
      <c r="D5" s="312" t="s">
        <v>59</v>
      </c>
      <c r="E5" s="313" t="s">
        <v>60</v>
      </c>
      <c r="F5" s="313" t="s">
        <v>60</v>
      </c>
      <c r="G5" s="313" t="s">
        <v>60</v>
      </c>
      <c r="H5" s="313" t="s">
        <v>60</v>
      </c>
      <c r="I5" s="313" t="s">
        <v>60</v>
      </c>
      <c r="J5" s="313" t="s">
        <v>60</v>
      </c>
      <c r="K5" s="313" t="s">
        <v>60</v>
      </c>
      <c r="L5" s="313" t="s">
        <v>60</v>
      </c>
      <c r="M5" s="313" t="s">
        <v>60</v>
      </c>
      <c r="N5" s="313" t="s">
        <v>60</v>
      </c>
      <c r="O5" s="313" t="s">
        <v>60</v>
      </c>
      <c r="P5" s="313" t="s">
        <v>60</v>
      </c>
      <c r="Q5" s="313" t="s">
        <v>60</v>
      </c>
      <c r="R5" s="313" t="s">
        <v>60</v>
      </c>
      <c r="S5" s="313" t="s">
        <v>60</v>
      </c>
      <c r="T5" s="313" t="s">
        <v>60</v>
      </c>
      <c r="U5" s="313" t="s">
        <v>60</v>
      </c>
      <c r="V5" s="313" t="s">
        <v>60</v>
      </c>
      <c r="W5" s="313" t="s">
        <v>60</v>
      </c>
      <c r="X5" s="313" t="s">
        <v>60</v>
      </c>
      <c r="Y5" s="313" t="s">
        <v>60</v>
      </c>
      <c r="Z5" s="313" t="s">
        <v>60</v>
      </c>
      <c r="AA5" s="313" t="s">
        <v>60</v>
      </c>
      <c r="AB5" s="313" t="s">
        <v>60</v>
      </c>
      <c r="AC5" s="313" t="s">
        <v>60</v>
      </c>
      <c r="AD5" s="313" t="s">
        <v>60</v>
      </c>
      <c r="AE5" s="313" t="s">
        <v>60</v>
      </c>
      <c r="AF5" s="313" t="s">
        <v>60</v>
      </c>
      <c r="AG5" s="313" t="s">
        <v>60</v>
      </c>
      <c r="AH5" s="313" t="s">
        <v>60</v>
      </c>
      <c r="AI5" s="313" t="s">
        <v>60</v>
      </c>
      <c r="AJ5" s="313" t="s">
        <v>60</v>
      </c>
      <c r="AK5" s="313" t="s">
        <v>60</v>
      </c>
      <c r="AL5" s="313" t="s">
        <v>60</v>
      </c>
      <c r="AM5" s="313" t="s">
        <v>60</v>
      </c>
      <c r="AN5" s="313" t="s">
        <v>60</v>
      </c>
      <c r="AO5" s="313" t="s">
        <v>60</v>
      </c>
      <c r="AP5" s="313" t="s">
        <v>60</v>
      </c>
      <c r="AQ5" s="313" t="s">
        <v>60</v>
      </c>
      <c r="AR5" s="313" t="s">
        <v>60</v>
      </c>
      <c r="AS5" s="313" t="s">
        <v>60</v>
      </c>
      <c r="AT5" s="313" t="s">
        <v>181</v>
      </c>
    </row>
    <row r="6" spans="1:47">
      <c r="A6" s="332" t="s">
        <v>70</v>
      </c>
      <c r="B6" s="333"/>
      <c r="C6" s="253">
        <f t="array" ref="C6">IFERROR(INDEX('QoL DATA'!$C$9:$AT$10,2,C$2),"-")</f>
        <v>0.03</v>
      </c>
      <c r="D6" s="254">
        <f t="array" ref="D6">IFERROR(INDEX('QoL DATA'!$C$9:$AT$10,2,D$2),"-")</f>
        <v>0.03</v>
      </c>
      <c r="E6" s="254">
        <f t="array" ref="E6">IFERROR(INDEX('QoL DATA'!$C$9:$AT$10,2,E$2),"-")</f>
        <v>0.03</v>
      </c>
      <c r="F6" s="254">
        <f t="array" ref="F6">IFERROR(INDEX('QoL DATA'!$C$9:$AT$10,2,F$2),"-")</f>
        <v>0.03</v>
      </c>
      <c r="G6" s="254">
        <f t="array" ref="G6">IFERROR(INDEX('QoL DATA'!$C$9:$AT$10,2,G$2),"-")</f>
        <v>0.03</v>
      </c>
      <c r="H6" s="254">
        <f t="array" ref="H6">IFERROR(INDEX('QoL DATA'!$C$9:$AT$10,2,H$2),"-")</f>
        <v>0.03</v>
      </c>
      <c r="I6" s="254">
        <f t="array" ref="I6">IFERROR(INDEX('QoL DATA'!$C$9:$AT$10,2,I$2),"-")</f>
        <v>0.03</v>
      </c>
      <c r="J6" s="254">
        <f t="array" ref="J6">IFERROR(INDEX('QoL DATA'!$C$9:$AT$10,2,J$2),"-")</f>
        <v>0.03</v>
      </c>
      <c r="K6" s="254">
        <f t="array" ref="K6">IFERROR(INDEX('QoL DATA'!$C$9:$AT$10,2,K$2),"-")</f>
        <v>0.03</v>
      </c>
      <c r="L6" s="254">
        <f t="array" ref="L6">IFERROR(INDEX('QoL DATA'!$C$9:$AT$10,2,L$2),"-")</f>
        <v>0.03</v>
      </c>
      <c r="M6" s="254">
        <f t="array" ref="M6">IFERROR(INDEX('QoL DATA'!$C$9:$AT$10,2,M$2),"-")</f>
        <v>0.03</v>
      </c>
      <c r="N6" s="254">
        <f t="array" ref="N6">IFERROR(INDEX('QoL DATA'!$C$9:$AT$10,2,N$2),"-")</f>
        <v>0.03</v>
      </c>
      <c r="O6" s="254">
        <f t="array" ref="O6">IFERROR(INDEX('QoL DATA'!$C$9:$AT$10,2,O$2),"-")</f>
        <v>0.03</v>
      </c>
      <c r="P6" s="254">
        <f t="array" ref="P6">IFERROR(INDEX('QoL DATA'!$C$9:$AT$10,2,P$2),"-")</f>
        <v>0.03</v>
      </c>
      <c r="Q6" s="254">
        <f t="array" ref="Q6">IFERROR(INDEX('QoL DATA'!$C$9:$AT$10,2,Q$2),"-")</f>
        <v>0.03</v>
      </c>
      <c r="R6" s="254">
        <f t="array" ref="R6">IFERROR(INDEX('QoL DATA'!$C$9:$AT$10,2,R$2),"-")</f>
        <v>0.03</v>
      </c>
      <c r="S6" s="254">
        <f t="array" ref="S6">IFERROR(INDEX('QoL DATA'!$C$9:$AT$10,2,S$2),"-")</f>
        <v>0.03</v>
      </c>
      <c r="T6" s="254">
        <f t="array" ref="T6">IFERROR(INDEX('QoL DATA'!$C$9:$AT$10,2,T$2),"-")</f>
        <v>0.03</v>
      </c>
      <c r="U6" s="254">
        <f t="array" ref="U6">IFERROR(INDEX('QoL DATA'!$C$9:$AT$10,2,U$2),"-")</f>
        <v>0.03</v>
      </c>
      <c r="V6" s="254">
        <f t="array" ref="V6">IFERROR(INDEX('QoL DATA'!$C$9:$AT$10,2,V$2),"-")</f>
        <v>0.03</v>
      </c>
      <c r="W6" s="254">
        <f t="array" ref="W6">IFERROR(INDEX('QoL DATA'!$C$9:$AT$10,2,W$2),"-")</f>
        <v>0.03</v>
      </c>
      <c r="X6" s="254">
        <f t="array" ref="X6">IFERROR(INDEX('QoL DATA'!$C$9:$AT$10,2,X$2),"-")</f>
        <v>0.03</v>
      </c>
      <c r="Y6" s="254">
        <f t="array" ref="Y6">IFERROR(INDEX('QoL DATA'!$C$9:$AT$10,2,Y$2),"-")</f>
        <v>0.03</v>
      </c>
      <c r="Z6" s="254">
        <f t="array" ref="Z6">IFERROR(INDEX('QoL DATA'!$C$9:$AT$10,2,Z$2),"-")</f>
        <v>0.03</v>
      </c>
      <c r="AA6" s="254">
        <f t="array" ref="AA6">IFERROR(INDEX('QoL DATA'!$C$9:$AT$10,2,AA$2),"-")</f>
        <v>0.03</v>
      </c>
      <c r="AB6" s="254">
        <f t="array" ref="AB6">IFERROR(INDEX('QoL DATA'!$C$9:$AT$10,2,AB$2),"-")</f>
        <v>0.03</v>
      </c>
      <c r="AC6" s="254">
        <f t="array" ref="AC6">IFERROR(INDEX('QoL DATA'!$C$9:$AT$10,2,AC$2),"-")</f>
        <v>0.03</v>
      </c>
      <c r="AD6" s="254">
        <f t="array" ref="AD6">IFERROR(INDEX('QoL DATA'!$C$9:$AT$10,2,AD$2),"-")</f>
        <v>0.03</v>
      </c>
      <c r="AE6" s="254">
        <f t="array" ref="AE6">IFERROR(INDEX('QoL DATA'!$C$9:$AT$10,2,AE$2),"-")</f>
        <v>0.03</v>
      </c>
      <c r="AF6" s="254">
        <f t="array" ref="AF6">IFERROR(INDEX('QoL DATA'!$C$9:$AT$10,2,AF$2),"-")</f>
        <v>0.03</v>
      </c>
      <c r="AG6" s="254">
        <f t="array" ref="AG6">IFERROR(INDEX('QoL DATA'!$C$9:$AT$10,2,AG$2),"-")</f>
        <v>0.03</v>
      </c>
      <c r="AH6" s="254">
        <f t="array" ref="AH6">IFERROR(INDEX('QoL DATA'!$C$9:$AT$10,2,AH$2),"-")</f>
        <v>0.03</v>
      </c>
      <c r="AI6" s="254">
        <f t="array" ref="AI6">IFERROR(INDEX('QoL DATA'!$C$9:$AT$10,2,AI$2),"-")</f>
        <v>0.03</v>
      </c>
      <c r="AJ6" s="254">
        <f t="array" ref="AJ6">IFERROR(INDEX('QoL DATA'!$C$9:$AT$10,2,AJ$2),"-")</f>
        <v>0.03</v>
      </c>
      <c r="AK6" s="254">
        <f t="array" ref="AK6">IFERROR(INDEX('QoL DATA'!$C$9:$AT$10,2,AK$2),"-")</f>
        <v>0.03</v>
      </c>
      <c r="AL6" s="254">
        <f t="array" ref="AL6">IFERROR(INDEX('QoL DATA'!$C$9:$AT$10,2,AL$2),"-")</f>
        <v>0.03</v>
      </c>
      <c r="AM6" s="254">
        <f t="array" ref="AM6">IFERROR(INDEX('QoL DATA'!$C$9:$AT$10,2,AM$2),"-")</f>
        <v>0.03</v>
      </c>
      <c r="AN6" s="254">
        <f t="array" ref="AN6">IFERROR(INDEX('QoL DATA'!$C$9:$AT$10,2,AN$2),"-")</f>
        <v>0.03</v>
      </c>
      <c r="AO6" s="254">
        <f t="array" ref="AO6">IFERROR(INDEX('QoL DATA'!$C$9:$AT$10,2,AO$2),"-")</f>
        <v>0.03</v>
      </c>
      <c r="AP6" s="254">
        <f t="array" ref="AP6">IFERROR(INDEX('QoL DATA'!$C$9:$AT$10,2,AP$2),"-")</f>
        <v>0.03</v>
      </c>
      <c r="AQ6" s="254">
        <f t="array" ref="AQ6">IFERROR(INDEX('QoL DATA'!$C$9:$AT$10,2,AQ$2),"-")</f>
        <v>0.03</v>
      </c>
      <c r="AR6" s="254">
        <f t="array" ref="AR6">IFERROR(INDEX('QoL DATA'!$C$9:$AT$10,2,AR$2),"-")</f>
        <v>0.03</v>
      </c>
      <c r="AS6" s="254">
        <f t="array" ref="AS6">IFERROR(INDEX('QoL DATA'!$C$9:$AT$10,2,AS$2),"-")</f>
        <v>0.03</v>
      </c>
      <c r="AT6" s="254">
        <f t="array" ref="AT6">IFERROR(INDEX('QoL DATA'!$C$9:$AT$10,2,AT$2),"-")</f>
        <v>0.03</v>
      </c>
    </row>
    <row r="7" spans="1:47">
      <c r="A7" s="334" t="s">
        <v>69</v>
      </c>
      <c r="B7" s="335"/>
      <c r="C7" s="291">
        <f t="array" ref="C7">IFERROR(INDEX('QoL DATA'!$C$9:$AT$10,1,C$2),"-")</f>
        <v>0.97</v>
      </c>
      <c r="D7" s="292">
        <f t="array" ref="D7">IFERROR(INDEX('QoL DATA'!$C$9:$AT$10,1,D$2),"-")</f>
        <v>0.97</v>
      </c>
      <c r="E7" s="292">
        <f t="array" ref="E7">IFERROR(INDEX('QoL DATA'!$C$9:$AT$10,1,E$2),"-")</f>
        <v>0.97</v>
      </c>
      <c r="F7" s="292">
        <f t="array" ref="F7">IFERROR(INDEX('QoL DATA'!$C$9:$AT$10,1,F$2),"-")</f>
        <v>0.97</v>
      </c>
      <c r="G7" s="292">
        <f t="array" ref="G7">IFERROR(INDEX('QoL DATA'!$C$9:$AT$10,1,G$2),"-")</f>
        <v>0.97</v>
      </c>
      <c r="H7" s="292">
        <f t="array" ref="H7">IFERROR(INDEX('QoL DATA'!$C$9:$AT$10,1,H$2),"-")</f>
        <v>0.97</v>
      </c>
      <c r="I7" s="292">
        <f t="array" ref="I7">IFERROR(INDEX('QoL DATA'!$C$9:$AT$10,1,I$2),"-")</f>
        <v>0.97</v>
      </c>
      <c r="J7" s="292">
        <f t="array" ref="J7">IFERROR(INDEX('QoL DATA'!$C$9:$AT$10,1,J$2),"-")</f>
        <v>0.97</v>
      </c>
      <c r="K7" s="292">
        <f t="array" ref="K7">IFERROR(INDEX('QoL DATA'!$C$9:$AT$10,1,K$2),"-")</f>
        <v>0.97</v>
      </c>
      <c r="L7" s="292">
        <f t="array" ref="L7">IFERROR(INDEX('QoL DATA'!$C$9:$AT$10,1,L$2),"-")</f>
        <v>0.97</v>
      </c>
      <c r="M7" s="292">
        <f t="array" ref="M7">IFERROR(INDEX('QoL DATA'!$C$9:$AT$10,1,M$2),"-")</f>
        <v>0.97</v>
      </c>
      <c r="N7" s="292">
        <f t="array" ref="N7">IFERROR(INDEX('QoL DATA'!$C$9:$AT$10,1,N$2),"-")</f>
        <v>0.97</v>
      </c>
      <c r="O7" s="292">
        <f t="array" ref="O7">IFERROR(INDEX('QoL DATA'!$C$9:$AT$10,1,O$2),"-")</f>
        <v>0.97</v>
      </c>
      <c r="P7" s="292">
        <f t="array" ref="P7">IFERROR(INDEX('QoL DATA'!$C$9:$AT$10,1,P$2),"-")</f>
        <v>0.97</v>
      </c>
      <c r="Q7" s="292">
        <f t="array" ref="Q7">IFERROR(INDEX('QoL DATA'!$C$9:$AT$10,1,Q$2),"-")</f>
        <v>0.97</v>
      </c>
      <c r="R7" s="292">
        <f t="array" ref="R7">IFERROR(INDEX('QoL DATA'!$C$9:$AT$10,1,R$2),"-")</f>
        <v>0.97</v>
      </c>
      <c r="S7" s="292">
        <f t="array" ref="S7">IFERROR(INDEX('QoL DATA'!$C$9:$AT$10,1,S$2),"-")</f>
        <v>0.97</v>
      </c>
      <c r="T7" s="292">
        <f t="array" ref="T7">IFERROR(INDEX('QoL DATA'!$C$9:$AT$10,1,T$2),"-")</f>
        <v>0.97</v>
      </c>
      <c r="U7" s="292">
        <f t="array" ref="U7">IFERROR(INDEX('QoL DATA'!$C$9:$AT$10,1,U$2),"-")</f>
        <v>0.97</v>
      </c>
      <c r="V7" s="292">
        <f t="array" ref="V7">IFERROR(INDEX('QoL DATA'!$C$9:$AT$10,1,V$2),"-")</f>
        <v>0.97</v>
      </c>
      <c r="W7" s="292">
        <f t="array" ref="W7">IFERROR(INDEX('QoL DATA'!$C$9:$AT$10,1,W$2),"-")</f>
        <v>0.97</v>
      </c>
      <c r="X7" s="292">
        <f t="array" ref="X7">IFERROR(INDEX('QoL DATA'!$C$9:$AT$10,1,X$2),"-")</f>
        <v>0.97</v>
      </c>
      <c r="Y7" s="292">
        <f t="array" ref="Y7">IFERROR(INDEX('QoL DATA'!$C$9:$AT$10,1,Y$2),"-")</f>
        <v>0.97</v>
      </c>
      <c r="Z7" s="292">
        <f t="array" ref="Z7">IFERROR(INDEX('QoL DATA'!$C$9:$AT$10,1,Z$2),"-")</f>
        <v>0.97</v>
      </c>
      <c r="AA7" s="292">
        <f t="array" ref="AA7">IFERROR(INDEX('QoL DATA'!$C$9:$AT$10,1,AA$2),"-")</f>
        <v>0.97</v>
      </c>
      <c r="AB7" s="292">
        <f t="array" ref="AB7">IFERROR(INDEX('QoL DATA'!$C$9:$AT$10,1,AB$2),"-")</f>
        <v>0.97</v>
      </c>
      <c r="AC7" s="292">
        <f t="array" ref="AC7">IFERROR(INDEX('QoL DATA'!$C$9:$AT$10,1,AC$2),"-")</f>
        <v>0.97</v>
      </c>
      <c r="AD7" s="292">
        <f t="array" ref="AD7">IFERROR(INDEX('QoL DATA'!$C$9:$AT$10,1,AD$2),"-")</f>
        <v>0.97</v>
      </c>
      <c r="AE7" s="292">
        <f t="array" ref="AE7">IFERROR(INDEX('QoL DATA'!$C$9:$AT$10,1,AE$2),"-")</f>
        <v>0.97</v>
      </c>
      <c r="AF7" s="292">
        <f t="array" ref="AF7">IFERROR(INDEX('QoL DATA'!$C$9:$AT$10,1,AF$2),"-")</f>
        <v>0.97</v>
      </c>
      <c r="AG7" s="292">
        <f t="array" ref="AG7">IFERROR(INDEX('QoL DATA'!$C$9:$AT$10,1,AG$2),"-")</f>
        <v>0.97</v>
      </c>
      <c r="AH7" s="292">
        <f t="array" ref="AH7">IFERROR(INDEX('QoL DATA'!$C$9:$AT$10,1,AH$2),"-")</f>
        <v>0.97</v>
      </c>
      <c r="AI7" s="292">
        <f t="array" ref="AI7">IFERROR(INDEX('QoL DATA'!$C$9:$AT$10,1,AI$2),"-")</f>
        <v>0.97</v>
      </c>
      <c r="AJ7" s="292">
        <f t="array" ref="AJ7">IFERROR(INDEX('QoL DATA'!$C$9:$AT$10,1,AJ$2),"-")</f>
        <v>0.97</v>
      </c>
      <c r="AK7" s="292">
        <f t="array" ref="AK7">IFERROR(INDEX('QoL DATA'!$C$9:$AT$10,1,AK$2),"-")</f>
        <v>0.97</v>
      </c>
      <c r="AL7" s="292">
        <f t="array" ref="AL7">IFERROR(INDEX('QoL DATA'!$C$9:$AT$10,1,AL$2),"-")</f>
        <v>0.97</v>
      </c>
      <c r="AM7" s="292">
        <f t="array" ref="AM7">IFERROR(INDEX('QoL DATA'!$C$9:$AT$10,1,AM$2),"-")</f>
        <v>0.97</v>
      </c>
      <c r="AN7" s="292">
        <f t="array" ref="AN7">IFERROR(INDEX('QoL DATA'!$C$9:$AT$10,1,AN$2),"-")</f>
        <v>0.97</v>
      </c>
      <c r="AO7" s="292">
        <f t="array" ref="AO7">IFERROR(INDEX('QoL DATA'!$C$9:$AT$10,1,AO$2),"-")</f>
        <v>0.97</v>
      </c>
      <c r="AP7" s="292">
        <f t="array" ref="AP7">IFERROR(INDEX('QoL DATA'!$C$9:$AT$10,1,AP$2),"-")</f>
        <v>0.97</v>
      </c>
      <c r="AQ7" s="292">
        <f t="array" ref="AQ7">IFERROR(INDEX('QoL DATA'!$C$9:$AT$10,1,AQ$2),"-")</f>
        <v>0.97</v>
      </c>
      <c r="AR7" s="292">
        <f t="array" ref="AR7">IFERROR(INDEX('QoL DATA'!$C$9:$AT$10,1,AR$2),"-")</f>
        <v>0.97</v>
      </c>
      <c r="AS7" s="292">
        <f t="array" ref="AS7">IFERROR(INDEX('QoL DATA'!$C$9:$AT$10,1,AS$2),"-")</f>
        <v>0.97</v>
      </c>
      <c r="AT7" s="292">
        <f t="array" ref="AT7">IFERROR(INDEX('QoL DATA'!$C$9:$AT$10,1,AT$2),"-")</f>
        <v>0.97</v>
      </c>
    </row>
    <row r="8" spans="1:47">
      <c r="A8" s="336" t="s">
        <v>161</v>
      </c>
      <c r="B8" s="337"/>
      <c r="C8" s="293">
        <f t="array" ref="C8">IFERROR(IF(INDEX('QoL DATA'!$C$12:$AT$12,1,C$2)="negatively",0,1),"-")</f>
        <v>1</v>
      </c>
      <c r="D8" s="294">
        <f t="array" ref="D8">IFERROR(IF(INDEX('QoL DATA'!$C$12:$AT$12,1,D$2)="negatively",0,1),"-")</f>
        <v>1</v>
      </c>
      <c r="E8" s="294">
        <f t="array" ref="E8">IFERROR(IF(INDEX('QoL DATA'!$C$12:$AT$12,1,E$2)="negatively",0,1),"-")</f>
        <v>1</v>
      </c>
      <c r="F8" s="294">
        <f t="array" ref="F8">IFERROR(IF(INDEX('QoL DATA'!$C$12:$AT$12,1,F$2)="negatively",0,1),"-")</f>
        <v>1</v>
      </c>
      <c r="G8" s="294">
        <f t="array" ref="G8">IFERROR(IF(INDEX('QoL DATA'!$C$12:$AT$12,1,G$2)="negatively",0,1),"-")</f>
        <v>1</v>
      </c>
      <c r="H8" s="294">
        <f t="array" ref="H8">IFERROR(IF(INDEX('QoL DATA'!$C$12:$AT$12,1,H$2)="negatively",0,1),"-")</f>
        <v>0</v>
      </c>
      <c r="I8" s="294">
        <f t="array" ref="I8">IFERROR(IF(INDEX('QoL DATA'!$C$12:$AT$12,1,I$2)="negatively",0,1),"-")</f>
        <v>1</v>
      </c>
      <c r="J8" s="294">
        <f t="array" ref="J8">IFERROR(IF(INDEX('QoL DATA'!$C$12:$AT$12,1,J$2)="negatively",0,1),"-")</f>
        <v>1</v>
      </c>
      <c r="K8" s="294">
        <f t="array" ref="K8">IFERROR(IF(INDEX('QoL DATA'!$C$12:$AT$12,1,K$2)="negatively",0,1),"-")</f>
        <v>1</v>
      </c>
      <c r="L8" s="294">
        <f t="array" ref="L8">IFERROR(IF(INDEX('QoL DATA'!$C$12:$AT$12,1,L$2)="negatively",0,1),"-")</f>
        <v>0</v>
      </c>
      <c r="M8" s="294">
        <f t="array" ref="M8">IFERROR(IF(INDEX('QoL DATA'!$C$12:$AT$12,1,M$2)="negatively",0,1),"-")</f>
        <v>1</v>
      </c>
      <c r="N8" s="294">
        <f t="array" ref="N8">IFERROR(IF(INDEX('QoL DATA'!$C$12:$AT$12,1,N$2)="negatively",0,1),"-")</f>
        <v>1</v>
      </c>
      <c r="O8" s="294">
        <f t="array" ref="O8">IFERROR(IF(INDEX('QoL DATA'!$C$12:$AT$12,1,O$2)="negatively",0,1),"-")</f>
        <v>1</v>
      </c>
      <c r="P8" s="294">
        <f t="array" ref="P8">IFERROR(IF(INDEX('QoL DATA'!$C$12:$AT$12,1,P$2)="negatively",0,1),"-")</f>
        <v>1</v>
      </c>
      <c r="Q8" s="294">
        <f t="array" ref="Q8">IFERROR(IF(INDEX('QoL DATA'!$C$12:$AT$12,1,Q$2)="negatively",0,1),"-")</f>
        <v>1</v>
      </c>
      <c r="R8" s="294">
        <f t="array" ref="R8">IFERROR(IF(INDEX('QoL DATA'!$C$12:$AT$12,1,R$2)="negatively",0,1),"-")</f>
        <v>1</v>
      </c>
      <c r="S8" s="294">
        <f t="array" ref="S8">IFERROR(IF(INDEX('QoL DATA'!$C$12:$AT$12,1,S$2)="negatively",0,1),"-")</f>
        <v>1</v>
      </c>
      <c r="T8" s="294">
        <f t="array" ref="T8">IFERROR(IF(INDEX('QoL DATA'!$C$12:$AT$12,1,T$2)="negatively",0,1),"-")</f>
        <v>1</v>
      </c>
      <c r="U8" s="294">
        <f t="array" ref="U8">IFERROR(IF(INDEX('QoL DATA'!$C$12:$AT$12,1,U$2)="negatively",0,1),"-")</f>
        <v>1</v>
      </c>
      <c r="V8" s="294">
        <f t="array" ref="V8">IFERROR(IF(INDEX('QoL DATA'!$C$12:$AT$12,1,V$2)="negatively",0,1),"-")</f>
        <v>0</v>
      </c>
      <c r="W8" s="294">
        <f t="array" ref="W8">IFERROR(IF(INDEX('QoL DATA'!$C$12:$AT$12,1,W$2)="negatively",0,1),"-")</f>
        <v>1</v>
      </c>
      <c r="X8" s="294">
        <f t="array" ref="X8">IFERROR(IF(INDEX('QoL DATA'!$C$12:$AT$12,1,X$2)="negatively",0,1),"-")</f>
        <v>1</v>
      </c>
      <c r="Y8" s="294">
        <f t="array" ref="Y8">IFERROR(IF(INDEX('QoL DATA'!$C$12:$AT$12,1,Y$2)="negatively",0,1),"-")</f>
        <v>0</v>
      </c>
      <c r="Z8" s="294">
        <f t="array" ref="Z8">IFERROR(IF(INDEX('QoL DATA'!$C$12:$AT$12,1,Z$2)="negatively",0,1),"-")</f>
        <v>0</v>
      </c>
      <c r="AA8" s="294">
        <f t="array" ref="AA8">IFERROR(IF(INDEX('QoL DATA'!$C$12:$AT$12,1,AA$2)="negatively",0,1),"-")</f>
        <v>0</v>
      </c>
      <c r="AB8" s="294">
        <f t="array" ref="AB8">IFERROR(IF(INDEX('QoL DATA'!$C$12:$AT$12,1,AB$2)="negatively",0,1),"-")</f>
        <v>0</v>
      </c>
      <c r="AC8" s="294">
        <f t="array" ref="AC8">IFERROR(IF(INDEX('QoL DATA'!$C$12:$AT$12,1,AC$2)="negatively",0,1),"-")</f>
        <v>1</v>
      </c>
      <c r="AD8" s="294">
        <f t="array" ref="AD8">IFERROR(IF(INDEX('QoL DATA'!$C$12:$AT$12,1,AD$2)="negatively",0,1),"-")</f>
        <v>0</v>
      </c>
      <c r="AE8" s="294">
        <f t="array" ref="AE8">IFERROR(IF(INDEX('QoL DATA'!$C$12:$AT$12,1,AE$2)="negatively",0,1),"-")</f>
        <v>1</v>
      </c>
      <c r="AF8" s="294">
        <f t="array" ref="AF8">IFERROR(IF(INDEX('QoL DATA'!$C$12:$AT$12,1,AF$2)="negatively",0,1),"-")</f>
        <v>0</v>
      </c>
      <c r="AG8" s="294">
        <f t="array" ref="AG8">IFERROR(IF(INDEX('QoL DATA'!$C$12:$AT$12,1,AG$2)="negatively",0,1),"-")</f>
        <v>0</v>
      </c>
      <c r="AH8" s="294">
        <f t="array" ref="AH8">IFERROR(IF(INDEX('QoL DATA'!$C$12:$AT$12,1,AH$2)="negatively",0,1),"-")</f>
        <v>1</v>
      </c>
      <c r="AI8" s="294">
        <f t="array" ref="AI8">IFERROR(IF(INDEX('QoL DATA'!$C$12:$AT$12,1,AI$2)="negatively",0,1),"-")</f>
        <v>0</v>
      </c>
      <c r="AJ8" s="294">
        <f t="array" ref="AJ8">IFERROR(IF(INDEX('QoL DATA'!$C$12:$AT$12,1,AJ$2)="negatively",0,1),"-")</f>
        <v>1</v>
      </c>
      <c r="AK8" s="294">
        <f t="array" ref="AK8">IFERROR(IF(INDEX('QoL DATA'!$C$12:$AT$12,1,AK$2)="negatively",0,1),"-")</f>
        <v>0</v>
      </c>
      <c r="AL8" s="294">
        <f t="array" ref="AL8">IFERROR(IF(INDEX('QoL DATA'!$C$12:$AT$12,1,AL$2)="negatively",0,1),"-")</f>
        <v>0</v>
      </c>
      <c r="AM8" s="294">
        <f t="array" ref="AM8">IFERROR(IF(INDEX('QoL DATA'!$C$12:$AT$12,1,AM$2)="negatively",0,1),"-")</f>
        <v>1</v>
      </c>
      <c r="AN8" s="294">
        <f t="array" ref="AN8">IFERROR(IF(INDEX('QoL DATA'!$C$12:$AT$12,1,AN$2)="negatively",0,1),"-")</f>
        <v>1</v>
      </c>
      <c r="AO8" s="294">
        <f t="array" ref="AO8">IFERROR(IF(INDEX('QoL DATA'!$C$12:$AT$12,1,AO$2)="negatively",0,1),"-")</f>
        <v>1</v>
      </c>
      <c r="AP8" s="294">
        <f t="array" ref="AP8">IFERROR(IF(INDEX('QoL DATA'!$C$12:$AT$12,1,AP$2)="negatively",0,1),"-")</f>
        <v>1</v>
      </c>
      <c r="AQ8" s="294">
        <f t="array" ref="AQ8">IFERROR(IF(INDEX('QoL DATA'!$C$12:$AT$12,1,AQ$2)="negatively",0,1),"-")</f>
        <v>1</v>
      </c>
      <c r="AR8" s="294">
        <f t="array" ref="AR8">IFERROR(IF(INDEX('QoL DATA'!$C$12:$AT$12,1,AR$2)="negatively",0,1),"-")</f>
        <v>1</v>
      </c>
      <c r="AS8" s="294">
        <f t="array" ref="AS8">IFERROR(IF(INDEX('QoL DATA'!$C$12:$AT$12,1,AS$2)="negatively",0,1),"-")</f>
        <v>0</v>
      </c>
      <c r="AT8" s="294">
        <f t="array" ref="AT8">IFERROR(IF(INDEX('QoL DATA'!$C$12:$AT$12,1,AT$2)="negatively",0,1),"-")</f>
        <v>1</v>
      </c>
      <c r="AU8" s="314"/>
    </row>
    <row r="9" spans="1:47" ht="15" thickBot="1">
      <c r="A9" s="338" t="s">
        <v>162</v>
      </c>
      <c r="B9" s="339"/>
      <c r="C9" s="279">
        <f>IF(C19&lt;&gt;"Yes",C8,IF(C15&lt;-1,IF(C8=0,1,0),C8))</f>
        <v>1</v>
      </c>
      <c r="D9" s="279">
        <f>IF(D19&lt;&gt;"Yes",D8,IF(D15&lt;-1,IF(D8=0,1,0),D8))</f>
        <v>1</v>
      </c>
      <c r="E9" s="128">
        <f>IF(E19&lt;&gt;"Yes",E8,IF(E15&lt;-1,IF(E8=0,1,0),E8))</f>
        <v>1</v>
      </c>
      <c r="F9" s="128">
        <f>IF(F19&lt;&gt;"Yes",F8,IF(F15&lt;-1,IF(F8=0,1,0),F8))</f>
        <v>1</v>
      </c>
      <c r="G9" s="128">
        <f t="shared" ref="G9:AS9" si="0">IF(G19&lt;&gt;"Yes",G8,IF(G15&lt;-1,IF(G8=0,1,0),G8))</f>
        <v>1</v>
      </c>
      <c r="H9" s="128">
        <f t="shared" si="0"/>
        <v>1</v>
      </c>
      <c r="I9" s="128">
        <f t="shared" si="0"/>
        <v>1</v>
      </c>
      <c r="J9" s="128">
        <f t="shared" si="0"/>
        <v>1</v>
      </c>
      <c r="K9" s="128">
        <f t="shared" si="0"/>
        <v>1</v>
      </c>
      <c r="L9" s="128">
        <f t="shared" si="0"/>
        <v>0</v>
      </c>
      <c r="M9" s="128">
        <f t="shared" si="0"/>
        <v>1</v>
      </c>
      <c r="N9" s="128">
        <f t="shared" si="0"/>
        <v>1</v>
      </c>
      <c r="O9" s="128">
        <f t="shared" si="0"/>
        <v>1</v>
      </c>
      <c r="P9" s="128">
        <f t="shared" si="0"/>
        <v>1</v>
      </c>
      <c r="Q9" s="128">
        <f t="shared" si="0"/>
        <v>1</v>
      </c>
      <c r="R9" s="128">
        <f t="shared" si="0"/>
        <v>1</v>
      </c>
      <c r="S9" s="128">
        <f t="shared" si="0"/>
        <v>1</v>
      </c>
      <c r="T9" s="128">
        <f t="shared" si="0"/>
        <v>1</v>
      </c>
      <c r="U9" s="128">
        <f t="shared" si="0"/>
        <v>1</v>
      </c>
      <c r="V9" s="128">
        <f t="shared" si="0"/>
        <v>0</v>
      </c>
      <c r="W9" s="128">
        <f t="shared" si="0"/>
        <v>1</v>
      </c>
      <c r="X9" s="128">
        <f t="shared" si="0"/>
        <v>1</v>
      </c>
      <c r="Y9" s="128">
        <f t="shared" si="0"/>
        <v>0</v>
      </c>
      <c r="Z9" s="128">
        <f t="shared" si="0"/>
        <v>0</v>
      </c>
      <c r="AA9" s="128">
        <f t="shared" si="0"/>
        <v>0</v>
      </c>
      <c r="AB9" s="128">
        <f t="shared" si="0"/>
        <v>0</v>
      </c>
      <c r="AC9" s="128">
        <f t="shared" si="0"/>
        <v>1</v>
      </c>
      <c r="AD9" s="128">
        <f t="shared" si="0"/>
        <v>0</v>
      </c>
      <c r="AE9" s="128">
        <f t="shared" si="0"/>
        <v>1</v>
      </c>
      <c r="AF9" s="128">
        <f t="shared" si="0"/>
        <v>0</v>
      </c>
      <c r="AG9" s="128">
        <f t="shared" si="0"/>
        <v>0</v>
      </c>
      <c r="AH9" s="128">
        <f t="shared" si="0"/>
        <v>1</v>
      </c>
      <c r="AI9" s="128">
        <f t="shared" si="0"/>
        <v>0</v>
      </c>
      <c r="AJ9" s="128">
        <f t="shared" si="0"/>
        <v>1</v>
      </c>
      <c r="AK9" s="128">
        <f t="shared" si="0"/>
        <v>0</v>
      </c>
      <c r="AL9" s="128">
        <f t="shared" si="0"/>
        <v>0</v>
      </c>
      <c r="AM9" s="128">
        <f t="shared" si="0"/>
        <v>1</v>
      </c>
      <c r="AN9" s="128">
        <f t="shared" si="0"/>
        <v>1</v>
      </c>
      <c r="AO9" s="128">
        <f t="shared" si="0"/>
        <v>1</v>
      </c>
      <c r="AP9" s="128">
        <f t="shared" si="0"/>
        <v>1</v>
      </c>
      <c r="AQ9" s="128">
        <f t="shared" si="0"/>
        <v>1</v>
      </c>
      <c r="AR9" s="128">
        <f t="shared" si="0"/>
        <v>1</v>
      </c>
      <c r="AS9" s="128">
        <f t="shared" si="0"/>
        <v>0</v>
      </c>
      <c r="AT9" s="128">
        <f t="shared" ref="AT9" si="1">IF(AT19&lt;&gt;"Yes",AT8,IF(AT15&lt;-1,IF(AT8=0,1,0),AT8))</f>
        <v>1</v>
      </c>
      <c r="AU9" s="314"/>
    </row>
    <row r="10" spans="1:47">
      <c r="A10" s="340" t="s">
        <v>71</v>
      </c>
      <c r="B10" s="333"/>
      <c r="C10" s="249">
        <f t="shared" ref="C10:AT10" si="2">IFERROR(PERCENTILE(C$250:C$461,C$6),"-")</f>
        <v>0</v>
      </c>
      <c r="D10" s="249">
        <f t="shared" si="2"/>
        <v>72.165000000000006</v>
      </c>
      <c r="E10" s="250">
        <f t="shared" si="2"/>
        <v>188.6</v>
      </c>
      <c r="F10" s="250">
        <f t="shared" si="2"/>
        <v>0</v>
      </c>
      <c r="G10" s="250">
        <f t="shared" si="2"/>
        <v>58.966451120362102</v>
      </c>
      <c r="H10" s="250">
        <f t="shared" si="2"/>
        <v>0</v>
      </c>
      <c r="I10" s="250">
        <f t="shared" si="2"/>
        <v>0</v>
      </c>
      <c r="J10" s="250">
        <f t="shared" si="2"/>
        <v>34.692664683031651</v>
      </c>
      <c r="K10" s="250">
        <f t="shared" si="2"/>
        <v>0</v>
      </c>
      <c r="L10" s="250">
        <f t="shared" si="2"/>
        <v>0</v>
      </c>
      <c r="M10" s="250">
        <f t="shared" si="2"/>
        <v>1.0815501789745756</v>
      </c>
      <c r="N10" s="250">
        <f t="shared" si="2"/>
        <v>1.3885252579835206</v>
      </c>
      <c r="O10" s="250">
        <f t="shared" si="2"/>
        <v>0.1803811127930415</v>
      </c>
      <c r="P10" s="250">
        <f t="shared" si="2"/>
        <v>24.446771731131957</v>
      </c>
      <c r="Q10" s="250">
        <f t="shared" si="2"/>
        <v>0</v>
      </c>
      <c r="R10" s="250">
        <f t="shared" si="2"/>
        <v>0</v>
      </c>
      <c r="S10" s="250">
        <f t="shared" si="2"/>
        <v>0</v>
      </c>
      <c r="T10" s="250">
        <f t="shared" si="2"/>
        <v>0.2027284013539182</v>
      </c>
      <c r="U10" s="250">
        <f t="shared" si="2"/>
        <v>21.472707135352117</v>
      </c>
      <c r="V10" s="250">
        <f t="shared" si="2"/>
        <v>-0.541395446624378</v>
      </c>
      <c r="W10" s="250">
        <f t="shared" si="2"/>
        <v>0.50521056316191004</v>
      </c>
      <c r="X10" s="250">
        <f t="shared" si="2"/>
        <v>0</v>
      </c>
      <c r="Y10" s="250">
        <f t="shared" si="2"/>
        <v>764.14390000000003</v>
      </c>
      <c r="Z10" s="250">
        <f t="shared" si="2"/>
        <v>4.1231</v>
      </c>
      <c r="AA10" s="250">
        <f t="shared" si="2"/>
        <v>0</v>
      </c>
      <c r="AB10" s="250">
        <f t="shared" si="2"/>
        <v>0.35320000000000001</v>
      </c>
      <c r="AC10" s="250">
        <f t="shared" si="2"/>
        <v>7744.2831999999999</v>
      </c>
      <c r="AD10" s="250">
        <f t="shared" si="2"/>
        <v>0.65931225744650235</v>
      </c>
      <c r="AE10" s="250">
        <f t="shared" si="2"/>
        <v>15.179599563542666</v>
      </c>
      <c r="AF10" s="250">
        <f t="shared" si="2"/>
        <v>9.1999999999999993</v>
      </c>
      <c r="AG10" s="250">
        <f t="shared" si="2"/>
        <v>14.5657</v>
      </c>
      <c r="AH10" s="250">
        <f t="shared" si="2"/>
        <v>0</v>
      </c>
      <c r="AI10" s="250">
        <f t="shared" si="2"/>
        <v>0</v>
      </c>
      <c r="AJ10" s="250">
        <f t="shared" si="2"/>
        <v>1.6427930343197303</v>
      </c>
      <c r="AK10" s="250">
        <f t="shared" si="2"/>
        <v>0</v>
      </c>
      <c r="AL10" s="250">
        <f t="shared" si="2"/>
        <v>11.3432</v>
      </c>
      <c r="AM10" s="250">
        <f t="shared" si="2"/>
        <v>6.8</v>
      </c>
      <c r="AN10" s="250">
        <f t="shared" si="2"/>
        <v>53.456299999999999</v>
      </c>
      <c r="AO10" s="250">
        <f t="shared" si="2"/>
        <v>0.15717989721986575</v>
      </c>
      <c r="AP10" s="250">
        <f t="shared" si="2"/>
        <v>53.805</v>
      </c>
      <c r="AQ10" s="250">
        <f t="shared" si="2"/>
        <v>43.252082847821022</v>
      </c>
      <c r="AR10" s="250">
        <f t="shared" si="2"/>
        <v>3.57</v>
      </c>
      <c r="AS10" s="250">
        <f t="shared" si="2"/>
        <v>-0.34406538205816184</v>
      </c>
      <c r="AT10" s="250">
        <f t="shared" si="2"/>
        <v>15.685218612554213</v>
      </c>
    </row>
    <row r="11" spans="1:47" ht="15" thickBot="1">
      <c r="A11" s="341" t="s">
        <v>72</v>
      </c>
      <c r="B11" s="342"/>
      <c r="C11" s="251">
        <f t="shared" ref="C11:AT11" si="3">IFERROR(PERCENTILE(C$250:C$461,C$7),"-")</f>
        <v>98.656660023807291</v>
      </c>
      <c r="D11" s="251">
        <f t="shared" si="3"/>
        <v>111.767</v>
      </c>
      <c r="E11" s="252">
        <f t="shared" si="3"/>
        <v>572.20000000000005</v>
      </c>
      <c r="F11" s="252">
        <f t="shared" si="3"/>
        <v>96.322215514263334</v>
      </c>
      <c r="G11" s="252">
        <f t="shared" si="3"/>
        <v>100</v>
      </c>
      <c r="H11" s="252">
        <f t="shared" si="3"/>
        <v>0.6020599913279624</v>
      </c>
      <c r="I11" s="252">
        <f t="shared" si="3"/>
        <v>98.559764757413305</v>
      </c>
      <c r="J11" s="252">
        <f t="shared" si="3"/>
        <v>100</v>
      </c>
      <c r="K11" s="252">
        <f t="shared" si="3"/>
        <v>97.584199999999996</v>
      </c>
      <c r="L11" s="252">
        <f t="shared" si="3"/>
        <v>40.388299209249219</v>
      </c>
      <c r="M11" s="252">
        <f t="shared" si="3"/>
        <v>1.7867573634808913</v>
      </c>
      <c r="N11" s="252">
        <f t="shared" si="3"/>
        <v>2.1863065268567921</v>
      </c>
      <c r="O11" s="252">
        <f t="shared" si="3"/>
        <v>3.675808011294889</v>
      </c>
      <c r="P11" s="252">
        <f t="shared" si="3"/>
        <v>98.03985472912477</v>
      </c>
      <c r="Q11" s="252">
        <f t="shared" si="3"/>
        <v>0</v>
      </c>
      <c r="R11" s="252">
        <f t="shared" si="3"/>
        <v>0</v>
      </c>
      <c r="S11" s="252">
        <f t="shared" si="3"/>
        <v>325.05836796208553</v>
      </c>
      <c r="T11" s="252">
        <f t="shared" si="3"/>
        <v>0.91850883251046389</v>
      </c>
      <c r="U11" s="252">
        <f t="shared" si="3"/>
        <v>88.551709794731494</v>
      </c>
      <c r="V11" s="252">
        <f t="shared" si="3"/>
        <v>0.58116052034189292</v>
      </c>
      <c r="W11" s="252">
        <f t="shared" si="3"/>
        <v>99.999760177664996</v>
      </c>
      <c r="X11" s="252">
        <f t="shared" si="3"/>
        <v>0</v>
      </c>
      <c r="Y11" s="252">
        <f t="shared" si="3"/>
        <v>1258.6995999999997</v>
      </c>
      <c r="Z11" s="252">
        <f t="shared" si="3"/>
        <v>6.9433999999999996</v>
      </c>
      <c r="AA11" s="252">
        <f t="shared" si="3"/>
        <v>0.23828241498404587</v>
      </c>
      <c r="AB11" s="252">
        <f t="shared" si="3"/>
        <v>2.1800000000000002</v>
      </c>
      <c r="AC11" s="252">
        <f t="shared" si="3"/>
        <v>11579.819399999998</v>
      </c>
      <c r="AD11" s="252">
        <f t="shared" si="3"/>
        <v>1.1842407943658693</v>
      </c>
      <c r="AE11" s="252">
        <f t="shared" si="3"/>
        <v>39.42940320232897</v>
      </c>
      <c r="AF11" s="252">
        <f t="shared" si="3"/>
        <v>17.7</v>
      </c>
      <c r="AG11" s="252">
        <f t="shared" si="3"/>
        <v>26.663499999999999</v>
      </c>
      <c r="AH11" s="252">
        <f t="shared" si="3"/>
        <v>0</v>
      </c>
      <c r="AI11" s="252">
        <f t="shared" si="3"/>
        <v>349.92524231057882</v>
      </c>
      <c r="AJ11" s="252">
        <f t="shared" si="3"/>
        <v>2.3994444369626411</v>
      </c>
      <c r="AK11" s="252">
        <f t="shared" si="3"/>
        <v>59.267999999999972</v>
      </c>
      <c r="AL11" s="252">
        <f t="shared" si="3"/>
        <v>17.730399999999999</v>
      </c>
      <c r="AM11" s="252">
        <f t="shared" si="3"/>
        <v>7.6</v>
      </c>
      <c r="AN11" s="252">
        <f t="shared" si="3"/>
        <v>73.4739</v>
      </c>
      <c r="AO11" s="252">
        <f t="shared" si="3"/>
        <v>1.1632368395806769</v>
      </c>
      <c r="AP11" s="252">
        <f t="shared" si="3"/>
        <v>84.98299999999999</v>
      </c>
      <c r="AQ11" s="252">
        <f t="shared" si="3"/>
        <v>60.957708779696276</v>
      </c>
      <c r="AR11" s="252">
        <f t="shared" si="3"/>
        <v>3.85</v>
      </c>
      <c r="AS11" s="252">
        <f t="shared" si="3"/>
        <v>1.2256395314159831</v>
      </c>
      <c r="AT11" s="252">
        <f t="shared" si="3"/>
        <v>82.365294005798631</v>
      </c>
    </row>
    <row r="12" spans="1:47">
      <c r="A12" s="343"/>
      <c r="B12" s="344"/>
      <c r="C12" s="255"/>
      <c r="D12" s="255"/>
      <c r="E12" s="255"/>
      <c r="F12" s="255"/>
      <c r="G12" s="255"/>
      <c r="H12" s="255"/>
      <c r="I12" s="255"/>
      <c r="J12" s="255"/>
      <c r="K12" s="255"/>
      <c r="L12" s="255"/>
      <c r="M12" s="255"/>
      <c r="N12" s="255"/>
      <c r="O12" s="255"/>
      <c r="P12" s="255"/>
      <c r="Q12" s="255"/>
      <c r="R12" s="255"/>
      <c r="S12" s="255"/>
      <c r="T12" s="255"/>
      <c r="U12" s="255"/>
      <c r="V12" s="255"/>
      <c r="W12" s="255"/>
      <c r="X12" s="255"/>
      <c r="Y12" s="255"/>
      <c r="Z12" s="255"/>
      <c r="AA12" s="255"/>
      <c r="AB12" s="255"/>
      <c r="AC12" s="255"/>
      <c r="AD12" s="255"/>
      <c r="AE12" s="255"/>
      <c r="AF12" s="255"/>
      <c r="AG12" s="255"/>
      <c r="AH12" s="255"/>
      <c r="AI12" s="255"/>
      <c r="AJ12" s="255"/>
      <c r="AK12" s="255"/>
      <c r="AL12" s="255"/>
      <c r="AM12" s="255"/>
      <c r="AN12" s="255"/>
      <c r="AO12" s="255"/>
      <c r="AP12" s="255"/>
      <c r="AQ12" s="255"/>
      <c r="AR12" s="255"/>
      <c r="AS12" s="255"/>
      <c r="AT12" s="256"/>
    </row>
    <row r="13" spans="1:47" ht="17.399999999999999">
      <c r="A13" s="287" t="s">
        <v>164</v>
      </c>
      <c r="B13" s="307"/>
      <c r="C13" s="307"/>
      <c r="D13" s="307"/>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c r="AJ13" s="307"/>
      <c r="AK13" s="307"/>
      <c r="AL13" s="307"/>
      <c r="AM13" s="307"/>
      <c r="AN13" s="307"/>
      <c r="AO13" s="307"/>
      <c r="AP13" s="307"/>
      <c r="AQ13" s="307"/>
      <c r="AR13" s="307"/>
      <c r="AS13" s="307"/>
    </row>
    <row r="14" spans="1:47">
      <c r="A14" s="295"/>
      <c r="B14" s="315" t="s">
        <v>72</v>
      </c>
      <c r="C14" s="316">
        <f t="shared" ref="C14:AT14" si="4">IF(C3="-","-",MIN(C32:C152))</f>
        <v>0</v>
      </c>
      <c r="D14" s="316">
        <f t="shared" si="4"/>
        <v>67.3</v>
      </c>
      <c r="E14" s="316">
        <f t="shared" si="4"/>
        <v>102.2</v>
      </c>
      <c r="F14" s="316">
        <f t="shared" si="4"/>
        <v>0</v>
      </c>
      <c r="G14" s="316">
        <f t="shared" si="4"/>
        <v>0</v>
      </c>
      <c r="H14" s="316">
        <f t="shared" si="4"/>
        <v>1</v>
      </c>
      <c r="I14" s="316">
        <f t="shared" si="4"/>
        <v>0</v>
      </c>
      <c r="J14" s="316">
        <f t="shared" si="4"/>
        <v>0</v>
      </c>
      <c r="K14" s="316">
        <f t="shared" si="4"/>
        <v>0</v>
      </c>
      <c r="L14" s="316">
        <f t="shared" si="4"/>
        <v>0</v>
      </c>
      <c r="M14" s="316">
        <f t="shared" si="4"/>
        <v>10.1</v>
      </c>
      <c r="N14" s="316">
        <f t="shared" si="4"/>
        <v>21.2</v>
      </c>
      <c r="O14" s="316">
        <f t="shared" si="4"/>
        <v>0</v>
      </c>
      <c r="P14" s="316">
        <f t="shared" si="4"/>
        <v>0</v>
      </c>
      <c r="Q14" s="316" t="str">
        <f t="shared" si="4"/>
        <v>-</v>
      </c>
      <c r="R14" s="316" t="str">
        <f t="shared" si="4"/>
        <v>-</v>
      </c>
      <c r="S14" s="316">
        <f t="shared" si="4"/>
        <v>0</v>
      </c>
      <c r="T14" s="316">
        <f t="shared" si="4"/>
        <v>1.5045654742722097</v>
      </c>
      <c r="U14" s="316">
        <f t="shared" si="4"/>
        <v>7.129528226373</v>
      </c>
      <c r="V14" s="316">
        <f t="shared" si="4"/>
        <v>0.23031646836200001</v>
      </c>
      <c r="W14" s="316">
        <f t="shared" si="4"/>
        <v>0</v>
      </c>
      <c r="X14" s="316" t="str">
        <f t="shared" si="4"/>
        <v>-</v>
      </c>
      <c r="Y14" s="316">
        <f t="shared" si="4"/>
        <v>690.77</v>
      </c>
      <c r="Z14" s="316">
        <f t="shared" si="4"/>
        <v>3.49</v>
      </c>
      <c r="AA14" s="316">
        <f t="shared" si="4"/>
        <v>0</v>
      </c>
      <c r="AB14" s="316">
        <f t="shared" si="4"/>
        <v>0.33</v>
      </c>
      <c r="AC14" s="316">
        <f t="shared" si="4"/>
        <v>5936.2</v>
      </c>
      <c r="AD14" s="316">
        <f t="shared" si="4"/>
        <v>3.5879315031258496</v>
      </c>
      <c r="AE14" s="316">
        <f t="shared" si="4"/>
        <v>9.7826086956521738</v>
      </c>
      <c r="AF14" s="316">
        <f t="shared" si="4"/>
        <v>9.1999999999999993</v>
      </c>
      <c r="AG14" s="316">
        <f t="shared" si="4"/>
        <v>7.67</v>
      </c>
      <c r="AH14" s="316" t="str">
        <f t="shared" si="4"/>
        <v>-</v>
      </c>
      <c r="AI14" s="316">
        <f t="shared" si="4"/>
        <v>0</v>
      </c>
      <c r="AJ14" s="316">
        <f t="shared" si="4"/>
        <v>10.925179262071419</v>
      </c>
      <c r="AK14" s="316">
        <f t="shared" si="4"/>
        <v>0</v>
      </c>
      <c r="AL14" s="316">
        <f t="shared" si="4"/>
        <v>9.57</v>
      </c>
      <c r="AM14" s="316">
        <f t="shared" si="4"/>
        <v>6.8</v>
      </c>
      <c r="AN14" s="316">
        <f t="shared" si="4"/>
        <v>46.38</v>
      </c>
      <c r="AO14" s="316">
        <f t="shared" si="4"/>
        <v>1.4360841773848962</v>
      </c>
      <c r="AP14" s="316">
        <f t="shared" si="4"/>
        <v>39.770000000000003</v>
      </c>
      <c r="AQ14" s="316">
        <f t="shared" si="4"/>
        <v>35.01577287066246</v>
      </c>
      <c r="AR14" s="316">
        <f t="shared" si="4"/>
        <v>3.55</v>
      </c>
      <c r="AS14" s="316">
        <f t="shared" si="4"/>
        <v>0.16029750528202</v>
      </c>
      <c r="AT14" s="316">
        <f t="shared" si="4"/>
        <v>6.090751129776824</v>
      </c>
      <c r="AU14" s="295"/>
    </row>
    <row r="15" spans="1:47" ht="15" thickBot="1">
      <c r="A15" s="289"/>
      <c r="B15" s="315" t="s">
        <v>158</v>
      </c>
      <c r="C15" s="317">
        <f t="shared" ref="C15:AT15" si="5">IFERROR(SKEW(C32:C152),"-")</f>
        <v>-1.26458531725821</v>
      </c>
      <c r="D15" s="317">
        <f t="shared" si="5"/>
        <v>-6.768802152061032E-2</v>
      </c>
      <c r="E15" s="317">
        <f t="shared" si="5"/>
        <v>-0.74445656998609677</v>
      </c>
      <c r="F15" s="317">
        <f t="shared" si="5"/>
        <v>0.10637643874404239</v>
      </c>
      <c r="G15" s="317">
        <f t="shared" si="5"/>
        <v>-3.5105543757085966</v>
      </c>
      <c r="H15" s="317">
        <f t="shared" si="5"/>
        <v>-1.5698648329147431</v>
      </c>
      <c r="I15" s="317">
        <f t="shared" si="5"/>
        <v>-1.0447607452645908</v>
      </c>
      <c r="J15" s="317">
        <f t="shared" si="5"/>
        <v>-2.6180491130386789</v>
      </c>
      <c r="K15" s="317">
        <f t="shared" si="5"/>
        <v>-7.1256205233702866E-2</v>
      </c>
      <c r="L15" s="317">
        <f t="shared" si="5"/>
        <v>3.506574412090647</v>
      </c>
      <c r="M15" s="317">
        <f t="shared" si="5"/>
        <v>1.0900350669197081</v>
      </c>
      <c r="N15" s="317">
        <f t="shared" si="5"/>
        <v>1.5226401394260654</v>
      </c>
      <c r="O15" s="317">
        <f t="shared" si="5"/>
        <v>2.1557021106637073</v>
      </c>
      <c r="P15" s="317">
        <f t="shared" si="5"/>
        <v>-0.63537176399856987</v>
      </c>
      <c r="Q15" s="317" t="str">
        <f t="shared" si="5"/>
        <v>-</v>
      </c>
      <c r="R15" s="317" t="str">
        <f t="shared" si="5"/>
        <v>-</v>
      </c>
      <c r="S15" s="317">
        <f t="shared" si="5"/>
        <v>5.6081955283798202</v>
      </c>
      <c r="T15" s="317">
        <f t="shared" si="5"/>
        <v>1.0007947800669861</v>
      </c>
      <c r="U15" s="317">
        <f t="shared" si="5"/>
        <v>-0.11628142405967463</v>
      </c>
      <c r="V15" s="317">
        <f t="shared" si="5"/>
        <v>2.0317083738309121</v>
      </c>
      <c r="W15" s="317">
        <f t="shared" si="5"/>
        <v>0.14798974426389264</v>
      </c>
      <c r="X15" s="317" t="str">
        <f t="shared" si="5"/>
        <v>-</v>
      </c>
      <c r="Y15" s="317">
        <f t="shared" si="5"/>
        <v>0.55865449422650515</v>
      </c>
      <c r="Z15" s="317">
        <f t="shared" si="5"/>
        <v>0.36895213432523793</v>
      </c>
      <c r="AA15" s="317">
        <f t="shared" si="5"/>
        <v>1.4974531650435103</v>
      </c>
      <c r="AB15" s="317">
        <f t="shared" si="5"/>
        <v>9.765272996730584E-2</v>
      </c>
      <c r="AC15" s="317">
        <f t="shared" si="5"/>
        <v>-0.49367576127249302</v>
      </c>
      <c r="AD15" s="317">
        <f t="shared" si="5"/>
        <v>1.0755463359351378</v>
      </c>
      <c r="AE15" s="317">
        <f t="shared" si="5"/>
        <v>6.9598301974975116E-2</v>
      </c>
      <c r="AF15" s="317">
        <f t="shared" si="5"/>
        <v>0.10366525555195746</v>
      </c>
      <c r="AG15" s="317">
        <f t="shared" si="5"/>
        <v>7.0291941541769445E-2</v>
      </c>
      <c r="AH15" s="317" t="str">
        <f t="shared" si="5"/>
        <v>-</v>
      </c>
      <c r="AI15" s="317">
        <f t="shared" si="5"/>
        <v>8.5458330917380572</v>
      </c>
      <c r="AJ15" s="317">
        <f t="shared" si="5"/>
        <v>3.0050122414707707</v>
      </c>
      <c r="AK15" s="317">
        <f t="shared" si="5"/>
        <v>1.0531220170393238</v>
      </c>
      <c r="AL15" s="317">
        <f t="shared" si="5"/>
        <v>0.12885622997897361</v>
      </c>
      <c r="AM15" s="317">
        <f t="shared" si="5"/>
        <v>-0.80455324911528658</v>
      </c>
      <c r="AN15" s="317">
        <f t="shared" si="5"/>
        <v>-0.45540536101751228</v>
      </c>
      <c r="AO15" s="317">
        <f t="shared" si="5"/>
        <v>1.8762396628079865</v>
      </c>
      <c r="AP15" s="317">
        <f t="shared" si="5"/>
        <v>-0.52897545325975426</v>
      </c>
      <c r="AQ15" s="317">
        <f t="shared" si="5"/>
        <v>-0.28172396794090854</v>
      </c>
      <c r="AR15" s="317">
        <f t="shared" si="5"/>
        <v>0.52580786674460633</v>
      </c>
      <c r="AS15" s="317">
        <f t="shared" si="5"/>
        <v>8.8609339745961559</v>
      </c>
      <c r="AT15" s="317">
        <f t="shared" si="5"/>
        <v>-0.21403924084202572</v>
      </c>
      <c r="AU15" s="295"/>
    </row>
    <row r="16" spans="1:47">
      <c r="A16" s="345" t="s">
        <v>155</v>
      </c>
      <c r="B16" s="346"/>
      <c r="C16" s="253" t="str">
        <f>IF(C15="-","",IF(ABS(C15)&gt;1,"Yes",""))</f>
        <v>Yes</v>
      </c>
      <c r="D16" s="253" t="str">
        <f t="shared" ref="D16:F16" si="6">IF(D15="-","",IF(ABS(D15)&gt;1,"Yes",""))</f>
        <v/>
      </c>
      <c r="E16" s="254" t="str">
        <f t="shared" si="6"/>
        <v/>
      </c>
      <c r="F16" s="254" t="str">
        <f t="shared" si="6"/>
        <v/>
      </c>
      <c r="G16" s="254" t="str">
        <f t="shared" ref="G16" si="7">IF(G15="-","",IF(ABS(G15)&gt;1,"Yes",""))</f>
        <v>Yes</v>
      </c>
      <c r="H16" s="254" t="str">
        <f t="shared" ref="H16" si="8">IF(H15="-","",IF(ABS(H15)&gt;1,"Yes",""))</f>
        <v>Yes</v>
      </c>
      <c r="I16" s="254" t="str">
        <f t="shared" ref="I16" si="9">IF(I15="-","",IF(ABS(I15)&gt;1,"Yes",""))</f>
        <v>Yes</v>
      </c>
      <c r="J16" s="254" t="str">
        <f t="shared" ref="J16" si="10">IF(J15="-","",IF(ABS(J15)&gt;1,"Yes",""))</f>
        <v>Yes</v>
      </c>
      <c r="K16" s="254" t="str">
        <f t="shared" ref="K16" si="11">IF(K15="-","",IF(ABS(K15)&gt;1,"Yes",""))</f>
        <v/>
      </c>
      <c r="L16" s="254" t="str">
        <f t="shared" ref="L16" si="12">IF(L15="-","",IF(ABS(L15)&gt;1,"Yes",""))</f>
        <v>Yes</v>
      </c>
      <c r="M16" s="254" t="str">
        <f t="shared" ref="M16" si="13">IF(M15="-","",IF(ABS(M15)&gt;1,"Yes",""))</f>
        <v>Yes</v>
      </c>
      <c r="N16" s="254" t="str">
        <f t="shared" ref="N16" si="14">IF(N15="-","",IF(ABS(N15)&gt;1,"Yes",""))</f>
        <v>Yes</v>
      </c>
      <c r="O16" s="254" t="str">
        <f t="shared" ref="O16" si="15">IF(O15="-","",IF(ABS(O15)&gt;1,"Yes",""))</f>
        <v>Yes</v>
      </c>
      <c r="P16" s="254" t="str">
        <f t="shared" ref="P16" si="16">IF(P15="-","",IF(ABS(P15)&gt;1,"Yes",""))</f>
        <v/>
      </c>
      <c r="Q16" s="254" t="str">
        <f t="shared" ref="Q16" si="17">IF(Q15="-","",IF(ABS(Q15)&gt;1,"Yes",""))</f>
        <v/>
      </c>
      <c r="R16" s="254" t="str">
        <f t="shared" ref="R16" si="18">IF(R15="-","",IF(ABS(R15)&gt;1,"Yes",""))</f>
        <v/>
      </c>
      <c r="S16" s="254" t="str">
        <f t="shared" ref="S16" si="19">IF(S15="-","",IF(ABS(S15)&gt;1,"Yes",""))</f>
        <v>Yes</v>
      </c>
      <c r="T16" s="254" t="str">
        <f t="shared" ref="T16" si="20">IF(T15="-","",IF(ABS(T15)&gt;1,"Yes",""))</f>
        <v>Yes</v>
      </c>
      <c r="U16" s="254" t="str">
        <f t="shared" ref="U16" si="21">IF(U15="-","",IF(ABS(U15)&gt;1,"Yes",""))</f>
        <v/>
      </c>
      <c r="V16" s="254" t="str">
        <f t="shared" ref="V16" si="22">IF(V15="-","",IF(ABS(V15)&gt;1,"Yes",""))</f>
        <v>Yes</v>
      </c>
      <c r="W16" s="254" t="str">
        <f t="shared" ref="W16" si="23">IF(W15="-","",IF(ABS(W15)&gt;1,"Yes",""))</f>
        <v/>
      </c>
      <c r="X16" s="254" t="str">
        <f t="shared" ref="X16" si="24">IF(X15="-","",IF(ABS(X15)&gt;1,"Yes",""))</f>
        <v/>
      </c>
      <c r="Y16" s="254" t="str">
        <f t="shared" ref="Y16" si="25">IF(Y15="-","",IF(ABS(Y15)&gt;1,"Yes",""))</f>
        <v/>
      </c>
      <c r="Z16" s="254" t="str">
        <f t="shared" ref="Z16" si="26">IF(Z15="-","",IF(ABS(Z15)&gt;1,"Yes",""))</f>
        <v/>
      </c>
      <c r="AA16" s="254" t="str">
        <f t="shared" ref="AA16" si="27">IF(AA15="-","",IF(ABS(AA15)&gt;1,"Yes",""))</f>
        <v>Yes</v>
      </c>
      <c r="AB16" s="254" t="str">
        <f t="shared" ref="AB16" si="28">IF(AB15="-","",IF(ABS(AB15)&gt;1,"Yes",""))</f>
        <v/>
      </c>
      <c r="AC16" s="254" t="str">
        <f t="shared" ref="AC16" si="29">IF(AC15="-","",IF(ABS(AC15)&gt;1,"Yes",""))</f>
        <v/>
      </c>
      <c r="AD16" s="254" t="str">
        <f t="shared" ref="AD16" si="30">IF(AD15="-","",IF(ABS(AD15)&gt;1,"Yes",""))</f>
        <v>Yes</v>
      </c>
      <c r="AE16" s="254" t="str">
        <f t="shared" ref="AE16" si="31">IF(AE15="-","",IF(ABS(AE15)&gt;1,"Yes",""))</f>
        <v/>
      </c>
      <c r="AF16" s="254" t="str">
        <f t="shared" ref="AF16" si="32">IF(AF15="-","",IF(ABS(AF15)&gt;1,"Yes",""))</f>
        <v/>
      </c>
      <c r="AG16" s="254" t="str">
        <f t="shared" ref="AG16" si="33">IF(AG15="-","",IF(ABS(AG15)&gt;1,"Yes",""))</f>
        <v/>
      </c>
      <c r="AH16" s="254" t="str">
        <f t="shared" ref="AH16" si="34">IF(AH15="-","",IF(ABS(AH15)&gt;1,"Yes",""))</f>
        <v/>
      </c>
      <c r="AI16" s="254" t="str">
        <f t="shared" ref="AI16" si="35">IF(AI15="-","",IF(ABS(AI15)&gt;1,"Yes",""))</f>
        <v>Yes</v>
      </c>
      <c r="AJ16" s="254" t="str">
        <f t="shared" ref="AJ16" si="36">IF(AJ15="-","",IF(ABS(AJ15)&gt;1,"Yes",""))</f>
        <v>Yes</v>
      </c>
      <c r="AK16" s="254" t="str">
        <f t="shared" ref="AK16" si="37">IF(AK15="-","",IF(ABS(AK15)&gt;1,"Yes",""))</f>
        <v>Yes</v>
      </c>
      <c r="AL16" s="254" t="str">
        <f t="shared" ref="AL16" si="38">IF(AL15="-","",IF(ABS(AL15)&gt;1,"Yes",""))</f>
        <v/>
      </c>
      <c r="AM16" s="254" t="str">
        <f t="shared" ref="AM16" si="39">IF(AM15="-","",IF(ABS(AM15)&gt;1,"Yes",""))</f>
        <v/>
      </c>
      <c r="AN16" s="254" t="str">
        <f t="shared" ref="AN16" si="40">IF(AN15="-","",IF(ABS(AN15)&gt;1,"Yes",""))</f>
        <v/>
      </c>
      <c r="AO16" s="254" t="str">
        <f t="shared" ref="AO16" si="41">IF(AO15="-","",IF(ABS(AO15)&gt;1,"Yes",""))</f>
        <v>Yes</v>
      </c>
      <c r="AP16" s="254" t="str">
        <f t="shared" ref="AP16" si="42">IF(AP15="-","",IF(ABS(AP15)&gt;1,"Yes",""))</f>
        <v/>
      </c>
      <c r="AQ16" s="254" t="str">
        <f t="shared" ref="AQ16" si="43">IF(AQ15="-","",IF(ABS(AQ15)&gt;1,"Yes",""))</f>
        <v/>
      </c>
      <c r="AR16" s="254" t="str">
        <f t="shared" ref="AR16" si="44">IF(AR15="-","",IF(ABS(AR15)&gt;1,"Yes",""))</f>
        <v/>
      </c>
      <c r="AS16" s="254" t="str">
        <f t="shared" ref="AS16" si="45">IF(AS15="-","",IF(ABS(AS15)&gt;1,"Yes",""))</f>
        <v>Yes</v>
      </c>
      <c r="AT16" s="254" t="str">
        <f t="shared" ref="AT16" si="46">IF(AT15="-","",IF(ABS(AT15)&gt;1,"Yes",""))</f>
        <v/>
      </c>
      <c r="AU16" s="296"/>
    </row>
    <row r="17" spans="1:47" ht="15" thickBot="1">
      <c r="A17" s="347" t="s">
        <v>157</v>
      </c>
      <c r="B17" s="348"/>
      <c r="C17" s="259" t="str">
        <f>IF(C16&lt;&gt;"Yes","",IF(C14&gt;0,"Yes","No"))</f>
        <v>No</v>
      </c>
      <c r="D17" s="260" t="str">
        <f t="shared" ref="D17:F17" si="47">IF(D16&lt;&gt;"Yes","",IF(D14&gt;0,"Yes","No"))</f>
        <v/>
      </c>
      <c r="E17" s="260" t="str">
        <f t="shared" si="47"/>
        <v/>
      </c>
      <c r="F17" s="260" t="str">
        <f t="shared" si="47"/>
        <v/>
      </c>
      <c r="G17" s="260" t="str">
        <f t="shared" ref="G17" si="48">IF(G16&lt;&gt;"Yes","",IF(G14&gt;0,"Yes","No"))</f>
        <v>No</v>
      </c>
      <c r="H17" s="260" t="str">
        <f t="shared" ref="H17" si="49">IF(H16&lt;&gt;"Yes","",IF(H14&gt;0,"Yes","No"))</f>
        <v>Yes</v>
      </c>
      <c r="I17" s="260" t="str">
        <f t="shared" ref="I17" si="50">IF(I16&lt;&gt;"Yes","",IF(I14&gt;0,"Yes","No"))</f>
        <v>No</v>
      </c>
      <c r="J17" s="260" t="str">
        <f t="shared" ref="J17" si="51">IF(J16&lt;&gt;"Yes","",IF(J14&gt;0,"Yes","No"))</f>
        <v>No</v>
      </c>
      <c r="K17" s="260" t="str">
        <f t="shared" ref="K17" si="52">IF(K16&lt;&gt;"Yes","",IF(K14&gt;0,"Yes","No"))</f>
        <v/>
      </c>
      <c r="L17" s="260" t="str">
        <f t="shared" ref="L17" si="53">IF(L16&lt;&gt;"Yes","",IF(L14&gt;0,"Yes","No"))</f>
        <v>No</v>
      </c>
      <c r="M17" s="260" t="str">
        <f t="shared" ref="M17" si="54">IF(M16&lt;&gt;"Yes","",IF(M14&gt;0,"Yes","No"))</f>
        <v>Yes</v>
      </c>
      <c r="N17" s="260" t="str">
        <f t="shared" ref="N17" si="55">IF(N16&lt;&gt;"Yes","",IF(N14&gt;0,"Yes","No"))</f>
        <v>Yes</v>
      </c>
      <c r="O17" s="260" t="str">
        <f t="shared" ref="O17" si="56">IF(O16&lt;&gt;"Yes","",IF(O14&gt;0,"Yes","No"))</f>
        <v>No</v>
      </c>
      <c r="P17" s="260" t="str">
        <f t="shared" ref="P17" si="57">IF(P16&lt;&gt;"Yes","",IF(P14&gt;0,"Yes","No"))</f>
        <v/>
      </c>
      <c r="Q17" s="260" t="str">
        <f t="shared" ref="Q17" si="58">IF(Q16&lt;&gt;"Yes","",IF(Q14&gt;0,"Yes","No"))</f>
        <v/>
      </c>
      <c r="R17" s="260" t="str">
        <f t="shared" ref="R17" si="59">IF(R16&lt;&gt;"Yes","",IF(R14&gt;0,"Yes","No"))</f>
        <v/>
      </c>
      <c r="S17" s="260" t="str">
        <f t="shared" ref="S17" si="60">IF(S16&lt;&gt;"Yes","",IF(S14&gt;0,"Yes","No"))</f>
        <v>No</v>
      </c>
      <c r="T17" s="260" t="str">
        <f t="shared" ref="T17" si="61">IF(T16&lt;&gt;"Yes","",IF(T14&gt;0,"Yes","No"))</f>
        <v>Yes</v>
      </c>
      <c r="U17" s="260" t="str">
        <f t="shared" ref="U17" si="62">IF(U16&lt;&gt;"Yes","",IF(U14&gt;0,"Yes","No"))</f>
        <v/>
      </c>
      <c r="V17" s="260" t="str">
        <f t="shared" ref="V17" si="63">IF(V16&lt;&gt;"Yes","",IF(V14&gt;0,"Yes","No"))</f>
        <v>Yes</v>
      </c>
      <c r="W17" s="260" t="str">
        <f t="shared" ref="W17" si="64">IF(W16&lt;&gt;"Yes","",IF(W14&gt;0,"Yes","No"))</f>
        <v/>
      </c>
      <c r="X17" s="260" t="str">
        <f t="shared" ref="X17" si="65">IF(X16&lt;&gt;"Yes","",IF(X14&gt;0,"Yes","No"))</f>
        <v/>
      </c>
      <c r="Y17" s="260" t="str">
        <f t="shared" ref="Y17" si="66">IF(Y16&lt;&gt;"Yes","",IF(Y14&gt;0,"Yes","No"))</f>
        <v/>
      </c>
      <c r="Z17" s="260" t="str">
        <f t="shared" ref="Z17" si="67">IF(Z16&lt;&gt;"Yes","",IF(Z14&gt;0,"Yes","No"))</f>
        <v/>
      </c>
      <c r="AA17" s="260" t="str">
        <f t="shared" ref="AA17" si="68">IF(AA16&lt;&gt;"Yes","",IF(AA14&gt;0,"Yes","No"))</f>
        <v>No</v>
      </c>
      <c r="AB17" s="260" t="str">
        <f t="shared" ref="AB17" si="69">IF(AB16&lt;&gt;"Yes","",IF(AB14&gt;0,"Yes","No"))</f>
        <v/>
      </c>
      <c r="AC17" s="260" t="str">
        <f t="shared" ref="AC17" si="70">IF(AC16&lt;&gt;"Yes","",IF(AC14&gt;0,"Yes","No"))</f>
        <v/>
      </c>
      <c r="AD17" s="260" t="str">
        <f t="shared" ref="AD17" si="71">IF(AD16&lt;&gt;"Yes","",IF(AD14&gt;0,"Yes","No"))</f>
        <v>Yes</v>
      </c>
      <c r="AE17" s="260" t="str">
        <f t="shared" ref="AE17" si="72">IF(AE16&lt;&gt;"Yes","",IF(AE14&gt;0,"Yes","No"))</f>
        <v/>
      </c>
      <c r="AF17" s="260" t="str">
        <f t="shared" ref="AF17" si="73">IF(AF16&lt;&gt;"Yes","",IF(AF14&gt;0,"Yes","No"))</f>
        <v/>
      </c>
      <c r="AG17" s="260" t="str">
        <f t="shared" ref="AG17" si="74">IF(AG16&lt;&gt;"Yes","",IF(AG14&gt;0,"Yes","No"))</f>
        <v/>
      </c>
      <c r="AH17" s="260" t="str">
        <f t="shared" ref="AH17" si="75">IF(AH16&lt;&gt;"Yes","",IF(AH14&gt;0,"Yes","No"))</f>
        <v/>
      </c>
      <c r="AI17" s="260" t="str">
        <f t="shared" ref="AI17" si="76">IF(AI16&lt;&gt;"Yes","",IF(AI14&gt;0,"Yes","No"))</f>
        <v>No</v>
      </c>
      <c r="AJ17" s="260" t="str">
        <f t="shared" ref="AJ17" si="77">IF(AJ16&lt;&gt;"Yes","",IF(AJ14&gt;0,"Yes","No"))</f>
        <v>Yes</v>
      </c>
      <c r="AK17" s="260" t="str">
        <f t="shared" ref="AK17" si="78">IF(AK16&lt;&gt;"Yes","",IF(AK14&gt;0,"Yes","No"))</f>
        <v>No</v>
      </c>
      <c r="AL17" s="260" t="str">
        <f t="shared" ref="AL17" si="79">IF(AL16&lt;&gt;"Yes","",IF(AL14&gt;0,"Yes","No"))</f>
        <v/>
      </c>
      <c r="AM17" s="260" t="str">
        <f t="shared" ref="AM17" si="80">IF(AM16&lt;&gt;"Yes","",IF(AM14&gt;0,"Yes","No"))</f>
        <v/>
      </c>
      <c r="AN17" s="260" t="str">
        <f t="shared" ref="AN17" si="81">IF(AN16&lt;&gt;"Yes","",IF(AN14&gt;0,"Yes","No"))</f>
        <v/>
      </c>
      <c r="AO17" s="260" t="str">
        <f t="shared" ref="AO17" si="82">IF(AO16&lt;&gt;"Yes","",IF(AO14&gt;0,"Yes","No"))</f>
        <v>Yes</v>
      </c>
      <c r="AP17" s="260" t="str">
        <f t="shared" ref="AP17" si="83">IF(AP16&lt;&gt;"Yes","",IF(AP14&gt;0,"Yes","No"))</f>
        <v/>
      </c>
      <c r="AQ17" s="260" t="str">
        <f t="shared" ref="AQ17" si="84">IF(AQ16&lt;&gt;"Yes","",IF(AQ14&gt;0,"Yes","No"))</f>
        <v/>
      </c>
      <c r="AR17" s="260" t="str">
        <f t="shared" ref="AR17" si="85">IF(AR16&lt;&gt;"Yes","",IF(AR14&gt;0,"Yes","No"))</f>
        <v/>
      </c>
      <c r="AS17" s="260" t="str">
        <f t="shared" ref="AS17" si="86">IF(AS16&lt;&gt;"Yes","",IF(AS14&gt;0,"Yes","No"))</f>
        <v>Yes</v>
      </c>
      <c r="AT17" s="260" t="str">
        <f t="shared" ref="AT17" si="87">IF(AT16&lt;&gt;"Yes","",IF(AT14&gt;0,"Yes","No"))</f>
        <v/>
      </c>
      <c r="AU17" s="296"/>
    </row>
    <row r="18" spans="1:47" ht="15" thickBot="1">
      <c r="A18" s="343"/>
      <c r="B18" s="344"/>
      <c r="C18" s="256"/>
      <c r="D18" s="256"/>
      <c r="E18" s="256"/>
      <c r="F18" s="256"/>
      <c r="G18" s="256"/>
      <c r="H18" s="256"/>
      <c r="I18" s="256"/>
      <c r="J18" s="256"/>
      <c r="K18" s="256"/>
      <c r="L18" s="256"/>
      <c r="M18" s="256"/>
      <c r="N18" s="256"/>
      <c r="O18" s="256"/>
      <c r="P18" s="256"/>
      <c r="Q18" s="256"/>
      <c r="R18" s="256"/>
      <c r="S18" s="256"/>
      <c r="T18" s="256"/>
      <c r="U18" s="256"/>
      <c r="V18" s="256"/>
      <c r="W18" s="256"/>
      <c r="X18" s="256"/>
      <c r="Y18" s="256"/>
      <c r="Z18" s="256"/>
      <c r="AA18" s="256"/>
      <c r="AB18" s="256"/>
      <c r="AC18" s="256"/>
      <c r="AD18" s="256"/>
      <c r="AE18" s="256"/>
      <c r="AF18" s="256"/>
      <c r="AG18" s="256"/>
      <c r="AH18" s="256"/>
      <c r="AI18" s="256"/>
      <c r="AJ18" s="256"/>
      <c r="AK18" s="256"/>
      <c r="AL18" s="256"/>
      <c r="AM18" s="256"/>
      <c r="AN18" s="256"/>
      <c r="AO18" s="256"/>
      <c r="AP18" s="256"/>
      <c r="AQ18" s="256"/>
      <c r="AR18" s="256"/>
      <c r="AS18" s="256"/>
      <c r="AT18" s="256"/>
    </row>
    <row r="19" spans="1:47" ht="15" thickBot="1">
      <c r="A19" s="349" t="s">
        <v>180</v>
      </c>
      <c r="B19" s="350"/>
      <c r="C19" s="297" t="str">
        <f>IFERROR(IF(AND(INDEX('QoL DATA'!$C$3:$AT$3,1,C$2)="skewed data",INDEX('QoL DATA'!$C$7:$AT$7,1,C$2)="Y"),"Yes","No"),"-")</f>
        <v>No</v>
      </c>
      <c r="D19" s="297" t="str">
        <f>IFERROR(IF(AND(INDEX('QoL DATA'!$C$3:$AT$3,1,D$2)="skewed data",INDEX('QoL DATA'!$C$7:$AT$7,1,D$2)="Y"),"Yes","No"),"-")</f>
        <v>No</v>
      </c>
      <c r="E19" s="297" t="str">
        <f>IFERROR(IF(AND(INDEX('QoL DATA'!$C$3:$AT$3,1,E$2)="skewed data",INDEX('QoL DATA'!$C$7:$AT$7,1,E$2)="Y"),"Yes","No"),"-")</f>
        <v>No</v>
      </c>
      <c r="F19" s="297" t="str">
        <f>IFERROR(IF(AND(INDEX('QoL DATA'!$C$3:$AT$3,1,F$2)="skewed data",INDEX('QoL DATA'!$C$7:$AT$7,1,F$2)="Y"),"Yes","No"),"-")</f>
        <v>No</v>
      </c>
      <c r="G19" s="297" t="str">
        <f>IFERROR(IF(AND(INDEX('QoL DATA'!$C$3:$AT$3,1,G$2)="skewed data",INDEX('QoL DATA'!$C$7:$AT$7,1,G$2)="Y"),"Yes","No"),"-")</f>
        <v>No</v>
      </c>
      <c r="H19" s="297" t="str">
        <f>IFERROR(IF(AND(INDEX('QoL DATA'!$C$3:$AT$3,1,H$2)="skewed data",INDEX('QoL DATA'!$C$7:$AT$7,1,H$2)="Y"),"Yes","No"),"-")</f>
        <v>Yes</v>
      </c>
      <c r="I19" s="297" t="str">
        <f>IFERROR(IF(AND(INDEX('QoL DATA'!$C$3:$AT$3,1,I$2)="skewed data",INDEX('QoL DATA'!$C$7:$AT$7,1,I$2)="Y"),"Yes","No"),"-")</f>
        <v>No</v>
      </c>
      <c r="J19" s="297" t="str">
        <f>IFERROR(IF(AND(INDEX('QoL DATA'!$C$3:$AT$3,1,J$2)="skewed data",INDEX('QoL DATA'!$C$7:$AT$7,1,J$2)="Y"),"Yes","No"),"-")</f>
        <v>No</v>
      </c>
      <c r="K19" s="297" t="str">
        <f>IFERROR(IF(AND(INDEX('QoL DATA'!$C$3:$AT$3,1,K$2)="skewed data",INDEX('QoL DATA'!$C$7:$AT$7,1,K$2)="Y"),"Yes","No"),"-")</f>
        <v>No</v>
      </c>
      <c r="L19" s="297" t="str">
        <f>IFERROR(IF(AND(INDEX('QoL DATA'!$C$3:$AT$3,1,L$2)="skewed data",INDEX('QoL DATA'!$C$7:$AT$7,1,L$2)="Y"),"Yes","No"),"-")</f>
        <v>No</v>
      </c>
      <c r="M19" s="297" t="str">
        <f>IFERROR(IF(AND(INDEX('QoL DATA'!$C$3:$AT$3,1,M$2)="skewed data",INDEX('QoL DATA'!$C$7:$AT$7,1,M$2)="Y"),"Yes","No"),"-")</f>
        <v>Yes</v>
      </c>
      <c r="N19" s="297" t="str">
        <f>IFERROR(IF(AND(INDEX('QoL DATA'!$C$3:$AT$3,1,N$2)="skewed data",INDEX('QoL DATA'!$C$7:$AT$7,1,N$2)="Y"),"Yes","No"),"-")</f>
        <v>Yes</v>
      </c>
      <c r="O19" s="297" t="str">
        <f>IFERROR(IF(AND(INDEX('QoL DATA'!$C$3:$AT$3,1,O$2)="skewed data",INDEX('QoL DATA'!$C$7:$AT$7,1,O$2)="Y"),"Yes","No"),"-")</f>
        <v>No</v>
      </c>
      <c r="P19" s="297" t="str">
        <f>IFERROR(IF(AND(INDEX('QoL DATA'!$C$3:$AT$3,1,P$2)="skewed data",INDEX('QoL DATA'!$C$7:$AT$7,1,P$2)="Y"),"Yes","No"),"-")</f>
        <v>No</v>
      </c>
      <c r="Q19" s="297" t="str">
        <f>IFERROR(IF(AND(INDEX('QoL DATA'!$C$3:$AT$3,1,Q$2)="skewed data",INDEX('QoL DATA'!$C$7:$AT$7,1,Q$2)="Y"),"Yes","No"),"-")</f>
        <v>No</v>
      </c>
      <c r="R19" s="297" t="str">
        <f>IFERROR(IF(AND(INDEX('QoL DATA'!$C$3:$AT$3,1,R$2)="skewed data",INDEX('QoL DATA'!$C$7:$AT$7,1,R$2)="Y"),"Yes","No"),"-")</f>
        <v>No</v>
      </c>
      <c r="S19" s="297" t="str">
        <f>IFERROR(IF(AND(INDEX('QoL DATA'!$C$3:$AT$3,1,S$2)="skewed data",INDEX('QoL DATA'!$C$7:$AT$7,1,S$2)="Y"),"Yes","No"),"-")</f>
        <v>No</v>
      </c>
      <c r="T19" s="297" t="str">
        <f>IFERROR(IF(AND(INDEX('QoL DATA'!$C$3:$AT$3,1,T$2)="skewed data",INDEX('QoL DATA'!$C$7:$AT$7,1,T$2)="Y"),"Yes","No"),"-")</f>
        <v>Yes</v>
      </c>
      <c r="U19" s="297" t="str">
        <f>IFERROR(IF(AND(INDEX('QoL DATA'!$C$3:$AT$3,1,U$2)="skewed data",INDEX('QoL DATA'!$C$7:$AT$7,1,U$2)="Y"),"Yes","No"),"-")</f>
        <v>No</v>
      </c>
      <c r="V19" s="297" t="str">
        <f>IFERROR(IF(AND(INDEX('QoL DATA'!$C$3:$AT$3,1,V$2)="skewed data",INDEX('QoL DATA'!$C$7:$AT$7,1,V$2)="Y"),"Yes","No"),"-")</f>
        <v>Yes</v>
      </c>
      <c r="W19" s="297" t="str">
        <f>IFERROR(IF(AND(INDEX('QoL DATA'!$C$3:$AT$3,1,W$2)="skewed data",INDEX('QoL DATA'!$C$7:$AT$7,1,W$2)="Y"),"Yes","No"),"-")</f>
        <v>No</v>
      </c>
      <c r="X19" s="297" t="str">
        <f>IFERROR(IF(AND(INDEX('QoL DATA'!$C$3:$AT$3,1,X$2)="skewed data",INDEX('QoL DATA'!$C$7:$AT$7,1,X$2)="Y"),"Yes","No"),"-")</f>
        <v>No</v>
      </c>
      <c r="Y19" s="297" t="str">
        <f>IFERROR(IF(AND(INDEX('QoL DATA'!$C$3:$AT$3,1,Y$2)="skewed data",INDEX('QoL DATA'!$C$7:$AT$7,1,Y$2)="Y"),"Yes","No"),"-")</f>
        <v>No</v>
      </c>
      <c r="Z19" s="297" t="str">
        <f>IFERROR(IF(AND(INDEX('QoL DATA'!$C$3:$AT$3,1,Z$2)="skewed data",INDEX('QoL DATA'!$C$7:$AT$7,1,Z$2)="Y"),"Yes","No"),"-")</f>
        <v>No</v>
      </c>
      <c r="AA19" s="297" t="str">
        <f>IFERROR(IF(AND(INDEX('QoL DATA'!$C$3:$AT$3,1,AA$2)="skewed data",INDEX('QoL DATA'!$C$7:$AT$7,1,AA$2)="Y"),"Yes","No"),"-")</f>
        <v>No</v>
      </c>
      <c r="AB19" s="297" t="str">
        <f>IFERROR(IF(AND(INDEX('QoL DATA'!$C$3:$AT$3,1,AB$2)="skewed data",INDEX('QoL DATA'!$C$7:$AT$7,1,AB$2)="Y"),"Yes","No"),"-")</f>
        <v>No</v>
      </c>
      <c r="AC19" s="297" t="str">
        <f>IFERROR(IF(AND(INDEX('QoL DATA'!$C$3:$AT$3,1,AC$2)="skewed data",INDEX('QoL DATA'!$C$7:$AT$7,1,AC$2)="Y"),"Yes","No"),"-")</f>
        <v>No</v>
      </c>
      <c r="AD19" s="297" t="str">
        <f>IFERROR(IF(AND(INDEX('QoL DATA'!$C$3:$AT$3,1,AD$2)="skewed data",INDEX('QoL DATA'!$C$7:$AT$7,1,AD$2)="Y"),"Yes","No"),"-")</f>
        <v>Yes</v>
      </c>
      <c r="AE19" s="297" t="str">
        <f>IFERROR(IF(AND(INDEX('QoL DATA'!$C$3:$AT$3,1,AE$2)="skewed data",INDEX('QoL DATA'!$C$7:$AT$7,1,AE$2)="Y"),"Yes","No"),"-")</f>
        <v>No</v>
      </c>
      <c r="AF19" s="297" t="str">
        <f>IFERROR(IF(AND(INDEX('QoL DATA'!$C$3:$AT$3,1,AF$2)="skewed data",INDEX('QoL DATA'!$C$7:$AT$7,1,AF$2)="Y"),"Yes","No"),"-")</f>
        <v>No</v>
      </c>
      <c r="AG19" s="297" t="str">
        <f>IFERROR(IF(AND(INDEX('QoL DATA'!$C$3:$AT$3,1,AG$2)="skewed data",INDEX('QoL DATA'!$C$7:$AT$7,1,AG$2)="Y"),"Yes","No"),"-")</f>
        <v>No</v>
      </c>
      <c r="AH19" s="297" t="str">
        <f>IFERROR(IF(AND(INDEX('QoL DATA'!$C$3:$AT$3,1,AH$2)="skewed data",INDEX('QoL DATA'!$C$7:$AT$7,1,AH$2)="Y"),"Yes","No"),"-")</f>
        <v>No</v>
      </c>
      <c r="AI19" s="297" t="str">
        <f>IFERROR(IF(AND(INDEX('QoL DATA'!$C$3:$AT$3,1,AI$2)="skewed data",INDEX('QoL DATA'!$C$7:$AT$7,1,AI$2)="Y"),"Yes","No"),"-")</f>
        <v>No</v>
      </c>
      <c r="AJ19" s="297" t="str">
        <f>IFERROR(IF(AND(INDEX('QoL DATA'!$C$3:$AT$3,1,AJ$2)="skewed data",INDEX('QoL DATA'!$C$7:$AT$7,1,AJ$2)="Y"),"Yes","No"),"-")</f>
        <v>Yes</v>
      </c>
      <c r="AK19" s="297" t="str">
        <f>IFERROR(IF(AND(INDEX('QoL DATA'!$C$3:$AT$3,1,AK$2)="skewed data",INDEX('QoL DATA'!$C$7:$AT$7,1,AK$2)="Y"),"Yes","No"),"-")</f>
        <v>No</v>
      </c>
      <c r="AL19" s="297" t="str">
        <f>IFERROR(IF(AND(INDEX('QoL DATA'!$C$3:$AT$3,1,AL$2)="skewed data",INDEX('QoL DATA'!$C$7:$AT$7,1,AL$2)="Y"),"Yes","No"),"-")</f>
        <v>No</v>
      </c>
      <c r="AM19" s="297" t="str">
        <f>IFERROR(IF(AND(INDEX('QoL DATA'!$C$3:$AT$3,1,AM$2)="skewed data",INDEX('QoL DATA'!$C$7:$AT$7,1,AM$2)="Y"),"Yes","No"),"-")</f>
        <v>No</v>
      </c>
      <c r="AN19" s="297" t="str">
        <f>IFERROR(IF(AND(INDEX('QoL DATA'!$C$3:$AT$3,1,AN$2)="skewed data",INDEX('QoL DATA'!$C$7:$AT$7,1,AN$2)="Y"),"Yes","No"),"-")</f>
        <v>No</v>
      </c>
      <c r="AO19" s="297" t="str">
        <f>IFERROR(IF(AND(INDEX('QoL DATA'!$C$3:$AT$3,1,AO$2)="skewed data",INDEX('QoL DATA'!$C$7:$AT$7,1,AO$2)="Y"),"Yes","No"),"-")</f>
        <v>Yes</v>
      </c>
      <c r="AP19" s="297" t="str">
        <f>IFERROR(IF(AND(INDEX('QoL DATA'!$C$3:$AT$3,1,AP$2)="skewed data",INDEX('QoL DATA'!$C$7:$AT$7,1,AP$2)="Y"),"Yes","No"),"-")</f>
        <v>No</v>
      </c>
      <c r="AQ19" s="297" t="str">
        <f>IFERROR(IF(AND(INDEX('QoL DATA'!$C$3:$AT$3,1,AQ$2)="skewed data",INDEX('QoL DATA'!$C$7:$AT$7,1,AQ$2)="Y"),"Yes","No"),"-")</f>
        <v>No</v>
      </c>
      <c r="AR19" s="297" t="str">
        <f>IFERROR(IF(AND(INDEX('QoL DATA'!$C$3:$AT$3,1,AR$2)="skewed data",INDEX('QoL DATA'!$C$7:$AT$7,1,AR$2)="Y"),"Yes","No"),"-")</f>
        <v>No</v>
      </c>
      <c r="AS19" s="297" t="str">
        <f>IFERROR(IF(AND(INDEX('QoL DATA'!$C$3:$AT$3,1,AS$2)="skewed data",INDEX('QoL DATA'!$C$7:$AT$7,1,AS$2)="Y"),"Yes","No"),"-")</f>
        <v>Yes</v>
      </c>
      <c r="AT19" s="297" t="str">
        <f>IFERROR(IF(AND(INDEX('QoL DATA'!$C$3:$AT$3,1,AT$2)="skewed data",INDEX('QoL DATA'!$C$7:$AT$7,1,AT$2)="Y"),"Yes","No"),"-")</f>
        <v>No</v>
      </c>
      <c r="AU19" s="296"/>
    </row>
    <row r="20" spans="1:47">
      <c r="A20" s="343"/>
      <c r="B20" s="344"/>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A20" s="256"/>
      <c r="AB20" s="256"/>
      <c r="AC20" s="256"/>
      <c r="AD20" s="256"/>
      <c r="AE20" s="256"/>
      <c r="AF20" s="256"/>
      <c r="AG20" s="256"/>
      <c r="AH20" s="256"/>
      <c r="AI20" s="256"/>
      <c r="AJ20" s="256"/>
      <c r="AK20" s="256"/>
      <c r="AL20" s="256"/>
      <c r="AM20" s="256"/>
      <c r="AN20" s="256"/>
      <c r="AO20" s="256"/>
      <c r="AP20" s="256"/>
      <c r="AQ20" s="256"/>
      <c r="AR20" s="256"/>
      <c r="AS20" s="256"/>
      <c r="AT20" s="256"/>
    </row>
    <row r="21" spans="1:47" ht="15" thickBot="1">
      <c r="A21" s="295"/>
      <c r="B21" s="315" t="s">
        <v>159</v>
      </c>
      <c r="C21" s="317" t="str">
        <f t="shared" ref="C21:AT21" si="88">IFERROR(IF(C17&lt;&gt;"yes","",SKEW(C153:C243)),"-")</f>
        <v/>
      </c>
      <c r="D21" s="317" t="str">
        <f t="shared" si="88"/>
        <v/>
      </c>
      <c r="E21" s="317" t="str">
        <f t="shared" si="88"/>
        <v/>
      </c>
      <c r="F21" s="317" t="str">
        <f t="shared" si="88"/>
        <v/>
      </c>
      <c r="G21" s="317" t="str">
        <f t="shared" si="88"/>
        <v/>
      </c>
      <c r="H21" s="317">
        <f t="shared" si="88"/>
        <v>-0.87604904434098829</v>
      </c>
      <c r="I21" s="317" t="str">
        <f t="shared" si="88"/>
        <v/>
      </c>
      <c r="J21" s="317" t="str">
        <f t="shared" si="88"/>
        <v/>
      </c>
      <c r="K21" s="317" t="str">
        <f t="shared" si="88"/>
        <v/>
      </c>
      <c r="L21" s="317" t="str">
        <f t="shared" si="88"/>
        <v/>
      </c>
      <c r="M21" s="317">
        <f t="shared" si="88"/>
        <v>0.80193014205776414</v>
      </c>
      <c r="N21" s="317">
        <f t="shared" si="88"/>
        <v>3.3745839759140672</v>
      </c>
      <c r="O21" s="317" t="str">
        <f t="shared" si="88"/>
        <v/>
      </c>
      <c r="P21" s="317" t="str">
        <f t="shared" si="88"/>
        <v/>
      </c>
      <c r="Q21" s="317" t="str">
        <f t="shared" si="88"/>
        <v/>
      </c>
      <c r="R21" s="317" t="str">
        <f t="shared" si="88"/>
        <v/>
      </c>
      <c r="S21" s="317" t="str">
        <f t="shared" si="88"/>
        <v/>
      </c>
      <c r="T21" s="317">
        <f t="shared" si="88"/>
        <v>1.3145032794130169</v>
      </c>
      <c r="U21" s="317" t="str">
        <f t="shared" si="88"/>
        <v/>
      </c>
      <c r="V21" s="317">
        <f t="shared" si="88"/>
        <v>2.5869639059328993</v>
      </c>
      <c r="W21" s="317" t="str">
        <f t="shared" si="88"/>
        <v/>
      </c>
      <c r="X21" s="317" t="str">
        <f t="shared" si="88"/>
        <v/>
      </c>
      <c r="Y21" s="317" t="str">
        <f t="shared" si="88"/>
        <v/>
      </c>
      <c r="Z21" s="317" t="str">
        <f t="shared" si="88"/>
        <v/>
      </c>
      <c r="AA21" s="317" t="str">
        <f t="shared" si="88"/>
        <v/>
      </c>
      <c r="AB21" s="317" t="str">
        <f t="shared" si="88"/>
        <v/>
      </c>
      <c r="AC21" s="317" t="str">
        <f t="shared" si="88"/>
        <v/>
      </c>
      <c r="AD21" s="317">
        <f t="shared" si="88"/>
        <v>1.3352749681377178</v>
      </c>
      <c r="AE21" s="317" t="str">
        <f t="shared" si="88"/>
        <v/>
      </c>
      <c r="AF21" s="317" t="str">
        <f t="shared" si="88"/>
        <v/>
      </c>
      <c r="AG21" s="317" t="str">
        <f t="shared" si="88"/>
        <v/>
      </c>
      <c r="AH21" s="317" t="str">
        <f t="shared" si="88"/>
        <v/>
      </c>
      <c r="AI21" s="317" t="str">
        <f t="shared" si="88"/>
        <v/>
      </c>
      <c r="AJ21" s="317">
        <f t="shared" si="88"/>
        <v>2.503972407643333</v>
      </c>
      <c r="AK21" s="317" t="str">
        <f t="shared" si="88"/>
        <v/>
      </c>
      <c r="AL21" s="317" t="str">
        <f t="shared" si="88"/>
        <v/>
      </c>
      <c r="AM21" s="317" t="str">
        <f t="shared" si="88"/>
        <v/>
      </c>
      <c r="AN21" s="317" t="str">
        <f t="shared" si="88"/>
        <v/>
      </c>
      <c r="AO21" s="317">
        <f t="shared" si="88"/>
        <v>3.467982700478462</v>
      </c>
      <c r="AP21" s="317" t="str">
        <f t="shared" si="88"/>
        <v/>
      </c>
      <c r="AQ21" s="317" t="str">
        <f t="shared" si="88"/>
        <v/>
      </c>
      <c r="AR21" s="317" t="str">
        <f t="shared" si="88"/>
        <v/>
      </c>
      <c r="AS21" s="317">
        <f t="shared" si="88"/>
        <v>2.4330586279632738</v>
      </c>
      <c r="AT21" s="317" t="str">
        <f t="shared" si="88"/>
        <v/>
      </c>
      <c r="AU21" s="295"/>
    </row>
    <row r="22" spans="1:47" ht="15" thickBot="1">
      <c r="A22" s="349" t="s">
        <v>163</v>
      </c>
      <c r="B22" s="350"/>
      <c r="C22" s="257" t="str">
        <f>IF(C19&lt;&gt;"Yes","",IF(ABS(C21)&gt;1,"Yes","No"))</f>
        <v/>
      </c>
      <c r="D22" s="258" t="str">
        <f t="shared" ref="D22:F22" si="89">IF(D19&lt;&gt;"Yes","",IF(ABS(D21)&gt;1,"Yes","No"))</f>
        <v/>
      </c>
      <c r="E22" s="258" t="str">
        <f t="shared" si="89"/>
        <v/>
      </c>
      <c r="F22" s="258" t="str">
        <f t="shared" si="89"/>
        <v/>
      </c>
      <c r="G22" s="258" t="str">
        <f t="shared" ref="G22" si="90">IF(G19&lt;&gt;"Yes","",IF(ABS(G21)&gt;1,"Yes","No"))</f>
        <v/>
      </c>
      <c r="H22" s="258" t="str">
        <f t="shared" ref="H22" si="91">IF(H19&lt;&gt;"Yes","",IF(ABS(H21)&gt;1,"Yes","No"))</f>
        <v>No</v>
      </c>
      <c r="I22" s="258" t="str">
        <f t="shared" ref="I22" si="92">IF(I19&lt;&gt;"Yes","",IF(ABS(I21)&gt;1,"Yes","No"))</f>
        <v/>
      </c>
      <c r="J22" s="258" t="str">
        <f t="shared" ref="J22" si="93">IF(J19&lt;&gt;"Yes","",IF(ABS(J21)&gt;1,"Yes","No"))</f>
        <v/>
      </c>
      <c r="K22" s="258" t="str">
        <f t="shared" ref="K22" si="94">IF(K19&lt;&gt;"Yes","",IF(ABS(K21)&gt;1,"Yes","No"))</f>
        <v/>
      </c>
      <c r="L22" s="258" t="str">
        <f t="shared" ref="L22" si="95">IF(L19&lt;&gt;"Yes","",IF(ABS(L21)&gt;1,"Yes","No"))</f>
        <v/>
      </c>
      <c r="M22" s="258" t="str">
        <f t="shared" ref="M22" si="96">IF(M19&lt;&gt;"Yes","",IF(ABS(M21)&gt;1,"Yes","No"))</f>
        <v>No</v>
      </c>
      <c r="N22" s="258" t="str">
        <f t="shared" ref="N22" si="97">IF(N19&lt;&gt;"Yes","",IF(ABS(N21)&gt;1,"Yes","No"))</f>
        <v>Yes</v>
      </c>
      <c r="O22" s="258" t="str">
        <f t="shared" ref="O22" si="98">IF(O19&lt;&gt;"Yes","",IF(ABS(O21)&gt;1,"Yes","No"))</f>
        <v/>
      </c>
      <c r="P22" s="258" t="str">
        <f t="shared" ref="P22" si="99">IF(P19&lt;&gt;"Yes","",IF(ABS(P21)&gt;1,"Yes","No"))</f>
        <v/>
      </c>
      <c r="Q22" s="258" t="str">
        <f t="shared" ref="Q22" si="100">IF(Q19&lt;&gt;"Yes","",IF(ABS(Q21)&gt;1,"Yes","No"))</f>
        <v/>
      </c>
      <c r="R22" s="258" t="str">
        <f t="shared" ref="R22" si="101">IF(R19&lt;&gt;"Yes","",IF(ABS(R21)&gt;1,"Yes","No"))</f>
        <v/>
      </c>
      <c r="S22" s="258" t="str">
        <f t="shared" ref="S22" si="102">IF(S19&lt;&gt;"Yes","",IF(ABS(S21)&gt;1,"Yes","No"))</f>
        <v/>
      </c>
      <c r="T22" s="258" t="str">
        <f t="shared" ref="T22" si="103">IF(T19&lt;&gt;"Yes","",IF(ABS(T21)&gt;1,"Yes","No"))</f>
        <v>Yes</v>
      </c>
      <c r="U22" s="258" t="str">
        <f t="shared" ref="U22" si="104">IF(U19&lt;&gt;"Yes","",IF(ABS(U21)&gt;1,"Yes","No"))</f>
        <v/>
      </c>
      <c r="V22" s="258" t="str">
        <f t="shared" ref="V22" si="105">IF(V19&lt;&gt;"Yes","",IF(ABS(V21)&gt;1,"Yes","No"))</f>
        <v>Yes</v>
      </c>
      <c r="W22" s="258" t="str">
        <f t="shared" ref="W22" si="106">IF(W19&lt;&gt;"Yes","",IF(ABS(W21)&gt;1,"Yes","No"))</f>
        <v/>
      </c>
      <c r="X22" s="258" t="str">
        <f t="shared" ref="X22" si="107">IF(X19&lt;&gt;"Yes","",IF(ABS(X21)&gt;1,"Yes","No"))</f>
        <v/>
      </c>
      <c r="Y22" s="258" t="str">
        <f t="shared" ref="Y22" si="108">IF(Y19&lt;&gt;"Yes","",IF(ABS(Y21)&gt;1,"Yes","No"))</f>
        <v/>
      </c>
      <c r="Z22" s="258" t="str">
        <f t="shared" ref="Z22" si="109">IF(Z19&lt;&gt;"Yes","",IF(ABS(Z21)&gt;1,"Yes","No"))</f>
        <v/>
      </c>
      <c r="AA22" s="258" t="str">
        <f t="shared" ref="AA22" si="110">IF(AA19&lt;&gt;"Yes","",IF(ABS(AA21)&gt;1,"Yes","No"))</f>
        <v/>
      </c>
      <c r="AB22" s="258" t="str">
        <f t="shared" ref="AB22" si="111">IF(AB19&lt;&gt;"Yes","",IF(ABS(AB21)&gt;1,"Yes","No"))</f>
        <v/>
      </c>
      <c r="AC22" s="258" t="str">
        <f t="shared" ref="AC22" si="112">IF(AC19&lt;&gt;"Yes","",IF(ABS(AC21)&gt;1,"Yes","No"))</f>
        <v/>
      </c>
      <c r="AD22" s="258" t="str">
        <f t="shared" ref="AD22" si="113">IF(AD19&lt;&gt;"Yes","",IF(ABS(AD21)&gt;1,"Yes","No"))</f>
        <v>Yes</v>
      </c>
      <c r="AE22" s="258" t="str">
        <f t="shared" ref="AE22" si="114">IF(AE19&lt;&gt;"Yes","",IF(ABS(AE21)&gt;1,"Yes","No"))</f>
        <v/>
      </c>
      <c r="AF22" s="258" t="str">
        <f t="shared" ref="AF22" si="115">IF(AF19&lt;&gt;"Yes","",IF(ABS(AF21)&gt;1,"Yes","No"))</f>
        <v/>
      </c>
      <c r="AG22" s="258" t="str">
        <f t="shared" ref="AG22" si="116">IF(AG19&lt;&gt;"Yes","",IF(ABS(AG21)&gt;1,"Yes","No"))</f>
        <v/>
      </c>
      <c r="AH22" s="258" t="str">
        <f t="shared" ref="AH22" si="117">IF(AH19&lt;&gt;"Yes","",IF(ABS(AH21)&gt;1,"Yes","No"))</f>
        <v/>
      </c>
      <c r="AI22" s="258" t="str">
        <f t="shared" ref="AI22" si="118">IF(AI19&lt;&gt;"Yes","",IF(ABS(AI21)&gt;1,"Yes","No"))</f>
        <v/>
      </c>
      <c r="AJ22" s="258" t="str">
        <f t="shared" ref="AJ22" si="119">IF(AJ19&lt;&gt;"Yes","",IF(ABS(AJ21)&gt;1,"Yes","No"))</f>
        <v>Yes</v>
      </c>
      <c r="AK22" s="258" t="str">
        <f t="shared" ref="AK22" si="120">IF(AK19&lt;&gt;"Yes","",IF(ABS(AK21)&gt;1,"Yes","No"))</f>
        <v/>
      </c>
      <c r="AL22" s="258" t="str">
        <f t="shared" ref="AL22" si="121">IF(AL19&lt;&gt;"Yes","",IF(ABS(AL21)&gt;1,"Yes","No"))</f>
        <v/>
      </c>
      <c r="AM22" s="258" t="str">
        <f t="shared" ref="AM22" si="122">IF(AM19&lt;&gt;"Yes","",IF(ABS(AM21)&gt;1,"Yes","No"))</f>
        <v/>
      </c>
      <c r="AN22" s="258" t="str">
        <f t="shared" ref="AN22" si="123">IF(AN19&lt;&gt;"Yes","",IF(ABS(AN21)&gt;1,"Yes","No"))</f>
        <v/>
      </c>
      <c r="AO22" s="258" t="str">
        <f t="shared" ref="AO22" si="124">IF(AO19&lt;&gt;"Yes","",IF(ABS(AO21)&gt;1,"Yes","No"))</f>
        <v>Yes</v>
      </c>
      <c r="AP22" s="258" t="str">
        <f t="shared" ref="AP22" si="125">IF(AP19&lt;&gt;"Yes","",IF(ABS(AP21)&gt;1,"Yes","No"))</f>
        <v/>
      </c>
      <c r="AQ22" s="258" t="str">
        <f t="shared" ref="AQ22" si="126">IF(AQ19&lt;&gt;"Yes","",IF(ABS(AQ21)&gt;1,"Yes","No"))</f>
        <v/>
      </c>
      <c r="AR22" s="258" t="str">
        <f t="shared" ref="AR22" si="127">IF(AR19&lt;&gt;"Yes","",IF(ABS(AR21)&gt;1,"Yes","No"))</f>
        <v/>
      </c>
      <c r="AS22" s="258" t="str">
        <f t="shared" ref="AS22" si="128">IF(AS19&lt;&gt;"Yes","",IF(ABS(AS21)&gt;1,"Yes","No"))</f>
        <v>Yes</v>
      </c>
      <c r="AT22" s="258" t="str">
        <f t="shared" ref="AT22" si="129">IF(AT19&lt;&gt;"Yes","",IF(ABS(AT21)&gt;1,"Yes","No"))</f>
        <v/>
      </c>
      <c r="AU22" s="296"/>
    </row>
    <row r="23" spans="1:47">
      <c r="A23" s="343"/>
      <c r="B23" s="344"/>
      <c r="C23" s="256"/>
      <c r="D23" s="256"/>
      <c r="E23" s="256"/>
      <c r="F23" s="256"/>
      <c r="G23" s="256"/>
      <c r="H23" s="256"/>
      <c r="I23" s="256"/>
      <c r="J23" s="256"/>
      <c r="K23" s="256"/>
      <c r="L23" s="256"/>
      <c r="M23" s="256"/>
      <c r="N23" s="256"/>
      <c r="O23" s="256"/>
      <c r="P23" s="256"/>
      <c r="Q23" s="256"/>
      <c r="R23" s="256"/>
      <c r="S23" s="256"/>
      <c r="T23" s="256"/>
      <c r="U23" s="256"/>
      <c r="V23" s="256"/>
      <c r="W23" s="256"/>
      <c r="X23" s="256"/>
      <c r="Y23" s="256"/>
      <c r="Z23" s="256"/>
      <c r="AA23" s="256"/>
      <c r="AB23" s="256"/>
      <c r="AC23" s="256"/>
      <c r="AD23" s="256"/>
      <c r="AE23" s="256"/>
      <c r="AF23" s="256"/>
      <c r="AG23" s="256"/>
      <c r="AH23" s="256"/>
      <c r="AI23" s="256"/>
      <c r="AJ23" s="256"/>
      <c r="AK23" s="256"/>
      <c r="AL23" s="256"/>
      <c r="AM23" s="256"/>
      <c r="AN23" s="256"/>
      <c r="AO23" s="256"/>
      <c r="AP23" s="256"/>
      <c r="AQ23" s="256"/>
      <c r="AR23" s="256"/>
      <c r="AS23" s="256"/>
      <c r="AT23" s="256"/>
      <c r="AU23" s="308"/>
    </row>
    <row r="24" spans="1:47" ht="15" thickBot="1">
      <c r="A24" s="295"/>
      <c r="B24" s="315" t="s">
        <v>160</v>
      </c>
      <c r="C24" s="317">
        <f>IF(C25&lt;&gt;"X","",IF(C22="Yes",C21,C15))</f>
        <v>-1.26458531725821</v>
      </c>
      <c r="D24" s="317" t="str">
        <f t="shared" ref="D24:AT24" si="130">IF(D25&lt;&gt;"X","",IF(D22="Yes",D21,D15))</f>
        <v/>
      </c>
      <c r="E24" s="317" t="str">
        <f t="shared" si="130"/>
        <v/>
      </c>
      <c r="F24" s="317" t="str">
        <f t="shared" si="130"/>
        <v/>
      </c>
      <c r="G24" s="317">
        <f t="shared" ref="G24" si="131">IF(G25&lt;&gt;"X","",IF(G22="Yes",G21,G15))</f>
        <v>-3.5105543757085966</v>
      </c>
      <c r="H24" s="317" t="str">
        <f t="shared" ref="H24" si="132">IF(H25&lt;&gt;"X","",IF(H22="Yes",H21,H15))</f>
        <v/>
      </c>
      <c r="I24" s="317">
        <f t="shared" ref="I24" si="133">IF(I25&lt;&gt;"X","",IF(I22="Yes",I21,I15))</f>
        <v>-1.0447607452645908</v>
      </c>
      <c r="J24" s="317">
        <f t="shared" ref="J24" si="134">IF(J25&lt;&gt;"X","",IF(J22="Yes",J21,J15))</f>
        <v>-2.6180491130386789</v>
      </c>
      <c r="K24" s="317" t="str">
        <f t="shared" ref="K24" si="135">IF(K25&lt;&gt;"X","",IF(K22="Yes",K21,K15))</f>
        <v/>
      </c>
      <c r="L24" s="317">
        <f t="shared" ref="L24" si="136">IF(L25&lt;&gt;"X","",IF(L22="Yes",L21,L15))</f>
        <v>3.506574412090647</v>
      </c>
      <c r="M24" s="317" t="str">
        <f t="shared" ref="M24" si="137">IF(M25&lt;&gt;"X","",IF(M22="Yes",M21,M15))</f>
        <v/>
      </c>
      <c r="N24" s="317">
        <f t="shared" ref="N24" si="138">IF(N25&lt;&gt;"X","",IF(N22="Yes",N21,N15))</f>
        <v>3.3745839759140672</v>
      </c>
      <c r="O24" s="317">
        <f t="shared" ref="O24" si="139">IF(O25&lt;&gt;"X","",IF(O22="Yes",O21,O15))</f>
        <v>2.1557021106637073</v>
      </c>
      <c r="P24" s="317" t="str">
        <f t="shared" ref="P24" si="140">IF(P25&lt;&gt;"X","",IF(P22="Yes",P21,P15))</f>
        <v/>
      </c>
      <c r="Q24" s="317" t="str">
        <f t="shared" ref="Q24" si="141">IF(Q25&lt;&gt;"X","",IF(Q22="Yes",Q21,Q15))</f>
        <v/>
      </c>
      <c r="R24" s="317" t="str">
        <f t="shared" ref="R24" si="142">IF(R25&lt;&gt;"X","",IF(R22="Yes",R21,R15))</f>
        <v/>
      </c>
      <c r="S24" s="317">
        <f t="shared" ref="S24" si="143">IF(S25&lt;&gt;"X","",IF(S22="Yes",S21,S15))</f>
        <v>5.6081955283798202</v>
      </c>
      <c r="T24" s="317">
        <f t="shared" ref="T24" si="144">IF(T25&lt;&gt;"X","",IF(T22="Yes",T21,T15))</f>
        <v>1.3145032794130169</v>
      </c>
      <c r="U24" s="317" t="str">
        <f t="shared" ref="U24" si="145">IF(U25&lt;&gt;"X","",IF(U22="Yes",U21,U15))</f>
        <v/>
      </c>
      <c r="V24" s="317">
        <f t="shared" ref="V24" si="146">IF(V25&lt;&gt;"X","",IF(V22="Yes",V21,V15))</f>
        <v>2.5869639059328993</v>
      </c>
      <c r="W24" s="317" t="str">
        <f t="shared" ref="W24" si="147">IF(W25&lt;&gt;"X","",IF(W22="Yes",W21,W15))</f>
        <v/>
      </c>
      <c r="X24" s="317" t="str">
        <f t="shared" ref="X24" si="148">IF(X25&lt;&gt;"X","",IF(X22="Yes",X21,X15))</f>
        <v/>
      </c>
      <c r="Y24" s="317" t="str">
        <f t="shared" ref="Y24" si="149">IF(Y25&lt;&gt;"X","",IF(Y22="Yes",Y21,Y15))</f>
        <v/>
      </c>
      <c r="Z24" s="317" t="str">
        <f t="shared" ref="Z24" si="150">IF(Z25&lt;&gt;"X","",IF(Z22="Yes",Z21,Z15))</f>
        <v/>
      </c>
      <c r="AA24" s="317">
        <f t="shared" ref="AA24" si="151">IF(AA25&lt;&gt;"X","",IF(AA22="Yes",AA21,AA15))</f>
        <v>1.4974531650435103</v>
      </c>
      <c r="AB24" s="317" t="str">
        <f t="shared" ref="AB24" si="152">IF(AB25&lt;&gt;"X","",IF(AB22="Yes",AB21,AB15))</f>
        <v/>
      </c>
      <c r="AC24" s="317" t="str">
        <f t="shared" ref="AC24" si="153">IF(AC25&lt;&gt;"X","",IF(AC22="Yes",AC21,AC15))</f>
        <v/>
      </c>
      <c r="AD24" s="317">
        <f t="shared" ref="AD24" si="154">IF(AD25&lt;&gt;"X","",IF(AD22="Yes",AD21,AD15))</f>
        <v>1.3352749681377178</v>
      </c>
      <c r="AE24" s="317" t="str">
        <f t="shared" ref="AE24" si="155">IF(AE25&lt;&gt;"X","",IF(AE22="Yes",AE21,AE15))</f>
        <v/>
      </c>
      <c r="AF24" s="317" t="str">
        <f t="shared" ref="AF24" si="156">IF(AF25&lt;&gt;"X","",IF(AF22="Yes",AF21,AF15))</f>
        <v/>
      </c>
      <c r="AG24" s="317" t="str">
        <f t="shared" ref="AG24" si="157">IF(AG25&lt;&gt;"X","",IF(AG22="Yes",AG21,AG15))</f>
        <v/>
      </c>
      <c r="AH24" s="317" t="str">
        <f t="shared" ref="AH24" si="158">IF(AH25&lt;&gt;"X","",IF(AH22="Yes",AH21,AH15))</f>
        <v/>
      </c>
      <c r="AI24" s="317">
        <f t="shared" ref="AI24" si="159">IF(AI25&lt;&gt;"X","",IF(AI22="Yes",AI21,AI15))</f>
        <v>8.5458330917380572</v>
      </c>
      <c r="AJ24" s="317">
        <f t="shared" ref="AJ24" si="160">IF(AJ25&lt;&gt;"X","",IF(AJ22="Yes",AJ21,AJ15))</f>
        <v>2.503972407643333</v>
      </c>
      <c r="AK24" s="317">
        <f t="shared" ref="AK24" si="161">IF(AK25&lt;&gt;"X","",IF(AK22="Yes",AK21,AK15))</f>
        <v>1.0531220170393238</v>
      </c>
      <c r="AL24" s="317" t="str">
        <f t="shared" ref="AL24" si="162">IF(AL25&lt;&gt;"X","",IF(AL22="Yes",AL21,AL15))</f>
        <v/>
      </c>
      <c r="AM24" s="317" t="str">
        <f t="shared" ref="AM24" si="163">IF(AM25&lt;&gt;"X","",IF(AM22="Yes",AM21,AM15))</f>
        <v/>
      </c>
      <c r="AN24" s="317" t="str">
        <f t="shared" ref="AN24" si="164">IF(AN25&lt;&gt;"X","",IF(AN22="Yes",AN21,AN15))</f>
        <v/>
      </c>
      <c r="AO24" s="317">
        <f t="shared" ref="AO24" si="165">IF(AO25&lt;&gt;"X","",IF(AO22="Yes",AO21,AO15))</f>
        <v>3.467982700478462</v>
      </c>
      <c r="AP24" s="317" t="str">
        <f t="shared" ref="AP24" si="166">IF(AP25&lt;&gt;"X","",IF(AP22="Yes",AP21,AP15))</f>
        <v/>
      </c>
      <c r="AQ24" s="317" t="str">
        <f t="shared" ref="AQ24" si="167">IF(AQ25&lt;&gt;"X","",IF(AQ22="Yes",AQ21,AQ15))</f>
        <v/>
      </c>
      <c r="AR24" s="317" t="str">
        <f t="shared" ref="AR24" si="168">IF(AR25&lt;&gt;"X","",IF(AR22="Yes",AR21,AR15))</f>
        <v/>
      </c>
      <c r="AS24" s="317">
        <f t="shared" ref="AS24" si="169">IF(AS25&lt;&gt;"X","",IF(AS22="Yes",AS21,AS15))</f>
        <v>2.4330586279632738</v>
      </c>
      <c r="AT24" s="317" t="str">
        <f t="shared" si="130"/>
        <v/>
      </c>
      <c r="AU24" s="295"/>
    </row>
    <row r="25" spans="1:47" ht="15" thickBot="1">
      <c r="A25" s="349" t="s">
        <v>166</v>
      </c>
      <c r="B25" s="350"/>
      <c r="C25" s="257" t="str">
        <f>IF(OR(C22="Yes",C17="No"),"X","")</f>
        <v>X</v>
      </c>
      <c r="D25" s="258" t="str">
        <f t="shared" ref="D25:AT25" si="170">IF(OR(D22="Yes",D17="No"),"X","")</f>
        <v/>
      </c>
      <c r="E25" s="258" t="str">
        <f t="shared" si="170"/>
        <v/>
      </c>
      <c r="F25" s="258" t="str">
        <f t="shared" ref="F25:AS25" si="171">IF(OR(F22="Yes",F17="No"),"X","")</f>
        <v/>
      </c>
      <c r="G25" s="258" t="str">
        <f t="shared" si="171"/>
        <v>X</v>
      </c>
      <c r="H25" s="258" t="str">
        <f t="shared" si="171"/>
        <v/>
      </c>
      <c r="I25" s="258" t="str">
        <f t="shared" si="171"/>
        <v>X</v>
      </c>
      <c r="J25" s="258" t="str">
        <f t="shared" si="171"/>
        <v>X</v>
      </c>
      <c r="K25" s="258" t="str">
        <f t="shared" si="171"/>
        <v/>
      </c>
      <c r="L25" s="258" t="str">
        <f t="shared" si="171"/>
        <v>X</v>
      </c>
      <c r="M25" s="258" t="str">
        <f t="shared" si="171"/>
        <v/>
      </c>
      <c r="N25" s="258" t="str">
        <f t="shared" si="171"/>
        <v>X</v>
      </c>
      <c r="O25" s="258" t="str">
        <f t="shared" si="171"/>
        <v>X</v>
      </c>
      <c r="P25" s="258" t="str">
        <f t="shared" si="171"/>
        <v/>
      </c>
      <c r="Q25" s="258" t="str">
        <f t="shared" si="171"/>
        <v/>
      </c>
      <c r="R25" s="258" t="str">
        <f t="shared" si="171"/>
        <v/>
      </c>
      <c r="S25" s="258" t="str">
        <f t="shared" si="171"/>
        <v>X</v>
      </c>
      <c r="T25" s="258" t="str">
        <f t="shared" si="171"/>
        <v>X</v>
      </c>
      <c r="U25" s="258" t="str">
        <f t="shared" si="171"/>
        <v/>
      </c>
      <c r="V25" s="258" t="str">
        <f t="shared" si="171"/>
        <v>X</v>
      </c>
      <c r="W25" s="258" t="str">
        <f t="shared" si="171"/>
        <v/>
      </c>
      <c r="X25" s="258" t="str">
        <f t="shared" si="171"/>
        <v/>
      </c>
      <c r="Y25" s="258" t="str">
        <f t="shared" si="171"/>
        <v/>
      </c>
      <c r="Z25" s="258" t="str">
        <f t="shared" si="171"/>
        <v/>
      </c>
      <c r="AA25" s="258" t="str">
        <f t="shared" si="171"/>
        <v>X</v>
      </c>
      <c r="AB25" s="258" t="str">
        <f t="shared" si="171"/>
        <v/>
      </c>
      <c r="AC25" s="258" t="str">
        <f t="shared" si="171"/>
        <v/>
      </c>
      <c r="AD25" s="258" t="str">
        <f t="shared" si="171"/>
        <v>X</v>
      </c>
      <c r="AE25" s="258" t="str">
        <f t="shared" si="171"/>
        <v/>
      </c>
      <c r="AF25" s="258" t="str">
        <f t="shared" si="171"/>
        <v/>
      </c>
      <c r="AG25" s="258" t="str">
        <f t="shared" si="171"/>
        <v/>
      </c>
      <c r="AH25" s="258" t="str">
        <f t="shared" si="171"/>
        <v/>
      </c>
      <c r="AI25" s="258" t="str">
        <f t="shared" si="171"/>
        <v>X</v>
      </c>
      <c r="AJ25" s="258" t="str">
        <f t="shared" si="171"/>
        <v>X</v>
      </c>
      <c r="AK25" s="258" t="str">
        <f t="shared" si="171"/>
        <v>X</v>
      </c>
      <c r="AL25" s="258" t="str">
        <f t="shared" si="171"/>
        <v/>
      </c>
      <c r="AM25" s="258" t="str">
        <f t="shared" si="171"/>
        <v/>
      </c>
      <c r="AN25" s="258" t="str">
        <f t="shared" si="171"/>
        <v/>
      </c>
      <c r="AO25" s="258" t="str">
        <f t="shared" si="171"/>
        <v>X</v>
      </c>
      <c r="AP25" s="258" t="str">
        <f t="shared" si="171"/>
        <v/>
      </c>
      <c r="AQ25" s="258" t="str">
        <f t="shared" si="171"/>
        <v/>
      </c>
      <c r="AR25" s="258" t="str">
        <f t="shared" si="171"/>
        <v/>
      </c>
      <c r="AS25" s="258" t="str">
        <f t="shared" si="171"/>
        <v>X</v>
      </c>
      <c r="AT25" s="258" t="str">
        <f t="shared" si="170"/>
        <v/>
      </c>
      <c r="AU25" s="296"/>
    </row>
    <row r="29" spans="1:47" ht="18" thickBot="1">
      <c r="A29" s="287" t="s">
        <v>156</v>
      </c>
      <c r="B29" s="344"/>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8"/>
      <c r="AC29" s="288"/>
      <c r="AD29" s="288"/>
      <c r="AE29" s="288"/>
      <c r="AF29" s="288"/>
      <c r="AG29" s="288"/>
      <c r="AH29" s="288"/>
      <c r="AI29" s="288"/>
      <c r="AJ29" s="288"/>
      <c r="AK29" s="288"/>
      <c r="AL29" s="288"/>
      <c r="AM29" s="288"/>
      <c r="AN29" s="288"/>
      <c r="AO29" s="288"/>
      <c r="AP29" s="288"/>
      <c r="AQ29" s="288"/>
      <c r="AR29" s="288"/>
      <c r="AS29" s="288"/>
      <c r="AT29" s="288"/>
    </row>
    <row r="30" spans="1:47" ht="15" thickBot="1">
      <c r="A30" s="299"/>
      <c r="B30" s="300"/>
      <c r="C30" s="318" t="str">
        <f>'QoL DATA'!C$14</f>
        <v>b11</v>
      </c>
      <c r="D30" s="319" t="str">
        <f>'QoL DATA'!D$14</f>
        <v>b11</v>
      </c>
      <c r="E30" s="319" t="str">
        <f>'QoL DATA'!E$14</f>
        <v>b12</v>
      </c>
      <c r="F30" s="319" t="str">
        <f>'QoL DATA'!F$14</f>
        <v>b12</v>
      </c>
      <c r="G30" s="319" t="str">
        <f>'QoL DATA'!G$14</f>
        <v>b13</v>
      </c>
      <c r="H30" s="319" t="str">
        <f>'QoL DATA'!H$14</f>
        <v>b13</v>
      </c>
      <c r="I30" s="319" t="str">
        <f>'QoL DATA'!I$14</f>
        <v>b21</v>
      </c>
      <c r="J30" s="319" t="str">
        <f>'QoL DATA'!J$14</f>
        <v>b21</v>
      </c>
      <c r="K30" s="319" t="str">
        <f>'QoL DATA'!K$14</f>
        <v>b22</v>
      </c>
      <c r="L30" s="319" t="str">
        <f>'QoL DATA'!L$14</f>
        <v>b22</v>
      </c>
      <c r="M30" s="319" t="str">
        <f>'QoL DATA'!M$14</f>
        <v>b23</v>
      </c>
      <c r="N30" s="319" t="str">
        <f>'QoL DATA'!N$14</f>
        <v>b23</v>
      </c>
      <c r="O30" s="319" t="str">
        <f>'QoL DATA'!O$14</f>
        <v>b24</v>
      </c>
      <c r="P30" s="319" t="str">
        <f>'QoL DATA'!P$14</f>
        <v>b24</v>
      </c>
      <c r="Q30" s="319" t="str">
        <f>'QoL DATA'!Q$14</f>
        <v>b25</v>
      </c>
      <c r="R30" s="319" t="str">
        <f>'QoL DATA'!R$14</f>
        <v>b25</v>
      </c>
      <c r="S30" s="319" t="str">
        <f>'QoL DATA'!S$14</f>
        <v>b26</v>
      </c>
      <c r="T30" s="319" t="str">
        <f>'QoL DATA'!T$14</f>
        <v>b26</v>
      </c>
      <c r="U30" s="319" t="str">
        <f>'QoL DATA'!U$14</f>
        <v>b31</v>
      </c>
      <c r="V30" s="319" t="str">
        <f>'QoL DATA'!V$14</f>
        <v>b31</v>
      </c>
      <c r="W30" s="319" t="str">
        <f>'QoL DATA'!W$14</f>
        <v>b32</v>
      </c>
      <c r="X30" s="319" t="str">
        <f>'QoL DATA'!X$14</f>
        <v>b32</v>
      </c>
      <c r="Y30" s="319" t="str">
        <f>'QoL DATA'!Y$14</f>
        <v>m11</v>
      </c>
      <c r="Z30" s="319" t="str">
        <f>'QoL DATA'!Z$14</f>
        <v>m11</v>
      </c>
      <c r="AA30" s="319" t="str">
        <f>'QoL DATA'!AA$14</f>
        <v>m12</v>
      </c>
      <c r="AB30" s="319" t="str">
        <f>'QoL DATA'!AB$14</f>
        <v>m12</v>
      </c>
      <c r="AC30" s="319" t="str">
        <f>'QoL DATA'!AC$14</f>
        <v>m21</v>
      </c>
      <c r="AD30" s="319" t="str">
        <f>'QoL DATA'!AD$14</f>
        <v>m21</v>
      </c>
      <c r="AE30" s="319" t="str">
        <f>'QoL DATA'!AE$14</f>
        <v>m22</v>
      </c>
      <c r="AF30" s="319" t="str">
        <f>'QoL DATA'!AF$14</f>
        <v>m22</v>
      </c>
      <c r="AG30" s="319" t="str">
        <f>'QoL DATA'!AG$14</f>
        <v>m31</v>
      </c>
      <c r="AH30" s="319" t="str">
        <f>'QoL DATA'!AH$14</f>
        <v>m31</v>
      </c>
      <c r="AI30" s="319" t="str">
        <f>'QoL DATA'!AI$14</f>
        <v>m32</v>
      </c>
      <c r="AJ30" s="319" t="str">
        <f>'QoL DATA'!AJ$14</f>
        <v>m32</v>
      </c>
      <c r="AK30" s="319" t="str">
        <f>'QoL DATA'!AK$14</f>
        <v>f11</v>
      </c>
      <c r="AL30" s="319" t="str">
        <f>'QoL DATA'!AL$14</f>
        <v>f11</v>
      </c>
      <c r="AM30" s="319" t="str">
        <f>'QoL DATA'!AM$14</f>
        <v>f12</v>
      </c>
      <c r="AN30" s="319" t="str">
        <f>'QoL DATA'!AN$14</f>
        <v>f12</v>
      </c>
      <c r="AO30" s="319" t="str">
        <f>'QoL DATA'!AO$14</f>
        <v>f21</v>
      </c>
      <c r="AP30" s="319" t="str">
        <f>'QoL DATA'!AP$14</f>
        <v>f21</v>
      </c>
      <c r="AQ30" s="319" t="str">
        <f>'QoL DATA'!AQ$14</f>
        <v>f22</v>
      </c>
      <c r="AR30" s="319" t="str">
        <f>'QoL DATA'!AR$14</f>
        <v>f22</v>
      </c>
      <c r="AS30" s="319" t="str">
        <f>'QoL DATA'!AS$14</f>
        <v>f31</v>
      </c>
      <c r="AT30" s="320" t="str">
        <f>'QoL DATA'!AT$14</f>
        <v>f31</v>
      </c>
    </row>
    <row r="31" spans="1:47" ht="15" thickBot="1">
      <c r="A31" s="351" t="str">
        <f>'TQoL Indexes'!B9</f>
        <v>Municipality name</v>
      </c>
      <c r="B31" s="321" t="str">
        <f>'TQoL Indexes'!C9</f>
        <v>Code</v>
      </c>
      <c r="C31" s="322" t="str">
        <f>C$5</f>
        <v>Ind 1</v>
      </c>
      <c r="D31" s="323" t="str">
        <f>D$5</f>
        <v>Ind 2</v>
      </c>
      <c r="E31" s="323" t="str">
        <f>E$5</f>
        <v>Ind 1</v>
      </c>
      <c r="F31" s="323" t="str">
        <f>F$5</f>
        <v>Ind 1</v>
      </c>
      <c r="G31" s="323" t="str">
        <f t="shared" ref="G31:AS31" si="172">G$5</f>
        <v>Ind 1</v>
      </c>
      <c r="H31" s="323" t="str">
        <f t="shared" si="172"/>
        <v>Ind 1</v>
      </c>
      <c r="I31" s="323" t="str">
        <f t="shared" si="172"/>
        <v>Ind 1</v>
      </c>
      <c r="J31" s="323" t="str">
        <f t="shared" si="172"/>
        <v>Ind 1</v>
      </c>
      <c r="K31" s="323" t="str">
        <f t="shared" si="172"/>
        <v>Ind 1</v>
      </c>
      <c r="L31" s="323" t="str">
        <f t="shared" si="172"/>
        <v>Ind 1</v>
      </c>
      <c r="M31" s="323" t="str">
        <f t="shared" si="172"/>
        <v>Ind 1</v>
      </c>
      <c r="N31" s="323" t="str">
        <f t="shared" si="172"/>
        <v>Ind 1</v>
      </c>
      <c r="O31" s="323" t="str">
        <f t="shared" si="172"/>
        <v>Ind 1</v>
      </c>
      <c r="P31" s="323" t="str">
        <f t="shared" si="172"/>
        <v>Ind 1</v>
      </c>
      <c r="Q31" s="323" t="str">
        <f t="shared" si="172"/>
        <v>Ind 1</v>
      </c>
      <c r="R31" s="323" t="str">
        <f t="shared" si="172"/>
        <v>Ind 1</v>
      </c>
      <c r="S31" s="323" t="str">
        <f t="shared" si="172"/>
        <v>Ind 1</v>
      </c>
      <c r="T31" s="323" t="str">
        <f t="shared" si="172"/>
        <v>Ind 1</v>
      </c>
      <c r="U31" s="323" t="str">
        <f t="shared" si="172"/>
        <v>Ind 1</v>
      </c>
      <c r="V31" s="323" t="str">
        <f t="shared" si="172"/>
        <v>Ind 1</v>
      </c>
      <c r="W31" s="323" t="str">
        <f t="shared" si="172"/>
        <v>Ind 1</v>
      </c>
      <c r="X31" s="323" t="str">
        <f t="shared" si="172"/>
        <v>Ind 1</v>
      </c>
      <c r="Y31" s="323" t="str">
        <f t="shared" si="172"/>
        <v>Ind 1</v>
      </c>
      <c r="Z31" s="323" t="str">
        <f t="shared" si="172"/>
        <v>Ind 1</v>
      </c>
      <c r="AA31" s="323" t="str">
        <f t="shared" si="172"/>
        <v>Ind 1</v>
      </c>
      <c r="AB31" s="323" t="str">
        <f t="shared" si="172"/>
        <v>Ind 1</v>
      </c>
      <c r="AC31" s="323" t="str">
        <f t="shared" si="172"/>
        <v>Ind 1</v>
      </c>
      <c r="AD31" s="323" t="str">
        <f t="shared" si="172"/>
        <v>Ind 1</v>
      </c>
      <c r="AE31" s="323" t="str">
        <f t="shared" si="172"/>
        <v>Ind 1</v>
      </c>
      <c r="AF31" s="323" t="str">
        <f t="shared" si="172"/>
        <v>Ind 1</v>
      </c>
      <c r="AG31" s="323" t="str">
        <f t="shared" si="172"/>
        <v>Ind 1</v>
      </c>
      <c r="AH31" s="323" t="str">
        <f t="shared" si="172"/>
        <v>Ind 1</v>
      </c>
      <c r="AI31" s="323" t="str">
        <f t="shared" si="172"/>
        <v>Ind 1</v>
      </c>
      <c r="AJ31" s="323" t="str">
        <f t="shared" si="172"/>
        <v>Ind 1</v>
      </c>
      <c r="AK31" s="323" t="str">
        <f t="shared" si="172"/>
        <v>Ind 1</v>
      </c>
      <c r="AL31" s="323" t="str">
        <f t="shared" si="172"/>
        <v>Ind 1</v>
      </c>
      <c r="AM31" s="323" t="str">
        <f t="shared" si="172"/>
        <v>Ind 1</v>
      </c>
      <c r="AN31" s="323" t="str">
        <f t="shared" si="172"/>
        <v>Ind 1</v>
      </c>
      <c r="AO31" s="323" t="str">
        <f t="shared" si="172"/>
        <v>Ind 1</v>
      </c>
      <c r="AP31" s="323" t="str">
        <f t="shared" si="172"/>
        <v>Ind 1</v>
      </c>
      <c r="AQ31" s="323" t="str">
        <f t="shared" si="172"/>
        <v>Ind 1</v>
      </c>
      <c r="AR31" s="323" t="str">
        <f t="shared" si="172"/>
        <v>Ind 1</v>
      </c>
      <c r="AS31" s="323" t="str">
        <f t="shared" si="172"/>
        <v>Ind 1</v>
      </c>
      <c r="AT31" s="324" t="str">
        <f>AT$5</f>
        <v>Ind 41</v>
      </c>
    </row>
    <row r="32" spans="1:47">
      <c r="A32" s="325" t="str">
        <f>'TQoL Indexes'!B10</f>
        <v>Ajdovščina</v>
      </c>
      <c r="B32" s="326">
        <f>'TQoL Indexes'!C10</f>
        <v>1</v>
      </c>
      <c r="C32" s="301">
        <f>IFERROR(INDEX('QoL DATA'!$C$17:$WWY$228,MATCH($B32,'QoL DATA'!$A$17:$A$228,0),MATCH(C$3,'QoL DATA'!$C$16:$WWY$16,0)),"-")</f>
        <v>65.307347963751511</v>
      </c>
      <c r="D32" s="301">
        <f>IFERROR(INDEX('QoL DATA'!$C$17:$WWY$228,MATCH($B32,'QoL DATA'!$A$17:$A$228,0),MATCH(D$3,'QoL DATA'!$C$16:$WWY$16,0)),"-")</f>
        <v>96.8</v>
      </c>
      <c r="E32" s="301">
        <f>IFERROR(INDEX('QoL DATA'!$C$17:$WWY$228,MATCH($B32,'QoL DATA'!$A$17:$A$228,0),MATCH(E$3,'QoL DATA'!$C$16:$WWY$16,0)),"-")</f>
        <v>527.9</v>
      </c>
      <c r="F32" s="301">
        <f>IFERROR(INDEX('QoL DATA'!$C$17:$WWY$228,MATCH($B32,'QoL DATA'!$A$17:$A$228,0),MATCH(F$3,'QoL DATA'!$C$16:$WWY$16,0)),"-")</f>
        <v>68.541635333634133</v>
      </c>
      <c r="G32" s="301">
        <f>IFERROR(INDEX('QoL DATA'!$C$17:$WWY$228,MATCH($B32,'QoL DATA'!$A$17:$A$228,0),MATCH(G$3,'QoL DATA'!$C$16:$WWY$16,0)),"-")</f>
        <v>94.054243745926698</v>
      </c>
      <c r="H32" s="301">
        <f>IFERROR(INDEX('QoL DATA'!$C$17:$WWY$228,MATCH($B32,'QoL DATA'!$A$17:$A$228,0),MATCH(H$3,'QoL DATA'!$C$16:$WWY$16,0)),"-")</f>
        <v>3</v>
      </c>
      <c r="I32" s="301">
        <f>IFERROR(INDEX('QoL DATA'!$C$17:$WWY$228,MATCH($B32,'QoL DATA'!$A$17:$A$228,0),MATCH(I$3,'QoL DATA'!$C$16:$WWY$16,0)),"-")</f>
        <v>56.058513631016318</v>
      </c>
      <c r="J32" s="301">
        <f>IFERROR(INDEX('QoL DATA'!$C$17:$WWY$228,MATCH($B32,'QoL DATA'!$A$17:$A$228,0),MATCH(J$3,'QoL DATA'!$C$16:$WWY$16,0)),"-")</f>
        <v>93.477715947260236</v>
      </c>
      <c r="K32" s="301">
        <f>IFERROR(INDEX('QoL DATA'!$C$17:$WWY$228,MATCH($B32,'QoL DATA'!$A$17:$A$228,0),MATCH(K$3,'QoL DATA'!$C$16:$WWY$16,0)),"-")</f>
        <v>44.81</v>
      </c>
      <c r="L32" s="301">
        <f>IFERROR(INDEX('QoL DATA'!$C$17:$WWY$228,MATCH($B32,'QoL DATA'!$A$17:$A$228,0),MATCH(L$3,'QoL DATA'!$C$16:$WWY$16,0)),"-")</f>
        <v>0</v>
      </c>
      <c r="M32" s="301">
        <f>IFERROR(INDEX('QoL DATA'!$C$17:$WWY$228,MATCH($B32,'QoL DATA'!$A$17:$A$228,0),MATCH(M$3,'QoL DATA'!$C$16:$WWY$16,0)),"-")</f>
        <v>48.7</v>
      </c>
      <c r="N32" s="301">
        <f>IFERROR(INDEX('QoL DATA'!$C$17:$WWY$228,MATCH($B32,'QoL DATA'!$A$17:$A$228,0),MATCH(N$3,'QoL DATA'!$C$16:$WWY$16,0)),"-")</f>
        <v>83.5</v>
      </c>
      <c r="O32" s="301">
        <f>IFERROR(INDEX('QoL DATA'!$C$17:$WWY$228,MATCH($B32,'QoL DATA'!$A$17:$A$228,0),MATCH(O$3,'QoL DATA'!$C$16:$WWY$16,0)),"-")</f>
        <v>1.5446088150068629</v>
      </c>
      <c r="P32" s="301">
        <f>IFERROR(INDEX('QoL DATA'!$C$17:$WWY$228,MATCH($B32,'QoL DATA'!$A$17:$A$228,0),MATCH(P$3,'QoL DATA'!$C$16:$WWY$16,0)),"-")</f>
        <v>63.347871860430139</v>
      </c>
      <c r="Q32" s="301" t="str">
        <f>IFERROR(INDEX('QoL DATA'!$C$17:$WWY$228,MATCH($B32,'QoL DATA'!$A$17:$A$228,0),MATCH(Q$3,'QoL DATA'!$C$16:$WWY$16,0)),"-")</f>
        <v>-</v>
      </c>
      <c r="R32" s="301" t="str">
        <f>IFERROR(INDEX('QoL DATA'!$C$17:$WWY$228,MATCH($B32,'QoL DATA'!$A$17:$A$228,0),MATCH(R$3,'QoL DATA'!$C$16:$WWY$16,0)),"-")</f>
        <v>-</v>
      </c>
      <c r="S32" s="301">
        <f>IFERROR(INDEX('QoL DATA'!$C$17:$WWY$228,MATCH($B32,'QoL DATA'!$A$17:$A$228,0),MATCH(S$3,'QoL DATA'!$C$16:$WWY$16,0)),"-")</f>
        <v>41.313778145011362</v>
      </c>
      <c r="T32" s="301">
        <f>IFERROR(INDEX('QoL DATA'!$C$17:$WWY$228,MATCH($B32,'QoL DATA'!$A$17:$A$228,0),MATCH(T$3,'QoL DATA'!$C$16:$WWY$16,0)),"-")</f>
        <v>4.0283428207475813</v>
      </c>
      <c r="U32" s="301">
        <f>IFERROR(INDEX('QoL DATA'!$C$17:$WWY$228,MATCH($B32,'QoL DATA'!$A$17:$A$228,0),MATCH(U$3,'QoL DATA'!$C$16:$WWY$16,0)),"-")</f>
        <v>67.358128482901591</v>
      </c>
      <c r="V32" s="301">
        <f>IFERROR(INDEX('QoL DATA'!$C$17:$WWY$228,MATCH($B32,'QoL DATA'!$A$17:$A$228,0),MATCH(V$3,'QoL DATA'!$C$16:$WWY$16,0)),"-")</f>
        <v>1.3835075506300001</v>
      </c>
      <c r="W32" s="301">
        <f>IFERROR(INDEX('QoL DATA'!$C$17:$WWY$228,MATCH($B32,'QoL DATA'!$A$17:$A$228,0),MATCH(W$3,'QoL DATA'!$C$16:$WWY$16,0)),"-")</f>
        <v>82.238769138199999</v>
      </c>
      <c r="X32" s="301" t="str">
        <f>IFERROR(INDEX('QoL DATA'!$C$17:$WWY$228,MATCH($B32,'QoL DATA'!$A$17:$A$228,0),MATCH(X$3,'QoL DATA'!$C$16:$WWY$16,0)),"-")</f>
        <v>-</v>
      </c>
      <c r="Y32" s="301">
        <f>IFERROR(INDEX('QoL DATA'!$C$17:$WWY$228,MATCH($B32,'QoL DATA'!$A$17:$A$228,0),MATCH(Y$3,'QoL DATA'!$C$16:$WWY$16,0)),"-")</f>
        <v>900.6</v>
      </c>
      <c r="Z32" s="301">
        <f>IFERROR(INDEX('QoL DATA'!$C$17:$WWY$228,MATCH($B32,'QoL DATA'!$A$17:$A$228,0),MATCH(Z$3,'QoL DATA'!$C$16:$WWY$16,0)),"-")</f>
        <v>4.88</v>
      </c>
      <c r="AA32" s="301">
        <f>IFERROR(INDEX('QoL DATA'!$C$17:$WWY$228,MATCH($B32,'QoL DATA'!$A$17:$A$228,0),MATCH(AA$3,'QoL DATA'!$C$16:$WWY$16,0)),"-")</f>
        <v>8.1024145195268196E-2</v>
      </c>
      <c r="AB32" s="301">
        <f>IFERROR(INDEX('QoL DATA'!$C$17:$WWY$228,MATCH($B32,'QoL DATA'!$A$17:$A$228,0),MATCH(AB$3,'QoL DATA'!$C$16:$WWY$16,0)),"-")</f>
        <v>1.74</v>
      </c>
      <c r="AC32" s="301">
        <f>IFERROR(INDEX('QoL DATA'!$C$17:$WWY$228,MATCH($B32,'QoL DATA'!$A$17:$A$228,0),MATCH(AC$3,'QoL DATA'!$C$16:$WWY$16,0)),"-")</f>
        <v>9929.1299999999992</v>
      </c>
      <c r="AD32" s="301">
        <f>IFERROR(INDEX('QoL DATA'!$C$17:$WWY$228,MATCH($B32,'QoL DATA'!$A$17:$A$228,0),MATCH(AD$3,'QoL DATA'!$C$16:$WWY$16,0)),"-")</f>
        <v>6.433848100589028</v>
      </c>
      <c r="AE32" s="301">
        <f>IFERROR(INDEX('QoL DATA'!$C$17:$WWY$228,MATCH($B32,'QoL DATA'!$A$17:$A$228,0),MATCH(AE$3,'QoL DATA'!$C$16:$WWY$16,0)),"-")</f>
        <v>30.355472404115996</v>
      </c>
      <c r="AF32" s="301">
        <f>IFERROR(INDEX('QoL DATA'!$C$17:$WWY$228,MATCH($B32,'QoL DATA'!$A$17:$A$228,0),MATCH(AF$3,'QoL DATA'!$C$16:$WWY$16,0)),"-")</f>
        <v>11.4</v>
      </c>
      <c r="AG32" s="301">
        <f>IFERROR(INDEX('QoL DATA'!$C$17:$WWY$228,MATCH($B32,'QoL DATA'!$A$17:$A$228,0),MATCH(AG$3,'QoL DATA'!$C$16:$WWY$16,0)),"-")</f>
        <v>19.71</v>
      </c>
      <c r="AH32" s="301" t="str">
        <f>IFERROR(INDEX('QoL DATA'!$C$17:$WWY$228,MATCH($B32,'QoL DATA'!$A$17:$A$228,0),MATCH(AH$3,'QoL DATA'!$C$16:$WWY$16,0)),"-")</f>
        <v>-</v>
      </c>
      <c r="AI32" s="301">
        <f>IFERROR(INDEX('QoL DATA'!$C$17:$WWY$228,MATCH($B32,'QoL DATA'!$A$17:$A$228,0),MATCH(AI$3,'QoL DATA'!$C$16:$WWY$16,0)),"-")</f>
        <v>17.956623681737494</v>
      </c>
      <c r="AJ32" s="301">
        <f>IFERROR(INDEX('QoL DATA'!$C$17:$WWY$228,MATCH($B32,'QoL DATA'!$A$17:$A$228,0),MATCH(AJ$3,'QoL DATA'!$C$16:$WWY$16,0)),"-")</f>
        <v>83.053068066637209</v>
      </c>
      <c r="AK32" s="301">
        <f>IFERROR(INDEX('QoL DATA'!$C$17:$WWY$228,MATCH($B32,'QoL DATA'!$A$17:$A$228,0),MATCH(AK$3,'QoL DATA'!$C$16:$WWY$16,0)),"-")</f>
        <v>16.8</v>
      </c>
      <c r="AL32" s="301">
        <f>IFERROR(INDEX('QoL DATA'!$C$17:$WWY$228,MATCH($B32,'QoL DATA'!$A$17:$A$228,0),MATCH(AL$3,'QoL DATA'!$C$16:$WWY$16,0)),"-")</f>
        <v>14.58</v>
      </c>
      <c r="AM32" s="301">
        <f>IFERROR(INDEX('QoL DATA'!$C$17:$WWY$228,MATCH($B32,'QoL DATA'!$A$17:$A$228,0),MATCH(AM$3,'QoL DATA'!$C$16:$WWY$16,0)),"-")</f>
        <v>7.6</v>
      </c>
      <c r="AN32" s="301">
        <f>IFERROR(INDEX('QoL DATA'!$C$17:$WWY$228,MATCH($B32,'QoL DATA'!$A$17:$A$228,0),MATCH(AN$3,'QoL DATA'!$C$16:$WWY$16,0)),"-")</f>
        <v>71.790000000000006</v>
      </c>
      <c r="AO32" s="301">
        <f>IFERROR(INDEX('QoL DATA'!$C$17:$WWY$228,MATCH($B32,'QoL DATA'!$A$17:$A$228,0),MATCH(AO$3,'QoL DATA'!$C$16:$WWY$16,0)),"-")</f>
        <v>2.515609111246695</v>
      </c>
      <c r="AP32" s="301">
        <f>IFERROR(INDEX('QoL DATA'!$C$17:$WWY$228,MATCH($B32,'QoL DATA'!$A$17:$A$228,0),MATCH(AP$3,'QoL DATA'!$C$16:$WWY$16,0)),"-")</f>
        <v>72.55</v>
      </c>
      <c r="AQ32" s="301">
        <f>IFERROR(INDEX('QoL DATA'!$C$17:$WWY$228,MATCH($B32,'QoL DATA'!$A$17:$A$228,0),MATCH(AQ$3,'QoL DATA'!$C$16:$WWY$16,0)),"-")</f>
        <v>56.229584694353704</v>
      </c>
      <c r="AR32" s="301">
        <f>IFERROR(INDEX('QoL DATA'!$C$17:$WWY$228,MATCH($B32,'QoL DATA'!$A$17:$A$228,0),MATCH(AR$3,'QoL DATA'!$C$16:$WWY$16,0)),"-")</f>
        <v>3.67</v>
      </c>
      <c r="AS32" s="301">
        <f>IFERROR(INDEX('QoL DATA'!$C$17:$WWY$228,MATCH($B32,'QoL DATA'!$A$17:$A$228,0),MATCH(AS$3,'QoL DATA'!$C$16:$WWY$16,0)),"-")</f>
        <v>1.4801826450379787</v>
      </c>
      <c r="AT32" s="301">
        <f>IFERROR(INDEX('QoL DATA'!$C$17:$WWY$228,MATCH($B32,'QoL DATA'!$A$17:$A$228,0),MATCH(AT$3,'QoL DATA'!$C$16:$WWY$16,0)),"-")</f>
        <v>65.19366580145207</v>
      </c>
    </row>
    <row r="33" spans="1:47">
      <c r="A33" s="325" t="str">
        <f>'TQoL Indexes'!B11</f>
        <v>Ankaran/Ancarano</v>
      </c>
      <c r="B33" s="326">
        <f>'TQoL Indexes'!C11</f>
        <v>213</v>
      </c>
      <c r="C33" s="301" t="str">
        <f>IFERROR(INDEX('QoL DATA'!$C$17:$WWY$228,MATCH($B33,'QoL DATA'!$A$17:$A$228,0),MATCH(C$3,'QoL DATA'!$C$16:$WWY$16,0)),"-")</f>
        <v>-</v>
      </c>
      <c r="D33" s="301">
        <f>IFERROR(INDEX('QoL DATA'!$C$17:$WWY$228,MATCH($B33,'QoL DATA'!$A$17:$A$228,0),MATCH(D$3,'QoL DATA'!$C$16:$WWY$16,0)),"-")</f>
        <v>76.5</v>
      </c>
      <c r="E33" s="301">
        <f>IFERROR(INDEX('QoL DATA'!$C$17:$WWY$228,MATCH($B33,'QoL DATA'!$A$17:$A$228,0),MATCH(E$3,'QoL DATA'!$C$16:$WWY$16,0)),"-")</f>
        <v>564.79999999999995</v>
      </c>
      <c r="F33" s="301">
        <f>IFERROR(INDEX('QoL DATA'!$C$17:$WWY$228,MATCH($B33,'QoL DATA'!$A$17:$A$228,0),MATCH(F$3,'QoL DATA'!$C$16:$WWY$16,0)),"-")</f>
        <v>0.2708396027685826</v>
      </c>
      <c r="G33" s="301">
        <f>IFERROR(INDEX('QoL DATA'!$C$17:$WWY$228,MATCH($B33,'QoL DATA'!$A$17:$A$228,0),MATCH(G$3,'QoL DATA'!$C$16:$WWY$16,0)),"-")</f>
        <v>99.90972013241047</v>
      </c>
      <c r="H33" s="301">
        <f>IFERROR(INDEX('QoL DATA'!$C$17:$WWY$228,MATCH($B33,'QoL DATA'!$A$17:$A$228,0),MATCH(H$3,'QoL DATA'!$C$16:$WWY$16,0)),"-")</f>
        <v>5</v>
      </c>
      <c r="I33" s="301">
        <f>IFERROR(INDEX('QoL DATA'!$C$17:$WWY$228,MATCH($B33,'QoL DATA'!$A$17:$A$228,0),MATCH(I$3,'QoL DATA'!$C$16:$WWY$16,0)),"-")</f>
        <v>99.786259541984734</v>
      </c>
      <c r="J33" s="301">
        <f>IFERROR(INDEX('QoL DATA'!$C$17:$WWY$228,MATCH($B33,'QoL DATA'!$A$17:$A$228,0),MATCH(J$3,'QoL DATA'!$C$16:$WWY$16,0)),"-")</f>
        <v>99.90972013241047</v>
      </c>
      <c r="K33" s="301">
        <f>IFERROR(INDEX('QoL DATA'!$C$17:$WWY$228,MATCH($B33,'QoL DATA'!$A$17:$A$228,0),MATCH(K$3,'QoL DATA'!$C$16:$WWY$16,0)),"-")</f>
        <v>29.98</v>
      </c>
      <c r="L33" s="301">
        <f>IFERROR(INDEX('QoL DATA'!$C$17:$WWY$228,MATCH($B33,'QoL DATA'!$A$17:$A$228,0),MATCH(L$3,'QoL DATA'!$C$16:$WWY$16,0)),"-")</f>
        <v>7.0972320794889993E-2</v>
      </c>
      <c r="M33" s="301">
        <f>IFERROR(INDEX('QoL DATA'!$C$17:$WWY$228,MATCH($B33,'QoL DATA'!$A$17:$A$228,0),MATCH(M$3,'QoL DATA'!$C$16:$WWY$16,0)),"-")</f>
        <v>17.8</v>
      </c>
      <c r="N33" s="301">
        <f>IFERROR(INDEX('QoL DATA'!$C$17:$WWY$228,MATCH($B33,'QoL DATA'!$A$17:$A$228,0),MATCH(N$3,'QoL DATA'!$C$16:$WWY$16,0)),"-")</f>
        <v>70.5</v>
      </c>
      <c r="O33" s="301">
        <f>IFERROR(INDEX('QoL DATA'!$C$17:$WWY$228,MATCH($B33,'QoL DATA'!$A$17:$A$228,0),MATCH(O$3,'QoL DATA'!$C$16:$WWY$16,0)),"-")</f>
        <v>1.0223486012911158</v>
      </c>
      <c r="P33" s="301">
        <f>IFERROR(INDEX('QoL DATA'!$C$17:$WWY$228,MATCH($B33,'QoL DATA'!$A$17:$A$228,0),MATCH(P$3,'QoL DATA'!$C$16:$WWY$16,0)),"-")</f>
        <v>98.013842913030388</v>
      </c>
      <c r="Q33" s="301" t="str">
        <f>IFERROR(INDEX('QoL DATA'!$C$17:$WWY$228,MATCH($B33,'QoL DATA'!$A$17:$A$228,0),MATCH(Q$3,'QoL DATA'!$C$16:$WWY$16,0)),"-")</f>
        <v>-</v>
      </c>
      <c r="R33" s="301" t="str">
        <f>IFERROR(INDEX('QoL DATA'!$C$17:$WWY$228,MATCH($B33,'QoL DATA'!$A$17:$A$228,0),MATCH(R$3,'QoL DATA'!$C$16:$WWY$16,0)),"-")</f>
        <v>-</v>
      </c>
      <c r="S33" s="301">
        <f>IFERROR(INDEX('QoL DATA'!$C$17:$WWY$228,MATCH($B33,'QoL DATA'!$A$17:$A$228,0),MATCH(S$3,'QoL DATA'!$C$16:$WWY$16,0)),"-")</f>
        <v>0</v>
      </c>
      <c r="T33" s="301">
        <f>IFERROR(INDEX('QoL DATA'!$C$17:$WWY$228,MATCH($B33,'QoL DATA'!$A$17:$A$228,0),MATCH(T$3,'QoL DATA'!$C$16:$WWY$16,0)),"-")</f>
        <v>1.5045654742722097</v>
      </c>
      <c r="U33" s="301">
        <f>IFERROR(INDEX('QoL DATA'!$C$17:$WWY$228,MATCH($B33,'QoL DATA'!$A$17:$A$228,0),MATCH(U$3,'QoL DATA'!$C$16:$WWY$16,0)),"-")</f>
        <v>24.932396014466001</v>
      </c>
      <c r="V33" s="301">
        <f>IFERROR(INDEX('QoL DATA'!$C$17:$WWY$228,MATCH($B33,'QoL DATA'!$A$17:$A$228,0),MATCH(V$3,'QoL DATA'!$C$16:$WWY$16,0)),"-")</f>
        <v>2.70499286546</v>
      </c>
      <c r="W33" s="301">
        <f>IFERROR(INDEX('QoL DATA'!$C$17:$WWY$228,MATCH($B33,'QoL DATA'!$A$17:$A$228,0),MATCH(W$3,'QoL DATA'!$C$16:$WWY$16,0)),"-")</f>
        <v>2.2154491964399998</v>
      </c>
      <c r="X33" s="301" t="str">
        <f>IFERROR(INDEX('QoL DATA'!$C$17:$WWY$228,MATCH($B33,'QoL DATA'!$A$17:$A$228,0),MATCH(X$3,'QoL DATA'!$C$16:$WWY$16,0)),"-")</f>
        <v>-</v>
      </c>
      <c r="Y33" s="301">
        <f>IFERROR(INDEX('QoL DATA'!$C$17:$WWY$228,MATCH($B33,'QoL DATA'!$A$17:$A$228,0),MATCH(Y$3,'QoL DATA'!$C$16:$WWY$16,0)),"-")</f>
        <v>799.89</v>
      </c>
      <c r="Z33" s="301">
        <f>IFERROR(INDEX('QoL DATA'!$C$17:$WWY$228,MATCH($B33,'QoL DATA'!$A$17:$A$228,0),MATCH(Z$3,'QoL DATA'!$C$16:$WWY$16,0)),"-")</f>
        <v>4.8679133848352896</v>
      </c>
      <c r="AA33" s="301">
        <f>IFERROR(INDEX('QoL DATA'!$C$17:$WWY$228,MATCH($B33,'QoL DATA'!$A$17:$A$228,0),MATCH(AA$3,'QoL DATA'!$C$16:$WWY$16,0)),"-")</f>
        <v>3.1002945279801582E-2</v>
      </c>
      <c r="AB33" s="301">
        <f>IFERROR(INDEX('QoL DATA'!$C$17:$WWY$228,MATCH($B33,'QoL DATA'!$A$17:$A$228,0),MATCH(AB$3,'QoL DATA'!$C$16:$WWY$16,0)),"-")</f>
        <v>0.49</v>
      </c>
      <c r="AC33" s="301">
        <f>IFERROR(INDEX('QoL DATA'!$C$17:$WWY$228,MATCH($B33,'QoL DATA'!$A$17:$A$228,0),MATCH(AC$3,'QoL DATA'!$C$16:$WWY$16,0)),"-")</f>
        <v>11592.96</v>
      </c>
      <c r="AD33" s="301">
        <f>IFERROR(INDEX('QoL DATA'!$C$17:$WWY$228,MATCH($B33,'QoL DATA'!$A$17:$A$228,0),MATCH(AD$3,'QoL DATA'!$C$16:$WWY$16,0)),"-")</f>
        <v>7.7207914225710175</v>
      </c>
      <c r="AE33" s="301">
        <f>IFERROR(INDEX('QoL DATA'!$C$17:$WWY$228,MATCH($B33,'QoL DATA'!$A$17:$A$228,0),MATCH(AE$3,'QoL DATA'!$C$16:$WWY$16,0)),"-")</f>
        <v>36.348773841961851</v>
      </c>
      <c r="AF33" s="301">
        <f>IFERROR(INDEX('QoL DATA'!$C$17:$WWY$228,MATCH($B33,'QoL DATA'!$A$17:$A$228,0),MATCH(AF$3,'QoL DATA'!$C$16:$WWY$16,0)),"-")</f>
        <v>15.8</v>
      </c>
      <c r="AG33" s="301">
        <f>IFERROR(INDEX('QoL DATA'!$C$17:$WWY$228,MATCH($B33,'QoL DATA'!$A$17:$A$228,0),MATCH(AG$3,'QoL DATA'!$C$16:$WWY$16,0)),"-")</f>
        <v>23.53</v>
      </c>
      <c r="AH33" s="301" t="str">
        <f>IFERROR(INDEX('QoL DATA'!$C$17:$WWY$228,MATCH($B33,'QoL DATA'!$A$17:$A$228,0),MATCH(AH$3,'QoL DATA'!$C$16:$WWY$16,0)),"-")</f>
        <v>-</v>
      </c>
      <c r="AI33" s="301">
        <f>IFERROR(INDEX('QoL DATA'!$C$17:$WWY$228,MATCH($B33,'QoL DATA'!$A$17:$A$228,0),MATCH(AI$3,'QoL DATA'!$C$16:$WWY$16,0)),"-")</f>
        <v>0</v>
      </c>
      <c r="AJ33" s="301">
        <f>IFERROR(INDEX('QoL DATA'!$C$17:$WWY$228,MATCH($B33,'QoL DATA'!$A$17:$A$228,0),MATCH(AJ$3,'QoL DATA'!$C$16:$WWY$16,0)),"-")</f>
        <v>56.615845605332495</v>
      </c>
      <c r="AK33" s="301">
        <f>IFERROR(INDEX('QoL DATA'!$C$17:$WWY$228,MATCH($B33,'QoL DATA'!$A$17:$A$228,0),MATCH(AK$3,'QoL DATA'!$C$16:$WWY$16,0)),"-")</f>
        <v>9.07</v>
      </c>
      <c r="AL33" s="301">
        <f>IFERROR(INDEX('QoL DATA'!$C$17:$WWY$228,MATCH($B33,'QoL DATA'!$A$17:$A$228,0),MATCH(AL$3,'QoL DATA'!$C$16:$WWY$16,0)),"-")</f>
        <v>13.933069736407401</v>
      </c>
      <c r="AM33" s="301">
        <f>IFERROR(INDEX('QoL DATA'!$C$17:$WWY$228,MATCH($B33,'QoL DATA'!$A$17:$A$228,0),MATCH(AM$3,'QoL DATA'!$C$16:$WWY$16,0)),"-")</f>
        <v>7.5</v>
      </c>
      <c r="AN33" s="301">
        <f>IFERROR(INDEX('QoL DATA'!$C$17:$WWY$228,MATCH($B33,'QoL DATA'!$A$17:$A$228,0),MATCH(AN$3,'QoL DATA'!$C$16:$WWY$16,0)),"-")</f>
        <v>73.290000000000006</v>
      </c>
      <c r="AO33" s="301">
        <f>IFERROR(INDEX('QoL DATA'!$C$17:$WWY$228,MATCH($B33,'QoL DATA'!$A$17:$A$228,0),MATCH(AO$3,'QoL DATA'!$C$16:$WWY$16,0)),"-")</f>
        <v>1.4360841773848962</v>
      </c>
      <c r="AP33" s="301" t="str">
        <f>IFERROR(INDEX('QoL DATA'!$C$17:$WWY$228,MATCH($B33,'QoL DATA'!$A$17:$A$228,0),MATCH(AP$3,'QoL DATA'!$C$16:$WWY$16,0)),"-")</f>
        <v>-</v>
      </c>
      <c r="AQ33" s="301">
        <f>IFERROR(INDEX('QoL DATA'!$C$17:$WWY$228,MATCH($B33,'QoL DATA'!$A$17:$A$228,0),MATCH(AQ$3,'QoL DATA'!$C$16:$WWY$16,0)),"-")</f>
        <v>45.019762845849804</v>
      </c>
      <c r="AR33" s="301">
        <f>IFERROR(INDEX('QoL DATA'!$C$17:$WWY$228,MATCH($B33,'QoL DATA'!$A$17:$A$228,0),MATCH(AR$3,'QoL DATA'!$C$16:$WWY$16,0)),"-")</f>
        <v>3.85</v>
      </c>
      <c r="AS33" s="301">
        <f>IFERROR(INDEX('QoL DATA'!$C$17:$WWY$228,MATCH($B33,'QoL DATA'!$A$17:$A$228,0),MATCH(AS$3,'QoL DATA'!$C$16:$WWY$16,0)),"-")</f>
        <v>2.4844719908229287</v>
      </c>
      <c r="AT33" s="301">
        <f>IFERROR(INDEX('QoL DATA'!$C$17:$WWY$228,MATCH($B33,'QoL DATA'!$A$17:$A$228,0),MATCH(AT$3,'QoL DATA'!$C$16:$WWY$16,0)),"-")</f>
        <v>18.42188159167328</v>
      </c>
    </row>
    <row r="34" spans="1:47">
      <c r="A34" s="325" t="str">
        <f>'TQoL Indexes'!B12</f>
        <v>Apače</v>
      </c>
      <c r="B34" s="326">
        <f>'TQoL Indexes'!C12</f>
        <v>195</v>
      </c>
      <c r="C34" s="301">
        <f>IFERROR(INDEX('QoL DATA'!$C$17:$WWY$228,MATCH($B34,'QoL DATA'!$A$17:$A$228,0),MATCH(C$3,'QoL DATA'!$C$16:$WWY$16,0)),"-")</f>
        <v>56.6</v>
      </c>
      <c r="D34" s="301">
        <f>IFERROR(INDEX('QoL DATA'!$C$17:$WWY$228,MATCH($B34,'QoL DATA'!$A$17:$A$228,0),MATCH(D$3,'QoL DATA'!$C$16:$WWY$16,0)),"-")</f>
        <v>90.7</v>
      </c>
      <c r="E34" s="301">
        <f>IFERROR(INDEX('QoL DATA'!$C$17:$WWY$228,MATCH($B34,'QoL DATA'!$A$17:$A$228,0),MATCH(E$3,'QoL DATA'!$C$16:$WWY$16,0)),"-")</f>
        <v>416.1</v>
      </c>
      <c r="F34" s="301">
        <f>IFERROR(INDEX('QoL DATA'!$C$17:$WWY$228,MATCH($B34,'QoL DATA'!$A$17:$A$228,0),MATCH(F$3,'QoL DATA'!$C$16:$WWY$16,0)),"-")</f>
        <v>22.65625</v>
      </c>
      <c r="G34" s="301">
        <f>IFERROR(INDEX('QoL DATA'!$C$17:$WWY$228,MATCH($B34,'QoL DATA'!$A$17:$A$228,0),MATCH(G$3,'QoL DATA'!$C$16:$WWY$16,0)),"-")</f>
        <v>87.5</v>
      </c>
      <c r="H34" s="301">
        <f>IFERROR(INDEX('QoL DATA'!$C$17:$WWY$228,MATCH($B34,'QoL DATA'!$A$17:$A$228,0),MATCH(H$3,'QoL DATA'!$C$16:$WWY$16,0)),"-")</f>
        <v>4</v>
      </c>
      <c r="I34" s="301">
        <f>IFERROR(INDEX('QoL DATA'!$C$17:$WWY$228,MATCH($B34,'QoL DATA'!$A$17:$A$228,0),MATCH(I$3,'QoL DATA'!$C$16:$WWY$16,0)),"-")</f>
        <v>75.50561797752809</v>
      </c>
      <c r="J34" s="301">
        <f>IFERROR(INDEX('QoL DATA'!$C$17:$WWY$228,MATCH($B34,'QoL DATA'!$A$17:$A$228,0),MATCH(J$3,'QoL DATA'!$C$16:$WWY$16,0)),"-")</f>
        <v>99.860491071428569</v>
      </c>
      <c r="K34" s="301">
        <f>IFERROR(INDEX('QoL DATA'!$C$17:$WWY$228,MATCH($B34,'QoL DATA'!$A$17:$A$228,0),MATCH(K$3,'QoL DATA'!$C$16:$WWY$16,0)),"-")</f>
        <v>16.510000000000002</v>
      </c>
      <c r="L34" s="301">
        <f>IFERROR(INDEX('QoL DATA'!$C$17:$WWY$228,MATCH($B34,'QoL DATA'!$A$17:$A$228,0),MATCH(L$3,'QoL DATA'!$C$16:$WWY$16,0)),"-")</f>
        <v>20.616287600880412</v>
      </c>
      <c r="M34" s="301">
        <f>IFERROR(INDEX('QoL DATA'!$C$17:$WWY$228,MATCH($B34,'QoL DATA'!$A$17:$A$228,0),MATCH(M$3,'QoL DATA'!$C$16:$WWY$16,0)),"-")</f>
        <v>25.1</v>
      </c>
      <c r="N34" s="301">
        <f>IFERROR(INDEX('QoL DATA'!$C$17:$WWY$228,MATCH($B34,'QoL DATA'!$A$17:$A$228,0),MATCH(N$3,'QoL DATA'!$C$16:$WWY$16,0)),"-")</f>
        <v>42.8</v>
      </c>
      <c r="O34" s="301">
        <f>IFERROR(INDEX('QoL DATA'!$C$17:$WWY$228,MATCH($B34,'QoL DATA'!$A$17:$A$228,0),MATCH(O$3,'QoL DATA'!$C$16:$WWY$16,0)),"-")</f>
        <v>0.52917255012708275</v>
      </c>
      <c r="P34" s="301">
        <f>IFERROR(INDEX('QoL DATA'!$C$17:$WWY$228,MATCH($B34,'QoL DATA'!$A$17:$A$228,0),MATCH(P$3,'QoL DATA'!$C$16:$WWY$16,0)),"-")</f>
        <v>50.613839285714292</v>
      </c>
      <c r="Q34" s="301" t="str">
        <f>IFERROR(INDEX('QoL DATA'!$C$17:$WWY$228,MATCH($B34,'QoL DATA'!$A$17:$A$228,0),MATCH(Q$3,'QoL DATA'!$C$16:$WWY$16,0)),"-")</f>
        <v>-</v>
      </c>
      <c r="R34" s="301" t="str">
        <f>IFERROR(INDEX('QoL DATA'!$C$17:$WWY$228,MATCH($B34,'QoL DATA'!$A$17:$A$228,0),MATCH(R$3,'QoL DATA'!$C$16:$WWY$16,0)),"-")</f>
        <v>-</v>
      </c>
      <c r="S34" s="301">
        <f>IFERROR(INDEX('QoL DATA'!$C$17:$WWY$228,MATCH($B34,'QoL DATA'!$A$17:$A$228,0),MATCH(S$3,'QoL DATA'!$C$16:$WWY$16,0)),"-")</f>
        <v>56.625141562853912</v>
      </c>
      <c r="T34" s="301">
        <f>IFERROR(INDEX('QoL DATA'!$C$17:$WWY$228,MATCH($B34,'QoL DATA'!$A$17:$A$228,0),MATCH(T$3,'QoL DATA'!$C$16:$WWY$16,0)),"-")</f>
        <v>1.811529933481153</v>
      </c>
      <c r="U34" s="301">
        <f>IFERROR(INDEX('QoL DATA'!$C$17:$WWY$228,MATCH($B34,'QoL DATA'!$A$17:$A$228,0),MATCH(U$3,'QoL DATA'!$C$16:$WWY$16,0)),"-")</f>
        <v>28.178559387294118</v>
      </c>
      <c r="V34" s="301">
        <f>IFERROR(INDEX('QoL DATA'!$C$17:$WWY$228,MATCH($B34,'QoL DATA'!$A$17:$A$228,0),MATCH(V$3,'QoL DATA'!$C$16:$WWY$16,0)),"-")</f>
        <v>0.469535947101</v>
      </c>
      <c r="W34" s="301">
        <f>IFERROR(INDEX('QoL DATA'!$C$17:$WWY$228,MATCH($B34,'QoL DATA'!$A$17:$A$228,0),MATCH(W$3,'QoL DATA'!$C$16:$WWY$16,0)),"-")</f>
        <v>28.205119870800001</v>
      </c>
      <c r="X34" s="301" t="str">
        <f>IFERROR(INDEX('QoL DATA'!$C$17:$WWY$228,MATCH($B34,'QoL DATA'!$A$17:$A$228,0),MATCH(X$3,'QoL DATA'!$C$16:$WWY$16,0)),"-")</f>
        <v>-</v>
      </c>
      <c r="Y34" s="301">
        <f>IFERROR(INDEX('QoL DATA'!$C$17:$WWY$228,MATCH($B34,'QoL DATA'!$A$17:$A$228,0),MATCH(Y$3,'QoL DATA'!$C$16:$WWY$16,0)),"-")</f>
        <v>1211.32</v>
      </c>
      <c r="Z34" s="301">
        <f>IFERROR(INDEX('QoL DATA'!$C$17:$WWY$228,MATCH($B34,'QoL DATA'!$A$17:$A$228,0),MATCH(Z$3,'QoL DATA'!$C$16:$WWY$16,0)),"-")</f>
        <v>6.08</v>
      </c>
      <c r="AA34" s="301">
        <f>IFERROR(INDEX('QoL DATA'!$C$17:$WWY$228,MATCH($B34,'QoL DATA'!$A$17:$A$228,0),MATCH(AA$3,'QoL DATA'!$C$16:$WWY$16,0)),"-")</f>
        <v>0</v>
      </c>
      <c r="AB34" s="301">
        <f>IFERROR(INDEX('QoL DATA'!$C$17:$WWY$228,MATCH($B34,'QoL DATA'!$A$17:$A$228,0),MATCH(AB$3,'QoL DATA'!$C$16:$WWY$16,0)),"-")</f>
        <v>1.22</v>
      </c>
      <c r="AC34" s="301">
        <f>IFERROR(INDEX('QoL DATA'!$C$17:$WWY$228,MATCH($B34,'QoL DATA'!$A$17:$A$228,0),MATCH(AC$3,'QoL DATA'!$C$16:$WWY$16,0)),"-")</f>
        <v>7188.42</v>
      </c>
      <c r="AD34" s="301">
        <f>IFERROR(INDEX('QoL DATA'!$C$17:$WWY$228,MATCH($B34,'QoL DATA'!$A$17:$A$228,0),MATCH(AD$3,'QoL DATA'!$C$16:$WWY$16,0)),"-")</f>
        <v>14.198154509328484</v>
      </c>
      <c r="AE34" s="301">
        <f>IFERROR(INDEX('QoL DATA'!$C$17:$WWY$228,MATCH($B34,'QoL DATA'!$A$17:$A$228,0),MATCH(AE$3,'QoL DATA'!$C$16:$WWY$16,0)),"-")</f>
        <v>17.319787131107887</v>
      </c>
      <c r="AF34" s="301">
        <f>IFERROR(INDEX('QoL DATA'!$C$17:$WWY$228,MATCH($B34,'QoL DATA'!$A$17:$A$228,0),MATCH(AF$3,'QoL DATA'!$C$16:$WWY$16,0)),"-")</f>
        <v>15.1</v>
      </c>
      <c r="AG34" s="301">
        <f>IFERROR(INDEX('QoL DATA'!$C$17:$WWY$228,MATCH($B34,'QoL DATA'!$A$17:$A$228,0),MATCH(AG$3,'QoL DATA'!$C$16:$WWY$16,0)),"-")</f>
        <v>16.7</v>
      </c>
      <c r="AH34" s="301" t="str">
        <f>IFERROR(INDEX('QoL DATA'!$C$17:$WWY$228,MATCH($B34,'QoL DATA'!$A$17:$A$228,0),MATCH(AH$3,'QoL DATA'!$C$16:$WWY$16,0)),"-")</f>
        <v>-</v>
      </c>
      <c r="AI34" s="301">
        <f>IFERROR(INDEX('QoL DATA'!$C$17:$WWY$228,MATCH($B34,'QoL DATA'!$A$17:$A$228,0),MATCH(AI$3,'QoL DATA'!$C$16:$WWY$16,0)),"-")</f>
        <v>14.240495726495727</v>
      </c>
      <c r="AJ34" s="301">
        <f>IFERROR(INDEX('QoL DATA'!$C$17:$WWY$228,MATCH($B34,'QoL DATA'!$A$17:$A$228,0),MATCH(AJ$3,'QoL DATA'!$C$16:$WWY$16,0)),"-")</f>
        <v>69.160383368569427</v>
      </c>
      <c r="AK34" s="301">
        <f>IFERROR(INDEX('QoL DATA'!$C$17:$WWY$228,MATCH($B34,'QoL DATA'!$A$17:$A$228,0),MATCH(AK$3,'QoL DATA'!$C$16:$WWY$16,0)),"-")</f>
        <v>10.17</v>
      </c>
      <c r="AL34" s="301">
        <f>IFERROR(INDEX('QoL DATA'!$C$17:$WWY$228,MATCH($B34,'QoL DATA'!$A$17:$A$228,0),MATCH(AL$3,'QoL DATA'!$C$16:$WWY$16,0)),"-")</f>
        <v>15.65</v>
      </c>
      <c r="AM34" s="301">
        <f>IFERROR(INDEX('QoL DATA'!$C$17:$WWY$228,MATCH($B34,'QoL DATA'!$A$17:$A$228,0),MATCH(AM$3,'QoL DATA'!$C$16:$WWY$16,0)),"-")</f>
        <v>6.9</v>
      </c>
      <c r="AN34" s="301">
        <f>IFERROR(INDEX('QoL DATA'!$C$17:$WWY$228,MATCH($B34,'QoL DATA'!$A$17:$A$228,0),MATCH(AN$3,'QoL DATA'!$C$16:$WWY$16,0)),"-")</f>
        <v>62.36</v>
      </c>
      <c r="AO34" s="301">
        <f>IFERROR(INDEX('QoL DATA'!$C$17:$WWY$228,MATCH($B34,'QoL DATA'!$A$17:$A$228,0),MATCH(AO$3,'QoL DATA'!$C$16:$WWY$16,0)),"-")</f>
        <v>2.0869785656841149</v>
      </c>
      <c r="AP34" s="301">
        <f>IFERROR(INDEX('QoL DATA'!$C$17:$WWY$228,MATCH($B34,'QoL DATA'!$A$17:$A$228,0),MATCH(AP$3,'QoL DATA'!$C$16:$WWY$16,0)),"-")</f>
        <v>71.95</v>
      </c>
      <c r="AQ34" s="301">
        <f>IFERROR(INDEX('QoL DATA'!$C$17:$WWY$228,MATCH($B34,'QoL DATA'!$A$17:$A$228,0),MATCH(AQ$3,'QoL DATA'!$C$16:$WWY$16,0)),"-")</f>
        <v>50.03344481605351</v>
      </c>
      <c r="AR34" s="301">
        <f>IFERROR(INDEX('QoL DATA'!$C$17:$WWY$228,MATCH($B34,'QoL DATA'!$A$17:$A$228,0),MATCH(AR$3,'QoL DATA'!$C$16:$WWY$16,0)),"-")</f>
        <v>3.72</v>
      </c>
      <c r="AS34" s="301">
        <f>IFERROR(INDEX('QoL DATA'!$C$17:$WWY$228,MATCH($B34,'QoL DATA'!$A$17:$A$228,0),MATCH(AS$3,'QoL DATA'!$C$16:$WWY$16,0)),"-")</f>
        <v>9.9813084112149539</v>
      </c>
      <c r="AT34" s="301">
        <f>IFERROR(INDEX('QoL DATA'!$C$17:$WWY$228,MATCH($B34,'QoL DATA'!$A$17:$A$228,0),MATCH(AT$3,'QoL DATA'!$C$16:$WWY$16,0)),"-")</f>
        <v>25.763817169071913</v>
      </c>
    </row>
    <row r="35" spans="1:47">
      <c r="A35" s="325" t="str">
        <f>'TQoL Indexes'!B13</f>
        <v>Beltinci</v>
      </c>
      <c r="B35" s="326">
        <f>'TQoL Indexes'!C13</f>
        <v>2</v>
      </c>
      <c r="C35" s="301">
        <f>IFERROR(INDEX('QoL DATA'!$C$17:$WWY$228,MATCH($B35,'QoL DATA'!$A$17:$A$228,0),MATCH(C$3,'QoL DATA'!$C$16:$WWY$16,0)),"-")</f>
        <v>97.728624093233435</v>
      </c>
      <c r="D35" s="301">
        <f>IFERROR(INDEX('QoL DATA'!$C$17:$WWY$228,MATCH($B35,'QoL DATA'!$A$17:$A$228,0),MATCH(D$3,'QoL DATA'!$C$16:$WWY$16,0)),"-")</f>
        <v>102.5</v>
      </c>
      <c r="E35" s="301">
        <f>IFERROR(INDEX('QoL DATA'!$C$17:$WWY$228,MATCH($B35,'QoL DATA'!$A$17:$A$228,0),MATCH(E$3,'QoL DATA'!$C$16:$WWY$16,0)),"-")</f>
        <v>416.1</v>
      </c>
      <c r="F35" s="301">
        <f>IFERROR(INDEX('QoL DATA'!$C$17:$WWY$228,MATCH($B35,'QoL DATA'!$A$17:$A$228,0),MATCH(F$3,'QoL DATA'!$C$16:$WWY$16,0)),"-")</f>
        <v>0.12283503255128363</v>
      </c>
      <c r="G35" s="301">
        <f>IFERROR(INDEX('QoL DATA'!$C$17:$WWY$228,MATCH($B35,'QoL DATA'!$A$17:$A$228,0),MATCH(G$3,'QoL DATA'!$C$16:$WWY$16,0)),"-")</f>
        <v>100</v>
      </c>
      <c r="H35" s="301">
        <f>IFERROR(INDEX('QoL DATA'!$C$17:$WWY$228,MATCH($B35,'QoL DATA'!$A$17:$A$228,0),MATCH(H$3,'QoL DATA'!$C$16:$WWY$16,0)),"-")</f>
        <v>4</v>
      </c>
      <c r="I35" s="301">
        <f>IFERROR(INDEX('QoL DATA'!$C$17:$WWY$228,MATCH($B35,'QoL DATA'!$A$17:$A$228,0),MATCH(I$3,'QoL DATA'!$C$16:$WWY$16,0)),"-")</f>
        <v>85.523576240048996</v>
      </c>
      <c r="J35" s="301">
        <f>IFERROR(INDEX('QoL DATA'!$C$17:$WWY$228,MATCH($B35,'QoL DATA'!$A$17:$A$228,0),MATCH(J$3,'QoL DATA'!$C$16:$WWY$16,0)),"-")</f>
        <v>100</v>
      </c>
      <c r="K35" s="301">
        <f>IFERROR(INDEX('QoL DATA'!$C$17:$WWY$228,MATCH($B35,'QoL DATA'!$A$17:$A$228,0),MATCH(K$3,'QoL DATA'!$C$16:$WWY$16,0)),"-")</f>
        <v>80.27</v>
      </c>
      <c r="L35" s="301">
        <f>IFERROR(INDEX('QoL DATA'!$C$17:$WWY$228,MATCH($B35,'QoL DATA'!$A$17:$A$228,0),MATCH(L$3,'QoL DATA'!$C$16:$WWY$16,0)),"-")</f>
        <v>0</v>
      </c>
      <c r="M35" s="301">
        <f>IFERROR(INDEX('QoL DATA'!$C$17:$WWY$228,MATCH($B35,'QoL DATA'!$A$17:$A$228,0),MATCH(M$3,'QoL DATA'!$C$16:$WWY$16,0)),"-")</f>
        <v>20.5</v>
      </c>
      <c r="N35" s="301">
        <f>IFERROR(INDEX('QoL DATA'!$C$17:$WWY$228,MATCH($B35,'QoL DATA'!$A$17:$A$228,0),MATCH(N$3,'QoL DATA'!$C$16:$WWY$16,0)),"-")</f>
        <v>39.700000000000003</v>
      </c>
      <c r="O35" s="301">
        <f>IFERROR(INDEX('QoL DATA'!$C$17:$WWY$228,MATCH($B35,'QoL DATA'!$A$17:$A$228,0),MATCH(O$3,'QoL DATA'!$C$16:$WWY$16,0)),"-")</f>
        <v>0.78949527598209845</v>
      </c>
      <c r="P35" s="301">
        <f>IFERROR(INDEX('QoL DATA'!$C$17:$WWY$228,MATCH($B35,'QoL DATA'!$A$17:$A$228,0),MATCH(P$3,'QoL DATA'!$C$16:$WWY$16,0)),"-")</f>
        <v>72.865741309421452</v>
      </c>
      <c r="Q35" s="301" t="str">
        <f>IFERROR(INDEX('QoL DATA'!$C$17:$WWY$228,MATCH($B35,'QoL DATA'!$A$17:$A$228,0),MATCH(Q$3,'QoL DATA'!$C$16:$WWY$16,0)),"-")</f>
        <v>-</v>
      </c>
      <c r="R35" s="301" t="str">
        <f>IFERROR(INDEX('QoL DATA'!$C$17:$WWY$228,MATCH($B35,'QoL DATA'!$A$17:$A$228,0),MATCH(R$3,'QoL DATA'!$C$16:$WWY$16,0)),"-")</f>
        <v>-</v>
      </c>
      <c r="S35" s="301">
        <f>IFERROR(INDEX('QoL DATA'!$C$17:$WWY$228,MATCH($B35,'QoL DATA'!$A$17:$A$228,0),MATCH(S$3,'QoL DATA'!$C$16:$WWY$16,0)),"-")</f>
        <v>24.69745616201531</v>
      </c>
      <c r="T35" s="301">
        <f>IFERROR(INDEX('QoL DATA'!$C$17:$WWY$228,MATCH($B35,'QoL DATA'!$A$17:$A$228,0),MATCH(T$3,'QoL DATA'!$C$16:$WWY$16,0)),"-")</f>
        <v>4.1108282354665002</v>
      </c>
      <c r="U35" s="301">
        <f>IFERROR(INDEX('QoL DATA'!$C$17:$WWY$228,MATCH($B35,'QoL DATA'!$A$17:$A$228,0),MATCH(U$3,'QoL DATA'!$C$16:$WWY$16,0)),"-")</f>
        <v>22.0806475993314</v>
      </c>
      <c r="V35" s="301">
        <f>IFERROR(INDEX('QoL DATA'!$C$17:$WWY$228,MATCH($B35,'QoL DATA'!$A$17:$A$228,0),MATCH(V$3,'QoL DATA'!$C$16:$WWY$16,0)),"-")</f>
        <v>0.96787721574899999</v>
      </c>
      <c r="W35" s="301">
        <f>IFERROR(INDEX('QoL DATA'!$C$17:$WWY$228,MATCH($B35,'QoL DATA'!$A$17:$A$228,0),MATCH(W$3,'QoL DATA'!$C$16:$WWY$16,0)),"-")</f>
        <v>13.1882140842</v>
      </c>
      <c r="X35" s="301" t="str">
        <f>IFERROR(INDEX('QoL DATA'!$C$17:$WWY$228,MATCH($B35,'QoL DATA'!$A$17:$A$228,0),MATCH(X$3,'QoL DATA'!$C$16:$WWY$16,0)),"-")</f>
        <v>-</v>
      </c>
      <c r="Y35" s="301">
        <f>IFERROR(INDEX('QoL DATA'!$C$17:$WWY$228,MATCH($B35,'QoL DATA'!$A$17:$A$228,0),MATCH(Y$3,'QoL DATA'!$C$16:$WWY$16,0)),"-")</f>
        <v>1055.25</v>
      </c>
      <c r="Z35" s="301">
        <f>IFERROR(INDEX('QoL DATA'!$C$17:$WWY$228,MATCH($B35,'QoL DATA'!$A$17:$A$228,0),MATCH(Z$3,'QoL DATA'!$C$16:$WWY$16,0)),"-")</f>
        <v>5.62</v>
      </c>
      <c r="AA35" s="301">
        <f>IFERROR(INDEX('QoL DATA'!$C$17:$WWY$228,MATCH($B35,'QoL DATA'!$A$17:$A$228,0),MATCH(AA$3,'QoL DATA'!$C$16:$WWY$16,0)),"-")</f>
        <v>1.5164381899793763E-2</v>
      </c>
      <c r="AB35" s="301">
        <f>IFERROR(INDEX('QoL DATA'!$C$17:$WWY$228,MATCH($B35,'QoL DATA'!$A$17:$A$228,0),MATCH(AB$3,'QoL DATA'!$C$16:$WWY$16,0)),"-")</f>
        <v>1.29</v>
      </c>
      <c r="AC35" s="301">
        <f>IFERROR(INDEX('QoL DATA'!$C$17:$WWY$228,MATCH($B35,'QoL DATA'!$A$17:$A$228,0),MATCH(AC$3,'QoL DATA'!$C$16:$WWY$16,0)),"-")</f>
        <v>8781.64</v>
      </c>
      <c r="AD35" s="301">
        <f>IFERROR(INDEX('QoL DATA'!$C$17:$WWY$228,MATCH($B35,'QoL DATA'!$A$17:$A$228,0),MATCH(AD$3,'QoL DATA'!$C$16:$WWY$16,0)),"-")</f>
        <v>12.10736324409595</v>
      </c>
      <c r="AE35" s="301">
        <f>IFERROR(INDEX('QoL DATA'!$C$17:$WWY$228,MATCH($B35,'QoL DATA'!$A$17:$A$228,0),MATCH(AE$3,'QoL DATA'!$C$16:$WWY$16,0)),"-")</f>
        <v>22.94759825327511</v>
      </c>
      <c r="AF35" s="301">
        <f>IFERROR(INDEX('QoL DATA'!$C$17:$WWY$228,MATCH($B35,'QoL DATA'!$A$17:$A$228,0),MATCH(AF$3,'QoL DATA'!$C$16:$WWY$16,0)),"-")</f>
        <v>15.1</v>
      </c>
      <c r="AG35" s="301">
        <f>IFERROR(INDEX('QoL DATA'!$C$17:$WWY$228,MATCH($B35,'QoL DATA'!$A$17:$A$228,0),MATCH(AG$3,'QoL DATA'!$C$16:$WWY$16,0)),"-")</f>
        <v>19.739999999999998</v>
      </c>
      <c r="AH35" s="301" t="str">
        <f>IFERROR(INDEX('QoL DATA'!$C$17:$WWY$228,MATCH($B35,'QoL DATA'!$A$17:$A$228,0),MATCH(AH$3,'QoL DATA'!$C$16:$WWY$16,0)),"-")</f>
        <v>-</v>
      </c>
      <c r="AI35" s="301">
        <f>IFERROR(INDEX('QoL DATA'!$C$17:$WWY$228,MATCH($B35,'QoL DATA'!$A$17:$A$228,0),MATCH(AI$3,'QoL DATA'!$C$16:$WWY$16,0)),"-")</f>
        <v>5.8731817624708915</v>
      </c>
      <c r="AJ35" s="301">
        <f>IFERROR(INDEX('QoL DATA'!$C$17:$WWY$228,MATCH($B35,'QoL DATA'!$A$17:$A$228,0),MATCH(AJ$3,'QoL DATA'!$C$16:$WWY$16,0)),"-")</f>
        <v>111.28362325041256</v>
      </c>
      <c r="AK35" s="301">
        <f>IFERROR(INDEX('QoL DATA'!$C$17:$WWY$228,MATCH($B35,'QoL DATA'!$A$17:$A$228,0),MATCH(AK$3,'QoL DATA'!$C$16:$WWY$16,0)),"-")</f>
        <v>9.5500000000000007</v>
      </c>
      <c r="AL35" s="301">
        <f>IFERROR(INDEX('QoL DATA'!$C$17:$WWY$228,MATCH($B35,'QoL DATA'!$A$17:$A$228,0),MATCH(AL$3,'QoL DATA'!$C$16:$WWY$16,0)),"-")</f>
        <v>16.87</v>
      </c>
      <c r="AM35" s="301">
        <f>IFERROR(INDEX('QoL DATA'!$C$17:$WWY$228,MATCH($B35,'QoL DATA'!$A$17:$A$228,0),MATCH(AM$3,'QoL DATA'!$C$16:$WWY$16,0)),"-")</f>
        <v>6.9</v>
      </c>
      <c r="AN35" s="301">
        <f>IFERROR(INDEX('QoL DATA'!$C$17:$WWY$228,MATCH($B35,'QoL DATA'!$A$17:$A$228,0),MATCH(AN$3,'QoL DATA'!$C$16:$WWY$16,0)),"-")</f>
        <v>59.23</v>
      </c>
      <c r="AO35" s="301">
        <f>IFERROR(INDEX('QoL DATA'!$C$17:$WWY$228,MATCH($B35,'QoL DATA'!$A$17:$A$228,0),MATCH(AO$3,'QoL DATA'!$C$16:$WWY$16,0)),"-")</f>
        <v>2.0869785656841149</v>
      </c>
      <c r="AP35" s="301">
        <f>IFERROR(INDEX('QoL DATA'!$C$17:$WWY$228,MATCH($B35,'QoL DATA'!$A$17:$A$228,0),MATCH(AP$3,'QoL DATA'!$C$16:$WWY$16,0)),"-")</f>
        <v>78.040000000000006</v>
      </c>
      <c r="AQ35" s="301">
        <f>IFERROR(INDEX('QoL DATA'!$C$17:$WWY$228,MATCH($B35,'QoL DATA'!$A$17:$A$228,0),MATCH(AQ$3,'QoL DATA'!$C$16:$WWY$16,0)),"-")</f>
        <v>51.555941525546388</v>
      </c>
      <c r="AR35" s="301">
        <f>IFERROR(INDEX('QoL DATA'!$C$17:$WWY$228,MATCH($B35,'QoL DATA'!$A$17:$A$228,0),MATCH(AR$3,'QoL DATA'!$C$16:$WWY$16,0)),"-")</f>
        <v>3.72</v>
      </c>
      <c r="AS35" s="301">
        <f>IFERROR(INDEX('QoL DATA'!$C$17:$WWY$228,MATCH($B35,'QoL DATA'!$A$17:$A$228,0),MATCH(AS$3,'QoL DATA'!$C$16:$WWY$16,0)),"-")</f>
        <v>6.6506024096385543</v>
      </c>
      <c r="AT35" s="301">
        <f>IFERROR(INDEX('QoL DATA'!$C$17:$WWY$228,MATCH($B35,'QoL DATA'!$A$17:$A$228,0),MATCH(AT$3,'QoL DATA'!$C$16:$WWY$16,0)),"-")</f>
        <v>18.056880652502855</v>
      </c>
    </row>
    <row r="36" spans="1:47">
      <c r="A36" s="325" t="str">
        <f>'TQoL Indexes'!B14</f>
        <v>Benedikt</v>
      </c>
      <c r="B36" s="326">
        <f>'TQoL Indexes'!C14</f>
        <v>148</v>
      </c>
      <c r="C36" s="301">
        <f>IFERROR(INDEX('QoL DATA'!$C$17:$WWY$228,MATCH($B36,'QoL DATA'!$A$17:$A$228,0),MATCH(C$3,'QoL DATA'!$C$16:$WWY$16,0)),"-")</f>
        <v>83.622350674373791</v>
      </c>
      <c r="D36" s="301">
        <f>IFERROR(INDEX('QoL DATA'!$C$17:$WWY$228,MATCH($B36,'QoL DATA'!$A$17:$A$228,0),MATCH(D$3,'QoL DATA'!$C$16:$WWY$16,0)),"-")</f>
        <v>90.3</v>
      </c>
      <c r="E36" s="301">
        <f>IFERROR(INDEX('QoL DATA'!$C$17:$WWY$228,MATCH($B36,'QoL DATA'!$A$17:$A$228,0),MATCH(E$3,'QoL DATA'!$C$16:$WWY$16,0)),"-")</f>
        <v>521.4</v>
      </c>
      <c r="F36" s="301">
        <f>IFERROR(INDEX('QoL DATA'!$C$17:$WWY$228,MATCH($B36,'QoL DATA'!$A$17:$A$228,0),MATCH(F$3,'QoL DATA'!$C$16:$WWY$16,0)),"-")</f>
        <v>48.646616541353382</v>
      </c>
      <c r="G36" s="301">
        <f>IFERROR(INDEX('QoL DATA'!$C$17:$WWY$228,MATCH($B36,'QoL DATA'!$A$17:$A$228,0),MATCH(G$3,'QoL DATA'!$C$16:$WWY$16,0)),"-")</f>
        <v>92.406015037593974</v>
      </c>
      <c r="H36" s="301">
        <f>IFERROR(INDEX('QoL DATA'!$C$17:$WWY$228,MATCH($B36,'QoL DATA'!$A$17:$A$228,0),MATCH(H$3,'QoL DATA'!$C$16:$WWY$16,0)),"-")</f>
        <v>4</v>
      </c>
      <c r="I36" s="301">
        <f>IFERROR(INDEX('QoL DATA'!$C$17:$WWY$228,MATCH($B36,'QoL DATA'!$A$17:$A$228,0),MATCH(I$3,'QoL DATA'!$C$16:$WWY$16,0)),"-")</f>
        <v>63.430544896392938</v>
      </c>
      <c r="J36" s="301">
        <f>IFERROR(INDEX('QoL DATA'!$C$17:$WWY$228,MATCH($B36,'QoL DATA'!$A$17:$A$228,0),MATCH(J$3,'QoL DATA'!$C$16:$WWY$16,0)),"-")</f>
        <v>90.676691729323309</v>
      </c>
      <c r="K36" s="301">
        <f>IFERROR(INDEX('QoL DATA'!$C$17:$WWY$228,MATCH($B36,'QoL DATA'!$A$17:$A$228,0),MATCH(K$3,'QoL DATA'!$C$16:$WWY$16,0)),"-")</f>
        <v>78.25</v>
      </c>
      <c r="L36" s="301">
        <f>IFERROR(INDEX('QoL DATA'!$C$17:$WWY$228,MATCH($B36,'QoL DATA'!$A$17:$A$228,0),MATCH(L$3,'QoL DATA'!$C$16:$WWY$16,0)),"-")</f>
        <v>6.4590542099192616</v>
      </c>
      <c r="M36" s="301">
        <f>IFERROR(INDEX('QoL DATA'!$C$17:$WWY$228,MATCH($B36,'QoL DATA'!$A$17:$A$228,0),MATCH(M$3,'QoL DATA'!$C$16:$WWY$16,0)),"-")</f>
        <v>18</v>
      </c>
      <c r="N36" s="301">
        <f>IFERROR(INDEX('QoL DATA'!$C$17:$WWY$228,MATCH($B36,'QoL DATA'!$A$17:$A$228,0),MATCH(N$3,'QoL DATA'!$C$16:$WWY$16,0)),"-")</f>
        <v>37.799999999999997</v>
      </c>
      <c r="O36" s="301">
        <f>IFERROR(INDEX('QoL DATA'!$C$17:$WWY$228,MATCH($B36,'QoL DATA'!$A$17:$A$228,0),MATCH(O$3,'QoL DATA'!$C$16:$WWY$16,0)),"-")</f>
        <v>1.4468402910762159</v>
      </c>
      <c r="P36" s="301">
        <f>IFERROR(INDEX('QoL DATA'!$C$17:$WWY$228,MATCH($B36,'QoL DATA'!$A$17:$A$228,0),MATCH(P$3,'QoL DATA'!$C$16:$WWY$16,0)),"-")</f>
        <v>69.21052631578948</v>
      </c>
      <c r="Q36" s="301" t="str">
        <f>IFERROR(INDEX('QoL DATA'!$C$17:$WWY$228,MATCH($B36,'QoL DATA'!$A$17:$A$228,0),MATCH(Q$3,'QoL DATA'!$C$16:$WWY$16,0)),"-")</f>
        <v>-</v>
      </c>
      <c r="R36" s="301" t="str">
        <f>IFERROR(INDEX('QoL DATA'!$C$17:$WWY$228,MATCH($B36,'QoL DATA'!$A$17:$A$228,0),MATCH(R$3,'QoL DATA'!$C$16:$WWY$16,0)),"-")</f>
        <v>-</v>
      </c>
      <c r="S36" s="301">
        <f>IFERROR(INDEX('QoL DATA'!$C$17:$WWY$228,MATCH($B36,'QoL DATA'!$A$17:$A$228,0),MATCH(S$3,'QoL DATA'!$C$16:$WWY$16,0)),"-")</f>
        <v>38.699690402476783</v>
      </c>
      <c r="T36" s="301">
        <f>IFERROR(INDEX('QoL DATA'!$C$17:$WWY$228,MATCH($B36,'QoL DATA'!$A$17:$A$228,0),MATCH(T$3,'QoL DATA'!$C$16:$WWY$16,0)),"-")</f>
        <v>1.5948814299497283</v>
      </c>
      <c r="U36" s="301">
        <f>IFERROR(INDEX('QoL DATA'!$C$17:$WWY$228,MATCH($B36,'QoL DATA'!$A$17:$A$228,0),MATCH(U$3,'QoL DATA'!$C$16:$WWY$16,0)),"-")</f>
        <v>30.007454004916003</v>
      </c>
      <c r="V36" s="301">
        <f>IFERROR(INDEX('QoL DATA'!$C$17:$WWY$228,MATCH($B36,'QoL DATA'!$A$17:$A$228,0),MATCH(V$3,'QoL DATA'!$C$16:$WWY$16,0)),"-")</f>
        <v>0.50426373016600001</v>
      </c>
      <c r="W36" s="301">
        <f>IFERROR(INDEX('QoL DATA'!$C$17:$WWY$228,MATCH($B36,'QoL DATA'!$A$17:$A$228,0),MATCH(W$3,'QoL DATA'!$C$16:$WWY$16,0)),"-")</f>
        <v>11.5492048149</v>
      </c>
      <c r="X36" s="301" t="str">
        <f>IFERROR(INDEX('QoL DATA'!$C$17:$WWY$228,MATCH($B36,'QoL DATA'!$A$17:$A$228,0),MATCH(X$3,'QoL DATA'!$C$16:$WWY$16,0)),"-")</f>
        <v>-</v>
      </c>
      <c r="Y36" s="301">
        <f>IFERROR(INDEX('QoL DATA'!$C$17:$WWY$228,MATCH($B36,'QoL DATA'!$A$17:$A$228,0),MATCH(Y$3,'QoL DATA'!$C$16:$WWY$16,0)),"-")</f>
        <v>1141.43</v>
      </c>
      <c r="Z36" s="301">
        <f>IFERROR(INDEX('QoL DATA'!$C$17:$WWY$228,MATCH($B36,'QoL DATA'!$A$17:$A$228,0),MATCH(Z$3,'QoL DATA'!$C$16:$WWY$16,0)),"-")</f>
        <v>4.8499999999999996</v>
      </c>
      <c r="AA36" s="301">
        <f>IFERROR(INDEX('QoL DATA'!$C$17:$WWY$228,MATCH($B36,'QoL DATA'!$A$17:$A$228,0),MATCH(AA$3,'QoL DATA'!$C$16:$WWY$16,0)),"-")</f>
        <v>3.9950461427829494E-2</v>
      </c>
      <c r="AB36" s="301">
        <f>IFERROR(INDEX('QoL DATA'!$C$17:$WWY$228,MATCH($B36,'QoL DATA'!$A$17:$A$228,0),MATCH(AB$3,'QoL DATA'!$C$16:$WWY$16,0)),"-")</f>
        <v>0.67</v>
      </c>
      <c r="AC36" s="301">
        <f>IFERROR(INDEX('QoL DATA'!$C$17:$WWY$228,MATCH($B36,'QoL DATA'!$A$17:$A$228,0),MATCH(AC$3,'QoL DATA'!$C$16:$WWY$16,0)),"-")</f>
        <v>8152.54</v>
      </c>
      <c r="AD36" s="301">
        <f>IFERROR(INDEX('QoL DATA'!$C$17:$WWY$228,MATCH($B36,'QoL DATA'!$A$17:$A$228,0),MATCH(AD$3,'QoL DATA'!$C$16:$WWY$16,0)),"-")</f>
        <v>6.1479061479061485</v>
      </c>
      <c r="AE36" s="301">
        <f>IFERROR(INDEX('QoL DATA'!$C$17:$WWY$228,MATCH($B36,'QoL DATA'!$A$17:$A$228,0),MATCH(AE$3,'QoL DATA'!$C$16:$WWY$16,0)),"-")</f>
        <v>19.973718791064389</v>
      </c>
      <c r="AF36" s="301">
        <f>IFERROR(INDEX('QoL DATA'!$C$17:$WWY$228,MATCH($B36,'QoL DATA'!$A$17:$A$228,0),MATCH(AF$3,'QoL DATA'!$C$16:$WWY$16,0)),"-")</f>
        <v>16.5</v>
      </c>
      <c r="AG36" s="301">
        <f>IFERROR(INDEX('QoL DATA'!$C$17:$WWY$228,MATCH($B36,'QoL DATA'!$A$17:$A$228,0),MATCH(AG$3,'QoL DATA'!$C$16:$WWY$16,0)),"-")</f>
        <v>18.07</v>
      </c>
      <c r="AH36" s="301" t="str">
        <f>IFERROR(INDEX('QoL DATA'!$C$17:$WWY$228,MATCH($B36,'QoL DATA'!$A$17:$A$228,0),MATCH(AH$3,'QoL DATA'!$C$16:$WWY$16,0)),"-")</f>
        <v>-</v>
      </c>
      <c r="AI36" s="301">
        <f>IFERROR(INDEX('QoL DATA'!$C$17:$WWY$228,MATCH($B36,'QoL DATA'!$A$17:$A$228,0),MATCH(AI$3,'QoL DATA'!$C$16:$WWY$16,0)),"-")</f>
        <v>9.5395466979288788</v>
      </c>
      <c r="AJ36" s="301">
        <f>IFERROR(INDEX('QoL DATA'!$C$17:$WWY$228,MATCH($B36,'QoL DATA'!$A$17:$A$228,0),MATCH(AJ$3,'QoL DATA'!$C$16:$WWY$16,0)),"-")</f>
        <v>51.465162561576356</v>
      </c>
      <c r="AK36" s="301">
        <f>IFERROR(INDEX('QoL DATA'!$C$17:$WWY$228,MATCH($B36,'QoL DATA'!$A$17:$A$228,0),MATCH(AK$3,'QoL DATA'!$C$16:$WWY$16,0)),"-")</f>
        <v>26.54</v>
      </c>
      <c r="AL36" s="301">
        <f>IFERROR(INDEX('QoL DATA'!$C$17:$WWY$228,MATCH($B36,'QoL DATA'!$A$17:$A$228,0),MATCH(AL$3,'QoL DATA'!$C$16:$WWY$16,0)),"-")</f>
        <v>13.72</v>
      </c>
      <c r="AM36" s="301">
        <f>IFERROR(INDEX('QoL DATA'!$C$17:$WWY$228,MATCH($B36,'QoL DATA'!$A$17:$A$228,0),MATCH(AM$3,'QoL DATA'!$C$16:$WWY$16,0)),"-")</f>
        <v>7.3</v>
      </c>
      <c r="AN36" s="301">
        <f>IFERROR(INDEX('QoL DATA'!$C$17:$WWY$228,MATCH($B36,'QoL DATA'!$A$17:$A$228,0),MATCH(AN$3,'QoL DATA'!$C$16:$WWY$16,0)),"-")</f>
        <v>62.29</v>
      </c>
      <c r="AO36" s="301">
        <f>IFERROR(INDEX('QoL DATA'!$C$17:$WWY$228,MATCH($B36,'QoL DATA'!$A$17:$A$228,0),MATCH(AO$3,'QoL DATA'!$C$16:$WWY$16,0)),"-")</f>
        <v>2.777902270103886</v>
      </c>
      <c r="AP36" s="301">
        <f>IFERROR(INDEX('QoL DATA'!$C$17:$WWY$228,MATCH($B36,'QoL DATA'!$A$17:$A$228,0),MATCH(AP$3,'QoL DATA'!$C$16:$WWY$16,0)),"-")</f>
        <v>84.78</v>
      </c>
      <c r="AQ36" s="301">
        <f>IFERROR(INDEX('QoL DATA'!$C$17:$WWY$228,MATCH($B36,'QoL DATA'!$A$17:$A$228,0),MATCH(AQ$3,'QoL DATA'!$C$16:$WWY$16,0)),"-")</f>
        <v>45.531281032770607</v>
      </c>
      <c r="AR36" s="301">
        <f>IFERROR(INDEX('QoL DATA'!$C$17:$WWY$228,MATCH($B36,'QoL DATA'!$A$17:$A$228,0),MATCH(AR$3,'QoL DATA'!$C$16:$WWY$16,0)),"-")</f>
        <v>3.57</v>
      </c>
      <c r="AS36" s="301">
        <f>IFERROR(INDEX('QoL DATA'!$C$17:$WWY$228,MATCH($B36,'QoL DATA'!$A$17:$A$228,0),MATCH(AS$3,'QoL DATA'!$C$16:$WWY$16,0)),"-")</f>
        <v>8.1193042649391067</v>
      </c>
      <c r="AT36" s="301">
        <f>IFERROR(INDEX('QoL DATA'!$C$17:$WWY$228,MATCH($B36,'QoL DATA'!$A$17:$A$228,0),MATCH(AT$3,'QoL DATA'!$C$16:$WWY$16,0)),"-")</f>
        <v>27.287196225710865</v>
      </c>
    </row>
    <row r="37" spans="1:47">
      <c r="A37" s="325" t="str">
        <f>'TQoL Indexes'!B15</f>
        <v>Bistrica ob Sotli</v>
      </c>
      <c r="B37" s="326">
        <f>'TQoL Indexes'!C15</f>
        <v>149</v>
      </c>
      <c r="C37" s="301">
        <f>IFERROR(INDEX('QoL DATA'!$C$17:$WWY$228,MATCH($B37,'QoL DATA'!$A$17:$A$228,0),MATCH(C$3,'QoL DATA'!$C$16:$WWY$16,0)),"-")</f>
        <v>78.08764940239044</v>
      </c>
      <c r="D37" s="301">
        <f>IFERROR(INDEX('QoL DATA'!$C$17:$WWY$228,MATCH($B37,'QoL DATA'!$A$17:$A$228,0),MATCH(D$3,'QoL DATA'!$C$16:$WWY$16,0)),"-")</f>
        <v>88.4</v>
      </c>
      <c r="E37" s="301">
        <f>IFERROR(INDEX('QoL DATA'!$C$17:$WWY$228,MATCH($B37,'QoL DATA'!$A$17:$A$228,0),MATCH(E$3,'QoL DATA'!$C$16:$WWY$16,0)),"-")</f>
        <v>188.6</v>
      </c>
      <c r="F37" s="301">
        <f>IFERROR(INDEX('QoL DATA'!$C$17:$WWY$228,MATCH($B37,'QoL DATA'!$A$17:$A$228,0),MATCH(F$3,'QoL DATA'!$C$16:$WWY$16,0)),"-")</f>
        <v>97.120230381569471</v>
      </c>
      <c r="G37" s="301">
        <f>IFERROR(INDEX('QoL DATA'!$C$17:$WWY$228,MATCH($B37,'QoL DATA'!$A$17:$A$228,0),MATCH(G$3,'QoL DATA'!$C$16:$WWY$16,0)),"-")</f>
        <v>97.552195824334049</v>
      </c>
      <c r="H37" s="301">
        <f>IFERROR(INDEX('QoL DATA'!$C$17:$WWY$228,MATCH($B37,'QoL DATA'!$A$17:$A$228,0),MATCH(H$3,'QoL DATA'!$C$16:$WWY$16,0)),"-")</f>
        <v>4</v>
      </c>
      <c r="I37" s="301">
        <f>IFERROR(INDEX('QoL DATA'!$C$17:$WWY$228,MATCH($B37,'QoL DATA'!$A$17:$A$228,0),MATCH(I$3,'QoL DATA'!$C$16:$WWY$16,0)),"-")</f>
        <v>44.078947368421048</v>
      </c>
      <c r="J37" s="301">
        <f>IFERROR(INDEX('QoL DATA'!$C$17:$WWY$228,MATCH($B37,'QoL DATA'!$A$17:$A$228,0),MATCH(J$3,'QoL DATA'!$C$16:$WWY$16,0)),"-")</f>
        <v>99.352051835853132</v>
      </c>
      <c r="K37" s="301">
        <f>IFERROR(INDEX('QoL DATA'!$C$17:$WWY$228,MATCH($B37,'QoL DATA'!$A$17:$A$228,0),MATCH(K$3,'QoL DATA'!$C$16:$WWY$16,0)),"-")</f>
        <v>36.28</v>
      </c>
      <c r="L37" s="301">
        <f>IFERROR(INDEX('QoL DATA'!$C$17:$WWY$228,MATCH($B37,'QoL DATA'!$A$17:$A$228,0),MATCH(L$3,'QoL DATA'!$C$16:$WWY$16,0)),"-")</f>
        <v>0</v>
      </c>
      <c r="M37" s="301">
        <f>IFERROR(INDEX('QoL DATA'!$C$17:$WWY$228,MATCH($B37,'QoL DATA'!$A$17:$A$228,0),MATCH(M$3,'QoL DATA'!$C$16:$WWY$16,0)),"-")</f>
        <v>23.1</v>
      </c>
      <c r="N37" s="301">
        <f>IFERROR(INDEX('QoL DATA'!$C$17:$WWY$228,MATCH($B37,'QoL DATA'!$A$17:$A$228,0),MATCH(N$3,'QoL DATA'!$C$16:$WWY$16,0)),"-")</f>
        <v>49.9</v>
      </c>
      <c r="O37" s="301">
        <f>IFERROR(INDEX('QoL DATA'!$C$17:$WWY$228,MATCH($B37,'QoL DATA'!$A$17:$A$228,0),MATCH(O$3,'QoL DATA'!$C$16:$WWY$16,0)),"-")</f>
        <v>0.50850111856823266</v>
      </c>
      <c r="P37" s="301">
        <f>IFERROR(INDEX('QoL DATA'!$C$17:$WWY$228,MATCH($B37,'QoL DATA'!$A$17:$A$228,0),MATCH(P$3,'QoL DATA'!$C$16:$WWY$16,0)),"-")</f>
        <v>64.506839452843764</v>
      </c>
      <c r="Q37" s="301" t="str">
        <f>IFERROR(INDEX('QoL DATA'!$C$17:$WWY$228,MATCH($B37,'QoL DATA'!$A$17:$A$228,0),MATCH(Q$3,'QoL DATA'!$C$16:$WWY$16,0)),"-")</f>
        <v>-</v>
      </c>
      <c r="R37" s="301" t="str">
        <f>IFERROR(INDEX('QoL DATA'!$C$17:$WWY$228,MATCH($B37,'QoL DATA'!$A$17:$A$228,0),MATCH(R$3,'QoL DATA'!$C$16:$WWY$16,0)),"-")</f>
        <v>-</v>
      </c>
      <c r="S37" s="301">
        <f>IFERROR(INDEX('QoL DATA'!$C$17:$WWY$228,MATCH($B37,'QoL DATA'!$A$17:$A$228,0),MATCH(S$3,'QoL DATA'!$C$16:$WWY$16,0)),"-")</f>
        <v>75.018754688672175</v>
      </c>
      <c r="T37" s="301">
        <f>IFERROR(INDEX('QoL DATA'!$C$17:$WWY$228,MATCH($B37,'QoL DATA'!$A$17:$A$228,0),MATCH(T$3,'QoL DATA'!$C$16:$WWY$16,0)),"-")</f>
        <v>3.0309278350515463</v>
      </c>
      <c r="U37" s="301">
        <f>IFERROR(INDEX('QoL DATA'!$C$17:$WWY$228,MATCH($B37,'QoL DATA'!$A$17:$A$228,0),MATCH(U$3,'QoL DATA'!$C$16:$WWY$16,0)),"-")</f>
        <v>43.0308319960399</v>
      </c>
      <c r="V37" s="301">
        <f>IFERROR(INDEX('QoL DATA'!$C$17:$WWY$228,MATCH($B37,'QoL DATA'!$A$17:$A$228,0),MATCH(V$3,'QoL DATA'!$C$16:$WWY$16,0)),"-")</f>
        <v>1.93532034119</v>
      </c>
      <c r="W37" s="301">
        <f>IFERROR(INDEX('QoL DATA'!$C$17:$WWY$228,MATCH($B37,'QoL DATA'!$A$17:$A$228,0),MATCH(W$3,'QoL DATA'!$C$16:$WWY$16,0)),"-")</f>
        <v>99.956495825800005</v>
      </c>
      <c r="X37" s="301" t="str">
        <f>IFERROR(INDEX('QoL DATA'!$C$17:$WWY$228,MATCH($B37,'QoL DATA'!$A$17:$A$228,0),MATCH(X$3,'QoL DATA'!$C$16:$WWY$16,0)),"-")</f>
        <v>-</v>
      </c>
      <c r="Y37" s="301">
        <f>IFERROR(INDEX('QoL DATA'!$C$17:$WWY$228,MATCH($B37,'QoL DATA'!$A$17:$A$228,0),MATCH(Y$3,'QoL DATA'!$C$16:$WWY$16,0)),"-")</f>
        <v>1109.67</v>
      </c>
      <c r="Z37" s="301">
        <f>IFERROR(INDEX('QoL DATA'!$C$17:$WWY$228,MATCH($B37,'QoL DATA'!$A$17:$A$228,0),MATCH(Z$3,'QoL DATA'!$C$16:$WWY$16,0)),"-")</f>
        <v>4.7</v>
      </c>
      <c r="AA37" s="301">
        <f>IFERROR(INDEX('QoL DATA'!$C$17:$WWY$228,MATCH($B37,'QoL DATA'!$A$17:$A$228,0),MATCH(AA$3,'QoL DATA'!$C$16:$WWY$16,0)),"-")</f>
        <v>7.2737852778585979E-2</v>
      </c>
      <c r="AB37" s="301">
        <f>IFERROR(INDEX('QoL DATA'!$C$17:$WWY$228,MATCH($B37,'QoL DATA'!$A$17:$A$228,0),MATCH(AB$3,'QoL DATA'!$C$16:$WWY$16,0)),"-")</f>
        <v>1.88</v>
      </c>
      <c r="AC37" s="301">
        <f>IFERROR(INDEX('QoL DATA'!$C$17:$WWY$228,MATCH($B37,'QoL DATA'!$A$17:$A$228,0),MATCH(AC$3,'QoL DATA'!$C$16:$WWY$16,0)),"-")</f>
        <v>8534.7800000000007</v>
      </c>
      <c r="AD37" s="301">
        <f>IFERROR(INDEX('QoL DATA'!$C$17:$WWY$228,MATCH($B37,'QoL DATA'!$A$17:$A$228,0),MATCH(AD$3,'QoL DATA'!$C$16:$WWY$16,0)),"-")</f>
        <v>9.8996474098182805</v>
      </c>
      <c r="AE37" s="301">
        <f>IFERROR(INDEX('QoL DATA'!$C$17:$WWY$228,MATCH($B37,'QoL DATA'!$A$17:$A$228,0),MATCH(AE$3,'QoL DATA'!$C$16:$WWY$16,0)),"-")</f>
        <v>25.170998632010942</v>
      </c>
      <c r="AF37" s="301">
        <f>IFERROR(INDEX('QoL DATA'!$C$17:$WWY$228,MATCH($B37,'QoL DATA'!$A$17:$A$228,0),MATCH(AF$3,'QoL DATA'!$C$16:$WWY$16,0)),"-")</f>
        <v>9.4</v>
      </c>
      <c r="AG37" s="301">
        <f>IFERROR(INDEX('QoL DATA'!$C$17:$WWY$228,MATCH($B37,'QoL DATA'!$A$17:$A$228,0),MATCH(AG$3,'QoL DATA'!$C$16:$WWY$16,0)),"-")</f>
        <v>15.57</v>
      </c>
      <c r="AH37" s="301" t="str">
        <f>IFERROR(INDEX('QoL DATA'!$C$17:$WWY$228,MATCH($B37,'QoL DATA'!$A$17:$A$228,0),MATCH(AH$3,'QoL DATA'!$C$16:$WWY$16,0)),"-")</f>
        <v>-</v>
      </c>
      <c r="AI37" s="301">
        <f>IFERROR(INDEX('QoL DATA'!$C$17:$WWY$228,MATCH($B37,'QoL DATA'!$A$17:$A$228,0),MATCH(AI$3,'QoL DATA'!$C$16:$WWY$16,0)),"-")</f>
        <v>162.86447407407408</v>
      </c>
      <c r="AJ37" s="301">
        <f>IFERROR(INDEX('QoL DATA'!$C$17:$WWY$228,MATCH($B37,'QoL DATA'!$A$17:$A$228,0),MATCH(AJ$3,'QoL DATA'!$C$16:$WWY$16,0)),"-")</f>
        <v>71.2208205001848</v>
      </c>
      <c r="AK37" s="301">
        <f>IFERROR(INDEX('QoL DATA'!$C$17:$WWY$228,MATCH($B37,'QoL DATA'!$A$17:$A$228,0),MATCH(AK$3,'QoL DATA'!$C$16:$WWY$16,0)),"-")</f>
        <v>55.73</v>
      </c>
      <c r="AL37" s="301">
        <f>IFERROR(INDEX('QoL DATA'!$C$17:$WWY$228,MATCH($B37,'QoL DATA'!$A$17:$A$228,0),MATCH(AL$3,'QoL DATA'!$C$16:$WWY$16,0)),"-")</f>
        <v>14.7</v>
      </c>
      <c r="AM37" s="301">
        <f>IFERROR(INDEX('QoL DATA'!$C$17:$WWY$228,MATCH($B37,'QoL DATA'!$A$17:$A$228,0),MATCH(AM$3,'QoL DATA'!$C$16:$WWY$16,0)),"-")</f>
        <v>7.2</v>
      </c>
      <c r="AN37" s="301">
        <f>IFERROR(INDEX('QoL DATA'!$C$17:$WWY$228,MATCH($B37,'QoL DATA'!$A$17:$A$228,0),MATCH(AN$3,'QoL DATA'!$C$16:$WWY$16,0)),"-")</f>
        <v>62.89</v>
      </c>
      <c r="AO37" s="301">
        <f>IFERROR(INDEX('QoL DATA'!$C$17:$WWY$228,MATCH($B37,'QoL DATA'!$A$17:$A$228,0),MATCH(AO$3,'QoL DATA'!$C$16:$WWY$16,0)),"-")</f>
        <v>1.774822905536428</v>
      </c>
      <c r="AP37" s="301">
        <f>IFERROR(INDEX('QoL DATA'!$C$17:$WWY$228,MATCH($B37,'QoL DATA'!$A$17:$A$228,0),MATCH(AP$3,'QoL DATA'!$C$16:$WWY$16,0)),"-")</f>
        <v>68.56</v>
      </c>
      <c r="AQ37" s="301">
        <f>IFERROR(INDEX('QoL DATA'!$C$17:$WWY$228,MATCH($B37,'QoL DATA'!$A$17:$A$228,0),MATCH(AQ$3,'QoL DATA'!$C$16:$WWY$16,0)),"-")</f>
        <v>42.025316455696206</v>
      </c>
      <c r="AR37" s="301">
        <f>IFERROR(INDEX('QoL DATA'!$C$17:$WWY$228,MATCH($B37,'QoL DATA'!$A$17:$A$228,0),MATCH(AR$3,'QoL DATA'!$C$16:$WWY$16,0)),"-")</f>
        <v>3.87</v>
      </c>
      <c r="AS37" s="301">
        <f>IFERROR(INDEX('QoL DATA'!$C$17:$WWY$228,MATCH($B37,'QoL DATA'!$A$17:$A$228,0),MATCH(AS$3,'QoL DATA'!$C$16:$WWY$16,0)),"-")</f>
        <v>0.86621751472290176</v>
      </c>
      <c r="AT37" s="301">
        <f>IFERROR(INDEX('QoL DATA'!$C$17:$WWY$228,MATCH($B37,'QoL DATA'!$A$17:$A$228,0),MATCH(AT$3,'QoL DATA'!$C$16:$WWY$16,0)),"-")</f>
        <v>39.631630699772863</v>
      </c>
    </row>
    <row r="38" spans="1:47">
      <c r="A38" s="325" t="str">
        <f>'TQoL Indexes'!B16</f>
        <v>Bled</v>
      </c>
      <c r="B38" s="326">
        <f>'TQoL Indexes'!C16</f>
        <v>3</v>
      </c>
      <c r="C38" s="301">
        <f>IFERROR(INDEX('QoL DATA'!$C$17:$WWY$228,MATCH($B38,'QoL DATA'!$A$17:$A$228,0),MATCH(C$3,'QoL DATA'!$C$16:$WWY$16,0)),"-")</f>
        <v>93.8</v>
      </c>
      <c r="D38" s="301">
        <f>IFERROR(INDEX('QoL DATA'!$C$17:$WWY$228,MATCH($B38,'QoL DATA'!$A$17:$A$228,0),MATCH(D$3,'QoL DATA'!$C$16:$WWY$16,0)),"-")</f>
        <v>104.5</v>
      </c>
      <c r="E38" s="301">
        <f>IFERROR(INDEX('QoL DATA'!$C$17:$WWY$228,MATCH($B38,'QoL DATA'!$A$17:$A$228,0),MATCH(E$3,'QoL DATA'!$C$16:$WWY$16,0)),"-")</f>
        <v>338.29999999999995</v>
      </c>
      <c r="F38" s="301">
        <f>IFERROR(INDEX('QoL DATA'!$C$17:$WWY$228,MATCH($B38,'QoL DATA'!$A$17:$A$228,0),MATCH(F$3,'QoL DATA'!$C$16:$WWY$16,0)),"-")</f>
        <v>95.857142857142847</v>
      </c>
      <c r="G38" s="301">
        <f>IFERROR(INDEX('QoL DATA'!$C$17:$WWY$228,MATCH($B38,'QoL DATA'!$A$17:$A$228,0),MATCH(G$3,'QoL DATA'!$C$16:$WWY$16,0)),"-")</f>
        <v>94.583333333333329</v>
      </c>
      <c r="H38" s="301">
        <f>IFERROR(INDEX('QoL DATA'!$C$17:$WWY$228,MATCH($B38,'QoL DATA'!$A$17:$A$228,0),MATCH(H$3,'QoL DATA'!$C$16:$WWY$16,0)),"-")</f>
        <v>2</v>
      </c>
      <c r="I38" s="301">
        <f>IFERROR(INDEX('QoL DATA'!$C$17:$WWY$228,MATCH($B38,'QoL DATA'!$A$17:$A$228,0),MATCH(I$3,'QoL DATA'!$C$16:$WWY$16,0)),"-")</f>
        <v>82.944011865035222</v>
      </c>
      <c r="J38" s="301">
        <f>IFERROR(INDEX('QoL DATA'!$C$17:$WWY$228,MATCH($B38,'QoL DATA'!$A$17:$A$228,0),MATCH(J$3,'QoL DATA'!$C$16:$WWY$16,0)),"-")</f>
        <v>99.857142857142861</v>
      </c>
      <c r="K38" s="301">
        <f>IFERROR(INDEX('QoL DATA'!$C$17:$WWY$228,MATCH($B38,'QoL DATA'!$A$17:$A$228,0),MATCH(K$3,'QoL DATA'!$C$16:$WWY$16,0)),"-")</f>
        <v>62.82</v>
      </c>
      <c r="L38" s="301">
        <f>IFERROR(INDEX('QoL DATA'!$C$17:$WWY$228,MATCH($B38,'QoL DATA'!$A$17:$A$228,0),MATCH(L$3,'QoL DATA'!$C$16:$WWY$16,0)),"-")</f>
        <v>0</v>
      </c>
      <c r="M38" s="301">
        <f>IFERROR(INDEX('QoL DATA'!$C$17:$WWY$228,MATCH($B38,'QoL DATA'!$A$17:$A$228,0),MATCH(M$3,'QoL DATA'!$C$16:$WWY$16,0)),"-")</f>
        <v>33.200000000000003</v>
      </c>
      <c r="N38" s="301">
        <f>IFERROR(INDEX('QoL DATA'!$C$17:$WWY$228,MATCH($B38,'QoL DATA'!$A$17:$A$228,0),MATCH(N$3,'QoL DATA'!$C$16:$WWY$16,0)),"-")</f>
        <v>82.8</v>
      </c>
      <c r="O38" s="301">
        <f>IFERROR(INDEX('QoL DATA'!$C$17:$WWY$228,MATCH($B38,'QoL DATA'!$A$17:$A$228,0),MATCH(O$3,'QoL DATA'!$C$16:$WWY$16,0)),"-")</f>
        <v>1.6574596016535137</v>
      </c>
      <c r="P38" s="301">
        <f>IFERROR(INDEX('QoL DATA'!$C$17:$WWY$228,MATCH($B38,'QoL DATA'!$A$17:$A$228,0),MATCH(P$3,'QoL DATA'!$C$16:$WWY$16,0)),"-")</f>
        <v>80.761904761904759</v>
      </c>
      <c r="Q38" s="301" t="str">
        <f>IFERROR(INDEX('QoL DATA'!$C$17:$WWY$228,MATCH($B38,'QoL DATA'!$A$17:$A$228,0),MATCH(Q$3,'QoL DATA'!$C$16:$WWY$16,0)),"-")</f>
        <v>-</v>
      </c>
      <c r="R38" s="301" t="str">
        <f>IFERROR(INDEX('QoL DATA'!$C$17:$WWY$228,MATCH($B38,'QoL DATA'!$A$17:$A$228,0),MATCH(R$3,'QoL DATA'!$C$16:$WWY$16,0)),"-")</f>
        <v>-</v>
      </c>
      <c r="S38" s="301">
        <f>IFERROR(INDEX('QoL DATA'!$C$17:$WWY$228,MATCH($B38,'QoL DATA'!$A$17:$A$228,0),MATCH(S$3,'QoL DATA'!$C$16:$WWY$16,0)),"-")</f>
        <v>89.217435635992857</v>
      </c>
      <c r="T38" s="301">
        <f>IFERROR(INDEX('QoL DATA'!$C$17:$WWY$228,MATCH($B38,'QoL DATA'!$A$17:$A$228,0),MATCH(T$3,'QoL DATA'!$C$16:$WWY$16,0)),"-")</f>
        <v>9.0615972202280108</v>
      </c>
      <c r="U38" s="301">
        <f>IFERROR(INDEX('QoL DATA'!$C$17:$WWY$228,MATCH($B38,'QoL DATA'!$A$17:$A$228,0),MATCH(U$3,'QoL DATA'!$C$16:$WWY$16,0)),"-")</f>
        <v>72.907568451909384</v>
      </c>
      <c r="V38" s="301">
        <f>IFERROR(INDEX('QoL DATA'!$C$17:$WWY$228,MATCH($B38,'QoL DATA'!$A$17:$A$228,0),MATCH(V$3,'QoL DATA'!$C$16:$WWY$16,0)),"-")</f>
        <v>0.60665101446299996</v>
      </c>
      <c r="W38" s="301">
        <f>IFERROR(INDEX('QoL DATA'!$C$17:$WWY$228,MATCH($B38,'QoL DATA'!$A$17:$A$228,0),MATCH(W$3,'QoL DATA'!$C$16:$WWY$16,0)),"-")</f>
        <v>61.583149398099998</v>
      </c>
      <c r="X38" s="301" t="str">
        <f>IFERROR(INDEX('QoL DATA'!$C$17:$WWY$228,MATCH($B38,'QoL DATA'!$A$17:$A$228,0),MATCH(X$3,'QoL DATA'!$C$16:$WWY$16,0)),"-")</f>
        <v>-</v>
      </c>
      <c r="Y38" s="301">
        <f>IFERROR(INDEX('QoL DATA'!$C$17:$WWY$228,MATCH($B38,'QoL DATA'!$A$17:$A$228,0),MATCH(Y$3,'QoL DATA'!$C$16:$WWY$16,0)),"-")</f>
        <v>891.88</v>
      </c>
      <c r="Z38" s="301">
        <f>IFERROR(INDEX('QoL DATA'!$C$17:$WWY$228,MATCH($B38,'QoL DATA'!$A$17:$A$228,0),MATCH(Z$3,'QoL DATA'!$C$16:$WWY$16,0)),"-")</f>
        <v>4.37</v>
      </c>
      <c r="AA38" s="301">
        <f>IFERROR(INDEX('QoL DATA'!$C$17:$WWY$228,MATCH($B38,'QoL DATA'!$A$17:$A$228,0),MATCH(AA$3,'QoL DATA'!$C$16:$WWY$16,0)),"-")</f>
        <v>2.4892960270835408E-2</v>
      </c>
      <c r="AB38" s="301">
        <f>IFERROR(INDEX('QoL DATA'!$C$17:$WWY$228,MATCH($B38,'QoL DATA'!$A$17:$A$228,0),MATCH(AB$3,'QoL DATA'!$C$16:$WWY$16,0)),"-")</f>
        <v>1.45</v>
      </c>
      <c r="AC38" s="301">
        <f>IFERROR(INDEX('QoL DATA'!$C$17:$WWY$228,MATCH($B38,'QoL DATA'!$A$17:$A$228,0),MATCH(AC$3,'QoL DATA'!$C$16:$WWY$16,0)),"-")</f>
        <v>11436.25</v>
      </c>
      <c r="AD38" s="301">
        <f>IFERROR(INDEX('QoL DATA'!$C$17:$WWY$228,MATCH($B38,'QoL DATA'!$A$17:$A$228,0),MATCH(AD$3,'QoL DATA'!$C$16:$WWY$16,0)),"-")</f>
        <v>6.8997560692298761</v>
      </c>
      <c r="AE38" s="301">
        <f>IFERROR(INDEX('QoL DATA'!$C$17:$WWY$228,MATCH($B38,'QoL DATA'!$A$17:$A$228,0),MATCH(AE$3,'QoL DATA'!$C$16:$WWY$16,0)),"-")</f>
        <v>39.708691499522445</v>
      </c>
      <c r="AF38" s="301">
        <f>IFERROR(INDEX('QoL DATA'!$C$17:$WWY$228,MATCH($B38,'QoL DATA'!$A$17:$A$228,0),MATCH(AF$3,'QoL DATA'!$C$16:$WWY$16,0)),"-")</f>
        <v>9.1999999999999993</v>
      </c>
      <c r="AG38" s="301">
        <f>IFERROR(INDEX('QoL DATA'!$C$17:$WWY$228,MATCH($B38,'QoL DATA'!$A$17:$A$228,0),MATCH(AG$3,'QoL DATA'!$C$16:$WWY$16,0)),"-")</f>
        <v>22.22</v>
      </c>
      <c r="AH38" s="301" t="str">
        <f>IFERROR(INDEX('QoL DATA'!$C$17:$WWY$228,MATCH($B38,'QoL DATA'!$A$17:$A$228,0),MATCH(AH$3,'QoL DATA'!$C$16:$WWY$16,0)),"-")</f>
        <v>-</v>
      </c>
      <c r="AI38" s="301">
        <f>IFERROR(INDEX('QoL DATA'!$C$17:$WWY$228,MATCH($B38,'QoL DATA'!$A$17:$A$228,0),MATCH(AI$3,'QoL DATA'!$C$16:$WWY$16,0)),"-")</f>
        <v>49.474090619017232</v>
      </c>
      <c r="AJ38" s="301">
        <f>IFERROR(INDEX('QoL DATA'!$C$17:$WWY$228,MATCH($B38,'QoL DATA'!$A$17:$A$228,0),MATCH(AJ$3,'QoL DATA'!$C$16:$WWY$16,0)),"-")</f>
        <v>118.09431772406847</v>
      </c>
      <c r="AK38" s="301">
        <f>IFERROR(INDEX('QoL DATA'!$C$17:$WWY$228,MATCH($B38,'QoL DATA'!$A$17:$A$228,0),MATCH(AK$3,'QoL DATA'!$C$16:$WWY$16,0)),"-")</f>
        <v>28.58</v>
      </c>
      <c r="AL38" s="301">
        <f>IFERROR(INDEX('QoL DATA'!$C$17:$WWY$228,MATCH($B38,'QoL DATA'!$A$17:$A$228,0),MATCH(AL$3,'QoL DATA'!$C$16:$WWY$16,0)),"-")</f>
        <v>12.8</v>
      </c>
      <c r="AM38" s="301">
        <f>IFERROR(INDEX('QoL DATA'!$C$17:$WWY$228,MATCH($B38,'QoL DATA'!$A$17:$A$228,0),MATCH(AM$3,'QoL DATA'!$C$16:$WWY$16,0)),"-")</f>
        <v>7.6</v>
      </c>
      <c r="AN38" s="301">
        <f>IFERROR(INDEX('QoL DATA'!$C$17:$WWY$228,MATCH($B38,'QoL DATA'!$A$17:$A$228,0),MATCH(AN$3,'QoL DATA'!$C$16:$WWY$16,0)),"-")</f>
        <v>71.64</v>
      </c>
      <c r="AO38" s="301">
        <f>IFERROR(INDEX('QoL DATA'!$C$17:$WWY$228,MATCH($B38,'QoL DATA'!$A$17:$A$228,0),MATCH(AO$3,'QoL DATA'!$C$16:$WWY$16,0)),"-")</f>
        <v>2.1242872489876872</v>
      </c>
      <c r="AP38" s="301">
        <f>IFERROR(INDEX('QoL DATA'!$C$17:$WWY$228,MATCH($B38,'QoL DATA'!$A$17:$A$228,0),MATCH(AP$3,'QoL DATA'!$C$16:$WWY$16,0)),"-")</f>
        <v>62.94</v>
      </c>
      <c r="AQ38" s="301">
        <f>IFERROR(INDEX('QoL DATA'!$C$17:$WWY$228,MATCH($B38,'QoL DATA'!$A$17:$A$228,0),MATCH(AQ$3,'QoL DATA'!$C$16:$WWY$16,0)),"-")</f>
        <v>55.476704720765191</v>
      </c>
      <c r="AR38" s="301">
        <f>IFERROR(INDEX('QoL DATA'!$C$17:$WWY$228,MATCH($B38,'QoL DATA'!$A$17:$A$228,0),MATCH(AR$3,'QoL DATA'!$C$16:$WWY$16,0)),"-")</f>
        <v>3.78</v>
      </c>
      <c r="AS38" s="301">
        <f>IFERROR(INDEX('QoL DATA'!$C$17:$WWY$228,MATCH($B38,'QoL DATA'!$A$17:$A$228,0),MATCH(AS$3,'QoL DATA'!$C$16:$WWY$16,0)),"-")</f>
        <v>3.4721261145548983</v>
      </c>
      <c r="AT38" s="301">
        <f>IFERROR(INDEX('QoL DATA'!$C$17:$WWY$228,MATCH($B38,'QoL DATA'!$A$17:$A$228,0),MATCH(AT$3,'QoL DATA'!$C$16:$WWY$16,0)),"-")</f>
        <v>66.500002006698622</v>
      </c>
    </row>
    <row r="39" spans="1:47">
      <c r="A39" s="325" t="str">
        <f>'TQoL Indexes'!B17</f>
        <v>Bloke</v>
      </c>
      <c r="B39" s="326">
        <f>'TQoL Indexes'!C17</f>
        <v>150</v>
      </c>
      <c r="C39" s="301">
        <f>IFERROR(INDEX('QoL DATA'!$C$17:$WWY$228,MATCH($B39,'QoL DATA'!$A$17:$A$228,0),MATCH(C$3,'QoL DATA'!$C$16:$WWY$16,0)),"-")</f>
        <v>93.97874852420307</v>
      </c>
      <c r="D39" s="301">
        <f>IFERROR(INDEX('QoL DATA'!$C$17:$WWY$228,MATCH($B39,'QoL DATA'!$A$17:$A$228,0),MATCH(D$3,'QoL DATA'!$C$16:$WWY$16,0)),"-")</f>
        <v>95.6</v>
      </c>
      <c r="E39" s="301">
        <f>IFERROR(INDEX('QoL DATA'!$C$17:$WWY$228,MATCH($B39,'QoL DATA'!$A$17:$A$228,0),MATCH(E$3,'QoL DATA'!$C$16:$WWY$16,0)),"-")</f>
        <v>102.2</v>
      </c>
      <c r="F39" s="301">
        <f>IFERROR(INDEX('QoL DATA'!$C$17:$WWY$228,MATCH($B39,'QoL DATA'!$A$17:$A$228,0),MATCH(F$3,'QoL DATA'!$C$16:$WWY$16,0)),"-")</f>
        <v>0</v>
      </c>
      <c r="G39" s="301">
        <f>IFERROR(INDEX('QoL DATA'!$C$17:$WWY$228,MATCH($B39,'QoL DATA'!$A$17:$A$228,0),MATCH(G$3,'QoL DATA'!$C$16:$WWY$16,0)),"-")</f>
        <v>85.660613650594868</v>
      </c>
      <c r="H39" s="301">
        <f>IFERROR(INDEX('QoL DATA'!$C$17:$WWY$228,MATCH($B39,'QoL DATA'!$A$17:$A$228,0),MATCH(H$3,'QoL DATA'!$C$16:$WWY$16,0)),"-")</f>
        <v>4</v>
      </c>
      <c r="I39" s="301">
        <f>IFERROR(INDEX('QoL DATA'!$C$17:$WWY$228,MATCH($B39,'QoL DATA'!$A$17:$A$228,0),MATCH(I$3,'QoL DATA'!$C$16:$WWY$16,0)),"-")</f>
        <v>0</v>
      </c>
      <c r="J39" s="301">
        <f>IFERROR(INDEX('QoL DATA'!$C$17:$WWY$228,MATCH($B39,'QoL DATA'!$A$17:$A$228,0),MATCH(J$3,'QoL DATA'!$C$16:$WWY$16,0)),"-")</f>
        <v>82.592360676268001</v>
      </c>
      <c r="K39" s="301">
        <f>IFERROR(INDEX('QoL DATA'!$C$17:$WWY$228,MATCH($B39,'QoL DATA'!$A$17:$A$228,0),MATCH(K$3,'QoL DATA'!$C$16:$WWY$16,0)),"-")</f>
        <v>99.62</v>
      </c>
      <c r="L39" s="301">
        <f>IFERROR(INDEX('QoL DATA'!$C$17:$WWY$228,MATCH($B39,'QoL DATA'!$A$17:$A$228,0),MATCH(L$3,'QoL DATA'!$C$16:$WWY$16,0)),"-")</f>
        <v>0</v>
      </c>
      <c r="M39" s="301">
        <f>IFERROR(INDEX('QoL DATA'!$C$17:$WWY$228,MATCH($B39,'QoL DATA'!$A$17:$A$228,0),MATCH(M$3,'QoL DATA'!$C$16:$WWY$16,0)),"-")</f>
        <v>18.5</v>
      </c>
      <c r="N39" s="301">
        <f>IFERROR(INDEX('QoL DATA'!$C$17:$WWY$228,MATCH($B39,'QoL DATA'!$A$17:$A$228,0),MATCH(N$3,'QoL DATA'!$C$16:$WWY$16,0)),"-")</f>
        <v>31.8</v>
      </c>
      <c r="O39" s="301">
        <f>IFERROR(INDEX('QoL DATA'!$C$17:$WWY$228,MATCH($B39,'QoL DATA'!$A$17:$A$228,0),MATCH(O$3,'QoL DATA'!$C$16:$WWY$16,0)),"-")</f>
        <v>0.27149095446038679</v>
      </c>
      <c r="P39" s="301">
        <f>IFERROR(INDEX('QoL DATA'!$C$17:$WWY$228,MATCH($B39,'QoL DATA'!$A$17:$A$228,0),MATCH(P$3,'QoL DATA'!$C$16:$WWY$16,0)),"-")</f>
        <v>62.116468378209142</v>
      </c>
      <c r="Q39" s="301" t="str">
        <f>IFERROR(INDEX('QoL DATA'!$C$17:$WWY$228,MATCH($B39,'QoL DATA'!$A$17:$A$228,0),MATCH(Q$3,'QoL DATA'!$C$16:$WWY$16,0)),"-")</f>
        <v>-</v>
      </c>
      <c r="R39" s="301" t="str">
        <f>IFERROR(INDEX('QoL DATA'!$C$17:$WWY$228,MATCH($B39,'QoL DATA'!$A$17:$A$228,0),MATCH(R$3,'QoL DATA'!$C$16:$WWY$16,0)),"-")</f>
        <v>-</v>
      </c>
      <c r="S39" s="301">
        <f>IFERROR(INDEX('QoL DATA'!$C$17:$WWY$228,MATCH($B39,'QoL DATA'!$A$17:$A$228,0),MATCH(S$3,'QoL DATA'!$C$16:$WWY$16,0)),"-")</f>
        <v>191.44862795149967</v>
      </c>
      <c r="T39" s="301">
        <f>IFERROR(INDEX('QoL DATA'!$C$17:$WWY$228,MATCH($B39,'QoL DATA'!$A$17:$A$228,0),MATCH(T$3,'QoL DATA'!$C$16:$WWY$16,0)),"-")</f>
        <v>5.6978876989527247</v>
      </c>
      <c r="U39" s="301">
        <f>IFERROR(INDEX('QoL DATA'!$C$17:$WWY$228,MATCH($B39,'QoL DATA'!$A$17:$A$228,0),MATCH(U$3,'QoL DATA'!$C$16:$WWY$16,0)),"-")</f>
        <v>55.05989002949574</v>
      </c>
      <c r="V39" s="301">
        <f>IFERROR(INDEX('QoL DATA'!$C$17:$WWY$228,MATCH($B39,'QoL DATA'!$A$17:$A$228,0),MATCH(V$3,'QoL DATA'!$C$16:$WWY$16,0)),"-")</f>
        <v>1.9242479770800001</v>
      </c>
      <c r="W39" s="301">
        <f>IFERROR(INDEX('QoL DATA'!$C$17:$WWY$228,MATCH($B39,'QoL DATA'!$A$17:$A$228,0),MATCH(W$3,'QoL DATA'!$C$16:$WWY$16,0)),"-")</f>
        <v>100.003644466</v>
      </c>
      <c r="X39" s="301" t="str">
        <f>IFERROR(INDEX('QoL DATA'!$C$17:$WWY$228,MATCH($B39,'QoL DATA'!$A$17:$A$228,0),MATCH(X$3,'QoL DATA'!$C$16:$WWY$16,0)),"-")</f>
        <v>-</v>
      </c>
      <c r="Y39" s="301">
        <f>IFERROR(INDEX('QoL DATA'!$C$17:$WWY$228,MATCH($B39,'QoL DATA'!$A$17:$A$228,0),MATCH(Y$3,'QoL DATA'!$C$16:$WWY$16,0)),"-")</f>
        <v>1048.95</v>
      </c>
      <c r="Z39" s="301">
        <f>IFERROR(INDEX('QoL DATA'!$C$17:$WWY$228,MATCH($B39,'QoL DATA'!$A$17:$A$228,0),MATCH(Z$3,'QoL DATA'!$C$16:$WWY$16,0)),"-")</f>
        <v>5.84</v>
      </c>
      <c r="AA39" s="301">
        <f>IFERROR(INDEX('QoL DATA'!$C$17:$WWY$228,MATCH($B39,'QoL DATA'!$A$17:$A$228,0),MATCH(AA$3,'QoL DATA'!$C$16:$WWY$16,0)),"-")</f>
        <v>0</v>
      </c>
      <c r="AB39" s="301">
        <f>IFERROR(INDEX('QoL DATA'!$C$17:$WWY$228,MATCH($B39,'QoL DATA'!$A$17:$A$228,0),MATCH(AB$3,'QoL DATA'!$C$16:$WWY$16,0)),"-")</f>
        <v>1.6</v>
      </c>
      <c r="AC39" s="301">
        <f>IFERROR(INDEX('QoL DATA'!$C$17:$WWY$228,MATCH($B39,'QoL DATA'!$A$17:$A$228,0),MATCH(AC$3,'QoL DATA'!$C$16:$WWY$16,0)),"-")</f>
        <v>10183.709999999999</v>
      </c>
      <c r="AD39" s="301">
        <f>IFERROR(INDEX('QoL DATA'!$C$17:$WWY$228,MATCH($B39,'QoL DATA'!$A$17:$A$228,0),MATCH(AD$3,'QoL DATA'!$C$16:$WWY$16,0)),"-")</f>
        <v>6.337516855098019</v>
      </c>
      <c r="AE39" s="301">
        <f>IFERROR(INDEX('QoL DATA'!$C$17:$WWY$228,MATCH($B39,'QoL DATA'!$A$17:$A$228,0),MATCH(AE$3,'QoL DATA'!$C$16:$WWY$16,0)),"-")</f>
        <v>29.663962920046348</v>
      </c>
      <c r="AF39" s="301">
        <f>IFERROR(INDEX('QoL DATA'!$C$17:$WWY$228,MATCH($B39,'QoL DATA'!$A$17:$A$228,0),MATCH(AF$3,'QoL DATA'!$C$16:$WWY$16,0)),"-")</f>
        <v>12.5</v>
      </c>
      <c r="AG39" s="301">
        <f>IFERROR(INDEX('QoL DATA'!$C$17:$WWY$228,MATCH($B39,'QoL DATA'!$A$17:$A$228,0),MATCH(AG$3,'QoL DATA'!$C$16:$WWY$16,0)),"-")</f>
        <v>19.37</v>
      </c>
      <c r="AH39" s="301" t="str">
        <f>IFERROR(INDEX('QoL DATA'!$C$17:$WWY$228,MATCH($B39,'QoL DATA'!$A$17:$A$228,0),MATCH(AH$3,'QoL DATA'!$C$16:$WWY$16,0)),"-")</f>
        <v>-</v>
      </c>
      <c r="AI39" s="301">
        <f>IFERROR(INDEX('QoL DATA'!$C$17:$WWY$228,MATCH($B39,'QoL DATA'!$A$17:$A$228,0),MATCH(AI$3,'QoL DATA'!$C$16:$WWY$16,0)),"-")</f>
        <v>0</v>
      </c>
      <c r="AJ39" s="301">
        <f>IFERROR(INDEX('QoL DATA'!$C$17:$WWY$228,MATCH($B39,'QoL DATA'!$A$17:$A$228,0),MATCH(AJ$3,'QoL DATA'!$C$16:$WWY$16,0)),"-")</f>
        <v>93.570940023689033</v>
      </c>
      <c r="AK39" s="301">
        <f>IFERROR(INDEX('QoL DATA'!$C$17:$WWY$228,MATCH($B39,'QoL DATA'!$A$17:$A$228,0),MATCH(AK$3,'QoL DATA'!$C$16:$WWY$16,0)),"-")</f>
        <v>56.46</v>
      </c>
      <c r="AL39" s="301">
        <f>IFERROR(INDEX('QoL DATA'!$C$17:$WWY$228,MATCH($B39,'QoL DATA'!$A$17:$A$228,0),MATCH(AL$3,'QoL DATA'!$C$16:$WWY$16,0)),"-")</f>
        <v>13.74</v>
      </c>
      <c r="AM39" s="301">
        <f>IFERROR(INDEX('QoL DATA'!$C$17:$WWY$228,MATCH($B39,'QoL DATA'!$A$17:$A$228,0),MATCH(AM$3,'QoL DATA'!$C$16:$WWY$16,0)),"-")</f>
        <v>7.3</v>
      </c>
      <c r="AN39" s="301">
        <f>IFERROR(INDEX('QoL DATA'!$C$17:$WWY$228,MATCH($B39,'QoL DATA'!$A$17:$A$228,0),MATCH(AN$3,'QoL DATA'!$C$16:$WWY$16,0)),"-")</f>
        <v>62.91</v>
      </c>
      <c r="AO39" s="301">
        <f>IFERROR(INDEX('QoL DATA'!$C$17:$WWY$228,MATCH($B39,'QoL DATA'!$A$17:$A$228,0),MATCH(AO$3,'QoL DATA'!$C$16:$WWY$16,0)),"-")</f>
        <v>2.8812147374001289</v>
      </c>
      <c r="AP39" s="301">
        <f>IFERROR(INDEX('QoL DATA'!$C$17:$WWY$228,MATCH($B39,'QoL DATA'!$A$17:$A$228,0),MATCH(AP$3,'QoL DATA'!$C$16:$WWY$16,0)),"-")</f>
        <v>64.97</v>
      </c>
      <c r="AQ39" s="301">
        <f>IFERROR(INDEX('QoL DATA'!$C$17:$WWY$228,MATCH($B39,'QoL DATA'!$A$17:$A$228,0),MATCH(AQ$3,'QoL DATA'!$C$16:$WWY$16,0)),"-")</f>
        <v>59.567901234567898</v>
      </c>
      <c r="AR39" s="301">
        <f>IFERROR(INDEX('QoL DATA'!$C$17:$WWY$228,MATCH($B39,'QoL DATA'!$A$17:$A$228,0),MATCH(AR$3,'QoL DATA'!$C$16:$WWY$16,0)),"-")</f>
        <v>3.85</v>
      </c>
      <c r="AS39" s="301">
        <f>IFERROR(INDEX('QoL DATA'!$C$17:$WWY$228,MATCH($B39,'QoL DATA'!$A$17:$A$228,0),MATCH(AS$3,'QoL DATA'!$C$16:$WWY$16,0)),"-")</f>
        <v>0.90582123719774477</v>
      </c>
      <c r="AT39" s="301">
        <f>IFERROR(INDEX('QoL DATA'!$C$17:$WWY$228,MATCH($B39,'QoL DATA'!$A$17:$A$228,0),MATCH(AT$3,'QoL DATA'!$C$16:$WWY$16,0)),"-")</f>
        <v>53.332970329344676</v>
      </c>
      <c r="AU39" s="327"/>
    </row>
    <row r="40" spans="1:47">
      <c r="A40" s="325" t="str">
        <f>'TQoL Indexes'!B18</f>
        <v>Bohinj</v>
      </c>
      <c r="B40" s="326">
        <f>'TQoL Indexes'!C18</f>
        <v>4</v>
      </c>
      <c r="C40" s="301">
        <f>IFERROR(INDEX('QoL DATA'!$C$17:$WWY$228,MATCH($B40,'QoL DATA'!$A$17:$A$228,0),MATCH(C$3,'QoL DATA'!$C$16:$WWY$16,0)),"-")</f>
        <v>69.735006973500703</v>
      </c>
      <c r="D40" s="301">
        <f>IFERROR(INDEX('QoL DATA'!$C$17:$WWY$228,MATCH($B40,'QoL DATA'!$A$17:$A$228,0),MATCH(D$3,'QoL DATA'!$C$16:$WWY$16,0)),"-")</f>
        <v>96.3</v>
      </c>
      <c r="E40" s="301">
        <f>IFERROR(INDEX('QoL DATA'!$C$17:$WWY$228,MATCH($B40,'QoL DATA'!$A$17:$A$228,0),MATCH(E$3,'QoL DATA'!$C$16:$WWY$16,0)),"-")</f>
        <v>338.29999999999995</v>
      </c>
      <c r="F40" s="301">
        <f>IFERROR(INDEX('QoL DATA'!$C$17:$WWY$228,MATCH($B40,'QoL DATA'!$A$17:$A$228,0),MATCH(F$3,'QoL DATA'!$C$16:$WWY$16,0)),"-")</f>
        <v>74.151885655243674</v>
      </c>
      <c r="G40" s="301">
        <f>IFERROR(INDEX('QoL DATA'!$C$17:$WWY$228,MATCH($B40,'QoL DATA'!$A$17:$A$228,0),MATCH(G$3,'QoL DATA'!$C$16:$WWY$16,0)),"-")</f>
        <v>75.83950404684002</v>
      </c>
      <c r="H40" s="301">
        <f>IFERROR(INDEX('QoL DATA'!$C$17:$WWY$228,MATCH($B40,'QoL DATA'!$A$17:$A$228,0),MATCH(H$3,'QoL DATA'!$C$16:$WWY$16,0)),"-")</f>
        <v>4</v>
      </c>
      <c r="I40" s="301">
        <f>IFERROR(INDEX('QoL DATA'!$C$17:$WWY$228,MATCH($B40,'QoL DATA'!$A$17:$A$228,0),MATCH(I$3,'QoL DATA'!$C$16:$WWY$16,0)),"-")</f>
        <v>63.149728471683474</v>
      </c>
      <c r="J40" s="301">
        <f>IFERROR(INDEX('QoL DATA'!$C$17:$WWY$228,MATCH($B40,'QoL DATA'!$A$17:$A$228,0),MATCH(J$3,'QoL DATA'!$C$16:$WWY$16,0)),"-")</f>
        <v>90.132598587911133</v>
      </c>
      <c r="K40" s="301">
        <f>IFERROR(INDEX('QoL DATA'!$C$17:$WWY$228,MATCH($B40,'QoL DATA'!$A$17:$A$228,0),MATCH(K$3,'QoL DATA'!$C$16:$WWY$16,0)),"-")</f>
        <v>6.97</v>
      </c>
      <c r="L40" s="301">
        <f>IFERROR(INDEX('QoL DATA'!$C$17:$WWY$228,MATCH($B40,'QoL DATA'!$A$17:$A$228,0),MATCH(L$3,'QoL DATA'!$C$16:$WWY$16,0)),"-")</f>
        <v>0</v>
      </c>
      <c r="M40" s="301">
        <f>IFERROR(INDEX('QoL DATA'!$C$17:$WWY$228,MATCH($B40,'QoL DATA'!$A$17:$A$228,0),MATCH(M$3,'QoL DATA'!$C$16:$WWY$16,0)),"-")</f>
        <v>46.4</v>
      </c>
      <c r="N40" s="301">
        <f>IFERROR(INDEX('QoL DATA'!$C$17:$WWY$228,MATCH($B40,'QoL DATA'!$A$17:$A$228,0),MATCH(N$3,'QoL DATA'!$C$16:$WWY$16,0)),"-")</f>
        <v>60.8</v>
      </c>
      <c r="O40" s="301">
        <f>IFERROR(INDEX('QoL DATA'!$C$17:$WWY$228,MATCH($B40,'QoL DATA'!$A$17:$A$228,0),MATCH(O$3,'QoL DATA'!$C$16:$WWY$16,0)),"-")</f>
        <v>0.63932835820895528</v>
      </c>
      <c r="P40" s="301">
        <f>IFERROR(INDEX('QoL DATA'!$C$17:$WWY$228,MATCH($B40,'QoL DATA'!$A$17:$A$228,0),MATCH(P$3,'QoL DATA'!$C$16:$WWY$16,0)),"-")</f>
        <v>62.769071809884622</v>
      </c>
      <c r="Q40" s="301" t="str">
        <f>IFERROR(INDEX('QoL DATA'!$C$17:$WWY$228,MATCH($B40,'QoL DATA'!$A$17:$A$228,0),MATCH(Q$3,'QoL DATA'!$C$16:$WWY$16,0)),"-")</f>
        <v>-</v>
      </c>
      <c r="R40" s="301" t="str">
        <f>IFERROR(INDEX('QoL DATA'!$C$17:$WWY$228,MATCH($B40,'QoL DATA'!$A$17:$A$228,0),MATCH(R$3,'QoL DATA'!$C$16:$WWY$16,0)),"-")</f>
        <v>-</v>
      </c>
      <c r="S40" s="301">
        <f>IFERROR(INDEX('QoL DATA'!$C$17:$WWY$228,MATCH($B40,'QoL DATA'!$A$17:$A$228,0),MATCH(S$3,'QoL DATA'!$C$16:$WWY$16,0)),"-")</f>
        <v>156.31105900742477</v>
      </c>
      <c r="T40" s="301">
        <f>IFERROR(INDEX('QoL DATA'!$C$17:$WWY$228,MATCH($B40,'QoL DATA'!$A$17:$A$228,0),MATCH(T$3,'QoL DATA'!$C$16:$WWY$16,0)),"-")</f>
        <v>9.0615972202280108</v>
      </c>
      <c r="U40" s="301">
        <f>IFERROR(INDEX('QoL DATA'!$C$17:$WWY$228,MATCH($B40,'QoL DATA'!$A$17:$A$228,0),MATCH(U$3,'QoL DATA'!$C$16:$WWY$16,0)),"-")</f>
        <v>87.846311257492829</v>
      </c>
      <c r="V40" s="301">
        <f>IFERROR(INDEX('QoL DATA'!$C$17:$WWY$228,MATCH($B40,'QoL DATA'!$A$17:$A$228,0),MATCH(V$3,'QoL DATA'!$C$16:$WWY$16,0)),"-")</f>
        <v>0.58040093089800004</v>
      </c>
      <c r="W40" s="301">
        <f>IFERROR(INDEX('QoL DATA'!$C$17:$WWY$228,MATCH($B40,'QoL DATA'!$A$17:$A$228,0),MATCH(W$3,'QoL DATA'!$C$16:$WWY$16,0)),"-")</f>
        <v>94.148568720300005</v>
      </c>
      <c r="X40" s="301" t="str">
        <f>IFERROR(INDEX('QoL DATA'!$C$17:$WWY$228,MATCH($B40,'QoL DATA'!$A$17:$A$228,0),MATCH(X$3,'QoL DATA'!$C$16:$WWY$16,0)),"-")</f>
        <v>-</v>
      </c>
      <c r="Y40" s="301">
        <f>IFERROR(INDEX('QoL DATA'!$C$17:$WWY$228,MATCH($B40,'QoL DATA'!$A$17:$A$228,0),MATCH(Y$3,'QoL DATA'!$C$16:$WWY$16,0)),"-")</f>
        <v>941.26</v>
      </c>
      <c r="Z40" s="301">
        <f>IFERROR(INDEX('QoL DATA'!$C$17:$WWY$228,MATCH($B40,'QoL DATA'!$A$17:$A$228,0),MATCH(Z$3,'QoL DATA'!$C$16:$WWY$16,0)),"-")</f>
        <v>4.49</v>
      </c>
      <c r="AA40" s="301">
        <f>IFERROR(INDEX('QoL DATA'!$C$17:$WWY$228,MATCH($B40,'QoL DATA'!$A$17:$A$228,0),MATCH(AA$3,'QoL DATA'!$C$16:$WWY$16,0)),"-")</f>
        <v>0.13514557108657038</v>
      </c>
      <c r="AB40" s="301">
        <f>IFERROR(INDEX('QoL DATA'!$C$17:$WWY$228,MATCH($B40,'QoL DATA'!$A$17:$A$228,0),MATCH(AB$3,'QoL DATA'!$C$16:$WWY$16,0)),"-")</f>
        <v>2.39</v>
      </c>
      <c r="AC40" s="301">
        <f>IFERROR(INDEX('QoL DATA'!$C$17:$WWY$228,MATCH($B40,'QoL DATA'!$A$17:$A$228,0),MATCH(AC$3,'QoL DATA'!$C$16:$WWY$16,0)),"-")</f>
        <v>10260.65</v>
      </c>
      <c r="AD40" s="301">
        <f>IFERROR(INDEX('QoL DATA'!$C$17:$WWY$228,MATCH($B40,'QoL DATA'!$A$17:$A$228,0),MATCH(AD$3,'QoL DATA'!$C$16:$WWY$16,0)),"-")</f>
        <v>4.7430830039525693</v>
      </c>
      <c r="AE40" s="301">
        <f>IFERROR(INDEX('QoL DATA'!$C$17:$WWY$228,MATCH($B40,'QoL DATA'!$A$17:$A$228,0),MATCH(AE$3,'QoL DATA'!$C$16:$WWY$16,0)),"-")</f>
        <v>28.836363636363636</v>
      </c>
      <c r="AF40" s="301">
        <f>IFERROR(INDEX('QoL DATA'!$C$17:$WWY$228,MATCH($B40,'QoL DATA'!$A$17:$A$228,0),MATCH(AF$3,'QoL DATA'!$C$16:$WWY$16,0)),"-")</f>
        <v>9.1999999999999993</v>
      </c>
      <c r="AG40" s="301">
        <f>IFERROR(INDEX('QoL DATA'!$C$17:$WWY$228,MATCH($B40,'QoL DATA'!$A$17:$A$228,0),MATCH(AG$3,'QoL DATA'!$C$16:$WWY$16,0)),"-")</f>
        <v>18.079999999999998</v>
      </c>
      <c r="AH40" s="301" t="str">
        <f>IFERROR(INDEX('QoL DATA'!$C$17:$WWY$228,MATCH($B40,'QoL DATA'!$A$17:$A$228,0),MATCH(AH$3,'QoL DATA'!$C$16:$WWY$16,0)),"-")</f>
        <v>-</v>
      </c>
      <c r="AI40" s="301">
        <f>IFERROR(INDEX('QoL DATA'!$C$17:$WWY$228,MATCH($B40,'QoL DATA'!$A$17:$A$228,0),MATCH(AI$3,'QoL DATA'!$C$16:$WWY$16,0)),"-")</f>
        <v>310.20398785028414</v>
      </c>
      <c r="AJ40" s="301">
        <f>IFERROR(INDEX('QoL DATA'!$C$17:$WWY$228,MATCH($B40,'QoL DATA'!$A$17:$A$228,0),MATCH(AJ$3,'QoL DATA'!$C$16:$WWY$16,0)),"-")</f>
        <v>99.828053422801503</v>
      </c>
      <c r="AK40" s="301">
        <f>IFERROR(INDEX('QoL DATA'!$C$17:$WWY$228,MATCH($B40,'QoL DATA'!$A$17:$A$228,0),MATCH(AK$3,'QoL DATA'!$C$16:$WWY$16,0)),"-")</f>
        <v>11.77</v>
      </c>
      <c r="AL40" s="301">
        <f>IFERROR(INDEX('QoL DATA'!$C$17:$WWY$228,MATCH($B40,'QoL DATA'!$A$17:$A$228,0),MATCH(AL$3,'QoL DATA'!$C$16:$WWY$16,0)),"-")</f>
        <v>13.91</v>
      </c>
      <c r="AM40" s="301">
        <f>IFERROR(INDEX('QoL DATA'!$C$17:$WWY$228,MATCH($B40,'QoL DATA'!$A$17:$A$228,0),MATCH(AM$3,'QoL DATA'!$C$16:$WWY$16,0)),"-")</f>
        <v>7.6</v>
      </c>
      <c r="AN40" s="301">
        <f>IFERROR(INDEX('QoL DATA'!$C$17:$WWY$228,MATCH($B40,'QoL DATA'!$A$17:$A$228,0),MATCH(AN$3,'QoL DATA'!$C$16:$WWY$16,0)),"-")</f>
        <v>69.83</v>
      </c>
      <c r="AO40" s="301">
        <f>IFERROR(INDEX('QoL DATA'!$C$17:$WWY$228,MATCH($B40,'QoL DATA'!$A$17:$A$228,0),MATCH(AO$3,'QoL DATA'!$C$16:$WWY$16,0)),"-")</f>
        <v>2.1242872489876872</v>
      </c>
      <c r="AP40" s="301">
        <f>IFERROR(INDEX('QoL DATA'!$C$17:$WWY$228,MATCH($B40,'QoL DATA'!$A$17:$A$228,0),MATCH(AP$3,'QoL DATA'!$C$16:$WWY$16,0)),"-")</f>
        <v>67.569999999999993</v>
      </c>
      <c r="AQ40" s="301">
        <f>IFERROR(INDEX('QoL DATA'!$C$17:$WWY$228,MATCH($B40,'QoL DATA'!$A$17:$A$228,0),MATCH(AQ$3,'QoL DATA'!$C$16:$WWY$16,0)),"-")</f>
        <v>55.934570117693994</v>
      </c>
      <c r="AR40" s="301">
        <f>IFERROR(INDEX('QoL DATA'!$C$17:$WWY$228,MATCH($B40,'QoL DATA'!$A$17:$A$228,0),MATCH(AR$3,'QoL DATA'!$C$16:$WWY$16,0)),"-")</f>
        <v>3.78</v>
      </c>
      <c r="AS40" s="301">
        <f>IFERROR(INDEX('QoL DATA'!$C$17:$WWY$228,MATCH($B40,'QoL DATA'!$A$17:$A$228,0),MATCH(AS$3,'QoL DATA'!$C$16:$WWY$16,0)),"-")</f>
        <v>1.6419968119947417</v>
      </c>
      <c r="AT40" s="301">
        <f>IFERROR(INDEX('QoL DATA'!$C$17:$WWY$228,MATCH($B40,'QoL DATA'!$A$17:$A$228,0),MATCH(AT$3,'QoL DATA'!$C$16:$WWY$16,0)),"-")</f>
        <v>63.460450706796109</v>
      </c>
      <c r="AU40" s="327"/>
    </row>
    <row r="41" spans="1:47">
      <c r="A41" s="325" t="str">
        <f>'TQoL Indexes'!B19</f>
        <v>Borovnica</v>
      </c>
      <c r="B41" s="326">
        <f>'TQoL Indexes'!C19</f>
        <v>5</v>
      </c>
      <c r="C41" s="301">
        <f>IFERROR(INDEX('QoL DATA'!$C$17:$WWY$228,MATCH($B41,'QoL DATA'!$A$17:$A$228,0),MATCH(C$3,'QoL DATA'!$C$16:$WWY$16,0)),"-")</f>
        <v>78.944855574122712</v>
      </c>
      <c r="D41" s="301">
        <f>IFERROR(INDEX('QoL DATA'!$C$17:$WWY$228,MATCH($B41,'QoL DATA'!$A$17:$A$228,0),MATCH(D$3,'QoL DATA'!$C$16:$WWY$16,0)),"-")</f>
        <v>94.1</v>
      </c>
      <c r="E41" s="301">
        <f>IFERROR(INDEX('QoL DATA'!$C$17:$WWY$228,MATCH($B41,'QoL DATA'!$A$17:$A$228,0),MATCH(E$3,'QoL DATA'!$C$16:$WWY$16,0)),"-")</f>
        <v>572.20000000000005</v>
      </c>
      <c r="F41" s="301">
        <f>IFERROR(INDEX('QoL DATA'!$C$17:$WWY$228,MATCH($B41,'QoL DATA'!$A$17:$A$228,0),MATCH(F$3,'QoL DATA'!$C$16:$WWY$16,0)),"-")</f>
        <v>97.09401709401709</v>
      </c>
      <c r="G41" s="301">
        <f>IFERROR(INDEX('QoL DATA'!$C$17:$WWY$228,MATCH($B41,'QoL DATA'!$A$17:$A$228,0),MATCH(G$3,'QoL DATA'!$C$16:$WWY$16,0)),"-")</f>
        <v>98.65384615384616</v>
      </c>
      <c r="H41" s="301">
        <f>IFERROR(INDEX('QoL DATA'!$C$17:$WWY$228,MATCH($B41,'QoL DATA'!$A$17:$A$228,0),MATCH(H$3,'QoL DATA'!$C$16:$WWY$16,0)),"-")</f>
        <v>4</v>
      </c>
      <c r="I41" s="301">
        <f>IFERROR(INDEX('QoL DATA'!$C$17:$WWY$228,MATCH($B41,'QoL DATA'!$A$17:$A$228,0),MATCH(I$3,'QoL DATA'!$C$16:$WWY$16,0)),"-")</f>
        <v>68.970814132104451</v>
      </c>
      <c r="J41" s="301">
        <f>IFERROR(INDEX('QoL DATA'!$C$17:$WWY$228,MATCH($B41,'QoL DATA'!$A$17:$A$228,0),MATCH(J$3,'QoL DATA'!$C$16:$WWY$16,0)),"-")</f>
        <v>4.4017094017094021</v>
      </c>
      <c r="K41" s="301">
        <f>IFERROR(INDEX('QoL DATA'!$C$17:$WWY$228,MATCH($B41,'QoL DATA'!$A$17:$A$228,0),MATCH(K$3,'QoL DATA'!$C$16:$WWY$16,0)),"-")</f>
        <v>99.78</v>
      </c>
      <c r="L41" s="301">
        <f>IFERROR(INDEX('QoL DATA'!$C$17:$WWY$228,MATCH($B41,'QoL DATA'!$A$17:$A$228,0),MATCH(L$3,'QoL DATA'!$C$16:$WWY$16,0)),"-")</f>
        <v>0</v>
      </c>
      <c r="M41" s="301">
        <f>IFERROR(INDEX('QoL DATA'!$C$17:$WWY$228,MATCH($B41,'QoL DATA'!$A$17:$A$228,0),MATCH(M$3,'QoL DATA'!$C$16:$WWY$16,0)),"-")</f>
        <v>16.3</v>
      </c>
      <c r="N41" s="301">
        <f>IFERROR(INDEX('QoL DATA'!$C$17:$WWY$228,MATCH($B41,'QoL DATA'!$A$17:$A$228,0),MATCH(N$3,'QoL DATA'!$C$16:$WWY$16,0)),"-")</f>
        <v>38.9</v>
      </c>
      <c r="O41" s="301">
        <f>IFERROR(INDEX('QoL DATA'!$C$17:$WWY$228,MATCH($B41,'QoL DATA'!$A$17:$A$228,0),MATCH(O$3,'QoL DATA'!$C$16:$WWY$16,0)),"-")</f>
        <v>0.35606486486486483</v>
      </c>
      <c r="P41" s="301">
        <f>IFERROR(INDEX('QoL DATA'!$C$17:$WWY$228,MATCH($B41,'QoL DATA'!$A$17:$A$228,0),MATCH(P$3,'QoL DATA'!$C$16:$WWY$16,0)),"-")</f>
        <v>88.269230769230774</v>
      </c>
      <c r="Q41" s="301" t="str">
        <f>IFERROR(INDEX('QoL DATA'!$C$17:$WWY$228,MATCH($B41,'QoL DATA'!$A$17:$A$228,0),MATCH(Q$3,'QoL DATA'!$C$16:$WWY$16,0)),"-")</f>
        <v>-</v>
      </c>
      <c r="R41" s="301" t="str">
        <f>IFERROR(INDEX('QoL DATA'!$C$17:$WWY$228,MATCH($B41,'QoL DATA'!$A$17:$A$228,0),MATCH(R$3,'QoL DATA'!$C$16:$WWY$16,0)),"-")</f>
        <v>-</v>
      </c>
      <c r="S41" s="301">
        <f>IFERROR(INDEX('QoL DATA'!$C$17:$WWY$228,MATCH($B41,'QoL DATA'!$A$17:$A$228,0),MATCH(S$3,'QoL DATA'!$C$16:$WWY$16,0)),"-")</f>
        <v>0</v>
      </c>
      <c r="T41" s="301">
        <f>IFERROR(INDEX('QoL DATA'!$C$17:$WWY$228,MATCH($B41,'QoL DATA'!$A$17:$A$228,0),MATCH(T$3,'QoL DATA'!$C$16:$WWY$16,0)),"-")</f>
        <v>5.2530274802049375</v>
      </c>
      <c r="U41" s="301">
        <f>IFERROR(INDEX('QoL DATA'!$C$17:$WWY$228,MATCH($B41,'QoL DATA'!$A$17:$A$228,0),MATCH(U$3,'QoL DATA'!$C$16:$WWY$16,0)),"-")</f>
        <v>66.53279314516368</v>
      </c>
      <c r="V41" s="301">
        <f>IFERROR(INDEX('QoL DATA'!$C$17:$WWY$228,MATCH($B41,'QoL DATA'!$A$17:$A$228,0),MATCH(V$3,'QoL DATA'!$C$16:$WWY$16,0)),"-")</f>
        <v>0.60111900104799998</v>
      </c>
      <c r="W41" s="301">
        <f>IFERROR(INDEX('QoL DATA'!$C$17:$WWY$228,MATCH($B41,'QoL DATA'!$A$17:$A$228,0),MATCH(W$3,'QoL DATA'!$C$16:$WWY$16,0)),"-")</f>
        <v>98.505764612199997</v>
      </c>
      <c r="X41" s="301" t="str">
        <f>IFERROR(INDEX('QoL DATA'!$C$17:$WWY$228,MATCH($B41,'QoL DATA'!$A$17:$A$228,0),MATCH(X$3,'QoL DATA'!$C$16:$WWY$16,0)),"-")</f>
        <v>-</v>
      </c>
      <c r="Y41" s="301">
        <f>IFERROR(INDEX('QoL DATA'!$C$17:$WWY$228,MATCH($B41,'QoL DATA'!$A$17:$A$228,0),MATCH(Y$3,'QoL DATA'!$C$16:$WWY$16,0)),"-")</f>
        <v>761.23</v>
      </c>
      <c r="Z41" s="301">
        <f>IFERROR(INDEX('QoL DATA'!$C$17:$WWY$228,MATCH($B41,'QoL DATA'!$A$17:$A$228,0),MATCH(Z$3,'QoL DATA'!$C$16:$WWY$16,0)),"-")</f>
        <v>6.14</v>
      </c>
      <c r="AA41" s="301">
        <f>IFERROR(INDEX('QoL DATA'!$C$17:$WWY$228,MATCH($B41,'QoL DATA'!$A$17:$A$228,0),MATCH(AA$3,'QoL DATA'!$C$16:$WWY$16,0)),"-")</f>
        <v>2.3344850126062189E-2</v>
      </c>
      <c r="AB41" s="301">
        <f>IFERROR(INDEX('QoL DATA'!$C$17:$WWY$228,MATCH($B41,'QoL DATA'!$A$17:$A$228,0),MATCH(AB$3,'QoL DATA'!$C$16:$WWY$16,0)),"-")</f>
        <v>1.63</v>
      </c>
      <c r="AC41" s="301">
        <f>IFERROR(INDEX('QoL DATA'!$C$17:$WWY$228,MATCH($B41,'QoL DATA'!$A$17:$A$228,0),MATCH(AC$3,'QoL DATA'!$C$16:$WWY$16,0)),"-")</f>
        <v>10065.049999999999</v>
      </c>
      <c r="AD41" s="301">
        <f>IFERROR(INDEX('QoL DATA'!$C$17:$WWY$228,MATCH($B41,'QoL DATA'!$A$17:$A$228,0),MATCH(AD$3,'QoL DATA'!$C$16:$WWY$16,0)),"-")</f>
        <v>8.0935592706319426</v>
      </c>
      <c r="AE41" s="301">
        <f>IFERROR(INDEX('QoL DATA'!$C$17:$WWY$228,MATCH($B41,'QoL DATA'!$A$17:$A$228,0),MATCH(AE$3,'QoL DATA'!$C$16:$WWY$16,0)),"-")</f>
        <v>31.252469379691821</v>
      </c>
      <c r="AF41" s="301">
        <f>IFERROR(INDEX('QoL DATA'!$C$17:$WWY$228,MATCH($B41,'QoL DATA'!$A$17:$A$228,0),MATCH(AF$3,'QoL DATA'!$C$16:$WWY$16,0)),"-")</f>
        <v>9.8000000000000007</v>
      </c>
      <c r="AG41" s="301">
        <f>IFERROR(INDEX('QoL DATA'!$C$17:$WWY$228,MATCH($B41,'QoL DATA'!$A$17:$A$228,0),MATCH(AG$3,'QoL DATA'!$C$16:$WWY$16,0)),"-")</f>
        <v>20.03</v>
      </c>
      <c r="AH41" s="301" t="str">
        <f>IFERROR(INDEX('QoL DATA'!$C$17:$WWY$228,MATCH($B41,'QoL DATA'!$A$17:$A$228,0),MATCH(AH$3,'QoL DATA'!$C$16:$WWY$16,0)),"-")</f>
        <v>-</v>
      </c>
      <c r="AI41" s="301">
        <f>IFERROR(INDEX('QoL DATA'!$C$17:$WWY$228,MATCH($B41,'QoL DATA'!$A$17:$A$228,0),MATCH(AI$3,'QoL DATA'!$C$16:$WWY$16,0)),"-")</f>
        <v>12.824128025333636</v>
      </c>
      <c r="AJ41" s="301">
        <f>IFERROR(INDEX('QoL DATA'!$C$17:$WWY$228,MATCH($B41,'QoL DATA'!$A$17:$A$228,0),MATCH(AJ$3,'QoL DATA'!$C$16:$WWY$16,0)),"-")</f>
        <v>88.330621307342071</v>
      </c>
      <c r="AK41" s="301">
        <f>IFERROR(INDEX('QoL DATA'!$C$17:$WWY$228,MATCH($B41,'QoL DATA'!$A$17:$A$228,0),MATCH(AK$3,'QoL DATA'!$C$16:$WWY$16,0)),"-")</f>
        <v>13.99</v>
      </c>
      <c r="AL41" s="301">
        <f>IFERROR(INDEX('QoL DATA'!$C$17:$WWY$228,MATCH($B41,'QoL DATA'!$A$17:$A$228,0),MATCH(AL$3,'QoL DATA'!$C$16:$WWY$16,0)),"-")</f>
        <v>12.2</v>
      </c>
      <c r="AM41" s="301">
        <f>IFERROR(INDEX('QoL DATA'!$C$17:$WWY$228,MATCH($B41,'QoL DATA'!$A$17:$A$228,0),MATCH(AM$3,'QoL DATA'!$C$16:$WWY$16,0)),"-")</f>
        <v>7.5</v>
      </c>
      <c r="AN41" s="301">
        <f>IFERROR(INDEX('QoL DATA'!$C$17:$WWY$228,MATCH($B41,'QoL DATA'!$A$17:$A$228,0),MATCH(AN$3,'QoL DATA'!$C$16:$WWY$16,0)),"-")</f>
        <v>71.47</v>
      </c>
      <c r="AO41" s="301">
        <f>IFERROR(INDEX('QoL DATA'!$C$17:$WWY$228,MATCH($B41,'QoL DATA'!$A$17:$A$228,0),MATCH(AO$3,'QoL DATA'!$C$16:$WWY$16,0)),"-")</f>
        <v>14.562530218879759</v>
      </c>
      <c r="AP41" s="301">
        <f>IFERROR(INDEX('QoL DATA'!$C$17:$WWY$228,MATCH($B41,'QoL DATA'!$A$17:$A$228,0),MATCH(AP$3,'QoL DATA'!$C$16:$WWY$16,0)),"-")</f>
        <v>68.27</v>
      </c>
      <c r="AQ41" s="301">
        <f>IFERROR(INDEX('QoL DATA'!$C$17:$WWY$228,MATCH($B41,'QoL DATA'!$A$17:$A$228,0),MATCH(AQ$3,'QoL DATA'!$C$16:$WWY$16,0)),"-")</f>
        <v>55.867720222417326</v>
      </c>
      <c r="AR41" s="301">
        <f>IFERROR(INDEX('QoL DATA'!$C$17:$WWY$228,MATCH($B41,'QoL DATA'!$A$17:$A$228,0),MATCH(AR$3,'QoL DATA'!$C$16:$WWY$16,0)),"-")</f>
        <v>3.69</v>
      </c>
      <c r="AS41" s="301">
        <f>IFERROR(INDEX('QoL DATA'!$C$17:$WWY$228,MATCH($B41,'QoL DATA'!$A$17:$A$228,0),MATCH(AS$3,'QoL DATA'!$C$16:$WWY$16,0)),"-")</f>
        <v>3.0482041807712217</v>
      </c>
      <c r="AT41" s="301">
        <f>IFERROR(INDEX('QoL DATA'!$C$17:$WWY$228,MATCH($B41,'QoL DATA'!$A$17:$A$228,0),MATCH(AT$3,'QoL DATA'!$C$16:$WWY$16,0)),"-")</f>
        <v>64.920101573206907</v>
      </c>
      <c r="AU41" s="327"/>
    </row>
    <row r="42" spans="1:47">
      <c r="A42" s="325" t="str">
        <f>'TQoL Indexes'!B20</f>
        <v>Bovec</v>
      </c>
      <c r="B42" s="326">
        <f>'TQoL Indexes'!C20</f>
        <v>6</v>
      </c>
      <c r="C42" s="301">
        <f>IFERROR(INDEX('QoL DATA'!$C$17:$WWY$228,MATCH($B42,'QoL DATA'!$A$17:$A$228,0),MATCH(C$3,'QoL DATA'!$C$16:$WWY$16,0)),"-")</f>
        <v>91.889483065953655</v>
      </c>
      <c r="D42" s="301">
        <f>IFERROR(INDEX('QoL DATA'!$C$17:$WWY$228,MATCH($B42,'QoL DATA'!$A$17:$A$228,0),MATCH(D$3,'QoL DATA'!$C$16:$WWY$16,0)),"-")</f>
        <v>82.3</v>
      </c>
      <c r="E42" s="301">
        <f>IFERROR(INDEX('QoL DATA'!$C$17:$WWY$228,MATCH($B42,'QoL DATA'!$A$17:$A$228,0),MATCH(E$3,'QoL DATA'!$C$16:$WWY$16,0)),"-")</f>
        <v>527.9</v>
      </c>
      <c r="F42" s="301">
        <f>IFERROR(INDEX('QoL DATA'!$C$17:$WWY$228,MATCH($B42,'QoL DATA'!$A$17:$A$228,0),MATCH(F$3,'QoL DATA'!$C$16:$WWY$16,0)),"-")</f>
        <v>77.883728083666554</v>
      </c>
      <c r="G42" s="301">
        <f>IFERROR(INDEX('QoL DATA'!$C$17:$WWY$228,MATCH($B42,'QoL DATA'!$A$17:$A$228,0),MATCH(G$3,'QoL DATA'!$C$16:$WWY$16,0)),"-")</f>
        <v>66.994770839741619</v>
      </c>
      <c r="H42" s="301">
        <f>IFERROR(INDEX('QoL DATA'!$C$17:$WWY$228,MATCH($B42,'QoL DATA'!$A$17:$A$228,0),MATCH(H$3,'QoL DATA'!$C$16:$WWY$16,0)),"-")</f>
        <v>4</v>
      </c>
      <c r="I42" s="301">
        <f>IFERROR(INDEX('QoL DATA'!$C$17:$WWY$228,MATCH($B42,'QoL DATA'!$A$17:$A$228,0),MATCH(I$3,'QoL DATA'!$C$16:$WWY$16,0)),"-")</f>
        <v>0</v>
      </c>
      <c r="J42" s="301">
        <f>IFERROR(INDEX('QoL DATA'!$C$17:$WWY$228,MATCH($B42,'QoL DATA'!$A$17:$A$228,0),MATCH(J$3,'QoL DATA'!$C$16:$WWY$16,0)),"-")</f>
        <v>97.139341741002767</v>
      </c>
      <c r="K42" s="301">
        <f>IFERROR(INDEX('QoL DATA'!$C$17:$WWY$228,MATCH($B42,'QoL DATA'!$A$17:$A$228,0),MATCH(K$3,'QoL DATA'!$C$16:$WWY$16,0)),"-")</f>
        <v>8.98</v>
      </c>
      <c r="L42" s="301">
        <f>IFERROR(INDEX('QoL DATA'!$C$17:$WWY$228,MATCH($B42,'QoL DATA'!$A$17:$A$228,0),MATCH(L$3,'QoL DATA'!$C$16:$WWY$16,0)),"-")</f>
        <v>14.675767918088736</v>
      </c>
      <c r="M42" s="301">
        <f>IFERROR(INDEX('QoL DATA'!$C$17:$WWY$228,MATCH($B42,'QoL DATA'!$A$17:$A$228,0),MATCH(M$3,'QoL DATA'!$C$16:$WWY$16,0)),"-")</f>
        <v>63.7</v>
      </c>
      <c r="N42" s="301">
        <f>IFERROR(INDEX('QoL DATA'!$C$17:$WWY$228,MATCH($B42,'QoL DATA'!$A$17:$A$228,0),MATCH(N$3,'QoL DATA'!$C$16:$WWY$16,0)),"-")</f>
        <v>94.3</v>
      </c>
      <c r="O42" s="301">
        <f>IFERROR(INDEX('QoL DATA'!$C$17:$WWY$228,MATCH($B42,'QoL DATA'!$A$17:$A$228,0),MATCH(O$3,'QoL DATA'!$C$16:$WWY$16,0)),"-")</f>
        <v>1.8262449107422487</v>
      </c>
      <c r="P42" s="301">
        <f>IFERROR(INDEX('QoL DATA'!$C$17:$WWY$228,MATCH($B42,'QoL DATA'!$A$17:$A$228,0),MATCH(P$3,'QoL DATA'!$C$16:$WWY$16,0)),"-")</f>
        <v>52.537680713626578</v>
      </c>
      <c r="Q42" s="301" t="str">
        <f>IFERROR(INDEX('QoL DATA'!$C$17:$WWY$228,MATCH($B42,'QoL DATA'!$A$17:$A$228,0),MATCH(Q$3,'QoL DATA'!$C$16:$WWY$16,0)),"-")</f>
        <v>-</v>
      </c>
      <c r="R42" s="301" t="str">
        <f>IFERROR(INDEX('QoL DATA'!$C$17:$WWY$228,MATCH($B42,'QoL DATA'!$A$17:$A$228,0),MATCH(R$3,'QoL DATA'!$C$16:$WWY$16,0)),"-")</f>
        <v>-</v>
      </c>
      <c r="S42" s="301">
        <f>IFERROR(INDEX('QoL DATA'!$C$17:$WWY$228,MATCH($B42,'QoL DATA'!$A$17:$A$228,0),MATCH(S$3,'QoL DATA'!$C$16:$WWY$16,0)),"-")</f>
        <v>32.530904359141189</v>
      </c>
      <c r="T42" s="301">
        <f>IFERROR(INDEX('QoL DATA'!$C$17:$WWY$228,MATCH($B42,'QoL DATA'!$A$17:$A$228,0),MATCH(T$3,'QoL DATA'!$C$16:$WWY$16,0)),"-")</f>
        <v>5.6881067961165046</v>
      </c>
      <c r="U42" s="301">
        <f>IFERROR(INDEX('QoL DATA'!$C$17:$WWY$228,MATCH($B42,'QoL DATA'!$A$17:$A$228,0),MATCH(U$3,'QoL DATA'!$C$16:$WWY$16,0)),"-")</f>
        <v>89.187081614307004</v>
      </c>
      <c r="V42" s="301">
        <f>IFERROR(INDEX('QoL DATA'!$C$17:$WWY$228,MATCH($B42,'QoL DATA'!$A$17:$A$228,0),MATCH(V$3,'QoL DATA'!$C$16:$WWY$16,0)),"-")</f>
        <v>0.51993044871100003</v>
      </c>
      <c r="W42" s="301">
        <f>IFERROR(INDEX('QoL DATA'!$C$17:$WWY$228,MATCH($B42,'QoL DATA'!$A$17:$A$228,0),MATCH(W$3,'QoL DATA'!$C$16:$WWY$16,0)),"-")</f>
        <v>99.981484094099997</v>
      </c>
      <c r="X42" s="301" t="str">
        <f>IFERROR(INDEX('QoL DATA'!$C$17:$WWY$228,MATCH($B42,'QoL DATA'!$A$17:$A$228,0),MATCH(X$3,'QoL DATA'!$C$16:$WWY$16,0)),"-")</f>
        <v>-</v>
      </c>
      <c r="Y42" s="301">
        <f>IFERROR(INDEX('QoL DATA'!$C$17:$WWY$228,MATCH($B42,'QoL DATA'!$A$17:$A$228,0),MATCH(Y$3,'QoL DATA'!$C$16:$WWY$16,0)),"-")</f>
        <v>897.7</v>
      </c>
      <c r="Z42" s="301">
        <f>IFERROR(INDEX('QoL DATA'!$C$17:$WWY$228,MATCH($B42,'QoL DATA'!$A$17:$A$228,0),MATCH(Z$3,'QoL DATA'!$C$16:$WWY$16,0)),"-")</f>
        <v>4.3099999999999996</v>
      </c>
      <c r="AA42" s="301">
        <f>IFERROR(INDEX('QoL DATA'!$C$17:$WWY$228,MATCH($B42,'QoL DATA'!$A$17:$A$228,0),MATCH(AA$3,'QoL DATA'!$C$16:$WWY$16,0)),"-")</f>
        <v>0.2871088142405972</v>
      </c>
      <c r="AB42" s="301">
        <f>IFERROR(INDEX('QoL DATA'!$C$17:$WWY$228,MATCH($B42,'QoL DATA'!$A$17:$A$228,0),MATCH(AB$3,'QoL DATA'!$C$16:$WWY$16,0)),"-")</f>
        <v>1.43</v>
      </c>
      <c r="AC42" s="301">
        <f>IFERROR(INDEX('QoL DATA'!$C$17:$WWY$228,MATCH($B42,'QoL DATA'!$A$17:$A$228,0),MATCH(AC$3,'QoL DATA'!$C$16:$WWY$16,0)),"-")</f>
        <v>9319.2900000000009</v>
      </c>
      <c r="AD42" s="301">
        <f>IFERROR(INDEX('QoL DATA'!$C$17:$WWY$228,MATCH($B42,'QoL DATA'!$A$17:$A$228,0),MATCH(AD$3,'QoL DATA'!$C$16:$WWY$16,0)),"-")</f>
        <v>6.3527609169662327</v>
      </c>
      <c r="AE42" s="301">
        <f>IFERROR(INDEX('QoL DATA'!$C$17:$WWY$228,MATCH($B42,'QoL DATA'!$A$17:$A$228,0),MATCH(AE$3,'QoL DATA'!$C$16:$WWY$16,0)),"-")</f>
        <v>27.703875072296125</v>
      </c>
      <c r="AF42" s="301">
        <f>IFERROR(INDEX('QoL DATA'!$C$17:$WWY$228,MATCH($B42,'QoL DATA'!$A$17:$A$228,0),MATCH(AF$3,'QoL DATA'!$C$16:$WWY$16,0)),"-")</f>
        <v>11.4</v>
      </c>
      <c r="AG42" s="301">
        <f>IFERROR(INDEX('QoL DATA'!$C$17:$WWY$228,MATCH($B42,'QoL DATA'!$A$17:$A$228,0),MATCH(AG$3,'QoL DATA'!$C$16:$WWY$16,0)),"-")</f>
        <v>17.34</v>
      </c>
      <c r="AH42" s="301" t="str">
        <f>IFERROR(INDEX('QoL DATA'!$C$17:$WWY$228,MATCH($B42,'QoL DATA'!$A$17:$A$228,0),MATCH(AH$3,'QoL DATA'!$C$16:$WWY$16,0)),"-")</f>
        <v>-</v>
      </c>
      <c r="AI42" s="301">
        <f>IFERROR(INDEX('QoL DATA'!$C$17:$WWY$228,MATCH($B42,'QoL DATA'!$A$17:$A$228,0),MATCH(AI$3,'QoL DATA'!$C$16:$WWY$16,0)),"-")</f>
        <v>373.57767038007864</v>
      </c>
      <c r="AJ42" s="301">
        <f>IFERROR(INDEX('QoL DATA'!$C$17:$WWY$228,MATCH($B42,'QoL DATA'!$A$17:$A$228,0),MATCH(AJ$3,'QoL DATA'!$C$16:$WWY$16,0)),"-")</f>
        <v>49.571424273357323</v>
      </c>
      <c r="AK42" s="301">
        <f>IFERROR(INDEX('QoL DATA'!$C$17:$WWY$228,MATCH($B42,'QoL DATA'!$A$17:$A$228,0),MATCH(AK$3,'QoL DATA'!$C$16:$WWY$16,0)),"-")</f>
        <v>31.31</v>
      </c>
      <c r="AL42" s="301">
        <f>IFERROR(INDEX('QoL DATA'!$C$17:$WWY$228,MATCH($B42,'QoL DATA'!$A$17:$A$228,0),MATCH(AL$3,'QoL DATA'!$C$16:$WWY$16,0)),"-")</f>
        <v>14.08</v>
      </c>
      <c r="AM42" s="301">
        <f>IFERROR(INDEX('QoL DATA'!$C$17:$WWY$228,MATCH($B42,'QoL DATA'!$A$17:$A$228,0),MATCH(AM$3,'QoL DATA'!$C$16:$WWY$16,0)),"-")</f>
        <v>7.6</v>
      </c>
      <c r="AN42" s="301">
        <f>IFERROR(INDEX('QoL DATA'!$C$17:$WWY$228,MATCH($B42,'QoL DATA'!$A$17:$A$228,0),MATCH(AN$3,'QoL DATA'!$C$16:$WWY$16,0)),"-")</f>
        <v>72.760000000000005</v>
      </c>
      <c r="AO42" s="301">
        <f>IFERROR(INDEX('QoL DATA'!$C$17:$WWY$228,MATCH($B42,'QoL DATA'!$A$17:$A$228,0),MATCH(AO$3,'QoL DATA'!$C$16:$WWY$16,0)),"-")</f>
        <v>2.515609111246695</v>
      </c>
      <c r="AP42" s="301">
        <f>IFERROR(INDEX('QoL DATA'!$C$17:$WWY$228,MATCH($B42,'QoL DATA'!$A$17:$A$228,0),MATCH(AP$3,'QoL DATA'!$C$16:$WWY$16,0)),"-")</f>
        <v>62.74</v>
      </c>
      <c r="AQ42" s="301">
        <f>IFERROR(INDEX('QoL DATA'!$C$17:$WWY$228,MATCH($B42,'QoL DATA'!$A$17:$A$228,0),MATCH(AQ$3,'QoL DATA'!$C$16:$WWY$16,0)),"-")</f>
        <v>51.074255559743683</v>
      </c>
      <c r="AR42" s="301">
        <f>IFERROR(INDEX('QoL DATA'!$C$17:$WWY$228,MATCH($B42,'QoL DATA'!$A$17:$A$228,0),MATCH(AR$3,'QoL DATA'!$C$16:$WWY$16,0)),"-")</f>
        <v>3.67</v>
      </c>
      <c r="AS42" s="301">
        <f>IFERROR(INDEX('QoL DATA'!$C$17:$WWY$228,MATCH($B42,'QoL DATA'!$A$17:$A$228,0),MATCH(AS$3,'QoL DATA'!$C$16:$WWY$16,0)),"-")</f>
        <v>1.6034191916804499</v>
      </c>
      <c r="AT42" s="301">
        <f>IFERROR(INDEX('QoL DATA'!$C$17:$WWY$228,MATCH($B42,'QoL DATA'!$A$17:$A$228,0),MATCH(AT$3,'QoL DATA'!$C$16:$WWY$16,0)),"-")</f>
        <v>53.460637011670272</v>
      </c>
      <c r="AU42" s="327"/>
    </row>
    <row r="43" spans="1:47">
      <c r="A43" s="325" t="str">
        <f>'TQoL Indexes'!B21</f>
        <v>Braslovče</v>
      </c>
      <c r="B43" s="326">
        <f>'TQoL Indexes'!C21</f>
        <v>151</v>
      </c>
      <c r="C43" s="301">
        <f>IFERROR(INDEX('QoL DATA'!$C$17:$WWY$228,MATCH($B43,'QoL DATA'!$A$17:$A$228,0),MATCH(C$3,'QoL DATA'!$C$16:$WWY$16,0)),"-")</f>
        <v>54.67931937172775</v>
      </c>
      <c r="D43" s="301">
        <f>IFERROR(INDEX('QoL DATA'!$C$17:$WWY$228,MATCH($B43,'QoL DATA'!$A$17:$A$228,0),MATCH(D$3,'QoL DATA'!$C$16:$WWY$16,0)),"-")</f>
        <v>101.9</v>
      </c>
      <c r="E43" s="301">
        <f>IFERROR(INDEX('QoL DATA'!$C$17:$WWY$228,MATCH($B43,'QoL DATA'!$A$17:$A$228,0),MATCH(E$3,'QoL DATA'!$C$16:$WWY$16,0)),"-")</f>
        <v>388.9</v>
      </c>
      <c r="F43" s="301">
        <f>IFERROR(INDEX('QoL DATA'!$C$17:$WWY$228,MATCH($B43,'QoL DATA'!$A$17:$A$228,0),MATCH(F$3,'QoL DATA'!$C$16:$WWY$16,0)),"-")</f>
        <v>10.308555399719495</v>
      </c>
      <c r="G43" s="301">
        <f>IFERROR(INDEX('QoL DATA'!$C$17:$WWY$228,MATCH($B43,'QoL DATA'!$A$17:$A$228,0),MATCH(G$3,'QoL DATA'!$C$16:$WWY$16,0)),"-")</f>
        <v>97.177419354838719</v>
      </c>
      <c r="H43" s="301">
        <f>IFERROR(INDEX('QoL DATA'!$C$17:$WWY$228,MATCH($B43,'QoL DATA'!$A$17:$A$228,0),MATCH(H$3,'QoL DATA'!$C$16:$WWY$16,0)),"-")</f>
        <v>4</v>
      </c>
      <c r="I43" s="301">
        <f>IFERROR(INDEX('QoL DATA'!$C$17:$WWY$228,MATCH($B43,'QoL DATA'!$A$17:$A$228,0),MATCH(I$3,'QoL DATA'!$C$16:$WWY$16,0)),"-")</f>
        <v>71.914970275626018</v>
      </c>
      <c r="J43" s="301">
        <f>IFERROR(INDEX('QoL DATA'!$C$17:$WWY$228,MATCH($B43,'QoL DATA'!$A$17:$A$228,0),MATCH(J$3,'QoL DATA'!$C$16:$WWY$16,0)),"-")</f>
        <v>97.422861150070133</v>
      </c>
      <c r="K43" s="301">
        <f>IFERROR(INDEX('QoL DATA'!$C$17:$WWY$228,MATCH($B43,'QoL DATA'!$A$17:$A$228,0),MATCH(K$3,'QoL DATA'!$C$16:$WWY$16,0)),"-")</f>
        <v>20.18</v>
      </c>
      <c r="L43" s="301">
        <f>IFERROR(INDEX('QoL DATA'!$C$17:$WWY$228,MATCH($B43,'QoL DATA'!$A$17:$A$228,0),MATCH(L$3,'QoL DATA'!$C$16:$WWY$16,0)),"-")</f>
        <v>0</v>
      </c>
      <c r="M43" s="301">
        <f>IFERROR(INDEX('QoL DATA'!$C$17:$WWY$228,MATCH($B43,'QoL DATA'!$A$17:$A$228,0),MATCH(M$3,'QoL DATA'!$C$16:$WWY$16,0)),"-")</f>
        <v>17.899999999999999</v>
      </c>
      <c r="N43" s="301">
        <f>IFERROR(INDEX('QoL DATA'!$C$17:$WWY$228,MATCH($B43,'QoL DATA'!$A$17:$A$228,0),MATCH(N$3,'QoL DATA'!$C$16:$WWY$16,0)),"-")</f>
        <v>40</v>
      </c>
      <c r="O43" s="301">
        <f>IFERROR(INDEX('QoL DATA'!$C$17:$WWY$228,MATCH($B43,'QoL DATA'!$A$17:$A$228,0),MATCH(O$3,'QoL DATA'!$C$16:$WWY$16,0)),"-")</f>
        <v>0.72567375886524821</v>
      </c>
      <c r="P43" s="301">
        <f>IFERROR(INDEX('QoL DATA'!$C$17:$WWY$228,MATCH($B43,'QoL DATA'!$A$17:$A$228,0),MATCH(P$3,'QoL DATA'!$C$16:$WWY$16,0)),"-")</f>
        <v>74.701963534361852</v>
      </c>
      <c r="Q43" s="301" t="str">
        <f>IFERROR(INDEX('QoL DATA'!$C$17:$WWY$228,MATCH($B43,'QoL DATA'!$A$17:$A$228,0),MATCH(Q$3,'QoL DATA'!$C$16:$WWY$16,0)),"-")</f>
        <v>-</v>
      </c>
      <c r="R43" s="301" t="str">
        <f>IFERROR(INDEX('QoL DATA'!$C$17:$WWY$228,MATCH($B43,'QoL DATA'!$A$17:$A$228,0),MATCH(R$3,'QoL DATA'!$C$16:$WWY$16,0)),"-")</f>
        <v>-</v>
      </c>
      <c r="S43" s="301">
        <f>IFERROR(INDEX('QoL DATA'!$C$17:$WWY$228,MATCH($B43,'QoL DATA'!$A$17:$A$228,0),MATCH(S$3,'QoL DATA'!$C$16:$WWY$16,0)),"-")</f>
        <v>17.908309455587393</v>
      </c>
      <c r="T43" s="301">
        <f>IFERROR(INDEX('QoL DATA'!$C$17:$WWY$228,MATCH($B43,'QoL DATA'!$A$17:$A$228,0),MATCH(T$3,'QoL DATA'!$C$16:$WWY$16,0)),"-")</f>
        <v>2.649737057379923</v>
      </c>
      <c r="U43" s="301">
        <f>IFERROR(INDEX('QoL DATA'!$C$17:$WWY$228,MATCH($B43,'QoL DATA'!$A$17:$A$228,0),MATCH(U$3,'QoL DATA'!$C$16:$WWY$16,0)),"-")</f>
        <v>43.874958885133111</v>
      </c>
      <c r="V43" s="301">
        <f>IFERROR(INDEX('QoL DATA'!$C$17:$WWY$228,MATCH($B43,'QoL DATA'!$A$17:$A$228,0),MATCH(V$3,'QoL DATA'!$C$16:$WWY$16,0)),"-")</f>
        <v>0.75292186894500002</v>
      </c>
      <c r="W43" s="301">
        <f>IFERROR(INDEX('QoL DATA'!$C$17:$WWY$228,MATCH($B43,'QoL DATA'!$A$17:$A$228,0),MATCH(W$3,'QoL DATA'!$C$16:$WWY$16,0)),"-")</f>
        <v>35.303031563600001</v>
      </c>
      <c r="X43" s="301" t="str">
        <f>IFERROR(INDEX('QoL DATA'!$C$17:$WWY$228,MATCH($B43,'QoL DATA'!$A$17:$A$228,0),MATCH(X$3,'QoL DATA'!$C$16:$WWY$16,0)),"-")</f>
        <v>-</v>
      </c>
      <c r="Y43" s="301">
        <f>IFERROR(INDEX('QoL DATA'!$C$17:$WWY$228,MATCH($B43,'QoL DATA'!$A$17:$A$228,0),MATCH(Y$3,'QoL DATA'!$C$16:$WWY$16,0)),"-")</f>
        <v>908.32</v>
      </c>
      <c r="Z43" s="301">
        <f>IFERROR(INDEX('QoL DATA'!$C$17:$WWY$228,MATCH($B43,'QoL DATA'!$A$17:$A$228,0),MATCH(Z$3,'QoL DATA'!$C$16:$WWY$16,0)),"-")</f>
        <v>5.64</v>
      </c>
      <c r="AA43" s="301">
        <f>IFERROR(INDEX('QoL DATA'!$C$17:$WWY$228,MATCH($B43,'QoL DATA'!$A$17:$A$228,0),MATCH(AA$3,'QoL DATA'!$C$16:$WWY$16,0)),"-")</f>
        <v>2.1230263437300965E-2</v>
      </c>
      <c r="AB43" s="301">
        <f>IFERROR(INDEX('QoL DATA'!$C$17:$WWY$228,MATCH($B43,'QoL DATA'!$A$17:$A$228,0),MATCH(AB$3,'QoL DATA'!$C$16:$WWY$16,0)),"-")</f>
        <v>1.53</v>
      </c>
      <c r="AC43" s="301">
        <f>IFERROR(INDEX('QoL DATA'!$C$17:$WWY$228,MATCH($B43,'QoL DATA'!$A$17:$A$228,0),MATCH(AC$3,'QoL DATA'!$C$16:$WWY$16,0)),"-")</f>
        <v>11208.34</v>
      </c>
      <c r="AD43" s="301">
        <f>IFERROR(INDEX('QoL DATA'!$C$17:$WWY$228,MATCH($B43,'QoL DATA'!$A$17:$A$228,0),MATCH(AD$3,'QoL DATA'!$C$16:$WWY$16,0)),"-")</f>
        <v>6.9729847359094723</v>
      </c>
      <c r="AE43" s="301">
        <f>IFERROR(INDEX('QoL DATA'!$C$17:$WWY$228,MATCH($B43,'QoL DATA'!$A$17:$A$228,0),MATCH(AE$3,'QoL DATA'!$C$16:$WWY$16,0)),"-")</f>
        <v>34.121405750798722</v>
      </c>
      <c r="AF43" s="301">
        <f>IFERROR(INDEX('QoL DATA'!$C$17:$WWY$228,MATCH($B43,'QoL DATA'!$A$17:$A$228,0),MATCH(AF$3,'QoL DATA'!$C$16:$WWY$16,0)),"-")</f>
        <v>12.4</v>
      </c>
      <c r="AG43" s="301">
        <f>IFERROR(INDEX('QoL DATA'!$C$17:$WWY$228,MATCH($B43,'QoL DATA'!$A$17:$A$228,0),MATCH(AG$3,'QoL DATA'!$C$16:$WWY$16,0)),"-")</f>
        <v>21.95</v>
      </c>
      <c r="AH43" s="301" t="str">
        <f>IFERROR(INDEX('QoL DATA'!$C$17:$WWY$228,MATCH($B43,'QoL DATA'!$A$17:$A$228,0),MATCH(AH$3,'QoL DATA'!$C$16:$WWY$16,0)),"-")</f>
        <v>-</v>
      </c>
      <c r="AI43" s="301">
        <f>IFERROR(INDEX('QoL DATA'!$C$17:$WWY$228,MATCH($B43,'QoL DATA'!$A$17:$A$228,0),MATCH(AI$3,'QoL DATA'!$C$16:$WWY$16,0)),"-")</f>
        <v>69.691642547033283</v>
      </c>
      <c r="AJ43" s="301">
        <f>IFERROR(INDEX('QoL DATA'!$C$17:$WWY$228,MATCH($B43,'QoL DATA'!$A$17:$A$228,0),MATCH(AJ$3,'QoL DATA'!$C$16:$WWY$16,0)),"-")</f>
        <v>150.7135078188312</v>
      </c>
      <c r="AK43" s="301">
        <f>IFERROR(INDEX('QoL DATA'!$C$17:$WWY$228,MATCH($B43,'QoL DATA'!$A$17:$A$228,0),MATCH(AK$3,'QoL DATA'!$C$16:$WWY$16,0)),"-")</f>
        <v>10.88</v>
      </c>
      <c r="AL43" s="301">
        <f>IFERROR(INDEX('QoL DATA'!$C$17:$WWY$228,MATCH($B43,'QoL DATA'!$A$17:$A$228,0),MATCH(AL$3,'QoL DATA'!$C$16:$WWY$16,0)),"-")</f>
        <v>14.9</v>
      </c>
      <c r="AM43" s="301">
        <f>IFERROR(INDEX('QoL DATA'!$C$17:$WWY$228,MATCH($B43,'QoL DATA'!$A$17:$A$228,0),MATCH(AM$3,'QoL DATA'!$C$16:$WWY$16,0)),"-")</f>
        <v>7.3</v>
      </c>
      <c r="AN43" s="301">
        <f>IFERROR(INDEX('QoL DATA'!$C$17:$WWY$228,MATCH($B43,'QoL DATA'!$A$17:$A$228,0),MATCH(AN$3,'QoL DATA'!$C$16:$WWY$16,0)),"-")</f>
        <v>63.53</v>
      </c>
      <c r="AO43" s="301">
        <f>IFERROR(INDEX('QoL DATA'!$C$17:$WWY$228,MATCH($B43,'QoL DATA'!$A$17:$A$228,0),MATCH(AO$3,'QoL DATA'!$C$16:$WWY$16,0)),"-")</f>
        <v>2.6571817034087597</v>
      </c>
      <c r="AP43" s="301">
        <f>IFERROR(INDEX('QoL DATA'!$C$17:$WWY$228,MATCH($B43,'QoL DATA'!$A$17:$A$228,0),MATCH(AP$3,'QoL DATA'!$C$16:$WWY$16,0)),"-")</f>
        <v>67.06</v>
      </c>
      <c r="AQ43" s="301">
        <f>IFERROR(INDEX('QoL DATA'!$C$17:$WWY$228,MATCH($B43,'QoL DATA'!$A$17:$A$228,0),MATCH(AQ$3,'QoL DATA'!$C$16:$WWY$16,0)),"-")</f>
        <v>59.185460915261658</v>
      </c>
      <c r="AR43" s="301">
        <f>IFERROR(INDEX('QoL DATA'!$C$17:$WWY$228,MATCH($B43,'QoL DATA'!$A$17:$A$228,0),MATCH(AR$3,'QoL DATA'!$C$16:$WWY$16,0)),"-")</f>
        <v>3.58</v>
      </c>
      <c r="AS43" s="301">
        <f>IFERROR(INDEX('QoL DATA'!$C$17:$WWY$228,MATCH($B43,'QoL DATA'!$A$17:$A$228,0),MATCH(AS$3,'QoL DATA'!$C$16:$WWY$16,0)),"-")</f>
        <v>2.8373954401392609</v>
      </c>
      <c r="AT43" s="301">
        <f>IFERROR(INDEX('QoL DATA'!$C$17:$WWY$228,MATCH($B43,'QoL DATA'!$A$17:$A$228,0),MATCH(AT$3,'QoL DATA'!$C$16:$WWY$16,0)),"-")</f>
        <v>40.923092241305298</v>
      </c>
      <c r="AU43" s="327"/>
    </row>
    <row r="44" spans="1:47">
      <c r="A44" s="325" t="str">
        <f>'TQoL Indexes'!B22</f>
        <v>Brda</v>
      </c>
      <c r="B44" s="326">
        <f>'TQoL Indexes'!C22</f>
        <v>7</v>
      </c>
      <c r="C44" s="301">
        <f>IFERROR(INDEX('QoL DATA'!$C$17:$WWY$228,MATCH($B44,'QoL DATA'!$A$17:$A$228,0),MATCH(C$3,'QoL DATA'!$C$16:$WWY$16,0)),"-")</f>
        <v>27.5</v>
      </c>
      <c r="D44" s="301">
        <f>IFERROR(INDEX('QoL DATA'!$C$17:$WWY$228,MATCH($B44,'QoL DATA'!$A$17:$A$228,0),MATCH(D$3,'QoL DATA'!$C$16:$WWY$16,0)),"-")</f>
        <v>106.9</v>
      </c>
      <c r="E44" s="301">
        <f>IFERROR(INDEX('QoL DATA'!$C$17:$WWY$228,MATCH($B44,'QoL DATA'!$A$17:$A$228,0),MATCH(E$3,'QoL DATA'!$C$16:$WWY$16,0)),"-")</f>
        <v>527.9</v>
      </c>
      <c r="F44" s="301">
        <f>IFERROR(INDEX('QoL DATA'!$C$17:$WWY$228,MATCH($B44,'QoL DATA'!$A$17:$A$228,0),MATCH(F$3,'QoL DATA'!$C$16:$WWY$16,0)),"-")</f>
        <v>1.0783100583348064</v>
      </c>
      <c r="G44" s="301">
        <f>IFERROR(INDEX('QoL DATA'!$C$17:$WWY$228,MATCH($B44,'QoL DATA'!$A$17:$A$228,0),MATCH(G$3,'QoL DATA'!$C$16:$WWY$16,0)),"-")</f>
        <v>78.575216545872379</v>
      </c>
      <c r="H44" s="301">
        <f>IFERROR(INDEX('QoL DATA'!$C$17:$WWY$228,MATCH($B44,'QoL DATA'!$A$17:$A$228,0),MATCH(H$3,'QoL DATA'!$C$16:$WWY$16,0)),"-")</f>
        <v>4</v>
      </c>
      <c r="I44" s="301">
        <f>IFERROR(INDEX('QoL DATA'!$C$17:$WWY$228,MATCH($B44,'QoL DATA'!$A$17:$A$228,0),MATCH(I$3,'QoL DATA'!$C$16:$WWY$16,0)),"-")</f>
        <v>0</v>
      </c>
      <c r="J44" s="301">
        <f>IFERROR(INDEX('QoL DATA'!$C$17:$WWY$228,MATCH($B44,'QoL DATA'!$A$17:$A$228,0),MATCH(J$3,'QoL DATA'!$C$16:$WWY$16,0)),"-")</f>
        <v>91.497260031818982</v>
      </c>
      <c r="K44" s="301">
        <f>IFERROR(INDEX('QoL DATA'!$C$17:$WWY$228,MATCH($B44,'QoL DATA'!$A$17:$A$228,0),MATCH(K$3,'QoL DATA'!$C$16:$WWY$16,0)),"-")</f>
        <v>5.99</v>
      </c>
      <c r="L44" s="301">
        <f>IFERROR(INDEX('QoL DATA'!$C$17:$WWY$228,MATCH($B44,'QoL DATA'!$A$17:$A$228,0),MATCH(L$3,'QoL DATA'!$C$16:$WWY$16,0)),"-")</f>
        <v>5.833333333333333</v>
      </c>
      <c r="M44" s="301">
        <f>IFERROR(INDEX('QoL DATA'!$C$17:$WWY$228,MATCH($B44,'QoL DATA'!$A$17:$A$228,0),MATCH(M$3,'QoL DATA'!$C$16:$WWY$16,0)),"-")</f>
        <v>28</v>
      </c>
      <c r="N44" s="301">
        <f>IFERROR(INDEX('QoL DATA'!$C$17:$WWY$228,MATCH($B44,'QoL DATA'!$A$17:$A$228,0),MATCH(N$3,'QoL DATA'!$C$16:$WWY$16,0)),"-")</f>
        <v>43</v>
      </c>
      <c r="O44" s="301">
        <f>IFERROR(INDEX('QoL DATA'!$C$17:$WWY$228,MATCH($B44,'QoL DATA'!$A$17:$A$228,0),MATCH(O$3,'QoL DATA'!$C$16:$WWY$16,0)),"-")</f>
        <v>1.0739533226438625</v>
      </c>
      <c r="P44" s="301">
        <f>IFERROR(INDEX('QoL DATA'!$C$17:$WWY$228,MATCH($B44,'QoL DATA'!$A$17:$A$228,0),MATCH(P$3,'QoL DATA'!$C$16:$WWY$16,0)),"-")</f>
        <v>50.609863885451659</v>
      </c>
      <c r="Q44" s="301" t="str">
        <f>IFERROR(INDEX('QoL DATA'!$C$17:$WWY$228,MATCH($B44,'QoL DATA'!$A$17:$A$228,0),MATCH(Q$3,'QoL DATA'!$C$16:$WWY$16,0)),"-")</f>
        <v>-</v>
      </c>
      <c r="R44" s="301" t="str">
        <f>IFERROR(INDEX('QoL DATA'!$C$17:$WWY$228,MATCH($B44,'QoL DATA'!$A$17:$A$228,0),MATCH(R$3,'QoL DATA'!$C$16:$WWY$16,0)),"-")</f>
        <v>-</v>
      </c>
      <c r="S44" s="301">
        <f>IFERROR(INDEX('QoL DATA'!$C$17:$WWY$228,MATCH($B44,'QoL DATA'!$A$17:$A$228,0),MATCH(S$3,'QoL DATA'!$C$16:$WWY$16,0)),"-")</f>
        <v>53.267045454545453</v>
      </c>
      <c r="T44" s="301">
        <f>IFERROR(INDEX('QoL DATA'!$C$17:$WWY$228,MATCH($B44,'QoL DATA'!$A$17:$A$228,0),MATCH(T$3,'QoL DATA'!$C$16:$WWY$16,0)),"-")</f>
        <v>5.2771331758907483</v>
      </c>
      <c r="U44" s="301">
        <f>IFERROR(INDEX('QoL DATA'!$C$17:$WWY$228,MATCH($B44,'QoL DATA'!$A$17:$A$228,0),MATCH(U$3,'QoL DATA'!$C$16:$WWY$16,0)),"-")</f>
        <v>49.641259384808926</v>
      </c>
      <c r="V44" s="301">
        <f>IFERROR(INDEX('QoL DATA'!$C$17:$WWY$228,MATCH($B44,'QoL DATA'!$A$17:$A$228,0),MATCH(V$3,'QoL DATA'!$C$16:$WWY$16,0)),"-")</f>
        <v>2.2083135933900002</v>
      </c>
      <c r="W44" s="301">
        <f>IFERROR(INDEX('QoL DATA'!$C$17:$WWY$228,MATCH($B44,'QoL DATA'!$A$17:$A$228,0),MATCH(W$3,'QoL DATA'!$C$16:$WWY$16,0)),"-")</f>
        <v>9.5435550341099997</v>
      </c>
      <c r="X44" s="301" t="str">
        <f>IFERROR(INDEX('QoL DATA'!$C$17:$WWY$228,MATCH($B44,'QoL DATA'!$A$17:$A$228,0),MATCH(X$3,'QoL DATA'!$C$16:$WWY$16,0)),"-")</f>
        <v>-</v>
      </c>
      <c r="Y44" s="301">
        <f>IFERROR(INDEX('QoL DATA'!$C$17:$WWY$228,MATCH($B44,'QoL DATA'!$A$17:$A$228,0),MATCH(Y$3,'QoL DATA'!$C$16:$WWY$16,0)),"-")</f>
        <v>903.4</v>
      </c>
      <c r="Z44" s="301">
        <f>IFERROR(INDEX('QoL DATA'!$C$17:$WWY$228,MATCH($B44,'QoL DATA'!$A$17:$A$228,0),MATCH(Z$3,'QoL DATA'!$C$16:$WWY$16,0)),"-")</f>
        <v>4.96</v>
      </c>
      <c r="AA44" s="301">
        <f>IFERROR(INDEX('QoL DATA'!$C$17:$WWY$228,MATCH($B44,'QoL DATA'!$A$17:$A$228,0),MATCH(AA$3,'QoL DATA'!$C$16:$WWY$16,0)),"-")</f>
        <v>7.0458508745662396E-2</v>
      </c>
      <c r="AB44" s="301">
        <f>IFERROR(INDEX('QoL DATA'!$C$17:$WWY$228,MATCH($B44,'QoL DATA'!$A$17:$A$228,0),MATCH(AB$3,'QoL DATA'!$C$16:$WWY$16,0)),"-")</f>
        <v>1.48</v>
      </c>
      <c r="AC44" s="301">
        <f>IFERROR(INDEX('QoL DATA'!$C$17:$WWY$228,MATCH($B44,'QoL DATA'!$A$17:$A$228,0),MATCH(AC$3,'QoL DATA'!$C$16:$WWY$16,0)),"-")</f>
        <v>9495.3700000000008</v>
      </c>
      <c r="AD44" s="301">
        <f>IFERROR(INDEX('QoL DATA'!$C$17:$WWY$228,MATCH($B44,'QoL DATA'!$A$17:$A$228,0),MATCH(AD$3,'QoL DATA'!$C$16:$WWY$16,0)),"-")</f>
        <v>5.3642338764891138</v>
      </c>
      <c r="AE44" s="301">
        <f>IFERROR(INDEX('QoL DATA'!$C$17:$WWY$228,MATCH($B44,'QoL DATA'!$A$17:$A$228,0),MATCH(AE$3,'QoL DATA'!$C$16:$WWY$16,0)),"-")</f>
        <v>28.934506353861195</v>
      </c>
      <c r="AF44" s="301">
        <f>IFERROR(INDEX('QoL DATA'!$C$17:$WWY$228,MATCH($B44,'QoL DATA'!$A$17:$A$228,0),MATCH(AF$3,'QoL DATA'!$C$16:$WWY$16,0)),"-")</f>
        <v>11.4</v>
      </c>
      <c r="AG44" s="301">
        <f>IFERROR(INDEX('QoL DATA'!$C$17:$WWY$228,MATCH($B44,'QoL DATA'!$A$17:$A$228,0),MATCH(AG$3,'QoL DATA'!$C$16:$WWY$16,0)),"-")</f>
        <v>19.059999999999999</v>
      </c>
      <c r="AH44" s="301" t="str">
        <f>IFERROR(INDEX('QoL DATA'!$C$17:$WWY$228,MATCH($B44,'QoL DATA'!$A$17:$A$228,0),MATCH(AH$3,'QoL DATA'!$C$16:$WWY$16,0)),"-")</f>
        <v>-</v>
      </c>
      <c r="AI44" s="301">
        <f>IFERROR(INDEX('QoL DATA'!$C$17:$WWY$228,MATCH($B44,'QoL DATA'!$A$17:$A$228,0),MATCH(AI$3,'QoL DATA'!$C$16:$WWY$16,0)),"-")</f>
        <v>0</v>
      </c>
      <c r="AJ44" s="301">
        <f>IFERROR(INDEX('QoL DATA'!$C$17:$WWY$228,MATCH($B44,'QoL DATA'!$A$17:$A$228,0),MATCH(AJ$3,'QoL DATA'!$C$16:$WWY$16,0)),"-")</f>
        <v>88.80487561011681</v>
      </c>
      <c r="AK44" s="301">
        <f>IFERROR(INDEX('QoL DATA'!$C$17:$WWY$228,MATCH($B44,'QoL DATA'!$A$17:$A$228,0),MATCH(AK$3,'QoL DATA'!$C$16:$WWY$16,0)),"-")</f>
        <v>10.11</v>
      </c>
      <c r="AL44" s="301">
        <f>IFERROR(INDEX('QoL DATA'!$C$17:$WWY$228,MATCH($B44,'QoL DATA'!$A$17:$A$228,0),MATCH(AL$3,'QoL DATA'!$C$16:$WWY$16,0)),"-")</f>
        <v>14.52</v>
      </c>
      <c r="AM44" s="301">
        <f>IFERROR(INDEX('QoL DATA'!$C$17:$WWY$228,MATCH($B44,'QoL DATA'!$A$17:$A$228,0),MATCH(AM$3,'QoL DATA'!$C$16:$WWY$16,0)),"-")</f>
        <v>7.6</v>
      </c>
      <c r="AN44" s="301">
        <f>IFERROR(INDEX('QoL DATA'!$C$17:$WWY$228,MATCH($B44,'QoL DATA'!$A$17:$A$228,0),MATCH(AN$3,'QoL DATA'!$C$16:$WWY$16,0)),"-")</f>
        <v>73.58</v>
      </c>
      <c r="AO44" s="301">
        <f>IFERROR(INDEX('QoL DATA'!$C$17:$WWY$228,MATCH($B44,'QoL DATA'!$A$17:$A$228,0),MATCH(AO$3,'QoL DATA'!$C$16:$WWY$16,0)),"-")</f>
        <v>2.515609111246695</v>
      </c>
      <c r="AP44" s="301">
        <f>IFERROR(INDEX('QoL DATA'!$C$17:$WWY$228,MATCH($B44,'QoL DATA'!$A$17:$A$228,0),MATCH(AP$3,'QoL DATA'!$C$16:$WWY$16,0)),"-")</f>
        <v>73.400000000000006</v>
      </c>
      <c r="AQ44" s="301">
        <f>IFERROR(INDEX('QoL DATA'!$C$17:$WWY$228,MATCH($B44,'QoL DATA'!$A$17:$A$228,0),MATCH(AQ$3,'QoL DATA'!$C$16:$WWY$16,0)),"-")</f>
        <v>54.394552032347306</v>
      </c>
      <c r="AR44" s="301">
        <f>IFERROR(INDEX('QoL DATA'!$C$17:$WWY$228,MATCH($B44,'QoL DATA'!$A$17:$A$228,0),MATCH(AR$3,'QoL DATA'!$C$16:$WWY$16,0)),"-")</f>
        <v>3.67</v>
      </c>
      <c r="AS44" s="301">
        <f>IFERROR(INDEX('QoL DATA'!$C$17:$WWY$228,MATCH($B44,'QoL DATA'!$A$17:$A$228,0),MATCH(AS$3,'QoL DATA'!$C$16:$WWY$16,0)),"-")</f>
        <v>5.6690286658301927</v>
      </c>
      <c r="AT44" s="301">
        <f>IFERROR(INDEX('QoL DATA'!$C$17:$WWY$228,MATCH($B44,'QoL DATA'!$A$17:$A$228,0),MATCH(AT$3,'QoL DATA'!$C$16:$WWY$16,0)),"-")</f>
        <v>48.723619708423094</v>
      </c>
      <c r="AU44" s="327"/>
    </row>
    <row r="45" spans="1:47">
      <c r="A45" s="325" t="str">
        <f>'TQoL Indexes'!B23</f>
        <v>Brezovica</v>
      </c>
      <c r="B45" s="326">
        <f>'TQoL Indexes'!C23</f>
        <v>8</v>
      </c>
      <c r="C45" s="301">
        <f>IFERROR(INDEX('QoL DATA'!$C$17:$WWY$228,MATCH($B45,'QoL DATA'!$A$17:$A$228,0),MATCH(C$3,'QoL DATA'!$C$16:$WWY$16,0)),"-")</f>
        <v>67.361974081306585</v>
      </c>
      <c r="D45" s="301">
        <f>IFERROR(INDEX('QoL DATA'!$C$17:$WWY$228,MATCH($B45,'QoL DATA'!$A$17:$A$228,0),MATCH(D$3,'QoL DATA'!$C$16:$WWY$16,0)),"-")</f>
        <v>107.3</v>
      </c>
      <c r="E45" s="301">
        <f>IFERROR(INDEX('QoL DATA'!$C$17:$WWY$228,MATCH($B45,'QoL DATA'!$A$17:$A$228,0),MATCH(E$3,'QoL DATA'!$C$16:$WWY$16,0)),"-")</f>
        <v>572.20000000000005</v>
      </c>
      <c r="F45" s="301">
        <f>IFERROR(INDEX('QoL DATA'!$C$17:$WWY$228,MATCH($B45,'QoL DATA'!$A$17:$A$228,0),MATCH(F$3,'QoL DATA'!$C$16:$WWY$16,0)),"-")</f>
        <v>20.351719863650448</v>
      </c>
      <c r="G45" s="301">
        <f>IFERROR(INDEX('QoL DATA'!$C$17:$WWY$228,MATCH($B45,'QoL DATA'!$A$17:$A$228,0),MATCH(G$3,'QoL DATA'!$C$16:$WWY$16,0)),"-")</f>
        <v>93.988224356987914</v>
      </c>
      <c r="H45" s="301">
        <f>IFERROR(INDEX('QoL DATA'!$C$17:$WWY$228,MATCH($B45,'QoL DATA'!$A$17:$A$228,0),MATCH(H$3,'QoL DATA'!$C$16:$WWY$16,0)),"-")</f>
        <v>4</v>
      </c>
      <c r="I45" s="301">
        <f>IFERROR(INDEX('QoL DATA'!$C$17:$WWY$228,MATCH($B45,'QoL DATA'!$A$17:$A$228,0),MATCH(I$3,'QoL DATA'!$C$16:$WWY$16,0)),"-")</f>
        <v>93.699604743083015</v>
      </c>
      <c r="J45" s="301">
        <f>IFERROR(INDEX('QoL DATA'!$C$17:$WWY$228,MATCH($B45,'QoL DATA'!$A$17:$A$228,0),MATCH(J$3,'QoL DATA'!$C$16:$WWY$16,0)),"-")</f>
        <v>71.629996901146569</v>
      </c>
      <c r="K45" s="301">
        <f>IFERROR(INDEX('QoL DATA'!$C$17:$WWY$228,MATCH($B45,'QoL DATA'!$A$17:$A$228,0),MATCH(K$3,'QoL DATA'!$C$16:$WWY$16,0)),"-")</f>
        <v>89.57</v>
      </c>
      <c r="L45" s="301">
        <f>IFERROR(INDEX('QoL DATA'!$C$17:$WWY$228,MATCH($B45,'QoL DATA'!$A$17:$A$228,0),MATCH(L$3,'QoL DATA'!$C$16:$WWY$16,0)),"-")</f>
        <v>0.14228124258951863</v>
      </c>
      <c r="M45" s="301">
        <f>IFERROR(INDEX('QoL DATA'!$C$17:$WWY$228,MATCH($B45,'QoL DATA'!$A$17:$A$228,0),MATCH(M$3,'QoL DATA'!$C$16:$WWY$16,0)),"-")</f>
        <v>22.7</v>
      </c>
      <c r="N45" s="301">
        <f>IFERROR(INDEX('QoL DATA'!$C$17:$WWY$228,MATCH($B45,'QoL DATA'!$A$17:$A$228,0),MATCH(N$3,'QoL DATA'!$C$16:$WWY$16,0)),"-")</f>
        <v>61.6</v>
      </c>
      <c r="O45" s="301">
        <f>IFERROR(INDEX('QoL DATA'!$C$17:$WWY$228,MATCH($B45,'QoL DATA'!$A$17:$A$228,0),MATCH(O$3,'QoL DATA'!$C$16:$WWY$16,0)),"-")</f>
        <v>0.72817320491739101</v>
      </c>
      <c r="P45" s="301">
        <f>IFERROR(INDEX('QoL DATA'!$C$17:$WWY$228,MATCH($B45,'QoL DATA'!$A$17:$A$228,0),MATCH(P$3,'QoL DATA'!$C$16:$WWY$16,0)),"-")</f>
        <v>89.913232104121477</v>
      </c>
      <c r="Q45" s="301" t="str">
        <f>IFERROR(INDEX('QoL DATA'!$C$17:$WWY$228,MATCH($B45,'QoL DATA'!$A$17:$A$228,0),MATCH(Q$3,'QoL DATA'!$C$16:$WWY$16,0)),"-")</f>
        <v>-</v>
      </c>
      <c r="R45" s="301" t="str">
        <f>IFERROR(INDEX('QoL DATA'!$C$17:$WWY$228,MATCH($B45,'QoL DATA'!$A$17:$A$228,0),MATCH(R$3,'QoL DATA'!$C$16:$WWY$16,0)),"-")</f>
        <v>-</v>
      </c>
      <c r="S45" s="301">
        <f>IFERROR(INDEX('QoL DATA'!$C$17:$WWY$228,MATCH($B45,'QoL DATA'!$A$17:$A$228,0),MATCH(S$3,'QoL DATA'!$C$16:$WWY$16,0)),"-")</f>
        <v>47.896543466113194</v>
      </c>
      <c r="T45" s="301">
        <f>IFERROR(INDEX('QoL DATA'!$C$17:$WWY$228,MATCH($B45,'QoL DATA'!$A$17:$A$228,0),MATCH(T$3,'QoL DATA'!$C$16:$WWY$16,0)),"-")</f>
        <v>7.1230637076219701</v>
      </c>
      <c r="U45" s="301">
        <f>IFERROR(INDEX('QoL DATA'!$C$17:$WWY$228,MATCH($B45,'QoL DATA'!$A$17:$A$228,0),MATCH(U$3,'QoL DATA'!$C$16:$WWY$16,0)),"-")</f>
        <v>57.982752670277463</v>
      </c>
      <c r="V45" s="301">
        <f>IFERROR(INDEX('QoL DATA'!$C$17:$WWY$228,MATCH($B45,'QoL DATA'!$A$17:$A$228,0),MATCH(V$3,'QoL DATA'!$C$16:$WWY$16,0)),"-")</f>
        <v>0.82756997912300001</v>
      </c>
      <c r="W45" s="301">
        <f>IFERROR(INDEX('QoL DATA'!$C$17:$WWY$228,MATCH($B45,'QoL DATA'!$A$17:$A$228,0),MATCH(W$3,'QoL DATA'!$C$16:$WWY$16,0)),"-")</f>
        <v>95.737888824799995</v>
      </c>
      <c r="X45" s="301" t="str">
        <f>IFERROR(INDEX('QoL DATA'!$C$17:$WWY$228,MATCH($B45,'QoL DATA'!$A$17:$A$228,0),MATCH(X$3,'QoL DATA'!$C$16:$WWY$16,0)),"-")</f>
        <v>-</v>
      </c>
      <c r="Y45" s="301">
        <f>IFERROR(INDEX('QoL DATA'!$C$17:$WWY$228,MATCH($B45,'QoL DATA'!$A$17:$A$228,0),MATCH(Y$3,'QoL DATA'!$C$16:$WWY$16,0)),"-")</f>
        <v>854.29</v>
      </c>
      <c r="Z45" s="301">
        <f>IFERROR(INDEX('QoL DATA'!$C$17:$WWY$228,MATCH($B45,'QoL DATA'!$A$17:$A$228,0),MATCH(Z$3,'QoL DATA'!$C$16:$WWY$16,0)),"-")</f>
        <v>5.07</v>
      </c>
      <c r="AA45" s="301">
        <f>IFERROR(INDEX('QoL DATA'!$C$17:$WWY$228,MATCH($B45,'QoL DATA'!$A$17:$A$228,0),MATCH(AA$3,'QoL DATA'!$C$16:$WWY$16,0)),"-")</f>
        <v>7.5011876880506076E-2</v>
      </c>
      <c r="AB45" s="301">
        <f>IFERROR(INDEX('QoL DATA'!$C$17:$WWY$228,MATCH($B45,'QoL DATA'!$A$17:$A$228,0),MATCH(AB$3,'QoL DATA'!$C$16:$WWY$16,0)),"-")</f>
        <v>1.53</v>
      </c>
      <c r="AC45" s="301">
        <f>IFERROR(INDEX('QoL DATA'!$C$17:$WWY$228,MATCH($B45,'QoL DATA'!$A$17:$A$228,0),MATCH(AC$3,'QoL DATA'!$C$16:$WWY$16,0)),"-")</f>
        <v>11015.88</v>
      </c>
      <c r="AD45" s="301">
        <f>IFERROR(INDEX('QoL DATA'!$C$17:$WWY$228,MATCH($B45,'QoL DATA'!$A$17:$A$228,0),MATCH(AD$3,'QoL DATA'!$C$16:$WWY$16,0)),"-")</f>
        <v>6.5506960969338914</v>
      </c>
      <c r="AE45" s="301">
        <f>IFERROR(INDEX('QoL DATA'!$C$17:$WWY$228,MATCH($B45,'QoL DATA'!$A$17:$A$228,0),MATCH(AE$3,'QoL DATA'!$C$16:$WWY$16,0)),"-")</f>
        <v>37.980628118579396</v>
      </c>
      <c r="AF45" s="301">
        <f>IFERROR(INDEX('QoL DATA'!$C$17:$WWY$228,MATCH($B45,'QoL DATA'!$A$17:$A$228,0),MATCH(AF$3,'QoL DATA'!$C$16:$WWY$16,0)),"-")</f>
        <v>9.8000000000000007</v>
      </c>
      <c r="AG45" s="301">
        <f>IFERROR(INDEX('QoL DATA'!$C$17:$WWY$228,MATCH($B45,'QoL DATA'!$A$17:$A$228,0),MATCH(AG$3,'QoL DATA'!$C$16:$WWY$16,0)),"-")</f>
        <v>19.86</v>
      </c>
      <c r="AH45" s="301" t="str">
        <f>IFERROR(INDEX('QoL DATA'!$C$17:$WWY$228,MATCH($B45,'QoL DATA'!$A$17:$A$228,0),MATCH(AH$3,'QoL DATA'!$C$16:$WWY$16,0)),"-")</f>
        <v>-</v>
      </c>
      <c r="AI45" s="301">
        <f>IFERROR(INDEX('QoL DATA'!$C$17:$WWY$228,MATCH($B45,'QoL DATA'!$A$17:$A$228,0),MATCH(AI$3,'QoL DATA'!$C$16:$WWY$16,0)),"-")</f>
        <v>0</v>
      </c>
      <c r="AJ45" s="301">
        <f>IFERROR(INDEX('QoL DATA'!$C$17:$WWY$228,MATCH($B45,'QoL DATA'!$A$17:$A$228,0),MATCH(AJ$3,'QoL DATA'!$C$16:$WWY$16,0)),"-")</f>
        <v>174.29820205200588</v>
      </c>
      <c r="AK45" s="301">
        <f>IFERROR(INDEX('QoL DATA'!$C$17:$WWY$228,MATCH($B45,'QoL DATA'!$A$17:$A$228,0),MATCH(AK$3,'QoL DATA'!$C$16:$WWY$16,0)),"-")</f>
        <v>22.52</v>
      </c>
      <c r="AL45" s="301">
        <f>IFERROR(INDEX('QoL DATA'!$C$17:$WWY$228,MATCH($B45,'QoL DATA'!$A$17:$A$228,0),MATCH(AL$3,'QoL DATA'!$C$16:$WWY$16,0)),"-")</f>
        <v>13.36</v>
      </c>
      <c r="AM45" s="301">
        <f>IFERROR(INDEX('QoL DATA'!$C$17:$WWY$228,MATCH($B45,'QoL DATA'!$A$17:$A$228,0),MATCH(AM$3,'QoL DATA'!$C$16:$WWY$16,0)),"-")</f>
        <v>7.5</v>
      </c>
      <c r="AN45" s="301">
        <f>IFERROR(INDEX('QoL DATA'!$C$17:$WWY$228,MATCH($B45,'QoL DATA'!$A$17:$A$228,0),MATCH(AN$3,'QoL DATA'!$C$16:$WWY$16,0)),"-")</f>
        <v>73.63</v>
      </c>
      <c r="AO45" s="301">
        <f>IFERROR(INDEX('QoL DATA'!$C$17:$WWY$228,MATCH($B45,'QoL DATA'!$A$17:$A$228,0),MATCH(AO$3,'QoL DATA'!$C$16:$WWY$16,0)),"-")</f>
        <v>14.562530218879759</v>
      </c>
      <c r="AP45" s="301">
        <f>IFERROR(INDEX('QoL DATA'!$C$17:$WWY$228,MATCH($B45,'QoL DATA'!$A$17:$A$228,0),MATCH(AP$3,'QoL DATA'!$C$16:$WWY$16,0)),"-")</f>
        <v>60.17</v>
      </c>
      <c r="AQ45" s="301">
        <f>IFERROR(INDEX('QoL DATA'!$C$17:$WWY$228,MATCH($B45,'QoL DATA'!$A$17:$A$228,0),MATCH(AQ$3,'QoL DATA'!$C$16:$WWY$16,0)),"-")</f>
        <v>56.330942951942632</v>
      </c>
      <c r="AR45" s="301">
        <f>IFERROR(INDEX('QoL DATA'!$C$17:$WWY$228,MATCH($B45,'QoL DATA'!$A$17:$A$228,0),MATCH(AR$3,'QoL DATA'!$C$16:$WWY$16,0)),"-")</f>
        <v>3.69</v>
      </c>
      <c r="AS45" s="301">
        <f>IFERROR(INDEX('QoL DATA'!$C$17:$WWY$228,MATCH($B45,'QoL DATA'!$A$17:$A$228,0),MATCH(AS$3,'QoL DATA'!$C$16:$WWY$16,0)),"-")</f>
        <v>2.3362948807489712</v>
      </c>
      <c r="AT45" s="301">
        <f>IFERROR(INDEX('QoL DATA'!$C$17:$WWY$228,MATCH($B45,'QoL DATA'!$A$17:$A$228,0),MATCH(AT$3,'QoL DATA'!$C$16:$WWY$16,0)),"-")</f>
        <v>55.030271578357819</v>
      </c>
      <c r="AU45" s="327"/>
    </row>
    <row r="46" spans="1:47">
      <c r="A46" s="325" t="str">
        <f>'TQoL Indexes'!B24</f>
        <v>Brežice</v>
      </c>
      <c r="B46" s="326">
        <f>'TQoL Indexes'!C24</f>
        <v>9</v>
      </c>
      <c r="C46" s="301">
        <f>IFERROR(INDEX('QoL DATA'!$C$17:$WWY$228,MATCH($B46,'QoL DATA'!$A$17:$A$228,0),MATCH(C$3,'QoL DATA'!$C$16:$WWY$16,0)),"-")</f>
        <v>67.464678178963894</v>
      </c>
      <c r="D46" s="301">
        <f>IFERROR(INDEX('QoL DATA'!$C$17:$WWY$228,MATCH($B46,'QoL DATA'!$A$17:$A$228,0),MATCH(D$3,'QoL DATA'!$C$16:$WWY$16,0)),"-")</f>
        <v>92.1</v>
      </c>
      <c r="E46" s="301">
        <f>IFERROR(INDEX('QoL DATA'!$C$17:$WWY$228,MATCH($B46,'QoL DATA'!$A$17:$A$228,0),MATCH(E$3,'QoL DATA'!$C$16:$WWY$16,0)),"-")</f>
        <v>188.6</v>
      </c>
      <c r="F46" s="301">
        <f>IFERROR(INDEX('QoL DATA'!$C$17:$WWY$228,MATCH($B46,'QoL DATA'!$A$17:$A$228,0),MATCH(F$3,'QoL DATA'!$C$16:$WWY$16,0)),"-")</f>
        <v>61.157091525697446</v>
      </c>
      <c r="G46" s="301">
        <f>IFERROR(INDEX('QoL DATA'!$C$17:$WWY$228,MATCH($B46,'QoL DATA'!$A$17:$A$228,0),MATCH(G$3,'QoL DATA'!$C$16:$WWY$16,0)),"-")</f>
        <v>98.445637692276634</v>
      </c>
      <c r="H46" s="301">
        <f>IFERROR(INDEX('QoL DATA'!$C$17:$WWY$228,MATCH($B46,'QoL DATA'!$A$17:$A$228,0),MATCH(H$3,'QoL DATA'!$C$16:$WWY$16,0)),"-")</f>
        <v>2</v>
      </c>
      <c r="I46" s="301">
        <f>IFERROR(INDEX('QoL DATA'!$C$17:$WWY$228,MATCH($B46,'QoL DATA'!$A$17:$A$228,0),MATCH(I$3,'QoL DATA'!$C$16:$WWY$16,0)),"-")</f>
        <v>64.199395770392755</v>
      </c>
      <c r="J46" s="301">
        <f>IFERROR(INDEX('QoL DATA'!$C$17:$WWY$228,MATCH($B46,'QoL DATA'!$A$17:$A$228,0),MATCH(J$3,'QoL DATA'!$C$16:$WWY$16,0)),"-")</f>
        <v>98.804957810165945</v>
      </c>
      <c r="K46" s="301">
        <f>IFERROR(INDEX('QoL DATA'!$C$17:$WWY$228,MATCH($B46,'QoL DATA'!$A$17:$A$228,0),MATCH(K$3,'QoL DATA'!$C$16:$WWY$16,0)),"-")</f>
        <v>62.99</v>
      </c>
      <c r="L46" s="301">
        <f>IFERROR(INDEX('QoL DATA'!$C$17:$WWY$228,MATCH($B46,'QoL DATA'!$A$17:$A$228,0),MATCH(L$3,'QoL DATA'!$C$16:$WWY$16,0)),"-")</f>
        <v>8.5230172501786257</v>
      </c>
      <c r="M46" s="301">
        <f>IFERROR(INDEX('QoL DATA'!$C$17:$WWY$228,MATCH($B46,'QoL DATA'!$A$17:$A$228,0),MATCH(M$3,'QoL DATA'!$C$16:$WWY$16,0)),"-")</f>
        <v>46.7</v>
      </c>
      <c r="N46" s="301">
        <f>IFERROR(INDEX('QoL DATA'!$C$17:$WWY$228,MATCH($B46,'QoL DATA'!$A$17:$A$228,0),MATCH(N$3,'QoL DATA'!$C$16:$WWY$16,0)),"-")</f>
        <v>70.5</v>
      </c>
      <c r="O46" s="301">
        <f>IFERROR(INDEX('QoL DATA'!$C$17:$WWY$228,MATCH($B46,'QoL DATA'!$A$17:$A$228,0),MATCH(O$3,'QoL DATA'!$C$16:$WWY$16,0)),"-")</f>
        <v>1.8209360824742267</v>
      </c>
      <c r="P46" s="301">
        <f>IFERROR(INDEX('QoL DATA'!$C$17:$WWY$228,MATCH($B46,'QoL DATA'!$A$17:$A$228,0),MATCH(P$3,'QoL DATA'!$C$16:$WWY$16,0)),"-")</f>
        <v>59.320117889297109</v>
      </c>
      <c r="Q46" s="301" t="str">
        <f>IFERROR(INDEX('QoL DATA'!$C$17:$WWY$228,MATCH($B46,'QoL DATA'!$A$17:$A$228,0),MATCH(Q$3,'QoL DATA'!$C$16:$WWY$16,0)),"-")</f>
        <v>-</v>
      </c>
      <c r="R46" s="301" t="str">
        <f>IFERROR(INDEX('QoL DATA'!$C$17:$WWY$228,MATCH($B46,'QoL DATA'!$A$17:$A$228,0),MATCH(R$3,'QoL DATA'!$C$16:$WWY$16,0)),"-")</f>
        <v>-</v>
      </c>
      <c r="S46" s="301">
        <f>IFERROR(INDEX('QoL DATA'!$C$17:$WWY$228,MATCH($B46,'QoL DATA'!$A$17:$A$228,0),MATCH(S$3,'QoL DATA'!$C$16:$WWY$16,0)),"-")</f>
        <v>49.675042430765416</v>
      </c>
      <c r="T46" s="301">
        <f>IFERROR(INDEX('QoL DATA'!$C$17:$WWY$228,MATCH($B46,'QoL DATA'!$A$17:$A$228,0),MATCH(T$3,'QoL DATA'!$C$16:$WWY$16,0)),"-")</f>
        <v>2.8377198453286767</v>
      </c>
      <c r="U46" s="301">
        <f>IFERROR(INDEX('QoL DATA'!$C$17:$WWY$228,MATCH($B46,'QoL DATA'!$A$17:$A$228,0),MATCH(U$3,'QoL DATA'!$C$16:$WWY$16,0)),"-")</f>
        <v>41.155552897310379</v>
      </c>
      <c r="V46" s="301">
        <f>IFERROR(INDEX('QoL DATA'!$C$17:$WWY$228,MATCH($B46,'QoL DATA'!$A$17:$A$228,0),MATCH(V$3,'QoL DATA'!$C$16:$WWY$16,0)),"-")</f>
        <v>2.26972744451</v>
      </c>
      <c r="W46" s="301">
        <f>IFERROR(INDEX('QoL DATA'!$C$17:$WWY$228,MATCH($B46,'QoL DATA'!$A$17:$A$228,0),MATCH(W$3,'QoL DATA'!$C$16:$WWY$16,0)),"-")</f>
        <v>48.827394453700002</v>
      </c>
      <c r="X46" s="301" t="str">
        <f>IFERROR(INDEX('QoL DATA'!$C$17:$WWY$228,MATCH($B46,'QoL DATA'!$A$17:$A$228,0),MATCH(X$3,'QoL DATA'!$C$16:$WWY$16,0)),"-")</f>
        <v>-</v>
      </c>
      <c r="Y46" s="301">
        <f>IFERROR(INDEX('QoL DATA'!$C$17:$WWY$228,MATCH($B46,'QoL DATA'!$A$17:$A$228,0),MATCH(Y$3,'QoL DATA'!$C$16:$WWY$16,0)),"-")</f>
        <v>971.71</v>
      </c>
      <c r="Z46" s="301">
        <f>IFERROR(INDEX('QoL DATA'!$C$17:$WWY$228,MATCH($B46,'QoL DATA'!$A$17:$A$228,0),MATCH(Z$3,'QoL DATA'!$C$16:$WWY$16,0)),"-")</f>
        <v>5.83</v>
      </c>
      <c r="AA46" s="301">
        <f>IFERROR(INDEX('QoL DATA'!$C$17:$WWY$228,MATCH($B46,'QoL DATA'!$A$17:$A$228,0),MATCH(AA$3,'QoL DATA'!$C$16:$WWY$16,0)),"-")</f>
        <v>7.4295431656457939E-2</v>
      </c>
      <c r="AB46" s="301">
        <f>IFERROR(INDEX('QoL DATA'!$C$17:$WWY$228,MATCH($B46,'QoL DATA'!$A$17:$A$228,0),MATCH(AB$3,'QoL DATA'!$C$16:$WWY$16,0)),"-")</f>
        <v>1.29</v>
      </c>
      <c r="AC46" s="301">
        <f>IFERROR(INDEX('QoL DATA'!$C$17:$WWY$228,MATCH($B46,'QoL DATA'!$A$17:$A$228,0),MATCH(AC$3,'QoL DATA'!$C$16:$WWY$16,0)),"-")</f>
        <v>9596.4</v>
      </c>
      <c r="AD46" s="301">
        <f>IFERROR(INDEX('QoL DATA'!$C$17:$WWY$228,MATCH($B46,'QoL DATA'!$A$17:$A$228,0),MATCH(AD$3,'QoL DATA'!$C$16:$WWY$16,0)),"-")</f>
        <v>10.227136611367312</v>
      </c>
      <c r="AE46" s="301">
        <f>IFERROR(INDEX('QoL DATA'!$C$17:$WWY$228,MATCH($B46,'QoL DATA'!$A$17:$A$228,0),MATCH(AE$3,'QoL DATA'!$C$16:$WWY$16,0)),"-")</f>
        <v>27.702956888119779</v>
      </c>
      <c r="AF46" s="301">
        <f>IFERROR(INDEX('QoL DATA'!$C$17:$WWY$228,MATCH($B46,'QoL DATA'!$A$17:$A$228,0),MATCH(AF$3,'QoL DATA'!$C$16:$WWY$16,0)),"-")</f>
        <v>9.4</v>
      </c>
      <c r="AG46" s="301">
        <f>IFERROR(INDEX('QoL DATA'!$C$17:$WWY$228,MATCH($B46,'QoL DATA'!$A$17:$A$228,0),MATCH(AG$3,'QoL DATA'!$C$16:$WWY$16,0)),"-")</f>
        <v>22.07</v>
      </c>
      <c r="AH46" s="301" t="str">
        <f>IFERROR(INDEX('QoL DATA'!$C$17:$WWY$228,MATCH($B46,'QoL DATA'!$A$17:$A$228,0),MATCH(AH$3,'QoL DATA'!$C$16:$WWY$16,0)),"-")</f>
        <v>-</v>
      </c>
      <c r="AI46" s="301">
        <f>IFERROR(INDEX('QoL DATA'!$C$17:$WWY$228,MATCH($B46,'QoL DATA'!$A$17:$A$228,0),MATCH(AI$3,'QoL DATA'!$C$16:$WWY$16,0)),"-")</f>
        <v>0</v>
      </c>
      <c r="AJ46" s="301">
        <f>IFERROR(INDEX('QoL DATA'!$C$17:$WWY$228,MATCH($B46,'QoL DATA'!$A$17:$A$228,0),MATCH(AJ$3,'QoL DATA'!$C$16:$WWY$16,0)),"-")</f>
        <v>90.619355665839564</v>
      </c>
      <c r="AK46" s="301">
        <f>IFERROR(INDEX('QoL DATA'!$C$17:$WWY$228,MATCH($B46,'QoL DATA'!$A$17:$A$228,0),MATCH(AK$3,'QoL DATA'!$C$16:$WWY$16,0)),"-")</f>
        <v>28.58</v>
      </c>
      <c r="AL46" s="301">
        <f>IFERROR(INDEX('QoL DATA'!$C$17:$WWY$228,MATCH($B46,'QoL DATA'!$A$17:$A$228,0),MATCH(AL$3,'QoL DATA'!$C$16:$WWY$16,0)),"-")</f>
        <v>13.9</v>
      </c>
      <c r="AM46" s="301">
        <f>IFERROR(INDEX('QoL DATA'!$C$17:$WWY$228,MATCH($B46,'QoL DATA'!$A$17:$A$228,0),MATCH(AM$3,'QoL DATA'!$C$16:$WWY$16,0)),"-")</f>
        <v>7.2</v>
      </c>
      <c r="AN46" s="301">
        <f>IFERROR(INDEX('QoL DATA'!$C$17:$WWY$228,MATCH($B46,'QoL DATA'!$A$17:$A$228,0),MATCH(AN$3,'QoL DATA'!$C$16:$WWY$16,0)),"-")</f>
        <v>67.66</v>
      </c>
      <c r="AO46" s="301">
        <f>IFERROR(INDEX('QoL DATA'!$C$17:$WWY$228,MATCH($B46,'QoL DATA'!$A$17:$A$228,0),MATCH(AO$3,'QoL DATA'!$C$16:$WWY$16,0)),"-")</f>
        <v>1.774822905536428</v>
      </c>
      <c r="AP46" s="301">
        <f>IFERROR(INDEX('QoL DATA'!$C$17:$WWY$228,MATCH($B46,'QoL DATA'!$A$17:$A$228,0),MATCH(AP$3,'QoL DATA'!$C$16:$WWY$16,0)),"-")</f>
        <v>73.489999999999995</v>
      </c>
      <c r="AQ46" s="301">
        <f>IFERROR(INDEX('QoL DATA'!$C$17:$WWY$228,MATCH($B46,'QoL DATA'!$A$17:$A$228,0),MATCH(AQ$3,'QoL DATA'!$C$16:$WWY$16,0)),"-")</f>
        <v>46.299430681643329</v>
      </c>
      <c r="AR46" s="301">
        <f>IFERROR(INDEX('QoL DATA'!$C$17:$WWY$228,MATCH($B46,'QoL DATA'!$A$17:$A$228,0),MATCH(AR$3,'QoL DATA'!$C$16:$WWY$16,0)),"-")</f>
        <v>3.87</v>
      </c>
      <c r="AS46" s="301">
        <f>IFERROR(INDEX('QoL DATA'!$C$17:$WWY$228,MATCH($B46,'QoL DATA'!$A$17:$A$228,0),MATCH(AS$3,'QoL DATA'!$C$16:$WWY$16,0)),"-")</f>
        <v>2.4546743489996916</v>
      </c>
      <c r="AT46" s="301">
        <f>IFERROR(INDEX('QoL DATA'!$C$17:$WWY$228,MATCH($B46,'QoL DATA'!$A$17:$A$228,0),MATCH(AT$3,'QoL DATA'!$C$16:$WWY$16,0)),"-")</f>
        <v>36.13947849608212</v>
      </c>
      <c r="AU46" s="327"/>
    </row>
    <row r="47" spans="1:47">
      <c r="A47" s="325" t="str">
        <f>'TQoL Indexes'!B25</f>
        <v>Cankova</v>
      </c>
      <c r="B47" s="326">
        <f>'TQoL Indexes'!C25</f>
        <v>152</v>
      </c>
      <c r="C47" s="301">
        <f>IFERROR(INDEX('QoL DATA'!$C$17:$WWY$228,MATCH($B47,'QoL DATA'!$A$17:$A$228,0),MATCH(C$3,'QoL DATA'!$C$16:$WWY$16,0)),"-")</f>
        <v>65.8</v>
      </c>
      <c r="D47" s="301">
        <f>IFERROR(INDEX('QoL DATA'!$C$17:$WWY$228,MATCH($B47,'QoL DATA'!$A$17:$A$228,0),MATCH(D$3,'QoL DATA'!$C$16:$WWY$16,0)),"-")</f>
        <v>91.1</v>
      </c>
      <c r="E47" s="301">
        <f>IFERROR(INDEX('QoL DATA'!$C$17:$WWY$228,MATCH($B47,'QoL DATA'!$A$17:$A$228,0),MATCH(E$3,'QoL DATA'!$C$16:$WWY$16,0)),"-")</f>
        <v>416.1</v>
      </c>
      <c r="F47" s="301">
        <f>IFERROR(INDEX('QoL DATA'!$C$17:$WWY$228,MATCH($B47,'QoL DATA'!$A$17:$A$228,0),MATCH(F$3,'QoL DATA'!$C$16:$WWY$16,0)),"-")</f>
        <v>2.142051860202931</v>
      </c>
      <c r="G47" s="301">
        <f>IFERROR(INDEX('QoL DATA'!$C$17:$WWY$228,MATCH($B47,'QoL DATA'!$A$17:$A$228,0),MATCH(G$3,'QoL DATA'!$C$16:$WWY$16,0)),"-")</f>
        <v>90.811724915445325</v>
      </c>
      <c r="H47" s="301">
        <f>IFERROR(INDEX('QoL DATA'!$C$17:$WWY$228,MATCH($B47,'QoL DATA'!$A$17:$A$228,0),MATCH(H$3,'QoL DATA'!$C$16:$WWY$16,0)),"-")</f>
        <v>4</v>
      </c>
      <c r="I47" s="301">
        <f>IFERROR(INDEX('QoL DATA'!$C$17:$WWY$228,MATCH($B47,'QoL DATA'!$A$17:$A$228,0),MATCH(I$3,'QoL DATA'!$C$16:$WWY$16,0)),"-")</f>
        <v>44.03824521934758</v>
      </c>
      <c r="J47" s="301">
        <f>IFERROR(INDEX('QoL DATA'!$C$17:$WWY$228,MATCH($B47,'QoL DATA'!$A$17:$A$228,0),MATCH(J$3,'QoL DATA'!$C$16:$WWY$16,0)),"-")</f>
        <v>97.688838782412617</v>
      </c>
      <c r="K47" s="301">
        <f>IFERROR(INDEX('QoL DATA'!$C$17:$WWY$228,MATCH($B47,'QoL DATA'!$A$17:$A$228,0),MATCH(K$3,'QoL DATA'!$C$16:$WWY$16,0)),"-")</f>
        <v>10.29</v>
      </c>
      <c r="L47" s="301">
        <f>IFERROR(INDEX('QoL DATA'!$C$17:$WWY$228,MATCH($B47,'QoL DATA'!$A$17:$A$228,0),MATCH(L$3,'QoL DATA'!$C$16:$WWY$16,0)),"-")</f>
        <v>3.6641221374045805</v>
      </c>
      <c r="M47" s="301">
        <f>IFERROR(INDEX('QoL DATA'!$C$17:$WWY$228,MATCH($B47,'QoL DATA'!$A$17:$A$228,0),MATCH(M$3,'QoL DATA'!$C$16:$WWY$16,0)),"-")</f>
        <v>23.1</v>
      </c>
      <c r="N47" s="301">
        <f>IFERROR(INDEX('QoL DATA'!$C$17:$WWY$228,MATCH($B47,'QoL DATA'!$A$17:$A$228,0),MATCH(N$3,'QoL DATA'!$C$16:$WWY$16,0)),"-")</f>
        <v>47.4</v>
      </c>
      <c r="O47" s="301">
        <f>IFERROR(INDEX('QoL DATA'!$C$17:$WWY$228,MATCH($B47,'QoL DATA'!$A$17:$A$228,0),MATCH(O$3,'QoL DATA'!$C$16:$WWY$16,0)),"-")</f>
        <v>0.93591065292096209</v>
      </c>
      <c r="P47" s="301">
        <f>IFERROR(INDEX('QoL DATA'!$C$17:$WWY$228,MATCH($B47,'QoL DATA'!$A$17:$A$228,0),MATCH(P$3,'QoL DATA'!$C$16:$WWY$16,0)),"-")</f>
        <v>62.119503945885</v>
      </c>
      <c r="Q47" s="301" t="str">
        <f>IFERROR(INDEX('QoL DATA'!$C$17:$WWY$228,MATCH($B47,'QoL DATA'!$A$17:$A$228,0),MATCH(Q$3,'QoL DATA'!$C$16:$WWY$16,0)),"-")</f>
        <v>-</v>
      </c>
      <c r="R47" s="301" t="str">
        <f>IFERROR(INDEX('QoL DATA'!$C$17:$WWY$228,MATCH($B47,'QoL DATA'!$A$17:$A$228,0),MATCH(R$3,'QoL DATA'!$C$16:$WWY$16,0)),"-")</f>
        <v>-</v>
      </c>
      <c r="S47" s="301">
        <f>IFERROR(INDEX('QoL DATA'!$C$17:$WWY$228,MATCH($B47,'QoL DATA'!$A$17:$A$228,0),MATCH(S$3,'QoL DATA'!$C$16:$WWY$16,0)),"-")</f>
        <v>406.03248259860788</v>
      </c>
      <c r="T47" s="301">
        <f>IFERROR(INDEX('QoL DATA'!$C$17:$WWY$228,MATCH($B47,'QoL DATA'!$A$17:$A$228,0),MATCH(T$3,'QoL DATA'!$C$16:$WWY$16,0)),"-")</f>
        <v>4.1108282354665002</v>
      </c>
      <c r="U47" s="301">
        <f>IFERROR(INDEX('QoL DATA'!$C$17:$WWY$228,MATCH($B47,'QoL DATA'!$A$17:$A$228,0),MATCH(U$3,'QoL DATA'!$C$16:$WWY$16,0)),"-")</f>
        <v>29.33473409598567</v>
      </c>
      <c r="V47" s="301">
        <f>IFERROR(INDEX('QoL DATA'!$C$17:$WWY$228,MATCH($B47,'QoL DATA'!$A$17:$A$228,0),MATCH(V$3,'QoL DATA'!$C$16:$WWY$16,0)),"-")</f>
        <v>0.56803402671400005</v>
      </c>
      <c r="W47" s="301">
        <f>IFERROR(INDEX('QoL DATA'!$C$17:$WWY$228,MATCH($B47,'QoL DATA'!$A$17:$A$228,0),MATCH(W$3,'QoL DATA'!$C$16:$WWY$16,0)),"-")</f>
        <v>76.792779178700002</v>
      </c>
      <c r="X47" s="301" t="str">
        <f>IFERROR(INDEX('QoL DATA'!$C$17:$WWY$228,MATCH($B47,'QoL DATA'!$A$17:$A$228,0),MATCH(X$3,'QoL DATA'!$C$16:$WWY$16,0)),"-")</f>
        <v>-</v>
      </c>
      <c r="Y47" s="301">
        <f>IFERROR(INDEX('QoL DATA'!$C$17:$WWY$228,MATCH($B47,'QoL DATA'!$A$17:$A$228,0),MATCH(Y$3,'QoL DATA'!$C$16:$WWY$16,0)),"-")</f>
        <v>1307.69</v>
      </c>
      <c r="Z47" s="301">
        <f>IFERROR(INDEX('QoL DATA'!$C$17:$WWY$228,MATCH($B47,'QoL DATA'!$A$17:$A$228,0),MATCH(Z$3,'QoL DATA'!$C$16:$WWY$16,0)),"-")</f>
        <v>6.95</v>
      </c>
      <c r="AA47" s="301">
        <f>IFERROR(INDEX('QoL DATA'!$C$17:$WWY$228,MATCH($B47,'QoL DATA'!$A$17:$A$228,0),MATCH(AA$3,'QoL DATA'!$C$16:$WWY$16,0)),"-")</f>
        <v>0.28931996032183405</v>
      </c>
      <c r="AB47" s="301">
        <f>IFERROR(INDEX('QoL DATA'!$C$17:$WWY$228,MATCH($B47,'QoL DATA'!$A$17:$A$228,0),MATCH(AB$3,'QoL DATA'!$C$16:$WWY$16,0)),"-")</f>
        <v>2.04</v>
      </c>
      <c r="AC47" s="301">
        <f>IFERROR(INDEX('QoL DATA'!$C$17:$WWY$228,MATCH($B47,'QoL DATA'!$A$17:$A$228,0),MATCH(AC$3,'QoL DATA'!$C$16:$WWY$16,0)),"-")</f>
        <v>7772.96</v>
      </c>
      <c r="AD47" s="301">
        <f>IFERROR(INDEX('QoL DATA'!$C$17:$WWY$228,MATCH($B47,'QoL DATA'!$A$17:$A$228,0),MATCH(AD$3,'QoL DATA'!$C$16:$WWY$16,0)),"-")</f>
        <v>15.541995692749461</v>
      </c>
      <c r="AE47" s="301">
        <f>IFERROR(INDEX('QoL DATA'!$C$17:$WWY$228,MATCH($B47,'QoL DATA'!$A$17:$A$228,0),MATCH(AE$3,'QoL DATA'!$C$16:$WWY$16,0)),"-")</f>
        <v>21.159420289855071</v>
      </c>
      <c r="AF47" s="301">
        <f>IFERROR(INDEX('QoL DATA'!$C$17:$WWY$228,MATCH($B47,'QoL DATA'!$A$17:$A$228,0),MATCH(AF$3,'QoL DATA'!$C$16:$WWY$16,0)),"-")</f>
        <v>15.1</v>
      </c>
      <c r="AG47" s="301">
        <f>IFERROR(INDEX('QoL DATA'!$C$17:$WWY$228,MATCH($B47,'QoL DATA'!$A$17:$A$228,0),MATCH(AG$3,'QoL DATA'!$C$16:$WWY$16,0)),"-")</f>
        <v>18.09</v>
      </c>
      <c r="AH47" s="301" t="str">
        <f>IFERROR(INDEX('QoL DATA'!$C$17:$WWY$228,MATCH($B47,'QoL DATA'!$A$17:$A$228,0),MATCH(AH$3,'QoL DATA'!$C$16:$WWY$16,0)),"-")</f>
        <v>-</v>
      </c>
      <c r="AI47" s="301">
        <f>IFERROR(INDEX('QoL DATA'!$C$17:$WWY$228,MATCH($B47,'QoL DATA'!$A$17:$A$228,0),MATCH(AI$3,'QoL DATA'!$C$16:$WWY$16,0)),"-")</f>
        <v>0</v>
      </c>
      <c r="AJ47" s="301">
        <f>IFERROR(INDEX('QoL DATA'!$C$17:$WWY$228,MATCH($B47,'QoL DATA'!$A$17:$A$228,0),MATCH(AJ$3,'QoL DATA'!$C$16:$WWY$16,0)),"-")</f>
        <v>101.8767585882353</v>
      </c>
      <c r="AK47" s="301">
        <f>IFERROR(INDEX('QoL DATA'!$C$17:$WWY$228,MATCH($B47,'QoL DATA'!$A$17:$A$228,0),MATCH(AK$3,'QoL DATA'!$C$16:$WWY$16,0)),"-")</f>
        <v>0</v>
      </c>
      <c r="AL47" s="301">
        <f>IFERROR(INDEX('QoL DATA'!$C$17:$WWY$228,MATCH($B47,'QoL DATA'!$A$17:$A$228,0),MATCH(AL$3,'QoL DATA'!$C$16:$WWY$16,0)),"-")</f>
        <v>18.88</v>
      </c>
      <c r="AM47" s="301">
        <f>IFERROR(INDEX('QoL DATA'!$C$17:$WWY$228,MATCH($B47,'QoL DATA'!$A$17:$A$228,0),MATCH(AM$3,'QoL DATA'!$C$16:$WWY$16,0)),"-")</f>
        <v>6.9</v>
      </c>
      <c r="AN47" s="301">
        <f>IFERROR(INDEX('QoL DATA'!$C$17:$WWY$228,MATCH($B47,'QoL DATA'!$A$17:$A$228,0),MATCH(AN$3,'QoL DATA'!$C$16:$WWY$16,0)),"-")</f>
        <v>60.65</v>
      </c>
      <c r="AO47" s="301">
        <f>IFERROR(INDEX('QoL DATA'!$C$17:$WWY$228,MATCH($B47,'QoL DATA'!$A$17:$A$228,0),MATCH(AO$3,'QoL DATA'!$C$16:$WWY$16,0)),"-")</f>
        <v>2.0869785656841149</v>
      </c>
      <c r="AP47" s="301">
        <f>IFERROR(INDEX('QoL DATA'!$C$17:$WWY$228,MATCH($B47,'QoL DATA'!$A$17:$A$228,0),MATCH(AP$3,'QoL DATA'!$C$16:$WWY$16,0)),"-")</f>
        <v>79.930000000000007</v>
      </c>
      <c r="AQ47" s="301">
        <f>IFERROR(INDEX('QoL DATA'!$C$17:$WWY$228,MATCH($B47,'QoL DATA'!$A$17:$A$228,0),MATCH(AQ$3,'QoL DATA'!$C$16:$WWY$16,0)),"-")</f>
        <v>51.594746716697934</v>
      </c>
      <c r="AR47" s="301">
        <f>IFERROR(INDEX('QoL DATA'!$C$17:$WWY$228,MATCH($B47,'QoL DATA'!$A$17:$A$228,0),MATCH(AR$3,'QoL DATA'!$C$16:$WWY$16,0)),"-")</f>
        <v>3.72</v>
      </c>
      <c r="AS47" s="301">
        <f>IFERROR(INDEX('QoL DATA'!$C$17:$WWY$228,MATCH($B47,'QoL DATA'!$A$17:$A$228,0),MATCH(AS$3,'QoL DATA'!$C$16:$WWY$16,0)),"-")</f>
        <v>5.5918901382154136</v>
      </c>
      <c r="AT47" s="301">
        <f>IFERROR(INDEX('QoL DATA'!$C$17:$WWY$228,MATCH($B47,'QoL DATA'!$A$17:$A$228,0),MATCH(AT$3,'QoL DATA'!$C$16:$WWY$16,0)),"-")</f>
        <v>25.220731875977481</v>
      </c>
      <c r="AU47" s="327"/>
    </row>
    <row r="48" spans="1:47">
      <c r="A48" s="325" t="str">
        <f>'TQoL Indexes'!B26</f>
        <v>Celje</v>
      </c>
      <c r="B48" s="326">
        <f>'TQoL Indexes'!C26</f>
        <v>11</v>
      </c>
      <c r="C48" s="301">
        <f>IFERROR(INDEX('QoL DATA'!$C$17:$WWY$228,MATCH($B48,'QoL DATA'!$A$17:$A$228,0),MATCH(C$3,'QoL DATA'!$C$16:$WWY$16,0)),"-")</f>
        <v>92.932240211858357</v>
      </c>
      <c r="D48" s="301">
        <f>IFERROR(INDEX('QoL DATA'!$C$17:$WWY$228,MATCH($B48,'QoL DATA'!$A$17:$A$228,0),MATCH(D$3,'QoL DATA'!$C$16:$WWY$16,0)),"-")</f>
        <v>70.7</v>
      </c>
      <c r="E48" s="301">
        <f>IFERROR(INDEX('QoL DATA'!$C$17:$WWY$228,MATCH($B48,'QoL DATA'!$A$17:$A$228,0),MATCH(E$3,'QoL DATA'!$C$16:$WWY$16,0)),"-")</f>
        <v>388.9</v>
      </c>
      <c r="F48" s="301">
        <f>IFERROR(INDEX('QoL DATA'!$C$17:$WWY$228,MATCH($B48,'QoL DATA'!$A$17:$A$228,0),MATCH(F$3,'QoL DATA'!$C$16:$WWY$16,0)),"-")</f>
        <v>91.88713227936762</v>
      </c>
      <c r="G48" s="301">
        <f>IFERROR(INDEX('QoL DATA'!$C$17:$WWY$228,MATCH($B48,'QoL DATA'!$A$17:$A$228,0),MATCH(G$3,'QoL DATA'!$C$16:$WWY$16,0)),"-")</f>
        <v>98.74124474684811</v>
      </c>
      <c r="H48" s="301">
        <f>IFERROR(INDEX('QoL DATA'!$C$17:$WWY$228,MATCH($B48,'QoL DATA'!$A$17:$A$228,0),MATCH(H$3,'QoL DATA'!$C$16:$WWY$16,0)),"-")</f>
        <v>2</v>
      </c>
      <c r="I48" s="301">
        <f>IFERROR(INDEX('QoL DATA'!$C$17:$WWY$228,MATCH($B48,'QoL DATA'!$A$17:$A$228,0),MATCH(I$3,'QoL DATA'!$C$16:$WWY$16,0)),"-")</f>
        <v>94.237466197155698</v>
      </c>
      <c r="J48" s="301">
        <f>IFERROR(INDEX('QoL DATA'!$C$17:$WWY$228,MATCH($B48,'QoL DATA'!$A$17:$A$228,0),MATCH(J$3,'QoL DATA'!$C$16:$WWY$16,0)),"-")</f>
        <v>99.475685411246744</v>
      </c>
      <c r="K48" s="301">
        <f>IFERROR(INDEX('QoL DATA'!$C$17:$WWY$228,MATCH($B48,'QoL DATA'!$A$17:$A$228,0),MATCH(K$3,'QoL DATA'!$C$16:$WWY$16,0)),"-")</f>
        <v>35.19</v>
      </c>
      <c r="L48" s="301">
        <f>IFERROR(INDEX('QoL DATA'!$C$17:$WWY$228,MATCH($B48,'QoL DATA'!$A$17:$A$228,0),MATCH(L$3,'QoL DATA'!$C$16:$WWY$16,0)),"-")</f>
        <v>0</v>
      </c>
      <c r="M48" s="301">
        <f>IFERROR(INDEX('QoL DATA'!$C$17:$WWY$228,MATCH($B48,'QoL DATA'!$A$17:$A$228,0),MATCH(M$3,'QoL DATA'!$C$16:$WWY$16,0)),"-")</f>
        <v>55</v>
      </c>
      <c r="N48" s="301">
        <f>IFERROR(INDEX('QoL DATA'!$C$17:$WWY$228,MATCH($B48,'QoL DATA'!$A$17:$A$228,0),MATCH(N$3,'QoL DATA'!$C$16:$WWY$16,0)),"-")</f>
        <v>148.69999999999999</v>
      </c>
      <c r="O48" s="301">
        <f>IFERROR(INDEX('QoL DATA'!$C$17:$WWY$228,MATCH($B48,'QoL DATA'!$A$17:$A$228,0),MATCH(O$3,'QoL DATA'!$C$16:$WWY$16,0)),"-")</f>
        <v>4.4143675232835395</v>
      </c>
      <c r="P48" s="301">
        <f>IFERROR(INDEX('QoL DATA'!$C$17:$WWY$228,MATCH($B48,'QoL DATA'!$A$17:$A$228,0),MATCH(P$3,'QoL DATA'!$C$16:$WWY$16,0)),"-")</f>
        <v>95.363217930758452</v>
      </c>
      <c r="Q48" s="301" t="str">
        <f>IFERROR(INDEX('QoL DATA'!$C$17:$WWY$228,MATCH($B48,'QoL DATA'!$A$17:$A$228,0),MATCH(Q$3,'QoL DATA'!$C$16:$WWY$16,0)),"-")</f>
        <v>-</v>
      </c>
      <c r="R48" s="301" t="str">
        <f>IFERROR(INDEX('QoL DATA'!$C$17:$WWY$228,MATCH($B48,'QoL DATA'!$A$17:$A$228,0),MATCH(R$3,'QoL DATA'!$C$16:$WWY$16,0)),"-")</f>
        <v>-</v>
      </c>
      <c r="S48" s="301">
        <f>IFERROR(INDEX('QoL DATA'!$C$17:$WWY$228,MATCH($B48,'QoL DATA'!$A$17:$A$228,0),MATCH(S$3,'QoL DATA'!$C$16:$WWY$16,0)),"-")</f>
        <v>58.465384460304016</v>
      </c>
      <c r="T48" s="301">
        <f>IFERROR(INDEX('QoL DATA'!$C$17:$WWY$228,MATCH($B48,'QoL DATA'!$A$17:$A$228,0),MATCH(T$3,'QoL DATA'!$C$16:$WWY$16,0)),"-")</f>
        <v>3.1203189694832081</v>
      </c>
      <c r="U48" s="301">
        <f>IFERROR(INDEX('QoL DATA'!$C$17:$WWY$228,MATCH($B48,'QoL DATA'!$A$17:$A$228,0),MATCH(U$3,'QoL DATA'!$C$16:$WWY$16,0)),"-")</f>
        <v>40.762150403817159</v>
      </c>
      <c r="V48" s="301">
        <f>IFERROR(INDEX('QoL DATA'!$C$17:$WWY$228,MATCH($B48,'QoL DATA'!$A$17:$A$228,0),MATCH(V$3,'QoL DATA'!$C$16:$WWY$16,0)),"-")</f>
        <v>1.4036778089099999</v>
      </c>
      <c r="W48" s="301">
        <f>IFERROR(INDEX('QoL DATA'!$C$17:$WWY$228,MATCH($B48,'QoL DATA'!$A$17:$A$228,0),MATCH(W$3,'QoL DATA'!$C$16:$WWY$16,0)),"-")</f>
        <v>3.14518424158</v>
      </c>
      <c r="X48" s="301" t="str">
        <f>IFERROR(INDEX('QoL DATA'!$C$17:$WWY$228,MATCH($B48,'QoL DATA'!$A$17:$A$228,0),MATCH(X$3,'QoL DATA'!$C$16:$WWY$16,0)),"-")</f>
        <v>-</v>
      </c>
      <c r="Y48" s="301">
        <f>IFERROR(INDEX('QoL DATA'!$C$17:$WWY$228,MATCH($B48,'QoL DATA'!$A$17:$A$228,0),MATCH(Y$3,'QoL DATA'!$C$16:$WWY$16,0)),"-")</f>
        <v>916.89</v>
      </c>
      <c r="Z48" s="301">
        <f>IFERROR(INDEX('QoL DATA'!$C$17:$WWY$228,MATCH($B48,'QoL DATA'!$A$17:$A$228,0),MATCH(Z$3,'QoL DATA'!$C$16:$WWY$16,0)),"-")</f>
        <v>5.7</v>
      </c>
      <c r="AA48" s="301">
        <f>IFERROR(INDEX('QoL DATA'!$C$17:$WWY$228,MATCH($B48,'QoL DATA'!$A$17:$A$228,0),MATCH(AA$3,'QoL DATA'!$C$16:$WWY$16,0)),"-")</f>
        <v>4.3314220721115529E-2</v>
      </c>
      <c r="AB48" s="301">
        <f>IFERROR(INDEX('QoL DATA'!$C$17:$WWY$228,MATCH($B48,'QoL DATA'!$A$17:$A$228,0),MATCH(AB$3,'QoL DATA'!$C$16:$WWY$16,0)),"-")</f>
        <v>1.5</v>
      </c>
      <c r="AC48" s="301">
        <f>IFERROR(INDEX('QoL DATA'!$C$17:$WWY$228,MATCH($B48,'QoL DATA'!$A$17:$A$228,0),MATCH(AC$3,'QoL DATA'!$C$16:$WWY$16,0)),"-")</f>
        <v>10209.89</v>
      </c>
      <c r="AD48" s="301">
        <f>IFERROR(INDEX('QoL DATA'!$C$17:$WWY$228,MATCH($B48,'QoL DATA'!$A$17:$A$228,0),MATCH(AD$3,'QoL DATA'!$C$16:$WWY$16,0)),"-")</f>
        <v>10.537192997305571</v>
      </c>
      <c r="AE48" s="301">
        <f>IFERROR(INDEX('QoL DATA'!$C$17:$WWY$228,MATCH($B48,'QoL DATA'!$A$17:$A$228,0),MATCH(AE$3,'QoL DATA'!$C$16:$WWY$16,0)),"-")</f>
        <v>32.15579066960165</v>
      </c>
      <c r="AF48" s="301">
        <f>IFERROR(INDEX('QoL DATA'!$C$17:$WWY$228,MATCH($B48,'QoL DATA'!$A$17:$A$228,0),MATCH(AF$3,'QoL DATA'!$C$16:$WWY$16,0)),"-")</f>
        <v>12.4</v>
      </c>
      <c r="AG48" s="301">
        <f>IFERROR(INDEX('QoL DATA'!$C$17:$WWY$228,MATCH($B48,'QoL DATA'!$A$17:$A$228,0),MATCH(AG$3,'QoL DATA'!$C$16:$WWY$16,0)),"-")</f>
        <v>29.75</v>
      </c>
      <c r="AH48" s="301" t="str">
        <f>IFERROR(INDEX('QoL DATA'!$C$17:$WWY$228,MATCH($B48,'QoL DATA'!$A$17:$A$228,0),MATCH(AH$3,'QoL DATA'!$C$16:$WWY$16,0)),"-")</f>
        <v>-</v>
      </c>
      <c r="AI48" s="301">
        <f>IFERROR(INDEX('QoL DATA'!$C$17:$WWY$228,MATCH($B48,'QoL DATA'!$A$17:$A$228,0),MATCH(AI$3,'QoL DATA'!$C$16:$WWY$16,0)),"-")</f>
        <v>0</v>
      </c>
      <c r="AJ48" s="301">
        <f>IFERROR(INDEX('QoL DATA'!$C$17:$WWY$228,MATCH($B48,'QoL DATA'!$A$17:$A$228,0),MATCH(AJ$3,'QoL DATA'!$C$16:$WWY$16,0)),"-")</f>
        <v>140.01013868457633</v>
      </c>
      <c r="AK48" s="301">
        <f>IFERROR(INDEX('QoL DATA'!$C$17:$WWY$228,MATCH($B48,'QoL DATA'!$A$17:$A$228,0),MATCH(AK$3,'QoL DATA'!$C$16:$WWY$16,0)),"-")</f>
        <v>21.56</v>
      </c>
      <c r="AL48" s="301">
        <f>IFERROR(INDEX('QoL DATA'!$C$17:$WWY$228,MATCH($B48,'QoL DATA'!$A$17:$A$228,0),MATCH(AL$3,'QoL DATA'!$C$16:$WWY$16,0)),"-")</f>
        <v>15.35</v>
      </c>
      <c r="AM48" s="301">
        <f>IFERROR(INDEX('QoL DATA'!$C$17:$WWY$228,MATCH($B48,'QoL DATA'!$A$17:$A$228,0),MATCH(AM$3,'QoL DATA'!$C$16:$WWY$16,0)),"-")</f>
        <v>7.3</v>
      </c>
      <c r="AN48" s="301">
        <f>IFERROR(INDEX('QoL DATA'!$C$17:$WWY$228,MATCH($B48,'QoL DATA'!$A$17:$A$228,0),MATCH(AN$3,'QoL DATA'!$C$16:$WWY$16,0)),"-")</f>
        <v>65.61</v>
      </c>
      <c r="AO48" s="301">
        <f>IFERROR(INDEX('QoL DATA'!$C$17:$WWY$228,MATCH($B48,'QoL DATA'!$A$17:$A$228,0),MATCH(AO$3,'QoL DATA'!$C$16:$WWY$16,0)),"-")</f>
        <v>2.6571817034087597</v>
      </c>
      <c r="AP48" s="301">
        <f>IFERROR(INDEX('QoL DATA'!$C$17:$WWY$228,MATCH($B48,'QoL DATA'!$A$17:$A$228,0),MATCH(AP$3,'QoL DATA'!$C$16:$WWY$16,0)),"-")</f>
        <v>50.48</v>
      </c>
      <c r="AQ48" s="301">
        <f>IFERROR(INDEX('QoL DATA'!$C$17:$WWY$228,MATCH($B48,'QoL DATA'!$A$17:$A$228,0),MATCH(AQ$3,'QoL DATA'!$C$16:$WWY$16,0)),"-")</f>
        <v>47.835767487475813</v>
      </c>
      <c r="AR48" s="301">
        <f>IFERROR(INDEX('QoL DATA'!$C$17:$WWY$228,MATCH($B48,'QoL DATA'!$A$17:$A$228,0),MATCH(AR$3,'QoL DATA'!$C$16:$WWY$16,0)),"-")</f>
        <v>3.58</v>
      </c>
      <c r="AS48" s="301">
        <f>IFERROR(INDEX('QoL DATA'!$C$17:$WWY$228,MATCH($B48,'QoL DATA'!$A$17:$A$228,0),MATCH(AS$3,'QoL DATA'!$C$16:$WWY$16,0)),"-")</f>
        <v>2.8553365245331928</v>
      </c>
      <c r="AT48" s="301">
        <f>IFERROR(INDEX('QoL DATA'!$C$17:$WWY$228,MATCH($B48,'QoL DATA'!$A$17:$A$228,0),MATCH(AT$3,'QoL DATA'!$C$16:$WWY$16,0)),"-")</f>
        <v>36.951309913913022</v>
      </c>
      <c r="AU48" s="327"/>
    </row>
    <row r="49" spans="1:47">
      <c r="A49" s="325" t="str">
        <f>'TQoL Indexes'!B27</f>
        <v>Cerklje na Gorenjskem</v>
      </c>
      <c r="B49" s="326">
        <f>'TQoL Indexes'!C27</f>
        <v>12</v>
      </c>
      <c r="C49" s="301">
        <f>IFERROR(INDEX('QoL DATA'!$C$17:$WWY$228,MATCH($B49,'QoL DATA'!$A$17:$A$228,0),MATCH(C$3,'QoL DATA'!$C$16:$WWY$16,0)),"-")</f>
        <v>69.728660260033919</v>
      </c>
      <c r="D49" s="301">
        <f>IFERROR(INDEX('QoL DATA'!$C$17:$WWY$228,MATCH($B49,'QoL DATA'!$A$17:$A$228,0),MATCH(D$3,'QoL DATA'!$C$16:$WWY$16,0)),"-")</f>
        <v>108</v>
      </c>
      <c r="E49" s="301">
        <f>IFERROR(INDEX('QoL DATA'!$C$17:$WWY$228,MATCH($B49,'QoL DATA'!$A$17:$A$228,0),MATCH(E$3,'QoL DATA'!$C$16:$WWY$16,0)),"-")</f>
        <v>338.29999999999995</v>
      </c>
      <c r="F49" s="301">
        <f>IFERROR(INDEX('QoL DATA'!$C$17:$WWY$228,MATCH($B49,'QoL DATA'!$A$17:$A$228,0),MATCH(F$3,'QoL DATA'!$C$16:$WWY$16,0)),"-")</f>
        <v>0</v>
      </c>
      <c r="G49" s="301">
        <f>IFERROR(INDEX('QoL DATA'!$C$17:$WWY$228,MATCH($B49,'QoL DATA'!$A$17:$A$228,0),MATCH(G$3,'QoL DATA'!$C$16:$WWY$16,0)),"-")</f>
        <v>87.79596977329976</v>
      </c>
      <c r="H49" s="301">
        <f>IFERROR(INDEX('QoL DATA'!$C$17:$WWY$228,MATCH($B49,'QoL DATA'!$A$17:$A$228,0),MATCH(H$3,'QoL DATA'!$C$16:$WWY$16,0)),"-")</f>
        <v>4</v>
      </c>
      <c r="I49" s="301">
        <f>IFERROR(INDEX('QoL DATA'!$C$17:$WWY$228,MATCH($B49,'QoL DATA'!$A$17:$A$228,0),MATCH(I$3,'QoL DATA'!$C$16:$WWY$16,0)),"-")</f>
        <v>75.006461617989146</v>
      </c>
      <c r="J49" s="301">
        <f>IFERROR(INDEX('QoL DATA'!$C$17:$WWY$228,MATCH($B49,'QoL DATA'!$A$17:$A$228,0),MATCH(J$3,'QoL DATA'!$C$16:$WWY$16,0)),"-")</f>
        <v>83.362720403022678</v>
      </c>
      <c r="K49" s="301">
        <f>IFERROR(INDEX('QoL DATA'!$C$17:$WWY$228,MATCH($B49,'QoL DATA'!$A$17:$A$228,0),MATCH(K$3,'QoL DATA'!$C$16:$WWY$16,0)),"-")</f>
        <v>81.94</v>
      </c>
      <c r="L49" s="301">
        <f>IFERROR(INDEX('QoL DATA'!$C$17:$WWY$228,MATCH($B49,'QoL DATA'!$A$17:$A$228,0),MATCH(L$3,'QoL DATA'!$C$16:$WWY$16,0)),"-")</f>
        <v>3.0204081632653064</v>
      </c>
      <c r="M49" s="301">
        <f>IFERROR(INDEX('QoL DATA'!$C$17:$WWY$228,MATCH($B49,'QoL DATA'!$A$17:$A$228,0),MATCH(M$3,'QoL DATA'!$C$16:$WWY$16,0)),"-")</f>
        <v>28.8</v>
      </c>
      <c r="N49" s="301">
        <f>IFERROR(INDEX('QoL DATA'!$C$17:$WWY$228,MATCH($B49,'QoL DATA'!$A$17:$A$228,0),MATCH(N$3,'QoL DATA'!$C$16:$WWY$16,0)),"-")</f>
        <v>99.1</v>
      </c>
      <c r="O49" s="301">
        <f>IFERROR(INDEX('QoL DATA'!$C$17:$WWY$228,MATCH($B49,'QoL DATA'!$A$17:$A$228,0),MATCH(O$3,'QoL DATA'!$C$16:$WWY$16,0)),"-")</f>
        <v>0.45363006670087225</v>
      </c>
      <c r="P49" s="301">
        <f>IFERROR(INDEX('QoL DATA'!$C$17:$WWY$228,MATCH($B49,'QoL DATA'!$A$17:$A$228,0),MATCH(P$3,'QoL DATA'!$C$16:$WWY$16,0)),"-")</f>
        <v>70.428211586901767</v>
      </c>
      <c r="Q49" s="301" t="str">
        <f>IFERROR(INDEX('QoL DATA'!$C$17:$WWY$228,MATCH($B49,'QoL DATA'!$A$17:$A$228,0),MATCH(Q$3,'QoL DATA'!$C$16:$WWY$16,0)),"-")</f>
        <v>-</v>
      </c>
      <c r="R49" s="301" t="str">
        <f>IFERROR(INDEX('QoL DATA'!$C$17:$WWY$228,MATCH($B49,'QoL DATA'!$A$17:$A$228,0),MATCH(R$3,'QoL DATA'!$C$16:$WWY$16,0)),"-")</f>
        <v>-</v>
      </c>
      <c r="S49" s="301">
        <f>IFERROR(INDEX('QoL DATA'!$C$17:$WWY$228,MATCH($B49,'QoL DATA'!$A$17:$A$228,0),MATCH(S$3,'QoL DATA'!$C$16:$WWY$16,0)),"-")</f>
        <v>0</v>
      </c>
      <c r="T49" s="301">
        <f>IFERROR(INDEX('QoL DATA'!$C$17:$WWY$228,MATCH($B49,'QoL DATA'!$A$17:$A$228,0),MATCH(T$3,'QoL DATA'!$C$16:$WWY$16,0)),"-")</f>
        <v>4.2288445622578594</v>
      </c>
      <c r="U49" s="301">
        <f>IFERROR(INDEX('QoL DATA'!$C$17:$WWY$228,MATCH($B49,'QoL DATA'!$A$17:$A$228,0),MATCH(U$3,'QoL DATA'!$C$16:$WWY$16,0)),"-")</f>
        <v>48.818374305519804</v>
      </c>
      <c r="V49" s="301">
        <f>IFERROR(INDEX('QoL DATA'!$C$17:$WWY$228,MATCH($B49,'QoL DATA'!$A$17:$A$228,0),MATCH(V$3,'QoL DATA'!$C$16:$WWY$16,0)),"-")</f>
        <v>0.28416607337999999</v>
      </c>
      <c r="W49" s="301">
        <f>IFERROR(INDEX('QoL DATA'!$C$17:$WWY$228,MATCH($B49,'QoL DATA'!$A$17:$A$228,0),MATCH(W$3,'QoL DATA'!$C$16:$WWY$16,0)),"-")</f>
        <v>7.6971262604200001</v>
      </c>
      <c r="X49" s="301" t="str">
        <f>IFERROR(INDEX('QoL DATA'!$C$17:$WWY$228,MATCH($B49,'QoL DATA'!$A$17:$A$228,0),MATCH(X$3,'QoL DATA'!$C$16:$WWY$16,0)),"-")</f>
        <v>-</v>
      </c>
      <c r="Y49" s="301">
        <f>IFERROR(INDEX('QoL DATA'!$C$17:$WWY$228,MATCH($B49,'QoL DATA'!$A$17:$A$228,0),MATCH(Y$3,'QoL DATA'!$C$16:$WWY$16,0)),"-")</f>
        <v>901.45</v>
      </c>
      <c r="Z49" s="301">
        <f>IFERROR(INDEX('QoL DATA'!$C$17:$WWY$228,MATCH($B49,'QoL DATA'!$A$17:$A$228,0),MATCH(Z$3,'QoL DATA'!$C$16:$WWY$16,0)),"-")</f>
        <v>4.59</v>
      </c>
      <c r="AA49" s="301">
        <f>IFERROR(INDEX('QoL DATA'!$C$17:$WWY$228,MATCH($B49,'QoL DATA'!$A$17:$A$228,0),MATCH(AA$3,'QoL DATA'!$C$16:$WWY$16,0)),"-")</f>
        <v>4.4645049533637814E-2</v>
      </c>
      <c r="AB49" s="301">
        <f>IFERROR(INDEX('QoL DATA'!$C$17:$WWY$228,MATCH($B49,'QoL DATA'!$A$17:$A$228,0),MATCH(AB$3,'QoL DATA'!$C$16:$WWY$16,0)),"-")</f>
        <v>1.73</v>
      </c>
      <c r="AC49" s="301">
        <f>IFERROR(INDEX('QoL DATA'!$C$17:$WWY$228,MATCH($B49,'QoL DATA'!$A$17:$A$228,0),MATCH(AC$3,'QoL DATA'!$C$16:$WWY$16,0)),"-")</f>
        <v>10639.74</v>
      </c>
      <c r="AD49" s="301">
        <f>IFERROR(INDEX('QoL DATA'!$C$17:$WWY$228,MATCH($B49,'QoL DATA'!$A$17:$A$228,0),MATCH(AD$3,'QoL DATA'!$C$16:$WWY$16,0)),"-")</f>
        <v>5.2779748182301827</v>
      </c>
      <c r="AE49" s="301">
        <f>IFERROR(INDEX('QoL DATA'!$C$17:$WWY$228,MATCH($B49,'QoL DATA'!$A$17:$A$228,0),MATCH(AE$3,'QoL DATA'!$C$16:$WWY$16,0)),"-")</f>
        <v>33.127376425855516</v>
      </c>
      <c r="AF49" s="301">
        <f>IFERROR(INDEX('QoL DATA'!$C$17:$WWY$228,MATCH($B49,'QoL DATA'!$A$17:$A$228,0),MATCH(AF$3,'QoL DATA'!$C$16:$WWY$16,0)),"-")</f>
        <v>9.1999999999999993</v>
      </c>
      <c r="AG49" s="301">
        <f>IFERROR(INDEX('QoL DATA'!$C$17:$WWY$228,MATCH($B49,'QoL DATA'!$A$17:$A$228,0),MATCH(AG$3,'QoL DATA'!$C$16:$WWY$16,0)),"-")</f>
        <v>26.68</v>
      </c>
      <c r="AH49" s="301" t="str">
        <f>IFERROR(INDEX('QoL DATA'!$C$17:$WWY$228,MATCH($B49,'QoL DATA'!$A$17:$A$228,0),MATCH(AH$3,'QoL DATA'!$C$16:$WWY$16,0)),"-")</f>
        <v>-</v>
      </c>
      <c r="AI49" s="301">
        <f>IFERROR(INDEX('QoL DATA'!$C$17:$WWY$228,MATCH($B49,'QoL DATA'!$A$17:$A$228,0),MATCH(AI$3,'QoL DATA'!$C$16:$WWY$16,0)),"-")</f>
        <v>222.45286671924288</v>
      </c>
      <c r="AJ49" s="301">
        <f>IFERROR(INDEX('QoL DATA'!$C$17:$WWY$228,MATCH($B49,'QoL DATA'!$A$17:$A$228,0),MATCH(AJ$3,'QoL DATA'!$C$16:$WWY$16,0)),"-")</f>
        <v>105.99795306645632</v>
      </c>
      <c r="AK49" s="301">
        <f>IFERROR(INDEX('QoL DATA'!$C$17:$WWY$228,MATCH($B49,'QoL DATA'!$A$17:$A$228,0),MATCH(AK$3,'QoL DATA'!$C$16:$WWY$16,0)),"-")</f>
        <v>27.9</v>
      </c>
      <c r="AL49" s="301">
        <f>IFERROR(INDEX('QoL DATA'!$C$17:$WWY$228,MATCH($B49,'QoL DATA'!$A$17:$A$228,0),MATCH(AL$3,'QoL DATA'!$C$16:$WWY$16,0)),"-")</f>
        <v>10.91</v>
      </c>
      <c r="AM49" s="301">
        <f>IFERROR(INDEX('QoL DATA'!$C$17:$WWY$228,MATCH($B49,'QoL DATA'!$A$17:$A$228,0),MATCH(AM$3,'QoL DATA'!$C$16:$WWY$16,0)),"-")</f>
        <v>7.6</v>
      </c>
      <c r="AN49" s="301">
        <f>IFERROR(INDEX('QoL DATA'!$C$17:$WWY$228,MATCH($B49,'QoL DATA'!$A$17:$A$228,0),MATCH(AN$3,'QoL DATA'!$C$16:$WWY$16,0)),"-")</f>
        <v>71.48</v>
      </c>
      <c r="AO49" s="301">
        <f>IFERROR(INDEX('QoL DATA'!$C$17:$WWY$228,MATCH($B49,'QoL DATA'!$A$17:$A$228,0),MATCH(AO$3,'QoL DATA'!$C$16:$WWY$16,0)),"-")</f>
        <v>2.1242872489876872</v>
      </c>
      <c r="AP49" s="301">
        <f>IFERROR(INDEX('QoL DATA'!$C$17:$WWY$228,MATCH($B49,'QoL DATA'!$A$17:$A$228,0),MATCH(AP$3,'QoL DATA'!$C$16:$WWY$16,0)),"-")</f>
        <v>72.06</v>
      </c>
      <c r="AQ49" s="301">
        <f>IFERROR(INDEX('QoL DATA'!$C$17:$WWY$228,MATCH($B49,'QoL DATA'!$A$17:$A$228,0),MATCH(AQ$3,'QoL DATA'!$C$16:$WWY$16,0)),"-")</f>
        <v>60.03448275862069</v>
      </c>
      <c r="AR49" s="301">
        <f>IFERROR(INDEX('QoL DATA'!$C$17:$WWY$228,MATCH($B49,'QoL DATA'!$A$17:$A$228,0),MATCH(AR$3,'QoL DATA'!$C$16:$WWY$16,0)),"-")</f>
        <v>3.78</v>
      </c>
      <c r="AS49" s="301">
        <f>IFERROR(INDEX('QoL DATA'!$C$17:$WWY$228,MATCH($B49,'QoL DATA'!$A$17:$A$228,0),MATCH(AS$3,'QoL DATA'!$C$16:$WWY$16,0)),"-")</f>
        <v>2.3193233966760123</v>
      </c>
      <c r="AT49" s="301">
        <f>IFERROR(INDEX('QoL DATA'!$C$17:$WWY$228,MATCH($B49,'QoL DATA'!$A$17:$A$228,0),MATCH(AT$3,'QoL DATA'!$C$16:$WWY$16,0)),"-")</f>
        <v>47.226220946261158</v>
      </c>
      <c r="AU49" s="327"/>
    </row>
    <row r="50" spans="1:47">
      <c r="A50" s="325" t="str">
        <f>'TQoL Indexes'!B28</f>
        <v>Cerknica</v>
      </c>
      <c r="B50" s="326">
        <f>'TQoL Indexes'!C28</f>
        <v>13</v>
      </c>
      <c r="C50" s="301">
        <f>IFERROR(INDEX('QoL DATA'!$C$17:$WWY$228,MATCH($B50,'QoL DATA'!$A$17:$A$228,0),MATCH(C$3,'QoL DATA'!$C$16:$WWY$16,0)),"-")</f>
        <v>69.687468392839079</v>
      </c>
      <c r="D50" s="301">
        <f>IFERROR(INDEX('QoL DATA'!$C$17:$WWY$228,MATCH($B50,'QoL DATA'!$A$17:$A$228,0),MATCH(D$3,'QoL DATA'!$C$16:$WWY$16,0)),"-")</f>
        <v>95.6</v>
      </c>
      <c r="E50" s="301">
        <f>IFERROR(INDEX('QoL DATA'!$C$17:$WWY$228,MATCH($B50,'QoL DATA'!$A$17:$A$228,0),MATCH(E$3,'QoL DATA'!$C$16:$WWY$16,0)),"-")</f>
        <v>102.2</v>
      </c>
      <c r="F50" s="301">
        <f>IFERROR(INDEX('QoL DATA'!$C$17:$WWY$228,MATCH($B50,'QoL DATA'!$A$17:$A$228,0),MATCH(F$3,'QoL DATA'!$C$16:$WWY$16,0)),"-")</f>
        <v>81.262226758526836</v>
      </c>
      <c r="G50" s="301">
        <f>IFERROR(INDEX('QoL DATA'!$C$17:$WWY$228,MATCH($B50,'QoL DATA'!$A$17:$A$228,0),MATCH(G$3,'QoL DATA'!$C$16:$WWY$16,0)),"-")</f>
        <v>87.07153185336395</v>
      </c>
      <c r="H50" s="301">
        <f>IFERROR(INDEX('QoL DATA'!$C$17:$WWY$228,MATCH($B50,'QoL DATA'!$A$17:$A$228,0),MATCH(H$3,'QoL DATA'!$C$16:$WWY$16,0)),"-")</f>
        <v>4</v>
      </c>
      <c r="I50" s="301">
        <f>IFERROR(INDEX('QoL DATA'!$C$17:$WWY$228,MATCH($B50,'QoL DATA'!$A$17:$A$228,0),MATCH(I$3,'QoL DATA'!$C$16:$WWY$16,0)),"-")</f>
        <v>76.342425802024366</v>
      </c>
      <c r="J50" s="301">
        <f>IFERROR(INDEX('QoL DATA'!$C$17:$WWY$228,MATCH($B50,'QoL DATA'!$A$17:$A$228,0),MATCH(J$3,'QoL DATA'!$C$16:$WWY$16,0)),"-")</f>
        <v>88.925746363868328</v>
      </c>
      <c r="K50" s="301">
        <f>IFERROR(INDEX('QoL DATA'!$C$17:$WWY$228,MATCH($B50,'QoL DATA'!$A$17:$A$228,0),MATCH(K$3,'QoL DATA'!$C$16:$WWY$16,0)),"-")</f>
        <v>45.04</v>
      </c>
      <c r="L50" s="301">
        <f>IFERROR(INDEX('QoL DATA'!$C$17:$WWY$228,MATCH($B50,'QoL DATA'!$A$17:$A$228,0),MATCH(L$3,'QoL DATA'!$C$16:$WWY$16,0)),"-")</f>
        <v>0.38830516217450894</v>
      </c>
      <c r="M50" s="301">
        <f>IFERROR(INDEX('QoL DATA'!$C$17:$WWY$228,MATCH($B50,'QoL DATA'!$A$17:$A$228,0),MATCH(M$3,'QoL DATA'!$C$16:$WWY$16,0)),"-")</f>
        <v>44.8</v>
      </c>
      <c r="N50" s="301">
        <f>IFERROR(INDEX('QoL DATA'!$C$17:$WWY$228,MATCH($B50,'QoL DATA'!$A$17:$A$228,0),MATCH(N$3,'QoL DATA'!$C$16:$WWY$16,0)),"-")</f>
        <v>70.5</v>
      </c>
      <c r="O50" s="301">
        <f>IFERROR(INDEX('QoL DATA'!$C$17:$WWY$228,MATCH($B50,'QoL DATA'!$A$17:$A$228,0),MATCH(O$3,'QoL DATA'!$C$16:$WWY$16,0)),"-")</f>
        <v>1.1847274597188893</v>
      </c>
      <c r="P50" s="301">
        <f>IFERROR(INDEX('QoL DATA'!$C$17:$WWY$228,MATCH($B50,'QoL DATA'!$A$17:$A$228,0),MATCH(P$3,'QoL DATA'!$C$16:$WWY$16,0)),"-")</f>
        <v>73.675257293527267</v>
      </c>
      <c r="Q50" s="301" t="str">
        <f>IFERROR(INDEX('QoL DATA'!$C$17:$WWY$228,MATCH($B50,'QoL DATA'!$A$17:$A$228,0),MATCH(Q$3,'QoL DATA'!$C$16:$WWY$16,0)),"-")</f>
        <v>-</v>
      </c>
      <c r="R50" s="301" t="str">
        <f>IFERROR(INDEX('QoL DATA'!$C$17:$WWY$228,MATCH($B50,'QoL DATA'!$A$17:$A$228,0),MATCH(R$3,'QoL DATA'!$C$16:$WWY$16,0)),"-")</f>
        <v>-</v>
      </c>
      <c r="S50" s="301">
        <f>IFERROR(INDEX('QoL DATA'!$C$17:$WWY$228,MATCH($B50,'QoL DATA'!$A$17:$A$228,0),MATCH(S$3,'QoL DATA'!$C$16:$WWY$16,0)),"-")</f>
        <v>60.215053763440864</v>
      </c>
      <c r="T50" s="301">
        <f>IFERROR(INDEX('QoL DATA'!$C$17:$WWY$228,MATCH($B50,'QoL DATA'!$A$17:$A$228,0),MATCH(T$3,'QoL DATA'!$C$16:$WWY$16,0)),"-")</f>
        <v>5.6978876989527247</v>
      </c>
      <c r="U50" s="301">
        <f>IFERROR(INDEX('QoL DATA'!$C$17:$WWY$228,MATCH($B50,'QoL DATA'!$A$17:$A$228,0),MATCH(U$3,'QoL DATA'!$C$16:$WWY$16,0)),"-")</f>
        <v>69.12121127965348</v>
      </c>
      <c r="V50" s="301">
        <f>IFERROR(INDEX('QoL DATA'!$C$17:$WWY$228,MATCH($B50,'QoL DATA'!$A$17:$A$228,0),MATCH(V$3,'QoL DATA'!$C$16:$WWY$16,0)),"-")</f>
        <v>1.1594433426199999</v>
      </c>
      <c r="W50" s="301">
        <f>IFERROR(INDEX('QoL DATA'!$C$17:$WWY$228,MATCH($B50,'QoL DATA'!$A$17:$A$228,0),MATCH(W$3,'QoL DATA'!$C$16:$WWY$16,0)),"-")</f>
        <v>99.998584814899999</v>
      </c>
      <c r="X50" s="301" t="str">
        <f>IFERROR(INDEX('QoL DATA'!$C$17:$WWY$228,MATCH($B50,'QoL DATA'!$A$17:$A$228,0),MATCH(X$3,'QoL DATA'!$C$16:$WWY$16,0)),"-")</f>
        <v>-</v>
      </c>
      <c r="Y50" s="301">
        <f>IFERROR(INDEX('QoL DATA'!$C$17:$WWY$228,MATCH($B50,'QoL DATA'!$A$17:$A$228,0),MATCH(Y$3,'QoL DATA'!$C$16:$WWY$16,0)),"-")</f>
        <v>801.44</v>
      </c>
      <c r="Z50" s="301">
        <f>IFERROR(INDEX('QoL DATA'!$C$17:$WWY$228,MATCH($B50,'QoL DATA'!$A$17:$A$228,0),MATCH(Z$3,'QoL DATA'!$C$16:$WWY$16,0)),"-")</f>
        <v>5.37</v>
      </c>
      <c r="AA50" s="301">
        <f>IFERROR(INDEX('QoL DATA'!$C$17:$WWY$228,MATCH($B50,'QoL DATA'!$A$17:$A$228,0),MATCH(AA$3,'QoL DATA'!$C$16:$WWY$16,0)),"-")</f>
        <v>5.2389850339660857E-2</v>
      </c>
      <c r="AB50" s="301">
        <f>IFERROR(INDEX('QoL DATA'!$C$17:$WWY$228,MATCH($B50,'QoL DATA'!$A$17:$A$228,0),MATCH(AB$3,'QoL DATA'!$C$16:$WWY$16,0)),"-")</f>
        <v>1.58</v>
      </c>
      <c r="AC50" s="301">
        <f>IFERROR(INDEX('QoL DATA'!$C$17:$WWY$228,MATCH($B50,'QoL DATA'!$A$17:$A$228,0),MATCH(AC$3,'QoL DATA'!$C$16:$WWY$16,0)),"-")</f>
        <v>10183.75</v>
      </c>
      <c r="AD50" s="301">
        <f>IFERROR(INDEX('QoL DATA'!$C$17:$WWY$228,MATCH($B50,'QoL DATA'!$A$17:$A$228,0),MATCH(AD$3,'QoL DATA'!$C$16:$WWY$16,0)),"-")</f>
        <v>5.9198542805100178</v>
      </c>
      <c r="AE50" s="301">
        <f>IFERROR(INDEX('QoL DATA'!$C$17:$WWY$228,MATCH($B50,'QoL DATA'!$A$17:$A$228,0),MATCH(AE$3,'QoL DATA'!$C$16:$WWY$16,0)),"-")</f>
        <v>32.528054862842893</v>
      </c>
      <c r="AF50" s="301">
        <f>IFERROR(INDEX('QoL DATA'!$C$17:$WWY$228,MATCH($B50,'QoL DATA'!$A$17:$A$228,0),MATCH(AF$3,'QoL DATA'!$C$16:$WWY$16,0)),"-")</f>
        <v>12.5</v>
      </c>
      <c r="AG50" s="301">
        <f>IFERROR(INDEX('QoL DATA'!$C$17:$WWY$228,MATCH($B50,'QoL DATA'!$A$17:$A$228,0),MATCH(AG$3,'QoL DATA'!$C$16:$WWY$16,0)),"-")</f>
        <v>21.53</v>
      </c>
      <c r="AH50" s="301" t="str">
        <f>IFERROR(INDEX('QoL DATA'!$C$17:$WWY$228,MATCH($B50,'QoL DATA'!$A$17:$A$228,0),MATCH(AH$3,'QoL DATA'!$C$16:$WWY$16,0)),"-")</f>
        <v>-</v>
      </c>
      <c r="AI50" s="301">
        <f>IFERROR(INDEX('QoL DATA'!$C$17:$WWY$228,MATCH($B50,'QoL DATA'!$A$17:$A$228,0),MATCH(AI$3,'QoL DATA'!$C$16:$WWY$16,0)),"-")</f>
        <v>0</v>
      </c>
      <c r="AJ50" s="301">
        <f>IFERROR(INDEX('QoL DATA'!$C$17:$WWY$228,MATCH($B50,'QoL DATA'!$A$17:$A$228,0),MATCH(AJ$3,'QoL DATA'!$C$16:$WWY$16,0)),"-")</f>
        <v>157.28426461662957</v>
      </c>
      <c r="AK50" s="301">
        <f>IFERROR(INDEX('QoL DATA'!$C$17:$WWY$228,MATCH($B50,'QoL DATA'!$A$17:$A$228,0),MATCH(AK$3,'QoL DATA'!$C$16:$WWY$16,0)),"-")</f>
        <v>13.83</v>
      </c>
      <c r="AL50" s="301">
        <f>IFERROR(INDEX('QoL DATA'!$C$17:$WWY$228,MATCH($B50,'QoL DATA'!$A$17:$A$228,0),MATCH(AL$3,'QoL DATA'!$C$16:$WWY$16,0)),"-")</f>
        <v>14.05</v>
      </c>
      <c r="AM50" s="301">
        <f>IFERROR(INDEX('QoL DATA'!$C$17:$WWY$228,MATCH($B50,'QoL DATA'!$A$17:$A$228,0),MATCH(AM$3,'QoL DATA'!$C$16:$WWY$16,0)),"-")</f>
        <v>7.3</v>
      </c>
      <c r="AN50" s="301">
        <f>IFERROR(INDEX('QoL DATA'!$C$17:$WWY$228,MATCH($B50,'QoL DATA'!$A$17:$A$228,0),MATCH(AN$3,'QoL DATA'!$C$16:$WWY$16,0)),"-")</f>
        <v>70.66</v>
      </c>
      <c r="AO50" s="301">
        <f>IFERROR(INDEX('QoL DATA'!$C$17:$WWY$228,MATCH($B50,'QoL DATA'!$A$17:$A$228,0),MATCH(AO$3,'QoL DATA'!$C$16:$WWY$16,0)),"-")</f>
        <v>2.8812147374001289</v>
      </c>
      <c r="AP50" s="301">
        <f>IFERROR(INDEX('QoL DATA'!$C$17:$WWY$228,MATCH($B50,'QoL DATA'!$A$17:$A$228,0),MATCH(AP$3,'QoL DATA'!$C$16:$WWY$16,0)),"-")</f>
        <v>67.7</v>
      </c>
      <c r="AQ50" s="301">
        <f>IFERROR(INDEX('QoL DATA'!$C$17:$WWY$228,MATCH($B50,'QoL DATA'!$A$17:$A$228,0),MATCH(AQ$3,'QoL DATA'!$C$16:$WWY$16,0)),"-")</f>
        <v>56.206896551724142</v>
      </c>
      <c r="AR50" s="301">
        <f>IFERROR(INDEX('QoL DATA'!$C$17:$WWY$228,MATCH($B50,'QoL DATA'!$A$17:$A$228,0),MATCH(AR$3,'QoL DATA'!$C$16:$WWY$16,0)),"-")</f>
        <v>3.85</v>
      </c>
      <c r="AS50" s="301">
        <f>IFERROR(INDEX('QoL DATA'!$C$17:$WWY$228,MATCH($B50,'QoL DATA'!$A$17:$A$228,0),MATCH(AS$3,'QoL DATA'!$C$16:$WWY$16,0)),"-")</f>
        <v>2.2119853301337327</v>
      </c>
      <c r="AT50" s="301">
        <f>IFERROR(INDEX('QoL DATA'!$C$17:$WWY$228,MATCH($B50,'QoL DATA'!$A$17:$A$228,0),MATCH(AT$3,'QoL DATA'!$C$16:$WWY$16,0)),"-")</f>
        <v>66.148305889493471</v>
      </c>
      <c r="AU50" s="327"/>
    </row>
    <row r="51" spans="1:47">
      <c r="A51" s="325" t="str">
        <f>'TQoL Indexes'!B29</f>
        <v>Cerkno</v>
      </c>
      <c r="B51" s="326">
        <f>'TQoL Indexes'!C29</f>
        <v>14</v>
      </c>
      <c r="C51" s="301">
        <f>IFERROR(INDEX('QoL DATA'!$C$17:$WWY$228,MATCH($B51,'QoL DATA'!$A$17:$A$228,0),MATCH(C$3,'QoL DATA'!$C$16:$WWY$16,0)),"-")</f>
        <v>0</v>
      </c>
      <c r="D51" s="301">
        <f>IFERROR(INDEX('QoL DATA'!$C$17:$WWY$228,MATCH($B51,'QoL DATA'!$A$17:$A$228,0),MATCH(D$3,'QoL DATA'!$C$16:$WWY$16,0)),"-")</f>
        <v>100</v>
      </c>
      <c r="E51" s="301">
        <f>IFERROR(INDEX('QoL DATA'!$C$17:$WWY$228,MATCH($B51,'QoL DATA'!$A$17:$A$228,0),MATCH(E$3,'QoL DATA'!$C$16:$WWY$16,0)),"-")</f>
        <v>527.9</v>
      </c>
      <c r="F51" s="301">
        <f>IFERROR(INDEX('QoL DATA'!$C$17:$WWY$228,MATCH($B51,'QoL DATA'!$A$17:$A$228,0),MATCH(F$3,'QoL DATA'!$C$16:$WWY$16,0)),"-")</f>
        <v>53.968253968253968</v>
      </c>
      <c r="G51" s="301">
        <f>IFERROR(INDEX('QoL DATA'!$C$17:$WWY$228,MATCH($B51,'QoL DATA'!$A$17:$A$228,0),MATCH(G$3,'QoL DATA'!$C$16:$WWY$16,0)),"-")</f>
        <v>56.283068783068778</v>
      </c>
      <c r="H51" s="301">
        <f>IFERROR(INDEX('QoL DATA'!$C$17:$WWY$228,MATCH($B51,'QoL DATA'!$A$17:$A$228,0),MATCH(H$3,'QoL DATA'!$C$16:$WWY$16,0)),"-")</f>
        <v>4</v>
      </c>
      <c r="I51" s="301">
        <f>IFERROR(INDEX('QoL DATA'!$C$17:$WWY$228,MATCH($B51,'QoL DATA'!$A$17:$A$228,0),MATCH(I$3,'QoL DATA'!$C$16:$WWY$16,0)),"-")</f>
        <v>43.658536585365852</v>
      </c>
      <c r="J51" s="301">
        <f>IFERROR(INDEX('QoL DATA'!$C$17:$WWY$228,MATCH($B51,'QoL DATA'!$A$17:$A$228,0),MATCH(J$3,'QoL DATA'!$C$16:$WWY$16,0)),"-")</f>
        <v>65.939153439153444</v>
      </c>
      <c r="K51" s="301">
        <f>IFERROR(INDEX('QoL DATA'!$C$17:$WWY$228,MATCH($B51,'QoL DATA'!$A$17:$A$228,0),MATCH(K$3,'QoL DATA'!$C$16:$WWY$16,0)),"-")</f>
        <v>15.64</v>
      </c>
      <c r="L51" s="301">
        <f>IFERROR(INDEX('QoL DATA'!$C$17:$WWY$228,MATCH($B51,'QoL DATA'!$A$17:$A$228,0),MATCH(L$3,'QoL DATA'!$C$16:$WWY$16,0)),"-")</f>
        <v>15.873959571938167</v>
      </c>
      <c r="M51" s="301">
        <f>IFERROR(INDEX('QoL DATA'!$C$17:$WWY$228,MATCH($B51,'QoL DATA'!$A$17:$A$228,0),MATCH(M$3,'QoL DATA'!$C$16:$WWY$16,0)),"-")</f>
        <v>45.5</v>
      </c>
      <c r="N51" s="301">
        <f>IFERROR(INDEX('QoL DATA'!$C$17:$WWY$228,MATCH($B51,'QoL DATA'!$A$17:$A$228,0),MATCH(N$3,'QoL DATA'!$C$16:$WWY$16,0)),"-")</f>
        <v>74.599999999999994</v>
      </c>
      <c r="O51" s="301">
        <f>IFERROR(INDEX('QoL DATA'!$C$17:$WWY$228,MATCH($B51,'QoL DATA'!$A$17:$A$228,0),MATCH(O$3,'QoL DATA'!$C$16:$WWY$16,0)),"-")</f>
        <v>0.89533565823888406</v>
      </c>
      <c r="P51" s="301">
        <f>IFERROR(INDEX('QoL DATA'!$C$17:$WWY$228,MATCH($B51,'QoL DATA'!$A$17:$A$228,0),MATCH(P$3,'QoL DATA'!$C$16:$WWY$16,0)),"-")</f>
        <v>34.038800705467374</v>
      </c>
      <c r="Q51" s="301" t="str">
        <f>IFERROR(INDEX('QoL DATA'!$C$17:$WWY$228,MATCH($B51,'QoL DATA'!$A$17:$A$228,0),MATCH(Q$3,'QoL DATA'!$C$16:$WWY$16,0)),"-")</f>
        <v>-</v>
      </c>
      <c r="R51" s="301" t="str">
        <f>IFERROR(INDEX('QoL DATA'!$C$17:$WWY$228,MATCH($B51,'QoL DATA'!$A$17:$A$228,0),MATCH(R$3,'QoL DATA'!$C$16:$WWY$16,0)),"-")</f>
        <v>-</v>
      </c>
      <c r="S51" s="301">
        <f>IFERROR(INDEX('QoL DATA'!$C$17:$WWY$228,MATCH($B51,'QoL DATA'!$A$17:$A$228,0),MATCH(S$3,'QoL DATA'!$C$16:$WWY$16,0)),"-")</f>
        <v>87.393489185055714</v>
      </c>
      <c r="T51" s="301">
        <f>IFERROR(INDEX('QoL DATA'!$C$17:$WWY$228,MATCH($B51,'QoL DATA'!$A$17:$A$228,0),MATCH(T$3,'QoL DATA'!$C$16:$WWY$16,0)),"-")</f>
        <v>4.4984716958063329</v>
      </c>
      <c r="U51" s="301">
        <f>IFERROR(INDEX('QoL DATA'!$C$17:$WWY$228,MATCH($B51,'QoL DATA'!$A$17:$A$228,0),MATCH(U$3,'QoL DATA'!$C$16:$WWY$16,0)),"-")</f>
        <v>69.719336717542475</v>
      </c>
      <c r="V51" s="301">
        <f>IFERROR(INDEX('QoL DATA'!$C$17:$WWY$228,MATCH($B51,'QoL DATA'!$A$17:$A$228,0),MATCH(V$3,'QoL DATA'!$C$16:$WWY$16,0)),"-")</f>
        <v>1.00341363772</v>
      </c>
      <c r="W51" s="301">
        <f>IFERROR(INDEX('QoL DATA'!$C$17:$WWY$228,MATCH($B51,'QoL DATA'!$A$17:$A$228,0),MATCH(W$3,'QoL DATA'!$C$16:$WWY$16,0)),"-")</f>
        <v>17.693142287000001</v>
      </c>
      <c r="X51" s="301" t="str">
        <f>IFERROR(INDEX('QoL DATA'!$C$17:$WWY$228,MATCH($B51,'QoL DATA'!$A$17:$A$228,0),MATCH(X$3,'QoL DATA'!$C$16:$WWY$16,0)),"-")</f>
        <v>-</v>
      </c>
      <c r="Y51" s="301">
        <f>IFERROR(INDEX('QoL DATA'!$C$17:$WWY$228,MATCH($B51,'QoL DATA'!$A$17:$A$228,0),MATCH(Y$3,'QoL DATA'!$C$16:$WWY$16,0)),"-")</f>
        <v>846.34</v>
      </c>
      <c r="Z51" s="301">
        <f>IFERROR(INDEX('QoL DATA'!$C$17:$WWY$228,MATCH($B51,'QoL DATA'!$A$17:$A$228,0),MATCH(Z$3,'QoL DATA'!$C$16:$WWY$16,0)),"-")</f>
        <v>3.49</v>
      </c>
      <c r="AA51" s="301">
        <f>IFERROR(INDEX('QoL DATA'!$C$17:$WWY$228,MATCH($B51,'QoL DATA'!$A$17:$A$228,0),MATCH(AA$3,'QoL DATA'!$C$16:$WWY$16,0)),"-")</f>
        <v>0</v>
      </c>
      <c r="AB51" s="301">
        <f>IFERROR(INDEX('QoL DATA'!$C$17:$WWY$228,MATCH($B51,'QoL DATA'!$A$17:$A$228,0),MATCH(AB$3,'QoL DATA'!$C$16:$WWY$16,0)),"-")</f>
        <v>2.2999999999999998</v>
      </c>
      <c r="AC51" s="301">
        <f>IFERROR(INDEX('QoL DATA'!$C$17:$WWY$228,MATCH($B51,'QoL DATA'!$A$17:$A$228,0),MATCH(AC$3,'QoL DATA'!$C$16:$WWY$16,0)),"-")</f>
        <v>10089.67</v>
      </c>
      <c r="AD51" s="301">
        <f>IFERROR(INDEX('QoL DATA'!$C$17:$WWY$228,MATCH($B51,'QoL DATA'!$A$17:$A$228,0),MATCH(AD$3,'QoL DATA'!$C$16:$WWY$16,0)),"-")</f>
        <v>3.664182032169478</v>
      </c>
      <c r="AE51" s="301">
        <f>IFERROR(INDEX('QoL DATA'!$C$17:$WWY$228,MATCH($B51,'QoL DATA'!$A$17:$A$228,0),MATCH(AE$3,'QoL DATA'!$C$16:$WWY$16,0)),"-")</f>
        <v>26.448262085497404</v>
      </c>
      <c r="AF51" s="301">
        <f>IFERROR(INDEX('QoL DATA'!$C$17:$WWY$228,MATCH($B51,'QoL DATA'!$A$17:$A$228,0),MATCH(AF$3,'QoL DATA'!$C$16:$WWY$16,0)),"-")</f>
        <v>11.4</v>
      </c>
      <c r="AG51" s="301">
        <f>IFERROR(INDEX('QoL DATA'!$C$17:$WWY$228,MATCH($B51,'QoL DATA'!$A$17:$A$228,0),MATCH(AG$3,'QoL DATA'!$C$16:$WWY$16,0)),"-")</f>
        <v>18.829999999999998</v>
      </c>
      <c r="AH51" s="301" t="str">
        <f>IFERROR(INDEX('QoL DATA'!$C$17:$WWY$228,MATCH($B51,'QoL DATA'!$A$17:$A$228,0),MATCH(AH$3,'QoL DATA'!$C$16:$WWY$16,0)),"-")</f>
        <v>-</v>
      </c>
      <c r="AI51" s="301">
        <f>IFERROR(INDEX('QoL DATA'!$C$17:$WWY$228,MATCH($B51,'QoL DATA'!$A$17:$A$228,0),MATCH(AI$3,'QoL DATA'!$C$16:$WWY$16,0)),"-")</f>
        <v>150.91283158813263</v>
      </c>
      <c r="AJ51" s="301">
        <f>IFERROR(INDEX('QoL DATA'!$C$17:$WWY$228,MATCH($B51,'QoL DATA'!$A$17:$A$228,0),MATCH(AJ$3,'QoL DATA'!$C$16:$WWY$16,0)),"-")</f>
        <v>76.911654723127043</v>
      </c>
      <c r="AK51" s="301">
        <f>IFERROR(INDEX('QoL DATA'!$C$17:$WWY$228,MATCH($B51,'QoL DATA'!$A$17:$A$228,0),MATCH(AK$3,'QoL DATA'!$C$16:$WWY$16,0)),"-")</f>
        <v>17.12</v>
      </c>
      <c r="AL51" s="301">
        <f>IFERROR(INDEX('QoL DATA'!$C$17:$WWY$228,MATCH($B51,'QoL DATA'!$A$17:$A$228,0),MATCH(AL$3,'QoL DATA'!$C$16:$WWY$16,0)),"-")</f>
        <v>16.09</v>
      </c>
      <c r="AM51" s="301">
        <f>IFERROR(INDEX('QoL DATA'!$C$17:$WWY$228,MATCH($B51,'QoL DATA'!$A$17:$A$228,0),MATCH(AM$3,'QoL DATA'!$C$16:$WWY$16,0)),"-")</f>
        <v>7.6</v>
      </c>
      <c r="AN51" s="301">
        <f>IFERROR(INDEX('QoL DATA'!$C$17:$WWY$228,MATCH($B51,'QoL DATA'!$A$17:$A$228,0),MATCH(AN$3,'QoL DATA'!$C$16:$WWY$16,0)),"-")</f>
        <v>70.44</v>
      </c>
      <c r="AO51" s="301">
        <f>IFERROR(INDEX('QoL DATA'!$C$17:$WWY$228,MATCH($B51,'QoL DATA'!$A$17:$A$228,0),MATCH(AO$3,'QoL DATA'!$C$16:$WWY$16,0)),"-")</f>
        <v>2.515609111246695</v>
      </c>
      <c r="AP51" s="301">
        <f>IFERROR(INDEX('QoL DATA'!$C$17:$WWY$228,MATCH($B51,'QoL DATA'!$A$17:$A$228,0),MATCH(AP$3,'QoL DATA'!$C$16:$WWY$16,0)),"-")</f>
        <v>40.409999999999997</v>
      </c>
      <c r="AQ51" s="301">
        <f>IFERROR(INDEX('QoL DATA'!$C$17:$WWY$228,MATCH($B51,'QoL DATA'!$A$17:$A$228,0),MATCH(AQ$3,'QoL DATA'!$C$16:$WWY$16,0)),"-")</f>
        <v>51.216421692853523</v>
      </c>
      <c r="AR51" s="301">
        <f>IFERROR(INDEX('QoL DATA'!$C$17:$WWY$228,MATCH($B51,'QoL DATA'!$A$17:$A$228,0),MATCH(AR$3,'QoL DATA'!$C$16:$WWY$16,0)),"-")</f>
        <v>3.67</v>
      </c>
      <c r="AS51" s="301">
        <f>IFERROR(INDEX('QoL DATA'!$C$17:$WWY$228,MATCH($B51,'QoL DATA'!$A$17:$A$228,0),MATCH(AS$3,'QoL DATA'!$C$16:$WWY$16,0)),"-")</f>
        <v>0.17477202836836014</v>
      </c>
      <c r="AT51" s="301">
        <f>IFERROR(INDEX('QoL DATA'!$C$17:$WWY$228,MATCH($B51,'QoL DATA'!$A$17:$A$228,0),MATCH(AT$3,'QoL DATA'!$C$16:$WWY$16,0)),"-")</f>
        <v>67.324464982822676</v>
      </c>
      <c r="AU51" s="327"/>
    </row>
    <row r="52" spans="1:47">
      <c r="A52" s="325" t="str">
        <f>'TQoL Indexes'!B30</f>
        <v>Cerkvenjak</v>
      </c>
      <c r="B52" s="326">
        <f>'TQoL Indexes'!C30</f>
        <v>153</v>
      </c>
      <c r="C52" s="301">
        <f>IFERROR(INDEX('QoL DATA'!$C$17:$WWY$228,MATCH($B52,'QoL DATA'!$A$17:$A$228,0),MATCH(C$3,'QoL DATA'!$C$16:$WWY$16,0)),"-")</f>
        <v>0</v>
      </c>
      <c r="D52" s="301">
        <f>IFERROR(INDEX('QoL DATA'!$C$17:$WWY$228,MATCH($B52,'QoL DATA'!$A$17:$A$228,0),MATCH(D$3,'QoL DATA'!$C$16:$WWY$16,0)),"-")</f>
        <v>91.4</v>
      </c>
      <c r="E52" s="301">
        <f>IFERROR(INDEX('QoL DATA'!$C$17:$WWY$228,MATCH($B52,'QoL DATA'!$A$17:$A$228,0),MATCH(E$3,'QoL DATA'!$C$16:$WWY$16,0)),"-")</f>
        <v>521.4</v>
      </c>
      <c r="F52" s="301">
        <f>IFERROR(INDEX('QoL DATA'!$C$17:$WWY$228,MATCH($B52,'QoL DATA'!$A$17:$A$228,0),MATCH(F$3,'QoL DATA'!$C$16:$WWY$16,0)),"-")</f>
        <v>60.455580865603643</v>
      </c>
      <c r="G52" s="301">
        <f>IFERROR(INDEX('QoL DATA'!$C$17:$WWY$228,MATCH($B52,'QoL DATA'!$A$17:$A$228,0),MATCH(G$3,'QoL DATA'!$C$16:$WWY$16,0)),"-")</f>
        <v>100</v>
      </c>
      <c r="H52" s="301">
        <f>IFERROR(INDEX('QoL DATA'!$C$17:$WWY$228,MATCH($B52,'QoL DATA'!$A$17:$A$228,0),MATCH(H$3,'QoL DATA'!$C$16:$WWY$16,0)),"-")</f>
        <v>4</v>
      </c>
      <c r="I52" s="301">
        <f>IFERROR(INDEX('QoL DATA'!$C$17:$WWY$228,MATCH($B52,'QoL DATA'!$A$17:$A$228,0),MATCH(I$3,'QoL DATA'!$C$16:$WWY$16,0)),"-")</f>
        <v>46.419990389235942</v>
      </c>
      <c r="J52" s="301">
        <f>IFERROR(INDEX('QoL DATA'!$C$17:$WWY$228,MATCH($B52,'QoL DATA'!$A$17:$A$228,0),MATCH(J$3,'QoL DATA'!$C$16:$WWY$16,0)),"-")</f>
        <v>97.403189066059227</v>
      </c>
      <c r="K52" s="301">
        <f>IFERROR(INDEX('QoL DATA'!$C$17:$WWY$228,MATCH($B52,'QoL DATA'!$A$17:$A$228,0),MATCH(K$3,'QoL DATA'!$C$16:$WWY$16,0)),"-")</f>
        <v>0.16</v>
      </c>
      <c r="L52" s="301">
        <f>IFERROR(INDEX('QoL DATA'!$C$17:$WWY$228,MATCH($B52,'QoL DATA'!$A$17:$A$228,0),MATCH(L$3,'QoL DATA'!$C$16:$WWY$16,0)),"-")</f>
        <v>9.5872170439414113</v>
      </c>
      <c r="M52" s="301">
        <f>IFERROR(INDEX('QoL DATA'!$C$17:$WWY$228,MATCH($B52,'QoL DATA'!$A$17:$A$228,0),MATCH(M$3,'QoL DATA'!$C$16:$WWY$16,0)),"-")</f>
        <v>16</v>
      </c>
      <c r="N52" s="301">
        <f>IFERROR(INDEX('QoL DATA'!$C$17:$WWY$228,MATCH($B52,'QoL DATA'!$A$17:$A$228,0),MATCH(N$3,'QoL DATA'!$C$16:$WWY$16,0)),"-")</f>
        <v>40.299999999999997</v>
      </c>
      <c r="O52" s="301">
        <f>IFERROR(INDEX('QoL DATA'!$C$17:$WWY$228,MATCH($B52,'QoL DATA'!$A$17:$A$228,0),MATCH(O$3,'QoL DATA'!$C$16:$WWY$16,0)),"-")</f>
        <v>0.71677419354838712</v>
      </c>
      <c r="P52" s="301">
        <f>IFERROR(INDEX('QoL DATA'!$C$17:$WWY$228,MATCH($B52,'QoL DATA'!$A$17:$A$228,0),MATCH(P$3,'QoL DATA'!$C$16:$WWY$16,0)),"-")</f>
        <v>67.243735763097945</v>
      </c>
      <c r="Q52" s="301" t="str">
        <f>IFERROR(INDEX('QoL DATA'!$C$17:$WWY$228,MATCH($B52,'QoL DATA'!$A$17:$A$228,0),MATCH(Q$3,'QoL DATA'!$C$16:$WWY$16,0)),"-")</f>
        <v>-</v>
      </c>
      <c r="R52" s="301" t="str">
        <f>IFERROR(INDEX('QoL DATA'!$C$17:$WWY$228,MATCH($B52,'QoL DATA'!$A$17:$A$228,0),MATCH(R$3,'QoL DATA'!$C$16:$WWY$16,0)),"-")</f>
        <v>-</v>
      </c>
      <c r="S52" s="301">
        <f>IFERROR(INDEX('QoL DATA'!$C$17:$WWY$228,MATCH($B52,'QoL DATA'!$A$17:$A$228,0),MATCH(S$3,'QoL DATA'!$C$16:$WWY$16,0)),"-")</f>
        <v>48.07692307692308</v>
      </c>
      <c r="T52" s="301">
        <f>IFERROR(INDEX('QoL DATA'!$C$17:$WWY$228,MATCH($B52,'QoL DATA'!$A$17:$A$228,0),MATCH(T$3,'QoL DATA'!$C$16:$WWY$16,0)),"-")</f>
        <v>1.5948814299497283</v>
      </c>
      <c r="U52" s="301">
        <f>IFERROR(INDEX('QoL DATA'!$C$17:$WWY$228,MATCH($B52,'QoL DATA'!$A$17:$A$228,0),MATCH(U$3,'QoL DATA'!$C$16:$WWY$16,0)),"-")</f>
        <v>32.049102937984998</v>
      </c>
      <c r="V52" s="301">
        <f>IFERROR(INDEX('QoL DATA'!$C$17:$WWY$228,MATCH($B52,'QoL DATA'!$A$17:$A$228,0),MATCH(V$3,'QoL DATA'!$C$16:$WWY$16,0)),"-")</f>
        <v>1.2037035282499999</v>
      </c>
      <c r="W52" s="301">
        <f>IFERROR(INDEX('QoL DATA'!$C$17:$WWY$228,MATCH($B52,'QoL DATA'!$A$17:$A$228,0),MATCH(W$3,'QoL DATA'!$C$16:$WWY$16,0)),"-")</f>
        <v>42.087376484000004</v>
      </c>
      <c r="X52" s="301" t="str">
        <f>IFERROR(INDEX('QoL DATA'!$C$17:$WWY$228,MATCH($B52,'QoL DATA'!$A$17:$A$228,0),MATCH(X$3,'QoL DATA'!$C$16:$WWY$16,0)),"-")</f>
        <v>-</v>
      </c>
      <c r="Y52" s="301">
        <f>IFERROR(INDEX('QoL DATA'!$C$17:$WWY$228,MATCH($B52,'QoL DATA'!$A$17:$A$228,0),MATCH(Y$3,'QoL DATA'!$C$16:$WWY$16,0)),"-")</f>
        <v>1445.22</v>
      </c>
      <c r="Z52" s="301">
        <f>IFERROR(INDEX('QoL DATA'!$C$17:$WWY$228,MATCH($B52,'QoL DATA'!$A$17:$A$228,0),MATCH(Z$3,'QoL DATA'!$C$16:$WWY$16,0)),"-")</f>
        <v>5.84</v>
      </c>
      <c r="AA52" s="301">
        <f>IFERROR(INDEX('QoL DATA'!$C$17:$WWY$228,MATCH($B52,'QoL DATA'!$A$17:$A$228,0),MATCH(AA$3,'QoL DATA'!$C$16:$WWY$16,0)),"-")</f>
        <v>4.8709206039941548E-2</v>
      </c>
      <c r="AB52" s="301">
        <f>IFERROR(INDEX('QoL DATA'!$C$17:$WWY$228,MATCH($B52,'QoL DATA'!$A$17:$A$228,0),MATCH(AB$3,'QoL DATA'!$C$16:$WWY$16,0)),"-")</f>
        <v>0.99</v>
      </c>
      <c r="AC52" s="301">
        <f>IFERROR(INDEX('QoL DATA'!$C$17:$WWY$228,MATCH($B52,'QoL DATA'!$A$17:$A$228,0),MATCH(AC$3,'QoL DATA'!$C$16:$WWY$16,0)),"-")</f>
        <v>7875.03</v>
      </c>
      <c r="AD52" s="301">
        <f>IFERROR(INDEX('QoL DATA'!$C$17:$WWY$228,MATCH($B52,'QoL DATA'!$A$17:$A$228,0),MATCH(AD$3,'QoL DATA'!$C$16:$WWY$16,0)),"-")</f>
        <v>5.9385964912280702</v>
      </c>
      <c r="AE52" s="301">
        <f>IFERROR(INDEX('QoL DATA'!$C$17:$WWY$228,MATCH($B52,'QoL DATA'!$A$17:$A$228,0),MATCH(AE$3,'QoL DATA'!$C$16:$WWY$16,0)),"-")</f>
        <v>17.765273311897108</v>
      </c>
      <c r="AF52" s="301">
        <f>IFERROR(INDEX('QoL DATA'!$C$17:$WWY$228,MATCH($B52,'QoL DATA'!$A$17:$A$228,0),MATCH(AF$3,'QoL DATA'!$C$16:$WWY$16,0)),"-")</f>
        <v>16.5</v>
      </c>
      <c r="AG52" s="301">
        <f>IFERROR(INDEX('QoL DATA'!$C$17:$WWY$228,MATCH($B52,'QoL DATA'!$A$17:$A$228,0),MATCH(AG$3,'QoL DATA'!$C$16:$WWY$16,0)),"-")</f>
        <v>16.010000000000002</v>
      </c>
      <c r="AH52" s="301" t="str">
        <f>IFERROR(INDEX('QoL DATA'!$C$17:$WWY$228,MATCH($B52,'QoL DATA'!$A$17:$A$228,0),MATCH(AH$3,'QoL DATA'!$C$16:$WWY$16,0)),"-")</f>
        <v>-</v>
      </c>
      <c r="AI52" s="301">
        <f>IFERROR(INDEX('QoL DATA'!$C$17:$WWY$228,MATCH($B52,'QoL DATA'!$A$17:$A$228,0),MATCH(AI$3,'QoL DATA'!$C$16:$WWY$16,0)),"-")</f>
        <v>0</v>
      </c>
      <c r="AJ52" s="301">
        <f>IFERROR(INDEX('QoL DATA'!$C$17:$WWY$228,MATCH($B52,'QoL DATA'!$A$17:$A$228,0),MATCH(AJ$3,'QoL DATA'!$C$16:$WWY$16,0)),"-")</f>
        <v>60.690117949129437</v>
      </c>
      <c r="AK52" s="301">
        <f>IFERROR(INDEX('QoL DATA'!$C$17:$WWY$228,MATCH($B52,'QoL DATA'!$A$17:$A$228,0),MATCH(AK$3,'QoL DATA'!$C$16:$WWY$16,0)),"-")</f>
        <v>30.89</v>
      </c>
      <c r="AL52" s="301">
        <f>IFERROR(INDEX('QoL DATA'!$C$17:$WWY$228,MATCH($B52,'QoL DATA'!$A$17:$A$228,0),MATCH(AL$3,'QoL DATA'!$C$16:$WWY$16,0)),"-")</f>
        <v>12.91</v>
      </c>
      <c r="AM52" s="301">
        <f>IFERROR(INDEX('QoL DATA'!$C$17:$WWY$228,MATCH($B52,'QoL DATA'!$A$17:$A$228,0),MATCH(AM$3,'QoL DATA'!$C$16:$WWY$16,0)),"-")</f>
        <v>7.3</v>
      </c>
      <c r="AN52" s="301">
        <f>IFERROR(INDEX('QoL DATA'!$C$17:$WWY$228,MATCH($B52,'QoL DATA'!$A$17:$A$228,0),MATCH(AN$3,'QoL DATA'!$C$16:$WWY$16,0)),"-")</f>
        <v>56.5</v>
      </c>
      <c r="AO52" s="301">
        <f>IFERROR(INDEX('QoL DATA'!$C$17:$WWY$228,MATCH($B52,'QoL DATA'!$A$17:$A$228,0),MATCH(AO$3,'QoL DATA'!$C$16:$WWY$16,0)),"-")</f>
        <v>2.777902270103886</v>
      </c>
      <c r="AP52" s="301">
        <f>IFERROR(INDEX('QoL DATA'!$C$17:$WWY$228,MATCH($B52,'QoL DATA'!$A$17:$A$228,0),MATCH(AP$3,'QoL DATA'!$C$16:$WWY$16,0)),"-")</f>
        <v>86.53</v>
      </c>
      <c r="AQ52" s="301">
        <f>IFERROR(INDEX('QoL DATA'!$C$17:$WWY$228,MATCH($B52,'QoL DATA'!$A$17:$A$228,0),MATCH(AQ$3,'QoL DATA'!$C$16:$WWY$16,0)),"-")</f>
        <v>46.718844069837445</v>
      </c>
      <c r="AR52" s="301">
        <f>IFERROR(INDEX('QoL DATA'!$C$17:$WWY$228,MATCH($B52,'QoL DATA'!$A$17:$A$228,0),MATCH(AR$3,'QoL DATA'!$C$16:$WWY$16,0)),"-")</f>
        <v>3.57</v>
      </c>
      <c r="AS52" s="301">
        <f>IFERROR(INDEX('QoL DATA'!$C$17:$WWY$228,MATCH($B52,'QoL DATA'!$A$17:$A$228,0),MATCH(AS$3,'QoL DATA'!$C$16:$WWY$16,0)),"-")</f>
        <v>8.3978799116850169</v>
      </c>
      <c r="AT52" s="301">
        <f>IFERROR(INDEX('QoL DATA'!$C$17:$WWY$228,MATCH($B52,'QoL DATA'!$A$17:$A$228,0),MATCH(AT$3,'QoL DATA'!$C$16:$WWY$16,0)),"-")</f>
        <v>29.043680616832162</v>
      </c>
      <c r="AU52" s="327"/>
    </row>
    <row r="53" spans="1:47">
      <c r="A53" s="325" t="str">
        <f>'TQoL Indexes'!B31</f>
        <v>Cirkulane</v>
      </c>
      <c r="B53" s="326">
        <f>'TQoL Indexes'!C31</f>
        <v>196</v>
      </c>
      <c r="C53" s="301">
        <f>IFERROR(INDEX('QoL DATA'!$C$17:$WWY$228,MATCH($B53,'QoL DATA'!$A$17:$A$228,0),MATCH(C$3,'QoL DATA'!$C$16:$WWY$16,0)),"-")</f>
        <v>83.1</v>
      </c>
      <c r="D53" s="301">
        <f>IFERROR(INDEX('QoL DATA'!$C$17:$WWY$228,MATCH($B53,'QoL DATA'!$A$17:$A$228,0),MATCH(D$3,'QoL DATA'!$C$16:$WWY$16,0)),"-")</f>
        <v>72</v>
      </c>
      <c r="E53" s="301">
        <f>IFERROR(INDEX('QoL DATA'!$C$17:$WWY$228,MATCH($B53,'QoL DATA'!$A$17:$A$228,0),MATCH(E$3,'QoL DATA'!$C$16:$WWY$16,0)),"-")</f>
        <v>521.4</v>
      </c>
      <c r="F53" s="301">
        <f>IFERROR(INDEX('QoL DATA'!$C$17:$WWY$228,MATCH($B53,'QoL DATA'!$A$17:$A$228,0),MATCH(F$3,'QoL DATA'!$C$16:$WWY$16,0)),"-")</f>
        <v>0</v>
      </c>
      <c r="G53" s="301">
        <f>IFERROR(INDEX('QoL DATA'!$C$17:$WWY$228,MATCH($B53,'QoL DATA'!$A$17:$A$228,0),MATCH(G$3,'QoL DATA'!$C$16:$WWY$16,0)),"-")</f>
        <v>89.89273927392739</v>
      </c>
      <c r="H53" s="301">
        <f>IFERROR(INDEX('QoL DATA'!$C$17:$WWY$228,MATCH($B53,'QoL DATA'!$A$17:$A$228,0),MATCH(H$3,'QoL DATA'!$C$16:$WWY$16,0)),"-")</f>
        <v>4</v>
      </c>
      <c r="I53" s="301">
        <f>IFERROR(INDEX('QoL DATA'!$C$17:$WWY$228,MATCH($B53,'QoL DATA'!$A$17:$A$228,0),MATCH(I$3,'QoL DATA'!$C$16:$WWY$16,0)),"-")</f>
        <v>55.760738659173029</v>
      </c>
      <c r="J53" s="301">
        <f>IFERROR(INDEX('QoL DATA'!$C$17:$WWY$228,MATCH($B53,'QoL DATA'!$A$17:$A$228,0),MATCH(J$3,'QoL DATA'!$C$16:$WWY$16,0)),"-")</f>
        <v>69.471947194719476</v>
      </c>
      <c r="K53" s="301">
        <f>IFERROR(INDEX('QoL DATA'!$C$17:$WWY$228,MATCH($B53,'QoL DATA'!$A$17:$A$228,0),MATCH(K$3,'QoL DATA'!$C$16:$WWY$16,0)),"-")</f>
        <v>0</v>
      </c>
      <c r="L53" s="301">
        <f>IFERROR(INDEX('QoL DATA'!$C$17:$WWY$228,MATCH($B53,'QoL DATA'!$A$17:$A$228,0),MATCH(L$3,'QoL DATA'!$C$16:$WWY$16,0)),"-")</f>
        <v>24.40711462450593</v>
      </c>
      <c r="M53" s="301">
        <f>IFERROR(INDEX('QoL DATA'!$C$17:$WWY$228,MATCH($B53,'QoL DATA'!$A$17:$A$228,0),MATCH(M$3,'QoL DATA'!$C$16:$WWY$16,0)),"-")</f>
        <v>16</v>
      </c>
      <c r="N53" s="301">
        <f>IFERROR(INDEX('QoL DATA'!$C$17:$WWY$228,MATCH($B53,'QoL DATA'!$A$17:$A$228,0),MATCH(N$3,'QoL DATA'!$C$16:$WWY$16,0)),"-")</f>
        <v>38</v>
      </c>
      <c r="O53" s="301">
        <f>IFERROR(INDEX('QoL DATA'!$C$17:$WWY$228,MATCH($B53,'QoL DATA'!$A$17:$A$228,0),MATCH(O$3,'QoL DATA'!$C$16:$WWY$16,0)),"-")</f>
        <v>0.40054759898904801</v>
      </c>
      <c r="P53" s="301">
        <f>IFERROR(INDEX('QoL DATA'!$C$17:$WWY$228,MATCH($B53,'QoL DATA'!$A$17:$A$228,0),MATCH(P$3,'QoL DATA'!$C$16:$WWY$16,0)),"-")</f>
        <v>45.049504950495049</v>
      </c>
      <c r="Q53" s="301" t="str">
        <f>IFERROR(INDEX('QoL DATA'!$C$17:$WWY$228,MATCH($B53,'QoL DATA'!$A$17:$A$228,0),MATCH(Q$3,'QoL DATA'!$C$16:$WWY$16,0)),"-")</f>
        <v>-</v>
      </c>
      <c r="R53" s="301" t="str">
        <f>IFERROR(INDEX('QoL DATA'!$C$17:$WWY$228,MATCH($B53,'QoL DATA'!$A$17:$A$228,0),MATCH(R$3,'QoL DATA'!$C$16:$WWY$16,0)),"-")</f>
        <v>-</v>
      </c>
      <c r="S53" s="301">
        <f>IFERROR(INDEX('QoL DATA'!$C$17:$WWY$228,MATCH($B53,'QoL DATA'!$A$17:$A$228,0),MATCH(S$3,'QoL DATA'!$C$16:$WWY$16,0)),"-")</f>
        <v>42.337002540220148</v>
      </c>
      <c r="T53" s="301">
        <f>IFERROR(INDEX('QoL DATA'!$C$17:$WWY$228,MATCH($B53,'QoL DATA'!$A$17:$A$228,0),MATCH(T$3,'QoL DATA'!$C$16:$WWY$16,0)),"-")</f>
        <v>3.192738520242242</v>
      </c>
      <c r="U53" s="301">
        <f>IFERROR(INDEX('QoL DATA'!$C$17:$WWY$228,MATCH($B53,'QoL DATA'!$A$17:$A$228,0),MATCH(U$3,'QoL DATA'!$C$16:$WWY$16,0)),"-")</f>
        <v>44.225889384036307</v>
      </c>
      <c r="V53" s="301">
        <f>IFERROR(INDEX('QoL DATA'!$C$17:$WWY$228,MATCH($B53,'QoL DATA'!$A$17:$A$228,0),MATCH(V$3,'QoL DATA'!$C$16:$WWY$16,0)),"-")</f>
        <v>4.8957375179999998</v>
      </c>
      <c r="W53" s="301">
        <f>IFERROR(INDEX('QoL DATA'!$C$17:$WWY$228,MATCH($B53,'QoL DATA'!$A$17:$A$228,0),MATCH(W$3,'QoL DATA'!$C$16:$WWY$16,0)),"-")</f>
        <v>88.903133589899994</v>
      </c>
      <c r="X53" s="301" t="str">
        <f>IFERROR(INDEX('QoL DATA'!$C$17:$WWY$228,MATCH($B53,'QoL DATA'!$A$17:$A$228,0),MATCH(X$3,'QoL DATA'!$C$16:$WWY$16,0)),"-")</f>
        <v>-</v>
      </c>
      <c r="Y53" s="301">
        <f>IFERROR(INDEX('QoL DATA'!$C$17:$WWY$228,MATCH($B53,'QoL DATA'!$A$17:$A$228,0),MATCH(Y$3,'QoL DATA'!$C$16:$WWY$16,0)),"-")</f>
        <v>1080.96</v>
      </c>
      <c r="Z53" s="301">
        <f>IFERROR(INDEX('QoL DATA'!$C$17:$WWY$228,MATCH($B53,'QoL DATA'!$A$17:$A$228,0),MATCH(Z$3,'QoL DATA'!$C$16:$WWY$16,0)),"-")</f>
        <v>5.8</v>
      </c>
      <c r="AA53" s="301">
        <f>IFERROR(INDEX('QoL DATA'!$C$17:$WWY$228,MATCH($B53,'QoL DATA'!$A$17:$A$228,0),MATCH(AA$3,'QoL DATA'!$C$16:$WWY$16,0)),"-")</f>
        <v>0</v>
      </c>
      <c r="AB53" s="301">
        <f>IFERROR(INDEX('QoL DATA'!$C$17:$WWY$228,MATCH($B53,'QoL DATA'!$A$17:$A$228,0),MATCH(AB$3,'QoL DATA'!$C$16:$WWY$16,0)),"-")</f>
        <v>0.62</v>
      </c>
      <c r="AC53" s="301">
        <f>IFERROR(INDEX('QoL DATA'!$C$17:$WWY$228,MATCH($B53,'QoL DATA'!$A$17:$A$228,0),MATCH(AC$3,'QoL DATA'!$C$16:$WWY$16,0)),"-")</f>
        <v>9208.2099999999991</v>
      </c>
      <c r="AD53" s="301">
        <f>IFERROR(INDEX('QoL DATA'!$C$17:$WWY$228,MATCH($B53,'QoL DATA'!$A$17:$A$228,0),MATCH(AD$3,'QoL DATA'!$C$16:$WWY$16,0)),"-")</f>
        <v>8.6647165783856437</v>
      </c>
      <c r="AE53" s="301">
        <f>IFERROR(INDEX('QoL DATA'!$C$17:$WWY$228,MATCH($B53,'QoL DATA'!$A$17:$A$228,0),MATCH(AE$3,'QoL DATA'!$C$16:$WWY$16,0)),"-")</f>
        <v>14.000000000000002</v>
      </c>
      <c r="AF53" s="301">
        <f>IFERROR(INDEX('QoL DATA'!$C$17:$WWY$228,MATCH($B53,'QoL DATA'!$A$17:$A$228,0),MATCH(AF$3,'QoL DATA'!$C$16:$WWY$16,0)),"-")</f>
        <v>16.5</v>
      </c>
      <c r="AG53" s="301">
        <f>IFERROR(INDEX('QoL DATA'!$C$17:$WWY$228,MATCH($B53,'QoL DATA'!$A$17:$A$228,0),MATCH(AG$3,'QoL DATA'!$C$16:$WWY$16,0)),"-")</f>
        <v>16.11</v>
      </c>
      <c r="AH53" s="301" t="str">
        <f>IFERROR(INDEX('QoL DATA'!$C$17:$WWY$228,MATCH($B53,'QoL DATA'!$A$17:$A$228,0),MATCH(AH$3,'QoL DATA'!$C$16:$WWY$16,0)),"-")</f>
        <v>-</v>
      </c>
      <c r="AI53" s="301">
        <f>IFERROR(INDEX('QoL DATA'!$C$17:$WWY$228,MATCH($B53,'QoL DATA'!$A$17:$A$228,0),MATCH(AI$3,'QoL DATA'!$C$16:$WWY$16,0)),"-")</f>
        <v>39.378871379897781</v>
      </c>
      <c r="AJ53" s="301">
        <f>IFERROR(INDEX('QoL DATA'!$C$17:$WWY$228,MATCH($B53,'QoL DATA'!$A$17:$A$228,0),MATCH(AJ$3,'QoL DATA'!$C$16:$WWY$16,0)),"-")</f>
        <v>35.231561163387511</v>
      </c>
      <c r="AK53" s="301">
        <f>IFERROR(INDEX('QoL DATA'!$C$17:$WWY$228,MATCH($B53,'QoL DATA'!$A$17:$A$228,0),MATCH(AK$3,'QoL DATA'!$C$16:$WWY$16,0)),"-")</f>
        <v>57.66</v>
      </c>
      <c r="AL53" s="301">
        <f>IFERROR(INDEX('QoL DATA'!$C$17:$WWY$228,MATCH($B53,'QoL DATA'!$A$17:$A$228,0),MATCH(AL$3,'QoL DATA'!$C$16:$WWY$16,0)),"-")</f>
        <v>14.89</v>
      </c>
      <c r="AM53" s="301">
        <f>IFERROR(INDEX('QoL DATA'!$C$17:$WWY$228,MATCH($B53,'QoL DATA'!$A$17:$A$228,0),MATCH(AM$3,'QoL DATA'!$C$16:$WWY$16,0)),"-")</f>
        <v>7.3</v>
      </c>
      <c r="AN53" s="301">
        <f>IFERROR(INDEX('QoL DATA'!$C$17:$WWY$228,MATCH($B53,'QoL DATA'!$A$17:$A$228,0),MATCH(AN$3,'QoL DATA'!$C$16:$WWY$16,0)),"-")</f>
        <v>46.38</v>
      </c>
      <c r="AO53" s="301">
        <f>IFERROR(INDEX('QoL DATA'!$C$17:$WWY$228,MATCH($B53,'QoL DATA'!$A$17:$A$228,0),MATCH(AO$3,'QoL DATA'!$C$16:$WWY$16,0)),"-")</f>
        <v>2.777902270103886</v>
      </c>
      <c r="AP53" s="301">
        <f>IFERROR(INDEX('QoL DATA'!$C$17:$WWY$228,MATCH($B53,'QoL DATA'!$A$17:$A$228,0),MATCH(AP$3,'QoL DATA'!$C$16:$WWY$16,0)),"-")</f>
        <v>67.099999999999994</v>
      </c>
      <c r="AQ53" s="301">
        <f>IFERROR(INDEX('QoL DATA'!$C$17:$WWY$228,MATCH($B53,'QoL DATA'!$A$17:$A$228,0),MATCH(AQ$3,'QoL DATA'!$C$16:$WWY$16,0)),"-")</f>
        <v>43.061440677966104</v>
      </c>
      <c r="AR53" s="301">
        <f>IFERROR(INDEX('QoL DATA'!$C$17:$WWY$228,MATCH($B53,'QoL DATA'!$A$17:$A$228,0),MATCH(AR$3,'QoL DATA'!$C$16:$WWY$16,0)),"-")</f>
        <v>3.57</v>
      </c>
      <c r="AS53" s="301">
        <f>IFERROR(INDEX('QoL DATA'!$C$17:$WWY$228,MATCH($B53,'QoL DATA'!$A$17:$A$228,0),MATCH(AS$3,'QoL DATA'!$C$16:$WWY$16,0)),"-")</f>
        <v>6.891175619052694</v>
      </c>
      <c r="AT53" s="301">
        <f>IFERROR(INDEX('QoL DATA'!$C$17:$WWY$228,MATCH($B53,'QoL DATA'!$A$17:$A$228,0),MATCH(AT$3,'QoL DATA'!$C$16:$WWY$16,0)),"-")</f>
        <v>34.894323683862432</v>
      </c>
      <c r="AU53" s="327"/>
    </row>
    <row r="54" spans="1:47">
      <c r="A54" s="325" t="str">
        <f>'TQoL Indexes'!B32</f>
        <v>Črenšovci</v>
      </c>
      <c r="B54" s="326">
        <f>'TQoL Indexes'!C32</f>
        <v>15</v>
      </c>
      <c r="C54" s="301">
        <f>IFERROR(INDEX('QoL DATA'!$C$17:$WWY$228,MATCH($B54,'QoL DATA'!$A$17:$A$228,0),MATCH(C$3,'QoL DATA'!$C$16:$WWY$16,0)),"-")</f>
        <v>96.32</v>
      </c>
      <c r="D54" s="301">
        <f>IFERROR(INDEX('QoL DATA'!$C$17:$WWY$228,MATCH($B54,'QoL DATA'!$A$17:$A$228,0),MATCH(D$3,'QoL DATA'!$C$16:$WWY$16,0)),"-")</f>
        <v>110.4</v>
      </c>
      <c r="E54" s="301">
        <f>IFERROR(INDEX('QoL DATA'!$C$17:$WWY$228,MATCH($B54,'QoL DATA'!$A$17:$A$228,0),MATCH(E$3,'QoL DATA'!$C$16:$WWY$16,0)),"-")</f>
        <v>416.1</v>
      </c>
      <c r="F54" s="301">
        <f>IFERROR(INDEX('QoL DATA'!$C$17:$WWY$228,MATCH($B54,'QoL DATA'!$A$17:$A$228,0),MATCH(F$3,'QoL DATA'!$C$16:$WWY$16,0)),"-")</f>
        <v>0</v>
      </c>
      <c r="G54" s="301">
        <f>IFERROR(INDEX('QoL DATA'!$C$17:$WWY$228,MATCH($B54,'QoL DATA'!$A$17:$A$228,0),MATCH(G$3,'QoL DATA'!$C$16:$WWY$16,0)),"-")</f>
        <v>100</v>
      </c>
      <c r="H54" s="301">
        <f>IFERROR(INDEX('QoL DATA'!$C$17:$WWY$228,MATCH($B54,'QoL DATA'!$A$17:$A$228,0),MATCH(H$3,'QoL DATA'!$C$16:$WWY$16,0)),"-")</f>
        <v>4</v>
      </c>
      <c r="I54" s="301">
        <f>IFERROR(INDEX('QoL DATA'!$C$17:$WWY$228,MATCH($B54,'QoL DATA'!$A$17:$A$228,0),MATCH(I$3,'QoL DATA'!$C$16:$WWY$16,0)),"-")</f>
        <v>42.87143571785893</v>
      </c>
      <c r="J54" s="301">
        <f>IFERROR(INDEX('QoL DATA'!$C$17:$WWY$228,MATCH($B54,'QoL DATA'!$A$17:$A$228,0),MATCH(J$3,'QoL DATA'!$C$16:$WWY$16,0)),"-")</f>
        <v>100</v>
      </c>
      <c r="K54" s="301">
        <f>IFERROR(INDEX('QoL DATA'!$C$17:$WWY$228,MATCH($B54,'QoL DATA'!$A$17:$A$228,0),MATCH(K$3,'QoL DATA'!$C$16:$WWY$16,0)),"-")</f>
        <v>53.6</v>
      </c>
      <c r="L54" s="301">
        <f>IFERROR(INDEX('QoL DATA'!$C$17:$WWY$228,MATCH($B54,'QoL DATA'!$A$17:$A$228,0),MATCH(L$3,'QoL DATA'!$C$16:$WWY$16,0)),"-")</f>
        <v>0.21929824561403508</v>
      </c>
      <c r="M54" s="301">
        <f>IFERROR(INDEX('QoL DATA'!$C$17:$WWY$228,MATCH($B54,'QoL DATA'!$A$17:$A$228,0),MATCH(M$3,'QoL DATA'!$C$16:$WWY$16,0)),"-")</f>
        <v>22.7</v>
      </c>
      <c r="N54" s="301">
        <f>IFERROR(INDEX('QoL DATA'!$C$17:$WWY$228,MATCH($B54,'QoL DATA'!$A$17:$A$228,0),MATCH(N$3,'QoL DATA'!$C$16:$WWY$16,0)),"-")</f>
        <v>41.2</v>
      </c>
      <c r="O54" s="301">
        <f>IFERROR(INDEX('QoL DATA'!$C$17:$WWY$228,MATCH($B54,'QoL DATA'!$A$17:$A$228,0),MATCH(O$3,'QoL DATA'!$C$16:$WWY$16,0)),"-")</f>
        <v>0.24375469336670838</v>
      </c>
      <c r="P54" s="301">
        <f>IFERROR(INDEX('QoL DATA'!$C$17:$WWY$228,MATCH($B54,'QoL DATA'!$A$17:$A$228,0),MATCH(P$3,'QoL DATA'!$C$16:$WWY$16,0)),"-")</f>
        <v>77.311133200795226</v>
      </c>
      <c r="Q54" s="301" t="str">
        <f>IFERROR(INDEX('QoL DATA'!$C$17:$WWY$228,MATCH($B54,'QoL DATA'!$A$17:$A$228,0),MATCH(Q$3,'QoL DATA'!$C$16:$WWY$16,0)),"-")</f>
        <v>-</v>
      </c>
      <c r="R54" s="301" t="str">
        <f>IFERROR(INDEX('QoL DATA'!$C$17:$WWY$228,MATCH($B54,'QoL DATA'!$A$17:$A$228,0),MATCH(R$3,'QoL DATA'!$C$16:$WWY$16,0)),"-")</f>
        <v>-</v>
      </c>
      <c r="S54" s="301">
        <f>IFERROR(INDEX('QoL DATA'!$C$17:$WWY$228,MATCH($B54,'QoL DATA'!$A$17:$A$228,0),MATCH(S$3,'QoL DATA'!$C$16:$WWY$16,0)),"-")</f>
        <v>50.530570995452251</v>
      </c>
      <c r="T54" s="301">
        <f>IFERROR(INDEX('QoL DATA'!$C$17:$WWY$228,MATCH($B54,'QoL DATA'!$A$17:$A$228,0),MATCH(T$3,'QoL DATA'!$C$16:$WWY$16,0)),"-")</f>
        <v>3.6740810219304123</v>
      </c>
      <c r="U54" s="301">
        <f>IFERROR(INDEX('QoL DATA'!$C$17:$WWY$228,MATCH($B54,'QoL DATA'!$A$17:$A$228,0),MATCH(U$3,'QoL DATA'!$C$16:$WWY$16,0)),"-")</f>
        <v>34.073639455899993</v>
      </c>
      <c r="V54" s="301">
        <f>IFERROR(INDEX('QoL DATA'!$C$17:$WWY$228,MATCH($B54,'QoL DATA'!$A$17:$A$228,0),MATCH(V$3,'QoL DATA'!$C$16:$WWY$16,0)),"-")</f>
        <v>1.41072234034</v>
      </c>
      <c r="W54" s="301">
        <f>IFERROR(INDEX('QoL DATA'!$C$17:$WWY$228,MATCH($B54,'QoL DATA'!$A$17:$A$228,0),MATCH(W$3,'QoL DATA'!$C$16:$WWY$16,0)),"-")</f>
        <v>65.6490778302</v>
      </c>
      <c r="X54" s="301" t="str">
        <f>IFERROR(INDEX('QoL DATA'!$C$17:$WWY$228,MATCH($B54,'QoL DATA'!$A$17:$A$228,0),MATCH(X$3,'QoL DATA'!$C$16:$WWY$16,0)),"-")</f>
        <v>-</v>
      </c>
      <c r="Y54" s="301">
        <f>IFERROR(INDEX('QoL DATA'!$C$17:$WWY$228,MATCH($B54,'QoL DATA'!$A$17:$A$228,0),MATCH(Y$3,'QoL DATA'!$C$16:$WWY$16,0)),"-")</f>
        <v>1084.81</v>
      </c>
      <c r="Z54" s="301">
        <f>IFERROR(INDEX('QoL DATA'!$C$17:$WWY$228,MATCH($B54,'QoL DATA'!$A$17:$A$228,0),MATCH(Z$3,'QoL DATA'!$C$16:$WWY$16,0)),"-")</f>
        <v>5.41</v>
      </c>
      <c r="AA54" s="301">
        <f>IFERROR(INDEX('QoL DATA'!$C$17:$WWY$228,MATCH($B54,'QoL DATA'!$A$17:$A$228,0),MATCH(AA$3,'QoL DATA'!$C$16:$WWY$16,0)),"-")</f>
        <v>7.829348669373723E-2</v>
      </c>
      <c r="AB54" s="301">
        <f>IFERROR(INDEX('QoL DATA'!$C$17:$WWY$228,MATCH($B54,'QoL DATA'!$A$17:$A$228,0),MATCH(AB$3,'QoL DATA'!$C$16:$WWY$16,0)),"-")</f>
        <v>1.0900000000000001</v>
      </c>
      <c r="AC54" s="301">
        <f>IFERROR(INDEX('QoL DATA'!$C$17:$WWY$228,MATCH($B54,'QoL DATA'!$A$17:$A$228,0),MATCH(AC$3,'QoL DATA'!$C$16:$WWY$16,0)),"-")</f>
        <v>8435.5</v>
      </c>
      <c r="AD54" s="301">
        <f>IFERROR(INDEX('QoL DATA'!$C$17:$WWY$228,MATCH($B54,'QoL DATA'!$A$17:$A$228,0),MATCH(AD$3,'QoL DATA'!$C$16:$WWY$16,0)),"-")</f>
        <v>14.538319701196162</v>
      </c>
      <c r="AE54" s="301">
        <f>IFERROR(INDEX('QoL DATA'!$C$17:$WWY$228,MATCH($B54,'QoL DATA'!$A$17:$A$228,0),MATCH(AE$3,'QoL DATA'!$C$16:$WWY$16,0)),"-")</f>
        <v>21.367134449977364</v>
      </c>
      <c r="AF54" s="301">
        <f>IFERROR(INDEX('QoL DATA'!$C$17:$WWY$228,MATCH($B54,'QoL DATA'!$A$17:$A$228,0),MATCH(AF$3,'QoL DATA'!$C$16:$WWY$16,0)),"-")</f>
        <v>15.1</v>
      </c>
      <c r="AG54" s="301">
        <f>IFERROR(INDEX('QoL DATA'!$C$17:$WWY$228,MATCH($B54,'QoL DATA'!$A$17:$A$228,0),MATCH(AG$3,'QoL DATA'!$C$16:$WWY$16,0)),"-")</f>
        <v>20.61</v>
      </c>
      <c r="AH54" s="301" t="str">
        <f>IFERROR(INDEX('QoL DATA'!$C$17:$WWY$228,MATCH($B54,'QoL DATA'!$A$17:$A$228,0),MATCH(AH$3,'QoL DATA'!$C$16:$WWY$16,0)),"-")</f>
        <v>-</v>
      </c>
      <c r="AI54" s="301">
        <f>IFERROR(INDEX('QoL DATA'!$C$17:$WWY$228,MATCH($B54,'QoL DATA'!$A$17:$A$228,0),MATCH(AI$3,'QoL DATA'!$C$16:$WWY$16,0)),"-")</f>
        <v>0</v>
      </c>
      <c r="AJ54" s="301">
        <f>IFERROR(INDEX('QoL DATA'!$C$17:$WWY$228,MATCH($B54,'QoL DATA'!$A$17:$A$228,0),MATCH(AJ$3,'QoL DATA'!$C$16:$WWY$16,0)),"-")</f>
        <v>121.25992699198591</v>
      </c>
      <c r="AK54" s="301">
        <f>IFERROR(INDEX('QoL DATA'!$C$17:$WWY$228,MATCH($B54,'QoL DATA'!$A$17:$A$228,0),MATCH(AK$3,'QoL DATA'!$C$16:$WWY$16,0)),"-")</f>
        <v>9.6999999999999993</v>
      </c>
      <c r="AL54" s="301">
        <f>IFERROR(INDEX('QoL DATA'!$C$17:$WWY$228,MATCH($B54,'QoL DATA'!$A$17:$A$228,0),MATCH(AL$3,'QoL DATA'!$C$16:$WWY$16,0)),"-")</f>
        <v>17.32</v>
      </c>
      <c r="AM54" s="301">
        <f>IFERROR(INDEX('QoL DATA'!$C$17:$WWY$228,MATCH($B54,'QoL DATA'!$A$17:$A$228,0),MATCH(AM$3,'QoL DATA'!$C$16:$WWY$16,0)),"-")</f>
        <v>6.9</v>
      </c>
      <c r="AN54" s="301">
        <f>IFERROR(INDEX('QoL DATA'!$C$17:$WWY$228,MATCH($B54,'QoL DATA'!$A$17:$A$228,0),MATCH(AN$3,'QoL DATA'!$C$16:$WWY$16,0)),"-")</f>
        <v>57.72</v>
      </c>
      <c r="AO54" s="301">
        <f>IFERROR(INDEX('QoL DATA'!$C$17:$WWY$228,MATCH($B54,'QoL DATA'!$A$17:$A$228,0),MATCH(AO$3,'QoL DATA'!$C$16:$WWY$16,0)),"-")</f>
        <v>2.0869785656841149</v>
      </c>
      <c r="AP54" s="301">
        <f>IFERROR(INDEX('QoL DATA'!$C$17:$WWY$228,MATCH($B54,'QoL DATA'!$A$17:$A$228,0),MATCH(AP$3,'QoL DATA'!$C$16:$WWY$16,0)),"-")</f>
        <v>78.19</v>
      </c>
      <c r="AQ54" s="301">
        <f>IFERROR(INDEX('QoL DATA'!$C$17:$WWY$228,MATCH($B54,'QoL DATA'!$A$17:$A$228,0),MATCH(AQ$3,'QoL DATA'!$C$16:$WWY$16,0)),"-")</f>
        <v>51.484848484848492</v>
      </c>
      <c r="AR54" s="301">
        <f>IFERROR(INDEX('QoL DATA'!$C$17:$WWY$228,MATCH($B54,'QoL DATA'!$A$17:$A$228,0),MATCH(AR$3,'QoL DATA'!$C$16:$WWY$16,0)),"-")</f>
        <v>3.72</v>
      </c>
      <c r="AS54" s="301">
        <f>IFERROR(INDEX('QoL DATA'!$C$17:$WWY$228,MATCH($B54,'QoL DATA'!$A$17:$A$228,0),MATCH(AS$3,'QoL DATA'!$C$16:$WWY$16,0)),"-")</f>
        <v>25.348769213749986</v>
      </c>
      <c r="AT54" s="301">
        <f>IFERROR(INDEX('QoL DATA'!$C$17:$WWY$228,MATCH($B54,'QoL DATA'!$A$17:$A$228,0),MATCH(AT$3,'QoL DATA'!$C$16:$WWY$16,0)),"-")</f>
        <v>28.155696483072877</v>
      </c>
      <c r="AU54" s="327"/>
    </row>
    <row r="55" spans="1:47">
      <c r="A55" s="325" t="str">
        <f>'TQoL Indexes'!B33</f>
        <v>Črna na Koroškem</v>
      </c>
      <c r="B55" s="326">
        <f>'TQoL Indexes'!C33</f>
        <v>16</v>
      </c>
      <c r="C55" s="301">
        <f>IFERROR(INDEX('QoL DATA'!$C$17:$WWY$228,MATCH($B55,'QoL DATA'!$A$17:$A$228,0),MATCH(C$3,'QoL DATA'!$C$16:$WWY$16,0)),"-")</f>
        <v>75.2</v>
      </c>
      <c r="D55" s="301">
        <f>IFERROR(INDEX('QoL DATA'!$C$17:$WWY$228,MATCH($B55,'QoL DATA'!$A$17:$A$228,0),MATCH(D$3,'QoL DATA'!$C$16:$WWY$16,0)),"-")</f>
        <v>79.8</v>
      </c>
      <c r="E55" s="301">
        <f>IFERROR(INDEX('QoL DATA'!$C$17:$WWY$228,MATCH($B55,'QoL DATA'!$A$17:$A$228,0),MATCH(E$3,'QoL DATA'!$C$16:$WWY$16,0)),"-")</f>
        <v>373.5</v>
      </c>
      <c r="F55" s="301">
        <f>IFERROR(INDEX('QoL DATA'!$C$17:$WWY$228,MATCH($B55,'QoL DATA'!$A$17:$A$228,0),MATCH(F$3,'QoL DATA'!$C$16:$WWY$16,0)),"-")</f>
        <v>27.258663366336634</v>
      </c>
      <c r="G55" s="301">
        <f>IFERROR(INDEX('QoL DATA'!$C$17:$WWY$228,MATCH($B55,'QoL DATA'!$A$17:$A$228,0),MATCH(G$3,'QoL DATA'!$C$16:$WWY$16,0)),"-")</f>
        <v>82.920792079207914</v>
      </c>
      <c r="H55" s="301">
        <f>IFERROR(INDEX('QoL DATA'!$C$17:$WWY$228,MATCH($B55,'QoL DATA'!$A$17:$A$228,0),MATCH(H$3,'QoL DATA'!$C$16:$WWY$16,0)),"-")</f>
        <v>4</v>
      </c>
      <c r="I55" s="301">
        <f>IFERROR(INDEX('QoL DATA'!$C$17:$WWY$228,MATCH($B55,'QoL DATA'!$A$17:$A$228,0),MATCH(I$3,'QoL DATA'!$C$16:$WWY$16,0)),"-")</f>
        <v>69.714285714285722</v>
      </c>
      <c r="J55" s="301">
        <f>IFERROR(INDEX('QoL DATA'!$C$17:$WWY$228,MATCH($B55,'QoL DATA'!$A$17:$A$228,0),MATCH(J$3,'QoL DATA'!$C$16:$WWY$16,0)),"-")</f>
        <v>86.045792079207914</v>
      </c>
      <c r="K55" s="301">
        <f>IFERROR(INDEX('QoL DATA'!$C$17:$WWY$228,MATCH($B55,'QoL DATA'!$A$17:$A$228,0),MATCH(K$3,'QoL DATA'!$C$16:$WWY$16,0)),"-")</f>
        <v>0.35</v>
      </c>
      <c r="L55" s="301">
        <f>IFERROR(INDEX('QoL DATA'!$C$17:$WWY$228,MATCH($B55,'QoL DATA'!$A$17:$A$228,0),MATCH(L$3,'QoL DATA'!$C$16:$WWY$16,0)),"-")</f>
        <v>20.391271632806621</v>
      </c>
      <c r="M55" s="301">
        <f>IFERROR(INDEX('QoL DATA'!$C$17:$WWY$228,MATCH($B55,'QoL DATA'!$A$17:$A$228,0),MATCH(M$3,'QoL DATA'!$C$16:$WWY$16,0)),"-")</f>
        <v>28.3</v>
      </c>
      <c r="N55" s="301">
        <f>IFERROR(INDEX('QoL DATA'!$C$17:$WWY$228,MATCH($B55,'QoL DATA'!$A$17:$A$228,0),MATCH(N$3,'QoL DATA'!$C$16:$WWY$16,0)),"-")</f>
        <v>58.3</v>
      </c>
      <c r="O55" s="301">
        <f>IFERROR(INDEX('QoL DATA'!$C$17:$WWY$228,MATCH($B55,'QoL DATA'!$A$17:$A$228,0),MATCH(O$3,'QoL DATA'!$C$16:$WWY$16,0)),"-")</f>
        <v>0.59076734943442377</v>
      </c>
      <c r="P55" s="301">
        <f>IFERROR(INDEX('QoL DATA'!$C$17:$WWY$228,MATCH($B55,'QoL DATA'!$A$17:$A$228,0),MATCH(P$3,'QoL DATA'!$C$16:$WWY$16,0)),"-")</f>
        <v>76.577970297029708</v>
      </c>
      <c r="Q55" s="301" t="str">
        <f>IFERROR(INDEX('QoL DATA'!$C$17:$WWY$228,MATCH($B55,'QoL DATA'!$A$17:$A$228,0),MATCH(Q$3,'QoL DATA'!$C$16:$WWY$16,0)),"-")</f>
        <v>-</v>
      </c>
      <c r="R55" s="301" t="str">
        <f>IFERROR(INDEX('QoL DATA'!$C$17:$WWY$228,MATCH($B55,'QoL DATA'!$A$17:$A$228,0),MATCH(R$3,'QoL DATA'!$C$16:$WWY$16,0)),"-")</f>
        <v>-</v>
      </c>
      <c r="S55" s="301">
        <f>IFERROR(INDEX('QoL DATA'!$C$17:$WWY$228,MATCH($B55,'QoL DATA'!$A$17:$A$228,0),MATCH(S$3,'QoL DATA'!$C$16:$WWY$16,0)),"-")</f>
        <v>30.478512648582747</v>
      </c>
      <c r="T55" s="301">
        <f>IFERROR(INDEX('QoL DATA'!$C$17:$WWY$228,MATCH($B55,'QoL DATA'!$A$17:$A$228,0),MATCH(T$3,'QoL DATA'!$C$16:$WWY$16,0)),"-")</f>
        <v>8.2891277420385983</v>
      </c>
      <c r="U55" s="301">
        <f>IFERROR(INDEX('QoL DATA'!$C$17:$WWY$228,MATCH($B55,'QoL DATA'!$A$17:$A$228,0),MATCH(U$3,'QoL DATA'!$C$16:$WWY$16,0)),"-")</f>
        <v>88.899144895162493</v>
      </c>
      <c r="V55" s="301">
        <f>IFERROR(INDEX('QoL DATA'!$C$17:$WWY$228,MATCH($B55,'QoL DATA'!$A$17:$A$228,0),MATCH(V$3,'QoL DATA'!$C$16:$WWY$16,0)),"-")</f>
        <v>0.46578404172799998</v>
      </c>
      <c r="W55" s="301">
        <f>IFERROR(INDEX('QoL DATA'!$C$17:$WWY$228,MATCH($B55,'QoL DATA'!$A$17:$A$228,0),MATCH(W$3,'QoL DATA'!$C$16:$WWY$16,0)),"-")</f>
        <v>65.274166319499997</v>
      </c>
      <c r="X55" s="301" t="str">
        <f>IFERROR(INDEX('QoL DATA'!$C$17:$WWY$228,MATCH($B55,'QoL DATA'!$A$17:$A$228,0),MATCH(X$3,'QoL DATA'!$C$16:$WWY$16,0)),"-")</f>
        <v>-</v>
      </c>
      <c r="Y55" s="301">
        <f>IFERROR(INDEX('QoL DATA'!$C$17:$WWY$228,MATCH($B55,'QoL DATA'!$A$17:$A$228,0),MATCH(Y$3,'QoL DATA'!$C$16:$WWY$16,0)),"-")</f>
        <v>1093.3</v>
      </c>
      <c r="Z55" s="301">
        <f>IFERROR(INDEX('QoL DATA'!$C$17:$WWY$228,MATCH($B55,'QoL DATA'!$A$17:$A$228,0),MATCH(Z$3,'QoL DATA'!$C$16:$WWY$16,0)),"-")</f>
        <v>5.55</v>
      </c>
      <c r="AA55" s="301">
        <f>IFERROR(INDEX('QoL DATA'!$C$17:$WWY$228,MATCH($B55,'QoL DATA'!$A$17:$A$228,0),MATCH(AA$3,'QoL DATA'!$C$16:$WWY$16,0)),"-")</f>
        <v>8.8967971530249101E-2</v>
      </c>
      <c r="AB55" s="301">
        <f>IFERROR(INDEX('QoL DATA'!$C$17:$WWY$228,MATCH($B55,'QoL DATA'!$A$17:$A$228,0),MATCH(AB$3,'QoL DATA'!$C$16:$WWY$16,0)),"-")</f>
        <v>1.1599999999999999</v>
      </c>
      <c r="AC55" s="301">
        <f>IFERROR(INDEX('QoL DATA'!$C$17:$WWY$228,MATCH($B55,'QoL DATA'!$A$17:$A$228,0),MATCH(AC$3,'QoL DATA'!$C$16:$WWY$16,0)),"-")</f>
        <v>10520.4</v>
      </c>
      <c r="AD55" s="301">
        <f>IFERROR(INDEX('QoL DATA'!$C$17:$WWY$228,MATCH($B55,'QoL DATA'!$A$17:$A$228,0),MATCH(AD$3,'QoL DATA'!$C$16:$WWY$16,0)),"-")</f>
        <v>8.1944618468863535</v>
      </c>
      <c r="AE55" s="301">
        <f>IFERROR(INDEX('QoL DATA'!$C$17:$WWY$228,MATCH($B55,'QoL DATA'!$A$17:$A$228,0),MATCH(AE$3,'QoL DATA'!$C$16:$WWY$16,0)),"-")</f>
        <v>17.425431711145997</v>
      </c>
      <c r="AF55" s="301">
        <f>IFERROR(INDEX('QoL DATA'!$C$17:$WWY$228,MATCH($B55,'QoL DATA'!$A$17:$A$228,0),MATCH(AF$3,'QoL DATA'!$C$16:$WWY$16,0)),"-")</f>
        <v>17.7</v>
      </c>
      <c r="AG55" s="301">
        <f>IFERROR(INDEX('QoL DATA'!$C$17:$WWY$228,MATCH($B55,'QoL DATA'!$A$17:$A$228,0),MATCH(AG$3,'QoL DATA'!$C$16:$WWY$16,0)),"-")</f>
        <v>19.34</v>
      </c>
      <c r="AH55" s="301" t="str">
        <f>IFERROR(INDEX('QoL DATA'!$C$17:$WWY$228,MATCH($B55,'QoL DATA'!$A$17:$A$228,0),MATCH(AH$3,'QoL DATA'!$C$16:$WWY$16,0)),"-")</f>
        <v>-</v>
      </c>
      <c r="AI55" s="301">
        <f>IFERROR(INDEX('QoL DATA'!$C$17:$WWY$228,MATCH($B55,'QoL DATA'!$A$17:$A$228,0),MATCH(AI$3,'QoL DATA'!$C$16:$WWY$16,0)),"-")</f>
        <v>326.73277491669188</v>
      </c>
      <c r="AJ55" s="301">
        <f>IFERROR(INDEX('QoL DATA'!$C$17:$WWY$228,MATCH($B55,'QoL DATA'!$A$17:$A$228,0),MATCH(AJ$3,'QoL DATA'!$C$16:$WWY$16,0)),"-")</f>
        <v>71.739989918338537</v>
      </c>
      <c r="AK55" s="301">
        <f>IFERROR(INDEX('QoL DATA'!$C$17:$WWY$228,MATCH($B55,'QoL DATA'!$A$17:$A$228,0),MATCH(AK$3,'QoL DATA'!$C$16:$WWY$16,0)),"-")</f>
        <v>62.48</v>
      </c>
      <c r="AL55" s="301">
        <f>IFERROR(INDEX('QoL DATA'!$C$17:$WWY$228,MATCH($B55,'QoL DATA'!$A$17:$A$228,0),MATCH(AL$3,'QoL DATA'!$C$16:$WWY$16,0)),"-")</f>
        <v>15.25</v>
      </c>
      <c r="AM55" s="301">
        <f>IFERROR(INDEX('QoL DATA'!$C$17:$WWY$228,MATCH($B55,'QoL DATA'!$A$17:$A$228,0),MATCH(AM$3,'QoL DATA'!$C$16:$WWY$16,0)),"-")</f>
        <v>6.8</v>
      </c>
      <c r="AN55" s="301">
        <f>IFERROR(INDEX('QoL DATA'!$C$17:$WWY$228,MATCH($B55,'QoL DATA'!$A$17:$A$228,0),MATCH(AN$3,'QoL DATA'!$C$16:$WWY$16,0)),"-")</f>
        <v>62.39</v>
      </c>
      <c r="AO55" s="301">
        <f>IFERROR(INDEX('QoL DATA'!$C$17:$WWY$228,MATCH($B55,'QoL DATA'!$A$17:$A$228,0),MATCH(AO$3,'QoL DATA'!$C$16:$WWY$16,0)),"-")</f>
        <v>2.3789171370768076</v>
      </c>
      <c r="AP55" s="301">
        <f>IFERROR(INDEX('QoL DATA'!$C$17:$WWY$228,MATCH($B55,'QoL DATA'!$A$17:$A$228,0),MATCH(AP$3,'QoL DATA'!$C$16:$WWY$16,0)),"-")</f>
        <v>74.16</v>
      </c>
      <c r="AQ55" s="301">
        <f>IFERROR(INDEX('QoL DATA'!$C$17:$WWY$228,MATCH($B55,'QoL DATA'!$A$17:$A$228,0),MATCH(AQ$3,'QoL DATA'!$C$16:$WWY$16,0)),"-")</f>
        <v>59.112933283637716</v>
      </c>
      <c r="AR55" s="301">
        <f>IFERROR(INDEX('QoL DATA'!$C$17:$WWY$228,MATCH($B55,'QoL DATA'!$A$17:$A$228,0),MATCH(AR$3,'QoL DATA'!$C$16:$WWY$16,0)),"-")</f>
        <v>3.6</v>
      </c>
      <c r="AS55" s="301">
        <f>IFERROR(INDEX('QoL DATA'!$C$17:$WWY$228,MATCH($B55,'QoL DATA'!$A$17:$A$228,0),MATCH(AS$3,'QoL DATA'!$C$16:$WWY$16,0)),"-")</f>
        <v>0.16029750528202</v>
      </c>
      <c r="AT55" s="301">
        <f>IFERROR(INDEX('QoL DATA'!$C$17:$WWY$228,MATCH($B55,'QoL DATA'!$A$17:$A$228,0),MATCH(AT$3,'QoL DATA'!$C$16:$WWY$16,0)),"-")</f>
        <v>85.975066313265458</v>
      </c>
      <c r="AU55" s="327"/>
    </row>
    <row r="56" spans="1:47">
      <c r="A56" s="325" t="str">
        <f>'TQoL Indexes'!B34</f>
        <v>Črnomelj</v>
      </c>
      <c r="B56" s="326">
        <f>'TQoL Indexes'!C34</f>
        <v>17</v>
      </c>
      <c r="C56" s="301">
        <f>IFERROR(INDEX('QoL DATA'!$C$17:$WWY$228,MATCH($B56,'QoL DATA'!$A$17:$A$228,0),MATCH(C$3,'QoL DATA'!$C$16:$WWY$16,0)),"-")</f>
        <v>60.7</v>
      </c>
      <c r="D56" s="301">
        <f>IFERROR(INDEX('QoL DATA'!$C$17:$WWY$228,MATCH($B56,'QoL DATA'!$A$17:$A$228,0),MATCH(D$3,'QoL DATA'!$C$16:$WWY$16,0)),"-")</f>
        <v>90.6</v>
      </c>
      <c r="E56" s="301">
        <f>IFERROR(INDEX('QoL DATA'!$C$17:$WWY$228,MATCH($B56,'QoL DATA'!$A$17:$A$228,0),MATCH(E$3,'QoL DATA'!$C$16:$WWY$16,0)),"-")</f>
        <v>250.2</v>
      </c>
      <c r="F56" s="301">
        <f>IFERROR(INDEX('QoL DATA'!$C$17:$WWY$228,MATCH($B56,'QoL DATA'!$A$17:$A$228,0),MATCH(F$3,'QoL DATA'!$C$16:$WWY$16,0)),"-")</f>
        <v>65.126573523308892</v>
      </c>
      <c r="G56" s="301">
        <f>IFERROR(INDEX('QoL DATA'!$C$17:$WWY$228,MATCH($B56,'QoL DATA'!$A$17:$A$228,0),MATCH(G$3,'QoL DATA'!$C$16:$WWY$16,0)),"-")</f>
        <v>88.705215105823768</v>
      </c>
      <c r="H56" s="301">
        <f>IFERROR(INDEX('QoL DATA'!$C$17:$WWY$228,MATCH($B56,'QoL DATA'!$A$17:$A$228,0),MATCH(H$3,'QoL DATA'!$C$16:$WWY$16,0)),"-")</f>
        <v>3</v>
      </c>
      <c r="I56" s="301">
        <f>IFERROR(INDEX('QoL DATA'!$C$17:$WWY$228,MATCH($B56,'QoL DATA'!$A$17:$A$228,0),MATCH(I$3,'QoL DATA'!$C$16:$WWY$16,0)),"-")</f>
        <v>68.646294247787608</v>
      </c>
      <c r="J56" s="301">
        <f>IFERROR(INDEX('QoL DATA'!$C$17:$WWY$228,MATCH($B56,'QoL DATA'!$A$17:$A$228,0),MATCH(J$3,'QoL DATA'!$C$16:$WWY$16,0)),"-")</f>
        <v>88.732881449716416</v>
      </c>
      <c r="K56" s="301">
        <f>IFERROR(INDEX('QoL DATA'!$C$17:$WWY$228,MATCH($B56,'QoL DATA'!$A$17:$A$228,0),MATCH(K$3,'QoL DATA'!$C$16:$WWY$16,0)),"-")</f>
        <v>76.47</v>
      </c>
      <c r="L56" s="301">
        <f>IFERROR(INDEX('QoL DATA'!$C$17:$WWY$228,MATCH($B56,'QoL DATA'!$A$17:$A$228,0),MATCH(L$3,'QoL DATA'!$C$16:$WWY$16,0)),"-")</f>
        <v>1.565059144676979</v>
      </c>
      <c r="M56" s="301">
        <f>IFERROR(INDEX('QoL DATA'!$C$17:$WWY$228,MATCH($B56,'QoL DATA'!$A$17:$A$228,0),MATCH(M$3,'QoL DATA'!$C$16:$WWY$16,0)),"-")</f>
        <v>51.5</v>
      </c>
      <c r="N56" s="301">
        <f>IFERROR(INDEX('QoL DATA'!$C$17:$WWY$228,MATCH($B56,'QoL DATA'!$A$17:$A$228,0),MATCH(N$3,'QoL DATA'!$C$16:$WWY$16,0)),"-")</f>
        <v>73.900000000000006</v>
      </c>
      <c r="O56" s="301">
        <f>IFERROR(INDEX('QoL DATA'!$C$17:$WWY$228,MATCH($B56,'QoL DATA'!$A$17:$A$228,0),MATCH(O$3,'QoL DATA'!$C$16:$WWY$16,0)),"-")</f>
        <v>1.3468850398100294</v>
      </c>
      <c r="P56" s="301">
        <f>IFERROR(INDEX('QoL DATA'!$C$17:$WWY$228,MATCH($B56,'QoL DATA'!$A$17:$A$228,0),MATCH(P$3,'QoL DATA'!$C$16:$WWY$16,0)),"-")</f>
        <v>58.784064185917828</v>
      </c>
      <c r="Q56" s="301" t="str">
        <f>IFERROR(INDEX('QoL DATA'!$C$17:$WWY$228,MATCH($B56,'QoL DATA'!$A$17:$A$228,0),MATCH(Q$3,'QoL DATA'!$C$16:$WWY$16,0)),"-")</f>
        <v>-</v>
      </c>
      <c r="R56" s="301" t="str">
        <f>IFERROR(INDEX('QoL DATA'!$C$17:$WWY$228,MATCH($B56,'QoL DATA'!$A$17:$A$228,0),MATCH(R$3,'QoL DATA'!$C$16:$WWY$16,0)),"-")</f>
        <v>-</v>
      </c>
      <c r="S56" s="301">
        <f>IFERROR(INDEX('QoL DATA'!$C$17:$WWY$228,MATCH($B56,'QoL DATA'!$A$17:$A$228,0),MATCH(S$3,'QoL DATA'!$C$16:$WWY$16,0)),"-")</f>
        <v>153.77088138673378</v>
      </c>
      <c r="T56" s="301">
        <f>IFERROR(INDEX('QoL DATA'!$C$17:$WWY$228,MATCH($B56,'QoL DATA'!$A$17:$A$228,0),MATCH(T$3,'QoL DATA'!$C$16:$WWY$16,0)),"-")</f>
        <v>3.3489091411212373</v>
      </c>
      <c r="U56" s="301">
        <f>IFERROR(INDEX('QoL DATA'!$C$17:$WWY$228,MATCH($B56,'QoL DATA'!$A$17:$A$228,0),MATCH(U$3,'QoL DATA'!$C$16:$WWY$16,0)),"-")</f>
        <v>73.83293156133422</v>
      </c>
      <c r="V56" s="301">
        <f>IFERROR(INDEX('QoL DATA'!$C$17:$WWY$228,MATCH($B56,'QoL DATA'!$A$17:$A$228,0),MATCH(V$3,'QoL DATA'!$C$16:$WWY$16,0)),"-")</f>
        <v>1.9105447679700001</v>
      </c>
      <c r="W56" s="301">
        <f>IFERROR(INDEX('QoL DATA'!$C$17:$WWY$228,MATCH($B56,'QoL DATA'!$A$17:$A$228,0),MATCH(W$3,'QoL DATA'!$C$16:$WWY$16,0)),"-")</f>
        <v>60.603819009399999</v>
      </c>
      <c r="X56" s="301" t="str">
        <f>IFERROR(INDEX('QoL DATA'!$C$17:$WWY$228,MATCH($B56,'QoL DATA'!$A$17:$A$228,0),MATCH(X$3,'QoL DATA'!$C$16:$WWY$16,0)),"-")</f>
        <v>-</v>
      </c>
      <c r="Y56" s="301">
        <f>IFERROR(INDEX('QoL DATA'!$C$17:$WWY$228,MATCH($B56,'QoL DATA'!$A$17:$A$228,0),MATCH(Y$3,'QoL DATA'!$C$16:$WWY$16,0)),"-")</f>
        <v>1040.95</v>
      </c>
      <c r="Z56" s="301">
        <f>IFERROR(INDEX('QoL DATA'!$C$17:$WWY$228,MATCH($B56,'QoL DATA'!$A$17:$A$228,0),MATCH(Z$3,'QoL DATA'!$C$16:$WWY$16,0)),"-")</f>
        <v>5.61</v>
      </c>
      <c r="AA56" s="301">
        <f>IFERROR(INDEX('QoL DATA'!$C$17:$WWY$228,MATCH($B56,'QoL DATA'!$A$17:$A$228,0),MATCH(AA$3,'QoL DATA'!$C$16:$WWY$16,0)),"-")</f>
        <v>6.9044084648047774E-2</v>
      </c>
      <c r="AB56" s="301">
        <f>IFERROR(INDEX('QoL DATA'!$C$17:$WWY$228,MATCH($B56,'QoL DATA'!$A$17:$A$228,0),MATCH(AB$3,'QoL DATA'!$C$16:$WWY$16,0)),"-")</f>
        <v>1.53</v>
      </c>
      <c r="AC56" s="301">
        <f>IFERROR(INDEX('QoL DATA'!$C$17:$WWY$228,MATCH($B56,'QoL DATA'!$A$17:$A$228,0),MATCH(AC$3,'QoL DATA'!$C$16:$WWY$16,0)),"-")</f>
        <v>9369.4599999999991</v>
      </c>
      <c r="AD56" s="301">
        <f>IFERROR(INDEX('QoL DATA'!$C$17:$WWY$228,MATCH($B56,'QoL DATA'!$A$17:$A$228,0),MATCH(AD$3,'QoL DATA'!$C$16:$WWY$16,0)),"-")</f>
        <v>12.204038782189834</v>
      </c>
      <c r="AE56" s="301">
        <f>IFERROR(INDEX('QoL DATA'!$C$17:$WWY$228,MATCH($B56,'QoL DATA'!$A$17:$A$228,0),MATCH(AE$3,'QoL DATA'!$C$16:$WWY$16,0)),"-")</f>
        <v>24.022135580430135</v>
      </c>
      <c r="AF56" s="301">
        <f>IFERROR(INDEX('QoL DATA'!$C$17:$WWY$228,MATCH($B56,'QoL DATA'!$A$17:$A$228,0),MATCH(AF$3,'QoL DATA'!$C$16:$WWY$16,0)),"-")</f>
        <v>9.6999999999999993</v>
      </c>
      <c r="AG56" s="301">
        <f>IFERROR(INDEX('QoL DATA'!$C$17:$WWY$228,MATCH($B56,'QoL DATA'!$A$17:$A$228,0),MATCH(AG$3,'QoL DATA'!$C$16:$WWY$16,0)),"-")</f>
        <v>21.19</v>
      </c>
      <c r="AH56" s="301" t="str">
        <f>IFERROR(INDEX('QoL DATA'!$C$17:$WWY$228,MATCH($B56,'QoL DATA'!$A$17:$A$228,0),MATCH(AH$3,'QoL DATA'!$C$16:$WWY$16,0)),"-")</f>
        <v>-</v>
      </c>
      <c r="AI56" s="301">
        <f>IFERROR(INDEX('QoL DATA'!$C$17:$WWY$228,MATCH($B56,'QoL DATA'!$A$17:$A$228,0),MATCH(AI$3,'QoL DATA'!$C$16:$WWY$16,0)),"-")</f>
        <v>336.90511649058982</v>
      </c>
      <c r="AJ56" s="301">
        <f>IFERROR(INDEX('QoL DATA'!$C$17:$WWY$228,MATCH($B56,'QoL DATA'!$A$17:$A$228,0),MATCH(AJ$3,'QoL DATA'!$C$16:$WWY$16,0)),"-")</f>
        <v>79.398015112999275</v>
      </c>
      <c r="AK56" s="301">
        <f>IFERROR(INDEX('QoL DATA'!$C$17:$WWY$228,MATCH($B56,'QoL DATA'!$A$17:$A$228,0),MATCH(AK$3,'QoL DATA'!$C$16:$WWY$16,0)),"-")</f>
        <v>10.8</v>
      </c>
      <c r="AL56" s="301">
        <f>IFERROR(INDEX('QoL DATA'!$C$17:$WWY$228,MATCH($B56,'QoL DATA'!$A$17:$A$228,0),MATCH(AL$3,'QoL DATA'!$C$16:$WWY$16,0)),"-")</f>
        <v>14.98</v>
      </c>
      <c r="AM56" s="301">
        <f>IFERROR(INDEX('QoL DATA'!$C$17:$WWY$228,MATCH($B56,'QoL DATA'!$A$17:$A$228,0),MATCH(AM$3,'QoL DATA'!$C$16:$WWY$16,0)),"-")</f>
        <v>7.6</v>
      </c>
      <c r="AN56" s="301">
        <f>IFERROR(INDEX('QoL DATA'!$C$17:$WWY$228,MATCH($B56,'QoL DATA'!$A$17:$A$228,0),MATCH(AN$3,'QoL DATA'!$C$16:$WWY$16,0)),"-")</f>
        <v>63.66</v>
      </c>
      <c r="AO56" s="301">
        <f>IFERROR(INDEX('QoL DATA'!$C$17:$WWY$228,MATCH($B56,'QoL DATA'!$A$17:$A$228,0),MATCH(AO$3,'QoL DATA'!$C$16:$WWY$16,0)),"-")</f>
        <v>1.7484725754727413</v>
      </c>
      <c r="AP56" s="301">
        <f>IFERROR(INDEX('QoL DATA'!$C$17:$WWY$228,MATCH($B56,'QoL DATA'!$A$17:$A$228,0),MATCH(AP$3,'QoL DATA'!$C$16:$WWY$16,0)),"-")</f>
        <v>62.46</v>
      </c>
      <c r="AQ56" s="301">
        <f>IFERROR(INDEX('QoL DATA'!$C$17:$WWY$228,MATCH($B56,'QoL DATA'!$A$17:$A$228,0),MATCH(AQ$3,'QoL DATA'!$C$16:$WWY$16,0)),"-")</f>
        <v>49.805917363926504</v>
      </c>
      <c r="AR56" s="301">
        <f>IFERROR(INDEX('QoL DATA'!$C$17:$WWY$228,MATCH($B56,'QoL DATA'!$A$17:$A$228,0),MATCH(AR$3,'QoL DATA'!$C$16:$WWY$16,0)),"-")</f>
        <v>3.57</v>
      </c>
      <c r="AS56" s="301">
        <f>IFERROR(INDEX('QoL DATA'!$C$17:$WWY$228,MATCH($B56,'QoL DATA'!$A$17:$A$228,0),MATCH(AS$3,'QoL DATA'!$C$16:$WWY$16,0)),"-")</f>
        <v>4.6460956658284003</v>
      </c>
      <c r="AT56" s="301">
        <f>IFERROR(INDEX('QoL DATA'!$C$17:$WWY$228,MATCH($B56,'QoL DATA'!$A$17:$A$228,0),MATCH(AT$3,'QoL DATA'!$C$16:$WWY$16,0)),"-")</f>
        <v>70.699757437472726</v>
      </c>
      <c r="AU56" s="327"/>
    </row>
    <row r="57" spans="1:47">
      <c r="A57" s="325" t="str">
        <f>'TQoL Indexes'!B35</f>
        <v>Destrnik</v>
      </c>
      <c r="B57" s="326">
        <f>'TQoL Indexes'!C35</f>
        <v>18</v>
      </c>
      <c r="C57" s="301">
        <f>IFERROR(INDEX('QoL DATA'!$C$17:$WWY$228,MATCH($B57,'QoL DATA'!$A$17:$A$228,0),MATCH(C$3,'QoL DATA'!$C$16:$WWY$16,0)),"-")</f>
        <v>49.792531120331951</v>
      </c>
      <c r="D57" s="301">
        <f>IFERROR(INDEX('QoL DATA'!$C$17:$WWY$228,MATCH($B57,'QoL DATA'!$A$17:$A$228,0),MATCH(D$3,'QoL DATA'!$C$16:$WWY$16,0)),"-")</f>
        <v>87.2</v>
      </c>
      <c r="E57" s="301">
        <f>IFERROR(INDEX('QoL DATA'!$C$17:$WWY$228,MATCH($B57,'QoL DATA'!$A$17:$A$228,0),MATCH(E$3,'QoL DATA'!$C$16:$WWY$16,0)),"-")</f>
        <v>521.4</v>
      </c>
      <c r="F57" s="301">
        <f>IFERROR(INDEX('QoL DATA'!$C$17:$WWY$228,MATCH($B57,'QoL DATA'!$A$17:$A$228,0),MATCH(F$3,'QoL DATA'!$C$16:$WWY$16,0)),"-")</f>
        <v>20.727548313755211</v>
      </c>
      <c r="G57" s="301">
        <f>IFERROR(INDEX('QoL DATA'!$C$17:$WWY$228,MATCH($B57,'QoL DATA'!$A$17:$A$228,0),MATCH(G$3,'QoL DATA'!$C$16:$WWY$16,0)),"-")</f>
        <v>91.966654035619555</v>
      </c>
      <c r="H57" s="301">
        <f>IFERROR(INDEX('QoL DATA'!$C$17:$WWY$228,MATCH($B57,'QoL DATA'!$A$17:$A$228,0),MATCH(H$3,'QoL DATA'!$C$16:$WWY$16,0)),"-")</f>
        <v>4</v>
      </c>
      <c r="I57" s="301">
        <f>IFERROR(INDEX('QoL DATA'!$C$17:$WWY$228,MATCH($B57,'QoL DATA'!$A$17:$A$228,0),MATCH(I$3,'QoL DATA'!$C$16:$WWY$16,0)),"-")</f>
        <v>84.009269988412512</v>
      </c>
      <c r="J57" s="301">
        <f>IFERROR(INDEX('QoL DATA'!$C$17:$WWY$228,MATCH($B57,'QoL DATA'!$A$17:$A$228,0),MATCH(J$3,'QoL DATA'!$C$16:$WWY$16,0)),"-")</f>
        <v>97.991663508904892</v>
      </c>
      <c r="K57" s="301">
        <f>IFERROR(INDEX('QoL DATA'!$C$17:$WWY$228,MATCH($B57,'QoL DATA'!$A$17:$A$228,0),MATCH(K$3,'QoL DATA'!$C$16:$WWY$16,0)),"-")</f>
        <v>35.36</v>
      </c>
      <c r="L57" s="301">
        <f>IFERROR(INDEX('QoL DATA'!$C$17:$WWY$228,MATCH($B57,'QoL DATA'!$A$17:$A$228,0),MATCH(L$3,'QoL DATA'!$C$16:$WWY$16,0)),"-")</f>
        <v>5.3911205073995774</v>
      </c>
      <c r="M57" s="301">
        <f>IFERROR(INDEX('QoL DATA'!$C$17:$WWY$228,MATCH($B57,'QoL DATA'!$A$17:$A$228,0),MATCH(M$3,'QoL DATA'!$C$16:$WWY$16,0)),"-")</f>
        <v>10.199999999999999</v>
      </c>
      <c r="N57" s="301">
        <f>IFERROR(INDEX('QoL DATA'!$C$17:$WWY$228,MATCH($B57,'QoL DATA'!$A$17:$A$228,0),MATCH(N$3,'QoL DATA'!$C$16:$WWY$16,0)),"-")</f>
        <v>25.9</v>
      </c>
      <c r="O57" s="301">
        <f>IFERROR(INDEX('QoL DATA'!$C$17:$WWY$228,MATCH($B57,'QoL DATA'!$A$17:$A$228,0),MATCH(O$3,'QoL DATA'!$C$16:$WWY$16,0)),"-")</f>
        <v>0.34359848484848488</v>
      </c>
      <c r="P57" s="301">
        <f>IFERROR(INDEX('QoL DATA'!$C$17:$WWY$228,MATCH($B57,'QoL DATA'!$A$17:$A$228,0),MATCH(P$3,'QoL DATA'!$C$16:$WWY$16,0)),"-")</f>
        <v>45.850701023114816</v>
      </c>
      <c r="Q57" s="301" t="str">
        <f>IFERROR(INDEX('QoL DATA'!$C$17:$WWY$228,MATCH($B57,'QoL DATA'!$A$17:$A$228,0),MATCH(Q$3,'QoL DATA'!$C$16:$WWY$16,0)),"-")</f>
        <v>-</v>
      </c>
      <c r="R57" s="301" t="str">
        <f>IFERROR(INDEX('QoL DATA'!$C$17:$WWY$228,MATCH($B57,'QoL DATA'!$A$17:$A$228,0),MATCH(R$3,'QoL DATA'!$C$16:$WWY$16,0)),"-")</f>
        <v>-</v>
      </c>
      <c r="S57" s="301">
        <f>IFERROR(INDEX('QoL DATA'!$C$17:$WWY$228,MATCH($B57,'QoL DATA'!$A$17:$A$228,0),MATCH(S$3,'QoL DATA'!$C$16:$WWY$16,0)),"-")</f>
        <v>38.211692777990066</v>
      </c>
      <c r="T57" s="301">
        <f>IFERROR(INDEX('QoL DATA'!$C$17:$WWY$228,MATCH($B57,'QoL DATA'!$A$17:$A$228,0),MATCH(T$3,'QoL DATA'!$C$16:$WWY$16,0)),"-")</f>
        <v>3.192738520242242</v>
      </c>
      <c r="U57" s="301">
        <f>IFERROR(INDEX('QoL DATA'!$C$17:$WWY$228,MATCH($B57,'QoL DATA'!$A$17:$A$228,0),MATCH(U$3,'QoL DATA'!$C$16:$WWY$16,0)),"-")</f>
        <v>31.912146990158703</v>
      </c>
      <c r="V57" s="301">
        <f>IFERROR(INDEX('QoL DATA'!$C$17:$WWY$228,MATCH($B57,'QoL DATA'!$A$17:$A$228,0),MATCH(V$3,'QoL DATA'!$C$16:$WWY$16,0)),"-")</f>
        <v>0.85547071730400004</v>
      </c>
      <c r="W57" s="301">
        <f>IFERROR(INDEX('QoL DATA'!$C$17:$WWY$228,MATCH($B57,'QoL DATA'!$A$17:$A$228,0),MATCH(W$3,'QoL DATA'!$C$16:$WWY$16,0)),"-")</f>
        <v>0.150353428618</v>
      </c>
      <c r="X57" s="301" t="str">
        <f>IFERROR(INDEX('QoL DATA'!$C$17:$WWY$228,MATCH($B57,'QoL DATA'!$A$17:$A$228,0),MATCH(X$3,'QoL DATA'!$C$16:$WWY$16,0)),"-")</f>
        <v>-</v>
      </c>
      <c r="Y57" s="301">
        <f>IFERROR(INDEX('QoL DATA'!$C$17:$WWY$228,MATCH($B57,'QoL DATA'!$A$17:$A$228,0),MATCH(Y$3,'QoL DATA'!$C$16:$WWY$16,0)),"-")</f>
        <v>1241.3599999999999</v>
      </c>
      <c r="Z57" s="301">
        <f>IFERROR(INDEX('QoL DATA'!$C$17:$WWY$228,MATCH($B57,'QoL DATA'!$A$17:$A$228,0),MATCH(Z$3,'QoL DATA'!$C$16:$WWY$16,0)),"-")</f>
        <v>6.13</v>
      </c>
      <c r="AA57" s="301">
        <f>IFERROR(INDEX('QoL DATA'!$C$17:$WWY$228,MATCH($B57,'QoL DATA'!$A$17:$A$228,0),MATCH(AA$3,'QoL DATA'!$C$16:$WWY$16,0)),"-")</f>
        <v>3.8566855644259324E-2</v>
      </c>
      <c r="AB57" s="301">
        <f>IFERROR(INDEX('QoL DATA'!$C$17:$WWY$228,MATCH($B57,'QoL DATA'!$A$17:$A$228,0),MATCH(AB$3,'QoL DATA'!$C$16:$WWY$16,0)),"-")</f>
        <v>1.05</v>
      </c>
      <c r="AC57" s="301">
        <f>IFERROR(INDEX('QoL DATA'!$C$17:$WWY$228,MATCH($B57,'QoL DATA'!$A$17:$A$228,0),MATCH(AC$3,'QoL DATA'!$C$16:$WWY$16,0)),"-")</f>
        <v>8935.2999999999993</v>
      </c>
      <c r="AD57" s="301">
        <f>IFERROR(INDEX('QoL DATA'!$C$17:$WWY$228,MATCH($B57,'QoL DATA'!$A$17:$A$228,0),MATCH(AD$3,'QoL DATA'!$C$16:$WWY$16,0)),"-")</f>
        <v>7.6865519352425</v>
      </c>
      <c r="AE57" s="301">
        <f>IFERROR(INDEX('QoL DATA'!$C$17:$WWY$228,MATCH($B57,'QoL DATA'!$A$17:$A$228,0),MATCH(AE$3,'QoL DATA'!$C$16:$WWY$16,0)),"-")</f>
        <v>20.248203788373612</v>
      </c>
      <c r="AF57" s="301">
        <f>IFERROR(INDEX('QoL DATA'!$C$17:$WWY$228,MATCH($B57,'QoL DATA'!$A$17:$A$228,0),MATCH(AF$3,'QoL DATA'!$C$16:$WWY$16,0)),"-")</f>
        <v>16.5</v>
      </c>
      <c r="AG57" s="301">
        <f>IFERROR(INDEX('QoL DATA'!$C$17:$WWY$228,MATCH($B57,'QoL DATA'!$A$17:$A$228,0),MATCH(AG$3,'QoL DATA'!$C$16:$WWY$16,0)),"-")</f>
        <v>18.079999999999998</v>
      </c>
      <c r="AH57" s="301" t="str">
        <f>IFERROR(INDEX('QoL DATA'!$C$17:$WWY$228,MATCH($B57,'QoL DATA'!$A$17:$A$228,0),MATCH(AH$3,'QoL DATA'!$C$16:$WWY$16,0)),"-")</f>
        <v>-</v>
      </c>
      <c r="AI57" s="301">
        <f>IFERROR(INDEX('QoL DATA'!$C$17:$WWY$228,MATCH($B57,'QoL DATA'!$A$17:$A$228,0),MATCH(AI$3,'QoL DATA'!$C$16:$WWY$16,0)),"-")</f>
        <v>250.33319783197834</v>
      </c>
      <c r="AJ57" s="301">
        <f>IFERROR(INDEX('QoL DATA'!$C$17:$WWY$228,MATCH($B57,'QoL DATA'!$A$17:$A$228,0),MATCH(AJ$3,'QoL DATA'!$C$16:$WWY$16,0)),"-")</f>
        <v>62.991620068444504</v>
      </c>
      <c r="AK57" s="301">
        <f>IFERROR(INDEX('QoL DATA'!$C$17:$WWY$228,MATCH($B57,'QoL DATA'!$A$17:$A$228,0),MATCH(AK$3,'QoL DATA'!$C$16:$WWY$16,0)),"-")</f>
        <v>39.299999999999997</v>
      </c>
      <c r="AL57" s="301">
        <f>IFERROR(INDEX('QoL DATA'!$C$17:$WWY$228,MATCH($B57,'QoL DATA'!$A$17:$A$228,0),MATCH(AL$3,'QoL DATA'!$C$16:$WWY$16,0)),"-")</f>
        <v>15.91</v>
      </c>
      <c r="AM57" s="301">
        <f>IFERROR(INDEX('QoL DATA'!$C$17:$WWY$228,MATCH($B57,'QoL DATA'!$A$17:$A$228,0),MATCH(AM$3,'QoL DATA'!$C$16:$WWY$16,0)),"-")</f>
        <v>7.3</v>
      </c>
      <c r="AN57" s="301">
        <f>IFERROR(INDEX('QoL DATA'!$C$17:$WWY$228,MATCH($B57,'QoL DATA'!$A$17:$A$228,0),MATCH(AN$3,'QoL DATA'!$C$16:$WWY$16,0)),"-")</f>
        <v>57.44</v>
      </c>
      <c r="AO57" s="301">
        <f>IFERROR(INDEX('QoL DATA'!$C$17:$WWY$228,MATCH($B57,'QoL DATA'!$A$17:$A$228,0),MATCH(AO$3,'QoL DATA'!$C$16:$WWY$16,0)),"-")</f>
        <v>2.777902270103886</v>
      </c>
      <c r="AP57" s="301">
        <f>IFERROR(INDEX('QoL DATA'!$C$17:$WWY$228,MATCH($B57,'QoL DATA'!$A$17:$A$228,0),MATCH(AP$3,'QoL DATA'!$C$16:$WWY$16,0)),"-")</f>
        <v>65.8</v>
      </c>
      <c r="AQ57" s="301">
        <f>IFERROR(INDEX('QoL DATA'!$C$17:$WWY$228,MATCH($B57,'QoL DATA'!$A$17:$A$228,0),MATCH(AQ$3,'QoL DATA'!$C$16:$WWY$16,0)),"-")</f>
        <v>54.392523364485982</v>
      </c>
      <c r="AR57" s="301">
        <f>IFERROR(INDEX('QoL DATA'!$C$17:$WWY$228,MATCH($B57,'QoL DATA'!$A$17:$A$228,0),MATCH(AR$3,'QoL DATA'!$C$16:$WWY$16,0)),"-")</f>
        <v>3.57</v>
      </c>
      <c r="AS57" s="301">
        <f>IFERROR(INDEX('QoL DATA'!$C$17:$WWY$228,MATCH($B57,'QoL DATA'!$A$17:$A$228,0),MATCH(AS$3,'QoL DATA'!$C$16:$WWY$16,0)),"-")</f>
        <v>16.972344276499044</v>
      </c>
      <c r="AT57" s="301">
        <f>IFERROR(INDEX('QoL DATA'!$C$17:$WWY$228,MATCH($B57,'QoL DATA'!$A$17:$A$228,0),MATCH(AT$3,'QoL DATA'!$C$16:$WWY$16,0)),"-")</f>
        <v>29.455714095115709</v>
      </c>
      <c r="AU57" s="327"/>
    </row>
    <row r="58" spans="1:47">
      <c r="A58" s="325" t="str">
        <f>'TQoL Indexes'!B36</f>
        <v>Divača</v>
      </c>
      <c r="B58" s="326">
        <f>'TQoL Indexes'!C36</f>
        <v>19</v>
      </c>
      <c r="C58" s="301">
        <f>IFERROR(INDEX('QoL DATA'!$C$17:$WWY$228,MATCH($B58,'QoL DATA'!$A$17:$A$228,0),MATCH(C$3,'QoL DATA'!$C$16:$WWY$16,0)),"-")</f>
        <v>55.965992377601879</v>
      </c>
      <c r="D58" s="301">
        <f>IFERROR(INDEX('QoL DATA'!$C$17:$WWY$228,MATCH($B58,'QoL DATA'!$A$17:$A$228,0),MATCH(D$3,'QoL DATA'!$C$16:$WWY$16,0)),"-")</f>
        <v>93.3</v>
      </c>
      <c r="E58" s="301">
        <f>IFERROR(INDEX('QoL DATA'!$C$17:$WWY$228,MATCH($B58,'QoL DATA'!$A$17:$A$228,0),MATCH(E$3,'QoL DATA'!$C$16:$WWY$16,0)),"-")</f>
        <v>564.79999999999995</v>
      </c>
      <c r="F58" s="301">
        <f>IFERROR(INDEX('QoL DATA'!$C$17:$WWY$228,MATCH($B58,'QoL DATA'!$A$17:$A$228,0),MATCH(F$3,'QoL DATA'!$C$16:$WWY$16,0)),"-")</f>
        <v>26.492622020431327</v>
      </c>
      <c r="G58" s="301">
        <f>IFERROR(INDEX('QoL DATA'!$C$17:$WWY$228,MATCH($B58,'QoL DATA'!$A$17:$A$228,0),MATCH(G$3,'QoL DATA'!$C$16:$WWY$16,0)),"-")</f>
        <v>80.09080590238365</v>
      </c>
      <c r="H58" s="301">
        <f>IFERROR(INDEX('QoL DATA'!$C$17:$WWY$228,MATCH($B58,'QoL DATA'!$A$17:$A$228,0),MATCH(H$3,'QoL DATA'!$C$16:$WWY$16,0)),"-")</f>
        <v>4</v>
      </c>
      <c r="I58" s="301">
        <f>IFERROR(INDEX('QoL DATA'!$C$17:$WWY$228,MATCH($B58,'QoL DATA'!$A$17:$A$228,0),MATCH(I$3,'QoL DATA'!$C$16:$WWY$16,0)),"-")</f>
        <v>57.034039514401336</v>
      </c>
      <c r="J58" s="301">
        <f>IFERROR(INDEX('QoL DATA'!$C$17:$WWY$228,MATCH($B58,'QoL DATA'!$A$17:$A$228,0),MATCH(J$3,'QoL DATA'!$C$16:$WWY$16,0)),"-")</f>
        <v>95.232690124858109</v>
      </c>
      <c r="K58" s="301">
        <f>IFERROR(INDEX('QoL DATA'!$C$17:$WWY$228,MATCH($B58,'QoL DATA'!$A$17:$A$228,0),MATCH(K$3,'QoL DATA'!$C$16:$WWY$16,0)),"-")</f>
        <v>46.56</v>
      </c>
      <c r="L58" s="301">
        <f>IFERROR(INDEX('QoL DATA'!$C$17:$WWY$228,MATCH($B58,'QoL DATA'!$A$17:$A$228,0),MATCH(L$3,'QoL DATA'!$C$16:$WWY$16,0)),"-")</f>
        <v>0</v>
      </c>
      <c r="M58" s="301">
        <f>IFERROR(INDEX('QoL DATA'!$C$17:$WWY$228,MATCH($B58,'QoL DATA'!$A$17:$A$228,0),MATCH(M$3,'QoL DATA'!$C$16:$WWY$16,0)),"-")</f>
        <v>19.5</v>
      </c>
      <c r="N58" s="301">
        <f>IFERROR(INDEX('QoL DATA'!$C$17:$WWY$228,MATCH($B58,'QoL DATA'!$A$17:$A$228,0),MATCH(N$3,'QoL DATA'!$C$16:$WWY$16,0)),"-")</f>
        <v>53.3</v>
      </c>
      <c r="O58" s="301">
        <f>IFERROR(INDEX('QoL DATA'!$C$17:$WWY$228,MATCH($B58,'QoL DATA'!$A$17:$A$228,0),MATCH(O$3,'QoL DATA'!$C$16:$WWY$16,0)),"-")</f>
        <v>0.83325499412455939</v>
      </c>
      <c r="P58" s="301">
        <f>IFERROR(INDEX('QoL DATA'!$C$17:$WWY$228,MATCH($B58,'QoL DATA'!$A$17:$A$228,0),MATCH(P$3,'QoL DATA'!$C$16:$WWY$16,0)),"-")</f>
        <v>65.175936435868337</v>
      </c>
      <c r="Q58" s="301" t="str">
        <f>IFERROR(INDEX('QoL DATA'!$C$17:$WWY$228,MATCH($B58,'QoL DATA'!$A$17:$A$228,0),MATCH(Q$3,'QoL DATA'!$C$16:$WWY$16,0)),"-")</f>
        <v>-</v>
      </c>
      <c r="R58" s="301" t="str">
        <f>IFERROR(INDEX('QoL DATA'!$C$17:$WWY$228,MATCH($B58,'QoL DATA'!$A$17:$A$228,0),MATCH(R$3,'QoL DATA'!$C$16:$WWY$16,0)),"-")</f>
        <v>-</v>
      </c>
      <c r="S58" s="301">
        <f>IFERROR(INDEX('QoL DATA'!$C$17:$WWY$228,MATCH($B58,'QoL DATA'!$A$17:$A$228,0),MATCH(S$3,'QoL DATA'!$C$16:$WWY$16,0)),"-")</f>
        <v>238.37902264600714</v>
      </c>
      <c r="T58" s="301">
        <f>IFERROR(INDEX('QoL DATA'!$C$17:$WWY$228,MATCH($B58,'QoL DATA'!$A$17:$A$228,0),MATCH(T$3,'QoL DATA'!$C$16:$WWY$16,0)),"-")</f>
        <v>3.3751785921149167</v>
      </c>
      <c r="U58" s="301">
        <f>IFERROR(INDEX('QoL DATA'!$C$17:$WWY$228,MATCH($B58,'QoL DATA'!$A$17:$A$228,0),MATCH(U$3,'QoL DATA'!$C$16:$WWY$16,0)),"-")</f>
        <v>69.013434697899797</v>
      </c>
      <c r="V58" s="301">
        <f>IFERROR(INDEX('QoL DATA'!$C$17:$WWY$228,MATCH($B58,'QoL DATA'!$A$17:$A$228,0),MATCH(V$3,'QoL DATA'!$C$16:$WWY$16,0)),"-")</f>
        <v>2.0146072835700002</v>
      </c>
      <c r="W58" s="301">
        <f>IFERROR(INDEX('QoL DATA'!$C$17:$WWY$228,MATCH($B58,'QoL DATA'!$A$17:$A$228,0),MATCH(W$3,'QoL DATA'!$C$16:$WWY$16,0)),"-")</f>
        <v>50.626963562500002</v>
      </c>
      <c r="X58" s="301" t="str">
        <f>IFERROR(INDEX('QoL DATA'!$C$17:$WWY$228,MATCH($B58,'QoL DATA'!$A$17:$A$228,0),MATCH(X$3,'QoL DATA'!$C$16:$WWY$16,0)),"-")</f>
        <v>-</v>
      </c>
      <c r="Y58" s="301">
        <f>IFERROR(INDEX('QoL DATA'!$C$17:$WWY$228,MATCH($B58,'QoL DATA'!$A$17:$A$228,0),MATCH(Y$3,'QoL DATA'!$C$16:$WWY$16,0)),"-")</f>
        <v>925.56</v>
      </c>
      <c r="Z58" s="301">
        <f>IFERROR(INDEX('QoL DATA'!$C$17:$WWY$228,MATCH($B58,'QoL DATA'!$A$17:$A$228,0),MATCH(Z$3,'QoL DATA'!$C$16:$WWY$16,0)),"-")</f>
        <v>4.78</v>
      </c>
      <c r="AA58" s="301">
        <f>IFERROR(INDEX('QoL DATA'!$C$17:$WWY$228,MATCH($B58,'QoL DATA'!$A$17:$A$228,0),MATCH(AA$3,'QoL DATA'!$C$16:$WWY$16,0)),"-")</f>
        <v>0.254816656308266</v>
      </c>
      <c r="AB58" s="301">
        <f>IFERROR(INDEX('QoL DATA'!$C$17:$WWY$228,MATCH($B58,'QoL DATA'!$A$17:$A$228,0),MATCH(AB$3,'QoL DATA'!$C$16:$WWY$16,0)),"-")</f>
        <v>1.07</v>
      </c>
      <c r="AC58" s="301">
        <f>IFERROR(INDEX('QoL DATA'!$C$17:$WWY$228,MATCH($B58,'QoL DATA'!$A$17:$A$228,0),MATCH(AC$3,'QoL DATA'!$C$16:$WWY$16,0)),"-")</f>
        <v>10282.11</v>
      </c>
      <c r="AD58" s="301">
        <f>IFERROR(INDEX('QoL DATA'!$C$17:$WWY$228,MATCH($B58,'QoL DATA'!$A$17:$A$228,0),MATCH(AD$3,'QoL DATA'!$C$16:$WWY$16,0)),"-")</f>
        <v>7.9385090894302319</v>
      </c>
      <c r="AE58" s="301">
        <f>IFERROR(INDEX('QoL DATA'!$C$17:$WWY$228,MATCH($B58,'QoL DATA'!$A$17:$A$228,0),MATCH(AE$3,'QoL DATA'!$C$16:$WWY$16,0)),"-")</f>
        <v>27.618277395875456</v>
      </c>
      <c r="AF58" s="301">
        <f>IFERROR(INDEX('QoL DATA'!$C$17:$WWY$228,MATCH($B58,'QoL DATA'!$A$17:$A$228,0),MATCH(AF$3,'QoL DATA'!$C$16:$WWY$16,0)),"-")</f>
        <v>15.8</v>
      </c>
      <c r="AG58" s="301">
        <f>IFERROR(INDEX('QoL DATA'!$C$17:$WWY$228,MATCH($B58,'QoL DATA'!$A$17:$A$228,0),MATCH(AG$3,'QoL DATA'!$C$16:$WWY$16,0)),"-")</f>
        <v>19.059999999999999</v>
      </c>
      <c r="AH58" s="301" t="str">
        <f>IFERROR(INDEX('QoL DATA'!$C$17:$WWY$228,MATCH($B58,'QoL DATA'!$A$17:$A$228,0),MATCH(AH$3,'QoL DATA'!$C$16:$WWY$16,0)),"-")</f>
        <v>-</v>
      </c>
      <c r="AI58" s="301">
        <f>IFERROR(INDEX('QoL DATA'!$C$17:$WWY$228,MATCH($B58,'QoL DATA'!$A$17:$A$228,0),MATCH(AI$3,'QoL DATA'!$C$16:$WWY$16,0)),"-")</f>
        <v>0</v>
      </c>
      <c r="AJ58" s="301">
        <f>IFERROR(INDEX('QoL DATA'!$C$17:$WWY$228,MATCH($B58,'QoL DATA'!$A$17:$A$228,0),MATCH(AJ$3,'QoL DATA'!$C$16:$WWY$16,0)),"-")</f>
        <v>83.364276396249494</v>
      </c>
      <c r="AK58" s="301">
        <f>IFERROR(INDEX('QoL DATA'!$C$17:$WWY$228,MATCH($B58,'QoL DATA'!$A$17:$A$228,0),MATCH(AK$3,'QoL DATA'!$C$16:$WWY$16,0)),"-")</f>
        <v>28.48</v>
      </c>
      <c r="AL58" s="301">
        <f>IFERROR(INDEX('QoL DATA'!$C$17:$WWY$228,MATCH($B58,'QoL DATA'!$A$17:$A$228,0),MATCH(AL$3,'QoL DATA'!$C$16:$WWY$16,0)),"-")</f>
        <v>13.72</v>
      </c>
      <c r="AM58" s="301">
        <f>IFERROR(INDEX('QoL DATA'!$C$17:$WWY$228,MATCH($B58,'QoL DATA'!$A$17:$A$228,0),MATCH(AM$3,'QoL DATA'!$C$16:$WWY$16,0)),"-")</f>
        <v>7.5</v>
      </c>
      <c r="AN58" s="301">
        <f>IFERROR(INDEX('QoL DATA'!$C$17:$WWY$228,MATCH($B58,'QoL DATA'!$A$17:$A$228,0),MATCH(AN$3,'QoL DATA'!$C$16:$WWY$16,0)),"-")</f>
        <v>68.52</v>
      </c>
      <c r="AO58" s="301">
        <f>IFERROR(INDEX('QoL DATA'!$C$17:$WWY$228,MATCH($B58,'QoL DATA'!$A$17:$A$228,0),MATCH(AO$3,'QoL DATA'!$C$16:$WWY$16,0)),"-")</f>
        <v>1.4360841773848962</v>
      </c>
      <c r="AP58" s="301">
        <f>IFERROR(INDEX('QoL DATA'!$C$17:$WWY$228,MATCH($B58,'QoL DATA'!$A$17:$A$228,0),MATCH(AP$3,'QoL DATA'!$C$16:$WWY$16,0)),"-")</f>
        <v>55.11</v>
      </c>
      <c r="AQ58" s="301">
        <f>IFERROR(INDEX('QoL DATA'!$C$17:$WWY$228,MATCH($B58,'QoL DATA'!$A$17:$A$228,0),MATCH(AQ$3,'QoL DATA'!$C$16:$WWY$16,0)),"-")</f>
        <v>48.670886075949369</v>
      </c>
      <c r="AR58" s="301">
        <f>IFERROR(INDEX('QoL DATA'!$C$17:$WWY$228,MATCH($B58,'QoL DATA'!$A$17:$A$228,0),MATCH(AR$3,'QoL DATA'!$C$16:$WWY$16,0)),"-")</f>
        <v>3.85</v>
      </c>
      <c r="AS58" s="301">
        <f>IFERROR(INDEX('QoL DATA'!$C$17:$WWY$228,MATCH($B58,'QoL DATA'!$A$17:$A$228,0),MATCH(AS$3,'QoL DATA'!$C$16:$WWY$16,0)),"-")</f>
        <v>0.84108926186280097</v>
      </c>
      <c r="AT58" s="301">
        <f>IFERROR(INDEX('QoL DATA'!$C$17:$WWY$228,MATCH($B58,'QoL DATA'!$A$17:$A$228,0),MATCH(AT$3,'QoL DATA'!$C$16:$WWY$16,0)),"-")</f>
        <v>65.405953260707435</v>
      </c>
      <c r="AU58" s="327"/>
    </row>
    <row r="59" spans="1:47">
      <c r="A59" s="325" t="str">
        <f>'TQoL Indexes'!B37</f>
        <v>Dobje</v>
      </c>
      <c r="B59" s="326">
        <f>'TQoL Indexes'!C37</f>
        <v>154</v>
      </c>
      <c r="C59" s="301" t="str">
        <f>IFERROR(INDEX('QoL DATA'!$C$17:$WWY$228,MATCH($B59,'QoL DATA'!$A$17:$A$228,0),MATCH(C$3,'QoL DATA'!$C$16:$WWY$16,0)),"-")</f>
        <v>-</v>
      </c>
      <c r="D59" s="301">
        <f>IFERROR(INDEX('QoL DATA'!$C$17:$WWY$228,MATCH($B59,'QoL DATA'!$A$17:$A$228,0),MATCH(D$3,'QoL DATA'!$C$16:$WWY$16,0)),"-")</f>
        <v>89.3</v>
      </c>
      <c r="E59" s="301">
        <f>IFERROR(INDEX('QoL DATA'!$C$17:$WWY$228,MATCH($B59,'QoL DATA'!$A$17:$A$228,0),MATCH(E$3,'QoL DATA'!$C$16:$WWY$16,0)),"-")</f>
        <v>388.9</v>
      </c>
      <c r="F59" s="301">
        <f>IFERROR(INDEX('QoL DATA'!$C$17:$WWY$228,MATCH($B59,'QoL DATA'!$A$17:$A$228,0),MATCH(F$3,'QoL DATA'!$C$16:$WWY$16,0)),"-")</f>
        <v>0</v>
      </c>
      <c r="G59" s="301">
        <f>IFERROR(INDEX('QoL DATA'!$C$17:$WWY$228,MATCH($B59,'QoL DATA'!$A$17:$A$228,0),MATCH(G$3,'QoL DATA'!$C$16:$WWY$16,0)),"-")</f>
        <v>96.303901437371664</v>
      </c>
      <c r="H59" s="301">
        <f>IFERROR(INDEX('QoL DATA'!$C$17:$WWY$228,MATCH($B59,'QoL DATA'!$A$17:$A$228,0),MATCH(H$3,'QoL DATA'!$C$16:$WWY$16,0)),"-")</f>
        <v>4</v>
      </c>
      <c r="I59" s="301">
        <f>IFERROR(INDEX('QoL DATA'!$C$17:$WWY$228,MATCH($B59,'QoL DATA'!$A$17:$A$228,0),MATCH(I$3,'QoL DATA'!$C$16:$WWY$16,0)),"-")</f>
        <v>57.056451612903224</v>
      </c>
      <c r="J59" s="301">
        <f>IFERROR(INDEX('QoL DATA'!$C$17:$WWY$228,MATCH($B59,'QoL DATA'!$A$17:$A$228,0),MATCH(J$3,'QoL DATA'!$C$16:$WWY$16,0)),"-")</f>
        <v>95.687885010266939</v>
      </c>
      <c r="K59" s="301">
        <f>IFERROR(INDEX('QoL DATA'!$C$17:$WWY$228,MATCH($B59,'QoL DATA'!$A$17:$A$228,0),MATCH(K$3,'QoL DATA'!$C$16:$WWY$16,0)),"-")</f>
        <v>0</v>
      </c>
      <c r="L59" s="301">
        <f>IFERROR(INDEX('QoL DATA'!$C$17:$WWY$228,MATCH($B59,'QoL DATA'!$A$17:$A$228,0),MATCH(L$3,'QoL DATA'!$C$16:$WWY$16,0)),"-")</f>
        <v>0</v>
      </c>
      <c r="M59" s="301">
        <f>IFERROR(INDEX('QoL DATA'!$C$17:$WWY$228,MATCH($B59,'QoL DATA'!$A$17:$A$228,0),MATCH(M$3,'QoL DATA'!$C$16:$WWY$16,0)),"-")</f>
        <v>14</v>
      </c>
      <c r="N59" s="301">
        <f>IFERROR(INDEX('QoL DATA'!$C$17:$WWY$228,MATCH($B59,'QoL DATA'!$A$17:$A$228,0),MATCH(N$3,'QoL DATA'!$C$16:$WWY$16,0)),"-")</f>
        <v>37.299999999999997</v>
      </c>
      <c r="O59" s="301">
        <f>IFERROR(INDEX('QoL DATA'!$C$17:$WWY$228,MATCH($B59,'QoL DATA'!$A$17:$A$228,0),MATCH(O$3,'QoL DATA'!$C$16:$WWY$16,0)),"-")</f>
        <v>0</v>
      </c>
      <c r="P59" s="301">
        <f>IFERROR(INDEX('QoL DATA'!$C$17:$WWY$228,MATCH($B59,'QoL DATA'!$A$17:$A$228,0),MATCH(P$3,'QoL DATA'!$C$16:$WWY$16,0)),"-")</f>
        <v>2.7720739219712529</v>
      </c>
      <c r="Q59" s="301" t="str">
        <f>IFERROR(INDEX('QoL DATA'!$C$17:$WWY$228,MATCH($B59,'QoL DATA'!$A$17:$A$228,0),MATCH(Q$3,'QoL DATA'!$C$16:$WWY$16,0)),"-")</f>
        <v>-</v>
      </c>
      <c r="R59" s="301" t="str">
        <f>IFERROR(INDEX('QoL DATA'!$C$17:$WWY$228,MATCH($B59,'QoL DATA'!$A$17:$A$228,0),MATCH(R$3,'QoL DATA'!$C$16:$WWY$16,0)),"-")</f>
        <v>-</v>
      </c>
      <c r="S59" s="301">
        <f>IFERROR(INDEX('QoL DATA'!$C$17:$WWY$228,MATCH($B59,'QoL DATA'!$A$17:$A$228,0),MATCH(S$3,'QoL DATA'!$C$16:$WWY$16,0)),"-")</f>
        <v>103.62694300518135</v>
      </c>
      <c r="T59" s="301">
        <f>IFERROR(INDEX('QoL DATA'!$C$17:$WWY$228,MATCH($B59,'QoL DATA'!$A$17:$A$228,0),MATCH(T$3,'QoL DATA'!$C$16:$WWY$16,0)),"-")</f>
        <v>4.0251313571924259</v>
      </c>
      <c r="U59" s="301">
        <f>IFERROR(INDEX('QoL DATA'!$C$17:$WWY$228,MATCH($B59,'QoL DATA'!$A$17:$A$228,0),MATCH(U$3,'QoL DATA'!$C$16:$WWY$16,0)),"-")</f>
        <v>36.982482348540998</v>
      </c>
      <c r="V59" s="301">
        <f>IFERROR(INDEX('QoL DATA'!$C$17:$WWY$228,MATCH($B59,'QoL DATA'!$A$17:$A$228,0),MATCH(V$3,'QoL DATA'!$C$16:$WWY$16,0)),"-")</f>
        <v>1.34503136448</v>
      </c>
      <c r="W59" s="301">
        <f>IFERROR(INDEX('QoL DATA'!$C$17:$WWY$228,MATCH($B59,'QoL DATA'!$A$17:$A$228,0),MATCH(W$3,'QoL DATA'!$C$16:$WWY$16,0)),"-")</f>
        <v>0.41826530570999998</v>
      </c>
      <c r="X59" s="301" t="str">
        <f>IFERROR(INDEX('QoL DATA'!$C$17:$WWY$228,MATCH($B59,'QoL DATA'!$A$17:$A$228,0),MATCH(X$3,'QoL DATA'!$C$16:$WWY$16,0)),"-")</f>
        <v>-</v>
      </c>
      <c r="Y59" s="301">
        <f>IFERROR(INDEX('QoL DATA'!$C$17:$WWY$228,MATCH($B59,'QoL DATA'!$A$17:$A$228,0),MATCH(Y$3,'QoL DATA'!$C$16:$WWY$16,0)),"-")</f>
        <v>1354.95</v>
      </c>
      <c r="Z59" s="301">
        <f>IFERROR(INDEX('QoL DATA'!$C$17:$WWY$228,MATCH($B59,'QoL DATA'!$A$17:$A$228,0),MATCH(Z$3,'QoL DATA'!$C$16:$WWY$16,0)),"-")</f>
        <v>7.39</v>
      </c>
      <c r="AA59" s="301">
        <f>IFERROR(INDEX('QoL DATA'!$C$17:$WWY$228,MATCH($B59,'QoL DATA'!$A$17:$A$228,0),MATCH(AA$3,'QoL DATA'!$C$16:$WWY$16,0)),"-")</f>
        <v>0</v>
      </c>
      <c r="AB59" s="301">
        <f>IFERROR(INDEX('QoL DATA'!$C$17:$WWY$228,MATCH($B59,'QoL DATA'!$A$17:$A$228,0),MATCH(AB$3,'QoL DATA'!$C$16:$WWY$16,0)),"-")</f>
        <v>1.43</v>
      </c>
      <c r="AC59" s="301">
        <f>IFERROR(INDEX('QoL DATA'!$C$17:$WWY$228,MATCH($B59,'QoL DATA'!$A$17:$A$228,0),MATCH(AC$3,'QoL DATA'!$C$16:$WWY$16,0)),"-")</f>
        <v>9293.2000000000007</v>
      </c>
      <c r="AD59" s="301">
        <f>IFERROR(INDEX('QoL DATA'!$C$17:$WWY$228,MATCH($B59,'QoL DATA'!$A$17:$A$228,0),MATCH(AD$3,'QoL DATA'!$C$16:$WWY$16,0)),"-")</f>
        <v>6.439529075990011</v>
      </c>
      <c r="AE59" s="301">
        <f>IFERROR(INDEX('QoL DATA'!$C$17:$WWY$228,MATCH($B59,'QoL DATA'!$A$17:$A$228,0),MATCH(AE$3,'QoL DATA'!$C$16:$WWY$16,0)),"-")</f>
        <v>24.767225325884542</v>
      </c>
      <c r="AF59" s="301">
        <f>IFERROR(INDEX('QoL DATA'!$C$17:$WWY$228,MATCH($B59,'QoL DATA'!$A$17:$A$228,0),MATCH(AF$3,'QoL DATA'!$C$16:$WWY$16,0)),"-")</f>
        <v>12.4</v>
      </c>
      <c r="AG59" s="301">
        <f>IFERROR(INDEX('QoL DATA'!$C$17:$WWY$228,MATCH($B59,'QoL DATA'!$A$17:$A$228,0),MATCH(AG$3,'QoL DATA'!$C$16:$WWY$16,0)),"-")</f>
        <v>22.25</v>
      </c>
      <c r="AH59" s="301" t="str">
        <f>IFERROR(INDEX('QoL DATA'!$C$17:$WWY$228,MATCH($B59,'QoL DATA'!$A$17:$A$228,0),MATCH(AH$3,'QoL DATA'!$C$16:$WWY$16,0)),"-")</f>
        <v>-</v>
      </c>
      <c r="AI59" s="301">
        <f>IFERROR(INDEX('QoL DATA'!$C$17:$WWY$228,MATCH($B59,'QoL DATA'!$A$17:$A$228,0),MATCH(AI$3,'QoL DATA'!$C$16:$WWY$16,0)),"-")</f>
        <v>0</v>
      </c>
      <c r="AJ59" s="301">
        <f>IFERROR(INDEX('QoL DATA'!$C$17:$WWY$228,MATCH($B59,'QoL DATA'!$A$17:$A$228,0),MATCH(AJ$3,'QoL DATA'!$C$16:$WWY$16,0)),"-")</f>
        <v>100.30232678386764</v>
      </c>
      <c r="AK59" s="301">
        <f>IFERROR(INDEX('QoL DATA'!$C$17:$WWY$228,MATCH($B59,'QoL DATA'!$A$17:$A$228,0),MATCH(AK$3,'QoL DATA'!$C$16:$WWY$16,0)),"-")</f>
        <v>60.06</v>
      </c>
      <c r="AL59" s="301">
        <f>IFERROR(INDEX('QoL DATA'!$C$17:$WWY$228,MATCH($B59,'QoL DATA'!$A$17:$A$228,0),MATCH(AL$3,'QoL DATA'!$C$16:$WWY$16,0)),"-")</f>
        <v>16.59</v>
      </c>
      <c r="AM59" s="301">
        <f>IFERROR(INDEX('QoL DATA'!$C$17:$WWY$228,MATCH($B59,'QoL DATA'!$A$17:$A$228,0),MATCH(AM$3,'QoL DATA'!$C$16:$WWY$16,0)),"-")</f>
        <v>7.3</v>
      </c>
      <c r="AN59" s="301">
        <f>IFERROR(INDEX('QoL DATA'!$C$17:$WWY$228,MATCH($B59,'QoL DATA'!$A$17:$A$228,0),MATCH(AN$3,'QoL DATA'!$C$16:$WWY$16,0)),"-")</f>
        <v>63.53</v>
      </c>
      <c r="AO59" s="301">
        <f>IFERROR(INDEX('QoL DATA'!$C$17:$WWY$228,MATCH($B59,'QoL DATA'!$A$17:$A$228,0),MATCH(AO$3,'QoL DATA'!$C$16:$WWY$16,0)),"-")</f>
        <v>2.6571817034087597</v>
      </c>
      <c r="AP59" s="301">
        <f>IFERROR(INDEX('QoL DATA'!$C$17:$WWY$228,MATCH($B59,'QoL DATA'!$A$17:$A$228,0),MATCH(AP$3,'QoL DATA'!$C$16:$WWY$16,0)),"-")</f>
        <v>77.47</v>
      </c>
      <c r="AQ59" s="301">
        <f>IFERROR(INDEX('QoL DATA'!$C$17:$WWY$228,MATCH($B59,'QoL DATA'!$A$17:$A$228,0),MATCH(AQ$3,'QoL DATA'!$C$16:$WWY$16,0)),"-")</f>
        <v>44.33617539585871</v>
      </c>
      <c r="AR59" s="301">
        <f>IFERROR(INDEX('QoL DATA'!$C$17:$WWY$228,MATCH($B59,'QoL DATA'!$A$17:$A$228,0),MATCH(AR$3,'QoL DATA'!$C$16:$WWY$16,0)),"-")</f>
        <v>3.58</v>
      </c>
      <c r="AS59" s="301">
        <f>IFERROR(INDEX('QoL DATA'!$C$17:$WWY$228,MATCH($B59,'QoL DATA'!$A$17:$A$228,0),MATCH(AS$3,'QoL DATA'!$C$16:$WWY$16,0)),"-")</f>
        <v>1.6009148294122542</v>
      </c>
      <c r="AT59" s="301">
        <f>IFERROR(INDEX('QoL DATA'!$C$17:$WWY$228,MATCH($B59,'QoL DATA'!$A$17:$A$228,0),MATCH(AT$3,'QoL DATA'!$C$16:$WWY$16,0)),"-")</f>
        <v>31.73959957455223</v>
      </c>
      <c r="AU59" s="327"/>
    </row>
    <row r="60" spans="1:47">
      <c r="A60" s="325" t="str">
        <f>'TQoL Indexes'!B38</f>
        <v>Dobrepolje</v>
      </c>
      <c r="B60" s="326">
        <f>'TQoL Indexes'!C38</f>
        <v>20</v>
      </c>
      <c r="C60" s="301">
        <f>IFERROR(INDEX('QoL DATA'!$C$17:$WWY$228,MATCH($B60,'QoL DATA'!$A$17:$A$228,0),MATCH(C$3,'QoL DATA'!$C$16:$WWY$16,0)),"-")</f>
        <v>22.096420745069395</v>
      </c>
      <c r="D60" s="301">
        <f>IFERROR(INDEX('QoL DATA'!$C$17:$WWY$228,MATCH($B60,'QoL DATA'!$A$17:$A$228,0),MATCH(D$3,'QoL DATA'!$C$16:$WWY$16,0)),"-")</f>
        <v>104.3</v>
      </c>
      <c r="E60" s="301">
        <f>IFERROR(INDEX('QoL DATA'!$C$17:$WWY$228,MATCH($B60,'QoL DATA'!$A$17:$A$228,0),MATCH(E$3,'QoL DATA'!$C$16:$WWY$16,0)),"-")</f>
        <v>572.20000000000005</v>
      </c>
      <c r="F60" s="301">
        <f>IFERROR(INDEX('QoL DATA'!$C$17:$WWY$228,MATCH($B60,'QoL DATA'!$A$17:$A$228,0),MATCH(F$3,'QoL DATA'!$C$16:$WWY$16,0)),"-")</f>
        <v>0</v>
      </c>
      <c r="G60" s="301">
        <f>IFERROR(INDEX('QoL DATA'!$C$17:$WWY$228,MATCH($B60,'QoL DATA'!$A$17:$A$228,0),MATCH(G$3,'QoL DATA'!$C$16:$WWY$16,0)),"-")</f>
        <v>85.546875</v>
      </c>
      <c r="H60" s="301">
        <f>IFERROR(INDEX('QoL DATA'!$C$17:$WWY$228,MATCH($B60,'QoL DATA'!$A$17:$A$228,0),MATCH(H$3,'QoL DATA'!$C$16:$WWY$16,0)),"-")</f>
        <v>4</v>
      </c>
      <c r="I60" s="301">
        <f>IFERROR(INDEX('QoL DATA'!$C$17:$WWY$228,MATCH($B60,'QoL DATA'!$A$17:$A$228,0),MATCH(I$3,'QoL DATA'!$C$16:$WWY$16,0)),"-")</f>
        <v>61.233933161953722</v>
      </c>
      <c r="J60" s="301">
        <f>IFERROR(INDEX('QoL DATA'!$C$17:$WWY$228,MATCH($B60,'QoL DATA'!$A$17:$A$228,0),MATCH(J$3,'QoL DATA'!$C$16:$WWY$16,0)),"-")</f>
        <v>47.447916666666664</v>
      </c>
      <c r="K60" s="301">
        <f>IFERROR(INDEX('QoL DATA'!$C$17:$WWY$228,MATCH($B60,'QoL DATA'!$A$17:$A$228,0),MATCH(K$3,'QoL DATA'!$C$16:$WWY$16,0)),"-")</f>
        <v>69.489999999999995</v>
      </c>
      <c r="L60" s="301">
        <f>IFERROR(INDEX('QoL DATA'!$C$17:$WWY$228,MATCH($B60,'QoL DATA'!$A$17:$A$228,0),MATCH(L$3,'QoL DATA'!$C$16:$WWY$16,0)),"-")</f>
        <v>1.5753938484621155</v>
      </c>
      <c r="M60" s="301">
        <f>IFERROR(INDEX('QoL DATA'!$C$17:$WWY$228,MATCH($B60,'QoL DATA'!$A$17:$A$228,0),MATCH(M$3,'QoL DATA'!$C$16:$WWY$16,0)),"-")</f>
        <v>26.5</v>
      </c>
      <c r="N60" s="301">
        <f>IFERROR(INDEX('QoL DATA'!$C$17:$WWY$228,MATCH($B60,'QoL DATA'!$A$17:$A$228,0),MATCH(N$3,'QoL DATA'!$C$16:$WWY$16,0)),"-")</f>
        <v>55.3</v>
      </c>
      <c r="O60" s="301">
        <f>IFERROR(INDEX('QoL DATA'!$C$17:$WWY$228,MATCH($B60,'QoL DATA'!$A$17:$A$228,0),MATCH(O$3,'QoL DATA'!$C$16:$WWY$16,0)),"-")</f>
        <v>0.18235747303543914</v>
      </c>
      <c r="P60" s="301">
        <f>IFERROR(INDEX('QoL DATA'!$C$17:$WWY$228,MATCH($B60,'QoL DATA'!$A$17:$A$228,0),MATCH(P$3,'QoL DATA'!$C$16:$WWY$16,0)),"-")</f>
        <v>69.401041666666657</v>
      </c>
      <c r="Q60" s="301" t="str">
        <f>IFERROR(INDEX('QoL DATA'!$C$17:$WWY$228,MATCH($B60,'QoL DATA'!$A$17:$A$228,0),MATCH(Q$3,'QoL DATA'!$C$16:$WWY$16,0)),"-")</f>
        <v>-</v>
      </c>
      <c r="R60" s="301" t="str">
        <f>IFERROR(INDEX('QoL DATA'!$C$17:$WWY$228,MATCH($B60,'QoL DATA'!$A$17:$A$228,0),MATCH(R$3,'QoL DATA'!$C$16:$WWY$16,0)),"-")</f>
        <v>-</v>
      </c>
      <c r="S60" s="301">
        <f>IFERROR(INDEX('QoL DATA'!$C$17:$WWY$228,MATCH($B60,'QoL DATA'!$A$17:$A$228,0),MATCH(S$3,'QoL DATA'!$C$16:$WWY$16,0)),"-")</f>
        <v>26.055237102657632</v>
      </c>
      <c r="T60" s="301">
        <f>IFERROR(INDEX('QoL DATA'!$C$17:$WWY$228,MATCH($B60,'QoL DATA'!$A$17:$A$228,0),MATCH(T$3,'QoL DATA'!$C$16:$WWY$16,0)),"-")</f>
        <v>5.7552843601895738</v>
      </c>
      <c r="U60" s="301">
        <f>IFERROR(INDEX('QoL DATA'!$C$17:$WWY$228,MATCH($B60,'QoL DATA'!$A$17:$A$228,0),MATCH(U$3,'QoL DATA'!$C$16:$WWY$16,0)),"-")</f>
        <v>77.808245175796671</v>
      </c>
      <c r="V60" s="301">
        <f>IFERROR(INDEX('QoL DATA'!$C$17:$WWY$228,MATCH($B60,'QoL DATA'!$A$17:$A$228,0),MATCH(V$3,'QoL DATA'!$C$16:$WWY$16,0)),"-")</f>
        <v>0.82179505656999996</v>
      </c>
      <c r="W60" s="301">
        <f>IFERROR(INDEX('QoL DATA'!$C$17:$WWY$228,MATCH($B60,'QoL DATA'!$A$17:$A$228,0),MATCH(W$3,'QoL DATA'!$C$16:$WWY$16,0)),"-")</f>
        <v>99.997735727700004</v>
      </c>
      <c r="X60" s="301" t="str">
        <f>IFERROR(INDEX('QoL DATA'!$C$17:$WWY$228,MATCH($B60,'QoL DATA'!$A$17:$A$228,0),MATCH(X$3,'QoL DATA'!$C$16:$WWY$16,0)),"-")</f>
        <v>-</v>
      </c>
      <c r="Y60" s="301">
        <f>IFERROR(INDEX('QoL DATA'!$C$17:$WWY$228,MATCH($B60,'QoL DATA'!$A$17:$A$228,0),MATCH(Y$3,'QoL DATA'!$C$16:$WWY$16,0)),"-")</f>
        <v>1065.6600000000001</v>
      </c>
      <c r="Z60" s="301">
        <f>IFERROR(INDEX('QoL DATA'!$C$17:$WWY$228,MATCH($B60,'QoL DATA'!$A$17:$A$228,0),MATCH(Z$3,'QoL DATA'!$C$16:$WWY$16,0)),"-")</f>
        <v>7.11</v>
      </c>
      <c r="AA60" s="301">
        <f>IFERROR(INDEX('QoL DATA'!$C$17:$WWY$228,MATCH($B60,'QoL DATA'!$A$17:$A$228,0),MATCH(AA$3,'QoL DATA'!$C$16:$WWY$16,0)),"-")</f>
        <v>0.10245114361089055</v>
      </c>
      <c r="AB60" s="301">
        <f>IFERROR(INDEX('QoL DATA'!$C$17:$WWY$228,MATCH($B60,'QoL DATA'!$A$17:$A$228,0),MATCH(AB$3,'QoL DATA'!$C$16:$WWY$16,0)),"-")</f>
        <v>2.4900000000000002</v>
      </c>
      <c r="AC60" s="301">
        <f>IFERROR(INDEX('QoL DATA'!$C$17:$WWY$228,MATCH($B60,'QoL DATA'!$A$17:$A$228,0),MATCH(AC$3,'QoL DATA'!$C$16:$WWY$16,0)),"-")</f>
        <v>10025.1</v>
      </c>
      <c r="AD60" s="301">
        <f>IFERROR(INDEX('QoL DATA'!$C$17:$WWY$228,MATCH($B60,'QoL DATA'!$A$17:$A$228,0),MATCH(AD$3,'QoL DATA'!$C$16:$WWY$16,0)),"-")</f>
        <v>6.5502183406113534</v>
      </c>
      <c r="AE60" s="301">
        <f>IFERROR(INDEX('QoL DATA'!$C$17:$WWY$228,MATCH($B60,'QoL DATA'!$A$17:$A$228,0),MATCH(AE$3,'QoL DATA'!$C$16:$WWY$16,0)),"-")</f>
        <v>25.023696682464454</v>
      </c>
      <c r="AF60" s="301">
        <f>IFERROR(INDEX('QoL DATA'!$C$17:$WWY$228,MATCH($B60,'QoL DATA'!$A$17:$A$228,0),MATCH(AF$3,'QoL DATA'!$C$16:$WWY$16,0)),"-")</f>
        <v>9.8000000000000007</v>
      </c>
      <c r="AG60" s="301">
        <f>IFERROR(INDEX('QoL DATA'!$C$17:$WWY$228,MATCH($B60,'QoL DATA'!$A$17:$A$228,0),MATCH(AG$3,'QoL DATA'!$C$16:$WWY$16,0)),"-")</f>
        <v>20.36</v>
      </c>
      <c r="AH60" s="301" t="str">
        <f>IFERROR(INDEX('QoL DATA'!$C$17:$WWY$228,MATCH($B60,'QoL DATA'!$A$17:$A$228,0),MATCH(AH$3,'QoL DATA'!$C$16:$WWY$16,0)),"-")</f>
        <v>-</v>
      </c>
      <c r="AI60" s="301">
        <f>IFERROR(INDEX('QoL DATA'!$C$17:$WWY$228,MATCH($B60,'QoL DATA'!$A$17:$A$228,0),MATCH(AI$3,'QoL DATA'!$C$16:$WWY$16,0)),"-")</f>
        <v>17.785502989342344</v>
      </c>
      <c r="AJ60" s="301">
        <f>IFERROR(INDEX('QoL DATA'!$C$17:$WWY$228,MATCH($B60,'QoL DATA'!$A$17:$A$228,0),MATCH(AJ$3,'QoL DATA'!$C$16:$WWY$16,0)),"-")</f>
        <v>384.30115453998798</v>
      </c>
      <c r="AK60" s="301">
        <f>IFERROR(INDEX('QoL DATA'!$C$17:$WWY$228,MATCH($B60,'QoL DATA'!$A$17:$A$228,0),MATCH(AK$3,'QoL DATA'!$C$16:$WWY$16,0)),"-")</f>
        <v>16.739999999999998</v>
      </c>
      <c r="AL60" s="301">
        <f>IFERROR(INDEX('QoL DATA'!$C$17:$WWY$228,MATCH($B60,'QoL DATA'!$A$17:$A$228,0),MATCH(AL$3,'QoL DATA'!$C$16:$WWY$16,0)),"-")</f>
        <v>14.3</v>
      </c>
      <c r="AM60" s="301">
        <f>IFERROR(INDEX('QoL DATA'!$C$17:$WWY$228,MATCH($B60,'QoL DATA'!$A$17:$A$228,0),MATCH(AM$3,'QoL DATA'!$C$16:$WWY$16,0)),"-")</f>
        <v>7.5</v>
      </c>
      <c r="AN60" s="301">
        <f>IFERROR(INDEX('QoL DATA'!$C$17:$WWY$228,MATCH($B60,'QoL DATA'!$A$17:$A$228,0),MATCH(AN$3,'QoL DATA'!$C$16:$WWY$16,0)),"-")</f>
        <v>64.12</v>
      </c>
      <c r="AO60" s="301">
        <f>IFERROR(INDEX('QoL DATA'!$C$17:$WWY$228,MATCH($B60,'QoL DATA'!$A$17:$A$228,0),MATCH(AO$3,'QoL DATA'!$C$16:$WWY$16,0)),"-")</f>
        <v>14.562530218879759</v>
      </c>
      <c r="AP60" s="301">
        <f>IFERROR(INDEX('QoL DATA'!$C$17:$WWY$228,MATCH($B60,'QoL DATA'!$A$17:$A$228,0),MATCH(AP$3,'QoL DATA'!$C$16:$WWY$16,0)),"-")</f>
        <v>70.28</v>
      </c>
      <c r="AQ60" s="301">
        <f>IFERROR(INDEX('QoL DATA'!$C$17:$WWY$228,MATCH($B60,'QoL DATA'!$A$17:$A$228,0),MATCH(AQ$3,'QoL DATA'!$C$16:$WWY$16,0)),"-")</f>
        <v>59.578030810448759</v>
      </c>
      <c r="AR60" s="301">
        <f>IFERROR(INDEX('QoL DATA'!$C$17:$WWY$228,MATCH($B60,'QoL DATA'!$A$17:$A$228,0),MATCH(AR$3,'QoL DATA'!$C$16:$WWY$16,0)),"-")</f>
        <v>3.69</v>
      </c>
      <c r="AS60" s="301">
        <f>IFERROR(INDEX('QoL DATA'!$C$17:$WWY$228,MATCH($B60,'QoL DATA'!$A$17:$A$228,0),MATCH(AS$3,'QoL DATA'!$C$16:$WWY$16,0)),"-")</f>
        <v>0.65923411530866283</v>
      </c>
      <c r="AT60" s="301">
        <f>IFERROR(INDEX('QoL DATA'!$C$17:$WWY$228,MATCH($B60,'QoL DATA'!$A$17:$A$228,0),MATCH(AT$3,'QoL DATA'!$C$16:$WWY$16,0)),"-")</f>
        <v>76.637563451595611</v>
      </c>
      <c r="AU60" s="327"/>
    </row>
    <row r="61" spans="1:47">
      <c r="A61" s="325" t="str">
        <f>'TQoL Indexes'!B39</f>
        <v>Dobrna</v>
      </c>
      <c r="B61" s="326">
        <f>'TQoL Indexes'!C39</f>
        <v>155</v>
      </c>
      <c r="C61" s="301">
        <f>IFERROR(INDEX('QoL DATA'!$C$17:$WWY$228,MATCH($B61,'QoL DATA'!$A$17:$A$228,0),MATCH(C$3,'QoL DATA'!$C$16:$WWY$16,0)),"-")</f>
        <v>98.403707518022657</v>
      </c>
      <c r="D61" s="301">
        <f>IFERROR(INDEX('QoL DATA'!$C$17:$WWY$228,MATCH($B61,'QoL DATA'!$A$17:$A$228,0),MATCH(D$3,'QoL DATA'!$C$16:$WWY$16,0)),"-")</f>
        <v>85.8</v>
      </c>
      <c r="E61" s="301">
        <f>IFERROR(INDEX('QoL DATA'!$C$17:$WWY$228,MATCH($B61,'QoL DATA'!$A$17:$A$228,0),MATCH(E$3,'QoL DATA'!$C$16:$WWY$16,0)),"-")</f>
        <v>388.9</v>
      </c>
      <c r="F61" s="301">
        <f>IFERROR(INDEX('QoL DATA'!$C$17:$WWY$228,MATCH($B61,'QoL DATA'!$A$17:$A$228,0),MATCH(F$3,'QoL DATA'!$C$16:$WWY$16,0)),"-")</f>
        <v>0</v>
      </c>
      <c r="G61" s="301">
        <f>IFERROR(INDEX('QoL DATA'!$C$17:$WWY$228,MATCH($B61,'QoL DATA'!$A$17:$A$228,0),MATCH(G$3,'QoL DATA'!$C$16:$WWY$16,0)),"-")</f>
        <v>89.892008639308855</v>
      </c>
      <c r="H61" s="301">
        <f>IFERROR(INDEX('QoL DATA'!$C$17:$WWY$228,MATCH($B61,'QoL DATA'!$A$17:$A$228,0),MATCH(H$3,'QoL DATA'!$C$16:$WWY$16,0)),"-")</f>
        <v>4</v>
      </c>
      <c r="I61" s="301">
        <f>IFERROR(INDEX('QoL DATA'!$C$17:$WWY$228,MATCH($B61,'QoL DATA'!$A$17:$A$228,0),MATCH(I$3,'QoL DATA'!$C$16:$WWY$16,0)),"-")</f>
        <v>54.111405835543771</v>
      </c>
      <c r="J61" s="301">
        <f>IFERROR(INDEX('QoL DATA'!$C$17:$WWY$228,MATCH($B61,'QoL DATA'!$A$17:$A$228,0),MATCH(J$3,'QoL DATA'!$C$16:$WWY$16,0)),"-")</f>
        <v>91.61987041036717</v>
      </c>
      <c r="K61" s="301">
        <f>IFERROR(INDEX('QoL DATA'!$C$17:$WWY$228,MATCH($B61,'QoL DATA'!$A$17:$A$228,0),MATCH(K$3,'QoL DATA'!$C$16:$WWY$16,0)),"-")</f>
        <v>0</v>
      </c>
      <c r="L61" s="301">
        <f>IFERROR(INDEX('QoL DATA'!$C$17:$WWY$228,MATCH($B61,'QoL DATA'!$A$17:$A$228,0),MATCH(L$3,'QoL DATA'!$C$16:$WWY$16,0)),"-")</f>
        <v>0</v>
      </c>
      <c r="M61" s="301">
        <f>IFERROR(INDEX('QoL DATA'!$C$17:$WWY$228,MATCH($B61,'QoL DATA'!$A$17:$A$228,0),MATCH(M$3,'QoL DATA'!$C$16:$WWY$16,0)),"-")</f>
        <v>20.2</v>
      </c>
      <c r="N61" s="301">
        <f>IFERROR(INDEX('QoL DATA'!$C$17:$WWY$228,MATCH($B61,'QoL DATA'!$A$17:$A$228,0),MATCH(N$3,'QoL DATA'!$C$16:$WWY$16,0)),"-")</f>
        <v>63.6</v>
      </c>
      <c r="O61" s="301">
        <f>IFERROR(INDEX('QoL DATA'!$C$17:$WWY$228,MATCH($B61,'QoL DATA'!$A$17:$A$228,0),MATCH(O$3,'QoL DATA'!$C$16:$WWY$16,0)),"-")</f>
        <v>0.97969656403391348</v>
      </c>
      <c r="P61" s="301">
        <f>IFERROR(INDEX('QoL DATA'!$C$17:$WWY$228,MATCH($B61,'QoL DATA'!$A$17:$A$228,0),MATCH(P$3,'QoL DATA'!$C$16:$WWY$16,0)),"-")</f>
        <v>57.149028077753783</v>
      </c>
      <c r="Q61" s="301" t="str">
        <f>IFERROR(INDEX('QoL DATA'!$C$17:$WWY$228,MATCH($B61,'QoL DATA'!$A$17:$A$228,0),MATCH(Q$3,'QoL DATA'!$C$16:$WWY$16,0)),"-")</f>
        <v>-</v>
      </c>
      <c r="R61" s="301" t="str">
        <f>IFERROR(INDEX('QoL DATA'!$C$17:$WWY$228,MATCH($B61,'QoL DATA'!$A$17:$A$228,0),MATCH(R$3,'QoL DATA'!$C$16:$WWY$16,0)),"-")</f>
        <v>-</v>
      </c>
      <c r="S61" s="301">
        <f>IFERROR(INDEX('QoL DATA'!$C$17:$WWY$228,MATCH($B61,'QoL DATA'!$A$17:$A$228,0),MATCH(S$3,'QoL DATA'!$C$16:$WWY$16,0)),"-")</f>
        <v>44.642857142857139</v>
      </c>
      <c r="T61" s="301">
        <f>IFERROR(INDEX('QoL DATA'!$C$17:$WWY$228,MATCH($B61,'QoL DATA'!$A$17:$A$228,0),MATCH(T$3,'QoL DATA'!$C$16:$WWY$16,0)),"-")</f>
        <v>3.1203189694832081</v>
      </c>
      <c r="U61" s="301">
        <f>IFERROR(INDEX('QoL DATA'!$C$17:$WWY$228,MATCH($B61,'QoL DATA'!$A$17:$A$228,0),MATCH(U$3,'QoL DATA'!$C$16:$WWY$16,0)),"-")</f>
        <v>61.419740021213002</v>
      </c>
      <c r="V61" s="301">
        <f>IFERROR(INDEX('QoL DATA'!$C$17:$WWY$228,MATCH($B61,'QoL DATA'!$A$17:$A$228,0),MATCH(V$3,'QoL DATA'!$C$16:$WWY$16,0)),"-")</f>
        <v>0.45848289370500001</v>
      </c>
      <c r="W61" s="301">
        <f>IFERROR(INDEX('QoL DATA'!$C$17:$WWY$228,MATCH($B61,'QoL DATA'!$A$17:$A$228,0),MATCH(W$3,'QoL DATA'!$C$16:$WWY$16,0)),"-")</f>
        <v>21.916734186300001</v>
      </c>
      <c r="X61" s="301" t="str">
        <f>IFERROR(INDEX('QoL DATA'!$C$17:$WWY$228,MATCH($B61,'QoL DATA'!$A$17:$A$228,0),MATCH(X$3,'QoL DATA'!$C$16:$WWY$16,0)),"-")</f>
        <v>-</v>
      </c>
      <c r="Y61" s="301">
        <f>IFERROR(INDEX('QoL DATA'!$C$17:$WWY$228,MATCH($B61,'QoL DATA'!$A$17:$A$228,0),MATCH(Y$3,'QoL DATA'!$C$16:$WWY$16,0)),"-")</f>
        <v>1148.45</v>
      </c>
      <c r="Z61" s="301">
        <f>IFERROR(INDEX('QoL DATA'!$C$17:$WWY$228,MATCH($B61,'QoL DATA'!$A$17:$A$228,0),MATCH(Z$3,'QoL DATA'!$C$16:$WWY$16,0)),"-")</f>
        <v>6.3</v>
      </c>
      <c r="AA61" s="301">
        <f>IFERROR(INDEX('QoL DATA'!$C$17:$WWY$228,MATCH($B61,'QoL DATA'!$A$17:$A$228,0),MATCH(AA$3,'QoL DATA'!$C$16:$WWY$16,0)),"-")</f>
        <v>1.1311193557144151E-2</v>
      </c>
      <c r="AB61" s="301">
        <f>IFERROR(INDEX('QoL DATA'!$C$17:$WWY$228,MATCH($B61,'QoL DATA'!$A$17:$A$228,0),MATCH(AB$3,'QoL DATA'!$C$16:$WWY$16,0)),"-")</f>
        <v>1.35</v>
      </c>
      <c r="AC61" s="301">
        <f>IFERROR(INDEX('QoL DATA'!$C$17:$WWY$228,MATCH($B61,'QoL DATA'!$A$17:$A$228,0),MATCH(AC$3,'QoL DATA'!$C$16:$WWY$16,0)),"-")</f>
        <v>9547.34</v>
      </c>
      <c r="AD61" s="301">
        <f>IFERROR(INDEX('QoL DATA'!$C$17:$WWY$228,MATCH($B61,'QoL DATA'!$A$17:$A$228,0),MATCH(AD$3,'QoL DATA'!$C$16:$WWY$16,0)),"-")</f>
        <v>7.5071633237822359</v>
      </c>
      <c r="AE61" s="301">
        <f>IFERROR(INDEX('QoL DATA'!$C$17:$WWY$228,MATCH($B61,'QoL DATA'!$A$17:$A$228,0),MATCH(AE$3,'QoL DATA'!$C$16:$WWY$16,0)),"-")</f>
        <v>24.56556082148499</v>
      </c>
      <c r="AF61" s="301">
        <f>IFERROR(INDEX('QoL DATA'!$C$17:$WWY$228,MATCH($B61,'QoL DATA'!$A$17:$A$228,0),MATCH(AF$3,'QoL DATA'!$C$16:$WWY$16,0)),"-")</f>
        <v>12.4</v>
      </c>
      <c r="AG61" s="301">
        <f>IFERROR(INDEX('QoL DATA'!$C$17:$WWY$228,MATCH($B61,'QoL DATA'!$A$17:$A$228,0),MATCH(AG$3,'QoL DATA'!$C$16:$WWY$16,0)),"-")</f>
        <v>18.579999999999998</v>
      </c>
      <c r="AH61" s="301" t="str">
        <f>IFERROR(INDEX('QoL DATA'!$C$17:$WWY$228,MATCH($B61,'QoL DATA'!$A$17:$A$228,0),MATCH(AH$3,'QoL DATA'!$C$16:$WWY$16,0)),"-")</f>
        <v>-</v>
      </c>
      <c r="AI61" s="301">
        <f>IFERROR(INDEX('QoL DATA'!$C$17:$WWY$228,MATCH($B61,'QoL DATA'!$A$17:$A$228,0),MATCH(AI$3,'QoL DATA'!$C$16:$WWY$16,0)),"-")</f>
        <v>123.33537145429986</v>
      </c>
      <c r="AJ61" s="301">
        <f>IFERROR(INDEX('QoL DATA'!$C$17:$WWY$228,MATCH($B61,'QoL DATA'!$A$17:$A$228,0),MATCH(AJ$3,'QoL DATA'!$C$16:$WWY$16,0)),"-")</f>
        <v>74.295995202039137</v>
      </c>
      <c r="AK61" s="301">
        <f>IFERROR(INDEX('QoL DATA'!$C$17:$WWY$228,MATCH($B61,'QoL DATA'!$A$17:$A$228,0),MATCH(AK$3,'QoL DATA'!$C$16:$WWY$16,0)),"-")</f>
        <v>29.45</v>
      </c>
      <c r="AL61" s="301">
        <f>IFERROR(INDEX('QoL DATA'!$C$17:$WWY$228,MATCH($B61,'QoL DATA'!$A$17:$A$228,0),MATCH(AL$3,'QoL DATA'!$C$16:$WWY$16,0)),"-")</f>
        <v>13.22</v>
      </c>
      <c r="AM61" s="301">
        <f>IFERROR(INDEX('QoL DATA'!$C$17:$WWY$228,MATCH($B61,'QoL DATA'!$A$17:$A$228,0),MATCH(AM$3,'QoL DATA'!$C$16:$WWY$16,0)),"-")</f>
        <v>7.3</v>
      </c>
      <c r="AN61" s="301">
        <f>IFERROR(INDEX('QoL DATA'!$C$17:$WWY$228,MATCH($B61,'QoL DATA'!$A$17:$A$228,0),MATCH(AN$3,'QoL DATA'!$C$16:$WWY$16,0)),"-")</f>
        <v>64.760000000000005</v>
      </c>
      <c r="AO61" s="301">
        <f>IFERROR(INDEX('QoL DATA'!$C$17:$WWY$228,MATCH($B61,'QoL DATA'!$A$17:$A$228,0),MATCH(AO$3,'QoL DATA'!$C$16:$WWY$16,0)),"-")</f>
        <v>2.6571817034087597</v>
      </c>
      <c r="AP61" s="301">
        <f>IFERROR(INDEX('QoL DATA'!$C$17:$WWY$228,MATCH($B61,'QoL DATA'!$A$17:$A$228,0),MATCH(AP$3,'QoL DATA'!$C$16:$WWY$16,0)),"-")</f>
        <v>59.18</v>
      </c>
      <c r="AQ61" s="301">
        <f>IFERROR(INDEX('QoL DATA'!$C$17:$WWY$228,MATCH($B61,'QoL DATA'!$A$17:$A$228,0),MATCH(AQ$3,'QoL DATA'!$C$16:$WWY$16,0)),"-")</f>
        <v>53.589598643301294</v>
      </c>
      <c r="AR61" s="301">
        <f>IFERROR(INDEX('QoL DATA'!$C$17:$WWY$228,MATCH($B61,'QoL DATA'!$A$17:$A$228,0),MATCH(AR$3,'QoL DATA'!$C$16:$WWY$16,0)),"-")</f>
        <v>3.58</v>
      </c>
      <c r="AS61" s="301">
        <f>IFERROR(INDEX('QoL DATA'!$C$17:$WWY$228,MATCH($B61,'QoL DATA'!$A$17:$A$228,0),MATCH(AS$3,'QoL DATA'!$C$16:$WWY$16,0)),"-")</f>
        <v>1.9898926185607555</v>
      </c>
      <c r="AT61" s="301">
        <f>IFERROR(INDEX('QoL DATA'!$C$17:$WWY$228,MATCH($B61,'QoL DATA'!$A$17:$A$228,0),MATCH(AT$3,'QoL DATA'!$C$16:$WWY$16,0)),"-")</f>
        <v>60.1067785537197</v>
      </c>
      <c r="AU61" s="327"/>
    </row>
    <row r="62" spans="1:47">
      <c r="A62" s="325" t="str">
        <f>'TQoL Indexes'!B40</f>
        <v>Dobrova - Polhov Gradec</v>
      </c>
      <c r="B62" s="326">
        <f>'TQoL Indexes'!C40</f>
        <v>21</v>
      </c>
      <c r="C62" s="301">
        <f>IFERROR(INDEX('QoL DATA'!$C$17:$WWY$228,MATCH($B62,'QoL DATA'!$A$17:$A$228,0),MATCH(C$3,'QoL DATA'!$C$16:$WWY$16,0)),"-")</f>
        <v>53.868312757201643</v>
      </c>
      <c r="D62" s="301">
        <f>IFERROR(INDEX('QoL DATA'!$C$17:$WWY$228,MATCH($B62,'QoL DATA'!$A$17:$A$228,0),MATCH(D$3,'QoL DATA'!$C$16:$WWY$16,0)),"-")</f>
        <v>107.7</v>
      </c>
      <c r="E62" s="301">
        <f>IFERROR(INDEX('QoL DATA'!$C$17:$WWY$228,MATCH($B62,'QoL DATA'!$A$17:$A$228,0),MATCH(E$3,'QoL DATA'!$C$16:$WWY$16,0)),"-")</f>
        <v>572.20000000000005</v>
      </c>
      <c r="F62" s="301">
        <f>IFERROR(INDEX('QoL DATA'!$C$17:$WWY$228,MATCH($B62,'QoL DATA'!$A$17:$A$228,0),MATCH(F$3,'QoL DATA'!$C$16:$WWY$16,0)),"-")</f>
        <v>19.334349593495933</v>
      </c>
      <c r="G62" s="301">
        <f>IFERROR(INDEX('QoL DATA'!$C$17:$WWY$228,MATCH($B62,'QoL DATA'!$A$17:$A$228,0),MATCH(G$3,'QoL DATA'!$C$16:$WWY$16,0)),"-")</f>
        <v>81.072154471544707</v>
      </c>
      <c r="H62" s="301">
        <f>IFERROR(INDEX('QoL DATA'!$C$17:$WWY$228,MATCH($B62,'QoL DATA'!$A$17:$A$228,0),MATCH(H$3,'QoL DATA'!$C$16:$WWY$16,0)),"-")</f>
        <v>4</v>
      </c>
      <c r="I62" s="301">
        <f>IFERROR(INDEX('QoL DATA'!$C$17:$WWY$228,MATCH($B62,'QoL DATA'!$A$17:$A$228,0),MATCH(I$3,'QoL DATA'!$C$16:$WWY$16,0)),"-")</f>
        <v>79.492162197175801</v>
      </c>
      <c r="J62" s="301">
        <f>IFERROR(INDEX('QoL DATA'!$C$17:$WWY$228,MATCH($B62,'QoL DATA'!$A$17:$A$228,0),MATCH(J$3,'QoL DATA'!$C$16:$WWY$16,0)),"-")</f>
        <v>67.784552845528452</v>
      </c>
      <c r="K62" s="301">
        <f>IFERROR(INDEX('QoL DATA'!$C$17:$WWY$228,MATCH($B62,'QoL DATA'!$A$17:$A$228,0),MATCH(K$3,'QoL DATA'!$C$16:$WWY$16,0)),"-")</f>
        <v>16.829999999999998</v>
      </c>
      <c r="L62" s="301">
        <f>IFERROR(INDEX('QoL DATA'!$C$17:$WWY$228,MATCH($B62,'QoL DATA'!$A$17:$A$228,0),MATCH(L$3,'QoL DATA'!$C$16:$WWY$16,0)),"-")</f>
        <v>10.329757647993642</v>
      </c>
      <c r="M62" s="301">
        <f>IFERROR(INDEX('QoL DATA'!$C$17:$WWY$228,MATCH($B62,'QoL DATA'!$A$17:$A$228,0),MATCH(M$3,'QoL DATA'!$C$16:$WWY$16,0)),"-")</f>
        <v>23.1</v>
      </c>
      <c r="N62" s="301">
        <f>IFERROR(INDEX('QoL DATA'!$C$17:$WWY$228,MATCH($B62,'QoL DATA'!$A$17:$A$228,0),MATCH(N$3,'QoL DATA'!$C$16:$WWY$16,0)),"-")</f>
        <v>44.1</v>
      </c>
      <c r="O62" s="301">
        <f>IFERROR(INDEX('QoL DATA'!$C$17:$WWY$228,MATCH($B62,'QoL DATA'!$A$17:$A$228,0),MATCH(O$3,'QoL DATA'!$C$16:$WWY$16,0)),"-")</f>
        <v>0.39693486590038313</v>
      </c>
      <c r="P62" s="301">
        <f>IFERROR(INDEX('QoL DATA'!$C$17:$WWY$228,MATCH($B62,'QoL DATA'!$A$17:$A$228,0),MATCH(P$3,'QoL DATA'!$C$16:$WWY$16,0)),"-")</f>
        <v>60.696138211382113</v>
      </c>
      <c r="Q62" s="301" t="str">
        <f>IFERROR(INDEX('QoL DATA'!$C$17:$WWY$228,MATCH($B62,'QoL DATA'!$A$17:$A$228,0),MATCH(Q$3,'QoL DATA'!$C$16:$WWY$16,0)),"-")</f>
        <v>-</v>
      </c>
      <c r="R62" s="301" t="str">
        <f>IFERROR(INDEX('QoL DATA'!$C$17:$WWY$228,MATCH($B62,'QoL DATA'!$A$17:$A$228,0),MATCH(R$3,'QoL DATA'!$C$16:$WWY$16,0)),"-")</f>
        <v>-</v>
      </c>
      <c r="S62" s="301">
        <f>IFERROR(INDEX('QoL DATA'!$C$17:$WWY$228,MATCH($B62,'QoL DATA'!$A$17:$A$228,0),MATCH(S$3,'QoL DATA'!$C$16:$WWY$16,0)),"-")</f>
        <v>51.59958720330237</v>
      </c>
      <c r="T62" s="301">
        <f>IFERROR(INDEX('QoL DATA'!$C$17:$WWY$228,MATCH($B62,'QoL DATA'!$A$17:$A$228,0),MATCH(T$3,'QoL DATA'!$C$16:$WWY$16,0)),"-")</f>
        <v>7.1230637076219701</v>
      </c>
      <c r="U62" s="301">
        <f>IFERROR(INDEX('QoL DATA'!$C$17:$WWY$228,MATCH($B62,'QoL DATA'!$A$17:$A$228,0),MATCH(U$3,'QoL DATA'!$C$16:$WWY$16,0)),"-")</f>
        <v>68.407986665823003</v>
      </c>
      <c r="V62" s="301">
        <f>IFERROR(INDEX('QoL DATA'!$C$17:$WWY$228,MATCH($B62,'QoL DATA'!$A$17:$A$228,0),MATCH(V$3,'QoL DATA'!$C$16:$WWY$16,0)),"-")</f>
        <v>0.77323594033300003</v>
      </c>
      <c r="W62" s="301">
        <f>IFERROR(INDEX('QoL DATA'!$C$17:$WWY$228,MATCH($B62,'QoL DATA'!$A$17:$A$228,0),MATCH(W$3,'QoL DATA'!$C$16:$WWY$16,0)),"-")</f>
        <v>57.232266080999999</v>
      </c>
      <c r="X62" s="301" t="str">
        <f>IFERROR(INDEX('QoL DATA'!$C$17:$WWY$228,MATCH($B62,'QoL DATA'!$A$17:$A$228,0),MATCH(X$3,'QoL DATA'!$C$16:$WWY$16,0)),"-")</f>
        <v>-</v>
      </c>
      <c r="Y62" s="301">
        <f>IFERROR(INDEX('QoL DATA'!$C$17:$WWY$228,MATCH($B62,'QoL DATA'!$A$17:$A$228,0),MATCH(Y$3,'QoL DATA'!$C$16:$WWY$16,0)),"-")</f>
        <v>755.57</v>
      </c>
      <c r="Z62" s="301">
        <f>IFERROR(INDEX('QoL DATA'!$C$17:$WWY$228,MATCH($B62,'QoL DATA'!$A$17:$A$228,0),MATCH(Z$3,'QoL DATA'!$C$16:$WWY$16,0)),"-")</f>
        <v>4.45</v>
      </c>
      <c r="AA62" s="301">
        <f>IFERROR(INDEX('QoL DATA'!$C$17:$WWY$228,MATCH($B62,'QoL DATA'!$A$17:$A$228,0),MATCH(AA$3,'QoL DATA'!$C$16:$WWY$16,0)),"-")</f>
        <v>5.2622577716969467E-2</v>
      </c>
      <c r="AB62" s="301">
        <f>IFERROR(INDEX('QoL DATA'!$C$17:$WWY$228,MATCH($B62,'QoL DATA'!$A$17:$A$228,0),MATCH(AB$3,'QoL DATA'!$C$16:$WWY$16,0)),"-")</f>
        <v>1.88</v>
      </c>
      <c r="AC62" s="301">
        <f>IFERROR(INDEX('QoL DATA'!$C$17:$WWY$228,MATCH($B62,'QoL DATA'!$A$17:$A$228,0),MATCH(AC$3,'QoL DATA'!$C$16:$WWY$16,0)),"-")</f>
        <v>10380.530000000001</v>
      </c>
      <c r="AD62" s="301">
        <f>IFERROR(INDEX('QoL DATA'!$C$17:$WWY$228,MATCH($B62,'QoL DATA'!$A$17:$A$228,0),MATCH(AD$3,'QoL DATA'!$C$16:$WWY$16,0)),"-")</f>
        <v>4.5585780664952402</v>
      </c>
      <c r="AE62" s="301">
        <f>IFERROR(INDEX('QoL DATA'!$C$17:$WWY$228,MATCH($B62,'QoL DATA'!$A$17:$A$228,0),MATCH(AE$3,'QoL DATA'!$C$16:$WWY$16,0)),"-")</f>
        <v>34.820775420629111</v>
      </c>
      <c r="AF62" s="301">
        <f>IFERROR(INDEX('QoL DATA'!$C$17:$WWY$228,MATCH($B62,'QoL DATA'!$A$17:$A$228,0),MATCH(AF$3,'QoL DATA'!$C$16:$WWY$16,0)),"-")</f>
        <v>9.8000000000000007</v>
      </c>
      <c r="AG62" s="301">
        <f>IFERROR(INDEX('QoL DATA'!$C$17:$WWY$228,MATCH($B62,'QoL DATA'!$A$17:$A$228,0),MATCH(AG$3,'QoL DATA'!$C$16:$WWY$16,0)),"-")</f>
        <v>19.53</v>
      </c>
      <c r="AH62" s="301" t="str">
        <f>IFERROR(INDEX('QoL DATA'!$C$17:$WWY$228,MATCH($B62,'QoL DATA'!$A$17:$A$228,0),MATCH(AH$3,'QoL DATA'!$C$16:$WWY$16,0)),"-")</f>
        <v>-</v>
      </c>
      <c r="AI62" s="301">
        <f>IFERROR(INDEX('QoL DATA'!$C$17:$WWY$228,MATCH($B62,'QoL DATA'!$A$17:$A$228,0),MATCH(AI$3,'QoL DATA'!$C$16:$WWY$16,0)),"-")</f>
        <v>13.241551882460975</v>
      </c>
      <c r="AJ62" s="301">
        <f>IFERROR(INDEX('QoL DATA'!$C$17:$WWY$228,MATCH($B62,'QoL DATA'!$A$17:$A$228,0),MATCH(AJ$3,'QoL DATA'!$C$16:$WWY$16,0)),"-")</f>
        <v>96.452386533828218</v>
      </c>
      <c r="AK62" s="301">
        <f>IFERROR(INDEX('QoL DATA'!$C$17:$WWY$228,MATCH($B62,'QoL DATA'!$A$17:$A$228,0),MATCH(AK$3,'QoL DATA'!$C$16:$WWY$16,0)),"-")</f>
        <v>15.46</v>
      </c>
      <c r="AL62" s="301">
        <f>IFERROR(INDEX('QoL DATA'!$C$17:$WWY$228,MATCH($B62,'QoL DATA'!$A$17:$A$228,0),MATCH(AL$3,'QoL DATA'!$C$16:$WWY$16,0)),"-")</f>
        <v>11.79</v>
      </c>
      <c r="AM62" s="301">
        <f>IFERROR(INDEX('QoL DATA'!$C$17:$WWY$228,MATCH($B62,'QoL DATA'!$A$17:$A$228,0),MATCH(AM$3,'QoL DATA'!$C$16:$WWY$16,0)),"-")</f>
        <v>7.5</v>
      </c>
      <c r="AN62" s="301">
        <f>IFERROR(INDEX('QoL DATA'!$C$17:$WWY$228,MATCH($B62,'QoL DATA'!$A$17:$A$228,0),MATCH(AN$3,'QoL DATA'!$C$16:$WWY$16,0)),"-")</f>
        <v>69.02</v>
      </c>
      <c r="AO62" s="301">
        <f>IFERROR(INDEX('QoL DATA'!$C$17:$WWY$228,MATCH($B62,'QoL DATA'!$A$17:$A$228,0),MATCH(AO$3,'QoL DATA'!$C$16:$WWY$16,0)),"-")</f>
        <v>14.562530218879759</v>
      </c>
      <c r="AP62" s="301">
        <f>IFERROR(INDEX('QoL DATA'!$C$17:$WWY$228,MATCH($B62,'QoL DATA'!$A$17:$A$228,0),MATCH(AP$3,'QoL DATA'!$C$16:$WWY$16,0)),"-")</f>
        <v>61.86</v>
      </c>
      <c r="AQ62" s="301">
        <f>IFERROR(INDEX('QoL DATA'!$C$17:$WWY$228,MATCH($B62,'QoL DATA'!$A$17:$A$228,0),MATCH(AQ$3,'QoL DATA'!$C$16:$WWY$16,0)),"-")</f>
        <v>60.275335876596451</v>
      </c>
      <c r="AR62" s="301">
        <f>IFERROR(INDEX('QoL DATA'!$C$17:$WWY$228,MATCH($B62,'QoL DATA'!$A$17:$A$228,0),MATCH(AR$3,'QoL DATA'!$C$16:$WWY$16,0)),"-")</f>
        <v>3.69</v>
      </c>
      <c r="AS62" s="301">
        <f>IFERROR(INDEX('QoL DATA'!$C$17:$WWY$228,MATCH($B62,'QoL DATA'!$A$17:$A$228,0),MATCH(AS$3,'QoL DATA'!$C$16:$WWY$16,0)),"-")</f>
        <v>1.3619339072870131</v>
      </c>
      <c r="AT62" s="301">
        <f>IFERROR(INDEX('QoL DATA'!$C$17:$WWY$228,MATCH($B62,'QoL DATA'!$A$17:$A$228,0),MATCH(AT$3,'QoL DATA'!$C$16:$WWY$16,0)),"-")</f>
        <v>66.993662445887281</v>
      </c>
      <c r="AU62" s="327"/>
    </row>
    <row r="63" spans="1:47">
      <c r="A63" s="325" t="str">
        <f>'TQoL Indexes'!B41</f>
        <v>Dobrovnik/Dobronak</v>
      </c>
      <c r="B63" s="326">
        <f>'TQoL Indexes'!C41</f>
        <v>156</v>
      </c>
      <c r="C63" s="301">
        <f>IFERROR(INDEX('QoL DATA'!$C$17:$WWY$228,MATCH($B63,'QoL DATA'!$A$17:$A$228,0),MATCH(C$3,'QoL DATA'!$C$16:$WWY$16,0)),"-")</f>
        <v>93.994995829858226</v>
      </c>
      <c r="D63" s="301">
        <f>IFERROR(INDEX('QoL DATA'!$C$17:$WWY$228,MATCH($B63,'QoL DATA'!$A$17:$A$228,0),MATCH(D$3,'QoL DATA'!$C$16:$WWY$16,0)),"-")</f>
        <v>92.1</v>
      </c>
      <c r="E63" s="301">
        <f>IFERROR(INDEX('QoL DATA'!$C$17:$WWY$228,MATCH($B63,'QoL DATA'!$A$17:$A$228,0),MATCH(E$3,'QoL DATA'!$C$16:$WWY$16,0)),"-")</f>
        <v>416.1</v>
      </c>
      <c r="F63" s="301">
        <f>IFERROR(INDEX('QoL DATA'!$C$17:$WWY$228,MATCH($B63,'QoL DATA'!$A$17:$A$228,0),MATCH(F$3,'QoL DATA'!$C$16:$WWY$16,0)),"-")</f>
        <v>0</v>
      </c>
      <c r="G63" s="301">
        <f>IFERROR(INDEX('QoL DATA'!$C$17:$WWY$228,MATCH($B63,'QoL DATA'!$A$17:$A$228,0),MATCH(G$3,'QoL DATA'!$C$16:$WWY$16,0)),"-")</f>
        <v>100</v>
      </c>
      <c r="H63" s="301">
        <f>IFERROR(INDEX('QoL DATA'!$C$17:$WWY$228,MATCH($B63,'QoL DATA'!$A$17:$A$228,0),MATCH(H$3,'QoL DATA'!$C$16:$WWY$16,0)),"-")</f>
        <v>4</v>
      </c>
      <c r="I63" s="301">
        <f>IFERROR(INDEX('QoL DATA'!$C$17:$WWY$228,MATCH($B63,'QoL DATA'!$A$17:$A$228,0),MATCH(I$3,'QoL DATA'!$C$16:$WWY$16,0)),"-")</f>
        <v>86.087624903920059</v>
      </c>
      <c r="J63" s="301">
        <f>IFERROR(INDEX('QoL DATA'!$C$17:$WWY$228,MATCH($B63,'QoL DATA'!$A$17:$A$228,0),MATCH(J$3,'QoL DATA'!$C$16:$WWY$16,0)),"-")</f>
        <v>100</v>
      </c>
      <c r="K63" s="301">
        <f>IFERROR(INDEX('QoL DATA'!$C$17:$WWY$228,MATCH($B63,'QoL DATA'!$A$17:$A$228,0),MATCH(K$3,'QoL DATA'!$C$16:$WWY$16,0)),"-")</f>
        <v>0</v>
      </c>
      <c r="L63" s="301">
        <f>IFERROR(INDEX('QoL DATA'!$C$17:$WWY$228,MATCH($B63,'QoL DATA'!$A$17:$A$228,0),MATCH(L$3,'QoL DATA'!$C$16:$WWY$16,0)),"-")</f>
        <v>0</v>
      </c>
      <c r="M63" s="301">
        <f>IFERROR(INDEX('QoL DATA'!$C$17:$WWY$228,MATCH($B63,'QoL DATA'!$A$17:$A$228,0),MATCH(M$3,'QoL DATA'!$C$16:$WWY$16,0)),"-")</f>
        <v>22.7</v>
      </c>
      <c r="N63" s="301">
        <f>IFERROR(INDEX('QoL DATA'!$C$17:$WWY$228,MATCH($B63,'QoL DATA'!$A$17:$A$228,0),MATCH(N$3,'QoL DATA'!$C$16:$WWY$16,0)),"-")</f>
        <v>46.5</v>
      </c>
      <c r="O63" s="301">
        <f>IFERROR(INDEX('QoL DATA'!$C$17:$WWY$228,MATCH($B63,'QoL DATA'!$A$17:$A$228,0),MATCH(O$3,'QoL DATA'!$C$16:$WWY$16,0)),"-")</f>
        <v>0.59890023566378636</v>
      </c>
      <c r="P63" s="301">
        <f>IFERROR(INDEX('QoL DATA'!$C$17:$WWY$228,MATCH($B63,'QoL DATA'!$A$17:$A$228,0),MATCH(P$3,'QoL DATA'!$C$16:$WWY$16,0)),"-")</f>
        <v>97.921478060046184</v>
      </c>
      <c r="Q63" s="301" t="str">
        <f>IFERROR(INDEX('QoL DATA'!$C$17:$WWY$228,MATCH($B63,'QoL DATA'!$A$17:$A$228,0),MATCH(Q$3,'QoL DATA'!$C$16:$WWY$16,0)),"-")</f>
        <v>-</v>
      </c>
      <c r="R63" s="301" t="str">
        <f>IFERROR(INDEX('QoL DATA'!$C$17:$WWY$228,MATCH($B63,'QoL DATA'!$A$17:$A$228,0),MATCH(R$3,'QoL DATA'!$C$16:$WWY$16,0)),"-")</f>
        <v>-</v>
      </c>
      <c r="S63" s="301">
        <f>IFERROR(INDEX('QoL DATA'!$C$17:$WWY$228,MATCH($B63,'QoL DATA'!$A$17:$A$228,0),MATCH(S$3,'QoL DATA'!$C$16:$WWY$16,0)),"-")</f>
        <v>388.50038850038851</v>
      </c>
      <c r="T63" s="301">
        <f>IFERROR(INDEX('QoL DATA'!$C$17:$WWY$228,MATCH($B63,'QoL DATA'!$A$17:$A$228,0),MATCH(T$3,'QoL DATA'!$C$16:$WWY$16,0)),"-")</f>
        <v>3.6740810219304123</v>
      </c>
      <c r="U63" s="301">
        <f>IFERROR(INDEX('QoL DATA'!$C$17:$WWY$228,MATCH($B63,'QoL DATA'!$A$17:$A$228,0),MATCH(U$3,'QoL DATA'!$C$16:$WWY$16,0)),"-")</f>
        <v>35.298329201253992</v>
      </c>
      <c r="V63" s="301">
        <f>IFERROR(INDEX('QoL DATA'!$C$17:$WWY$228,MATCH($B63,'QoL DATA'!$A$17:$A$228,0),MATCH(V$3,'QoL DATA'!$C$16:$WWY$16,0)),"-")</f>
        <v>0.81197152609099998</v>
      </c>
      <c r="W63" s="301">
        <f>IFERROR(INDEX('QoL DATA'!$C$17:$WWY$228,MATCH($B63,'QoL DATA'!$A$17:$A$228,0),MATCH(W$3,'QoL DATA'!$C$16:$WWY$16,0)),"-")</f>
        <v>44.295724161099997</v>
      </c>
      <c r="X63" s="301" t="str">
        <f>IFERROR(INDEX('QoL DATA'!$C$17:$WWY$228,MATCH($B63,'QoL DATA'!$A$17:$A$228,0),MATCH(X$3,'QoL DATA'!$C$16:$WWY$16,0)),"-")</f>
        <v>-</v>
      </c>
      <c r="Y63" s="301">
        <f>IFERROR(INDEX('QoL DATA'!$C$17:$WWY$228,MATCH($B63,'QoL DATA'!$A$17:$A$228,0),MATCH(Y$3,'QoL DATA'!$C$16:$WWY$16,0)),"-")</f>
        <v>936.59</v>
      </c>
      <c r="Z63" s="301">
        <f>IFERROR(INDEX('QoL DATA'!$C$17:$WWY$228,MATCH($B63,'QoL DATA'!$A$17:$A$228,0),MATCH(Z$3,'QoL DATA'!$C$16:$WWY$16,0)),"-")</f>
        <v>6.03</v>
      </c>
      <c r="AA63" s="301">
        <f>IFERROR(INDEX('QoL DATA'!$C$17:$WWY$228,MATCH($B63,'QoL DATA'!$A$17:$A$228,0),MATCH(AA$3,'QoL DATA'!$C$16:$WWY$16,0)),"-")</f>
        <v>8.8422216082011604E-2</v>
      </c>
      <c r="AB63" s="301">
        <f>IFERROR(INDEX('QoL DATA'!$C$17:$WWY$228,MATCH($B63,'QoL DATA'!$A$17:$A$228,0),MATCH(AB$3,'QoL DATA'!$C$16:$WWY$16,0)),"-")</f>
        <v>0.43</v>
      </c>
      <c r="AC63" s="301">
        <f>IFERROR(INDEX('QoL DATA'!$C$17:$WWY$228,MATCH($B63,'QoL DATA'!$A$17:$A$228,0),MATCH(AC$3,'QoL DATA'!$C$16:$WWY$16,0)),"-")</f>
        <v>8671.23</v>
      </c>
      <c r="AD63" s="301">
        <f>IFERROR(INDEX('QoL DATA'!$C$17:$WWY$228,MATCH($B63,'QoL DATA'!$A$17:$A$228,0),MATCH(AD$3,'QoL DATA'!$C$16:$WWY$16,0)),"-")</f>
        <v>15.303668069753456</v>
      </c>
      <c r="AE63" s="301">
        <f>IFERROR(INDEX('QoL DATA'!$C$17:$WWY$228,MATCH($B63,'QoL DATA'!$A$17:$A$228,0),MATCH(AE$3,'QoL DATA'!$C$16:$WWY$16,0)),"-")</f>
        <v>22.131147540983605</v>
      </c>
      <c r="AF63" s="301">
        <f>IFERROR(INDEX('QoL DATA'!$C$17:$WWY$228,MATCH($B63,'QoL DATA'!$A$17:$A$228,0),MATCH(AF$3,'QoL DATA'!$C$16:$WWY$16,0)),"-")</f>
        <v>15.1</v>
      </c>
      <c r="AG63" s="301">
        <f>IFERROR(INDEX('QoL DATA'!$C$17:$WWY$228,MATCH($B63,'QoL DATA'!$A$17:$A$228,0),MATCH(AG$3,'QoL DATA'!$C$16:$WWY$16,0)),"-")</f>
        <v>19.53</v>
      </c>
      <c r="AH63" s="301" t="str">
        <f>IFERROR(INDEX('QoL DATA'!$C$17:$WWY$228,MATCH($B63,'QoL DATA'!$A$17:$A$228,0),MATCH(AH$3,'QoL DATA'!$C$16:$WWY$16,0)),"-")</f>
        <v>-</v>
      </c>
      <c r="AI63" s="301">
        <f>IFERROR(INDEX('QoL DATA'!$C$17:$WWY$228,MATCH($B63,'QoL DATA'!$A$17:$A$228,0),MATCH(AI$3,'QoL DATA'!$C$16:$WWY$16,0)),"-")</f>
        <v>19.194965116279068</v>
      </c>
      <c r="AJ63" s="301">
        <f>IFERROR(INDEX('QoL DATA'!$C$17:$WWY$228,MATCH($B63,'QoL DATA'!$A$17:$A$228,0),MATCH(AJ$3,'QoL DATA'!$C$16:$WWY$16,0)),"-")</f>
        <v>95.403214704732122</v>
      </c>
      <c r="AK63" s="301">
        <f>IFERROR(INDEX('QoL DATA'!$C$17:$WWY$228,MATCH($B63,'QoL DATA'!$A$17:$A$228,0),MATCH(AK$3,'QoL DATA'!$C$16:$WWY$16,0)),"-")</f>
        <v>0</v>
      </c>
      <c r="AL63" s="301">
        <f>IFERROR(INDEX('QoL DATA'!$C$17:$WWY$228,MATCH($B63,'QoL DATA'!$A$17:$A$228,0),MATCH(AL$3,'QoL DATA'!$C$16:$WWY$16,0)),"-")</f>
        <v>15.75</v>
      </c>
      <c r="AM63" s="301">
        <f>IFERROR(INDEX('QoL DATA'!$C$17:$WWY$228,MATCH($B63,'QoL DATA'!$A$17:$A$228,0),MATCH(AM$3,'QoL DATA'!$C$16:$WWY$16,0)),"-")</f>
        <v>6.9</v>
      </c>
      <c r="AN63" s="301">
        <f>IFERROR(INDEX('QoL DATA'!$C$17:$WWY$228,MATCH($B63,'QoL DATA'!$A$17:$A$228,0),MATCH(AN$3,'QoL DATA'!$C$16:$WWY$16,0)),"-")</f>
        <v>61.17</v>
      </c>
      <c r="AO63" s="301">
        <f>IFERROR(INDEX('QoL DATA'!$C$17:$WWY$228,MATCH($B63,'QoL DATA'!$A$17:$A$228,0),MATCH(AO$3,'QoL DATA'!$C$16:$WWY$16,0)),"-")</f>
        <v>2.0869785656841149</v>
      </c>
      <c r="AP63" s="301">
        <f>IFERROR(INDEX('QoL DATA'!$C$17:$WWY$228,MATCH($B63,'QoL DATA'!$A$17:$A$228,0),MATCH(AP$3,'QoL DATA'!$C$16:$WWY$16,0)),"-")</f>
        <v>74.150000000000006</v>
      </c>
      <c r="AQ63" s="301">
        <f>IFERROR(INDEX('QoL DATA'!$C$17:$WWY$228,MATCH($B63,'QoL DATA'!$A$17:$A$228,0),MATCH(AQ$3,'QoL DATA'!$C$16:$WWY$16,0)),"-")</f>
        <v>45.609318996415773</v>
      </c>
      <c r="AR63" s="301">
        <f>IFERROR(INDEX('QoL DATA'!$C$17:$WWY$228,MATCH($B63,'QoL DATA'!$A$17:$A$228,0),MATCH(AR$3,'QoL DATA'!$C$16:$WWY$16,0)),"-")</f>
        <v>3.72</v>
      </c>
      <c r="AS63" s="301">
        <f>IFERROR(INDEX('QoL DATA'!$C$17:$WWY$228,MATCH($B63,'QoL DATA'!$A$17:$A$228,0),MATCH(AS$3,'QoL DATA'!$C$16:$WWY$16,0)),"-")</f>
        <v>3.0205654712416639</v>
      </c>
      <c r="AT63" s="301">
        <f>IFERROR(INDEX('QoL DATA'!$C$17:$WWY$228,MATCH($B63,'QoL DATA'!$A$17:$A$228,0),MATCH(AT$3,'QoL DATA'!$C$16:$WWY$16,0)),"-")</f>
        <v>32.379299969014177</v>
      </c>
      <c r="AU63" s="327"/>
    </row>
    <row r="64" spans="1:47">
      <c r="A64" s="325" t="str">
        <f>'TQoL Indexes'!B42</f>
        <v>Dol pri Ljubljani</v>
      </c>
      <c r="B64" s="326">
        <f>'TQoL Indexes'!C42</f>
        <v>22</v>
      </c>
      <c r="C64" s="301">
        <f>IFERROR(INDEX('QoL DATA'!$C$17:$WWY$228,MATCH($B64,'QoL DATA'!$A$17:$A$228,0),MATCH(C$3,'QoL DATA'!$C$16:$WWY$16,0)),"-")</f>
        <v>17.937701396348015</v>
      </c>
      <c r="D64" s="301">
        <f>IFERROR(INDEX('QoL DATA'!$C$17:$WWY$228,MATCH($B64,'QoL DATA'!$A$17:$A$228,0),MATCH(D$3,'QoL DATA'!$C$16:$WWY$16,0)),"-")</f>
        <v>99</v>
      </c>
      <c r="E64" s="301">
        <f>IFERROR(INDEX('QoL DATA'!$C$17:$WWY$228,MATCH($B64,'QoL DATA'!$A$17:$A$228,0),MATCH(E$3,'QoL DATA'!$C$16:$WWY$16,0)),"-")</f>
        <v>572.20000000000005</v>
      </c>
      <c r="F64" s="301">
        <f>IFERROR(INDEX('QoL DATA'!$C$17:$WWY$228,MATCH($B64,'QoL DATA'!$A$17:$A$228,0),MATCH(F$3,'QoL DATA'!$C$16:$WWY$16,0)),"-")</f>
        <v>24.776400439353523</v>
      </c>
      <c r="G64" s="301">
        <f>IFERROR(INDEX('QoL DATA'!$C$17:$WWY$228,MATCH($B64,'QoL DATA'!$A$17:$A$228,0),MATCH(G$3,'QoL DATA'!$C$16:$WWY$16,0)),"-")</f>
        <v>85.67393692138711</v>
      </c>
      <c r="H64" s="301">
        <f>IFERROR(INDEX('QoL DATA'!$C$17:$WWY$228,MATCH($B64,'QoL DATA'!$A$17:$A$228,0),MATCH(H$3,'QoL DATA'!$C$16:$WWY$16,0)),"-")</f>
        <v>4</v>
      </c>
      <c r="I64" s="301">
        <f>IFERROR(INDEX('QoL DATA'!$C$17:$WWY$228,MATCH($B64,'QoL DATA'!$A$17:$A$228,0),MATCH(I$3,'QoL DATA'!$C$16:$WWY$16,0)),"-")</f>
        <v>84.095964410549726</v>
      </c>
      <c r="J64" s="301">
        <f>IFERROR(INDEX('QoL DATA'!$C$17:$WWY$228,MATCH($B64,'QoL DATA'!$A$17:$A$228,0),MATCH(J$3,'QoL DATA'!$C$16:$WWY$16,0)),"-")</f>
        <v>100</v>
      </c>
      <c r="K64" s="301">
        <f>IFERROR(INDEX('QoL DATA'!$C$17:$WWY$228,MATCH($B64,'QoL DATA'!$A$17:$A$228,0),MATCH(K$3,'QoL DATA'!$C$16:$WWY$16,0)),"-")</f>
        <v>98.93</v>
      </c>
      <c r="L64" s="301">
        <f>IFERROR(INDEX('QoL DATA'!$C$17:$WWY$228,MATCH($B64,'QoL DATA'!$A$17:$A$228,0),MATCH(L$3,'QoL DATA'!$C$16:$WWY$16,0)),"-")</f>
        <v>0</v>
      </c>
      <c r="M64" s="301">
        <f>IFERROR(INDEX('QoL DATA'!$C$17:$WWY$228,MATCH($B64,'QoL DATA'!$A$17:$A$228,0),MATCH(M$3,'QoL DATA'!$C$16:$WWY$16,0)),"-")</f>
        <v>17.399999999999999</v>
      </c>
      <c r="N64" s="301">
        <f>IFERROR(INDEX('QoL DATA'!$C$17:$WWY$228,MATCH($B64,'QoL DATA'!$A$17:$A$228,0),MATCH(N$3,'QoL DATA'!$C$16:$WWY$16,0)),"-")</f>
        <v>58.9</v>
      </c>
      <c r="O64" s="301">
        <f>IFERROR(INDEX('QoL DATA'!$C$17:$WWY$228,MATCH($B64,'QoL DATA'!$A$17:$A$228,0),MATCH(O$3,'QoL DATA'!$C$16:$WWY$16,0)),"-")</f>
        <v>0.3246080760095012</v>
      </c>
      <c r="P64" s="301">
        <f>IFERROR(INDEX('QoL DATA'!$C$17:$WWY$228,MATCH($B64,'QoL DATA'!$A$17:$A$228,0),MATCH(P$3,'QoL DATA'!$C$16:$WWY$16,0)),"-")</f>
        <v>86.960615094931754</v>
      </c>
      <c r="Q64" s="301" t="str">
        <f>IFERROR(INDEX('QoL DATA'!$C$17:$WWY$228,MATCH($B64,'QoL DATA'!$A$17:$A$228,0),MATCH(Q$3,'QoL DATA'!$C$16:$WWY$16,0)),"-")</f>
        <v>-</v>
      </c>
      <c r="R64" s="301" t="str">
        <f>IFERROR(INDEX('QoL DATA'!$C$17:$WWY$228,MATCH($B64,'QoL DATA'!$A$17:$A$228,0),MATCH(R$3,'QoL DATA'!$C$16:$WWY$16,0)),"-")</f>
        <v>-</v>
      </c>
      <c r="S64" s="301">
        <f>IFERROR(INDEX('QoL DATA'!$C$17:$WWY$228,MATCH($B64,'QoL DATA'!$A$17:$A$228,0),MATCH(S$3,'QoL DATA'!$C$16:$WWY$16,0)),"-")</f>
        <v>63.542494042891185</v>
      </c>
      <c r="T64" s="301">
        <f>IFERROR(INDEX('QoL DATA'!$C$17:$WWY$228,MATCH($B64,'QoL DATA'!$A$17:$A$228,0),MATCH(T$3,'QoL DATA'!$C$16:$WWY$16,0)),"-")</f>
        <v>7.1230637076219701</v>
      </c>
      <c r="U64" s="301">
        <f>IFERROR(INDEX('QoL DATA'!$C$17:$WWY$228,MATCH($B64,'QoL DATA'!$A$17:$A$228,0),MATCH(U$3,'QoL DATA'!$C$16:$WWY$16,0)),"-")</f>
        <v>50.551051195573791</v>
      </c>
      <c r="V64" s="301">
        <f>IFERROR(INDEX('QoL DATA'!$C$17:$WWY$228,MATCH($B64,'QoL DATA'!$A$17:$A$228,0),MATCH(V$3,'QoL DATA'!$C$16:$WWY$16,0)),"-")</f>
        <v>1.40428367446</v>
      </c>
      <c r="W64" s="301">
        <f>IFERROR(INDEX('QoL DATA'!$C$17:$WWY$228,MATCH($B64,'QoL DATA'!$A$17:$A$228,0),MATCH(W$3,'QoL DATA'!$C$16:$WWY$16,0)),"-")</f>
        <v>43.046633595700001</v>
      </c>
      <c r="X64" s="301" t="str">
        <f>IFERROR(INDEX('QoL DATA'!$C$17:$WWY$228,MATCH($B64,'QoL DATA'!$A$17:$A$228,0),MATCH(X$3,'QoL DATA'!$C$16:$WWY$16,0)),"-")</f>
        <v>-</v>
      </c>
      <c r="Y64" s="301">
        <f>IFERROR(INDEX('QoL DATA'!$C$17:$WWY$228,MATCH($B64,'QoL DATA'!$A$17:$A$228,0),MATCH(Y$3,'QoL DATA'!$C$16:$WWY$16,0)),"-")</f>
        <v>847.49</v>
      </c>
      <c r="Z64" s="301">
        <f>IFERROR(INDEX('QoL DATA'!$C$17:$WWY$228,MATCH($B64,'QoL DATA'!$A$17:$A$228,0),MATCH(Z$3,'QoL DATA'!$C$16:$WWY$16,0)),"-")</f>
        <v>5.52</v>
      </c>
      <c r="AA64" s="301">
        <f>IFERROR(INDEX('QoL DATA'!$C$17:$WWY$228,MATCH($B64,'QoL DATA'!$A$17:$A$228,0),MATCH(AA$3,'QoL DATA'!$C$16:$WWY$16,0)),"-")</f>
        <v>6.7483213550629279E-2</v>
      </c>
      <c r="AB64" s="301">
        <f>IFERROR(INDEX('QoL DATA'!$C$17:$WWY$228,MATCH($B64,'QoL DATA'!$A$17:$A$228,0),MATCH(AB$3,'QoL DATA'!$C$16:$WWY$16,0)),"-")</f>
        <v>1.99</v>
      </c>
      <c r="AC64" s="301">
        <f>IFERROR(INDEX('QoL DATA'!$C$17:$WWY$228,MATCH($B64,'QoL DATA'!$A$17:$A$228,0),MATCH(AC$3,'QoL DATA'!$C$16:$WWY$16,0)),"-")</f>
        <v>11211.76</v>
      </c>
      <c r="AD64" s="301">
        <f>IFERROR(INDEX('QoL DATA'!$C$17:$WWY$228,MATCH($B64,'QoL DATA'!$A$17:$A$228,0),MATCH(AD$3,'QoL DATA'!$C$16:$WWY$16,0)),"-")</f>
        <v>6.3278742042548561</v>
      </c>
      <c r="AE64" s="301">
        <f>IFERROR(INDEX('QoL DATA'!$C$17:$WWY$228,MATCH($B64,'QoL DATA'!$A$17:$A$228,0),MATCH(AE$3,'QoL DATA'!$C$16:$WWY$16,0)),"-")</f>
        <v>38.775510204081634</v>
      </c>
      <c r="AF64" s="301">
        <f>IFERROR(INDEX('QoL DATA'!$C$17:$WWY$228,MATCH($B64,'QoL DATA'!$A$17:$A$228,0),MATCH(AF$3,'QoL DATA'!$C$16:$WWY$16,0)),"-")</f>
        <v>9.8000000000000007</v>
      </c>
      <c r="AG64" s="301">
        <f>IFERROR(INDEX('QoL DATA'!$C$17:$WWY$228,MATCH($B64,'QoL DATA'!$A$17:$A$228,0),MATCH(AG$3,'QoL DATA'!$C$16:$WWY$16,0)),"-")</f>
        <v>26.63</v>
      </c>
      <c r="AH64" s="301" t="str">
        <f>IFERROR(INDEX('QoL DATA'!$C$17:$WWY$228,MATCH($B64,'QoL DATA'!$A$17:$A$228,0),MATCH(AH$3,'QoL DATA'!$C$16:$WWY$16,0)),"-")</f>
        <v>-</v>
      </c>
      <c r="AI64" s="301">
        <f>IFERROR(INDEX('QoL DATA'!$C$17:$WWY$228,MATCH($B64,'QoL DATA'!$A$17:$A$228,0),MATCH(AI$3,'QoL DATA'!$C$16:$WWY$16,0)),"-")</f>
        <v>98.771740335997393</v>
      </c>
      <c r="AJ64" s="301">
        <f>IFERROR(INDEX('QoL DATA'!$C$17:$WWY$228,MATCH($B64,'QoL DATA'!$A$17:$A$228,0),MATCH(AJ$3,'QoL DATA'!$C$16:$WWY$16,0)),"-")</f>
        <v>87.304664334135154</v>
      </c>
      <c r="AK64" s="301">
        <f>IFERROR(INDEX('QoL DATA'!$C$17:$WWY$228,MATCH($B64,'QoL DATA'!$A$17:$A$228,0),MATCH(AK$3,'QoL DATA'!$C$16:$WWY$16,0)),"-")</f>
        <v>18.649999999999999</v>
      </c>
      <c r="AL64" s="301">
        <f>IFERROR(INDEX('QoL DATA'!$C$17:$WWY$228,MATCH($B64,'QoL DATA'!$A$17:$A$228,0),MATCH(AL$3,'QoL DATA'!$C$16:$WWY$16,0)),"-")</f>
        <v>13.65</v>
      </c>
      <c r="AM64" s="301">
        <f>IFERROR(INDEX('QoL DATA'!$C$17:$WWY$228,MATCH($B64,'QoL DATA'!$A$17:$A$228,0),MATCH(AM$3,'QoL DATA'!$C$16:$WWY$16,0)),"-")</f>
        <v>7.5</v>
      </c>
      <c r="AN64" s="301">
        <f>IFERROR(INDEX('QoL DATA'!$C$17:$WWY$228,MATCH($B64,'QoL DATA'!$A$17:$A$228,0),MATCH(AN$3,'QoL DATA'!$C$16:$WWY$16,0)),"-")</f>
        <v>69.180000000000007</v>
      </c>
      <c r="AO64" s="301">
        <f>IFERROR(INDEX('QoL DATA'!$C$17:$WWY$228,MATCH($B64,'QoL DATA'!$A$17:$A$228,0),MATCH(AO$3,'QoL DATA'!$C$16:$WWY$16,0)),"-")</f>
        <v>14.562530218879759</v>
      </c>
      <c r="AP64" s="301">
        <f>IFERROR(INDEX('QoL DATA'!$C$17:$WWY$228,MATCH($B64,'QoL DATA'!$A$17:$A$228,0),MATCH(AP$3,'QoL DATA'!$C$16:$WWY$16,0)),"-")</f>
        <v>59.48</v>
      </c>
      <c r="AQ64" s="301">
        <f>IFERROR(INDEX('QoL DATA'!$C$17:$WWY$228,MATCH($B64,'QoL DATA'!$A$17:$A$228,0),MATCH(AQ$3,'QoL DATA'!$C$16:$WWY$16,0)),"-")</f>
        <v>58.724324324324328</v>
      </c>
      <c r="AR64" s="301">
        <f>IFERROR(INDEX('QoL DATA'!$C$17:$WWY$228,MATCH($B64,'QoL DATA'!$A$17:$A$228,0),MATCH(AR$3,'QoL DATA'!$C$16:$WWY$16,0)),"-")</f>
        <v>3.69</v>
      </c>
      <c r="AS64" s="301">
        <f>IFERROR(INDEX('QoL DATA'!$C$17:$WWY$228,MATCH($B64,'QoL DATA'!$A$17:$A$228,0),MATCH(AS$3,'QoL DATA'!$C$16:$WWY$16,0)),"-")</f>
        <v>4.2367790015579736</v>
      </c>
      <c r="AT64" s="301">
        <f>IFERROR(INDEX('QoL DATA'!$C$17:$WWY$228,MATCH($B64,'QoL DATA'!$A$17:$A$228,0),MATCH(AT$3,'QoL DATA'!$C$16:$WWY$16,0)),"-")</f>
        <v>44.208289098800336</v>
      </c>
      <c r="AU64" s="327"/>
    </row>
    <row r="65" spans="1:47">
      <c r="A65" s="325" t="str">
        <f>'TQoL Indexes'!B43</f>
        <v>Dolenjske Toplice</v>
      </c>
      <c r="B65" s="326">
        <f>'TQoL Indexes'!C43</f>
        <v>157</v>
      </c>
      <c r="C65" s="301">
        <f>IFERROR(INDEX('QoL DATA'!$C$17:$WWY$228,MATCH($B65,'QoL DATA'!$A$17:$A$228,0),MATCH(C$3,'QoL DATA'!$C$16:$WWY$16,0)),"-")</f>
        <v>67.7</v>
      </c>
      <c r="D65" s="301">
        <f>IFERROR(INDEX('QoL DATA'!$C$17:$WWY$228,MATCH($B65,'QoL DATA'!$A$17:$A$228,0),MATCH(D$3,'QoL DATA'!$C$16:$WWY$16,0)),"-")</f>
        <v>102.1</v>
      </c>
      <c r="E65" s="301">
        <f>IFERROR(INDEX('QoL DATA'!$C$17:$WWY$228,MATCH($B65,'QoL DATA'!$A$17:$A$228,0),MATCH(E$3,'QoL DATA'!$C$16:$WWY$16,0)),"-")</f>
        <v>250.2</v>
      </c>
      <c r="F65" s="301">
        <f>IFERROR(INDEX('QoL DATA'!$C$17:$WWY$228,MATCH($B65,'QoL DATA'!$A$17:$A$228,0),MATCH(F$3,'QoL DATA'!$C$16:$WWY$16,0)),"-")</f>
        <v>0.16629711751662971</v>
      </c>
      <c r="G65" s="301">
        <f>IFERROR(INDEX('QoL DATA'!$C$17:$WWY$228,MATCH($B65,'QoL DATA'!$A$17:$A$228,0),MATCH(G$3,'QoL DATA'!$C$16:$WWY$16,0)),"-")</f>
        <v>95.925720620842569</v>
      </c>
      <c r="H65" s="301">
        <f>IFERROR(INDEX('QoL DATA'!$C$17:$WWY$228,MATCH($B65,'QoL DATA'!$A$17:$A$228,0),MATCH(H$3,'QoL DATA'!$C$16:$WWY$16,0)),"-")</f>
        <v>4</v>
      </c>
      <c r="I65" s="301">
        <f>IFERROR(INDEX('QoL DATA'!$C$17:$WWY$228,MATCH($B65,'QoL DATA'!$A$17:$A$228,0),MATCH(I$3,'QoL DATA'!$C$16:$WWY$16,0)),"-")</f>
        <v>82.885906040268452</v>
      </c>
      <c r="J65" s="301">
        <f>IFERROR(INDEX('QoL DATA'!$C$17:$WWY$228,MATCH($B65,'QoL DATA'!$A$17:$A$228,0),MATCH(J$3,'QoL DATA'!$C$16:$WWY$16,0)),"-")</f>
        <v>92.350332594235027</v>
      </c>
      <c r="K65" s="301">
        <f>IFERROR(INDEX('QoL DATA'!$C$17:$WWY$228,MATCH($B65,'QoL DATA'!$A$17:$A$228,0),MATCH(K$3,'QoL DATA'!$C$16:$WWY$16,0)),"-")</f>
        <v>97.18</v>
      </c>
      <c r="L65" s="301">
        <f>IFERROR(INDEX('QoL DATA'!$C$17:$WWY$228,MATCH($B65,'QoL DATA'!$A$17:$A$228,0),MATCH(L$3,'QoL DATA'!$C$16:$WWY$16,0)),"-")</f>
        <v>0</v>
      </c>
      <c r="M65" s="301">
        <f>IFERROR(INDEX('QoL DATA'!$C$17:$WWY$228,MATCH($B65,'QoL DATA'!$A$17:$A$228,0),MATCH(M$3,'QoL DATA'!$C$16:$WWY$16,0)),"-")</f>
        <v>20.399999999999999</v>
      </c>
      <c r="N65" s="301">
        <f>IFERROR(INDEX('QoL DATA'!$C$17:$WWY$228,MATCH($B65,'QoL DATA'!$A$17:$A$228,0),MATCH(N$3,'QoL DATA'!$C$16:$WWY$16,0)),"-")</f>
        <v>41.9</v>
      </c>
      <c r="O65" s="301">
        <f>IFERROR(INDEX('QoL DATA'!$C$17:$WWY$228,MATCH($B65,'QoL DATA'!$A$17:$A$228,0),MATCH(O$3,'QoL DATA'!$C$16:$WWY$16,0)),"-")</f>
        <v>0.32254901960784316</v>
      </c>
      <c r="P65" s="301">
        <f>IFERROR(INDEX('QoL DATA'!$C$17:$WWY$228,MATCH($B65,'QoL DATA'!$A$17:$A$228,0),MATCH(P$3,'QoL DATA'!$C$16:$WWY$16,0)),"-")</f>
        <v>60.421286031042129</v>
      </c>
      <c r="Q65" s="301" t="str">
        <f>IFERROR(INDEX('QoL DATA'!$C$17:$WWY$228,MATCH($B65,'QoL DATA'!$A$17:$A$228,0),MATCH(Q$3,'QoL DATA'!$C$16:$WWY$16,0)),"-")</f>
        <v>-</v>
      </c>
      <c r="R65" s="301" t="str">
        <f>IFERROR(INDEX('QoL DATA'!$C$17:$WWY$228,MATCH($B65,'QoL DATA'!$A$17:$A$228,0),MATCH(R$3,'QoL DATA'!$C$16:$WWY$16,0)),"-")</f>
        <v>-</v>
      </c>
      <c r="S65" s="301">
        <f>IFERROR(INDEX('QoL DATA'!$C$17:$WWY$228,MATCH($B65,'QoL DATA'!$A$17:$A$228,0),MATCH(S$3,'QoL DATA'!$C$16:$WWY$16,0)),"-")</f>
        <v>28.368794326241133</v>
      </c>
      <c r="T65" s="301">
        <f>IFERROR(INDEX('QoL DATA'!$C$17:$WWY$228,MATCH($B65,'QoL DATA'!$A$17:$A$228,0),MATCH(T$3,'QoL DATA'!$C$16:$WWY$16,0)),"-")</f>
        <v>3.8175624073436261</v>
      </c>
      <c r="U65" s="301">
        <f>IFERROR(INDEX('QoL DATA'!$C$17:$WWY$228,MATCH($B65,'QoL DATA'!$A$17:$A$228,0),MATCH(U$3,'QoL DATA'!$C$16:$WWY$16,0)),"-")</f>
        <v>86.670587359533997</v>
      </c>
      <c r="V65" s="301">
        <f>IFERROR(INDEX('QoL DATA'!$C$17:$WWY$228,MATCH($B65,'QoL DATA'!$A$17:$A$228,0),MATCH(V$3,'QoL DATA'!$C$16:$WWY$16,0)),"-")</f>
        <v>0.32796052126500003</v>
      </c>
      <c r="W65" s="301">
        <f>IFERROR(INDEX('QoL DATA'!$C$17:$WWY$228,MATCH($B65,'QoL DATA'!$A$17:$A$228,0),MATCH(W$3,'QoL DATA'!$C$16:$WWY$16,0)),"-")</f>
        <v>76.9146088273</v>
      </c>
      <c r="X65" s="301" t="str">
        <f>IFERROR(INDEX('QoL DATA'!$C$17:$WWY$228,MATCH($B65,'QoL DATA'!$A$17:$A$228,0),MATCH(X$3,'QoL DATA'!$C$16:$WWY$16,0)),"-")</f>
        <v>-</v>
      </c>
      <c r="Y65" s="301">
        <f>IFERROR(INDEX('QoL DATA'!$C$17:$WWY$228,MATCH($B65,'QoL DATA'!$A$17:$A$228,0),MATCH(Y$3,'QoL DATA'!$C$16:$WWY$16,0)),"-")</f>
        <v>899.53</v>
      </c>
      <c r="Z65" s="301">
        <f>IFERROR(INDEX('QoL DATA'!$C$17:$WWY$228,MATCH($B65,'QoL DATA'!$A$17:$A$228,0),MATCH(Z$3,'QoL DATA'!$C$16:$WWY$16,0)),"-")</f>
        <v>6.04</v>
      </c>
      <c r="AA65" s="301">
        <f>IFERROR(INDEX('QoL DATA'!$C$17:$WWY$228,MATCH($B65,'QoL DATA'!$A$17:$A$228,0),MATCH(AA$3,'QoL DATA'!$C$16:$WWY$16,0)),"-")</f>
        <v>0.14908657202699557</v>
      </c>
      <c r="AB65" s="301">
        <f>IFERROR(INDEX('QoL DATA'!$C$17:$WWY$228,MATCH($B65,'QoL DATA'!$A$17:$A$228,0),MATCH(AB$3,'QoL DATA'!$C$16:$WWY$16,0)),"-")</f>
        <v>1.17</v>
      </c>
      <c r="AC65" s="301">
        <f>IFERROR(INDEX('QoL DATA'!$C$17:$WWY$228,MATCH($B65,'QoL DATA'!$A$17:$A$228,0),MATCH(AC$3,'QoL DATA'!$C$16:$WWY$16,0)),"-")</f>
        <v>10437.129999999999</v>
      </c>
      <c r="AD65" s="301">
        <f>IFERROR(INDEX('QoL DATA'!$C$17:$WWY$228,MATCH($B65,'QoL DATA'!$A$17:$A$228,0),MATCH(AD$3,'QoL DATA'!$C$16:$WWY$16,0)),"-")</f>
        <v>5.5134090359990333</v>
      </c>
      <c r="AE65" s="301">
        <f>IFERROR(INDEX('QoL DATA'!$C$17:$WWY$228,MATCH($B65,'QoL DATA'!$A$17:$A$228,0),MATCH(AE$3,'QoL DATA'!$C$16:$WWY$16,0)),"-")</f>
        <v>30.297029702970296</v>
      </c>
      <c r="AF65" s="301">
        <f>IFERROR(INDEX('QoL DATA'!$C$17:$WWY$228,MATCH($B65,'QoL DATA'!$A$17:$A$228,0),MATCH(AF$3,'QoL DATA'!$C$16:$WWY$16,0)),"-")</f>
        <v>9.6999999999999993</v>
      </c>
      <c r="AG65" s="301">
        <f>IFERROR(INDEX('QoL DATA'!$C$17:$WWY$228,MATCH($B65,'QoL DATA'!$A$17:$A$228,0),MATCH(AG$3,'QoL DATA'!$C$16:$WWY$16,0)),"-")</f>
        <v>17.809999999999999</v>
      </c>
      <c r="AH65" s="301" t="str">
        <f>IFERROR(INDEX('QoL DATA'!$C$17:$WWY$228,MATCH($B65,'QoL DATA'!$A$17:$A$228,0),MATCH(AH$3,'QoL DATA'!$C$16:$WWY$16,0)),"-")</f>
        <v>-</v>
      </c>
      <c r="AI65" s="301">
        <f>IFERROR(INDEX('QoL DATA'!$C$17:$WWY$228,MATCH($B65,'QoL DATA'!$A$17:$A$228,0),MATCH(AI$3,'QoL DATA'!$C$16:$WWY$16,0)),"-")</f>
        <v>0</v>
      </c>
      <c r="AJ65" s="301">
        <f>IFERROR(INDEX('QoL DATA'!$C$17:$WWY$228,MATCH($B65,'QoL DATA'!$A$17:$A$228,0),MATCH(AJ$3,'QoL DATA'!$C$16:$WWY$16,0)),"-")</f>
        <v>86.95367439176843</v>
      </c>
      <c r="AK65" s="301">
        <f>IFERROR(INDEX('QoL DATA'!$C$17:$WWY$228,MATCH($B65,'QoL DATA'!$A$17:$A$228,0),MATCH(AK$3,'QoL DATA'!$C$16:$WWY$16,0)),"-")</f>
        <v>10.6</v>
      </c>
      <c r="AL65" s="301">
        <f>IFERROR(INDEX('QoL DATA'!$C$17:$WWY$228,MATCH($B65,'QoL DATA'!$A$17:$A$228,0),MATCH(AL$3,'QoL DATA'!$C$16:$WWY$16,0)),"-")</f>
        <v>14.02</v>
      </c>
      <c r="AM65" s="301">
        <f>IFERROR(INDEX('QoL DATA'!$C$17:$WWY$228,MATCH($B65,'QoL DATA'!$A$17:$A$228,0),MATCH(AM$3,'QoL DATA'!$C$16:$WWY$16,0)),"-")</f>
        <v>7.6</v>
      </c>
      <c r="AN65" s="301">
        <f>IFERROR(INDEX('QoL DATA'!$C$17:$WWY$228,MATCH($B65,'QoL DATA'!$A$17:$A$228,0),MATCH(AN$3,'QoL DATA'!$C$16:$WWY$16,0)),"-")</f>
        <v>66.97</v>
      </c>
      <c r="AO65" s="301">
        <f>IFERROR(INDEX('QoL DATA'!$C$17:$WWY$228,MATCH($B65,'QoL DATA'!$A$17:$A$228,0),MATCH(AO$3,'QoL DATA'!$C$16:$WWY$16,0)),"-")</f>
        <v>1.7484725754727413</v>
      </c>
      <c r="AP65" s="301">
        <f>IFERROR(INDEX('QoL DATA'!$C$17:$WWY$228,MATCH($B65,'QoL DATA'!$A$17:$A$228,0),MATCH(AP$3,'QoL DATA'!$C$16:$WWY$16,0)),"-")</f>
        <v>67.739999999999995</v>
      </c>
      <c r="AQ65" s="301">
        <f>IFERROR(INDEX('QoL DATA'!$C$17:$WWY$228,MATCH($B65,'QoL DATA'!$A$17:$A$228,0),MATCH(AQ$3,'QoL DATA'!$C$16:$WWY$16,0)),"-")</f>
        <v>52.208976157082752</v>
      </c>
      <c r="AR65" s="301">
        <f>IFERROR(INDEX('QoL DATA'!$C$17:$WWY$228,MATCH($B65,'QoL DATA'!$A$17:$A$228,0),MATCH(AR$3,'QoL DATA'!$C$16:$WWY$16,0)),"-")</f>
        <v>3.57</v>
      </c>
      <c r="AS65" s="301">
        <f>IFERROR(INDEX('QoL DATA'!$C$17:$WWY$228,MATCH($B65,'QoL DATA'!$A$17:$A$228,0),MATCH(AS$3,'QoL DATA'!$C$16:$WWY$16,0)),"-")</f>
        <v>1.987115523267023</v>
      </c>
      <c r="AT65" s="301">
        <f>IFERROR(INDEX('QoL DATA'!$C$17:$WWY$228,MATCH($B65,'QoL DATA'!$A$17:$A$228,0),MATCH(AT$3,'QoL DATA'!$C$16:$WWY$16,0)),"-")</f>
        <v>85.556077524739479</v>
      </c>
      <c r="AU65" s="327"/>
    </row>
    <row r="66" spans="1:47">
      <c r="A66" s="325" t="str">
        <f>'TQoL Indexes'!B44</f>
        <v>Domžale</v>
      </c>
      <c r="B66" s="326">
        <f>'TQoL Indexes'!C44</f>
        <v>23</v>
      </c>
      <c r="C66" s="301">
        <f>IFERROR(INDEX('QoL DATA'!$C$17:$WWY$228,MATCH($B66,'QoL DATA'!$A$17:$A$228,0),MATCH(C$3,'QoL DATA'!$C$16:$WWY$16,0)),"-")</f>
        <v>94.892188986365085</v>
      </c>
      <c r="D66" s="301">
        <f>IFERROR(INDEX('QoL DATA'!$C$17:$WWY$228,MATCH($B66,'QoL DATA'!$A$17:$A$228,0),MATCH(D$3,'QoL DATA'!$C$16:$WWY$16,0)),"-")</f>
        <v>96</v>
      </c>
      <c r="E66" s="301">
        <f>IFERROR(INDEX('QoL DATA'!$C$17:$WWY$228,MATCH($B66,'QoL DATA'!$A$17:$A$228,0),MATCH(E$3,'QoL DATA'!$C$16:$WWY$16,0)),"-")</f>
        <v>572.20000000000005</v>
      </c>
      <c r="F66" s="301">
        <f>IFERROR(INDEX('QoL DATA'!$C$17:$WWY$228,MATCH($B66,'QoL DATA'!$A$17:$A$228,0),MATCH(F$3,'QoL DATA'!$C$16:$WWY$16,0)),"-")</f>
        <v>95.54697140404528</v>
      </c>
      <c r="G66" s="301">
        <f>IFERROR(INDEX('QoL DATA'!$C$17:$WWY$228,MATCH($B66,'QoL DATA'!$A$17:$A$228,0),MATCH(G$3,'QoL DATA'!$C$16:$WWY$16,0)),"-")</f>
        <v>99.399109394280799</v>
      </c>
      <c r="H66" s="301">
        <f>IFERROR(INDEX('QoL DATA'!$C$17:$WWY$228,MATCH($B66,'QoL DATA'!$A$17:$A$228,0),MATCH(H$3,'QoL DATA'!$C$16:$WWY$16,0)),"-")</f>
        <v>2</v>
      </c>
      <c r="I66" s="301">
        <f>IFERROR(INDEX('QoL DATA'!$C$17:$WWY$228,MATCH($B66,'QoL DATA'!$A$17:$A$228,0),MATCH(I$3,'QoL DATA'!$C$16:$WWY$16,0)),"-")</f>
        <v>85.375547504461153</v>
      </c>
      <c r="J66" s="301">
        <f>IFERROR(INDEX('QoL DATA'!$C$17:$WWY$228,MATCH($B66,'QoL DATA'!$A$17:$A$228,0),MATCH(J$3,'QoL DATA'!$C$16:$WWY$16,0)),"-")</f>
        <v>99.761253286120493</v>
      </c>
      <c r="K66" s="301">
        <f>IFERROR(INDEX('QoL DATA'!$C$17:$WWY$228,MATCH($B66,'QoL DATA'!$A$17:$A$228,0),MATCH(K$3,'QoL DATA'!$C$16:$WWY$16,0)),"-")</f>
        <v>90.94</v>
      </c>
      <c r="L66" s="301">
        <f>IFERROR(INDEX('QoL DATA'!$C$17:$WWY$228,MATCH($B66,'QoL DATA'!$A$17:$A$228,0),MATCH(L$3,'QoL DATA'!$C$16:$WWY$16,0)),"-")</f>
        <v>0.17432166136122479</v>
      </c>
      <c r="M66" s="301">
        <f>IFERROR(INDEX('QoL DATA'!$C$17:$WWY$228,MATCH($B66,'QoL DATA'!$A$17:$A$228,0),MATCH(M$3,'QoL DATA'!$C$16:$WWY$16,0)),"-")</f>
        <v>30.6</v>
      </c>
      <c r="N66" s="301">
        <f>IFERROR(INDEX('QoL DATA'!$C$17:$WWY$228,MATCH($B66,'QoL DATA'!$A$17:$A$228,0),MATCH(N$3,'QoL DATA'!$C$16:$WWY$16,0)),"-")</f>
        <v>73.8</v>
      </c>
      <c r="O66" s="301">
        <f>IFERROR(INDEX('QoL DATA'!$C$17:$WWY$228,MATCH($B66,'QoL DATA'!$A$17:$A$228,0),MATCH(O$3,'QoL DATA'!$C$16:$WWY$16,0)),"-")</f>
        <v>1.5508185985592666</v>
      </c>
      <c r="P66" s="301">
        <f>IFERROR(INDEX('QoL DATA'!$C$17:$WWY$228,MATCH($B66,'QoL DATA'!$A$17:$A$228,0),MATCH(P$3,'QoL DATA'!$C$16:$WWY$16,0)),"-")</f>
        <v>94.905842588121686</v>
      </c>
      <c r="Q66" s="301" t="str">
        <f>IFERROR(INDEX('QoL DATA'!$C$17:$WWY$228,MATCH($B66,'QoL DATA'!$A$17:$A$228,0),MATCH(Q$3,'QoL DATA'!$C$16:$WWY$16,0)),"-")</f>
        <v>-</v>
      </c>
      <c r="R66" s="301" t="str">
        <f>IFERROR(INDEX('QoL DATA'!$C$17:$WWY$228,MATCH($B66,'QoL DATA'!$A$17:$A$228,0),MATCH(R$3,'QoL DATA'!$C$16:$WWY$16,0)),"-")</f>
        <v>-</v>
      </c>
      <c r="S66" s="301">
        <f>IFERROR(INDEX('QoL DATA'!$C$17:$WWY$228,MATCH($B66,'QoL DATA'!$A$17:$A$228,0),MATCH(S$3,'QoL DATA'!$C$16:$WWY$16,0)),"-")</f>
        <v>16.470394465947461</v>
      </c>
      <c r="T66" s="301">
        <f>IFERROR(INDEX('QoL DATA'!$C$17:$WWY$228,MATCH($B66,'QoL DATA'!$A$17:$A$228,0),MATCH(T$3,'QoL DATA'!$C$16:$WWY$16,0)),"-")</f>
        <v>7.1636810386333076</v>
      </c>
      <c r="U66" s="301">
        <f>IFERROR(INDEX('QoL DATA'!$C$17:$WWY$228,MATCH($B66,'QoL DATA'!$A$17:$A$228,0),MATCH(U$3,'QoL DATA'!$C$16:$WWY$16,0)),"-")</f>
        <v>38.465247326249006</v>
      </c>
      <c r="V66" s="301">
        <f>IFERROR(INDEX('QoL DATA'!$C$17:$WWY$228,MATCH($B66,'QoL DATA'!$A$17:$A$228,0),MATCH(V$3,'QoL DATA'!$C$16:$WWY$16,0)),"-")</f>
        <v>0.91043530066599998</v>
      </c>
      <c r="W66" s="301">
        <f>IFERROR(INDEX('QoL DATA'!$C$17:$WWY$228,MATCH($B66,'QoL DATA'!$A$17:$A$228,0),MATCH(W$3,'QoL DATA'!$C$16:$WWY$16,0)),"-")</f>
        <v>14.723446727200001</v>
      </c>
      <c r="X66" s="301" t="str">
        <f>IFERROR(INDEX('QoL DATA'!$C$17:$WWY$228,MATCH($B66,'QoL DATA'!$A$17:$A$228,0),MATCH(X$3,'QoL DATA'!$C$16:$WWY$16,0)),"-")</f>
        <v>-</v>
      </c>
      <c r="Y66" s="301">
        <f>IFERROR(INDEX('QoL DATA'!$C$17:$WWY$228,MATCH($B66,'QoL DATA'!$A$17:$A$228,0),MATCH(Y$3,'QoL DATA'!$C$16:$WWY$16,0)),"-")</f>
        <v>796.82</v>
      </c>
      <c r="Z66" s="301">
        <f>IFERROR(INDEX('QoL DATA'!$C$17:$WWY$228,MATCH($B66,'QoL DATA'!$A$17:$A$228,0),MATCH(Z$3,'QoL DATA'!$C$16:$WWY$16,0)),"-")</f>
        <v>5.28</v>
      </c>
      <c r="AA66" s="301">
        <f>IFERROR(INDEX('QoL DATA'!$C$17:$WWY$228,MATCH($B66,'QoL DATA'!$A$17:$A$228,0),MATCH(AA$3,'QoL DATA'!$C$16:$WWY$16,0)),"-")</f>
        <v>3.9615839544531031E-2</v>
      </c>
      <c r="AB66" s="301">
        <f>IFERROR(INDEX('QoL DATA'!$C$17:$WWY$228,MATCH($B66,'QoL DATA'!$A$17:$A$228,0),MATCH(AB$3,'QoL DATA'!$C$16:$WWY$16,0)),"-")</f>
        <v>1.95</v>
      </c>
      <c r="AC66" s="301">
        <f>IFERROR(INDEX('QoL DATA'!$C$17:$WWY$228,MATCH($B66,'QoL DATA'!$A$17:$A$228,0),MATCH(AC$3,'QoL DATA'!$C$16:$WWY$16,0)),"-")</f>
        <v>11030.32</v>
      </c>
      <c r="AD66" s="301">
        <f>IFERROR(INDEX('QoL DATA'!$C$17:$WWY$228,MATCH($B66,'QoL DATA'!$A$17:$A$228,0),MATCH(AD$3,'QoL DATA'!$C$16:$WWY$16,0)),"-")</f>
        <v>6.6845800549636705</v>
      </c>
      <c r="AE66" s="301">
        <f>IFERROR(INDEX('QoL DATA'!$C$17:$WWY$228,MATCH($B66,'QoL DATA'!$A$17:$A$228,0),MATCH(AE$3,'QoL DATA'!$C$16:$WWY$16,0)),"-")</f>
        <v>36.753999306621758</v>
      </c>
      <c r="AF66" s="301">
        <f>IFERROR(INDEX('QoL DATA'!$C$17:$WWY$228,MATCH($B66,'QoL DATA'!$A$17:$A$228,0),MATCH(AF$3,'QoL DATA'!$C$16:$WWY$16,0)),"-")</f>
        <v>9.8000000000000007</v>
      </c>
      <c r="AG66" s="301">
        <f>IFERROR(INDEX('QoL DATA'!$C$17:$WWY$228,MATCH($B66,'QoL DATA'!$A$17:$A$228,0),MATCH(AG$3,'QoL DATA'!$C$16:$WWY$16,0)),"-")</f>
        <v>24.92</v>
      </c>
      <c r="AH66" s="301" t="str">
        <f>IFERROR(INDEX('QoL DATA'!$C$17:$WWY$228,MATCH($B66,'QoL DATA'!$A$17:$A$228,0),MATCH(AH$3,'QoL DATA'!$C$16:$WWY$16,0)),"-")</f>
        <v>-</v>
      </c>
      <c r="AI66" s="301">
        <f>IFERROR(INDEX('QoL DATA'!$C$17:$WWY$228,MATCH($B66,'QoL DATA'!$A$17:$A$228,0),MATCH(AI$3,'QoL DATA'!$C$16:$WWY$16,0)),"-")</f>
        <v>0</v>
      </c>
      <c r="AJ66" s="301">
        <f>IFERROR(INDEX('QoL DATA'!$C$17:$WWY$228,MATCH($B66,'QoL DATA'!$A$17:$A$228,0),MATCH(AJ$3,'QoL DATA'!$C$16:$WWY$16,0)),"-")</f>
        <v>86.886405815952074</v>
      </c>
      <c r="AK66" s="301">
        <f>IFERROR(INDEX('QoL DATA'!$C$17:$WWY$228,MATCH($B66,'QoL DATA'!$A$17:$A$228,0),MATCH(AK$3,'QoL DATA'!$C$16:$WWY$16,0)),"-")</f>
        <v>19.010000000000002</v>
      </c>
      <c r="AL66" s="301">
        <f>IFERROR(INDEX('QoL DATA'!$C$17:$WWY$228,MATCH($B66,'QoL DATA'!$A$17:$A$228,0),MATCH(AL$3,'QoL DATA'!$C$16:$WWY$16,0)),"-")</f>
        <v>13.16</v>
      </c>
      <c r="AM66" s="301">
        <f>IFERROR(INDEX('QoL DATA'!$C$17:$WWY$228,MATCH($B66,'QoL DATA'!$A$17:$A$228,0),MATCH(AM$3,'QoL DATA'!$C$16:$WWY$16,0)),"-")</f>
        <v>7.5</v>
      </c>
      <c r="AN66" s="301">
        <f>IFERROR(INDEX('QoL DATA'!$C$17:$WWY$228,MATCH($B66,'QoL DATA'!$A$17:$A$228,0),MATCH(AN$3,'QoL DATA'!$C$16:$WWY$16,0)),"-")</f>
        <v>70.84</v>
      </c>
      <c r="AO66" s="301">
        <f>IFERROR(INDEX('QoL DATA'!$C$17:$WWY$228,MATCH($B66,'QoL DATA'!$A$17:$A$228,0),MATCH(AO$3,'QoL DATA'!$C$16:$WWY$16,0)),"-")</f>
        <v>14.562530218879759</v>
      </c>
      <c r="AP66" s="301">
        <f>IFERROR(INDEX('QoL DATA'!$C$17:$WWY$228,MATCH($B66,'QoL DATA'!$A$17:$A$228,0),MATCH(AP$3,'QoL DATA'!$C$16:$WWY$16,0)),"-")</f>
        <v>66.150000000000006</v>
      </c>
      <c r="AQ66" s="301">
        <f>IFERROR(INDEX('QoL DATA'!$C$17:$WWY$228,MATCH($B66,'QoL DATA'!$A$17:$A$228,0),MATCH(AQ$3,'QoL DATA'!$C$16:$WWY$16,0)),"-")</f>
        <v>55.462369529390223</v>
      </c>
      <c r="AR66" s="301">
        <f>IFERROR(INDEX('QoL DATA'!$C$17:$WWY$228,MATCH($B66,'QoL DATA'!$A$17:$A$228,0),MATCH(AR$3,'QoL DATA'!$C$16:$WWY$16,0)),"-")</f>
        <v>3.69</v>
      </c>
      <c r="AS66" s="301">
        <f>IFERROR(INDEX('QoL DATA'!$C$17:$WWY$228,MATCH($B66,'QoL DATA'!$A$17:$A$228,0),MATCH(AS$3,'QoL DATA'!$C$16:$WWY$16,0)),"-")</f>
        <v>8.7690176104990591</v>
      </c>
      <c r="AT66" s="301">
        <f>IFERROR(INDEX('QoL DATA'!$C$17:$WWY$228,MATCH($B66,'QoL DATA'!$A$17:$A$228,0),MATCH(AT$3,'QoL DATA'!$C$16:$WWY$16,0)),"-")</f>
        <v>35.365055556696973</v>
      </c>
      <c r="AU66" s="327"/>
    </row>
    <row r="67" spans="1:47">
      <c r="A67" s="325" t="str">
        <f>'TQoL Indexes'!B45</f>
        <v>Dornava</v>
      </c>
      <c r="B67" s="326">
        <f>'TQoL Indexes'!C45</f>
        <v>24</v>
      </c>
      <c r="C67" s="301">
        <f>IFERROR(INDEX('QoL DATA'!$C$17:$WWY$228,MATCH($B67,'QoL DATA'!$A$17:$A$228,0),MATCH(C$3,'QoL DATA'!$C$16:$WWY$16,0)),"-")</f>
        <v>89.70650786899192</v>
      </c>
      <c r="D67" s="301">
        <f>IFERROR(INDEX('QoL DATA'!$C$17:$WWY$228,MATCH($B67,'QoL DATA'!$A$17:$A$228,0),MATCH(D$3,'QoL DATA'!$C$16:$WWY$16,0)),"-")</f>
        <v>93.5</v>
      </c>
      <c r="E67" s="301">
        <f>IFERROR(INDEX('QoL DATA'!$C$17:$WWY$228,MATCH($B67,'QoL DATA'!$A$17:$A$228,0),MATCH(E$3,'QoL DATA'!$C$16:$WWY$16,0)),"-")</f>
        <v>521.4</v>
      </c>
      <c r="F67" s="301">
        <f>IFERROR(INDEX('QoL DATA'!$C$17:$WWY$228,MATCH($B67,'QoL DATA'!$A$17:$A$228,0),MATCH(F$3,'QoL DATA'!$C$16:$WWY$16,0)),"-")</f>
        <v>44.613259668508285</v>
      </c>
      <c r="G67" s="301">
        <f>IFERROR(INDEX('QoL DATA'!$C$17:$WWY$228,MATCH($B67,'QoL DATA'!$A$17:$A$228,0),MATCH(G$3,'QoL DATA'!$C$16:$WWY$16,0)),"-")</f>
        <v>84.703038674033152</v>
      </c>
      <c r="H67" s="301">
        <f>IFERROR(INDEX('QoL DATA'!$C$17:$WWY$228,MATCH($B67,'QoL DATA'!$A$17:$A$228,0),MATCH(H$3,'QoL DATA'!$C$16:$WWY$16,0)),"-")</f>
        <v>4</v>
      </c>
      <c r="I67" s="301">
        <f>IFERROR(INDEX('QoL DATA'!$C$17:$WWY$228,MATCH($B67,'QoL DATA'!$A$17:$A$228,0),MATCH(I$3,'QoL DATA'!$C$16:$WWY$16,0)),"-")</f>
        <v>65.06849315068493</v>
      </c>
      <c r="J67" s="301">
        <f>IFERROR(INDEX('QoL DATA'!$C$17:$WWY$228,MATCH($B67,'QoL DATA'!$A$17:$A$228,0),MATCH(J$3,'QoL DATA'!$C$16:$WWY$16,0)),"-")</f>
        <v>69.026243093922659</v>
      </c>
      <c r="K67" s="301">
        <f>IFERROR(INDEX('QoL DATA'!$C$17:$WWY$228,MATCH($B67,'QoL DATA'!$A$17:$A$228,0),MATCH(K$3,'QoL DATA'!$C$16:$WWY$16,0)),"-")</f>
        <v>52.46</v>
      </c>
      <c r="L67" s="301">
        <f>IFERROR(INDEX('QoL DATA'!$C$17:$WWY$228,MATCH($B67,'QoL DATA'!$A$17:$A$228,0),MATCH(L$3,'QoL DATA'!$C$16:$WWY$16,0)),"-")</f>
        <v>2.1739130434782608</v>
      </c>
      <c r="M67" s="301">
        <f>IFERROR(INDEX('QoL DATA'!$C$17:$WWY$228,MATCH($B67,'QoL DATA'!$A$17:$A$228,0),MATCH(M$3,'QoL DATA'!$C$16:$WWY$16,0)),"-")</f>
        <v>18.7</v>
      </c>
      <c r="N67" s="301">
        <f>IFERROR(INDEX('QoL DATA'!$C$17:$WWY$228,MATCH($B67,'QoL DATA'!$A$17:$A$228,0),MATCH(N$3,'QoL DATA'!$C$16:$WWY$16,0)),"-")</f>
        <v>64.400000000000006</v>
      </c>
      <c r="O67" s="301">
        <f>IFERROR(INDEX('QoL DATA'!$C$17:$WWY$228,MATCH($B67,'QoL DATA'!$A$17:$A$228,0),MATCH(O$3,'QoL DATA'!$C$16:$WWY$16,0)),"-")</f>
        <v>0.35817869415807557</v>
      </c>
      <c r="P67" s="301">
        <f>IFERROR(INDEX('QoL DATA'!$C$17:$WWY$228,MATCH($B67,'QoL DATA'!$A$17:$A$228,0),MATCH(P$3,'QoL DATA'!$C$16:$WWY$16,0)),"-")</f>
        <v>61.912983425414367</v>
      </c>
      <c r="Q67" s="301" t="str">
        <f>IFERROR(INDEX('QoL DATA'!$C$17:$WWY$228,MATCH($B67,'QoL DATA'!$A$17:$A$228,0),MATCH(Q$3,'QoL DATA'!$C$16:$WWY$16,0)),"-")</f>
        <v>-</v>
      </c>
      <c r="R67" s="301" t="str">
        <f>IFERROR(INDEX('QoL DATA'!$C$17:$WWY$228,MATCH($B67,'QoL DATA'!$A$17:$A$228,0),MATCH(R$3,'QoL DATA'!$C$16:$WWY$16,0)),"-")</f>
        <v>-</v>
      </c>
      <c r="S67" s="301">
        <f>IFERROR(INDEX('QoL DATA'!$C$17:$WWY$228,MATCH($B67,'QoL DATA'!$A$17:$A$228,0),MATCH(S$3,'QoL DATA'!$C$16:$WWY$16,0)),"-")</f>
        <v>0</v>
      </c>
      <c r="T67" s="301">
        <f>IFERROR(INDEX('QoL DATA'!$C$17:$WWY$228,MATCH($B67,'QoL DATA'!$A$17:$A$228,0),MATCH(T$3,'QoL DATA'!$C$16:$WWY$16,0)),"-")</f>
        <v>3.192738520242242</v>
      </c>
      <c r="U67" s="301">
        <f>IFERROR(INDEX('QoL DATA'!$C$17:$WWY$228,MATCH($B67,'QoL DATA'!$A$17:$A$228,0),MATCH(U$3,'QoL DATA'!$C$16:$WWY$16,0)),"-")</f>
        <v>28.939868344433002</v>
      </c>
      <c r="V67" s="301">
        <f>IFERROR(INDEX('QoL DATA'!$C$17:$WWY$228,MATCH($B67,'QoL DATA'!$A$17:$A$228,0),MATCH(V$3,'QoL DATA'!$C$16:$WWY$16,0)),"-")</f>
        <v>0.64405942984200004</v>
      </c>
      <c r="W67" s="301">
        <f>IFERROR(INDEX('QoL DATA'!$C$17:$WWY$228,MATCH($B67,'QoL DATA'!$A$17:$A$228,0),MATCH(W$3,'QoL DATA'!$C$16:$WWY$16,0)),"-")</f>
        <v>4.6939491848700001</v>
      </c>
      <c r="X67" s="301" t="str">
        <f>IFERROR(INDEX('QoL DATA'!$C$17:$WWY$228,MATCH($B67,'QoL DATA'!$A$17:$A$228,0),MATCH(X$3,'QoL DATA'!$C$16:$WWY$16,0)),"-")</f>
        <v>-</v>
      </c>
      <c r="Y67" s="301">
        <f>IFERROR(INDEX('QoL DATA'!$C$17:$WWY$228,MATCH($B67,'QoL DATA'!$A$17:$A$228,0),MATCH(Y$3,'QoL DATA'!$C$16:$WWY$16,0)),"-")</f>
        <v>1044.3399999999999</v>
      </c>
      <c r="Z67" s="301">
        <f>IFERROR(INDEX('QoL DATA'!$C$17:$WWY$228,MATCH($B67,'QoL DATA'!$A$17:$A$228,0),MATCH(Z$3,'QoL DATA'!$C$16:$WWY$16,0)),"-")</f>
        <v>5.62</v>
      </c>
      <c r="AA67" s="301">
        <f>IFERROR(INDEX('QoL DATA'!$C$17:$WWY$228,MATCH($B67,'QoL DATA'!$A$17:$A$228,0),MATCH(AA$3,'QoL DATA'!$C$16:$WWY$16,0)),"-")</f>
        <v>0.24045893304936281</v>
      </c>
      <c r="AB67" s="301">
        <f>IFERROR(INDEX('QoL DATA'!$C$17:$WWY$228,MATCH($B67,'QoL DATA'!$A$17:$A$228,0),MATCH(AB$3,'QoL DATA'!$C$16:$WWY$16,0)),"-")</f>
        <v>1.43</v>
      </c>
      <c r="AC67" s="301">
        <f>IFERROR(INDEX('QoL DATA'!$C$17:$WWY$228,MATCH($B67,'QoL DATA'!$A$17:$A$228,0),MATCH(AC$3,'QoL DATA'!$C$16:$WWY$16,0)),"-")</f>
        <v>9242.11</v>
      </c>
      <c r="AD67" s="301">
        <f>IFERROR(INDEX('QoL DATA'!$C$17:$WWY$228,MATCH($B67,'QoL DATA'!$A$17:$A$228,0),MATCH(AD$3,'QoL DATA'!$C$16:$WWY$16,0)),"-")</f>
        <v>7.0223563297215756</v>
      </c>
      <c r="AE67" s="301">
        <f>IFERROR(INDEX('QoL DATA'!$C$17:$WWY$228,MATCH($B67,'QoL DATA'!$A$17:$A$228,0),MATCH(AE$3,'QoL DATA'!$C$16:$WWY$16,0)),"-")</f>
        <v>19.591141396933562</v>
      </c>
      <c r="AF67" s="301">
        <f>IFERROR(INDEX('QoL DATA'!$C$17:$WWY$228,MATCH($B67,'QoL DATA'!$A$17:$A$228,0),MATCH(AF$3,'QoL DATA'!$C$16:$WWY$16,0)),"-")</f>
        <v>16.5</v>
      </c>
      <c r="AG67" s="301">
        <f>IFERROR(INDEX('QoL DATA'!$C$17:$WWY$228,MATCH($B67,'QoL DATA'!$A$17:$A$228,0),MATCH(AG$3,'QoL DATA'!$C$16:$WWY$16,0)),"-")</f>
        <v>17.57</v>
      </c>
      <c r="AH67" s="301" t="str">
        <f>IFERROR(INDEX('QoL DATA'!$C$17:$WWY$228,MATCH($B67,'QoL DATA'!$A$17:$A$228,0),MATCH(AH$3,'QoL DATA'!$C$16:$WWY$16,0)),"-")</f>
        <v>-</v>
      </c>
      <c r="AI67" s="301">
        <f>IFERROR(INDEX('QoL DATA'!$C$17:$WWY$228,MATCH($B67,'QoL DATA'!$A$17:$A$228,0),MATCH(AI$3,'QoL DATA'!$C$16:$WWY$16,0)),"-")</f>
        <v>11.613396617190197</v>
      </c>
      <c r="AJ67" s="301">
        <f>IFERROR(INDEX('QoL DATA'!$C$17:$WWY$228,MATCH($B67,'QoL DATA'!$A$17:$A$228,0),MATCH(AJ$3,'QoL DATA'!$C$16:$WWY$16,0)),"-")</f>
        <v>71.632090564302956</v>
      </c>
      <c r="AK67" s="301">
        <f>IFERROR(INDEX('QoL DATA'!$C$17:$WWY$228,MATCH($B67,'QoL DATA'!$A$17:$A$228,0),MATCH(AK$3,'QoL DATA'!$C$16:$WWY$16,0)),"-")</f>
        <v>20.6</v>
      </c>
      <c r="AL67" s="301">
        <f>IFERROR(INDEX('QoL DATA'!$C$17:$WWY$228,MATCH($B67,'QoL DATA'!$A$17:$A$228,0),MATCH(AL$3,'QoL DATA'!$C$16:$WWY$16,0)),"-")</f>
        <v>15.13</v>
      </c>
      <c r="AM67" s="301">
        <f>IFERROR(INDEX('QoL DATA'!$C$17:$WWY$228,MATCH($B67,'QoL DATA'!$A$17:$A$228,0),MATCH(AM$3,'QoL DATA'!$C$16:$WWY$16,0)),"-")</f>
        <v>7.3</v>
      </c>
      <c r="AN67" s="301">
        <f>IFERROR(INDEX('QoL DATA'!$C$17:$WWY$228,MATCH($B67,'QoL DATA'!$A$17:$A$228,0),MATCH(AN$3,'QoL DATA'!$C$16:$WWY$16,0)),"-")</f>
        <v>54.33</v>
      </c>
      <c r="AO67" s="301">
        <f>IFERROR(INDEX('QoL DATA'!$C$17:$WWY$228,MATCH($B67,'QoL DATA'!$A$17:$A$228,0),MATCH(AO$3,'QoL DATA'!$C$16:$WWY$16,0)),"-")</f>
        <v>2.777902270103886</v>
      </c>
      <c r="AP67" s="301">
        <f>IFERROR(INDEX('QoL DATA'!$C$17:$WWY$228,MATCH($B67,'QoL DATA'!$A$17:$A$228,0),MATCH(AP$3,'QoL DATA'!$C$16:$WWY$16,0)),"-")</f>
        <v>75.47</v>
      </c>
      <c r="AQ67" s="301">
        <f>IFERROR(INDEX('QoL DATA'!$C$17:$WWY$228,MATCH($B67,'QoL DATA'!$A$17:$A$228,0),MATCH(AQ$3,'QoL DATA'!$C$16:$WWY$16,0)),"-")</f>
        <v>47.08276797829037</v>
      </c>
      <c r="AR67" s="301">
        <f>IFERROR(INDEX('QoL DATA'!$C$17:$WWY$228,MATCH($B67,'QoL DATA'!$A$17:$A$228,0),MATCH(AR$3,'QoL DATA'!$C$16:$WWY$16,0)),"-")</f>
        <v>3.57</v>
      </c>
      <c r="AS67" s="301">
        <f>IFERROR(INDEX('QoL DATA'!$C$17:$WWY$228,MATCH($B67,'QoL DATA'!$A$17:$A$228,0),MATCH(AS$3,'QoL DATA'!$C$16:$WWY$16,0)),"-")</f>
        <v>1.7253521358510424</v>
      </c>
      <c r="AT67" s="301">
        <f>IFERROR(INDEX('QoL DATA'!$C$17:$WWY$228,MATCH($B67,'QoL DATA'!$A$17:$A$228,0),MATCH(AT$3,'QoL DATA'!$C$16:$WWY$16,0)),"-")</f>
        <v>26.209179133432656</v>
      </c>
      <c r="AU67" s="327"/>
    </row>
    <row r="68" spans="1:47">
      <c r="A68" s="325" t="str">
        <f>'TQoL Indexes'!B46</f>
        <v>Dravograd</v>
      </c>
      <c r="B68" s="326">
        <f>'TQoL Indexes'!C46</f>
        <v>25</v>
      </c>
      <c r="C68" s="301">
        <f>IFERROR(INDEX('QoL DATA'!$C$17:$WWY$228,MATCH($B68,'QoL DATA'!$A$17:$A$228,0),MATCH(C$3,'QoL DATA'!$C$16:$WWY$16,0)),"-")</f>
        <v>73.549232497192065</v>
      </c>
      <c r="D68" s="301">
        <f>IFERROR(INDEX('QoL DATA'!$C$17:$WWY$228,MATCH($B68,'QoL DATA'!$A$17:$A$228,0),MATCH(D$3,'QoL DATA'!$C$16:$WWY$16,0)),"-")</f>
        <v>98</v>
      </c>
      <c r="E68" s="301">
        <f>IFERROR(INDEX('QoL DATA'!$C$17:$WWY$228,MATCH($B68,'QoL DATA'!$A$17:$A$228,0),MATCH(E$3,'QoL DATA'!$C$16:$WWY$16,0)),"-")</f>
        <v>373.5</v>
      </c>
      <c r="F68" s="301">
        <f>IFERROR(INDEX('QoL DATA'!$C$17:$WWY$228,MATCH($B68,'QoL DATA'!$A$17:$A$228,0),MATCH(F$3,'QoL DATA'!$C$16:$WWY$16,0)),"-")</f>
        <v>80.096705273810869</v>
      </c>
      <c r="G68" s="301">
        <f>IFERROR(INDEX('QoL DATA'!$C$17:$WWY$228,MATCH($B68,'QoL DATA'!$A$17:$A$228,0),MATCH(G$3,'QoL DATA'!$C$16:$WWY$16,0)),"-")</f>
        <v>84.729562577307988</v>
      </c>
      <c r="H68" s="301">
        <f>IFERROR(INDEX('QoL DATA'!$C$17:$WWY$228,MATCH($B68,'QoL DATA'!$A$17:$A$228,0),MATCH(H$3,'QoL DATA'!$C$16:$WWY$16,0)),"-")</f>
        <v>4</v>
      </c>
      <c r="I68" s="301">
        <f>IFERROR(INDEX('QoL DATA'!$C$17:$WWY$228,MATCH($B68,'QoL DATA'!$A$17:$A$228,0),MATCH(I$3,'QoL DATA'!$C$16:$WWY$16,0)),"-")</f>
        <v>65.607034156239436</v>
      </c>
      <c r="J68" s="301">
        <f>IFERROR(INDEX('QoL DATA'!$C$17:$WWY$228,MATCH($B68,'QoL DATA'!$A$17:$A$228,0),MATCH(J$3,'QoL DATA'!$C$16:$WWY$16,0)),"-")</f>
        <v>85.43798493196897</v>
      </c>
      <c r="K68" s="301">
        <f>IFERROR(INDEX('QoL DATA'!$C$17:$WWY$228,MATCH($B68,'QoL DATA'!$A$17:$A$228,0),MATCH(K$3,'QoL DATA'!$C$16:$WWY$16,0)),"-")</f>
        <v>41.59</v>
      </c>
      <c r="L68" s="301">
        <f>IFERROR(INDEX('QoL DATA'!$C$17:$WWY$228,MATCH($B68,'QoL DATA'!$A$17:$A$228,0),MATCH(L$3,'QoL DATA'!$C$16:$WWY$16,0)),"-")</f>
        <v>0.86232530478739222</v>
      </c>
      <c r="M68" s="301">
        <f>IFERROR(INDEX('QoL DATA'!$C$17:$WWY$228,MATCH($B68,'QoL DATA'!$A$17:$A$228,0),MATCH(M$3,'QoL DATA'!$C$16:$WWY$16,0)),"-")</f>
        <v>34</v>
      </c>
      <c r="N68" s="301">
        <f>IFERROR(INDEX('QoL DATA'!$C$17:$WWY$228,MATCH($B68,'QoL DATA'!$A$17:$A$228,0),MATCH(N$3,'QoL DATA'!$C$16:$WWY$16,0)),"-")</f>
        <v>72.5</v>
      </c>
      <c r="O68" s="301">
        <f>IFERROR(INDEX('QoL DATA'!$C$17:$WWY$228,MATCH($B68,'QoL DATA'!$A$17:$A$228,0),MATCH(O$3,'QoL DATA'!$C$16:$WWY$16,0)),"-")</f>
        <v>1.274457316387358</v>
      </c>
      <c r="P68" s="301">
        <f>IFERROR(INDEX('QoL DATA'!$C$17:$WWY$228,MATCH($B68,'QoL DATA'!$A$17:$A$228,0),MATCH(P$3,'QoL DATA'!$C$16:$WWY$16,0)),"-")</f>
        <v>69.357921961092998</v>
      </c>
      <c r="Q68" s="301" t="str">
        <f>IFERROR(INDEX('QoL DATA'!$C$17:$WWY$228,MATCH($B68,'QoL DATA'!$A$17:$A$228,0),MATCH(Q$3,'QoL DATA'!$C$16:$WWY$16,0)),"-")</f>
        <v>-</v>
      </c>
      <c r="R68" s="301" t="str">
        <f>IFERROR(INDEX('QoL DATA'!$C$17:$WWY$228,MATCH($B68,'QoL DATA'!$A$17:$A$228,0),MATCH(R$3,'QoL DATA'!$C$16:$WWY$16,0)),"-")</f>
        <v>-</v>
      </c>
      <c r="S68" s="301">
        <f>IFERROR(INDEX('QoL DATA'!$C$17:$WWY$228,MATCH($B68,'QoL DATA'!$A$17:$A$228,0),MATCH(S$3,'QoL DATA'!$C$16:$WWY$16,0)),"-")</f>
        <v>101.70640750367274</v>
      </c>
      <c r="T68" s="301">
        <f>IFERROR(INDEX('QoL DATA'!$C$17:$WWY$228,MATCH($B68,'QoL DATA'!$A$17:$A$228,0),MATCH(T$3,'QoL DATA'!$C$16:$WWY$16,0)),"-")</f>
        <v>3.2035119315623595</v>
      </c>
      <c r="U68" s="301">
        <f>IFERROR(INDEX('QoL DATA'!$C$17:$WWY$228,MATCH($B68,'QoL DATA'!$A$17:$A$228,0),MATCH(U$3,'QoL DATA'!$C$16:$WWY$16,0)),"-")</f>
        <v>63.7539167904782</v>
      </c>
      <c r="V68" s="301">
        <f>IFERROR(INDEX('QoL DATA'!$C$17:$WWY$228,MATCH($B68,'QoL DATA'!$A$17:$A$228,0),MATCH(V$3,'QoL DATA'!$C$16:$WWY$16,0)),"-")</f>
        <v>0.81629032861100004</v>
      </c>
      <c r="W68" s="301">
        <f>IFERROR(INDEX('QoL DATA'!$C$17:$WWY$228,MATCH($B68,'QoL DATA'!$A$17:$A$228,0),MATCH(W$3,'QoL DATA'!$C$16:$WWY$16,0)),"-")</f>
        <v>46.364836904699999</v>
      </c>
      <c r="X68" s="301" t="str">
        <f>IFERROR(INDEX('QoL DATA'!$C$17:$WWY$228,MATCH($B68,'QoL DATA'!$A$17:$A$228,0),MATCH(X$3,'QoL DATA'!$C$16:$WWY$16,0)),"-")</f>
        <v>-</v>
      </c>
      <c r="Y68" s="301">
        <f>IFERROR(INDEX('QoL DATA'!$C$17:$WWY$228,MATCH($B68,'QoL DATA'!$A$17:$A$228,0),MATCH(Y$3,'QoL DATA'!$C$16:$WWY$16,0)),"-")</f>
        <v>933.36</v>
      </c>
      <c r="Z68" s="301">
        <f>IFERROR(INDEX('QoL DATA'!$C$17:$WWY$228,MATCH($B68,'QoL DATA'!$A$17:$A$228,0),MATCH(Z$3,'QoL DATA'!$C$16:$WWY$16,0)),"-")</f>
        <v>4.96</v>
      </c>
      <c r="AA68" s="301">
        <f>IFERROR(INDEX('QoL DATA'!$C$17:$WWY$228,MATCH($B68,'QoL DATA'!$A$17:$A$228,0),MATCH(AA$3,'QoL DATA'!$C$16:$WWY$16,0)),"-")</f>
        <v>0.10098856585015541</v>
      </c>
      <c r="AB68" s="301">
        <f>IFERROR(INDEX('QoL DATA'!$C$17:$WWY$228,MATCH($B68,'QoL DATA'!$A$17:$A$228,0),MATCH(AB$3,'QoL DATA'!$C$16:$WWY$16,0)),"-")</f>
        <v>1.74</v>
      </c>
      <c r="AC68" s="301">
        <f>IFERROR(INDEX('QoL DATA'!$C$17:$WWY$228,MATCH($B68,'QoL DATA'!$A$17:$A$228,0),MATCH(AC$3,'QoL DATA'!$C$16:$WWY$16,0)),"-")</f>
        <v>9457.24</v>
      </c>
      <c r="AD68" s="301">
        <f>IFERROR(INDEX('QoL DATA'!$C$17:$WWY$228,MATCH($B68,'QoL DATA'!$A$17:$A$228,0),MATCH(AD$3,'QoL DATA'!$C$16:$WWY$16,0)),"-")</f>
        <v>8.7452389662370091</v>
      </c>
      <c r="AE68" s="301">
        <f>IFERROR(INDEX('QoL DATA'!$C$17:$WWY$228,MATCH($B68,'QoL DATA'!$A$17:$A$228,0),MATCH(AE$3,'QoL DATA'!$C$16:$WWY$16,0)),"-")</f>
        <v>25.340206185567009</v>
      </c>
      <c r="AF68" s="301">
        <f>IFERROR(INDEX('QoL DATA'!$C$17:$WWY$228,MATCH($B68,'QoL DATA'!$A$17:$A$228,0),MATCH(AF$3,'QoL DATA'!$C$16:$WWY$16,0)),"-")</f>
        <v>17.7</v>
      </c>
      <c r="AG68" s="301">
        <f>IFERROR(INDEX('QoL DATA'!$C$17:$WWY$228,MATCH($B68,'QoL DATA'!$A$17:$A$228,0),MATCH(AG$3,'QoL DATA'!$C$16:$WWY$16,0)),"-")</f>
        <v>19</v>
      </c>
      <c r="AH68" s="301" t="str">
        <f>IFERROR(INDEX('QoL DATA'!$C$17:$WWY$228,MATCH($B68,'QoL DATA'!$A$17:$A$228,0),MATCH(AH$3,'QoL DATA'!$C$16:$WWY$16,0)),"-")</f>
        <v>-</v>
      </c>
      <c r="AI68" s="301">
        <f>IFERROR(INDEX('QoL DATA'!$C$17:$WWY$228,MATCH($B68,'QoL DATA'!$A$17:$A$228,0),MATCH(AI$3,'QoL DATA'!$C$16:$WWY$16,0)),"-")</f>
        <v>37.34734038921134</v>
      </c>
      <c r="AJ68" s="301">
        <f>IFERROR(INDEX('QoL DATA'!$C$17:$WWY$228,MATCH($B68,'QoL DATA'!$A$17:$A$228,0),MATCH(AJ$3,'QoL DATA'!$C$16:$WWY$16,0)),"-")</f>
        <v>90.02663145032426</v>
      </c>
      <c r="AK68" s="301">
        <f>IFERROR(INDEX('QoL DATA'!$C$17:$WWY$228,MATCH($B68,'QoL DATA'!$A$17:$A$228,0),MATCH(AK$3,'QoL DATA'!$C$16:$WWY$16,0)),"-")</f>
        <v>19.66</v>
      </c>
      <c r="AL68" s="301">
        <f>IFERROR(INDEX('QoL DATA'!$C$17:$WWY$228,MATCH($B68,'QoL DATA'!$A$17:$A$228,0),MATCH(AL$3,'QoL DATA'!$C$16:$WWY$16,0)),"-")</f>
        <v>12.93</v>
      </c>
      <c r="AM68" s="301">
        <f>IFERROR(INDEX('QoL DATA'!$C$17:$WWY$228,MATCH($B68,'QoL DATA'!$A$17:$A$228,0),MATCH(AM$3,'QoL DATA'!$C$16:$WWY$16,0)),"-")</f>
        <v>6.8</v>
      </c>
      <c r="AN68" s="301">
        <f>IFERROR(INDEX('QoL DATA'!$C$17:$WWY$228,MATCH($B68,'QoL DATA'!$A$17:$A$228,0),MATCH(AN$3,'QoL DATA'!$C$16:$WWY$16,0)),"-")</f>
        <v>63.39</v>
      </c>
      <c r="AO68" s="301">
        <f>IFERROR(INDEX('QoL DATA'!$C$17:$WWY$228,MATCH($B68,'QoL DATA'!$A$17:$A$228,0),MATCH(AO$3,'QoL DATA'!$C$16:$WWY$16,0)),"-")</f>
        <v>2.3789171370768076</v>
      </c>
      <c r="AP68" s="301">
        <f>IFERROR(INDEX('QoL DATA'!$C$17:$WWY$228,MATCH($B68,'QoL DATA'!$A$17:$A$228,0),MATCH(AP$3,'QoL DATA'!$C$16:$WWY$16,0)),"-")</f>
        <v>71.23</v>
      </c>
      <c r="AQ68" s="301">
        <f>IFERROR(INDEX('QoL DATA'!$C$17:$WWY$228,MATCH($B68,'QoL DATA'!$A$17:$A$228,0),MATCH(AQ$3,'QoL DATA'!$C$16:$WWY$16,0)),"-")</f>
        <v>53.361762615493959</v>
      </c>
      <c r="AR68" s="301">
        <f>IFERROR(INDEX('QoL DATA'!$C$17:$WWY$228,MATCH($B68,'QoL DATA'!$A$17:$A$228,0),MATCH(AR$3,'QoL DATA'!$C$16:$WWY$16,0)),"-")</f>
        <v>3.6</v>
      </c>
      <c r="AS68" s="301">
        <f>IFERROR(INDEX('QoL DATA'!$C$17:$WWY$228,MATCH($B68,'QoL DATA'!$A$17:$A$228,0),MATCH(AS$3,'QoL DATA'!$C$16:$WWY$16,0)),"-")</f>
        <v>1.3238095238095238</v>
      </c>
      <c r="AT68" s="301">
        <f>IFERROR(INDEX('QoL DATA'!$C$17:$WWY$228,MATCH($B68,'QoL DATA'!$A$17:$A$228,0),MATCH(AT$3,'QoL DATA'!$C$16:$WWY$16,0)),"-")</f>
        <v>57.99135172440964</v>
      </c>
      <c r="AU68" s="327"/>
    </row>
    <row r="69" spans="1:47">
      <c r="A69" s="325" t="str">
        <f>'TQoL Indexes'!B47</f>
        <v>Duplek</v>
      </c>
      <c r="B69" s="326">
        <f>'TQoL Indexes'!C47</f>
        <v>26</v>
      </c>
      <c r="C69" s="301">
        <f>IFERROR(INDEX('QoL DATA'!$C$17:$WWY$228,MATCH($B69,'QoL DATA'!$A$17:$A$228,0),MATCH(C$3,'QoL DATA'!$C$16:$WWY$16,0)),"-")</f>
        <v>47.1</v>
      </c>
      <c r="D69" s="301">
        <f>IFERROR(INDEX('QoL DATA'!$C$17:$WWY$228,MATCH($B69,'QoL DATA'!$A$17:$A$228,0),MATCH(D$3,'QoL DATA'!$C$16:$WWY$16,0)),"-")</f>
        <v>94.1</v>
      </c>
      <c r="E69" s="301">
        <f>IFERROR(INDEX('QoL DATA'!$C$17:$WWY$228,MATCH($B69,'QoL DATA'!$A$17:$A$228,0),MATCH(E$3,'QoL DATA'!$C$16:$WWY$16,0)),"-")</f>
        <v>521.4</v>
      </c>
      <c r="F69" s="301">
        <f>IFERROR(INDEX('QoL DATA'!$C$17:$WWY$228,MATCH($B69,'QoL DATA'!$A$17:$A$228,0),MATCH(F$3,'QoL DATA'!$C$16:$WWY$16,0)),"-")</f>
        <v>0</v>
      </c>
      <c r="G69" s="301">
        <f>IFERROR(INDEX('QoL DATA'!$C$17:$WWY$228,MATCH($B69,'QoL DATA'!$A$17:$A$228,0),MATCH(G$3,'QoL DATA'!$C$16:$WWY$16,0)),"-")</f>
        <v>99.929795001404102</v>
      </c>
      <c r="H69" s="301">
        <f>IFERROR(INDEX('QoL DATA'!$C$17:$WWY$228,MATCH($B69,'QoL DATA'!$A$17:$A$228,0),MATCH(H$3,'QoL DATA'!$C$16:$WWY$16,0)),"-")</f>
        <v>4</v>
      </c>
      <c r="I69" s="301">
        <f>IFERROR(INDEX('QoL DATA'!$C$17:$WWY$228,MATCH($B69,'QoL DATA'!$A$17:$A$228,0),MATCH(I$3,'QoL DATA'!$C$16:$WWY$16,0)),"-")</f>
        <v>87.360699675553676</v>
      </c>
      <c r="J69" s="301">
        <f>IFERROR(INDEX('QoL DATA'!$C$17:$WWY$228,MATCH($B69,'QoL DATA'!$A$17:$A$228,0),MATCH(J$3,'QoL DATA'!$C$16:$WWY$16,0)),"-")</f>
        <v>43.162033136759334</v>
      </c>
      <c r="K69" s="301">
        <f>IFERROR(INDEX('QoL DATA'!$C$17:$WWY$228,MATCH($B69,'QoL DATA'!$A$17:$A$228,0),MATCH(K$3,'QoL DATA'!$C$16:$WWY$16,0)),"-")</f>
        <v>65.87</v>
      </c>
      <c r="L69" s="301">
        <f>IFERROR(INDEX('QoL DATA'!$C$17:$WWY$228,MATCH($B69,'QoL DATA'!$A$17:$A$228,0),MATCH(L$3,'QoL DATA'!$C$16:$WWY$16,0)),"-")</f>
        <v>0.22522522522522523</v>
      </c>
      <c r="M69" s="301">
        <f>IFERROR(INDEX('QoL DATA'!$C$17:$WWY$228,MATCH($B69,'QoL DATA'!$A$17:$A$228,0),MATCH(M$3,'QoL DATA'!$C$16:$WWY$16,0)),"-")</f>
        <v>16.3</v>
      </c>
      <c r="N69" s="301">
        <f>IFERROR(INDEX('QoL DATA'!$C$17:$WWY$228,MATCH($B69,'QoL DATA'!$A$17:$A$228,0),MATCH(N$3,'QoL DATA'!$C$16:$WWY$16,0)),"-")</f>
        <v>30.4</v>
      </c>
      <c r="O69" s="301">
        <f>IFERROR(INDEX('QoL DATA'!$C$17:$WWY$228,MATCH($B69,'QoL DATA'!$A$17:$A$228,0),MATCH(O$3,'QoL DATA'!$C$16:$WWY$16,0)),"-")</f>
        <v>0.72055030094582972</v>
      </c>
      <c r="P69" s="301">
        <f>IFERROR(INDEX('QoL DATA'!$C$17:$WWY$228,MATCH($B69,'QoL DATA'!$A$17:$A$228,0),MATCH(P$3,'QoL DATA'!$C$16:$WWY$16,0)),"-")</f>
        <v>64.61668070766639</v>
      </c>
      <c r="Q69" s="301" t="str">
        <f>IFERROR(INDEX('QoL DATA'!$C$17:$WWY$228,MATCH($B69,'QoL DATA'!$A$17:$A$228,0),MATCH(Q$3,'QoL DATA'!$C$16:$WWY$16,0)),"-")</f>
        <v>-</v>
      </c>
      <c r="R69" s="301" t="str">
        <f>IFERROR(INDEX('QoL DATA'!$C$17:$WWY$228,MATCH($B69,'QoL DATA'!$A$17:$A$228,0),MATCH(R$3,'QoL DATA'!$C$16:$WWY$16,0)),"-")</f>
        <v>-</v>
      </c>
      <c r="S69" s="301">
        <f>IFERROR(INDEX('QoL DATA'!$C$17:$WWY$228,MATCH($B69,'QoL DATA'!$A$17:$A$228,0),MATCH(S$3,'QoL DATA'!$C$16:$WWY$16,0)),"-")</f>
        <v>71.89072609633358</v>
      </c>
      <c r="T69" s="301">
        <f>IFERROR(INDEX('QoL DATA'!$C$17:$WWY$228,MATCH($B69,'QoL DATA'!$A$17:$A$228,0),MATCH(T$3,'QoL DATA'!$C$16:$WWY$16,0)),"-")</f>
        <v>3.1276129695232431</v>
      </c>
      <c r="U69" s="301">
        <f>IFERROR(INDEX('QoL DATA'!$C$17:$WWY$228,MATCH($B69,'QoL DATA'!$A$17:$A$228,0),MATCH(U$3,'QoL DATA'!$C$16:$WWY$16,0)),"-")</f>
        <v>36.960508770984617</v>
      </c>
      <c r="V69" s="301">
        <f>IFERROR(INDEX('QoL DATA'!$C$17:$WWY$228,MATCH($B69,'QoL DATA'!$A$17:$A$228,0),MATCH(V$3,'QoL DATA'!$C$16:$WWY$16,0)),"-")</f>
        <v>0.84694582170900001</v>
      </c>
      <c r="W69" s="301">
        <f>IFERROR(INDEX('QoL DATA'!$C$17:$WWY$228,MATCH($B69,'QoL DATA'!$A$17:$A$228,0),MATCH(W$3,'QoL DATA'!$C$16:$WWY$16,0)),"-")</f>
        <v>55.835415818100003</v>
      </c>
      <c r="X69" s="301" t="str">
        <f>IFERROR(INDEX('QoL DATA'!$C$17:$WWY$228,MATCH($B69,'QoL DATA'!$A$17:$A$228,0),MATCH(X$3,'QoL DATA'!$C$16:$WWY$16,0)),"-")</f>
        <v>-</v>
      </c>
      <c r="Y69" s="301">
        <f>IFERROR(INDEX('QoL DATA'!$C$17:$WWY$228,MATCH($B69,'QoL DATA'!$A$17:$A$228,0),MATCH(Y$3,'QoL DATA'!$C$16:$WWY$16,0)),"-")</f>
        <v>1177.25</v>
      </c>
      <c r="Z69" s="301">
        <f>IFERROR(INDEX('QoL DATA'!$C$17:$WWY$228,MATCH($B69,'QoL DATA'!$A$17:$A$228,0),MATCH(Z$3,'QoL DATA'!$C$16:$WWY$16,0)),"-")</f>
        <v>5.83</v>
      </c>
      <c r="AA69" s="301">
        <f>IFERROR(INDEX('QoL DATA'!$C$17:$WWY$228,MATCH($B69,'QoL DATA'!$A$17:$A$228,0),MATCH(AA$3,'QoL DATA'!$C$16:$WWY$16,0)),"-")</f>
        <v>2.9350904741638657E-2</v>
      </c>
      <c r="AB69" s="301">
        <f>IFERROR(INDEX('QoL DATA'!$C$17:$WWY$228,MATCH($B69,'QoL DATA'!$A$17:$A$228,0),MATCH(AB$3,'QoL DATA'!$C$16:$WWY$16,0)),"-")</f>
        <v>0.33</v>
      </c>
      <c r="AC69" s="301">
        <f>IFERROR(INDEX('QoL DATA'!$C$17:$WWY$228,MATCH($B69,'QoL DATA'!$A$17:$A$228,0),MATCH(AC$3,'QoL DATA'!$C$16:$WWY$16,0)),"-")</f>
        <v>8948.34</v>
      </c>
      <c r="AD69" s="301">
        <f>IFERROR(INDEX('QoL DATA'!$C$17:$WWY$228,MATCH($B69,'QoL DATA'!$A$17:$A$228,0),MATCH(AD$3,'QoL DATA'!$C$16:$WWY$16,0)),"-")</f>
        <v>10.096603303209722</v>
      </c>
      <c r="AE69" s="301">
        <f>IFERROR(INDEX('QoL DATA'!$C$17:$WWY$228,MATCH($B69,'QoL DATA'!$A$17:$A$228,0),MATCH(AE$3,'QoL DATA'!$C$16:$WWY$16,0)),"-")</f>
        <v>24.277168494516452</v>
      </c>
      <c r="AF69" s="301">
        <f>IFERROR(INDEX('QoL DATA'!$C$17:$WWY$228,MATCH($B69,'QoL DATA'!$A$17:$A$228,0),MATCH(AF$3,'QoL DATA'!$C$16:$WWY$16,0)),"-")</f>
        <v>16.5</v>
      </c>
      <c r="AG69" s="301">
        <f>IFERROR(INDEX('QoL DATA'!$C$17:$WWY$228,MATCH($B69,'QoL DATA'!$A$17:$A$228,0),MATCH(AG$3,'QoL DATA'!$C$16:$WWY$16,0)),"-")</f>
        <v>20.010000000000002</v>
      </c>
      <c r="AH69" s="301" t="str">
        <f>IFERROR(INDEX('QoL DATA'!$C$17:$WWY$228,MATCH($B69,'QoL DATA'!$A$17:$A$228,0),MATCH(AH$3,'QoL DATA'!$C$16:$WWY$16,0)),"-")</f>
        <v>-</v>
      </c>
      <c r="AI69" s="301">
        <f>IFERROR(INDEX('QoL DATA'!$C$17:$WWY$228,MATCH($B69,'QoL DATA'!$A$17:$A$228,0),MATCH(AI$3,'QoL DATA'!$C$16:$WWY$16,0)),"-")</f>
        <v>269.22518980403544</v>
      </c>
      <c r="AJ69" s="301">
        <f>IFERROR(INDEX('QoL DATA'!$C$17:$WWY$228,MATCH($B69,'QoL DATA'!$A$17:$A$228,0),MATCH(AJ$3,'QoL DATA'!$C$16:$WWY$16,0)),"-")</f>
        <v>192.4134500680008</v>
      </c>
      <c r="AK69" s="301">
        <f>IFERROR(INDEX('QoL DATA'!$C$17:$WWY$228,MATCH($B69,'QoL DATA'!$A$17:$A$228,0),MATCH(AK$3,'QoL DATA'!$C$16:$WWY$16,0)),"-")</f>
        <v>23.58</v>
      </c>
      <c r="AL69" s="301">
        <f>IFERROR(INDEX('QoL DATA'!$C$17:$WWY$228,MATCH($B69,'QoL DATA'!$A$17:$A$228,0),MATCH(AL$3,'QoL DATA'!$C$16:$WWY$16,0)),"-")</f>
        <v>14.17</v>
      </c>
      <c r="AM69" s="301">
        <f>IFERROR(INDEX('QoL DATA'!$C$17:$WWY$228,MATCH($B69,'QoL DATA'!$A$17:$A$228,0),MATCH(AM$3,'QoL DATA'!$C$16:$WWY$16,0)),"-")</f>
        <v>7.3</v>
      </c>
      <c r="AN69" s="301">
        <f>IFERROR(INDEX('QoL DATA'!$C$17:$WWY$228,MATCH($B69,'QoL DATA'!$A$17:$A$228,0),MATCH(AN$3,'QoL DATA'!$C$16:$WWY$16,0)),"-")</f>
        <v>63.77</v>
      </c>
      <c r="AO69" s="301">
        <f>IFERROR(INDEX('QoL DATA'!$C$17:$WWY$228,MATCH($B69,'QoL DATA'!$A$17:$A$228,0),MATCH(AO$3,'QoL DATA'!$C$16:$WWY$16,0)),"-")</f>
        <v>2.777902270103886</v>
      </c>
      <c r="AP69" s="301">
        <f>IFERROR(INDEX('QoL DATA'!$C$17:$WWY$228,MATCH($B69,'QoL DATA'!$A$17:$A$228,0),MATCH(AP$3,'QoL DATA'!$C$16:$WWY$16,0)),"-")</f>
        <v>57</v>
      </c>
      <c r="AQ69" s="301">
        <f>IFERROR(INDEX('QoL DATA'!$C$17:$WWY$228,MATCH($B69,'QoL DATA'!$A$17:$A$228,0),MATCH(AQ$3,'QoL DATA'!$C$16:$WWY$16,0)),"-")</f>
        <v>48.003502626970231</v>
      </c>
      <c r="AR69" s="301">
        <f>IFERROR(INDEX('QoL DATA'!$C$17:$WWY$228,MATCH($B69,'QoL DATA'!$A$17:$A$228,0),MATCH(AR$3,'QoL DATA'!$C$16:$WWY$16,0)),"-")</f>
        <v>3.57</v>
      </c>
      <c r="AS69" s="301">
        <f>IFERROR(INDEX('QoL DATA'!$C$17:$WWY$228,MATCH($B69,'QoL DATA'!$A$17:$A$228,0),MATCH(AS$3,'QoL DATA'!$C$16:$WWY$16,0)),"-")</f>
        <v>8.6543272626722523</v>
      </c>
      <c r="AT69" s="301">
        <f>IFERROR(INDEX('QoL DATA'!$C$17:$WWY$228,MATCH($B69,'QoL DATA'!$A$17:$A$228,0),MATCH(AT$3,'QoL DATA'!$C$16:$WWY$16,0)),"-")</f>
        <v>33.237506740721741</v>
      </c>
      <c r="AU69" s="327"/>
    </row>
    <row r="70" spans="1:47">
      <c r="A70" s="325" t="str">
        <f>'TQoL Indexes'!B48</f>
        <v>Gorenja vas - Poljane</v>
      </c>
      <c r="B70" s="326">
        <f>'TQoL Indexes'!C48</f>
        <v>27</v>
      </c>
      <c r="C70" s="301">
        <f>IFERROR(INDEX('QoL DATA'!$C$17:$WWY$228,MATCH($B70,'QoL DATA'!$A$17:$A$228,0),MATCH(C$3,'QoL DATA'!$C$16:$WWY$16,0)),"-")</f>
        <v>71.401059220028884</v>
      </c>
      <c r="D70" s="301">
        <f>IFERROR(INDEX('QoL DATA'!$C$17:$WWY$228,MATCH($B70,'QoL DATA'!$A$17:$A$228,0),MATCH(D$3,'QoL DATA'!$C$16:$WWY$16,0)),"-")</f>
        <v>114.6</v>
      </c>
      <c r="E70" s="301">
        <f>IFERROR(INDEX('QoL DATA'!$C$17:$WWY$228,MATCH($B70,'QoL DATA'!$A$17:$A$228,0),MATCH(E$3,'QoL DATA'!$C$16:$WWY$16,0)),"-")</f>
        <v>338.29999999999995</v>
      </c>
      <c r="F70" s="301">
        <f>IFERROR(INDEX('QoL DATA'!$C$17:$WWY$228,MATCH($B70,'QoL DATA'!$A$17:$A$228,0),MATCH(F$3,'QoL DATA'!$C$16:$WWY$16,0)),"-")</f>
        <v>3.5607924381716947</v>
      </c>
      <c r="G70" s="301">
        <f>IFERROR(INDEX('QoL DATA'!$C$17:$WWY$228,MATCH($B70,'QoL DATA'!$A$17:$A$228,0),MATCH(G$3,'QoL DATA'!$C$16:$WWY$16,0)),"-")</f>
        <v>59.394017868703877</v>
      </c>
      <c r="H70" s="301">
        <f>IFERROR(INDEX('QoL DATA'!$C$17:$WWY$228,MATCH($B70,'QoL DATA'!$A$17:$A$228,0),MATCH(H$3,'QoL DATA'!$C$16:$WWY$16,0)),"-")</f>
        <v>4</v>
      </c>
      <c r="I70" s="301">
        <f>IFERROR(INDEX('QoL DATA'!$C$17:$WWY$228,MATCH($B70,'QoL DATA'!$A$17:$A$228,0),MATCH(I$3,'QoL DATA'!$C$16:$WWY$16,0)),"-")</f>
        <v>48.282721124519298</v>
      </c>
      <c r="J70" s="301">
        <f>IFERROR(INDEX('QoL DATA'!$C$17:$WWY$228,MATCH($B70,'QoL DATA'!$A$17:$A$228,0),MATCH(J$3,'QoL DATA'!$C$16:$WWY$16,0)),"-")</f>
        <v>78.376278648193704</v>
      </c>
      <c r="K70" s="301">
        <f>IFERROR(INDEX('QoL DATA'!$C$17:$WWY$228,MATCH($B70,'QoL DATA'!$A$17:$A$228,0),MATCH(K$3,'QoL DATA'!$C$16:$WWY$16,0)),"-")</f>
        <v>86.48</v>
      </c>
      <c r="L70" s="301">
        <f>IFERROR(INDEX('QoL DATA'!$C$17:$WWY$228,MATCH($B70,'QoL DATA'!$A$17:$A$228,0),MATCH(L$3,'QoL DATA'!$C$16:$WWY$16,0)),"-")</f>
        <v>0</v>
      </c>
      <c r="M70" s="301">
        <f>IFERROR(INDEX('QoL DATA'!$C$17:$WWY$228,MATCH($B70,'QoL DATA'!$A$17:$A$228,0),MATCH(M$3,'QoL DATA'!$C$16:$WWY$16,0)),"-")</f>
        <v>32.4</v>
      </c>
      <c r="N70" s="301">
        <f>IFERROR(INDEX('QoL DATA'!$C$17:$WWY$228,MATCH($B70,'QoL DATA'!$A$17:$A$228,0),MATCH(N$3,'QoL DATA'!$C$16:$WWY$16,0)),"-")</f>
        <v>53.2</v>
      </c>
      <c r="O70" s="301">
        <f>IFERROR(INDEX('QoL DATA'!$C$17:$WWY$228,MATCH($B70,'QoL DATA'!$A$17:$A$228,0),MATCH(O$3,'QoL DATA'!$C$16:$WWY$16,0)),"-")</f>
        <v>0.4313982440047176</v>
      </c>
      <c r="P70" s="301">
        <f>IFERROR(INDEX('QoL DATA'!$C$17:$WWY$228,MATCH($B70,'QoL DATA'!$A$17:$A$228,0),MATCH(P$3,'QoL DATA'!$C$16:$WWY$16,0)),"-")</f>
        <v>47.041305192282792</v>
      </c>
      <c r="Q70" s="301" t="str">
        <f>IFERROR(INDEX('QoL DATA'!$C$17:$WWY$228,MATCH($B70,'QoL DATA'!$A$17:$A$228,0),MATCH(Q$3,'QoL DATA'!$C$16:$WWY$16,0)),"-")</f>
        <v>-</v>
      </c>
      <c r="R70" s="301" t="str">
        <f>IFERROR(INDEX('QoL DATA'!$C$17:$WWY$228,MATCH($B70,'QoL DATA'!$A$17:$A$228,0),MATCH(R$3,'QoL DATA'!$C$16:$WWY$16,0)),"-")</f>
        <v>-</v>
      </c>
      <c r="S70" s="301">
        <f>IFERROR(INDEX('QoL DATA'!$C$17:$WWY$228,MATCH($B70,'QoL DATA'!$A$17:$A$228,0),MATCH(S$3,'QoL DATA'!$C$16:$WWY$16,0)),"-")</f>
        <v>105.82010582010582</v>
      </c>
      <c r="T70" s="301">
        <f>IFERROR(INDEX('QoL DATA'!$C$17:$WWY$228,MATCH($B70,'QoL DATA'!$A$17:$A$228,0),MATCH(T$3,'QoL DATA'!$C$16:$WWY$16,0)),"-")</f>
        <v>5.5364763450725762</v>
      </c>
      <c r="U70" s="301">
        <f>IFERROR(INDEX('QoL DATA'!$C$17:$WWY$228,MATCH($B70,'QoL DATA'!$A$17:$A$228,0),MATCH(U$3,'QoL DATA'!$C$16:$WWY$16,0)),"-")</f>
        <v>68.240617714680141</v>
      </c>
      <c r="V70" s="301">
        <f>IFERROR(INDEX('QoL DATA'!$C$17:$WWY$228,MATCH($B70,'QoL DATA'!$A$17:$A$228,0),MATCH(V$3,'QoL DATA'!$C$16:$WWY$16,0)),"-")</f>
        <v>0.54971226212400004</v>
      </c>
      <c r="W70" s="301">
        <f>IFERROR(INDEX('QoL DATA'!$C$17:$WWY$228,MATCH($B70,'QoL DATA'!$A$17:$A$228,0),MATCH(W$3,'QoL DATA'!$C$16:$WWY$16,0)),"-")</f>
        <v>11.8319632756</v>
      </c>
      <c r="X70" s="301" t="str">
        <f>IFERROR(INDEX('QoL DATA'!$C$17:$WWY$228,MATCH($B70,'QoL DATA'!$A$17:$A$228,0),MATCH(X$3,'QoL DATA'!$C$16:$WWY$16,0)),"-")</f>
        <v>-</v>
      </c>
      <c r="Y70" s="301">
        <f>IFERROR(INDEX('QoL DATA'!$C$17:$WWY$228,MATCH($B70,'QoL DATA'!$A$17:$A$228,0),MATCH(Y$3,'QoL DATA'!$C$16:$WWY$16,0)),"-")</f>
        <v>711.6</v>
      </c>
      <c r="Z70" s="301">
        <f>IFERROR(INDEX('QoL DATA'!$C$17:$WWY$228,MATCH($B70,'QoL DATA'!$A$17:$A$228,0),MATCH(Z$3,'QoL DATA'!$C$16:$WWY$16,0)),"-")</f>
        <v>4.21</v>
      </c>
      <c r="AA70" s="301">
        <f>IFERROR(INDEX('QoL DATA'!$C$17:$WWY$228,MATCH($B70,'QoL DATA'!$A$17:$A$228,0),MATCH(AA$3,'QoL DATA'!$C$16:$WWY$16,0)),"-")</f>
        <v>4.0305245055889942E-2</v>
      </c>
      <c r="AB70" s="301">
        <f>IFERROR(INDEX('QoL DATA'!$C$17:$WWY$228,MATCH($B70,'QoL DATA'!$A$17:$A$228,0),MATCH(AB$3,'QoL DATA'!$C$16:$WWY$16,0)),"-")</f>
        <v>2.0099999999999998</v>
      </c>
      <c r="AC70" s="301">
        <f>IFERROR(INDEX('QoL DATA'!$C$17:$WWY$228,MATCH($B70,'QoL DATA'!$A$17:$A$228,0),MATCH(AC$3,'QoL DATA'!$C$16:$WWY$16,0)),"-")</f>
        <v>9725.3700000000008</v>
      </c>
      <c r="AD70" s="301">
        <f>IFERROR(INDEX('QoL DATA'!$C$17:$WWY$228,MATCH($B70,'QoL DATA'!$A$17:$A$228,0),MATCH(AD$3,'QoL DATA'!$C$16:$WWY$16,0)),"-")</f>
        <v>3.9385630634817361</v>
      </c>
      <c r="AE70" s="301">
        <f>IFERROR(INDEX('QoL DATA'!$C$17:$WWY$228,MATCH($B70,'QoL DATA'!$A$17:$A$228,0),MATCH(AE$3,'QoL DATA'!$C$16:$WWY$16,0)),"-")</f>
        <v>28.444782168186421</v>
      </c>
      <c r="AF70" s="301">
        <f>IFERROR(INDEX('QoL DATA'!$C$17:$WWY$228,MATCH($B70,'QoL DATA'!$A$17:$A$228,0),MATCH(AF$3,'QoL DATA'!$C$16:$WWY$16,0)),"-")</f>
        <v>9.1999999999999993</v>
      </c>
      <c r="AG70" s="301">
        <f>IFERROR(INDEX('QoL DATA'!$C$17:$WWY$228,MATCH($B70,'QoL DATA'!$A$17:$A$228,0),MATCH(AG$3,'QoL DATA'!$C$16:$WWY$16,0)),"-")</f>
        <v>18.579999999999998</v>
      </c>
      <c r="AH70" s="301" t="str">
        <f>IFERROR(INDEX('QoL DATA'!$C$17:$WWY$228,MATCH($B70,'QoL DATA'!$A$17:$A$228,0),MATCH(AH$3,'QoL DATA'!$C$16:$WWY$16,0)),"-")</f>
        <v>-</v>
      </c>
      <c r="AI70" s="301">
        <f>IFERROR(INDEX('QoL DATA'!$C$17:$WWY$228,MATCH($B70,'QoL DATA'!$A$17:$A$228,0),MATCH(AI$3,'QoL DATA'!$C$16:$WWY$16,0)),"-")</f>
        <v>111.31246016994157</v>
      </c>
      <c r="AJ70" s="301">
        <f>IFERROR(INDEX('QoL DATA'!$C$17:$WWY$228,MATCH($B70,'QoL DATA'!$A$17:$A$228,0),MATCH(AJ$3,'QoL DATA'!$C$16:$WWY$16,0)),"-")</f>
        <v>178.22933052911233</v>
      </c>
      <c r="AK70" s="301">
        <f>IFERROR(INDEX('QoL DATA'!$C$17:$WWY$228,MATCH($B70,'QoL DATA'!$A$17:$A$228,0),MATCH(AK$3,'QoL DATA'!$C$16:$WWY$16,0)),"-")</f>
        <v>15.33</v>
      </c>
      <c r="AL70" s="301">
        <f>IFERROR(INDEX('QoL DATA'!$C$17:$WWY$228,MATCH($B70,'QoL DATA'!$A$17:$A$228,0),MATCH(AL$3,'QoL DATA'!$C$16:$WWY$16,0)),"-")</f>
        <v>10.62</v>
      </c>
      <c r="AM70" s="301">
        <f>IFERROR(INDEX('QoL DATA'!$C$17:$WWY$228,MATCH($B70,'QoL DATA'!$A$17:$A$228,0),MATCH(AM$3,'QoL DATA'!$C$16:$WWY$16,0)),"-")</f>
        <v>7.6</v>
      </c>
      <c r="AN70" s="301">
        <f>IFERROR(INDEX('QoL DATA'!$C$17:$WWY$228,MATCH($B70,'QoL DATA'!$A$17:$A$228,0),MATCH(AN$3,'QoL DATA'!$C$16:$WWY$16,0)),"-")</f>
        <v>71.11</v>
      </c>
      <c r="AO70" s="301">
        <f>IFERROR(INDEX('QoL DATA'!$C$17:$WWY$228,MATCH($B70,'QoL DATA'!$A$17:$A$228,0),MATCH(AO$3,'QoL DATA'!$C$16:$WWY$16,0)),"-")</f>
        <v>2.1242872489876872</v>
      </c>
      <c r="AP70" s="301">
        <f>IFERROR(INDEX('QoL DATA'!$C$17:$WWY$228,MATCH($B70,'QoL DATA'!$A$17:$A$228,0),MATCH(AP$3,'QoL DATA'!$C$16:$WWY$16,0)),"-")</f>
        <v>72.97</v>
      </c>
      <c r="AQ70" s="301">
        <f>IFERROR(INDEX('QoL DATA'!$C$17:$WWY$228,MATCH($B70,'QoL DATA'!$A$17:$A$228,0),MATCH(AQ$3,'QoL DATA'!$C$16:$WWY$16,0)),"-")</f>
        <v>60.505365178262373</v>
      </c>
      <c r="AR70" s="301">
        <f>IFERROR(INDEX('QoL DATA'!$C$17:$WWY$228,MATCH($B70,'QoL DATA'!$A$17:$A$228,0),MATCH(AR$3,'QoL DATA'!$C$16:$WWY$16,0)),"-")</f>
        <v>3.78</v>
      </c>
      <c r="AS70" s="301">
        <f>IFERROR(INDEX('QoL DATA'!$C$17:$WWY$228,MATCH($B70,'QoL DATA'!$A$17:$A$228,0),MATCH(AS$3,'QoL DATA'!$C$16:$WWY$16,0)),"-")</f>
        <v>1.3375962896230971</v>
      </c>
      <c r="AT70" s="301">
        <f>IFERROR(INDEX('QoL DATA'!$C$17:$WWY$228,MATCH($B70,'QoL DATA'!$A$17:$A$228,0),MATCH(AT$3,'QoL DATA'!$C$16:$WWY$16,0)),"-")</f>
        <v>65.983673785270781</v>
      </c>
      <c r="AU70" s="327"/>
    </row>
    <row r="71" spans="1:47">
      <c r="A71" s="325" t="str">
        <f>'TQoL Indexes'!B49</f>
        <v>Gorišnica</v>
      </c>
      <c r="B71" s="326">
        <f>'TQoL Indexes'!C49</f>
        <v>28</v>
      </c>
      <c r="C71" s="301">
        <f>IFERROR(INDEX('QoL DATA'!$C$17:$WWY$228,MATCH($B71,'QoL DATA'!$A$17:$A$228,0),MATCH(C$3,'QoL DATA'!$C$16:$WWY$16,0)),"-")</f>
        <v>83.879781420765028</v>
      </c>
      <c r="D71" s="301">
        <f>IFERROR(INDEX('QoL DATA'!$C$17:$WWY$228,MATCH($B71,'QoL DATA'!$A$17:$A$228,0),MATCH(D$3,'QoL DATA'!$C$16:$WWY$16,0)),"-")</f>
        <v>101.2</v>
      </c>
      <c r="E71" s="301">
        <f>IFERROR(INDEX('QoL DATA'!$C$17:$WWY$228,MATCH($B71,'QoL DATA'!$A$17:$A$228,0),MATCH(E$3,'QoL DATA'!$C$16:$WWY$16,0)),"-")</f>
        <v>521.4</v>
      </c>
      <c r="F71" s="301">
        <f>IFERROR(INDEX('QoL DATA'!$C$17:$WWY$228,MATCH($B71,'QoL DATA'!$A$17:$A$228,0),MATCH(F$3,'QoL DATA'!$C$16:$WWY$16,0)),"-")</f>
        <v>0.68639053254437876</v>
      </c>
      <c r="G71" s="301">
        <f>IFERROR(INDEX('QoL DATA'!$C$17:$WWY$228,MATCH($B71,'QoL DATA'!$A$17:$A$228,0),MATCH(G$3,'QoL DATA'!$C$16:$WWY$16,0)),"-")</f>
        <v>95.218934911242599</v>
      </c>
      <c r="H71" s="301">
        <f>IFERROR(INDEX('QoL DATA'!$C$17:$WWY$228,MATCH($B71,'QoL DATA'!$A$17:$A$228,0),MATCH(H$3,'QoL DATA'!$C$16:$WWY$16,0)),"-")</f>
        <v>4</v>
      </c>
      <c r="I71" s="301">
        <f>IFERROR(INDEX('QoL DATA'!$C$17:$WWY$228,MATCH($B71,'QoL DATA'!$A$17:$A$228,0),MATCH(I$3,'QoL DATA'!$C$16:$WWY$16,0)),"-")</f>
        <v>70.638401559454195</v>
      </c>
      <c r="J71" s="301">
        <f>IFERROR(INDEX('QoL DATA'!$C$17:$WWY$228,MATCH($B71,'QoL DATA'!$A$17:$A$228,0),MATCH(J$3,'QoL DATA'!$C$16:$WWY$16,0)),"-")</f>
        <v>99.786982248520701</v>
      </c>
      <c r="K71" s="301">
        <f>IFERROR(INDEX('QoL DATA'!$C$17:$WWY$228,MATCH($B71,'QoL DATA'!$A$17:$A$228,0),MATCH(K$3,'QoL DATA'!$C$16:$WWY$16,0)),"-")</f>
        <v>64.91</v>
      </c>
      <c r="L71" s="301">
        <f>IFERROR(INDEX('QoL DATA'!$C$17:$WWY$228,MATCH($B71,'QoL DATA'!$A$17:$A$228,0),MATCH(L$3,'QoL DATA'!$C$16:$WWY$16,0)),"-")</f>
        <v>0</v>
      </c>
      <c r="M71" s="301">
        <f>IFERROR(INDEX('QoL DATA'!$C$17:$WWY$228,MATCH($B71,'QoL DATA'!$A$17:$A$228,0),MATCH(M$3,'QoL DATA'!$C$16:$WWY$16,0)),"-")</f>
        <v>17.3</v>
      </c>
      <c r="N71" s="301">
        <f>IFERROR(INDEX('QoL DATA'!$C$17:$WWY$228,MATCH($B71,'QoL DATA'!$A$17:$A$228,0),MATCH(N$3,'QoL DATA'!$C$16:$WWY$16,0)),"-")</f>
        <v>51.7</v>
      </c>
      <c r="O71" s="301">
        <f>IFERROR(INDEX('QoL DATA'!$C$17:$WWY$228,MATCH($B71,'QoL DATA'!$A$17:$A$228,0),MATCH(O$3,'QoL DATA'!$C$16:$WWY$16,0)),"-")</f>
        <v>1.2495423892100193</v>
      </c>
      <c r="P71" s="301">
        <f>IFERROR(INDEX('QoL DATA'!$C$17:$WWY$228,MATCH($B71,'QoL DATA'!$A$17:$A$228,0),MATCH(P$3,'QoL DATA'!$C$16:$WWY$16,0)),"-")</f>
        <v>46.627218934911241</v>
      </c>
      <c r="Q71" s="301" t="str">
        <f>IFERROR(INDEX('QoL DATA'!$C$17:$WWY$228,MATCH($B71,'QoL DATA'!$A$17:$A$228,0),MATCH(Q$3,'QoL DATA'!$C$16:$WWY$16,0)),"-")</f>
        <v>-</v>
      </c>
      <c r="R71" s="301" t="str">
        <f>IFERROR(INDEX('QoL DATA'!$C$17:$WWY$228,MATCH($B71,'QoL DATA'!$A$17:$A$228,0),MATCH(R$3,'QoL DATA'!$C$16:$WWY$16,0)),"-")</f>
        <v>-</v>
      </c>
      <c r="S71" s="301">
        <f>IFERROR(INDEX('QoL DATA'!$C$17:$WWY$228,MATCH($B71,'QoL DATA'!$A$17:$A$228,0),MATCH(S$3,'QoL DATA'!$C$16:$WWY$16,0)),"-")</f>
        <v>24.408103490358798</v>
      </c>
      <c r="T71" s="301">
        <f>IFERROR(INDEX('QoL DATA'!$C$17:$WWY$228,MATCH($B71,'QoL DATA'!$A$17:$A$228,0),MATCH(T$3,'QoL DATA'!$C$16:$WWY$16,0)),"-")</f>
        <v>3.192738520242242</v>
      </c>
      <c r="U71" s="301">
        <f>IFERROR(INDEX('QoL DATA'!$C$17:$WWY$228,MATCH($B71,'QoL DATA'!$A$17:$A$228,0),MATCH(U$3,'QoL DATA'!$C$16:$WWY$16,0)),"-")</f>
        <v>19.305427520519</v>
      </c>
      <c r="V71" s="301">
        <f>IFERROR(INDEX('QoL DATA'!$C$17:$WWY$228,MATCH($B71,'QoL DATA'!$A$17:$A$228,0),MATCH(V$3,'QoL DATA'!$C$16:$WWY$16,0)),"-")</f>
        <v>0.486867721177</v>
      </c>
      <c r="W71" s="301">
        <f>IFERROR(INDEX('QoL DATA'!$C$17:$WWY$228,MATCH($B71,'QoL DATA'!$A$17:$A$228,0),MATCH(W$3,'QoL DATA'!$C$16:$WWY$16,0)),"-")</f>
        <v>30.059400252700001</v>
      </c>
      <c r="X71" s="301" t="str">
        <f>IFERROR(INDEX('QoL DATA'!$C$17:$WWY$228,MATCH($B71,'QoL DATA'!$A$17:$A$228,0),MATCH(X$3,'QoL DATA'!$C$16:$WWY$16,0)),"-")</f>
        <v>-</v>
      </c>
      <c r="Y71" s="301">
        <f>IFERROR(INDEX('QoL DATA'!$C$17:$WWY$228,MATCH($B71,'QoL DATA'!$A$17:$A$228,0),MATCH(Y$3,'QoL DATA'!$C$16:$WWY$16,0)),"-")</f>
        <v>1121.29</v>
      </c>
      <c r="Z71" s="301">
        <f>IFERROR(INDEX('QoL DATA'!$C$17:$WWY$228,MATCH($B71,'QoL DATA'!$A$17:$A$228,0),MATCH(Z$3,'QoL DATA'!$C$16:$WWY$16,0)),"-")</f>
        <v>5.08</v>
      </c>
      <c r="AA71" s="301">
        <f>IFERROR(INDEX('QoL DATA'!$C$17:$WWY$228,MATCH($B71,'QoL DATA'!$A$17:$A$228,0),MATCH(AA$3,'QoL DATA'!$C$16:$WWY$16,0)),"-")</f>
        <v>2.4795437639474338E-2</v>
      </c>
      <c r="AB71" s="301">
        <f>IFERROR(INDEX('QoL DATA'!$C$17:$WWY$228,MATCH($B71,'QoL DATA'!$A$17:$A$228,0),MATCH(AB$3,'QoL DATA'!$C$16:$WWY$16,0)),"-")</f>
        <v>0.38</v>
      </c>
      <c r="AC71" s="301">
        <f>IFERROR(INDEX('QoL DATA'!$C$17:$WWY$228,MATCH($B71,'QoL DATA'!$A$17:$A$228,0),MATCH(AC$3,'QoL DATA'!$C$16:$WWY$16,0)),"-")</f>
        <v>9521.35</v>
      </c>
      <c r="AD71" s="301">
        <f>IFERROR(INDEX('QoL DATA'!$C$17:$WWY$228,MATCH($B71,'QoL DATA'!$A$17:$A$228,0),MATCH(AD$3,'QoL DATA'!$C$16:$WWY$16,0)),"-")</f>
        <v>6.8867883434246639</v>
      </c>
      <c r="AE71" s="301">
        <f>IFERROR(INDEX('QoL DATA'!$C$17:$WWY$228,MATCH($B71,'QoL DATA'!$A$17:$A$228,0),MATCH(AE$3,'QoL DATA'!$C$16:$WWY$16,0)),"-")</f>
        <v>23.547137322427893</v>
      </c>
      <c r="AF71" s="301">
        <f>IFERROR(INDEX('QoL DATA'!$C$17:$WWY$228,MATCH($B71,'QoL DATA'!$A$17:$A$228,0),MATCH(AF$3,'QoL DATA'!$C$16:$WWY$16,0)),"-")</f>
        <v>16.5</v>
      </c>
      <c r="AG71" s="301">
        <f>IFERROR(INDEX('QoL DATA'!$C$17:$WWY$228,MATCH($B71,'QoL DATA'!$A$17:$A$228,0),MATCH(AG$3,'QoL DATA'!$C$16:$WWY$16,0)),"-")</f>
        <v>20.77</v>
      </c>
      <c r="AH71" s="301" t="str">
        <f>IFERROR(INDEX('QoL DATA'!$C$17:$WWY$228,MATCH($B71,'QoL DATA'!$A$17:$A$228,0),MATCH(AH$3,'QoL DATA'!$C$16:$WWY$16,0)),"-")</f>
        <v>-</v>
      </c>
      <c r="AI71" s="301">
        <f>IFERROR(INDEX('QoL DATA'!$C$17:$WWY$228,MATCH($B71,'QoL DATA'!$A$17:$A$228,0),MATCH(AI$3,'QoL DATA'!$C$16:$WWY$16,0)),"-")</f>
        <v>20.685357671435622</v>
      </c>
      <c r="AJ71" s="301">
        <f>IFERROR(INDEX('QoL DATA'!$C$17:$WWY$228,MATCH($B71,'QoL DATA'!$A$17:$A$228,0),MATCH(AJ$3,'QoL DATA'!$C$16:$WWY$16,0)),"-")</f>
        <v>86.599145567010311</v>
      </c>
      <c r="AK71" s="301">
        <f>IFERROR(INDEX('QoL DATA'!$C$17:$WWY$228,MATCH($B71,'QoL DATA'!$A$17:$A$228,0),MATCH(AK$3,'QoL DATA'!$C$16:$WWY$16,0)),"-")</f>
        <v>25.3</v>
      </c>
      <c r="AL71" s="301">
        <f>IFERROR(INDEX('QoL DATA'!$C$17:$WWY$228,MATCH($B71,'QoL DATA'!$A$17:$A$228,0),MATCH(AL$3,'QoL DATA'!$C$16:$WWY$16,0)),"-")</f>
        <v>15.41</v>
      </c>
      <c r="AM71" s="301">
        <f>IFERROR(INDEX('QoL DATA'!$C$17:$WWY$228,MATCH($B71,'QoL DATA'!$A$17:$A$228,0),MATCH(AM$3,'QoL DATA'!$C$16:$WWY$16,0)),"-")</f>
        <v>7.3</v>
      </c>
      <c r="AN71" s="301">
        <f>IFERROR(INDEX('QoL DATA'!$C$17:$WWY$228,MATCH($B71,'QoL DATA'!$A$17:$A$228,0),MATCH(AN$3,'QoL DATA'!$C$16:$WWY$16,0)),"-")</f>
        <v>53.71</v>
      </c>
      <c r="AO71" s="301">
        <f>IFERROR(INDEX('QoL DATA'!$C$17:$WWY$228,MATCH($B71,'QoL DATA'!$A$17:$A$228,0),MATCH(AO$3,'QoL DATA'!$C$16:$WWY$16,0)),"-")</f>
        <v>2.777902270103886</v>
      </c>
      <c r="AP71" s="301">
        <f>IFERROR(INDEX('QoL DATA'!$C$17:$WWY$228,MATCH($B71,'QoL DATA'!$A$17:$A$228,0),MATCH(AP$3,'QoL DATA'!$C$16:$WWY$16,0)),"-")</f>
        <v>70.510000000000005</v>
      </c>
      <c r="AQ71" s="301">
        <f>IFERROR(INDEX('QoL DATA'!$C$17:$WWY$228,MATCH($B71,'QoL DATA'!$A$17:$A$228,0),MATCH(AQ$3,'QoL DATA'!$C$16:$WWY$16,0)),"-")</f>
        <v>59.226932668329177</v>
      </c>
      <c r="AR71" s="301">
        <f>IFERROR(INDEX('QoL DATA'!$C$17:$WWY$228,MATCH($B71,'QoL DATA'!$A$17:$A$228,0),MATCH(AR$3,'QoL DATA'!$C$16:$WWY$16,0)),"-")</f>
        <v>3.57</v>
      </c>
      <c r="AS71" s="301">
        <f>IFERROR(INDEX('QoL DATA'!$C$17:$WWY$228,MATCH($B71,'QoL DATA'!$A$17:$A$228,0),MATCH(AS$3,'QoL DATA'!$C$16:$WWY$16,0)),"-")</f>
        <v>0.37787701028382603</v>
      </c>
      <c r="AT71" s="301">
        <f>IFERROR(INDEX('QoL DATA'!$C$17:$WWY$228,MATCH($B71,'QoL DATA'!$A$17:$A$228,0),MATCH(AT$3,'QoL DATA'!$C$16:$WWY$16,0)),"-")</f>
        <v>13.854329170243581</v>
      </c>
      <c r="AU71" s="327"/>
    </row>
    <row r="72" spans="1:47">
      <c r="A72" s="325" t="str">
        <f>'TQoL Indexes'!B50</f>
        <v>Gorje</v>
      </c>
      <c r="B72" s="326">
        <f>'TQoL Indexes'!C50</f>
        <v>207</v>
      </c>
      <c r="C72" s="301">
        <f>IFERROR(INDEX('QoL DATA'!$C$17:$WWY$228,MATCH($B72,'QoL DATA'!$A$17:$A$228,0),MATCH(C$3,'QoL DATA'!$C$16:$WWY$16,0)),"-")</f>
        <v>79.7</v>
      </c>
      <c r="D72" s="301">
        <f>IFERROR(INDEX('QoL DATA'!$C$17:$WWY$228,MATCH($B72,'QoL DATA'!$A$17:$A$228,0),MATCH(D$3,'QoL DATA'!$C$16:$WWY$16,0)),"-")</f>
        <v>101.7</v>
      </c>
      <c r="E72" s="301">
        <f>IFERROR(INDEX('QoL DATA'!$C$17:$WWY$228,MATCH($B72,'QoL DATA'!$A$17:$A$228,0),MATCH(E$3,'QoL DATA'!$C$16:$WWY$16,0)),"-")</f>
        <v>338.29999999999995</v>
      </c>
      <c r="F72" s="301">
        <f>IFERROR(INDEX('QoL DATA'!$C$17:$WWY$228,MATCH($B72,'QoL DATA'!$A$17:$A$228,0),MATCH(F$3,'QoL DATA'!$C$16:$WWY$16,0)),"-")</f>
        <v>89.140431552882916</v>
      </c>
      <c r="G72" s="301">
        <f>IFERROR(INDEX('QoL DATA'!$C$17:$WWY$228,MATCH($B72,'QoL DATA'!$A$17:$A$228,0),MATCH(G$3,'QoL DATA'!$C$16:$WWY$16,0)),"-")</f>
        <v>99.044923947647675</v>
      </c>
      <c r="H72" s="301">
        <f>IFERROR(INDEX('QoL DATA'!$C$17:$WWY$228,MATCH($B72,'QoL DATA'!$A$17:$A$228,0),MATCH(H$3,'QoL DATA'!$C$16:$WWY$16,0)),"-")</f>
        <v>4</v>
      </c>
      <c r="I72" s="301">
        <f>IFERROR(INDEX('QoL DATA'!$C$17:$WWY$228,MATCH($B72,'QoL DATA'!$A$17:$A$228,0),MATCH(I$3,'QoL DATA'!$C$16:$WWY$16,0)),"-")</f>
        <v>91.803865425912662</v>
      </c>
      <c r="J72" s="301">
        <f>IFERROR(INDEX('QoL DATA'!$C$17:$WWY$228,MATCH($B72,'QoL DATA'!$A$17:$A$228,0),MATCH(J$3,'QoL DATA'!$C$16:$WWY$16,0)),"-")</f>
        <v>79.483551467987269</v>
      </c>
      <c r="K72" s="301">
        <f>IFERROR(INDEX('QoL DATA'!$C$17:$WWY$228,MATCH($B72,'QoL DATA'!$A$17:$A$228,0),MATCH(K$3,'QoL DATA'!$C$16:$WWY$16,0)),"-")</f>
        <v>0</v>
      </c>
      <c r="L72" s="301">
        <f>IFERROR(INDEX('QoL DATA'!$C$17:$WWY$228,MATCH($B72,'QoL DATA'!$A$17:$A$228,0),MATCH(L$3,'QoL DATA'!$C$16:$WWY$16,0)),"-")</f>
        <v>0</v>
      </c>
      <c r="M72" s="301">
        <f>IFERROR(INDEX('QoL DATA'!$C$17:$WWY$228,MATCH($B72,'QoL DATA'!$A$17:$A$228,0),MATCH(M$3,'QoL DATA'!$C$16:$WWY$16,0)),"-")</f>
        <v>21.5</v>
      </c>
      <c r="N72" s="301">
        <f>IFERROR(INDEX('QoL DATA'!$C$17:$WWY$228,MATCH($B72,'QoL DATA'!$A$17:$A$228,0),MATCH(N$3,'QoL DATA'!$C$16:$WWY$16,0)),"-")</f>
        <v>38.200000000000003</v>
      </c>
      <c r="O72" s="301">
        <f>IFERROR(INDEX('QoL DATA'!$C$17:$WWY$228,MATCH($B72,'QoL DATA'!$A$17:$A$228,0),MATCH(O$3,'QoL DATA'!$C$16:$WWY$16,0)),"-")</f>
        <v>0.16277636824936573</v>
      </c>
      <c r="P72" s="301">
        <f>IFERROR(INDEX('QoL DATA'!$C$17:$WWY$228,MATCH($B72,'QoL DATA'!$A$17:$A$228,0),MATCH(P$3,'QoL DATA'!$C$16:$WWY$16,0)),"-")</f>
        <v>85.779978776087731</v>
      </c>
      <c r="Q72" s="301" t="str">
        <f>IFERROR(INDEX('QoL DATA'!$C$17:$WWY$228,MATCH($B72,'QoL DATA'!$A$17:$A$228,0),MATCH(Q$3,'QoL DATA'!$C$16:$WWY$16,0)),"-")</f>
        <v>-</v>
      </c>
      <c r="R72" s="301" t="str">
        <f>IFERROR(INDEX('QoL DATA'!$C$17:$WWY$228,MATCH($B72,'QoL DATA'!$A$17:$A$228,0),MATCH(R$3,'QoL DATA'!$C$16:$WWY$16,0)),"-")</f>
        <v>-</v>
      </c>
      <c r="S72" s="301">
        <f>IFERROR(INDEX('QoL DATA'!$C$17:$WWY$228,MATCH($B72,'QoL DATA'!$A$17:$A$228,0),MATCH(S$3,'QoL DATA'!$C$16:$WWY$16,0)),"-")</f>
        <v>36.350418029807344</v>
      </c>
      <c r="T72" s="301">
        <f>IFERROR(INDEX('QoL DATA'!$C$17:$WWY$228,MATCH($B72,'QoL DATA'!$A$17:$A$228,0),MATCH(T$3,'QoL DATA'!$C$16:$WWY$16,0)),"-")</f>
        <v>9.0615972202280108</v>
      </c>
      <c r="U72" s="301">
        <f>IFERROR(INDEX('QoL DATA'!$C$17:$WWY$228,MATCH($B72,'QoL DATA'!$A$17:$A$228,0),MATCH(U$3,'QoL DATA'!$C$16:$WWY$16,0)),"-")</f>
        <v>89.267263641211613</v>
      </c>
      <c r="V72" s="301">
        <f>IFERROR(INDEX('QoL DATA'!$C$17:$WWY$228,MATCH($B72,'QoL DATA'!$A$17:$A$228,0),MATCH(V$3,'QoL DATA'!$C$16:$WWY$16,0)),"-")</f>
        <v>0.39585182564400001</v>
      </c>
      <c r="W72" s="301">
        <f>IFERROR(INDEX('QoL DATA'!$C$17:$WWY$228,MATCH($B72,'QoL DATA'!$A$17:$A$228,0),MATCH(W$3,'QoL DATA'!$C$16:$WWY$16,0)),"-")</f>
        <v>96.452545005000005</v>
      </c>
      <c r="X72" s="301" t="str">
        <f>IFERROR(INDEX('QoL DATA'!$C$17:$WWY$228,MATCH($B72,'QoL DATA'!$A$17:$A$228,0),MATCH(X$3,'QoL DATA'!$C$16:$WWY$16,0)),"-")</f>
        <v>-</v>
      </c>
      <c r="Y72" s="301">
        <f>IFERROR(INDEX('QoL DATA'!$C$17:$WWY$228,MATCH($B72,'QoL DATA'!$A$17:$A$228,0),MATCH(Y$3,'QoL DATA'!$C$16:$WWY$16,0)),"-")</f>
        <v>1052.79</v>
      </c>
      <c r="Z72" s="301">
        <f>IFERROR(INDEX('QoL DATA'!$C$17:$WWY$228,MATCH($B72,'QoL DATA'!$A$17:$A$228,0),MATCH(Z$3,'QoL DATA'!$C$16:$WWY$16,0)),"-")</f>
        <v>4.97</v>
      </c>
      <c r="AA72" s="301">
        <f>IFERROR(INDEX('QoL DATA'!$C$17:$WWY$228,MATCH($B72,'QoL DATA'!$A$17:$A$228,0),MATCH(AA$3,'QoL DATA'!$C$16:$WWY$16,0)),"-")</f>
        <v>3.5458478122119004E-2</v>
      </c>
      <c r="AB72" s="301">
        <f>IFERROR(INDEX('QoL DATA'!$C$17:$WWY$228,MATCH($B72,'QoL DATA'!$A$17:$A$228,0),MATCH(AB$3,'QoL DATA'!$C$16:$WWY$16,0)),"-")</f>
        <v>1.53</v>
      </c>
      <c r="AC72" s="301">
        <f>IFERROR(INDEX('QoL DATA'!$C$17:$WWY$228,MATCH($B72,'QoL DATA'!$A$17:$A$228,0),MATCH(AC$3,'QoL DATA'!$C$16:$WWY$16,0)),"-")</f>
        <v>9933.26</v>
      </c>
      <c r="AD72" s="301">
        <f>IFERROR(INDEX('QoL DATA'!$C$17:$WWY$228,MATCH($B72,'QoL DATA'!$A$17:$A$228,0),MATCH(AD$3,'QoL DATA'!$C$16:$WWY$16,0)),"-")</f>
        <v>6.8620202970629744</v>
      </c>
      <c r="AE72" s="301">
        <f>IFERROR(INDEX('QoL DATA'!$C$17:$WWY$228,MATCH($B72,'QoL DATA'!$A$17:$A$228,0),MATCH(AE$3,'QoL DATA'!$C$16:$WWY$16,0)),"-")</f>
        <v>31.313131313131315</v>
      </c>
      <c r="AF72" s="301">
        <f>IFERROR(INDEX('QoL DATA'!$C$17:$WWY$228,MATCH($B72,'QoL DATA'!$A$17:$A$228,0),MATCH(AF$3,'QoL DATA'!$C$16:$WWY$16,0)),"-")</f>
        <v>9.1999999999999993</v>
      </c>
      <c r="AG72" s="301">
        <f>IFERROR(INDEX('QoL DATA'!$C$17:$WWY$228,MATCH($B72,'QoL DATA'!$A$17:$A$228,0),MATCH(AG$3,'QoL DATA'!$C$16:$WWY$16,0)),"-")</f>
        <v>20.57</v>
      </c>
      <c r="AH72" s="301" t="str">
        <f>IFERROR(INDEX('QoL DATA'!$C$17:$WWY$228,MATCH($B72,'QoL DATA'!$A$17:$A$228,0),MATCH(AH$3,'QoL DATA'!$C$16:$WWY$16,0)),"-")</f>
        <v>-</v>
      </c>
      <c r="AI72" s="301">
        <f>IFERROR(INDEX('QoL DATA'!$C$17:$WWY$228,MATCH($B72,'QoL DATA'!$A$17:$A$228,0),MATCH(AI$3,'QoL DATA'!$C$16:$WWY$16,0)),"-")</f>
        <v>167.32974063400576</v>
      </c>
      <c r="AJ72" s="301">
        <f>IFERROR(INDEX('QoL DATA'!$C$17:$WWY$228,MATCH($B72,'QoL DATA'!$A$17:$A$228,0),MATCH(AJ$3,'QoL DATA'!$C$16:$WWY$16,0)),"-")</f>
        <v>115.06083273510409</v>
      </c>
      <c r="AK72" s="301">
        <f>IFERROR(INDEX('QoL DATA'!$C$17:$WWY$228,MATCH($B72,'QoL DATA'!$A$17:$A$228,0),MATCH(AK$3,'QoL DATA'!$C$16:$WWY$16,0)),"-")</f>
        <v>49.56</v>
      </c>
      <c r="AL72" s="301">
        <f>IFERROR(INDEX('QoL DATA'!$C$17:$WWY$228,MATCH($B72,'QoL DATA'!$A$17:$A$228,0),MATCH(AL$3,'QoL DATA'!$C$16:$WWY$16,0)),"-")</f>
        <v>13.31</v>
      </c>
      <c r="AM72" s="301">
        <f>IFERROR(INDEX('QoL DATA'!$C$17:$WWY$228,MATCH($B72,'QoL DATA'!$A$17:$A$228,0),MATCH(AM$3,'QoL DATA'!$C$16:$WWY$16,0)),"-")</f>
        <v>7.6</v>
      </c>
      <c r="AN72" s="301">
        <f>IFERROR(INDEX('QoL DATA'!$C$17:$WWY$228,MATCH($B72,'QoL DATA'!$A$17:$A$228,0),MATCH(AN$3,'QoL DATA'!$C$16:$WWY$16,0)),"-")</f>
        <v>65.45</v>
      </c>
      <c r="AO72" s="301">
        <f>IFERROR(INDEX('QoL DATA'!$C$17:$WWY$228,MATCH($B72,'QoL DATA'!$A$17:$A$228,0),MATCH(AO$3,'QoL DATA'!$C$16:$WWY$16,0)),"-")</f>
        <v>2.1242872489876872</v>
      </c>
      <c r="AP72" s="301">
        <f>IFERROR(INDEX('QoL DATA'!$C$17:$WWY$228,MATCH($B72,'QoL DATA'!$A$17:$A$228,0),MATCH(AP$3,'QoL DATA'!$C$16:$WWY$16,0)),"-")</f>
        <v>66.37</v>
      </c>
      <c r="AQ72" s="301">
        <f>IFERROR(INDEX('QoL DATA'!$C$17:$WWY$228,MATCH($B72,'QoL DATA'!$A$17:$A$228,0),MATCH(AQ$3,'QoL DATA'!$C$16:$WWY$16,0)),"-")</f>
        <v>55.670547649849077</v>
      </c>
      <c r="AR72" s="301">
        <f>IFERROR(INDEX('QoL DATA'!$C$17:$WWY$228,MATCH($B72,'QoL DATA'!$A$17:$A$228,0),MATCH(AR$3,'QoL DATA'!$C$16:$WWY$16,0)),"-")</f>
        <v>3.78</v>
      </c>
      <c r="AS72" s="301">
        <f>IFERROR(INDEX('QoL DATA'!$C$17:$WWY$228,MATCH($B72,'QoL DATA'!$A$17:$A$228,0),MATCH(AS$3,'QoL DATA'!$C$16:$WWY$16,0)),"-")</f>
        <v>2.9254861162351569</v>
      </c>
      <c r="AT72" s="301">
        <f>IFERROR(INDEX('QoL DATA'!$C$17:$WWY$228,MATCH($B72,'QoL DATA'!$A$17:$A$228,0),MATCH(AT$3,'QoL DATA'!$C$16:$WWY$16,0)),"-")</f>
        <v>74.747843699323312</v>
      </c>
      <c r="AU72" s="327"/>
    </row>
    <row r="73" spans="1:47">
      <c r="A73" s="325" t="str">
        <f>'TQoL Indexes'!B51</f>
        <v>Gornja Radgona</v>
      </c>
      <c r="B73" s="326">
        <f>'TQoL Indexes'!C51</f>
        <v>29</v>
      </c>
      <c r="C73" s="301">
        <f>IFERROR(INDEX('QoL DATA'!$C$17:$WWY$228,MATCH($B73,'QoL DATA'!$A$17:$A$228,0),MATCH(C$3,'QoL DATA'!$C$16:$WWY$16,0)),"-")</f>
        <v>89.977728285077944</v>
      </c>
      <c r="D73" s="301">
        <f>IFERROR(INDEX('QoL DATA'!$C$17:$WWY$228,MATCH($B73,'QoL DATA'!$A$17:$A$228,0),MATCH(D$3,'QoL DATA'!$C$16:$WWY$16,0)),"-")</f>
        <v>85.7</v>
      </c>
      <c r="E73" s="301">
        <f>IFERROR(INDEX('QoL DATA'!$C$17:$WWY$228,MATCH($B73,'QoL DATA'!$A$17:$A$228,0),MATCH(E$3,'QoL DATA'!$C$16:$WWY$16,0)),"-")</f>
        <v>416.1</v>
      </c>
      <c r="F73" s="301">
        <f>IFERROR(INDEX('QoL DATA'!$C$17:$WWY$228,MATCH($B73,'QoL DATA'!$A$17:$A$228,0),MATCH(F$3,'QoL DATA'!$C$16:$WWY$16,0)),"-")</f>
        <v>75.643264640819652</v>
      </c>
      <c r="G73" s="301">
        <f>IFERROR(INDEX('QoL DATA'!$C$17:$WWY$228,MATCH($B73,'QoL DATA'!$A$17:$A$228,0),MATCH(G$3,'QoL DATA'!$C$16:$WWY$16,0)),"-")</f>
        <v>92.641751076958897</v>
      </c>
      <c r="H73" s="301">
        <f>IFERROR(INDEX('QoL DATA'!$C$17:$WWY$228,MATCH($B73,'QoL DATA'!$A$17:$A$228,0),MATCH(H$3,'QoL DATA'!$C$16:$WWY$16,0)),"-")</f>
        <v>4</v>
      </c>
      <c r="I73" s="301">
        <f>IFERROR(INDEX('QoL DATA'!$C$17:$WWY$228,MATCH($B73,'QoL DATA'!$A$17:$A$228,0),MATCH(I$3,'QoL DATA'!$C$16:$WWY$16,0)),"-")</f>
        <v>70.327102803738313</v>
      </c>
      <c r="J73" s="301">
        <f>IFERROR(INDEX('QoL DATA'!$C$17:$WWY$228,MATCH($B73,'QoL DATA'!$A$17:$A$228,0),MATCH(J$3,'QoL DATA'!$C$16:$WWY$16,0)),"-")</f>
        <v>96.844801490278272</v>
      </c>
      <c r="K73" s="301">
        <f>IFERROR(INDEX('QoL DATA'!$C$17:$WWY$228,MATCH($B73,'QoL DATA'!$A$17:$A$228,0),MATCH(K$3,'QoL DATA'!$C$16:$WWY$16,0)),"-")</f>
        <v>26.7</v>
      </c>
      <c r="L73" s="301">
        <f>IFERROR(INDEX('QoL DATA'!$C$17:$WWY$228,MATCH($B73,'QoL DATA'!$A$17:$A$228,0),MATCH(L$3,'QoL DATA'!$C$16:$WWY$16,0)),"-")</f>
        <v>4.0298507462686564</v>
      </c>
      <c r="M73" s="301">
        <f>IFERROR(INDEX('QoL DATA'!$C$17:$WWY$228,MATCH($B73,'QoL DATA'!$A$17:$A$228,0),MATCH(M$3,'QoL DATA'!$C$16:$WWY$16,0)),"-")</f>
        <v>52.1</v>
      </c>
      <c r="N73" s="301">
        <f>IFERROR(INDEX('QoL DATA'!$C$17:$WWY$228,MATCH($B73,'QoL DATA'!$A$17:$A$228,0),MATCH(N$3,'QoL DATA'!$C$16:$WWY$16,0)),"-")</f>
        <v>154.6</v>
      </c>
      <c r="O73" s="301">
        <f>IFERROR(INDEX('QoL DATA'!$C$17:$WWY$228,MATCH($B73,'QoL DATA'!$A$17:$A$228,0),MATCH(O$3,'QoL DATA'!$C$16:$WWY$16,0)),"-")</f>
        <v>1.9376347908519969</v>
      </c>
      <c r="P73" s="301">
        <f>IFERROR(INDEX('QoL DATA'!$C$17:$WWY$228,MATCH($B73,'QoL DATA'!$A$17:$A$228,0),MATCH(P$3,'QoL DATA'!$C$16:$WWY$16,0)),"-")</f>
        <v>73.52427523576668</v>
      </c>
      <c r="Q73" s="301" t="str">
        <f>IFERROR(INDEX('QoL DATA'!$C$17:$WWY$228,MATCH($B73,'QoL DATA'!$A$17:$A$228,0),MATCH(Q$3,'QoL DATA'!$C$16:$WWY$16,0)),"-")</f>
        <v>-</v>
      </c>
      <c r="R73" s="301" t="str">
        <f>IFERROR(INDEX('QoL DATA'!$C$17:$WWY$228,MATCH($B73,'QoL DATA'!$A$17:$A$228,0),MATCH(R$3,'QoL DATA'!$C$16:$WWY$16,0)),"-")</f>
        <v>-</v>
      </c>
      <c r="S73" s="301">
        <f>IFERROR(INDEX('QoL DATA'!$C$17:$WWY$228,MATCH($B73,'QoL DATA'!$A$17:$A$228,0),MATCH(S$3,'QoL DATA'!$C$16:$WWY$16,0)),"-")</f>
        <v>59.516724199500061</v>
      </c>
      <c r="T73" s="301">
        <f>IFERROR(INDEX('QoL DATA'!$C$17:$WWY$228,MATCH($B73,'QoL DATA'!$A$17:$A$228,0),MATCH(T$3,'QoL DATA'!$C$16:$WWY$16,0)),"-")</f>
        <v>1.811529933481153</v>
      </c>
      <c r="U73" s="301">
        <f>IFERROR(INDEX('QoL DATA'!$C$17:$WWY$228,MATCH($B73,'QoL DATA'!$A$17:$A$228,0),MATCH(U$3,'QoL DATA'!$C$16:$WWY$16,0)),"-")</f>
        <v>33.818898280805001</v>
      </c>
      <c r="V73" s="301">
        <f>IFERROR(INDEX('QoL DATA'!$C$17:$WWY$228,MATCH($B73,'QoL DATA'!$A$17:$A$228,0),MATCH(V$3,'QoL DATA'!$C$16:$WWY$16,0)),"-")</f>
        <v>0.85331886340499996</v>
      </c>
      <c r="W73" s="301">
        <f>IFERROR(INDEX('QoL DATA'!$C$17:$WWY$228,MATCH($B73,'QoL DATA'!$A$17:$A$228,0),MATCH(W$3,'QoL DATA'!$C$16:$WWY$16,0)),"-")</f>
        <v>26.889468055999998</v>
      </c>
      <c r="X73" s="301" t="str">
        <f>IFERROR(INDEX('QoL DATA'!$C$17:$WWY$228,MATCH($B73,'QoL DATA'!$A$17:$A$228,0),MATCH(X$3,'QoL DATA'!$C$16:$WWY$16,0)),"-")</f>
        <v>-</v>
      </c>
      <c r="Y73" s="301">
        <f>IFERROR(INDEX('QoL DATA'!$C$17:$WWY$228,MATCH($B73,'QoL DATA'!$A$17:$A$228,0),MATCH(Y$3,'QoL DATA'!$C$16:$WWY$16,0)),"-")</f>
        <v>1106.4000000000001</v>
      </c>
      <c r="Z73" s="301">
        <f>IFERROR(INDEX('QoL DATA'!$C$17:$WWY$228,MATCH($B73,'QoL DATA'!$A$17:$A$228,0),MATCH(Z$3,'QoL DATA'!$C$16:$WWY$16,0)),"-")</f>
        <v>5.82</v>
      </c>
      <c r="AA73" s="301">
        <f>IFERROR(INDEX('QoL DATA'!$C$17:$WWY$228,MATCH($B73,'QoL DATA'!$A$17:$A$228,0),MATCH(AA$3,'QoL DATA'!$C$16:$WWY$16,0)),"-")</f>
        <v>4.7124243066845733E-2</v>
      </c>
      <c r="AB73" s="301">
        <f>IFERROR(INDEX('QoL DATA'!$C$17:$WWY$228,MATCH($B73,'QoL DATA'!$A$17:$A$228,0),MATCH(AB$3,'QoL DATA'!$C$16:$WWY$16,0)),"-")</f>
        <v>1.23</v>
      </c>
      <c r="AC73" s="301">
        <f>IFERROR(INDEX('QoL DATA'!$C$17:$WWY$228,MATCH($B73,'QoL DATA'!$A$17:$A$228,0),MATCH(AC$3,'QoL DATA'!$C$16:$WWY$16,0)),"-")</f>
        <v>8455.49</v>
      </c>
      <c r="AD73" s="301">
        <f>IFERROR(INDEX('QoL DATA'!$C$17:$WWY$228,MATCH($B73,'QoL DATA'!$A$17:$A$228,0),MATCH(AD$3,'QoL DATA'!$C$16:$WWY$16,0)),"-")</f>
        <v>11.525318421870146</v>
      </c>
      <c r="AE73" s="301">
        <f>IFERROR(INDEX('QoL DATA'!$C$17:$WWY$228,MATCH($B73,'QoL DATA'!$A$17:$A$228,0),MATCH(AE$3,'QoL DATA'!$C$16:$WWY$16,0)),"-")</f>
        <v>23.79454926624738</v>
      </c>
      <c r="AF73" s="301">
        <f>IFERROR(INDEX('QoL DATA'!$C$17:$WWY$228,MATCH($B73,'QoL DATA'!$A$17:$A$228,0),MATCH(AF$3,'QoL DATA'!$C$16:$WWY$16,0)),"-")</f>
        <v>15.1</v>
      </c>
      <c r="AG73" s="301">
        <f>IFERROR(INDEX('QoL DATA'!$C$17:$WWY$228,MATCH($B73,'QoL DATA'!$A$17:$A$228,0),MATCH(AG$3,'QoL DATA'!$C$16:$WWY$16,0)),"-")</f>
        <v>17.5</v>
      </c>
      <c r="AH73" s="301" t="str">
        <f>IFERROR(INDEX('QoL DATA'!$C$17:$WWY$228,MATCH($B73,'QoL DATA'!$A$17:$A$228,0),MATCH(AH$3,'QoL DATA'!$C$16:$WWY$16,0)),"-")</f>
        <v>-</v>
      </c>
      <c r="AI73" s="301">
        <f>IFERROR(INDEX('QoL DATA'!$C$17:$WWY$228,MATCH($B73,'QoL DATA'!$A$17:$A$228,0),MATCH(AI$3,'QoL DATA'!$C$16:$WWY$16,0)),"-")</f>
        <v>0.87583263897155095</v>
      </c>
      <c r="AJ73" s="301">
        <f>IFERROR(INDEX('QoL DATA'!$C$17:$WWY$228,MATCH($B73,'QoL DATA'!$A$17:$A$228,0),MATCH(AJ$3,'QoL DATA'!$C$16:$WWY$16,0)),"-")</f>
        <v>92.82668379040544</v>
      </c>
      <c r="AK73" s="301">
        <f>IFERROR(INDEX('QoL DATA'!$C$17:$WWY$228,MATCH($B73,'QoL DATA'!$A$17:$A$228,0),MATCH(AK$3,'QoL DATA'!$C$16:$WWY$16,0)),"-")</f>
        <v>23.04</v>
      </c>
      <c r="AL73" s="301">
        <f>IFERROR(INDEX('QoL DATA'!$C$17:$WWY$228,MATCH($B73,'QoL DATA'!$A$17:$A$228,0),MATCH(AL$3,'QoL DATA'!$C$16:$WWY$16,0)),"-")</f>
        <v>14.38</v>
      </c>
      <c r="AM73" s="301">
        <f>IFERROR(INDEX('QoL DATA'!$C$17:$WWY$228,MATCH($B73,'QoL DATA'!$A$17:$A$228,0),MATCH(AM$3,'QoL DATA'!$C$16:$WWY$16,0)),"-")</f>
        <v>6.9</v>
      </c>
      <c r="AN73" s="301">
        <f>IFERROR(INDEX('QoL DATA'!$C$17:$WWY$228,MATCH($B73,'QoL DATA'!$A$17:$A$228,0),MATCH(AN$3,'QoL DATA'!$C$16:$WWY$16,0)),"-")</f>
        <v>61.62</v>
      </c>
      <c r="AO73" s="301">
        <f>IFERROR(INDEX('QoL DATA'!$C$17:$WWY$228,MATCH($B73,'QoL DATA'!$A$17:$A$228,0),MATCH(AO$3,'QoL DATA'!$C$16:$WWY$16,0)),"-")</f>
        <v>2.0869785656841149</v>
      </c>
      <c r="AP73" s="301">
        <f>IFERROR(INDEX('QoL DATA'!$C$17:$WWY$228,MATCH($B73,'QoL DATA'!$A$17:$A$228,0),MATCH(AP$3,'QoL DATA'!$C$16:$WWY$16,0)),"-")</f>
        <v>70.61</v>
      </c>
      <c r="AQ73" s="301">
        <f>IFERROR(INDEX('QoL DATA'!$C$17:$WWY$228,MATCH($B73,'QoL DATA'!$A$17:$A$228,0),MATCH(AQ$3,'QoL DATA'!$C$16:$WWY$16,0)),"-")</f>
        <v>47.508398656215007</v>
      </c>
      <c r="AR73" s="301">
        <f>IFERROR(INDEX('QoL DATA'!$C$17:$WWY$228,MATCH($B73,'QoL DATA'!$A$17:$A$228,0),MATCH(AR$3,'QoL DATA'!$C$16:$WWY$16,0)),"-")</f>
        <v>3.72</v>
      </c>
      <c r="AS73" s="301">
        <f>IFERROR(INDEX('QoL DATA'!$C$17:$WWY$228,MATCH($B73,'QoL DATA'!$A$17:$A$228,0),MATCH(AS$3,'QoL DATA'!$C$16:$WWY$16,0)),"-")</f>
        <v>11.420911761755072</v>
      </c>
      <c r="AT73" s="301">
        <f>IFERROR(INDEX('QoL DATA'!$C$17:$WWY$228,MATCH($B73,'QoL DATA'!$A$17:$A$228,0),MATCH(AT$3,'QoL DATA'!$C$16:$WWY$16,0)),"-")</f>
        <v>31.48631464671881</v>
      </c>
      <c r="AU73" s="327"/>
    </row>
    <row r="74" spans="1:47">
      <c r="A74" s="325" t="str">
        <f>'TQoL Indexes'!B52</f>
        <v>Gornji Grad</v>
      </c>
      <c r="B74" s="326">
        <f>'TQoL Indexes'!C52</f>
        <v>30</v>
      </c>
      <c r="C74" s="301">
        <f>IFERROR(INDEX('QoL DATA'!$C$17:$WWY$228,MATCH($B74,'QoL DATA'!$A$17:$A$228,0),MATCH(C$3,'QoL DATA'!$C$16:$WWY$16,0)),"-")</f>
        <v>87.066779374471679</v>
      </c>
      <c r="D74" s="301">
        <f>IFERROR(INDEX('QoL DATA'!$C$17:$WWY$228,MATCH($B74,'QoL DATA'!$A$17:$A$228,0),MATCH(D$3,'QoL DATA'!$C$16:$WWY$16,0)),"-")</f>
        <v>113.3</v>
      </c>
      <c r="E74" s="301">
        <f>IFERROR(INDEX('QoL DATA'!$C$17:$WWY$228,MATCH($B74,'QoL DATA'!$A$17:$A$228,0),MATCH(E$3,'QoL DATA'!$C$16:$WWY$16,0)),"-")</f>
        <v>388.9</v>
      </c>
      <c r="F74" s="301">
        <f>IFERROR(INDEX('QoL DATA'!$C$17:$WWY$228,MATCH($B74,'QoL DATA'!$A$17:$A$228,0),MATCH(F$3,'QoL DATA'!$C$16:$WWY$16,0)),"-")</f>
        <v>0.15910898965791567</v>
      </c>
      <c r="G74" s="301">
        <f>IFERROR(INDEX('QoL DATA'!$C$17:$WWY$228,MATCH($B74,'QoL DATA'!$A$17:$A$228,0),MATCH(G$3,'QoL DATA'!$C$16:$WWY$16,0)),"-")</f>
        <v>88.464598249801114</v>
      </c>
      <c r="H74" s="301">
        <f>IFERROR(INDEX('QoL DATA'!$C$17:$WWY$228,MATCH($B74,'QoL DATA'!$A$17:$A$228,0),MATCH(H$3,'QoL DATA'!$C$16:$WWY$16,0)),"-")</f>
        <v>4</v>
      </c>
      <c r="I74" s="301">
        <f>IFERROR(INDEX('QoL DATA'!$C$17:$WWY$228,MATCH($B74,'QoL DATA'!$A$17:$A$228,0),MATCH(I$3,'QoL DATA'!$C$16:$WWY$16,0)),"-")</f>
        <v>72.888713496448304</v>
      </c>
      <c r="J74" s="301">
        <f>IFERROR(INDEX('QoL DATA'!$C$17:$WWY$228,MATCH($B74,'QoL DATA'!$A$17:$A$228,0),MATCH(J$3,'QoL DATA'!$C$16:$WWY$16,0)),"-")</f>
        <v>95.226730310262525</v>
      </c>
      <c r="K74" s="301">
        <f>IFERROR(INDEX('QoL DATA'!$C$17:$WWY$228,MATCH($B74,'QoL DATA'!$A$17:$A$228,0),MATCH(K$3,'QoL DATA'!$C$16:$WWY$16,0)),"-")</f>
        <v>2.27</v>
      </c>
      <c r="L74" s="301">
        <f>IFERROR(INDEX('QoL DATA'!$C$17:$WWY$228,MATCH($B74,'QoL DATA'!$A$17:$A$228,0),MATCH(L$3,'QoL DATA'!$C$16:$WWY$16,0)),"-")</f>
        <v>42.070484581497794</v>
      </c>
      <c r="M74" s="301">
        <f>IFERROR(INDEX('QoL DATA'!$C$17:$WWY$228,MATCH($B74,'QoL DATA'!$A$17:$A$228,0),MATCH(M$3,'QoL DATA'!$C$16:$WWY$16,0)),"-")</f>
        <v>27.3</v>
      </c>
      <c r="N74" s="301">
        <f>IFERROR(INDEX('QoL DATA'!$C$17:$WWY$228,MATCH($B74,'QoL DATA'!$A$17:$A$228,0),MATCH(N$3,'QoL DATA'!$C$16:$WWY$16,0)),"-")</f>
        <v>44</v>
      </c>
      <c r="O74" s="301">
        <f>IFERROR(INDEX('QoL DATA'!$C$17:$WWY$228,MATCH($B74,'QoL DATA'!$A$17:$A$228,0),MATCH(O$3,'QoL DATA'!$C$16:$WWY$16,0)),"-")</f>
        <v>0.92108433734939754</v>
      </c>
      <c r="P74" s="301">
        <f>IFERROR(INDEX('QoL DATA'!$C$17:$WWY$228,MATCH($B74,'QoL DATA'!$A$17:$A$228,0),MATCH(P$3,'QoL DATA'!$C$16:$WWY$16,0)),"-")</f>
        <v>53.699284009546545</v>
      </c>
      <c r="Q74" s="301" t="str">
        <f>IFERROR(INDEX('QoL DATA'!$C$17:$WWY$228,MATCH($B74,'QoL DATA'!$A$17:$A$228,0),MATCH(Q$3,'QoL DATA'!$C$16:$WWY$16,0)),"-")</f>
        <v>-</v>
      </c>
      <c r="R74" s="301" t="str">
        <f>IFERROR(INDEX('QoL DATA'!$C$17:$WWY$228,MATCH($B74,'QoL DATA'!$A$17:$A$228,0),MATCH(R$3,'QoL DATA'!$C$16:$WWY$16,0)),"-")</f>
        <v>-</v>
      </c>
      <c r="S74" s="301">
        <f>IFERROR(INDEX('QoL DATA'!$C$17:$WWY$228,MATCH($B74,'QoL DATA'!$A$17:$A$228,0),MATCH(S$3,'QoL DATA'!$C$16:$WWY$16,0)),"-")</f>
        <v>119.71268954509178</v>
      </c>
      <c r="T74" s="301">
        <f>IFERROR(INDEX('QoL DATA'!$C$17:$WWY$228,MATCH($B74,'QoL DATA'!$A$17:$A$228,0),MATCH(T$3,'QoL DATA'!$C$16:$WWY$16,0)),"-")</f>
        <v>3.5311218784942229</v>
      </c>
      <c r="U74" s="301">
        <f>IFERROR(INDEX('QoL DATA'!$C$17:$WWY$228,MATCH($B74,'QoL DATA'!$A$17:$A$228,0),MATCH(U$3,'QoL DATA'!$C$16:$WWY$16,0)),"-")</f>
        <v>76.414622749256893</v>
      </c>
      <c r="V74" s="301">
        <f>IFERROR(INDEX('QoL DATA'!$C$17:$WWY$228,MATCH($B74,'QoL DATA'!$A$17:$A$228,0),MATCH(V$3,'QoL DATA'!$C$16:$WWY$16,0)),"-")</f>
        <v>0.39211350002299999</v>
      </c>
      <c r="W74" s="301">
        <f>IFERROR(INDEX('QoL DATA'!$C$17:$WWY$228,MATCH($B74,'QoL DATA'!$A$17:$A$228,0),MATCH(W$3,'QoL DATA'!$C$16:$WWY$16,0)),"-")</f>
        <v>33.8339936932</v>
      </c>
      <c r="X74" s="301" t="str">
        <f>IFERROR(INDEX('QoL DATA'!$C$17:$WWY$228,MATCH($B74,'QoL DATA'!$A$17:$A$228,0),MATCH(X$3,'QoL DATA'!$C$16:$WWY$16,0)),"-")</f>
        <v>-</v>
      </c>
      <c r="Y74" s="301">
        <f>IFERROR(INDEX('QoL DATA'!$C$17:$WWY$228,MATCH($B74,'QoL DATA'!$A$17:$A$228,0),MATCH(Y$3,'QoL DATA'!$C$16:$WWY$16,0)),"-")</f>
        <v>999.14</v>
      </c>
      <c r="Z74" s="301">
        <f>IFERROR(INDEX('QoL DATA'!$C$17:$WWY$228,MATCH($B74,'QoL DATA'!$A$17:$A$228,0),MATCH(Z$3,'QoL DATA'!$C$16:$WWY$16,0)),"-")</f>
        <v>4.18</v>
      </c>
      <c r="AA74" s="301">
        <f>IFERROR(INDEX('QoL DATA'!$C$17:$WWY$228,MATCH($B74,'QoL DATA'!$A$17:$A$228,0),MATCH(AA$3,'QoL DATA'!$C$16:$WWY$16,0)),"-")</f>
        <v>5.5547532023096655E-3</v>
      </c>
      <c r="AB74" s="301">
        <f>IFERROR(INDEX('QoL DATA'!$C$17:$WWY$228,MATCH($B74,'QoL DATA'!$A$17:$A$228,0),MATCH(AB$3,'QoL DATA'!$C$16:$WWY$16,0)),"-")</f>
        <v>1.64</v>
      </c>
      <c r="AC74" s="301">
        <f>IFERROR(INDEX('QoL DATA'!$C$17:$WWY$228,MATCH($B74,'QoL DATA'!$A$17:$A$228,0),MATCH(AC$3,'QoL DATA'!$C$16:$WWY$16,0)),"-")</f>
        <v>9246.31</v>
      </c>
      <c r="AD74" s="301">
        <f>IFERROR(INDEX('QoL DATA'!$C$17:$WWY$228,MATCH($B74,'QoL DATA'!$A$17:$A$228,0),MATCH(AD$3,'QoL DATA'!$C$16:$WWY$16,0)),"-")</f>
        <v>5.7801737047020056</v>
      </c>
      <c r="AE74" s="301">
        <f>IFERROR(INDEX('QoL DATA'!$C$17:$WWY$228,MATCH($B74,'QoL DATA'!$A$17:$A$228,0),MATCH(AE$3,'QoL DATA'!$C$16:$WWY$16,0)),"-")</f>
        <v>23.78001549186677</v>
      </c>
      <c r="AF74" s="301">
        <f>IFERROR(INDEX('QoL DATA'!$C$17:$WWY$228,MATCH($B74,'QoL DATA'!$A$17:$A$228,0),MATCH(AF$3,'QoL DATA'!$C$16:$WWY$16,0)),"-")</f>
        <v>12.4</v>
      </c>
      <c r="AG74" s="301">
        <f>IFERROR(INDEX('QoL DATA'!$C$17:$WWY$228,MATCH($B74,'QoL DATA'!$A$17:$A$228,0),MATCH(AG$3,'QoL DATA'!$C$16:$WWY$16,0)),"-")</f>
        <v>17.32</v>
      </c>
      <c r="AH74" s="301" t="str">
        <f>IFERROR(INDEX('QoL DATA'!$C$17:$WWY$228,MATCH($B74,'QoL DATA'!$A$17:$A$228,0),MATCH(AH$3,'QoL DATA'!$C$16:$WWY$16,0)),"-")</f>
        <v>-</v>
      </c>
      <c r="AI74" s="301">
        <f>IFERROR(INDEX('QoL DATA'!$C$17:$WWY$228,MATCH($B74,'QoL DATA'!$A$17:$A$228,0),MATCH(AI$3,'QoL DATA'!$C$16:$WWY$16,0)),"-")</f>
        <v>193.10893491124261</v>
      </c>
      <c r="AJ74" s="301">
        <f>IFERROR(INDEX('QoL DATA'!$C$17:$WWY$228,MATCH($B74,'QoL DATA'!$A$17:$A$228,0),MATCH(AJ$3,'QoL DATA'!$C$16:$WWY$16,0)),"-")</f>
        <v>95.908182717025909</v>
      </c>
      <c r="AK74" s="301">
        <f>IFERROR(INDEX('QoL DATA'!$C$17:$WWY$228,MATCH($B74,'QoL DATA'!$A$17:$A$228,0),MATCH(AK$3,'QoL DATA'!$C$16:$WWY$16,0)),"-")</f>
        <v>27.9</v>
      </c>
      <c r="AL74" s="301">
        <f>IFERROR(INDEX('QoL DATA'!$C$17:$WWY$228,MATCH($B74,'QoL DATA'!$A$17:$A$228,0),MATCH(AL$3,'QoL DATA'!$C$16:$WWY$16,0)),"-")</f>
        <v>12.74</v>
      </c>
      <c r="AM74" s="301">
        <f>IFERROR(INDEX('QoL DATA'!$C$17:$WWY$228,MATCH($B74,'QoL DATA'!$A$17:$A$228,0),MATCH(AM$3,'QoL DATA'!$C$16:$WWY$16,0)),"-")</f>
        <v>7.3</v>
      </c>
      <c r="AN74" s="301">
        <f>IFERROR(INDEX('QoL DATA'!$C$17:$WWY$228,MATCH($B74,'QoL DATA'!$A$17:$A$228,0),MATCH(AN$3,'QoL DATA'!$C$16:$WWY$16,0)),"-")</f>
        <v>63.12</v>
      </c>
      <c r="AO74" s="301">
        <f>IFERROR(INDEX('QoL DATA'!$C$17:$WWY$228,MATCH($B74,'QoL DATA'!$A$17:$A$228,0),MATCH(AO$3,'QoL DATA'!$C$16:$WWY$16,0)),"-")</f>
        <v>2.6571817034087597</v>
      </c>
      <c r="AP74" s="301">
        <f>IFERROR(INDEX('QoL DATA'!$C$17:$WWY$228,MATCH($B74,'QoL DATA'!$A$17:$A$228,0),MATCH(AP$3,'QoL DATA'!$C$16:$WWY$16,0)),"-")</f>
        <v>78.53</v>
      </c>
      <c r="AQ74" s="301">
        <f>IFERROR(INDEX('QoL DATA'!$C$17:$WWY$228,MATCH($B74,'QoL DATA'!$A$17:$A$228,0),MATCH(AQ$3,'QoL DATA'!$C$16:$WWY$16,0)),"-")</f>
        <v>57.866536775450562</v>
      </c>
      <c r="AR74" s="301">
        <f>IFERROR(INDEX('QoL DATA'!$C$17:$WWY$228,MATCH($B74,'QoL DATA'!$A$17:$A$228,0),MATCH(AR$3,'QoL DATA'!$C$16:$WWY$16,0)),"-")</f>
        <v>3.58</v>
      </c>
      <c r="AS74" s="301">
        <f>IFERROR(INDEX('QoL DATA'!$C$17:$WWY$228,MATCH($B74,'QoL DATA'!$A$17:$A$228,0),MATCH(AS$3,'QoL DATA'!$C$16:$WWY$16,0)),"-")</f>
        <v>3.6182020590559181</v>
      </c>
      <c r="AT74" s="301">
        <f>IFERROR(INDEX('QoL DATA'!$C$17:$WWY$228,MATCH($B74,'QoL DATA'!$A$17:$A$228,0),MATCH(AT$3,'QoL DATA'!$C$16:$WWY$16,0)),"-")</f>
        <v>75.357312529118857</v>
      </c>
      <c r="AU74" s="327"/>
    </row>
    <row r="75" spans="1:47">
      <c r="A75" s="325" t="str">
        <f>'TQoL Indexes'!B53</f>
        <v>Gornji Petrovci</v>
      </c>
      <c r="B75" s="326">
        <f>'TQoL Indexes'!C53</f>
        <v>31</v>
      </c>
      <c r="C75" s="301">
        <f>IFERROR(INDEX('QoL DATA'!$C$17:$WWY$228,MATCH($B75,'QoL DATA'!$A$17:$A$228,0),MATCH(C$3,'QoL DATA'!$C$16:$WWY$16,0)),"-")</f>
        <v>0</v>
      </c>
      <c r="D75" s="301">
        <f>IFERROR(INDEX('QoL DATA'!$C$17:$WWY$228,MATCH($B75,'QoL DATA'!$A$17:$A$228,0),MATCH(D$3,'QoL DATA'!$C$16:$WWY$16,0)),"-")</f>
        <v>92.2</v>
      </c>
      <c r="E75" s="301">
        <f>IFERROR(INDEX('QoL DATA'!$C$17:$WWY$228,MATCH($B75,'QoL DATA'!$A$17:$A$228,0),MATCH(E$3,'QoL DATA'!$C$16:$WWY$16,0)),"-")</f>
        <v>416.1</v>
      </c>
      <c r="F75" s="301">
        <f>IFERROR(INDEX('QoL DATA'!$C$17:$WWY$228,MATCH($B75,'QoL DATA'!$A$17:$A$228,0),MATCH(F$3,'QoL DATA'!$C$16:$WWY$16,0)),"-")</f>
        <v>0</v>
      </c>
      <c r="G75" s="301">
        <f>IFERROR(INDEX('QoL DATA'!$C$17:$WWY$228,MATCH($B75,'QoL DATA'!$A$17:$A$228,0),MATCH(G$3,'QoL DATA'!$C$16:$WWY$16,0)),"-")</f>
        <v>90.292223873204563</v>
      </c>
      <c r="H75" s="301">
        <f>IFERROR(INDEX('QoL DATA'!$C$17:$WWY$228,MATCH($B75,'QoL DATA'!$A$17:$A$228,0),MATCH(H$3,'QoL DATA'!$C$16:$WWY$16,0)),"-")</f>
        <v>4</v>
      </c>
      <c r="I75" s="301">
        <f>IFERROR(INDEX('QoL DATA'!$C$17:$WWY$228,MATCH($B75,'QoL DATA'!$A$17:$A$228,0),MATCH(I$3,'QoL DATA'!$C$16:$WWY$16,0)),"-")</f>
        <v>0</v>
      </c>
      <c r="J75" s="301">
        <f>IFERROR(INDEX('QoL DATA'!$C$17:$WWY$228,MATCH($B75,'QoL DATA'!$A$17:$A$228,0),MATCH(J$3,'QoL DATA'!$C$16:$WWY$16,0)),"-")</f>
        <v>71.124318969787026</v>
      </c>
      <c r="K75" s="301">
        <f>IFERROR(INDEX('QoL DATA'!$C$17:$WWY$228,MATCH($B75,'QoL DATA'!$A$17:$A$228,0),MATCH(K$3,'QoL DATA'!$C$16:$WWY$16,0)),"-")</f>
        <v>11.38</v>
      </c>
      <c r="L75" s="301">
        <f>IFERROR(INDEX('QoL DATA'!$C$17:$WWY$228,MATCH($B75,'QoL DATA'!$A$17:$A$228,0),MATCH(L$3,'QoL DATA'!$C$16:$WWY$16,0)),"-")</f>
        <v>2.1276595744680851</v>
      </c>
      <c r="M75" s="301">
        <f>IFERROR(INDEX('QoL DATA'!$C$17:$WWY$228,MATCH($B75,'QoL DATA'!$A$17:$A$228,0),MATCH(M$3,'QoL DATA'!$C$16:$WWY$16,0)),"-")</f>
        <v>18.8</v>
      </c>
      <c r="N75" s="301">
        <f>IFERROR(INDEX('QoL DATA'!$C$17:$WWY$228,MATCH($B75,'QoL DATA'!$A$17:$A$228,0),MATCH(N$3,'QoL DATA'!$C$16:$WWY$16,0)),"-")</f>
        <v>49.4</v>
      </c>
      <c r="O75" s="301">
        <f>IFERROR(INDEX('QoL DATA'!$C$17:$WWY$228,MATCH($B75,'QoL DATA'!$A$17:$A$228,0),MATCH(O$3,'QoL DATA'!$C$16:$WWY$16,0)),"-")</f>
        <v>0.36014999999999997</v>
      </c>
      <c r="P75" s="301">
        <f>IFERROR(INDEX('QoL DATA'!$C$17:$WWY$228,MATCH($B75,'QoL DATA'!$A$17:$A$228,0),MATCH(P$3,'QoL DATA'!$C$16:$WWY$16,0)),"-")</f>
        <v>39.029222387320459</v>
      </c>
      <c r="Q75" s="301" t="str">
        <f>IFERROR(INDEX('QoL DATA'!$C$17:$WWY$228,MATCH($B75,'QoL DATA'!$A$17:$A$228,0),MATCH(Q$3,'QoL DATA'!$C$16:$WWY$16,0)),"-")</f>
        <v>-</v>
      </c>
      <c r="R75" s="301" t="str">
        <f>IFERROR(INDEX('QoL DATA'!$C$17:$WWY$228,MATCH($B75,'QoL DATA'!$A$17:$A$228,0),MATCH(R$3,'QoL DATA'!$C$16:$WWY$16,0)),"-")</f>
        <v>-</v>
      </c>
      <c r="S75" s="301">
        <f>IFERROR(INDEX('QoL DATA'!$C$17:$WWY$228,MATCH($B75,'QoL DATA'!$A$17:$A$228,0),MATCH(S$3,'QoL DATA'!$C$16:$WWY$16,0)),"-")</f>
        <v>251.00401606425703</v>
      </c>
      <c r="T75" s="301">
        <f>IFERROR(INDEX('QoL DATA'!$C$17:$WWY$228,MATCH($B75,'QoL DATA'!$A$17:$A$228,0),MATCH(T$3,'QoL DATA'!$C$16:$WWY$16,0)),"-")</f>
        <v>4.1108282354665002</v>
      </c>
      <c r="U75" s="301">
        <f>IFERROR(INDEX('QoL DATA'!$C$17:$WWY$228,MATCH($B75,'QoL DATA'!$A$17:$A$228,0),MATCH(U$3,'QoL DATA'!$C$16:$WWY$16,0)),"-")</f>
        <v>53.951925374373509</v>
      </c>
      <c r="V75" s="301">
        <f>IFERROR(INDEX('QoL DATA'!$C$17:$WWY$228,MATCH($B75,'QoL DATA'!$A$17:$A$228,0),MATCH(V$3,'QoL DATA'!$C$16:$WWY$16,0)),"-")</f>
        <v>2.3574010901400002</v>
      </c>
      <c r="W75" s="301">
        <f>IFERROR(INDEX('QoL DATA'!$C$17:$WWY$228,MATCH($B75,'QoL DATA'!$A$17:$A$228,0),MATCH(W$3,'QoL DATA'!$C$16:$WWY$16,0)),"-")</f>
        <v>100.00445124300001</v>
      </c>
      <c r="X75" s="301" t="str">
        <f>IFERROR(INDEX('QoL DATA'!$C$17:$WWY$228,MATCH($B75,'QoL DATA'!$A$17:$A$228,0),MATCH(X$3,'QoL DATA'!$C$16:$WWY$16,0)),"-")</f>
        <v>-</v>
      </c>
      <c r="Y75" s="301">
        <f>IFERROR(INDEX('QoL DATA'!$C$17:$WWY$228,MATCH($B75,'QoL DATA'!$A$17:$A$228,0),MATCH(Y$3,'QoL DATA'!$C$16:$WWY$16,0)),"-")</f>
        <v>1188.57</v>
      </c>
      <c r="Z75" s="301">
        <f>IFERROR(INDEX('QoL DATA'!$C$17:$WWY$228,MATCH($B75,'QoL DATA'!$A$17:$A$228,0),MATCH(Z$3,'QoL DATA'!$C$16:$WWY$16,0)),"-")</f>
        <v>5.88</v>
      </c>
      <c r="AA75" s="301">
        <f>IFERROR(INDEX('QoL DATA'!$C$17:$WWY$228,MATCH($B75,'QoL DATA'!$A$17:$A$228,0),MATCH(AA$3,'QoL DATA'!$C$16:$WWY$16,0)),"-")</f>
        <v>1.2093068253277221E-2</v>
      </c>
      <c r="AB75" s="301">
        <f>IFERROR(INDEX('QoL DATA'!$C$17:$WWY$228,MATCH($B75,'QoL DATA'!$A$17:$A$228,0),MATCH(AB$3,'QoL DATA'!$C$16:$WWY$16,0)),"-")</f>
        <v>1.52</v>
      </c>
      <c r="AC75" s="301">
        <f>IFERROR(INDEX('QoL DATA'!$C$17:$WWY$228,MATCH($B75,'QoL DATA'!$A$17:$A$228,0),MATCH(AC$3,'QoL DATA'!$C$16:$WWY$16,0)),"-")</f>
        <v>7956.19</v>
      </c>
      <c r="AD75" s="301">
        <f>IFERROR(INDEX('QoL DATA'!$C$17:$WWY$228,MATCH($B75,'QoL DATA'!$A$17:$A$228,0),MATCH(AD$3,'QoL DATA'!$C$16:$WWY$16,0)),"-")</f>
        <v>11.479591836734695</v>
      </c>
      <c r="AE75" s="301">
        <f>IFERROR(INDEX('QoL DATA'!$C$17:$WWY$228,MATCH($B75,'QoL DATA'!$A$17:$A$228,0),MATCH(AE$3,'QoL DATA'!$C$16:$WWY$16,0)),"-")</f>
        <v>17.430368373764601</v>
      </c>
      <c r="AF75" s="301">
        <f>IFERROR(INDEX('QoL DATA'!$C$17:$WWY$228,MATCH($B75,'QoL DATA'!$A$17:$A$228,0),MATCH(AF$3,'QoL DATA'!$C$16:$WWY$16,0)),"-")</f>
        <v>15.1</v>
      </c>
      <c r="AG75" s="301">
        <f>IFERROR(INDEX('QoL DATA'!$C$17:$WWY$228,MATCH($B75,'QoL DATA'!$A$17:$A$228,0),MATCH(AG$3,'QoL DATA'!$C$16:$WWY$16,0)),"-")</f>
        <v>11.64</v>
      </c>
      <c r="AH75" s="301" t="str">
        <f>IFERROR(INDEX('QoL DATA'!$C$17:$WWY$228,MATCH($B75,'QoL DATA'!$A$17:$A$228,0),MATCH(AH$3,'QoL DATA'!$C$16:$WWY$16,0)),"-")</f>
        <v>-</v>
      </c>
      <c r="AI75" s="301">
        <f>IFERROR(INDEX('QoL DATA'!$C$17:$WWY$228,MATCH($B75,'QoL DATA'!$A$17:$A$228,0),MATCH(AI$3,'QoL DATA'!$C$16:$WWY$16,0)),"-")</f>
        <v>0</v>
      </c>
      <c r="AJ75" s="301">
        <f>IFERROR(INDEX('QoL DATA'!$C$17:$WWY$228,MATCH($B75,'QoL DATA'!$A$17:$A$228,0),MATCH(AJ$3,'QoL DATA'!$C$16:$WWY$16,0)),"-")</f>
        <v>79.695842807711315</v>
      </c>
      <c r="AK75" s="301">
        <f>IFERROR(INDEX('QoL DATA'!$C$17:$WWY$228,MATCH($B75,'QoL DATA'!$A$17:$A$228,0),MATCH(AK$3,'QoL DATA'!$C$16:$WWY$16,0)),"-")</f>
        <v>6.46</v>
      </c>
      <c r="AL75" s="301">
        <f>IFERROR(INDEX('QoL DATA'!$C$17:$WWY$228,MATCH($B75,'QoL DATA'!$A$17:$A$228,0),MATCH(AL$3,'QoL DATA'!$C$16:$WWY$16,0)),"-")</f>
        <v>13.22</v>
      </c>
      <c r="AM75" s="301">
        <f>IFERROR(INDEX('QoL DATA'!$C$17:$WWY$228,MATCH($B75,'QoL DATA'!$A$17:$A$228,0),MATCH(AM$3,'QoL DATA'!$C$16:$WWY$16,0)),"-")</f>
        <v>6.9</v>
      </c>
      <c r="AN75" s="301">
        <f>IFERROR(INDEX('QoL DATA'!$C$17:$WWY$228,MATCH($B75,'QoL DATA'!$A$17:$A$228,0),MATCH(AN$3,'QoL DATA'!$C$16:$WWY$16,0)),"-")</f>
        <v>53.53</v>
      </c>
      <c r="AO75" s="301">
        <f>IFERROR(INDEX('QoL DATA'!$C$17:$WWY$228,MATCH($B75,'QoL DATA'!$A$17:$A$228,0),MATCH(AO$3,'QoL DATA'!$C$16:$WWY$16,0)),"-")</f>
        <v>2.0869785656841149</v>
      </c>
      <c r="AP75" s="301">
        <f>IFERROR(INDEX('QoL DATA'!$C$17:$WWY$228,MATCH($B75,'QoL DATA'!$A$17:$A$228,0),MATCH(AP$3,'QoL DATA'!$C$16:$WWY$16,0)),"-")</f>
        <v>81.95</v>
      </c>
      <c r="AQ75" s="301">
        <f>IFERROR(INDEX('QoL DATA'!$C$17:$WWY$228,MATCH($B75,'QoL DATA'!$A$17:$A$228,0),MATCH(AQ$3,'QoL DATA'!$C$16:$WWY$16,0)),"-")</f>
        <v>51.154929577464792</v>
      </c>
      <c r="AR75" s="301">
        <f>IFERROR(INDEX('QoL DATA'!$C$17:$WWY$228,MATCH($B75,'QoL DATA'!$A$17:$A$228,0),MATCH(AR$3,'QoL DATA'!$C$16:$WWY$16,0)),"-")</f>
        <v>3.72</v>
      </c>
      <c r="AS75" s="301">
        <f>IFERROR(INDEX('QoL DATA'!$C$17:$WWY$228,MATCH($B75,'QoL DATA'!$A$17:$A$228,0),MATCH(AS$3,'QoL DATA'!$C$16:$WWY$16,0)),"-")</f>
        <v>12.597247847583773</v>
      </c>
      <c r="AT75" s="301">
        <f>IFERROR(INDEX('QoL DATA'!$C$17:$WWY$228,MATCH($B75,'QoL DATA'!$A$17:$A$228,0),MATCH(AT$3,'QoL DATA'!$C$16:$WWY$16,0)),"-")</f>
        <v>48.259821064898681</v>
      </c>
      <c r="AU75" s="327"/>
    </row>
    <row r="76" spans="1:47">
      <c r="A76" s="325" t="str">
        <f>'TQoL Indexes'!B54</f>
        <v>Grad</v>
      </c>
      <c r="B76" s="326">
        <f>'TQoL Indexes'!C54</f>
        <v>158</v>
      </c>
      <c r="C76" s="301">
        <f>IFERROR(INDEX('QoL DATA'!$C$17:$WWY$228,MATCH($B76,'QoL DATA'!$A$17:$A$228,0),MATCH(C$3,'QoL DATA'!$C$16:$WWY$16,0)),"-")</f>
        <v>95.045045045045043</v>
      </c>
      <c r="D76" s="301">
        <f>IFERROR(INDEX('QoL DATA'!$C$17:$WWY$228,MATCH($B76,'QoL DATA'!$A$17:$A$228,0),MATCH(D$3,'QoL DATA'!$C$16:$WWY$16,0)),"-")</f>
        <v>89.5</v>
      </c>
      <c r="E76" s="301">
        <f>IFERROR(INDEX('QoL DATA'!$C$17:$WWY$228,MATCH($B76,'QoL DATA'!$A$17:$A$228,0),MATCH(E$3,'QoL DATA'!$C$16:$WWY$16,0)),"-")</f>
        <v>416.1</v>
      </c>
      <c r="F76" s="301">
        <f>IFERROR(INDEX('QoL DATA'!$C$17:$WWY$228,MATCH($B76,'QoL DATA'!$A$17:$A$228,0),MATCH(F$3,'QoL DATA'!$C$16:$WWY$16,0)),"-")</f>
        <v>85.224022878932317</v>
      </c>
      <c r="G76" s="301">
        <f>IFERROR(INDEX('QoL DATA'!$C$17:$WWY$228,MATCH($B76,'QoL DATA'!$A$17:$A$228,0),MATCH(G$3,'QoL DATA'!$C$16:$WWY$16,0)),"-")</f>
        <v>83.698760724499522</v>
      </c>
      <c r="H76" s="301">
        <f>IFERROR(INDEX('QoL DATA'!$C$17:$WWY$228,MATCH($B76,'QoL DATA'!$A$17:$A$228,0),MATCH(H$3,'QoL DATA'!$C$16:$WWY$16,0)),"-")</f>
        <v>4</v>
      </c>
      <c r="I76" s="301">
        <f>IFERROR(INDEX('QoL DATA'!$C$17:$WWY$228,MATCH($B76,'QoL DATA'!$A$17:$A$228,0),MATCH(I$3,'QoL DATA'!$C$16:$WWY$16,0)),"-")</f>
        <v>0</v>
      </c>
      <c r="J76" s="301">
        <f>IFERROR(INDEX('QoL DATA'!$C$17:$WWY$228,MATCH($B76,'QoL DATA'!$A$17:$A$228,0),MATCH(J$3,'QoL DATA'!$C$16:$WWY$16,0)),"-")</f>
        <v>79.218303145853199</v>
      </c>
      <c r="K76" s="301">
        <f>IFERROR(INDEX('QoL DATA'!$C$17:$WWY$228,MATCH($B76,'QoL DATA'!$A$17:$A$228,0),MATCH(K$3,'QoL DATA'!$C$16:$WWY$16,0)),"-")</f>
        <v>16.05</v>
      </c>
      <c r="L76" s="301">
        <f>IFERROR(INDEX('QoL DATA'!$C$17:$WWY$228,MATCH($B76,'QoL DATA'!$A$17:$A$228,0),MATCH(L$3,'QoL DATA'!$C$16:$WWY$16,0)),"-")</f>
        <v>15.628970775095299</v>
      </c>
      <c r="M76" s="301">
        <f>IFERROR(INDEX('QoL DATA'!$C$17:$WWY$228,MATCH($B76,'QoL DATA'!$A$17:$A$228,0),MATCH(M$3,'QoL DATA'!$C$16:$WWY$16,0)),"-")</f>
        <v>18.3</v>
      </c>
      <c r="N76" s="301">
        <f>IFERROR(INDEX('QoL DATA'!$C$17:$WWY$228,MATCH($B76,'QoL DATA'!$A$17:$A$228,0),MATCH(N$3,'QoL DATA'!$C$16:$WWY$16,0)),"-")</f>
        <v>34.799999999999997</v>
      </c>
      <c r="O76" s="301">
        <f>IFERROR(INDEX('QoL DATA'!$C$17:$WWY$228,MATCH($B76,'QoL DATA'!$A$17:$A$228,0),MATCH(O$3,'QoL DATA'!$C$16:$WWY$16,0)),"-")</f>
        <v>0.15046228710462287</v>
      </c>
      <c r="P76" s="301">
        <f>IFERROR(INDEX('QoL DATA'!$C$17:$WWY$228,MATCH($B76,'QoL DATA'!$A$17:$A$228,0),MATCH(P$3,'QoL DATA'!$C$16:$WWY$16,0)),"-")</f>
        <v>39.275500476644424</v>
      </c>
      <c r="Q76" s="301" t="str">
        <f>IFERROR(INDEX('QoL DATA'!$C$17:$WWY$228,MATCH($B76,'QoL DATA'!$A$17:$A$228,0),MATCH(Q$3,'QoL DATA'!$C$16:$WWY$16,0)),"-")</f>
        <v>-</v>
      </c>
      <c r="R76" s="301" t="str">
        <f>IFERROR(INDEX('QoL DATA'!$C$17:$WWY$228,MATCH($B76,'QoL DATA'!$A$17:$A$228,0),MATCH(R$3,'QoL DATA'!$C$16:$WWY$16,0)),"-")</f>
        <v>-</v>
      </c>
      <c r="S76" s="301">
        <f>IFERROR(INDEX('QoL DATA'!$C$17:$WWY$228,MATCH($B76,'QoL DATA'!$A$17:$A$228,0),MATCH(S$3,'QoL DATA'!$C$16:$WWY$16,0)),"-")</f>
        <v>48.47309743092584</v>
      </c>
      <c r="T76" s="301">
        <f>IFERROR(INDEX('QoL DATA'!$C$17:$WWY$228,MATCH($B76,'QoL DATA'!$A$17:$A$228,0),MATCH(T$3,'QoL DATA'!$C$16:$WWY$16,0)),"-")</f>
        <v>4.1108282354665002</v>
      </c>
      <c r="U76" s="301">
        <f>IFERROR(INDEX('QoL DATA'!$C$17:$WWY$228,MATCH($B76,'QoL DATA'!$A$17:$A$228,0),MATCH(U$3,'QoL DATA'!$C$16:$WWY$16,0)),"-")</f>
        <v>45.163835463223201</v>
      </c>
      <c r="V76" s="301">
        <f>IFERROR(INDEX('QoL DATA'!$C$17:$WWY$228,MATCH($B76,'QoL DATA'!$A$17:$A$228,0),MATCH(V$3,'QoL DATA'!$C$16:$WWY$16,0)),"-")</f>
        <v>1.7841373979299999</v>
      </c>
      <c r="W76" s="301">
        <f>IFERROR(INDEX('QoL DATA'!$C$17:$WWY$228,MATCH($B76,'QoL DATA'!$A$17:$A$228,0),MATCH(W$3,'QoL DATA'!$C$16:$WWY$16,0)),"-")</f>
        <v>100.002503537</v>
      </c>
      <c r="X76" s="301" t="str">
        <f>IFERROR(INDEX('QoL DATA'!$C$17:$WWY$228,MATCH($B76,'QoL DATA'!$A$17:$A$228,0),MATCH(X$3,'QoL DATA'!$C$16:$WWY$16,0)),"-")</f>
        <v>-</v>
      </c>
      <c r="Y76" s="301">
        <f>IFERROR(INDEX('QoL DATA'!$C$17:$WWY$228,MATCH($B76,'QoL DATA'!$A$17:$A$228,0),MATCH(Y$3,'QoL DATA'!$C$16:$WWY$16,0)),"-")</f>
        <v>1103.94</v>
      </c>
      <c r="Z76" s="301">
        <f>IFERROR(INDEX('QoL DATA'!$C$17:$WWY$228,MATCH($B76,'QoL DATA'!$A$17:$A$228,0),MATCH(Z$3,'QoL DATA'!$C$16:$WWY$16,0)),"-")</f>
        <v>6.05</v>
      </c>
      <c r="AA76" s="301">
        <f>IFERROR(INDEX('QoL DATA'!$C$17:$WWY$228,MATCH($B76,'QoL DATA'!$A$17:$A$228,0),MATCH(AA$3,'QoL DATA'!$C$16:$WWY$16,0)),"-")</f>
        <v>0.10473397570171764</v>
      </c>
      <c r="AB76" s="301">
        <f>IFERROR(INDEX('QoL DATA'!$C$17:$WWY$228,MATCH($B76,'QoL DATA'!$A$17:$A$228,0),MATCH(AB$3,'QoL DATA'!$C$16:$WWY$16,0)),"-")</f>
        <v>1.1399999999999999</v>
      </c>
      <c r="AC76" s="301">
        <f>IFERROR(INDEX('QoL DATA'!$C$17:$WWY$228,MATCH($B76,'QoL DATA'!$A$17:$A$228,0),MATCH(AC$3,'QoL DATA'!$C$16:$WWY$16,0)),"-")</f>
        <v>6775.07</v>
      </c>
      <c r="AD76" s="301">
        <f>IFERROR(INDEX('QoL DATA'!$C$17:$WWY$228,MATCH($B76,'QoL DATA'!$A$17:$A$228,0),MATCH(AD$3,'QoL DATA'!$C$16:$WWY$16,0)),"-")</f>
        <v>13.005814643408092</v>
      </c>
      <c r="AE76" s="301">
        <f>IFERROR(INDEX('QoL DATA'!$C$17:$WWY$228,MATCH($B76,'QoL DATA'!$A$17:$A$228,0),MATCH(AE$3,'QoL DATA'!$C$16:$WWY$16,0)),"-")</f>
        <v>14.625550660792952</v>
      </c>
      <c r="AF76" s="301">
        <f>IFERROR(INDEX('QoL DATA'!$C$17:$WWY$228,MATCH($B76,'QoL DATA'!$A$17:$A$228,0),MATCH(AF$3,'QoL DATA'!$C$16:$WWY$16,0)),"-")</f>
        <v>15.1</v>
      </c>
      <c r="AG76" s="301">
        <f>IFERROR(INDEX('QoL DATA'!$C$17:$WWY$228,MATCH($B76,'QoL DATA'!$A$17:$A$228,0),MATCH(AG$3,'QoL DATA'!$C$16:$WWY$16,0)),"-")</f>
        <v>12.09</v>
      </c>
      <c r="AH76" s="301" t="str">
        <f>IFERROR(INDEX('QoL DATA'!$C$17:$WWY$228,MATCH($B76,'QoL DATA'!$A$17:$A$228,0),MATCH(AH$3,'QoL DATA'!$C$16:$WWY$16,0)),"-")</f>
        <v>-</v>
      </c>
      <c r="AI76" s="301">
        <f>IFERROR(INDEX('QoL DATA'!$C$17:$WWY$228,MATCH($B76,'QoL DATA'!$A$17:$A$228,0),MATCH(AI$3,'QoL DATA'!$C$16:$WWY$16,0)),"-")</f>
        <v>22.977037744863832</v>
      </c>
      <c r="AJ76" s="301">
        <f>IFERROR(INDEX('QoL DATA'!$C$17:$WWY$228,MATCH($B76,'QoL DATA'!$A$17:$A$228,0),MATCH(AJ$3,'QoL DATA'!$C$16:$WWY$16,0)),"-")</f>
        <v>84.76484320557492</v>
      </c>
      <c r="AK76" s="301">
        <f>IFERROR(INDEX('QoL DATA'!$C$17:$WWY$228,MATCH($B76,'QoL DATA'!$A$17:$A$228,0),MATCH(AK$3,'QoL DATA'!$C$16:$WWY$16,0)),"-")</f>
        <v>0</v>
      </c>
      <c r="AL76" s="301">
        <f>IFERROR(INDEX('QoL DATA'!$C$17:$WWY$228,MATCH($B76,'QoL DATA'!$A$17:$A$228,0),MATCH(AL$3,'QoL DATA'!$C$16:$WWY$16,0)),"-")</f>
        <v>15.07</v>
      </c>
      <c r="AM76" s="301">
        <f>IFERROR(INDEX('QoL DATA'!$C$17:$WWY$228,MATCH($B76,'QoL DATA'!$A$17:$A$228,0),MATCH(AM$3,'QoL DATA'!$C$16:$WWY$16,0)),"-")</f>
        <v>6.9</v>
      </c>
      <c r="AN76" s="301">
        <f>IFERROR(INDEX('QoL DATA'!$C$17:$WWY$228,MATCH($B76,'QoL DATA'!$A$17:$A$228,0),MATCH(AN$3,'QoL DATA'!$C$16:$WWY$16,0)),"-")</f>
        <v>53.61</v>
      </c>
      <c r="AO76" s="301">
        <f>IFERROR(INDEX('QoL DATA'!$C$17:$WWY$228,MATCH($B76,'QoL DATA'!$A$17:$A$228,0),MATCH(AO$3,'QoL DATA'!$C$16:$WWY$16,0)),"-")</f>
        <v>2.0869785656841149</v>
      </c>
      <c r="AP76" s="301">
        <f>IFERROR(INDEX('QoL DATA'!$C$17:$WWY$228,MATCH($B76,'QoL DATA'!$A$17:$A$228,0),MATCH(AP$3,'QoL DATA'!$C$16:$WWY$16,0)),"-")</f>
        <v>87.08</v>
      </c>
      <c r="AQ76" s="301">
        <f>IFERROR(INDEX('QoL DATA'!$C$17:$WWY$228,MATCH($B76,'QoL DATA'!$A$17:$A$228,0),MATCH(AQ$3,'QoL DATA'!$C$16:$WWY$16,0)),"-")</f>
        <v>48.132337246531485</v>
      </c>
      <c r="AR76" s="301">
        <f>IFERROR(INDEX('QoL DATA'!$C$17:$WWY$228,MATCH($B76,'QoL DATA'!$A$17:$A$228,0),MATCH(AR$3,'QoL DATA'!$C$16:$WWY$16,0)),"-")</f>
        <v>3.72</v>
      </c>
      <c r="AS76" s="301">
        <f>IFERROR(INDEX('QoL DATA'!$C$17:$WWY$228,MATCH($B76,'QoL DATA'!$A$17:$A$228,0),MATCH(AS$3,'QoL DATA'!$C$16:$WWY$16,0)),"-")</f>
        <v>17.625033719108501</v>
      </c>
      <c r="AT76" s="301">
        <f>IFERROR(INDEX('QoL DATA'!$C$17:$WWY$228,MATCH($B76,'QoL DATA'!$A$17:$A$228,0),MATCH(AT$3,'QoL DATA'!$C$16:$WWY$16,0)),"-")</f>
        <v>40.6357470690809</v>
      </c>
      <c r="AU76" s="327"/>
    </row>
    <row r="77" spans="1:47">
      <c r="A77" s="325" t="str">
        <f>'TQoL Indexes'!B55</f>
        <v>Grosuplje</v>
      </c>
      <c r="B77" s="326">
        <f>'TQoL Indexes'!C55</f>
        <v>32</v>
      </c>
      <c r="C77" s="301">
        <f>IFERROR(INDEX('QoL DATA'!$C$17:$WWY$228,MATCH($B77,'QoL DATA'!$A$17:$A$228,0),MATCH(C$3,'QoL DATA'!$C$16:$WWY$16,0)),"-")</f>
        <v>72.015164771070289</v>
      </c>
      <c r="D77" s="301">
        <f>IFERROR(INDEX('QoL DATA'!$C$17:$WWY$228,MATCH($B77,'QoL DATA'!$A$17:$A$228,0),MATCH(D$3,'QoL DATA'!$C$16:$WWY$16,0)),"-")</f>
        <v>95</v>
      </c>
      <c r="E77" s="301">
        <f>IFERROR(INDEX('QoL DATA'!$C$17:$WWY$228,MATCH($B77,'QoL DATA'!$A$17:$A$228,0),MATCH(E$3,'QoL DATA'!$C$16:$WWY$16,0)),"-")</f>
        <v>572.20000000000005</v>
      </c>
      <c r="F77" s="301">
        <f>IFERROR(INDEX('QoL DATA'!$C$17:$WWY$228,MATCH($B77,'QoL DATA'!$A$17:$A$228,0),MATCH(F$3,'QoL DATA'!$C$16:$WWY$16,0)),"-")</f>
        <v>82.838529548627264</v>
      </c>
      <c r="G77" s="301">
        <f>IFERROR(INDEX('QoL DATA'!$C$17:$WWY$228,MATCH($B77,'QoL DATA'!$A$17:$A$228,0),MATCH(G$3,'QoL DATA'!$C$16:$WWY$16,0)),"-")</f>
        <v>94.895300139599811</v>
      </c>
      <c r="H77" s="301">
        <f>IFERROR(INDEX('QoL DATA'!$C$17:$WWY$228,MATCH($B77,'QoL DATA'!$A$17:$A$228,0),MATCH(H$3,'QoL DATA'!$C$16:$WWY$16,0)),"-")</f>
        <v>3</v>
      </c>
      <c r="I77" s="301">
        <f>IFERROR(INDEX('QoL DATA'!$C$17:$WWY$228,MATCH($B77,'QoL DATA'!$A$17:$A$228,0),MATCH(I$3,'QoL DATA'!$C$16:$WWY$16,0)),"-")</f>
        <v>87.123465972480474</v>
      </c>
      <c r="J77" s="301">
        <f>IFERROR(INDEX('QoL DATA'!$C$17:$WWY$228,MATCH($B77,'QoL DATA'!$A$17:$A$228,0),MATCH(J$3,'QoL DATA'!$C$16:$WWY$16,0)),"-")</f>
        <v>93.178222429036765</v>
      </c>
      <c r="K77" s="301">
        <f>IFERROR(INDEX('QoL DATA'!$C$17:$WWY$228,MATCH($B77,'QoL DATA'!$A$17:$A$228,0),MATCH(K$3,'QoL DATA'!$C$16:$WWY$16,0)),"-")</f>
        <v>75.260000000000005</v>
      </c>
      <c r="L77" s="301">
        <f>IFERROR(INDEX('QoL DATA'!$C$17:$WWY$228,MATCH($B77,'QoL DATA'!$A$17:$A$228,0),MATCH(L$3,'QoL DATA'!$C$16:$WWY$16,0)),"-")</f>
        <v>0.10607265977194379</v>
      </c>
      <c r="M77" s="301">
        <f>IFERROR(INDEX('QoL DATA'!$C$17:$WWY$228,MATCH($B77,'QoL DATA'!$A$17:$A$228,0),MATCH(M$3,'QoL DATA'!$C$16:$WWY$16,0)),"-")</f>
        <v>34</v>
      </c>
      <c r="N77" s="301">
        <f>IFERROR(INDEX('QoL DATA'!$C$17:$WWY$228,MATCH($B77,'QoL DATA'!$A$17:$A$228,0),MATCH(N$3,'QoL DATA'!$C$16:$WWY$16,0)),"-")</f>
        <v>77.2</v>
      </c>
      <c r="O77" s="301">
        <f>IFERROR(INDEX('QoL DATA'!$C$17:$WWY$228,MATCH($B77,'QoL DATA'!$A$17:$A$228,0),MATCH(O$3,'QoL DATA'!$C$16:$WWY$16,0)),"-")</f>
        <v>0.78849388022049893</v>
      </c>
      <c r="P77" s="301">
        <f>IFERROR(INDEX('QoL DATA'!$C$17:$WWY$228,MATCH($B77,'QoL DATA'!$A$17:$A$228,0),MATCH(P$3,'QoL DATA'!$C$16:$WWY$16,0)),"-")</f>
        <v>69.688227082363881</v>
      </c>
      <c r="Q77" s="301" t="str">
        <f>IFERROR(INDEX('QoL DATA'!$C$17:$WWY$228,MATCH($B77,'QoL DATA'!$A$17:$A$228,0),MATCH(Q$3,'QoL DATA'!$C$16:$WWY$16,0)),"-")</f>
        <v>-</v>
      </c>
      <c r="R77" s="301" t="str">
        <f>IFERROR(INDEX('QoL DATA'!$C$17:$WWY$228,MATCH($B77,'QoL DATA'!$A$17:$A$228,0),MATCH(R$3,'QoL DATA'!$C$16:$WWY$16,0)),"-")</f>
        <v>-</v>
      </c>
      <c r="S77" s="301">
        <f>IFERROR(INDEX('QoL DATA'!$C$17:$WWY$228,MATCH($B77,'QoL DATA'!$A$17:$A$228,0),MATCH(S$3,'QoL DATA'!$C$16:$WWY$16,0)),"-")</f>
        <v>42.323066071008697</v>
      </c>
      <c r="T77" s="301">
        <f>IFERROR(INDEX('QoL DATA'!$C$17:$WWY$228,MATCH($B77,'QoL DATA'!$A$17:$A$228,0),MATCH(T$3,'QoL DATA'!$C$16:$WWY$16,0)),"-")</f>
        <v>5.7552843601895738</v>
      </c>
      <c r="U77" s="301">
        <f>IFERROR(INDEX('QoL DATA'!$C$17:$WWY$228,MATCH($B77,'QoL DATA'!$A$17:$A$228,0),MATCH(U$3,'QoL DATA'!$C$16:$WWY$16,0)),"-")</f>
        <v>58.000605674091204</v>
      </c>
      <c r="V77" s="301">
        <f>IFERROR(INDEX('QoL DATA'!$C$17:$WWY$228,MATCH($B77,'QoL DATA'!$A$17:$A$228,0),MATCH(V$3,'QoL DATA'!$C$16:$WWY$16,0)),"-")</f>
        <v>1.0869705059600001</v>
      </c>
      <c r="W77" s="301">
        <f>IFERROR(INDEX('QoL DATA'!$C$17:$WWY$228,MATCH($B77,'QoL DATA'!$A$17:$A$228,0),MATCH(W$3,'QoL DATA'!$C$16:$WWY$16,0)),"-")</f>
        <v>51.055480013299999</v>
      </c>
      <c r="X77" s="301" t="str">
        <f>IFERROR(INDEX('QoL DATA'!$C$17:$WWY$228,MATCH($B77,'QoL DATA'!$A$17:$A$228,0),MATCH(X$3,'QoL DATA'!$C$16:$WWY$16,0)),"-")</f>
        <v>-</v>
      </c>
      <c r="Y77" s="301">
        <f>IFERROR(INDEX('QoL DATA'!$C$17:$WWY$228,MATCH($B77,'QoL DATA'!$A$17:$A$228,0),MATCH(Y$3,'QoL DATA'!$C$16:$WWY$16,0)),"-")</f>
        <v>774.58</v>
      </c>
      <c r="Z77" s="301">
        <f>IFERROR(INDEX('QoL DATA'!$C$17:$WWY$228,MATCH($B77,'QoL DATA'!$A$17:$A$228,0),MATCH(Z$3,'QoL DATA'!$C$16:$WWY$16,0)),"-")</f>
        <v>5.84</v>
      </c>
      <c r="AA77" s="301">
        <f>IFERROR(INDEX('QoL DATA'!$C$17:$WWY$228,MATCH($B77,'QoL DATA'!$A$17:$A$228,0),MATCH(AA$3,'QoL DATA'!$C$16:$WWY$16,0)),"-")</f>
        <v>2.9569322813225375E-2</v>
      </c>
      <c r="AB77" s="301">
        <f>IFERROR(INDEX('QoL DATA'!$C$17:$WWY$228,MATCH($B77,'QoL DATA'!$A$17:$A$228,0),MATCH(AB$3,'QoL DATA'!$C$16:$WWY$16,0)),"-")</f>
        <v>1.47</v>
      </c>
      <c r="AC77" s="301">
        <f>IFERROR(INDEX('QoL DATA'!$C$17:$WWY$228,MATCH($B77,'QoL DATA'!$A$17:$A$228,0),MATCH(AC$3,'QoL DATA'!$C$16:$WWY$16,0)),"-")</f>
        <v>10900.05</v>
      </c>
      <c r="AD77" s="301">
        <f>IFERROR(INDEX('QoL DATA'!$C$17:$WWY$228,MATCH($B77,'QoL DATA'!$A$17:$A$228,0),MATCH(AD$3,'QoL DATA'!$C$16:$WWY$16,0)),"-")</f>
        <v>6.9146708597706965</v>
      </c>
      <c r="AE77" s="301">
        <f>IFERROR(INDEX('QoL DATA'!$C$17:$WWY$228,MATCH($B77,'QoL DATA'!$A$17:$A$228,0),MATCH(AE$3,'QoL DATA'!$C$16:$WWY$16,0)),"-")</f>
        <v>34.068627450980394</v>
      </c>
      <c r="AF77" s="301">
        <f>IFERROR(INDEX('QoL DATA'!$C$17:$WWY$228,MATCH($B77,'QoL DATA'!$A$17:$A$228,0),MATCH(AF$3,'QoL DATA'!$C$16:$WWY$16,0)),"-")</f>
        <v>9.8000000000000007</v>
      </c>
      <c r="AG77" s="301">
        <f>IFERROR(INDEX('QoL DATA'!$C$17:$WWY$228,MATCH($B77,'QoL DATA'!$A$17:$A$228,0),MATCH(AG$3,'QoL DATA'!$C$16:$WWY$16,0)),"-")</f>
        <v>23.85</v>
      </c>
      <c r="AH77" s="301" t="str">
        <f>IFERROR(INDEX('QoL DATA'!$C$17:$WWY$228,MATCH($B77,'QoL DATA'!$A$17:$A$228,0),MATCH(AH$3,'QoL DATA'!$C$16:$WWY$16,0)),"-")</f>
        <v>-</v>
      </c>
      <c r="AI77" s="301">
        <f>IFERROR(INDEX('QoL DATA'!$C$17:$WWY$228,MATCH($B77,'QoL DATA'!$A$17:$A$228,0),MATCH(AI$3,'QoL DATA'!$C$16:$WWY$16,0)),"-")</f>
        <v>0</v>
      </c>
      <c r="AJ77" s="301">
        <f>IFERROR(INDEX('QoL DATA'!$C$17:$WWY$228,MATCH($B77,'QoL DATA'!$A$17:$A$228,0),MATCH(AJ$3,'QoL DATA'!$C$16:$WWY$16,0)),"-")</f>
        <v>110.44553464485803</v>
      </c>
      <c r="AK77" s="301">
        <f>IFERROR(INDEX('QoL DATA'!$C$17:$WWY$228,MATCH($B77,'QoL DATA'!$A$17:$A$228,0),MATCH(AK$3,'QoL DATA'!$C$16:$WWY$16,0)),"-")</f>
        <v>10.82</v>
      </c>
      <c r="AL77" s="301">
        <f>IFERROR(INDEX('QoL DATA'!$C$17:$WWY$228,MATCH($B77,'QoL DATA'!$A$17:$A$228,0),MATCH(AL$3,'QoL DATA'!$C$16:$WWY$16,0)),"-")</f>
        <v>12.73</v>
      </c>
      <c r="AM77" s="301">
        <f>IFERROR(INDEX('QoL DATA'!$C$17:$WWY$228,MATCH($B77,'QoL DATA'!$A$17:$A$228,0),MATCH(AM$3,'QoL DATA'!$C$16:$WWY$16,0)),"-")</f>
        <v>7.5</v>
      </c>
      <c r="AN77" s="301">
        <f>IFERROR(INDEX('QoL DATA'!$C$17:$WWY$228,MATCH($B77,'QoL DATA'!$A$17:$A$228,0),MATCH(AN$3,'QoL DATA'!$C$16:$WWY$16,0)),"-")</f>
        <v>71.23</v>
      </c>
      <c r="AO77" s="301">
        <f>IFERROR(INDEX('QoL DATA'!$C$17:$WWY$228,MATCH($B77,'QoL DATA'!$A$17:$A$228,0),MATCH(AO$3,'QoL DATA'!$C$16:$WWY$16,0)),"-")</f>
        <v>14.562530218879759</v>
      </c>
      <c r="AP77" s="301">
        <f>IFERROR(INDEX('QoL DATA'!$C$17:$WWY$228,MATCH($B77,'QoL DATA'!$A$17:$A$228,0),MATCH(AP$3,'QoL DATA'!$C$16:$WWY$16,0)),"-")</f>
        <v>64.14</v>
      </c>
      <c r="AQ77" s="301">
        <f>IFERROR(INDEX('QoL DATA'!$C$17:$WWY$228,MATCH($B77,'QoL DATA'!$A$17:$A$228,0),MATCH(AQ$3,'QoL DATA'!$C$16:$WWY$16,0)),"-")</f>
        <v>56.070137866416815</v>
      </c>
      <c r="AR77" s="301">
        <f>IFERROR(INDEX('QoL DATA'!$C$17:$WWY$228,MATCH($B77,'QoL DATA'!$A$17:$A$228,0),MATCH(AR$3,'QoL DATA'!$C$16:$WWY$16,0)),"-")</f>
        <v>3.69</v>
      </c>
      <c r="AS77" s="301">
        <f>IFERROR(INDEX('QoL DATA'!$C$17:$WWY$228,MATCH($B77,'QoL DATA'!$A$17:$A$228,0),MATCH(AS$3,'QoL DATA'!$C$16:$WWY$16,0)),"-")</f>
        <v>1.8684603460232552</v>
      </c>
      <c r="AT77" s="301">
        <f>IFERROR(INDEX('QoL DATA'!$C$17:$WWY$228,MATCH($B77,'QoL DATA'!$A$17:$A$228,0),MATCH(AT$3,'QoL DATA'!$C$16:$WWY$16,0)),"-")</f>
        <v>56.009307088490445</v>
      </c>
      <c r="AU77" s="327"/>
    </row>
    <row r="78" spans="1:47">
      <c r="A78" s="325" t="str">
        <f>'TQoL Indexes'!B56</f>
        <v>Hajdina</v>
      </c>
      <c r="B78" s="326">
        <f>'TQoL Indexes'!C56</f>
        <v>159</v>
      </c>
      <c r="C78" s="301">
        <f>IFERROR(INDEX('QoL DATA'!$C$17:$WWY$228,MATCH($B78,'QoL DATA'!$A$17:$A$228,0),MATCH(C$3,'QoL DATA'!$C$16:$WWY$16,0)),"-")</f>
        <v>76.319176319176321</v>
      </c>
      <c r="D78" s="301">
        <f>IFERROR(INDEX('QoL DATA'!$C$17:$WWY$228,MATCH($B78,'QoL DATA'!$A$17:$A$228,0),MATCH(D$3,'QoL DATA'!$C$16:$WWY$16,0)),"-")</f>
        <v>97.2</v>
      </c>
      <c r="E78" s="301">
        <f>IFERROR(INDEX('QoL DATA'!$C$17:$WWY$228,MATCH($B78,'QoL DATA'!$A$17:$A$228,0),MATCH(E$3,'QoL DATA'!$C$16:$WWY$16,0)),"-")</f>
        <v>521.4</v>
      </c>
      <c r="F78" s="301">
        <f>IFERROR(INDEX('QoL DATA'!$C$17:$WWY$228,MATCH($B78,'QoL DATA'!$A$17:$A$228,0),MATCH(F$3,'QoL DATA'!$C$16:$WWY$16,0)),"-")</f>
        <v>64.038412939095281</v>
      </c>
      <c r="G78" s="301">
        <f>IFERROR(INDEX('QoL DATA'!$C$17:$WWY$228,MATCH($B78,'QoL DATA'!$A$17:$A$228,0),MATCH(G$3,'QoL DATA'!$C$16:$WWY$16,0)),"-")</f>
        <v>100</v>
      </c>
      <c r="H78" s="301">
        <f>IFERROR(INDEX('QoL DATA'!$C$17:$WWY$228,MATCH($B78,'QoL DATA'!$A$17:$A$228,0),MATCH(H$3,'QoL DATA'!$C$16:$WWY$16,0)),"-")</f>
        <v>4</v>
      </c>
      <c r="I78" s="301">
        <f>IFERROR(INDEX('QoL DATA'!$C$17:$WWY$228,MATCH($B78,'QoL DATA'!$A$17:$A$228,0),MATCH(I$3,'QoL DATA'!$C$16:$WWY$16,0)),"-")</f>
        <v>76.824254881808841</v>
      </c>
      <c r="J78" s="301">
        <f>IFERROR(INDEX('QoL DATA'!$C$17:$WWY$228,MATCH($B78,'QoL DATA'!$A$17:$A$228,0),MATCH(J$3,'QoL DATA'!$C$16:$WWY$16,0)),"-")</f>
        <v>100</v>
      </c>
      <c r="K78" s="301">
        <f>IFERROR(INDEX('QoL DATA'!$C$17:$WWY$228,MATCH($B78,'QoL DATA'!$A$17:$A$228,0),MATCH(K$3,'QoL DATA'!$C$16:$WWY$16,0)),"-")</f>
        <v>42.87</v>
      </c>
      <c r="L78" s="301">
        <f>IFERROR(INDEX('QoL DATA'!$C$17:$WWY$228,MATCH($B78,'QoL DATA'!$A$17:$A$228,0),MATCH(L$3,'QoL DATA'!$C$16:$WWY$16,0)),"-")</f>
        <v>0</v>
      </c>
      <c r="M78" s="301">
        <f>IFERROR(INDEX('QoL DATA'!$C$17:$WWY$228,MATCH($B78,'QoL DATA'!$A$17:$A$228,0),MATCH(M$3,'QoL DATA'!$C$16:$WWY$16,0)),"-")</f>
        <v>14.3</v>
      </c>
      <c r="N78" s="301">
        <f>IFERROR(INDEX('QoL DATA'!$C$17:$WWY$228,MATCH($B78,'QoL DATA'!$A$17:$A$228,0),MATCH(N$3,'QoL DATA'!$C$16:$WWY$16,0)),"-")</f>
        <v>51.3</v>
      </c>
      <c r="O78" s="301">
        <f>IFERROR(INDEX('QoL DATA'!$C$17:$WWY$228,MATCH($B78,'QoL DATA'!$A$17:$A$228,0),MATCH(O$3,'QoL DATA'!$C$16:$WWY$16,0)),"-")</f>
        <v>0.95032010243277854</v>
      </c>
      <c r="P78" s="301">
        <f>IFERROR(INDEX('QoL DATA'!$C$17:$WWY$228,MATCH($B78,'QoL DATA'!$A$17:$A$228,0),MATCH(P$3,'QoL DATA'!$C$16:$WWY$16,0)),"-")</f>
        <v>85.342431134698003</v>
      </c>
      <c r="Q78" s="301" t="str">
        <f>IFERROR(INDEX('QoL DATA'!$C$17:$WWY$228,MATCH($B78,'QoL DATA'!$A$17:$A$228,0),MATCH(Q$3,'QoL DATA'!$C$16:$WWY$16,0)),"-")</f>
        <v>-</v>
      </c>
      <c r="R78" s="301" t="str">
        <f>IFERROR(INDEX('QoL DATA'!$C$17:$WWY$228,MATCH($B78,'QoL DATA'!$A$17:$A$228,0),MATCH(R$3,'QoL DATA'!$C$16:$WWY$16,0)),"-")</f>
        <v>-</v>
      </c>
      <c r="S78" s="301">
        <f>IFERROR(INDEX('QoL DATA'!$C$17:$WWY$228,MATCH($B78,'QoL DATA'!$A$17:$A$228,0),MATCH(S$3,'QoL DATA'!$C$16:$WWY$16,0)),"-")</f>
        <v>0</v>
      </c>
      <c r="T78" s="301">
        <f>IFERROR(INDEX('QoL DATA'!$C$17:$WWY$228,MATCH($B78,'QoL DATA'!$A$17:$A$228,0),MATCH(T$3,'QoL DATA'!$C$16:$WWY$16,0)),"-")</f>
        <v>3.192738520242242</v>
      </c>
      <c r="U78" s="301">
        <f>IFERROR(INDEX('QoL DATA'!$C$17:$WWY$228,MATCH($B78,'QoL DATA'!$A$17:$A$228,0),MATCH(U$3,'QoL DATA'!$C$16:$WWY$16,0)),"-")</f>
        <v>13.757935761967701</v>
      </c>
      <c r="V78" s="301">
        <f>IFERROR(INDEX('QoL DATA'!$C$17:$WWY$228,MATCH($B78,'QoL DATA'!$A$17:$A$228,0),MATCH(V$3,'QoL DATA'!$C$16:$WWY$16,0)),"-")</f>
        <v>0.66019398730900003</v>
      </c>
      <c r="W78" s="301">
        <f>IFERROR(INDEX('QoL DATA'!$C$17:$WWY$228,MATCH($B78,'QoL DATA'!$A$17:$A$228,0),MATCH(W$3,'QoL DATA'!$C$16:$WWY$16,0)),"-")</f>
        <v>42.9505279989</v>
      </c>
      <c r="X78" s="301" t="str">
        <f>IFERROR(INDEX('QoL DATA'!$C$17:$WWY$228,MATCH($B78,'QoL DATA'!$A$17:$A$228,0),MATCH(X$3,'QoL DATA'!$C$16:$WWY$16,0)),"-")</f>
        <v>-</v>
      </c>
      <c r="Y78" s="301">
        <f>IFERROR(INDEX('QoL DATA'!$C$17:$WWY$228,MATCH($B78,'QoL DATA'!$A$17:$A$228,0),MATCH(Y$3,'QoL DATA'!$C$16:$WWY$16,0)),"-")</f>
        <v>838.73</v>
      </c>
      <c r="Z78" s="301">
        <f>IFERROR(INDEX('QoL DATA'!$C$17:$WWY$228,MATCH($B78,'QoL DATA'!$A$17:$A$228,0),MATCH(Z$3,'QoL DATA'!$C$16:$WWY$16,0)),"-")</f>
        <v>5.05</v>
      </c>
      <c r="AA78" s="301">
        <f>IFERROR(INDEX('QoL DATA'!$C$17:$WWY$228,MATCH($B78,'QoL DATA'!$A$17:$A$228,0),MATCH(AA$3,'QoL DATA'!$C$16:$WWY$16,0)),"-")</f>
        <v>5.3072922195096059E-2</v>
      </c>
      <c r="AB78" s="301">
        <f>IFERROR(INDEX('QoL DATA'!$C$17:$WWY$228,MATCH($B78,'QoL DATA'!$A$17:$A$228,0),MATCH(AB$3,'QoL DATA'!$C$16:$WWY$16,0)),"-")</f>
        <v>0.44</v>
      </c>
      <c r="AC78" s="301">
        <f>IFERROR(INDEX('QoL DATA'!$C$17:$WWY$228,MATCH($B78,'QoL DATA'!$A$17:$A$228,0),MATCH(AC$3,'QoL DATA'!$C$16:$WWY$16,0)),"-")</f>
        <v>9773.52</v>
      </c>
      <c r="AD78" s="301">
        <f>IFERROR(INDEX('QoL DATA'!$C$17:$WWY$228,MATCH($B78,'QoL DATA'!$A$17:$A$228,0),MATCH(AD$3,'QoL DATA'!$C$16:$WWY$16,0)),"-")</f>
        <v>7.2228416307140426</v>
      </c>
      <c r="AE78" s="301">
        <f>IFERROR(INDEX('QoL DATA'!$C$17:$WWY$228,MATCH($B78,'QoL DATA'!$A$17:$A$228,0),MATCH(AE$3,'QoL DATA'!$C$16:$WWY$16,0)),"-")</f>
        <v>27.847512784751277</v>
      </c>
      <c r="AF78" s="301">
        <f>IFERROR(INDEX('QoL DATA'!$C$17:$WWY$228,MATCH($B78,'QoL DATA'!$A$17:$A$228,0),MATCH(AF$3,'QoL DATA'!$C$16:$WWY$16,0)),"-")</f>
        <v>16.5</v>
      </c>
      <c r="AG78" s="301">
        <f>IFERROR(INDEX('QoL DATA'!$C$17:$WWY$228,MATCH($B78,'QoL DATA'!$A$17:$A$228,0),MATCH(AG$3,'QoL DATA'!$C$16:$WWY$16,0)),"-")</f>
        <v>20.239999999999998</v>
      </c>
      <c r="AH78" s="301" t="str">
        <f>IFERROR(INDEX('QoL DATA'!$C$17:$WWY$228,MATCH($B78,'QoL DATA'!$A$17:$A$228,0),MATCH(AH$3,'QoL DATA'!$C$16:$WWY$16,0)),"-")</f>
        <v>-</v>
      </c>
      <c r="AI78" s="301">
        <f>IFERROR(INDEX('QoL DATA'!$C$17:$WWY$228,MATCH($B78,'QoL DATA'!$A$17:$A$228,0),MATCH(AI$3,'QoL DATA'!$C$16:$WWY$16,0)),"-")</f>
        <v>61.057385065107624</v>
      </c>
      <c r="AJ78" s="301">
        <f>IFERROR(INDEX('QoL DATA'!$C$17:$WWY$228,MATCH($B78,'QoL DATA'!$A$17:$A$228,0),MATCH(AJ$3,'QoL DATA'!$C$16:$WWY$16,0)),"-")</f>
        <v>90.26349548756329</v>
      </c>
      <c r="AK78" s="301">
        <f>IFERROR(INDEX('QoL DATA'!$C$17:$WWY$228,MATCH($B78,'QoL DATA'!$A$17:$A$228,0),MATCH(AK$3,'QoL DATA'!$C$16:$WWY$16,0)),"-")</f>
        <v>17.61</v>
      </c>
      <c r="AL78" s="301">
        <f>IFERROR(INDEX('QoL DATA'!$C$17:$WWY$228,MATCH($B78,'QoL DATA'!$A$17:$A$228,0),MATCH(AL$3,'QoL DATA'!$C$16:$WWY$16,0)),"-")</f>
        <v>15.18</v>
      </c>
      <c r="AM78" s="301">
        <f>IFERROR(INDEX('QoL DATA'!$C$17:$WWY$228,MATCH($B78,'QoL DATA'!$A$17:$A$228,0),MATCH(AM$3,'QoL DATA'!$C$16:$WWY$16,0)),"-")</f>
        <v>7.3</v>
      </c>
      <c r="AN78" s="301">
        <f>IFERROR(INDEX('QoL DATA'!$C$17:$WWY$228,MATCH($B78,'QoL DATA'!$A$17:$A$228,0),MATCH(AN$3,'QoL DATA'!$C$16:$WWY$16,0)),"-")</f>
        <v>62.6</v>
      </c>
      <c r="AO78" s="301">
        <f>IFERROR(INDEX('QoL DATA'!$C$17:$WWY$228,MATCH($B78,'QoL DATA'!$A$17:$A$228,0),MATCH(AO$3,'QoL DATA'!$C$16:$WWY$16,0)),"-")</f>
        <v>2.777902270103886</v>
      </c>
      <c r="AP78" s="301">
        <f>IFERROR(INDEX('QoL DATA'!$C$17:$WWY$228,MATCH($B78,'QoL DATA'!$A$17:$A$228,0),MATCH(AP$3,'QoL DATA'!$C$16:$WWY$16,0)),"-")</f>
        <v>67.22</v>
      </c>
      <c r="AQ78" s="301">
        <f>IFERROR(INDEX('QoL DATA'!$C$17:$WWY$228,MATCH($B78,'QoL DATA'!$A$17:$A$228,0),MATCH(AQ$3,'QoL DATA'!$C$16:$WWY$16,0)),"-")</f>
        <v>53.907751441383731</v>
      </c>
      <c r="AR78" s="301">
        <f>IFERROR(INDEX('QoL DATA'!$C$17:$WWY$228,MATCH($B78,'QoL DATA'!$A$17:$A$228,0),MATCH(AR$3,'QoL DATA'!$C$16:$WWY$16,0)),"-")</f>
        <v>3.57</v>
      </c>
      <c r="AS78" s="301">
        <f>IFERROR(INDEX('QoL DATA'!$C$17:$WWY$228,MATCH($B78,'QoL DATA'!$A$17:$A$228,0),MATCH(AS$3,'QoL DATA'!$C$16:$WWY$16,0)),"-")</f>
        <v>1.4207149602918332</v>
      </c>
      <c r="AT78" s="301">
        <f>IFERROR(INDEX('QoL DATA'!$C$17:$WWY$228,MATCH($B78,'QoL DATA'!$A$17:$A$228,0),MATCH(AT$3,'QoL DATA'!$C$16:$WWY$16,0)),"-")</f>
        <v>7.7408624051531749</v>
      </c>
      <c r="AU78" s="327"/>
    </row>
    <row r="79" spans="1:47">
      <c r="A79" s="325" t="str">
        <f>'TQoL Indexes'!B57</f>
        <v>Hoče - Slivnica</v>
      </c>
      <c r="B79" s="326">
        <f>'TQoL Indexes'!C57</f>
        <v>160</v>
      </c>
      <c r="C79" s="301">
        <f>IFERROR(INDEX('QoL DATA'!$C$17:$WWY$228,MATCH($B79,'QoL DATA'!$A$17:$A$228,0),MATCH(C$3,'QoL DATA'!$C$16:$WWY$16,0)),"-")</f>
        <v>64.5</v>
      </c>
      <c r="D79" s="301">
        <f>IFERROR(INDEX('QoL DATA'!$C$17:$WWY$228,MATCH($B79,'QoL DATA'!$A$17:$A$228,0),MATCH(D$3,'QoL DATA'!$C$16:$WWY$16,0)),"-")</f>
        <v>98.2</v>
      </c>
      <c r="E79" s="301">
        <f>IFERROR(INDEX('QoL DATA'!$C$17:$WWY$228,MATCH($B79,'QoL DATA'!$A$17:$A$228,0),MATCH(E$3,'QoL DATA'!$C$16:$WWY$16,0)),"-")</f>
        <v>521.4</v>
      </c>
      <c r="F79" s="301">
        <f>IFERROR(INDEX('QoL DATA'!$C$17:$WWY$228,MATCH($B79,'QoL DATA'!$A$17:$A$228,0),MATCH(F$3,'QoL DATA'!$C$16:$WWY$16,0)),"-")</f>
        <v>4.9774887443721862</v>
      </c>
      <c r="G79" s="301">
        <f>IFERROR(INDEX('QoL DATA'!$C$17:$WWY$228,MATCH($B79,'QoL DATA'!$A$17:$A$228,0),MATCH(G$3,'QoL DATA'!$C$16:$WWY$16,0)),"-")</f>
        <v>96.439886609971651</v>
      </c>
      <c r="H79" s="301">
        <f>IFERROR(INDEX('QoL DATA'!$C$17:$WWY$228,MATCH($B79,'QoL DATA'!$A$17:$A$228,0),MATCH(H$3,'QoL DATA'!$C$16:$WWY$16,0)),"-")</f>
        <v>2</v>
      </c>
      <c r="I79" s="301">
        <f>IFERROR(INDEX('QoL DATA'!$C$17:$WWY$228,MATCH($B79,'QoL DATA'!$A$17:$A$228,0),MATCH(I$3,'QoL DATA'!$C$16:$WWY$16,0)),"-")</f>
        <v>89.962825278810413</v>
      </c>
      <c r="J79" s="301">
        <f>IFERROR(INDEX('QoL DATA'!$C$17:$WWY$228,MATCH($B79,'QoL DATA'!$A$17:$A$228,0),MATCH(J$3,'QoL DATA'!$C$16:$WWY$16,0)),"-")</f>
        <v>93.955310988827748</v>
      </c>
      <c r="K79" s="301">
        <f>IFERROR(INDEX('QoL DATA'!$C$17:$WWY$228,MATCH($B79,'QoL DATA'!$A$17:$A$228,0),MATCH(K$3,'QoL DATA'!$C$16:$WWY$16,0)),"-")</f>
        <v>14.59</v>
      </c>
      <c r="L79" s="301">
        <f>IFERROR(INDEX('QoL DATA'!$C$17:$WWY$228,MATCH($B79,'QoL DATA'!$A$17:$A$228,0),MATCH(L$3,'QoL DATA'!$C$16:$WWY$16,0)),"-")</f>
        <v>0</v>
      </c>
      <c r="M79" s="301">
        <f>IFERROR(INDEX('QoL DATA'!$C$17:$WWY$228,MATCH($B79,'QoL DATA'!$A$17:$A$228,0),MATCH(M$3,'QoL DATA'!$C$16:$WWY$16,0)),"-")</f>
        <v>21.5</v>
      </c>
      <c r="N79" s="301">
        <f>IFERROR(INDEX('QoL DATA'!$C$17:$WWY$228,MATCH($B79,'QoL DATA'!$A$17:$A$228,0),MATCH(N$3,'QoL DATA'!$C$16:$WWY$16,0)),"-")</f>
        <v>97</v>
      </c>
      <c r="O79" s="301">
        <f>IFERROR(INDEX('QoL DATA'!$C$17:$WWY$228,MATCH($B79,'QoL DATA'!$A$17:$A$228,0),MATCH(O$3,'QoL DATA'!$C$16:$WWY$16,0)),"-")</f>
        <v>1.6858715126695674</v>
      </c>
      <c r="P79" s="301">
        <f>IFERROR(INDEX('QoL DATA'!$C$17:$WWY$228,MATCH($B79,'QoL DATA'!$A$17:$A$228,0),MATCH(P$3,'QoL DATA'!$C$16:$WWY$16,0)),"-")</f>
        <v>84.925796231449056</v>
      </c>
      <c r="Q79" s="301" t="str">
        <f>IFERROR(INDEX('QoL DATA'!$C$17:$WWY$228,MATCH($B79,'QoL DATA'!$A$17:$A$228,0),MATCH(Q$3,'QoL DATA'!$C$16:$WWY$16,0)),"-")</f>
        <v>-</v>
      </c>
      <c r="R79" s="301" t="str">
        <f>IFERROR(INDEX('QoL DATA'!$C$17:$WWY$228,MATCH($B79,'QoL DATA'!$A$17:$A$228,0),MATCH(R$3,'QoL DATA'!$C$16:$WWY$16,0)),"-")</f>
        <v>-</v>
      </c>
      <c r="S79" s="301">
        <f>IFERROR(INDEX('QoL DATA'!$C$17:$WWY$228,MATCH($B79,'QoL DATA'!$A$17:$A$228,0),MATCH(S$3,'QoL DATA'!$C$16:$WWY$16,0)),"-")</f>
        <v>25.320729237002027</v>
      </c>
      <c r="T79" s="301">
        <f>IFERROR(INDEX('QoL DATA'!$C$17:$WWY$228,MATCH($B79,'QoL DATA'!$A$17:$A$228,0),MATCH(T$3,'QoL DATA'!$C$16:$WWY$16,0)),"-")</f>
        <v>3.1276129695232431</v>
      </c>
      <c r="U79" s="301">
        <f>IFERROR(INDEX('QoL DATA'!$C$17:$WWY$228,MATCH($B79,'QoL DATA'!$A$17:$A$228,0),MATCH(U$3,'QoL DATA'!$C$16:$WWY$16,0)),"-")</f>
        <v>43.494732070630299</v>
      </c>
      <c r="V79" s="301">
        <f>IFERROR(INDEX('QoL DATA'!$C$17:$WWY$228,MATCH($B79,'QoL DATA'!$A$17:$A$228,0),MATCH(V$3,'QoL DATA'!$C$16:$WWY$16,0)),"-")</f>
        <v>0.89803673792500005</v>
      </c>
      <c r="W79" s="301">
        <f>IFERROR(INDEX('QoL DATA'!$C$17:$WWY$228,MATCH($B79,'QoL DATA'!$A$17:$A$228,0),MATCH(W$3,'QoL DATA'!$C$16:$WWY$16,0)),"-")</f>
        <v>64.181942230199994</v>
      </c>
      <c r="X79" s="301" t="str">
        <f>IFERROR(INDEX('QoL DATA'!$C$17:$WWY$228,MATCH($B79,'QoL DATA'!$A$17:$A$228,0),MATCH(X$3,'QoL DATA'!$C$16:$WWY$16,0)),"-")</f>
        <v>-</v>
      </c>
      <c r="Y79" s="301">
        <f>IFERROR(INDEX('QoL DATA'!$C$17:$WWY$228,MATCH($B79,'QoL DATA'!$A$17:$A$228,0),MATCH(Y$3,'QoL DATA'!$C$16:$WWY$16,0)),"-")</f>
        <v>916.1</v>
      </c>
      <c r="Z79" s="301">
        <f>IFERROR(INDEX('QoL DATA'!$C$17:$WWY$228,MATCH($B79,'QoL DATA'!$A$17:$A$228,0),MATCH(Z$3,'QoL DATA'!$C$16:$WWY$16,0)),"-")</f>
        <v>5.51</v>
      </c>
      <c r="AA79" s="301">
        <f>IFERROR(INDEX('QoL DATA'!$C$17:$WWY$228,MATCH($B79,'QoL DATA'!$A$17:$A$228,0),MATCH(AA$3,'QoL DATA'!$C$16:$WWY$16,0)),"-")</f>
        <v>8.8287747426412155E-2</v>
      </c>
      <c r="AB79" s="301">
        <f>IFERROR(INDEX('QoL DATA'!$C$17:$WWY$228,MATCH($B79,'QoL DATA'!$A$17:$A$228,0),MATCH(AB$3,'QoL DATA'!$C$16:$WWY$16,0)),"-")</f>
        <v>0.66</v>
      </c>
      <c r="AC79" s="301">
        <f>IFERROR(INDEX('QoL DATA'!$C$17:$WWY$228,MATCH($B79,'QoL DATA'!$A$17:$A$228,0),MATCH(AC$3,'QoL DATA'!$C$16:$WWY$16,0)),"-")</f>
        <v>10129.450000000001</v>
      </c>
      <c r="AD79" s="301">
        <f>IFERROR(INDEX('QoL DATA'!$C$17:$WWY$228,MATCH($B79,'QoL DATA'!$A$17:$A$228,0),MATCH(AD$3,'QoL DATA'!$C$16:$WWY$16,0)),"-")</f>
        <v>9.993590845852026</v>
      </c>
      <c r="AE79" s="301">
        <f>IFERROR(INDEX('QoL DATA'!$C$17:$WWY$228,MATCH($B79,'QoL DATA'!$A$17:$A$228,0),MATCH(AE$3,'QoL DATA'!$C$16:$WWY$16,0)),"-")</f>
        <v>30.42100497962879</v>
      </c>
      <c r="AF79" s="301">
        <f>IFERROR(INDEX('QoL DATA'!$C$17:$WWY$228,MATCH($B79,'QoL DATA'!$A$17:$A$228,0),MATCH(AF$3,'QoL DATA'!$C$16:$WWY$16,0)),"-")</f>
        <v>16.5</v>
      </c>
      <c r="AG79" s="301">
        <f>IFERROR(INDEX('QoL DATA'!$C$17:$WWY$228,MATCH($B79,'QoL DATA'!$A$17:$A$228,0),MATCH(AG$3,'QoL DATA'!$C$16:$WWY$16,0)),"-")</f>
        <v>23.76</v>
      </c>
      <c r="AH79" s="301" t="str">
        <f>IFERROR(INDEX('QoL DATA'!$C$17:$WWY$228,MATCH($B79,'QoL DATA'!$A$17:$A$228,0),MATCH(AH$3,'QoL DATA'!$C$16:$WWY$16,0)),"-")</f>
        <v>-</v>
      </c>
      <c r="AI79" s="301">
        <f>IFERROR(INDEX('QoL DATA'!$C$17:$WWY$228,MATCH($B79,'QoL DATA'!$A$17:$A$228,0),MATCH(AI$3,'QoL DATA'!$C$16:$WWY$16,0)),"-")</f>
        <v>58.272615690684191</v>
      </c>
      <c r="AJ79" s="301">
        <f>IFERROR(INDEX('QoL DATA'!$C$17:$WWY$228,MATCH($B79,'QoL DATA'!$A$17:$A$228,0),MATCH(AJ$3,'QoL DATA'!$C$16:$WWY$16,0)),"-")</f>
        <v>160.04965960105187</v>
      </c>
      <c r="AK79" s="301">
        <f>IFERROR(INDEX('QoL DATA'!$C$17:$WWY$228,MATCH($B79,'QoL DATA'!$A$17:$A$228,0),MATCH(AK$3,'QoL DATA'!$C$16:$WWY$16,0)),"-")</f>
        <v>8.33</v>
      </c>
      <c r="AL79" s="301">
        <f>IFERROR(INDEX('QoL DATA'!$C$17:$WWY$228,MATCH($B79,'QoL DATA'!$A$17:$A$228,0),MATCH(AL$3,'QoL DATA'!$C$16:$WWY$16,0)),"-")</f>
        <v>14.34</v>
      </c>
      <c r="AM79" s="301">
        <f>IFERROR(INDEX('QoL DATA'!$C$17:$WWY$228,MATCH($B79,'QoL DATA'!$A$17:$A$228,0),MATCH(AM$3,'QoL DATA'!$C$16:$WWY$16,0)),"-")</f>
        <v>7.3</v>
      </c>
      <c r="AN79" s="301">
        <f>IFERROR(INDEX('QoL DATA'!$C$17:$WWY$228,MATCH($B79,'QoL DATA'!$A$17:$A$228,0),MATCH(AN$3,'QoL DATA'!$C$16:$WWY$16,0)),"-")</f>
        <v>60.76</v>
      </c>
      <c r="AO79" s="301">
        <f>IFERROR(INDEX('QoL DATA'!$C$17:$WWY$228,MATCH($B79,'QoL DATA'!$A$17:$A$228,0),MATCH(AO$3,'QoL DATA'!$C$16:$WWY$16,0)),"-")</f>
        <v>2.777902270103886</v>
      </c>
      <c r="AP79" s="301">
        <f>IFERROR(INDEX('QoL DATA'!$C$17:$WWY$228,MATCH($B79,'QoL DATA'!$A$17:$A$228,0),MATCH(AP$3,'QoL DATA'!$C$16:$WWY$16,0)),"-")</f>
        <v>51.72</v>
      </c>
      <c r="AQ79" s="301">
        <f>IFERROR(INDEX('QoL DATA'!$C$17:$WWY$228,MATCH($B79,'QoL DATA'!$A$17:$A$228,0),MATCH(AQ$3,'QoL DATA'!$C$16:$WWY$16,0)),"-")</f>
        <v>51.375137513751376</v>
      </c>
      <c r="AR79" s="301">
        <f>IFERROR(INDEX('QoL DATA'!$C$17:$WWY$228,MATCH($B79,'QoL DATA'!$A$17:$A$228,0),MATCH(AR$3,'QoL DATA'!$C$16:$WWY$16,0)),"-")</f>
        <v>3.57</v>
      </c>
      <c r="AS79" s="301">
        <f>IFERROR(INDEX('QoL DATA'!$C$17:$WWY$228,MATCH($B79,'QoL DATA'!$A$17:$A$228,0),MATCH(AS$3,'QoL DATA'!$C$16:$WWY$16,0)),"-")</f>
        <v>7.410165831022332</v>
      </c>
      <c r="AT79" s="301">
        <f>IFERROR(INDEX('QoL DATA'!$C$17:$WWY$228,MATCH($B79,'QoL DATA'!$A$17:$A$228,0),MATCH(AT$3,'QoL DATA'!$C$16:$WWY$16,0)),"-")</f>
        <v>39.854114109145428</v>
      </c>
      <c r="AU79" s="327"/>
    </row>
    <row r="80" spans="1:47">
      <c r="A80" s="325" t="str">
        <f>'TQoL Indexes'!B58</f>
        <v>Hodoš/Hodos</v>
      </c>
      <c r="B80" s="326">
        <f>'TQoL Indexes'!C58</f>
        <v>161</v>
      </c>
      <c r="C80" s="301" t="str">
        <f>IFERROR(INDEX('QoL DATA'!$C$17:$WWY$228,MATCH($B80,'QoL DATA'!$A$17:$A$228,0),MATCH(C$3,'QoL DATA'!$C$16:$WWY$16,0)),"-")</f>
        <v>-</v>
      </c>
      <c r="D80" s="301">
        <f>IFERROR(INDEX('QoL DATA'!$C$17:$WWY$228,MATCH($B80,'QoL DATA'!$A$17:$A$228,0),MATCH(D$3,'QoL DATA'!$C$16:$WWY$16,0)),"-")</f>
        <v>101.4</v>
      </c>
      <c r="E80" s="301">
        <f>IFERROR(INDEX('QoL DATA'!$C$17:$WWY$228,MATCH($B80,'QoL DATA'!$A$17:$A$228,0),MATCH(E$3,'QoL DATA'!$C$16:$WWY$16,0)),"-")</f>
        <v>416.1</v>
      </c>
      <c r="F80" s="301">
        <f>IFERROR(INDEX('QoL DATA'!$C$17:$WWY$228,MATCH($B80,'QoL DATA'!$A$17:$A$228,0),MATCH(F$3,'QoL DATA'!$C$16:$WWY$16,0)),"-")</f>
        <v>0</v>
      </c>
      <c r="G80" s="301">
        <f>IFERROR(INDEX('QoL DATA'!$C$17:$WWY$228,MATCH($B80,'QoL DATA'!$A$17:$A$228,0),MATCH(G$3,'QoL DATA'!$C$16:$WWY$16,0)),"-")</f>
        <v>100</v>
      </c>
      <c r="H80" s="301">
        <f>IFERROR(INDEX('QoL DATA'!$C$17:$WWY$228,MATCH($B80,'QoL DATA'!$A$17:$A$228,0),MATCH(H$3,'QoL DATA'!$C$16:$WWY$16,0)),"-")</f>
        <v>5</v>
      </c>
      <c r="I80" s="301">
        <f>IFERROR(INDEX('QoL DATA'!$C$17:$WWY$228,MATCH($B80,'QoL DATA'!$A$17:$A$228,0),MATCH(I$3,'QoL DATA'!$C$16:$WWY$16,0)),"-")</f>
        <v>0</v>
      </c>
      <c r="J80" s="301">
        <f>IFERROR(INDEX('QoL DATA'!$C$17:$WWY$228,MATCH($B80,'QoL DATA'!$A$17:$A$228,0),MATCH(J$3,'QoL DATA'!$C$16:$WWY$16,0)),"-")</f>
        <v>100</v>
      </c>
      <c r="K80" s="301">
        <f>IFERROR(INDEX('QoL DATA'!$C$17:$WWY$228,MATCH($B80,'QoL DATA'!$A$17:$A$228,0),MATCH(K$3,'QoL DATA'!$C$16:$WWY$16,0)),"-")</f>
        <v>0</v>
      </c>
      <c r="L80" s="301">
        <f>IFERROR(INDEX('QoL DATA'!$C$17:$WWY$228,MATCH($B80,'QoL DATA'!$A$17:$A$228,0),MATCH(L$3,'QoL DATA'!$C$16:$WWY$16,0)),"-")</f>
        <v>14.285714285714285</v>
      </c>
      <c r="M80" s="301">
        <f>IFERROR(INDEX('QoL DATA'!$C$17:$WWY$228,MATCH($B80,'QoL DATA'!$A$17:$A$228,0),MATCH(M$3,'QoL DATA'!$C$16:$WWY$16,0)),"-")</f>
        <v>13.5</v>
      </c>
      <c r="N80" s="301">
        <f>IFERROR(INDEX('QoL DATA'!$C$17:$WWY$228,MATCH($B80,'QoL DATA'!$A$17:$A$228,0),MATCH(N$3,'QoL DATA'!$C$16:$WWY$16,0)),"-")</f>
        <v>24.3</v>
      </c>
      <c r="O80" s="301">
        <f>IFERROR(INDEX('QoL DATA'!$C$17:$WWY$228,MATCH($B80,'QoL DATA'!$A$17:$A$228,0),MATCH(O$3,'QoL DATA'!$C$16:$WWY$16,0)),"-")</f>
        <v>0</v>
      </c>
      <c r="P80" s="301">
        <f>IFERROR(INDEX('QoL DATA'!$C$17:$WWY$228,MATCH($B80,'QoL DATA'!$A$17:$A$228,0),MATCH(P$3,'QoL DATA'!$C$16:$WWY$16,0)),"-")</f>
        <v>0</v>
      </c>
      <c r="Q80" s="301" t="str">
        <f>IFERROR(INDEX('QoL DATA'!$C$17:$WWY$228,MATCH($B80,'QoL DATA'!$A$17:$A$228,0),MATCH(Q$3,'QoL DATA'!$C$16:$WWY$16,0)),"-")</f>
        <v>-</v>
      </c>
      <c r="R80" s="301" t="str">
        <f>IFERROR(INDEX('QoL DATA'!$C$17:$WWY$228,MATCH($B80,'QoL DATA'!$A$17:$A$228,0),MATCH(R$3,'QoL DATA'!$C$16:$WWY$16,0)),"-")</f>
        <v>-</v>
      </c>
      <c r="S80" s="301">
        <f>IFERROR(INDEX('QoL DATA'!$C$17:$WWY$228,MATCH($B80,'QoL DATA'!$A$17:$A$228,0),MATCH(S$3,'QoL DATA'!$C$16:$WWY$16,0)),"-")</f>
        <v>1117.31843575419</v>
      </c>
      <c r="T80" s="301">
        <f>IFERROR(INDEX('QoL DATA'!$C$17:$WWY$228,MATCH($B80,'QoL DATA'!$A$17:$A$228,0),MATCH(T$3,'QoL DATA'!$C$16:$WWY$16,0)),"-")</f>
        <v>4.1108282354665002</v>
      </c>
      <c r="U80" s="301">
        <f>IFERROR(INDEX('QoL DATA'!$C$17:$WWY$228,MATCH($B80,'QoL DATA'!$A$17:$A$228,0),MATCH(U$3,'QoL DATA'!$C$16:$WWY$16,0)),"-")</f>
        <v>53.674627040531597</v>
      </c>
      <c r="V80" s="301">
        <f>IFERROR(INDEX('QoL DATA'!$C$17:$WWY$228,MATCH($B80,'QoL DATA'!$A$17:$A$228,0),MATCH(V$3,'QoL DATA'!$C$16:$WWY$16,0)),"-")</f>
        <v>1.8800828281999999</v>
      </c>
      <c r="W80" s="301">
        <f>IFERROR(INDEX('QoL DATA'!$C$17:$WWY$228,MATCH($B80,'QoL DATA'!$A$17:$A$228,0),MATCH(W$3,'QoL DATA'!$C$16:$WWY$16,0)),"-")</f>
        <v>99.930488204400007</v>
      </c>
      <c r="X80" s="301" t="str">
        <f>IFERROR(INDEX('QoL DATA'!$C$17:$WWY$228,MATCH($B80,'QoL DATA'!$A$17:$A$228,0),MATCH(X$3,'QoL DATA'!$C$16:$WWY$16,0)),"-")</f>
        <v>-</v>
      </c>
      <c r="Y80" s="301">
        <f>IFERROR(INDEX('QoL DATA'!$C$17:$WWY$228,MATCH($B80,'QoL DATA'!$A$17:$A$228,0),MATCH(Y$3,'QoL DATA'!$C$16:$WWY$16,0)),"-")</f>
        <v>1176.8800000000001</v>
      </c>
      <c r="Z80" s="301">
        <f>IFERROR(INDEX('QoL DATA'!$C$17:$WWY$228,MATCH($B80,'QoL DATA'!$A$17:$A$228,0),MATCH(Z$3,'QoL DATA'!$C$16:$WWY$16,0)),"-")</f>
        <v>5.45</v>
      </c>
      <c r="AA80" s="301">
        <f>IFERROR(INDEX('QoL DATA'!$C$17:$WWY$228,MATCH($B80,'QoL DATA'!$A$17:$A$228,0),MATCH(AA$3,'QoL DATA'!$C$16:$WWY$16,0)),"-")</f>
        <v>6.9156293222683268E-2</v>
      </c>
      <c r="AB80" s="301">
        <f>IFERROR(INDEX('QoL DATA'!$C$17:$WWY$228,MATCH($B80,'QoL DATA'!$A$17:$A$228,0),MATCH(AB$3,'QoL DATA'!$C$16:$WWY$16,0)),"-")</f>
        <v>0.89</v>
      </c>
      <c r="AC80" s="301">
        <f>IFERROR(INDEX('QoL DATA'!$C$17:$WWY$228,MATCH($B80,'QoL DATA'!$A$17:$A$228,0),MATCH(AC$3,'QoL DATA'!$C$16:$WWY$16,0)),"-")</f>
        <v>7242</v>
      </c>
      <c r="AD80" s="301">
        <f>IFERROR(INDEX('QoL DATA'!$C$17:$WWY$228,MATCH($B80,'QoL DATA'!$A$17:$A$228,0),MATCH(AD$3,'QoL DATA'!$C$16:$WWY$16,0)),"-")</f>
        <v>16.701902748414376</v>
      </c>
      <c r="AE80" s="301">
        <f>IFERROR(INDEX('QoL DATA'!$C$17:$WWY$228,MATCH($B80,'QoL DATA'!$A$17:$A$228,0),MATCH(AE$3,'QoL DATA'!$C$16:$WWY$16,0)),"-")</f>
        <v>9.7826086956521738</v>
      </c>
      <c r="AF80" s="301">
        <f>IFERROR(INDEX('QoL DATA'!$C$17:$WWY$228,MATCH($B80,'QoL DATA'!$A$17:$A$228,0),MATCH(AF$3,'QoL DATA'!$C$16:$WWY$16,0)),"-")</f>
        <v>15.1</v>
      </c>
      <c r="AG80" s="301">
        <f>IFERROR(INDEX('QoL DATA'!$C$17:$WWY$228,MATCH($B80,'QoL DATA'!$A$17:$A$228,0),MATCH(AG$3,'QoL DATA'!$C$16:$WWY$16,0)),"-")</f>
        <v>7.67</v>
      </c>
      <c r="AH80" s="301" t="str">
        <f>IFERROR(INDEX('QoL DATA'!$C$17:$WWY$228,MATCH($B80,'QoL DATA'!$A$17:$A$228,0),MATCH(AH$3,'QoL DATA'!$C$16:$WWY$16,0)),"-")</f>
        <v>-</v>
      </c>
      <c r="AI80" s="301">
        <f>IFERROR(INDEX('QoL DATA'!$C$17:$WWY$228,MATCH($B80,'QoL DATA'!$A$17:$A$228,0),MATCH(AI$3,'QoL DATA'!$C$16:$WWY$16,0)),"-")</f>
        <v>55.449582172701952</v>
      </c>
      <c r="AJ80" s="301">
        <f>IFERROR(INDEX('QoL DATA'!$C$17:$WWY$228,MATCH($B80,'QoL DATA'!$A$17:$A$228,0),MATCH(AJ$3,'QoL DATA'!$C$16:$WWY$16,0)),"-")</f>
        <v>104.16074346030288</v>
      </c>
      <c r="AK80" s="301">
        <f>IFERROR(INDEX('QoL DATA'!$C$17:$WWY$228,MATCH($B80,'QoL DATA'!$A$17:$A$228,0),MATCH(AK$3,'QoL DATA'!$C$16:$WWY$16,0)),"-")</f>
        <v>47.24</v>
      </c>
      <c r="AL80" s="301">
        <f>IFERROR(INDEX('QoL DATA'!$C$17:$WWY$228,MATCH($B80,'QoL DATA'!$A$17:$A$228,0),MATCH(AL$3,'QoL DATA'!$C$16:$WWY$16,0)),"-")</f>
        <v>9.57</v>
      </c>
      <c r="AM80" s="301">
        <f>IFERROR(INDEX('QoL DATA'!$C$17:$WWY$228,MATCH($B80,'QoL DATA'!$A$17:$A$228,0),MATCH(AM$3,'QoL DATA'!$C$16:$WWY$16,0)),"-")</f>
        <v>6.9</v>
      </c>
      <c r="AN80" s="301">
        <f>IFERROR(INDEX('QoL DATA'!$C$17:$WWY$228,MATCH($B80,'QoL DATA'!$A$17:$A$228,0),MATCH(AN$3,'QoL DATA'!$C$16:$WWY$16,0)),"-")</f>
        <v>55.57</v>
      </c>
      <c r="AO80" s="301">
        <f>IFERROR(INDEX('QoL DATA'!$C$17:$WWY$228,MATCH($B80,'QoL DATA'!$A$17:$A$228,0),MATCH(AO$3,'QoL DATA'!$C$16:$WWY$16,0)),"-")</f>
        <v>2.0869785656841149</v>
      </c>
      <c r="AP80" s="301">
        <f>IFERROR(INDEX('QoL DATA'!$C$17:$WWY$228,MATCH($B80,'QoL DATA'!$A$17:$A$228,0),MATCH(AP$3,'QoL DATA'!$C$16:$WWY$16,0)),"-")</f>
        <v>89.35</v>
      </c>
      <c r="AQ80" s="301">
        <f>IFERROR(INDEX('QoL DATA'!$C$17:$WWY$228,MATCH($B80,'QoL DATA'!$A$17:$A$228,0),MATCH(AQ$3,'QoL DATA'!$C$16:$WWY$16,0)),"-")</f>
        <v>48.846153846153847</v>
      </c>
      <c r="AR80" s="301">
        <f>IFERROR(INDEX('QoL DATA'!$C$17:$WWY$228,MATCH($B80,'QoL DATA'!$A$17:$A$228,0),MATCH(AR$3,'QoL DATA'!$C$16:$WWY$16,0)),"-")</f>
        <v>3.72</v>
      </c>
      <c r="AS80" s="301">
        <f>IFERROR(INDEX('QoL DATA'!$C$17:$WWY$228,MATCH($B80,'QoL DATA'!$A$17:$A$228,0),MATCH(AS$3,'QoL DATA'!$C$16:$WWY$16,0)),"-")</f>
        <v>0.6070639895436879</v>
      </c>
      <c r="AT80" s="301">
        <f>IFERROR(INDEX('QoL DATA'!$C$17:$WWY$228,MATCH($B80,'QoL DATA'!$A$17:$A$228,0),MATCH(AT$3,'QoL DATA'!$C$16:$WWY$16,0)),"-")</f>
        <v>49.965036166210091</v>
      </c>
      <c r="AU80" s="327"/>
    </row>
    <row r="81" spans="1:47">
      <c r="A81" s="325" t="str">
        <f>'TQoL Indexes'!B59</f>
        <v>Horjul</v>
      </c>
      <c r="B81" s="326">
        <f>'TQoL Indexes'!C59</f>
        <v>162</v>
      </c>
      <c r="C81" s="301">
        <f>IFERROR(INDEX('QoL DATA'!$C$17:$WWY$228,MATCH($B81,'QoL DATA'!$A$17:$A$228,0),MATCH(C$3,'QoL DATA'!$C$16:$WWY$16,0)),"-")</f>
        <v>81</v>
      </c>
      <c r="D81" s="301">
        <f>IFERROR(INDEX('QoL DATA'!$C$17:$WWY$228,MATCH($B81,'QoL DATA'!$A$17:$A$228,0),MATCH(D$3,'QoL DATA'!$C$16:$WWY$16,0)),"-")</f>
        <v>109.3</v>
      </c>
      <c r="E81" s="301">
        <f>IFERROR(INDEX('QoL DATA'!$C$17:$WWY$228,MATCH($B81,'QoL DATA'!$A$17:$A$228,0),MATCH(E$3,'QoL DATA'!$C$16:$WWY$16,0)),"-")</f>
        <v>572.20000000000005</v>
      </c>
      <c r="F81" s="301">
        <f>IFERROR(INDEX('QoL DATA'!$C$17:$WWY$228,MATCH($B81,'QoL DATA'!$A$17:$A$228,0),MATCH(F$3,'QoL DATA'!$C$16:$WWY$16,0)),"-")</f>
        <v>0.56497175141242939</v>
      </c>
      <c r="G81" s="301">
        <f>IFERROR(INDEX('QoL DATA'!$C$17:$WWY$228,MATCH($B81,'QoL DATA'!$A$17:$A$228,0),MATCH(G$3,'QoL DATA'!$C$16:$WWY$16,0)),"-")</f>
        <v>94.383516118311732</v>
      </c>
      <c r="H81" s="301">
        <f>IFERROR(INDEX('QoL DATA'!$C$17:$WWY$228,MATCH($B81,'QoL DATA'!$A$17:$A$228,0),MATCH(H$3,'QoL DATA'!$C$16:$WWY$16,0)),"-")</f>
        <v>4</v>
      </c>
      <c r="I81" s="301">
        <f>IFERROR(INDEX('QoL DATA'!$C$17:$WWY$228,MATCH($B81,'QoL DATA'!$A$17:$A$228,0),MATCH(I$3,'QoL DATA'!$C$16:$WWY$16,0)),"-")</f>
        <v>83.020730503455084</v>
      </c>
      <c r="J81" s="301">
        <f>IFERROR(INDEX('QoL DATA'!$C$17:$WWY$228,MATCH($B81,'QoL DATA'!$A$17:$A$228,0),MATCH(J$3,'QoL DATA'!$C$16:$WWY$16,0)),"-")</f>
        <v>95.114656031904289</v>
      </c>
      <c r="K81" s="301">
        <f>IFERROR(INDEX('QoL DATA'!$C$17:$WWY$228,MATCH($B81,'QoL DATA'!$A$17:$A$228,0),MATCH(K$3,'QoL DATA'!$C$16:$WWY$16,0)),"-")</f>
        <v>25.82</v>
      </c>
      <c r="L81" s="301">
        <f>IFERROR(INDEX('QoL DATA'!$C$17:$WWY$228,MATCH($B81,'QoL DATA'!$A$17:$A$228,0),MATCH(L$3,'QoL DATA'!$C$16:$WWY$16,0)),"-")</f>
        <v>4.967602591792657</v>
      </c>
      <c r="M81" s="301">
        <f>IFERROR(INDEX('QoL DATA'!$C$17:$WWY$228,MATCH($B81,'QoL DATA'!$A$17:$A$228,0),MATCH(M$3,'QoL DATA'!$C$16:$WWY$16,0)),"-")</f>
        <v>33.299999999999997</v>
      </c>
      <c r="N81" s="301">
        <f>IFERROR(INDEX('QoL DATA'!$C$17:$WWY$228,MATCH($B81,'QoL DATA'!$A$17:$A$228,0),MATCH(N$3,'QoL DATA'!$C$16:$WWY$16,0)),"-")</f>
        <v>87.2</v>
      </c>
      <c r="O81" s="301">
        <f>IFERROR(INDEX('QoL DATA'!$C$17:$WWY$228,MATCH($B81,'QoL DATA'!$A$17:$A$228,0),MATCH(O$3,'QoL DATA'!$C$16:$WWY$16,0)),"-")</f>
        <v>0.54515593895155934</v>
      </c>
      <c r="P81" s="301">
        <f>IFERROR(INDEX('QoL DATA'!$C$17:$WWY$228,MATCH($B81,'QoL DATA'!$A$17:$A$228,0),MATCH(P$3,'QoL DATA'!$C$16:$WWY$16,0)),"-")</f>
        <v>82.718511133266873</v>
      </c>
      <c r="Q81" s="301" t="str">
        <f>IFERROR(INDEX('QoL DATA'!$C$17:$WWY$228,MATCH($B81,'QoL DATA'!$A$17:$A$228,0),MATCH(Q$3,'QoL DATA'!$C$16:$WWY$16,0)),"-")</f>
        <v>-</v>
      </c>
      <c r="R81" s="301" t="str">
        <f>IFERROR(INDEX('QoL DATA'!$C$17:$WWY$228,MATCH($B81,'QoL DATA'!$A$17:$A$228,0),MATCH(R$3,'QoL DATA'!$C$16:$WWY$16,0)),"-")</f>
        <v>-</v>
      </c>
      <c r="S81" s="301">
        <f>IFERROR(INDEX('QoL DATA'!$C$17:$WWY$228,MATCH($B81,'QoL DATA'!$A$17:$A$228,0),MATCH(S$3,'QoL DATA'!$C$16:$WWY$16,0)),"-")</f>
        <v>65.963060686015822</v>
      </c>
      <c r="T81" s="301">
        <f>IFERROR(INDEX('QoL DATA'!$C$17:$WWY$228,MATCH($B81,'QoL DATA'!$A$17:$A$228,0),MATCH(T$3,'QoL DATA'!$C$16:$WWY$16,0)),"-")</f>
        <v>7.1230637076219701</v>
      </c>
      <c r="U81" s="301">
        <f>IFERROR(INDEX('QoL DATA'!$C$17:$WWY$228,MATCH($B81,'QoL DATA'!$A$17:$A$228,0),MATCH(U$3,'QoL DATA'!$C$16:$WWY$16,0)),"-")</f>
        <v>57.797242160534999</v>
      </c>
      <c r="V81" s="301">
        <f>IFERROR(INDEX('QoL DATA'!$C$17:$WWY$228,MATCH($B81,'QoL DATA'!$A$17:$A$228,0),MATCH(V$3,'QoL DATA'!$C$16:$WWY$16,0)),"-")</f>
        <v>1.0951622296000001</v>
      </c>
      <c r="W81" s="301">
        <f>IFERROR(INDEX('QoL DATA'!$C$17:$WWY$228,MATCH($B81,'QoL DATA'!$A$17:$A$228,0),MATCH(W$3,'QoL DATA'!$C$16:$WWY$16,0)),"-")</f>
        <v>5.5933720553599997</v>
      </c>
      <c r="X81" s="301" t="str">
        <f>IFERROR(INDEX('QoL DATA'!$C$17:$WWY$228,MATCH($B81,'QoL DATA'!$A$17:$A$228,0),MATCH(X$3,'QoL DATA'!$C$16:$WWY$16,0)),"-")</f>
        <v>-</v>
      </c>
      <c r="Y81" s="301">
        <f>IFERROR(INDEX('QoL DATA'!$C$17:$WWY$228,MATCH($B81,'QoL DATA'!$A$17:$A$228,0),MATCH(Y$3,'QoL DATA'!$C$16:$WWY$16,0)),"-")</f>
        <v>690.77</v>
      </c>
      <c r="Z81" s="301">
        <f>IFERROR(INDEX('QoL DATA'!$C$17:$WWY$228,MATCH($B81,'QoL DATA'!$A$17:$A$228,0),MATCH(Z$3,'QoL DATA'!$C$16:$WWY$16,0)),"-")</f>
        <v>5.0999999999999996</v>
      </c>
      <c r="AA81" s="301">
        <f>IFERROR(INDEX('QoL DATA'!$C$17:$WWY$228,MATCH($B81,'QoL DATA'!$A$17:$A$228,0),MATCH(AA$3,'QoL DATA'!$C$16:$WWY$16,0)),"-")</f>
        <v>0.10130685847431871</v>
      </c>
      <c r="AB81" s="301">
        <f>IFERROR(INDEX('QoL DATA'!$C$17:$WWY$228,MATCH($B81,'QoL DATA'!$A$17:$A$228,0),MATCH(AB$3,'QoL DATA'!$C$16:$WWY$16,0)),"-")</f>
        <v>1.47</v>
      </c>
      <c r="AC81" s="301">
        <f>IFERROR(INDEX('QoL DATA'!$C$17:$WWY$228,MATCH($B81,'QoL DATA'!$A$17:$A$228,0),MATCH(AC$3,'QoL DATA'!$C$16:$WWY$16,0)),"-")</f>
        <v>10230.469999999999</v>
      </c>
      <c r="AD81" s="301">
        <f>IFERROR(INDEX('QoL DATA'!$C$17:$WWY$228,MATCH($B81,'QoL DATA'!$A$17:$A$228,0),MATCH(AD$3,'QoL DATA'!$C$16:$WWY$16,0)),"-")</f>
        <v>4.5957342785552768</v>
      </c>
      <c r="AE81" s="301">
        <f>IFERROR(INDEX('QoL DATA'!$C$17:$WWY$228,MATCH($B81,'QoL DATA'!$A$17:$A$228,0),MATCH(AE$3,'QoL DATA'!$C$16:$WWY$16,0)),"-")</f>
        <v>31.278992710404239</v>
      </c>
      <c r="AF81" s="301">
        <f>IFERROR(INDEX('QoL DATA'!$C$17:$WWY$228,MATCH($B81,'QoL DATA'!$A$17:$A$228,0),MATCH(AF$3,'QoL DATA'!$C$16:$WWY$16,0)),"-")</f>
        <v>9.8000000000000007</v>
      </c>
      <c r="AG81" s="301">
        <f>IFERROR(INDEX('QoL DATA'!$C$17:$WWY$228,MATCH($B81,'QoL DATA'!$A$17:$A$228,0),MATCH(AG$3,'QoL DATA'!$C$16:$WWY$16,0)),"-")</f>
        <v>23.51</v>
      </c>
      <c r="AH81" s="301" t="str">
        <f>IFERROR(INDEX('QoL DATA'!$C$17:$WWY$228,MATCH($B81,'QoL DATA'!$A$17:$A$228,0),MATCH(AH$3,'QoL DATA'!$C$16:$WWY$16,0)),"-")</f>
        <v>-</v>
      </c>
      <c r="AI81" s="301">
        <f>IFERROR(INDEX('QoL DATA'!$C$17:$WWY$228,MATCH($B81,'QoL DATA'!$A$17:$A$228,0),MATCH(AI$3,'QoL DATA'!$C$16:$WWY$16,0)),"-")</f>
        <v>0</v>
      </c>
      <c r="AJ81" s="301">
        <f>IFERROR(INDEX('QoL DATA'!$C$17:$WWY$228,MATCH($B81,'QoL DATA'!$A$17:$A$228,0),MATCH(AJ$3,'QoL DATA'!$C$16:$WWY$16,0)),"-")</f>
        <v>59.212698642332512</v>
      </c>
      <c r="AK81" s="301">
        <f>IFERROR(INDEX('QoL DATA'!$C$17:$WWY$228,MATCH($B81,'QoL DATA'!$A$17:$A$228,0),MATCH(AK$3,'QoL DATA'!$C$16:$WWY$16,0)),"-")</f>
        <v>14.14</v>
      </c>
      <c r="AL81" s="301">
        <f>IFERROR(INDEX('QoL DATA'!$C$17:$WWY$228,MATCH($B81,'QoL DATA'!$A$17:$A$228,0),MATCH(AL$3,'QoL DATA'!$C$16:$WWY$16,0)),"-")</f>
        <v>10.78</v>
      </c>
      <c r="AM81" s="301">
        <f>IFERROR(INDEX('QoL DATA'!$C$17:$WWY$228,MATCH($B81,'QoL DATA'!$A$17:$A$228,0),MATCH(AM$3,'QoL DATA'!$C$16:$WWY$16,0)),"-")</f>
        <v>7.5</v>
      </c>
      <c r="AN81" s="301">
        <f>IFERROR(INDEX('QoL DATA'!$C$17:$WWY$228,MATCH($B81,'QoL DATA'!$A$17:$A$228,0),MATCH(AN$3,'QoL DATA'!$C$16:$WWY$16,0)),"-")</f>
        <v>70.62</v>
      </c>
      <c r="AO81" s="301">
        <f>IFERROR(INDEX('QoL DATA'!$C$17:$WWY$228,MATCH($B81,'QoL DATA'!$A$17:$A$228,0),MATCH(AO$3,'QoL DATA'!$C$16:$WWY$16,0)),"-")</f>
        <v>14.562530218879759</v>
      </c>
      <c r="AP81" s="301">
        <f>IFERROR(INDEX('QoL DATA'!$C$17:$WWY$228,MATCH($B81,'QoL DATA'!$A$17:$A$228,0),MATCH(AP$3,'QoL DATA'!$C$16:$WWY$16,0)),"-")</f>
        <v>65.23</v>
      </c>
      <c r="AQ81" s="301">
        <f>IFERROR(INDEX('QoL DATA'!$C$17:$WWY$228,MATCH($B81,'QoL DATA'!$A$17:$A$228,0),MATCH(AQ$3,'QoL DATA'!$C$16:$WWY$16,0)),"-")</f>
        <v>63.092046470062556</v>
      </c>
      <c r="AR81" s="301">
        <f>IFERROR(INDEX('QoL DATA'!$C$17:$WWY$228,MATCH($B81,'QoL DATA'!$A$17:$A$228,0),MATCH(AR$3,'QoL DATA'!$C$16:$WWY$16,0)),"-")</f>
        <v>3.69</v>
      </c>
      <c r="AS81" s="301">
        <f>IFERROR(INDEX('QoL DATA'!$C$17:$WWY$228,MATCH($B81,'QoL DATA'!$A$17:$A$228,0),MATCH(AS$3,'QoL DATA'!$C$16:$WWY$16,0)),"-")</f>
        <v>1.7818740817039029</v>
      </c>
      <c r="AT81" s="301">
        <f>IFERROR(INDEX('QoL DATA'!$C$17:$WWY$228,MATCH($B81,'QoL DATA'!$A$17:$A$228,0),MATCH(AT$3,'QoL DATA'!$C$16:$WWY$16,0)),"-")</f>
        <v>56.114673646480675</v>
      </c>
      <c r="AU81" s="327"/>
    </row>
    <row r="82" spans="1:47">
      <c r="A82" s="325" t="str">
        <f>'TQoL Indexes'!B60</f>
        <v>Hrastnik</v>
      </c>
      <c r="B82" s="326">
        <f>'TQoL Indexes'!C60</f>
        <v>34</v>
      </c>
      <c r="C82" s="301">
        <f>IFERROR(INDEX('QoL DATA'!$C$17:$WWY$228,MATCH($B82,'QoL DATA'!$A$17:$A$228,0),MATCH(C$3,'QoL DATA'!$C$16:$WWY$16,0)),"-")</f>
        <v>71.461491813220135</v>
      </c>
      <c r="D82" s="301">
        <f>IFERROR(INDEX('QoL DATA'!$C$17:$WWY$228,MATCH($B82,'QoL DATA'!$A$17:$A$228,0),MATCH(D$3,'QoL DATA'!$C$16:$WWY$16,0)),"-")</f>
        <v>68.400000000000006</v>
      </c>
      <c r="E82" s="301">
        <f>IFERROR(INDEX('QoL DATA'!$C$17:$WWY$228,MATCH($B82,'QoL DATA'!$A$17:$A$228,0),MATCH(E$3,'QoL DATA'!$C$16:$WWY$16,0)),"-")</f>
        <v>227.8</v>
      </c>
      <c r="F82" s="301">
        <f>IFERROR(INDEX('QoL DATA'!$C$17:$WWY$228,MATCH($B82,'QoL DATA'!$A$17:$A$228,0),MATCH(F$3,'QoL DATA'!$C$16:$WWY$16,0)),"-")</f>
        <v>88.868028713417999</v>
      </c>
      <c r="G82" s="301">
        <f>IFERROR(INDEX('QoL DATA'!$C$17:$WWY$228,MATCH($B82,'QoL DATA'!$A$17:$A$228,0),MATCH(G$3,'QoL DATA'!$C$16:$WWY$16,0)),"-")</f>
        <v>89.685256764218664</v>
      </c>
      <c r="H82" s="301">
        <f>IFERROR(INDEX('QoL DATA'!$C$17:$WWY$228,MATCH($B82,'QoL DATA'!$A$17:$A$228,0),MATCH(H$3,'QoL DATA'!$C$16:$WWY$16,0)),"-")</f>
        <v>4</v>
      </c>
      <c r="I82" s="301">
        <f>IFERROR(INDEX('QoL DATA'!$C$17:$WWY$228,MATCH($B82,'QoL DATA'!$A$17:$A$228,0),MATCH(I$3,'QoL DATA'!$C$16:$WWY$16,0)),"-")</f>
        <v>84.445640473627563</v>
      </c>
      <c r="J82" s="301">
        <f>IFERROR(INDEX('QoL DATA'!$C$17:$WWY$228,MATCH($B82,'QoL DATA'!$A$17:$A$228,0),MATCH(J$3,'QoL DATA'!$C$16:$WWY$16,0)),"-")</f>
        <v>94.986195472114858</v>
      </c>
      <c r="K82" s="301">
        <f>IFERROR(INDEX('QoL DATA'!$C$17:$WWY$228,MATCH($B82,'QoL DATA'!$A$17:$A$228,0),MATCH(K$3,'QoL DATA'!$C$16:$WWY$16,0)),"-")</f>
        <v>56.91</v>
      </c>
      <c r="L82" s="301">
        <f>IFERROR(INDEX('QoL DATA'!$C$17:$WWY$228,MATCH($B82,'QoL DATA'!$A$17:$A$228,0),MATCH(L$3,'QoL DATA'!$C$16:$WWY$16,0)),"-")</f>
        <v>4.4742729306487696</v>
      </c>
      <c r="M82" s="301">
        <f>IFERROR(INDEX('QoL DATA'!$C$17:$WWY$228,MATCH($B82,'QoL DATA'!$A$17:$A$228,0),MATCH(M$3,'QoL DATA'!$C$16:$WWY$16,0)),"-")</f>
        <v>39.700000000000003</v>
      </c>
      <c r="N82" s="301">
        <f>IFERROR(INDEX('QoL DATA'!$C$17:$WWY$228,MATCH($B82,'QoL DATA'!$A$17:$A$228,0),MATCH(N$3,'QoL DATA'!$C$16:$WWY$16,0)),"-")</f>
        <v>64.5</v>
      </c>
      <c r="O82" s="301">
        <f>IFERROR(INDEX('QoL DATA'!$C$17:$WWY$228,MATCH($B82,'QoL DATA'!$A$17:$A$228,0),MATCH(O$3,'QoL DATA'!$C$16:$WWY$16,0)),"-")</f>
        <v>1.1401356822409454</v>
      </c>
      <c r="P82" s="301">
        <f>IFERROR(INDEX('QoL DATA'!$C$17:$WWY$228,MATCH($B82,'QoL DATA'!$A$17:$A$228,0),MATCH(P$3,'QoL DATA'!$C$16:$WWY$16,0)),"-")</f>
        <v>76.620651573716174</v>
      </c>
      <c r="Q82" s="301" t="str">
        <f>IFERROR(INDEX('QoL DATA'!$C$17:$WWY$228,MATCH($B82,'QoL DATA'!$A$17:$A$228,0),MATCH(Q$3,'QoL DATA'!$C$16:$WWY$16,0)),"-")</f>
        <v>-</v>
      </c>
      <c r="R82" s="301" t="str">
        <f>IFERROR(INDEX('QoL DATA'!$C$17:$WWY$228,MATCH($B82,'QoL DATA'!$A$17:$A$228,0),MATCH(R$3,'QoL DATA'!$C$16:$WWY$16,0)),"-")</f>
        <v>-</v>
      </c>
      <c r="S82" s="301">
        <f>IFERROR(INDEX('QoL DATA'!$C$17:$WWY$228,MATCH($B82,'QoL DATA'!$A$17:$A$228,0),MATCH(S$3,'QoL DATA'!$C$16:$WWY$16,0)),"-")</f>
        <v>43.763676148796499</v>
      </c>
      <c r="T82" s="301">
        <f>IFERROR(INDEX('QoL DATA'!$C$17:$WWY$228,MATCH($B82,'QoL DATA'!$A$17:$A$228,0),MATCH(T$3,'QoL DATA'!$C$16:$WWY$16,0)),"-")</f>
        <v>9.1933501591133542</v>
      </c>
      <c r="U82" s="301">
        <f>IFERROR(INDEX('QoL DATA'!$C$17:$WWY$228,MATCH($B82,'QoL DATA'!$A$17:$A$228,0),MATCH(U$3,'QoL DATA'!$C$16:$WWY$16,0)),"-")</f>
        <v>66.399118371823405</v>
      </c>
      <c r="V82" s="301">
        <f>IFERROR(INDEX('QoL DATA'!$C$17:$WWY$228,MATCH($B82,'QoL DATA'!$A$17:$A$228,0),MATCH(V$3,'QoL DATA'!$C$16:$WWY$16,0)),"-")</f>
        <v>1.3181146287900001</v>
      </c>
      <c r="W82" s="301">
        <f>IFERROR(INDEX('QoL DATA'!$C$17:$WWY$228,MATCH($B82,'QoL DATA'!$A$17:$A$228,0),MATCH(W$3,'QoL DATA'!$C$16:$WWY$16,0)),"-")</f>
        <v>30.7924808659</v>
      </c>
      <c r="X82" s="301" t="str">
        <f>IFERROR(INDEX('QoL DATA'!$C$17:$WWY$228,MATCH($B82,'QoL DATA'!$A$17:$A$228,0),MATCH(X$3,'QoL DATA'!$C$16:$WWY$16,0)),"-")</f>
        <v>-</v>
      </c>
      <c r="Y82" s="301">
        <f>IFERROR(INDEX('QoL DATA'!$C$17:$WWY$228,MATCH($B82,'QoL DATA'!$A$17:$A$228,0),MATCH(Y$3,'QoL DATA'!$C$16:$WWY$16,0)),"-")</f>
        <v>1069.5999999999999</v>
      </c>
      <c r="Z82" s="301">
        <f>IFERROR(INDEX('QoL DATA'!$C$17:$WWY$228,MATCH($B82,'QoL DATA'!$A$17:$A$228,0),MATCH(Z$3,'QoL DATA'!$C$16:$WWY$16,0)),"-")</f>
        <v>7.34</v>
      </c>
      <c r="AA82" s="301">
        <f>IFERROR(INDEX('QoL DATA'!$C$17:$WWY$228,MATCH($B82,'QoL DATA'!$A$17:$A$228,0),MATCH(AA$3,'QoL DATA'!$C$16:$WWY$16,0)),"-")</f>
        <v>5.3032392185146694E-2</v>
      </c>
      <c r="AB82" s="301">
        <f>IFERROR(INDEX('QoL DATA'!$C$17:$WWY$228,MATCH($B82,'QoL DATA'!$A$17:$A$228,0),MATCH(AB$3,'QoL DATA'!$C$16:$WWY$16,0)),"-")</f>
        <v>1.43</v>
      </c>
      <c r="AC82" s="301">
        <f>IFERROR(INDEX('QoL DATA'!$C$17:$WWY$228,MATCH($B82,'QoL DATA'!$A$17:$A$228,0),MATCH(AC$3,'QoL DATA'!$C$16:$WWY$16,0)),"-")</f>
        <v>9823.52</v>
      </c>
      <c r="AD82" s="301">
        <f>IFERROR(INDEX('QoL DATA'!$C$17:$WWY$228,MATCH($B82,'QoL DATA'!$A$17:$A$228,0),MATCH(AD$3,'QoL DATA'!$C$16:$WWY$16,0)),"-")</f>
        <v>11.785181501740427</v>
      </c>
      <c r="AE82" s="301">
        <f>IFERROR(INDEX('QoL DATA'!$C$17:$WWY$228,MATCH($B82,'QoL DATA'!$A$17:$A$228,0),MATCH(AE$3,'QoL DATA'!$C$16:$WWY$16,0)),"-")</f>
        <v>22.585034013605444</v>
      </c>
      <c r="AF82" s="301">
        <f>IFERROR(INDEX('QoL DATA'!$C$17:$WWY$228,MATCH($B82,'QoL DATA'!$A$17:$A$228,0),MATCH(AF$3,'QoL DATA'!$C$16:$WWY$16,0)),"-")</f>
        <v>15.4</v>
      </c>
      <c r="AG82" s="301">
        <f>IFERROR(INDEX('QoL DATA'!$C$17:$WWY$228,MATCH($B82,'QoL DATA'!$A$17:$A$228,0),MATCH(AG$3,'QoL DATA'!$C$16:$WWY$16,0)),"-")</f>
        <v>24.17</v>
      </c>
      <c r="AH82" s="301" t="str">
        <f>IFERROR(INDEX('QoL DATA'!$C$17:$WWY$228,MATCH($B82,'QoL DATA'!$A$17:$A$228,0),MATCH(AH$3,'QoL DATA'!$C$16:$WWY$16,0)),"-")</f>
        <v>-</v>
      </c>
      <c r="AI82" s="301">
        <f>IFERROR(INDEX('QoL DATA'!$C$17:$WWY$228,MATCH($B82,'QoL DATA'!$A$17:$A$228,0),MATCH(AI$3,'QoL DATA'!$C$16:$WWY$16,0)),"-")</f>
        <v>0</v>
      </c>
      <c r="AJ82" s="301">
        <f>IFERROR(INDEX('QoL DATA'!$C$17:$WWY$228,MATCH($B82,'QoL DATA'!$A$17:$A$228,0),MATCH(AJ$3,'QoL DATA'!$C$16:$WWY$16,0)),"-")</f>
        <v>183.91385516045102</v>
      </c>
      <c r="AK82" s="301">
        <f>IFERROR(INDEX('QoL DATA'!$C$17:$WWY$228,MATCH($B82,'QoL DATA'!$A$17:$A$228,0),MATCH(AK$3,'QoL DATA'!$C$16:$WWY$16,0)),"-")</f>
        <v>28.8</v>
      </c>
      <c r="AL82" s="301">
        <f>IFERROR(INDEX('QoL DATA'!$C$17:$WWY$228,MATCH($B82,'QoL DATA'!$A$17:$A$228,0),MATCH(AL$3,'QoL DATA'!$C$16:$WWY$16,0)),"-")</f>
        <v>18.760000000000002</v>
      </c>
      <c r="AM82" s="301">
        <f>IFERROR(INDEX('QoL DATA'!$C$17:$WWY$228,MATCH($B82,'QoL DATA'!$A$17:$A$228,0),MATCH(AM$3,'QoL DATA'!$C$16:$WWY$16,0)),"-")</f>
        <v>7.2</v>
      </c>
      <c r="AN82" s="301">
        <f>IFERROR(INDEX('QoL DATA'!$C$17:$WWY$228,MATCH($B82,'QoL DATA'!$A$17:$A$228,0),MATCH(AN$3,'QoL DATA'!$C$16:$WWY$16,0)),"-")</f>
        <v>62.1</v>
      </c>
      <c r="AO82" s="301">
        <f>IFERROR(INDEX('QoL DATA'!$C$17:$WWY$228,MATCH($B82,'QoL DATA'!$A$17:$A$228,0),MATCH(AO$3,'QoL DATA'!$C$16:$WWY$16,0)),"-")</f>
        <v>2.4197584955922817</v>
      </c>
      <c r="AP82" s="301">
        <f>IFERROR(INDEX('QoL DATA'!$C$17:$WWY$228,MATCH($B82,'QoL DATA'!$A$17:$A$228,0),MATCH(AP$3,'QoL DATA'!$C$16:$WWY$16,0)),"-")</f>
        <v>77.739999999999995</v>
      </c>
      <c r="AQ82" s="301">
        <f>IFERROR(INDEX('QoL DATA'!$C$17:$WWY$228,MATCH($B82,'QoL DATA'!$A$17:$A$228,0),MATCH(AQ$3,'QoL DATA'!$C$16:$WWY$16,0)),"-")</f>
        <v>48.281311734492292</v>
      </c>
      <c r="AR82" s="301">
        <f>IFERROR(INDEX('QoL DATA'!$C$17:$WWY$228,MATCH($B82,'QoL DATA'!$A$17:$A$228,0),MATCH(AR$3,'QoL DATA'!$C$16:$WWY$16,0)),"-")</f>
        <v>3.55</v>
      </c>
      <c r="AS82" s="301">
        <f>IFERROR(INDEX('QoL DATA'!$C$17:$WWY$228,MATCH($B82,'QoL DATA'!$A$17:$A$228,0),MATCH(AS$3,'QoL DATA'!$C$16:$WWY$16,0)),"-")</f>
        <v>2.3898940871282557</v>
      </c>
      <c r="AT82" s="301">
        <f>IFERROR(INDEX('QoL DATA'!$C$17:$WWY$228,MATCH($B82,'QoL DATA'!$A$17:$A$228,0),MATCH(AT$3,'QoL DATA'!$C$16:$WWY$16,0)),"-")</f>
        <v>63.813978171270001</v>
      </c>
      <c r="AU82" s="327"/>
    </row>
    <row r="83" spans="1:47">
      <c r="A83" s="325" t="str">
        <f>'TQoL Indexes'!B61</f>
        <v>Hrpelje - Kozina</v>
      </c>
      <c r="B83" s="326">
        <f>'TQoL Indexes'!C61</f>
        <v>35</v>
      </c>
      <c r="C83" s="301">
        <f>IFERROR(INDEX('QoL DATA'!$C$17:$WWY$228,MATCH($B83,'QoL DATA'!$A$17:$A$228,0),MATCH(C$3,'QoL DATA'!$C$16:$WWY$16,0)),"-")</f>
        <v>24.594825135058286</v>
      </c>
      <c r="D83" s="301">
        <f>IFERROR(INDEX('QoL DATA'!$C$17:$WWY$228,MATCH($B83,'QoL DATA'!$A$17:$A$228,0),MATCH(D$3,'QoL DATA'!$C$16:$WWY$16,0)),"-")</f>
        <v>91.8</v>
      </c>
      <c r="E83" s="301">
        <f>IFERROR(INDEX('QoL DATA'!$C$17:$WWY$228,MATCH($B83,'QoL DATA'!$A$17:$A$228,0),MATCH(E$3,'QoL DATA'!$C$16:$WWY$16,0)),"-")</f>
        <v>564.79999999999995</v>
      </c>
      <c r="F83" s="301">
        <f>IFERROR(INDEX('QoL DATA'!$C$17:$WWY$228,MATCH($B83,'QoL DATA'!$A$17:$A$228,0),MATCH(F$3,'QoL DATA'!$C$16:$WWY$16,0)),"-")</f>
        <v>66.288557213930346</v>
      </c>
      <c r="G83" s="301">
        <f>IFERROR(INDEX('QoL DATA'!$C$17:$WWY$228,MATCH($B83,'QoL DATA'!$A$17:$A$228,0),MATCH(G$3,'QoL DATA'!$C$16:$WWY$16,0)),"-")</f>
        <v>75.243781094527364</v>
      </c>
      <c r="H83" s="301">
        <f>IFERROR(INDEX('QoL DATA'!$C$17:$WWY$228,MATCH($B83,'QoL DATA'!$A$17:$A$228,0),MATCH(H$3,'QoL DATA'!$C$16:$WWY$16,0)),"-")</f>
        <v>4</v>
      </c>
      <c r="I83" s="301">
        <f>IFERROR(INDEX('QoL DATA'!$C$17:$WWY$228,MATCH($B83,'QoL DATA'!$A$17:$A$228,0),MATCH(I$3,'QoL DATA'!$C$16:$WWY$16,0)),"-")</f>
        <v>39.868276619099888</v>
      </c>
      <c r="J83" s="301">
        <f>IFERROR(INDEX('QoL DATA'!$C$17:$WWY$228,MATCH($B83,'QoL DATA'!$A$17:$A$228,0),MATCH(J$3,'QoL DATA'!$C$16:$WWY$16,0)),"-")</f>
        <v>95.582089552238799</v>
      </c>
      <c r="K83" s="301">
        <f>IFERROR(INDEX('QoL DATA'!$C$17:$WWY$228,MATCH($B83,'QoL DATA'!$A$17:$A$228,0),MATCH(K$3,'QoL DATA'!$C$16:$WWY$16,0)),"-")</f>
        <v>76.81</v>
      </c>
      <c r="L83" s="301">
        <f>IFERROR(INDEX('QoL DATA'!$C$17:$WWY$228,MATCH($B83,'QoL DATA'!$A$17:$A$228,0),MATCH(L$3,'QoL DATA'!$C$16:$WWY$16,0)),"-")</f>
        <v>0</v>
      </c>
      <c r="M83" s="301">
        <f>IFERROR(INDEX('QoL DATA'!$C$17:$WWY$228,MATCH($B83,'QoL DATA'!$A$17:$A$228,0),MATCH(M$3,'QoL DATA'!$C$16:$WWY$16,0)),"-")</f>
        <v>27.9</v>
      </c>
      <c r="N83" s="301">
        <f>IFERROR(INDEX('QoL DATA'!$C$17:$WWY$228,MATCH($B83,'QoL DATA'!$A$17:$A$228,0),MATCH(N$3,'QoL DATA'!$C$16:$WWY$16,0)),"-")</f>
        <v>71.599999999999994</v>
      </c>
      <c r="O83" s="301">
        <f>IFERROR(INDEX('QoL DATA'!$C$17:$WWY$228,MATCH($B83,'QoL DATA'!$A$17:$A$228,0),MATCH(O$3,'QoL DATA'!$C$16:$WWY$16,0)),"-")</f>
        <v>3.4470134874759153</v>
      </c>
      <c r="P83" s="301">
        <f>IFERROR(INDEX('QoL DATA'!$C$17:$WWY$228,MATCH($B83,'QoL DATA'!$A$17:$A$228,0),MATCH(P$3,'QoL DATA'!$C$16:$WWY$16,0)),"-")</f>
        <v>44.378109452736318</v>
      </c>
      <c r="Q83" s="301" t="str">
        <f>IFERROR(INDEX('QoL DATA'!$C$17:$WWY$228,MATCH($B83,'QoL DATA'!$A$17:$A$228,0),MATCH(Q$3,'QoL DATA'!$C$16:$WWY$16,0)),"-")</f>
        <v>-</v>
      </c>
      <c r="R83" s="301" t="str">
        <f>IFERROR(INDEX('QoL DATA'!$C$17:$WWY$228,MATCH($B83,'QoL DATA'!$A$17:$A$228,0),MATCH(R$3,'QoL DATA'!$C$16:$WWY$16,0)),"-")</f>
        <v>-</v>
      </c>
      <c r="S83" s="301">
        <f>IFERROR(INDEX('QoL DATA'!$C$17:$WWY$228,MATCH($B83,'QoL DATA'!$A$17:$A$228,0),MATCH(S$3,'QoL DATA'!$C$16:$WWY$16,0)),"-")</f>
        <v>22.055580061755624</v>
      </c>
      <c r="T83" s="301">
        <f>IFERROR(INDEX('QoL DATA'!$C$17:$WWY$228,MATCH($B83,'QoL DATA'!$A$17:$A$228,0),MATCH(T$3,'QoL DATA'!$C$16:$WWY$16,0)),"-")</f>
        <v>3.3751785921149167</v>
      </c>
      <c r="U83" s="301">
        <f>IFERROR(INDEX('QoL DATA'!$C$17:$WWY$228,MATCH($B83,'QoL DATA'!$A$17:$A$228,0),MATCH(U$3,'QoL DATA'!$C$16:$WWY$16,0)),"-")</f>
        <v>72.491794275415856</v>
      </c>
      <c r="V83" s="301">
        <f>IFERROR(INDEX('QoL DATA'!$C$17:$WWY$228,MATCH($B83,'QoL DATA'!$A$17:$A$228,0),MATCH(V$3,'QoL DATA'!$C$16:$WWY$16,0)),"-")</f>
        <v>4.9904346803399999</v>
      </c>
      <c r="W83" s="301">
        <f>IFERROR(INDEX('QoL DATA'!$C$17:$WWY$228,MATCH($B83,'QoL DATA'!$A$17:$A$228,0),MATCH(W$3,'QoL DATA'!$C$16:$WWY$16,0)),"-")</f>
        <v>64.403169737100001</v>
      </c>
      <c r="X83" s="301" t="str">
        <f>IFERROR(INDEX('QoL DATA'!$C$17:$WWY$228,MATCH($B83,'QoL DATA'!$A$17:$A$228,0),MATCH(X$3,'QoL DATA'!$C$16:$WWY$16,0)),"-")</f>
        <v>-</v>
      </c>
      <c r="Y83" s="301">
        <f>IFERROR(INDEX('QoL DATA'!$C$17:$WWY$228,MATCH($B83,'QoL DATA'!$A$17:$A$228,0),MATCH(Y$3,'QoL DATA'!$C$16:$WWY$16,0)),"-")</f>
        <v>1011.97</v>
      </c>
      <c r="Z83" s="301">
        <f>IFERROR(INDEX('QoL DATA'!$C$17:$WWY$228,MATCH($B83,'QoL DATA'!$A$17:$A$228,0),MATCH(Z$3,'QoL DATA'!$C$16:$WWY$16,0)),"-")</f>
        <v>4.76</v>
      </c>
      <c r="AA83" s="301">
        <f>IFERROR(INDEX('QoL DATA'!$C$17:$WWY$228,MATCH($B83,'QoL DATA'!$A$17:$A$228,0),MATCH(AA$3,'QoL DATA'!$C$16:$WWY$16,0)),"-")</f>
        <v>0.23386342376052388</v>
      </c>
      <c r="AB83" s="301">
        <f>IFERROR(INDEX('QoL DATA'!$C$17:$WWY$228,MATCH($B83,'QoL DATA'!$A$17:$A$228,0),MATCH(AB$3,'QoL DATA'!$C$16:$WWY$16,0)),"-")</f>
        <v>1.29</v>
      </c>
      <c r="AC83" s="301">
        <f>IFERROR(INDEX('QoL DATA'!$C$17:$WWY$228,MATCH($B83,'QoL DATA'!$A$17:$A$228,0),MATCH(AC$3,'QoL DATA'!$C$16:$WWY$16,0)),"-")</f>
        <v>10033.219999999999</v>
      </c>
      <c r="AD83" s="301">
        <f>IFERROR(INDEX('QoL DATA'!$C$17:$WWY$228,MATCH($B83,'QoL DATA'!$A$17:$A$228,0),MATCH(AD$3,'QoL DATA'!$C$16:$WWY$16,0)),"-")</f>
        <v>7.200119877125946</v>
      </c>
      <c r="AE83" s="301">
        <f>IFERROR(INDEX('QoL DATA'!$C$17:$WWY$228,MATCH($B83,'QoL DATA'!$A$17:$A$228,0),MATCH(AE$3,'QoL DATA'!$C$16:$WWY$16,0)),"-")</f>
        <v>27.669172932330827</v>
      </c>
      <c r="AF83" s="301">
        <f>IFERROR(INDEX('QoL DATA'!$C$17:$WWY$228,MATCH($B83,'QoL DATA'!$A$17:$A$228,0),MATCH(AF$3,'QoL DATA'!$C$16:$WWY$16,0)),"-")</f>
        <v>15.8</v>
      </c>
      <c r="AG83" s="301">
        <f>IFERROR(INDEX('QoL DATA'!$C$17:$WWY$228,MATCH($B83,'QoL DATA'!$A$17:$A$228,0),MATCH(AG$3,'QoL DATA'!$C$16:$WWY$16,0)),"-")</f>
        <v>17.55</v>
      </c>
      <c r="AH83" s="301" t="str">
        <f>IFERROR(INDEX('QoL DATA'!$C$17:$WWY$228,MATCH($B83,'QoL DATA'!$A$17:$A$228,0),MATCH(AH$3,'QoL DATA'!$C$16:$WWY$16,0)),"-")</f>
        <v>-</v>
      </c>
      <c r="AI83" s="301">
        <f>IFERROR(INDEX('QoL DATA'!$C$17:$WWY$228,MATCH($B83,'QoL DATA'!$A$17:$A$228,0),MATCH(AI$3,'QoL DATA'!$C$16:$WWY$16,0)),"-")</f>
        <v>0</v>
      </c>
      <c r="AJ83" s="301">
        <f>IFERROR(INDEX('QoL DATA'!$C$17:$WWY$228,MATCH($B83,'QoL DATA'!$A$17:$A$228,0),MATCH(AJ$3,'QoL DATA'!$C$16:$WWY$16,0)),"-")</f>
        <v>103.39785663538119</v>
      </c>
      <c r="AK83" s="301">
        <f>IFERROR(INDEX('QoL DATA'!$C$17:$WWY$228,MATCH($B83,'QoL DATA'!$A$17:$A$228,0),MATCH(AK$3,'QoL DATA'!$C$16:$WWY$16,0)),"-")</f>
        <v>3.24</v>
      </c>
      <c r="AL83" s="301">
        <f>IFERROR(INDEX('QoL DATA'!$C$17:$WWY$228,MATCH($B83,'QoL DATA'!$A$17:$A$228,0),MATCH(AL$3,'QoL DATA'!$C$16:$WWY$16,0)),"-")</f>
        <v>12.8</v>
      </c>
      <c r="AM83" s="301">
        <f>IFERROR(INDEX('QoL DATA'!$C$17:$WWY$228,MATCH($B83,'QoL DATA'!$A$17:$A$228,0),MATCH(AM$3,'QoL DATA'!$C$16:$WWY$16,0)),"-")</f>
        <v>7.5</v>
      </c>
      <c r="AN83" s="301">
        <f>IFERROR(INDEX('QoL DATA'!$C$17:$WWY$228,MATCH($B83,'QoL DATA'!$A$17:$A$228,0),MATCH(AN$3,'QoL DATA'!$C$16:$WWY$16,0)),"-")</f>
        <v>72.540000000000006</v>
      </c>
      <c r="AO83" s="301">
        <f>IFERROR(INDEX('QoL DATA'!$C$17:$WWY$228,MATCH($B83,'QoL DATA'!$A$17:$A$228,0),MATCH(AO$3,'QoL DATA'!$C$16:$WWY$16,0)),"-")</f>
        <v>1.4360841773848962</v>
      </c>
      <c r="AP83" s="301">
        <f>IFERROR(INDEX('QoL DATA'!$C$17:$WWY$228,MATCH($B83,'QoL DATA'!$A$17:$A$228,0),MATCH(AP$3,'QoL DATA'!$C$16:$WWY$16,0)),"-")</f>
        <v>59.2</v>
      </c>
      <c r="AQ83" s="301">
        <f>IFERROR(INDEX('QoL DATA'!$C$17:$WWY$228,MATCH($B83,'QoL DATA'!$A$17:$A$228,0),MATCH(AQ$3,'QoL DATA'!$C$16:$WWY$16,0)),"-")</f>
        <v>50.779182593354896</v>
      </c>
      <c r="AR83" s="301">
        <f>IFERROR(INDEX('QoL DATA'!$C$17:$WWY$228,MATCH($B83,'QoL DATA'!$A$17:$A$228,0),MATCH(AR$3,'QoL DATA'!$C$16:$WWY$16,0)),"-")</f>
        <v>3.85</v>
      </c>
      <c r="AS83" s="301">
        <f>IFERROR(INDEX('QoL DATA'!$C$17:$WWY$228,MATCH($B83,'QoL DATA'!$A$17:$A$228,0),MATCH(AS$3,'QoL DATA'!$C$16:$WWY$16,0)),"-")</f>
        <v>1.0363226036197586</v>
      </c>
      <c r="AT83" s="301">
        <f>IFERROR(INDEX('QoL DATA'!$C$17:$WWY$228,MATCH($B83,'QoL DATA'!$A$17:$A$228,0),MATCH(AT$3,'QoL DATA'!$C$16:$WWY$16,0)),"-")</f>
        <v>68.328105812588802</v>
      </c>
      <c r="AU83" s="327"/>
    </row>
    <row r="84" spans="1:47">
      <c r="A84" s="325" t="str">
        <f>'TQoL Indexes'!B62</f>
        <v>Idrija</v>
      </c>
      <c r="B84" s="326">
        <f>'TQoL Indexes'!C62</f>
        <v>36</v>
      </c>
      <c r="C84" s="301">
        <f>IFERROR(INDEX('QoL DATA'!$C$17:$WWY$228,MATCH($B84,'QoL DATA'!$A$17:$A$228,0),MATCH(C$3,'QoL DATA'!$C$16:$WWY$16,0)),"-")</f>
        <v>88.89381511859898</v>
      </c>
      <c r="D84" s="301">
        <f>IFERROR(INDEX('QoL DATA'!$C$17:$WWY$228,MATCH($B84,'QoL DATA'!$A$17:$A$228,0),MATCH(D$3,'QoL DATA'!$C$16:$WWY$16,0)),"-")</f>
        <v>83</v>
      </c>
      <c r="E84" s="301">
        <f>IFERROR(INDEX('QoL DATA'!$C$17:$WWY$228,MATCH($B84,'QoL DATA'!$A$17:$A$228,0),MATCH(E$3,'QoL DATA'!$C$16:$WWY$16,0)),"-")</f>
        <v>527.9</v>
      </c>
      <c r="F84" s="301">
        <f>IFERROR(INDEX('QoL DATA'!$C$17:$WWY$228,MATCH($B84,'QoL DATA'!$A$17:$A$228,0),MATCH(F$3,'QoL DATA'!$C$16:$WWY$16,0)),"-")</f>
        <v>64.30446194225722</v>
      </c>
      <c r="G84" s="301">
        <f>IFERROR(INDEX('QoL DATA'!$C$17:$WWY$228,MATCH($B84,'QoL DATA'!$A$17:$A$228,0),MATCH(G$3,'QoL DATA'!$C$16:$WWY$16,0)),"-")</f>
        <v>76.140885615104565</v>
      </c>
      <c r="H84" s="301">
        <f>IFERROR(INDEX('QoL DATA'!$C$17:$WWY$228,MATCH($B84,'QoL DATA'!$A$17:$A$228,0),MATCH(H$3,'QoL DATA'!$C$16:$WWY$16,0)),"-")</f>
        <v>3</v>
      </c>
      <c r="I84" s="301">
        <f>IFERROR(INDEX('QoL DATA'!$C$17:$WWY$228,MATCH($B84,'QoL DATA'!$A$17:$A$228,0),MATCH(I$3,'QoL DATA'!$C$16:$WWY$16,0)),"-")</f>
        <v>69.678186295321382</v>
      </c>
      <c r="J84" s="301">
        <f>IFERROR(INDEX('QoL DATA'!$C$17:$WWY$228,MATCH($B84,'QoL DATA'!$A$17:$A$228,0),MATCH(J$3,'QoL DATA'!$C$16:$WWY$16,0)),"-")</f>
        <v>81.576496486326306</v>
      </c>
      <c r="K84" s="301">
        <f>IFERROR(INDEX('QoL DATA'!$C$17:$WWY$228,MATCH($B84,'QoL DATA'!$A$17:$A$228,0),MATCH(K$3,'QoL DATA'!$C$16:$WWY$16,0)),"-")</f>
        <v>75.41</v>
      </c>
      <c r="L84" s="301">
        <f>IFERROR(INDEX('QoL DATA'!$C$17:$WWY$228,MATCH($B84,'QoL DATA'!$A$17:$A$228,0),MATCH(L$3,'QoL DATA'!$C$16:$WWY$16,0)),"-")</f>
        <v>12.739273927392739</v>
      </c>
      <c r="M84" s="301">
        <f>IFERROR(INDEX('QoL DATA'!$C$17:$WWY$228,MATCH($B84,'QoL DATA'!$A$17:$A$228,0),MATCH(M$3,'QoL DATA'!$C$16:$WWY$16,0)),"-")</f>
        <v>67.400000000000006</v>
      </c>
      <c r="N84" s="301">
        <f>IFERROR(INDEX('QoL DATA'!$C$17:$WWY$228,MATCH($B84,'QoL DATA'!$A$17:$A$228,0),MATCH(N$3,'QoL DATA'!$C$16:$WWY$16,0)),"-")</f>
        <v>106.3</v>
      </c>
      <c r="O84" s="301">
        <f>IFERROR(INDEX('QoL DATA'!$C$17:$WWY$228,MATCH($B84,'QoL DATA'!$A$17:$A$228,0),MATCH(O$3,'QoL DATA'!$C$16:$WWY$16,0)),"-")</f>
        <v>1.9839141863817518</v>
      </c>
      <c r="P84" s="301">
        <f>IFERROR(INDEX('QoL DATA'!$C$17:$WWY$228,MATCH($B84,'QoL DATA'!$A$17:$A$228,0),MATCH(P$3,'QoL DATA'!$C$16:$WWY$16,0)),"-")</f>
        <v>75.1502836339006</v>
      </c>
      <c r="Q84" s="301" t="str">
        <f>IFERROR(INDEX('QoL DATA'!$C$17:$WWY$228,MATCH($B84,'QoL DATA'!$A$17:$A$228,0),MATCH(Q$3,'QoL DATA'!$C$16:$WWY$16,0)),"-")</f>
        <v>-</v>
      </c>
      <c r="R84" s="301" t="str">
        <f>IFERROR(INDEX('QoL DATA'!$C$17:$WWY$228,MATCH($B84,'QoL DATA'!$A$17:$A$228,0),MATCH(R$3,'QoL DATA'!$C$16:$WWY$16,0)),"-")</f>
        <v>-</v>
      </c>
      <c r="S84" s="301">
        <f>IFERROR(INDEX('QoL DATA'!$C$17:$WWY$228,MATCH($B84,'QoL DATA'!$A$17:$A$228,0),MATCH(S$3,'QoL DATA'!$C$16:$WWY$16,0)),"-")</f>
        <v>76.290582351445281</v>
      </c>
      <c r="T84" s="301">
        <f>IFERROR(INDEX('QoL DATA'!$C$17:$WWY$228,MATCH($B84,'QoL DATA'!$A$17:$A$228,0),MATCH(T$3,'QoL DATA'!$C$16:$WWY$16,0)),"-")</f>
        <v>4.4984716958063329</v>
      </c>
      <c r="U84" s="301">
        <f>IFERROR(INDEX('QoL DATA'!$C$17:$WWY$228,MATCH($B84,'QoL DATA'!$A$17:$A$228,0),MATCH(U$3,'QoL DATA'!$C$16:$WWY$16,0)),"-")</f>
        <v>79.489742432558288</v>
      </c>
      <c r="V84" s="301">
        <f>IFERROR(INDEX('QoL DATA'!$C$17:$WWY$228,MATCH($B84,'QoL DATA'!$A$17:$A$228,0),MATCH(V$3,'QoL DATA'!$C$16:$WWY$16,0)),"-")</f>
        <v>0.62532940012899996</v>
      </c>
      <c r="W84" s="301">
        <f>IFERROR(INDEX('QoL DATA'!$C$17:$WWY$228,MATCH($B84,'QoL DATA'!$A$17:$A$228,0),MATCH(W$3,'QoL DATA'!$C$16:$WWY$16,0)),"-")</f>
        <v>69.033356027600007</v>
      </c>
      <c r="X84" s="301" t="str">
        <f>IFERROR(INDEX('QoL DATA'!$C$17:$WWY$228,MATCH($B84,'QoL DATA'!$A$17:$A$228,0),MATCH(X$3,'QoL DATA'!$C$16:$WWY$16,0)),"-")</f>
        <v>-</v>
      </c>
      <c r="Y84" s="301">
        <f>IFERROR(INDEX('QoL DATA'!$C$17:$WWY$228,MATCH($B84,'QoL DATA'!$A$17:$A$228,0),MATCH(Y$3,'QoL DATA'!$C$16:$WWY$16,0)),"-")</f>
        <v>875.11</v>
      </c>
      <c r="Z84" s="301">
        <f>IFERROR(INDEX('QoL DATA'!$C$17:$WWY$228,MATCH($B84,'QoL DATA'!$A$17:$A$228,0),MATCH(Z$3,'QoL DATA'!$C$16:$WWY$16,0)),"-")</f>
        <v>4.63</v>
      </c>
      <c r="AA84" s="301">
        <f>IFERROR(INDEX('QoL DATA'!$C$17:$WWY$228,MATCH($B84,'QoL DATA'!$A$17:$A$228,0),MATCH(AA$3,'QoL DATA'!$C$16:$WWY$16,0)),"-")</f>
        <v>6.7329865845242295E-2</v>
      </c>
      <c r="AB84" s="301">
        <f>IFERROR(INDEX('QoL DATA'!$C$17:$WWY$228,MATCH($B84,'QoL DATA'!$A$17:$A$228,0),MATCH(AB$3,'QoL DATA'!$C$16:$WWY$16,0)),"-")</f>
        <v>1.84</v>
      </c>
      <c r="AC84" s="301">
        <f>IFERROR(INDEX('QoL DATA'!$C$17:$WWY$228,MATCH($B84,'QoL DATA'!$A$17:$A$228,0),MATCH(AC$3,'QoL DATA'!$C$16:$WWY$16,0)),"-")</f>
        <v>10809.38</v>
      </c>
      <c r="AD84" s="301">
        <f>IFERROR(INDEX('QoL DATA'!$C$17:$WWY$228,MATCH($B84,'QoL DATA'!$A$17:$A$228,0),MATCH(AD$3,'QoL DATA'!$C$16:$WWY$16,0)),"-")</f>
        <v>5.3915511007368755</v>
      </c>
      <c r="AE84" s="301">
        <f>IFERROR(INDEX('QoL DATA'!$C$17:$WWY$228,MATCH($B84,'QoL DATA'!$A$17:$A$228,0),MATCH(AE$3,'QoL DATA'!$C$16:$WWY$16,0)),"-")</f>
        <v>29.668439161714105</v>
      </c>
      <c r="AF84" s="301">
        <f>IFERROR(INDEX('QoL DATA'!$C$17:$WWY$228,MATCH($B84,'QoL DATA'!$A$17:$A$228,0),MATCH(AF$3,'QoL DATA'!$C$16:$WWY$16,0)),"-")</f>
        <v>11.4</v>
      </c>
      <c r="AG84" s="301">
        <f>IFERROR(INDEX('QoL DATA'!$C$17:$WWY$228,MATCH($B84,'QoL DATA'!$A$17:$A$228,0),MATCH(AG$3,'QoL DATA'!$C$16:$WWY$16,0)),"-")</f>
        <v>22.48</v>
      </c>
      <c r="AH84" s="301" t="str">
        <f>IFERROR(INDEX('QoL DATA'!$C$17:$WWY$228,MATCH($B84,'QoL DATA'!$A$17:$A$228,0),MATCH(AH$3,'QoL DATA'!$C$16:$WWY$16,0)),"-")</f>
        <v>-</v>
      </c>
      <c r="AI84" s="301">
        <f>IFERROR(INDEX('QoL DATA'!$C$17:$WWY$228,MATCH($B84,'QoL DATA'!$A$17:$A$228,0),MATCH(AI$3,'QoL DATA'!$C$16:$WWY$16,0)),"-")</f>
        <v>21.297271952259166</v>
      </c>
      <c r="AJ84" s="301">
        <f>IFERROR(INDEX('QoL DATA'!$C$17:$WWY$228,MATCH($B84,'QoL DATA'!$A$17:$A$228,0),MATCH(AJ$3,'QoL DATA'!$C$16:$WWY$16,0)),"-")</f>
        <v>74.052348787054399</v>
      </c>
      <c r="AK84" s="301">
        <f>IFERROR(INDEX('QoL DATA'!$C$17:$WWY$228,MATCH($B84,'QoL DATA'!$A$17:$A$228,0),MATCH(AK$3,'QoL DATA'!$C$16:$WWY$16,0)),"-")</f>
        <v>14.62</v>
      </c>
      <c r="AL84" s="301">
        <f>IFERROR(INDEX('QoL DATA'!$C$17:$WWY$228,MATCH($B84,'QoL DATA'!$A$17:$A$228,0),MATCH(AL$3,'QoL DATA'!$C$16:$WWY$16,0)),"-")</f>
        <v>15.43</v>
      </c>
      <c r="AM84" s="301">
        <f>IFERROR(INDEX('QoL DATA'!$C$17:$WWY$228,MATCH($B84,'QoL DATA'!$A$17:$A$228,0),MATCH(AM$3,'QoL DATA'!$C$16:$WWY$16,0)),"-")</f>
        <v>7.6</v>
      </c>
      <c r="AN84" s="301">
        <f>IFERROR(INDEX('QoL DATA'!$C$17:$WWY$228,MATCH($B84,'QoL DATA'!$A$17:$A$228,0),MATCH(AN$3,'QoL DATA'!$C$16:$WWY$16,0)),"-")</f>
        <v>72.290000000000006</v>
      </c>
      <c r="AO84" s="301">
        <f>IFERROR(INDEX('QoL DATA'!$C$17:$WWY$228,MATCH($B84,'QoL DATA'!$A$17:$A$228,0),MATCH(AO$3,'QoL DATA'!$C$16:$WWY$16,0)),"-")</f>
        <v>2.515609111246695</v>
      </c>
      <c r="AP84" s="301">
        <f>IFERROR(INDEX('QoL DATA'!$C$17:$WWY$228,MATCH($B84,'QoL DATA'!$A$17:$A$228,0),MATCH(AP$3,'QoL DATA'!$C$16:$WWY$16,0)),"-")</f>
        <v>40.869999999999997</v>
      </c>
      <c r="AQ84" s="301">
        <f>IFERROR(INDEX('QoL DATA'!$C$17:$WWY$228,MATCH($B84,'QoL DATA'!$A$17:$A$228,0),MATCH(AQ$3,'QoL DATA'!$C$16:$WWY$16,0)),"-")</f>
        <v>53.118233001299267</v>
      </c>
      <c r="AR84" s="301">
        <f>IFERROR(INDEX('QoL DATA'!$C$17:$WWY$228,MATCH($B84,'QoL DATA'!$A$17:$A$228,0),MATCH(AR$3,'QoL DATA'!$C$16:$WWY$16,0)),"-")</f>
        <v>3.67</v>
      </c>
      <c r="AS84" s="301">
        <f>IFERROR(INDEX('QoL DATA'!$C$17:$WWY$228,MATCH($B84,'QoL DATA'!$A$17:$A$228,0),MATCH(AS$3,'QoL DATA'!$C$16:$WWY$16,0)),"-")</f>
        <v>0.6707296507825149</v>
      </c>
      <c r="AT84" s="301">
        <f>IFERROR(INDEX('QoL DATA'!$C$17:$WWY$228,MATCH($B84,'QoL DATA'!$A$17:$A$228,0),MATCH(AT$3,'QoL DATA'!$C$16:$WWY$16,0)),"-")</f>
        <v>78.658748209587202</v>
      </c>
      <c r="AU84" s="327"/>
    </row>
    <row r="85" spans="1:47">
      <c r="A85" s="325" t="str">
        <f>'TQoL Indexes'!B63</f>
        <v>Ig</v>
      </c>
      <c r="B85" s="326">
        <f>'TQoL Indexes'!C63</f>
        <v>37</v>
      </c>
      <c r="C85" s="301">
        <f>IFERROR(INDEX('QoL DATA'!$C$17:$WWY$228,MATCH($B85,'QoL DATA'!$A$17:$A$228,0),MATCH(C$3,'QoL DATA'!$C$16:$WWY$16,0)),"-")</f>
        <v>62.978875760830647</v>
      </c>
      <c r="D85" s="301">
        <f>IFERROR(INDEX('QoL DATA'!$C$17:$WWY$228,MATCH($B85,'QoL DATA'!$A$17:$A$228,0),MATCH(D$3,'QoL DATA'!$C$16:$WWY$16,0)),"-")</f>
        <v>97.8</v>
      </c>
      <c r="E85" s="301">
        <f>IFERROR(INDEX('QoL DATA'!$C$17:$WWY$228,MATCH($B85,'QoL DATA'!$A$17:$A$228,0),MATCH(E$3,'QoL DATA'!$C$16:$WWY$16,0)),"-")</f>
        <v>572.20000000000005</v>
      </c>
      <c r="F85" s="301">
        <f>IFERROR(INDEX('QoL DATA'!$C$17:$WWY$228,MATCH($B85,'QoL DATA'!$A$17:$A$228,0),MATCH(F$3,'QoL DATA'!$C$16:$WWY$16,0)),"-")</f>
        <v>86.147297820198631</v>
      </c>
      <c r="G85" s="301">
        <f>IFERROR(INDEX('QoL DATA'!$C$17:$WWY$228,MATCH($B85,'QoL DATA'!$A$17:$A$228,0),MATCH(G$3,'QoL DATA'!$C$16:$WWY$16,0)),"-")</f>
        <v>79.517606087965959</v>
      </c>
      <c r="H85" s="301">
        <f>IFERROR(INDEX('QoL DATA'!$C$17:$WWY$228,MATCH($B85,'QoL DATA'!$A$17:$A$228,0),MATCH(H$3,'QoL DATA'!$C$16:$WWY$16,0)),"-")</f>
        <v>4</v>
      </c>
      <c r="I85" s="301">
        <f>IFERROR(INDEX('QoL DATA'!$C$17:$WWY$228,MATCH($B85,'QoL DATA'!$A$17:$A$228,0),MATCH(I$3,'QoL DATA'!$C$16:$WWY$16,0)),"-")</f>
        <v>91.835384411803616</v>
      </c>
      <c r="J85" s="301">
        <f>IFERROR(INDEX('QoL DATA'!$C$17:$WWY$228,MATCH($B85,'QoL DATA'!$A$17:$A$228,0),MATCH(J$3,'QoL DATA'!$C$16:$WWY$16,0)),"-")</f>
        <v>59.189990971236938</v>
      </c>
      <c r="K85" s="301">
        <f>IFERROR(INDEX('QoL DATA'!$C$17:$WWY$228,MATCH($B85,'QoL DATA'!$A$17:$A$228,0),MATCH(K$3,'QoL DATA'!$C$16:$WWY$16,0)),"-")</f>
        <v>99</v>
      </c>
      <c r="L85" s="301">
        <f>IFERROR(INDEX('QoL DATA'!$C$17:$WWY$228,MATCH($B85,'QoL DATA'!$A$17:$A$228,0),MATCH(L$3,'QoL DATA'!$C$16:$WWY$16,0)),"-")</f>
        <v>0</v>
      </c>
      <c r="M85" s="301">
        <f>IFERROR(INDEX('QoL DATA'!$C$17:$WWY$228,MATCH($B85,'QoL DATA'!$A$17:$A$228,0),MATCH(M$3,'QoL DATA'!$C$16:$WWY$16,0)),"-")</f>
        <v>20.5</v>
      </c>
      <c r="N85" s="301">
        <f>IFERROR(INDEX('QoL DATA'!$C$17:$WWY$228,MATCH($B85,'QoL DATA'!$A$17:$A$228,0),MATCH(N$3,'QoL DATA'!$C$16:$WWY$16,0)),"-")</f>
        <v>52.4</v>
      </c>
      <c r="O85" s="301">
        <f>IFERROR(INDEX('QoL DATA'!$C$17:$WWY$228,MATCH($B85,'QoL DATA'!$A$17:$A$228,0),MATCH(O$3,'QoL DATA'!$C$16:$WWY$16,0)),"-")</f>
        <v>0.52250164581961822</v>
      </c>
      <c r="P85" s="301">
        <f>IFERROR(INDEX('QoL DATA'!$C$17:$WWY$228,MATCH($B85,'QoL DATA'!$A$17:$A$228,0),MATCH(P$3,'QoL DATA'!$C$16:$WWY$16,0)),"-")</f>
        <v>52.869856829614349</v>
      </c>
      <c r="Q85" s="301" t="str">
        <f>IFERROR(INDEX('QoL DATA'!$C$17:$WWY$228,MATCH($B85,'QoL DATA'!$A$17:$A$228,0),MATCH(Q$3,'QoL DATA'!$C$16:$WWY$16,0)),"-")</f>
        <v>-</v>
      </c>
      <c r="R85" s="301" t="str">
        <f>IFERROR(INDEX('QoL DATA'!$C$17:$WWY$228,MATCH($B85,'QoL DATA'!$A$17:$A$228,0),MATCH(R$3,'QoL DATA'!$C$16:$WWY$16,0)),"-")</f>
        <v>-</v>
      </c>
      <c r="S85" s="301">
        <f>IFERROR(INDEX('QoL DATA'!$C$17:$WWY$228,MATCH($B85,'QoL DATA'!$A$17:$A$228,0),MATCH(S$3,'QoL DATA'!$C$16:$WWY$16,0)),"-")</f>
        <v>13.197835554968986</v>
      </c>
      <c r="T85" s="301">
        <f>IFERROR(INDEX('QoL DATA'!$C$17:$WWY$228,MATCH($B85,'QoL DATA'!$A$17:$A$228,0),MATCH(T$3,'QoL DATA'!$C$16:$WWY$16,0)),"-")</f>
        <v>7.1230637076219701</v>
      </c>
      <c r="U85" s="301">
        <f>IFERROR(INDEX('QoL DATA'!$C$17:$WWY$228,MATCH($B85,'QoL DATA'!$A$17:$A$228,0),MATCH(U$3,'QoL DATA'!$C$16:$WWY$16,0)),"-")</f>
        <v>59.226429459536</v>
      </c>
      <c r="V85" s="301">
        <f>IFERROR(INDEX('QoL DATA'!$C$17:$WWY$228,MATCH($B85,'QoL DATA'!$A$17:$A$228,0),MATCH(V$3,'QoL DATA'!$C$16:$WWY$16,0)),"-")</f>
        <v>1.1646350216400001</v>
      </c>
      <c r="W85" s="301">
        <f>IFERROR(INDEX('QoL DATA'!$C$17:$WWY$228,MATCH($B85,'QoL DATA'!$A$17:$A$228,0),MATCH(W$3,'QoL DATA'!$C$16:$WWY$16,0)),"-")</f>
        <v>99.765085856100001</v>
      </c>
      <c r="X85" s="301" t="str">
        <f>IFERROR(INDEX('QoL DATA'!$C$17:$WWY$228,MATCH($B85,'QoL DATA'!$A$17:$A$228,0),MATCH(X$3,'QoL DATA'!$C$16:$WWY$16,0)),"-")</f>
        <v>-</v>
      </c>
      <c r="Y85" s="301">
        <f>IFERROR(INDEX('QoL DATA'!$C$17:$WWY$228,MATCH($B85,'QoL DATA'!$A$17:$A$228,0),MATCH(Y$3,'QoL DATA'!$C$16:$WWY$16,0)),"-")</f>
        <v>867.32</v>
      </c>
      <c r="Z85" s="301">
        <f>IFERROR(INDEX('QoL DATA'!$C$17:$WWY$228,MATCH($B85,'QoL DATA'!$A$17:$A$228,0),MATCH(Z$3,'QoL DATA'!$C$16:$WWY$16,0)),"-")</f>
        <v>5.95</v>
      </c>
      <c r="AA85" s="301">
        <f>IFERROR(INDEX('QoL DATA'!$C$17:$WWY$228,MATCH($B85,'QoL DATA'!$A$17:$A$228,0),MATCH(AA$3,'QoL DATA'!$C$16:$WWY$16,0)),"-")</f>
        <v>5.5400894724449791E-2</v>
      </c>
      <c r="AB85" s="301">
        <f>IFERROR(INDEX('QoL DATA'!$C$17:$WWY$228,MATCH($B85,'QoL DATA'!$A$17:$A$228,0),MATCH(AB$3,'QoL DATA'!$C$16:$WWY$16,0)),"-")</f>
        <v>1.27</v>
      </c>
      <c r="AC85" s="301">
        <f>IFERROR(INDEX('QoL DATA'!$C$17:$WWY$228,MATCH($B85,'QoL DATA'!$A$17:$A$228,0),MATCH(AC$3,'QoL DATA'!$C$16:$WWY$16,0)),"-")</f>
        <v>10320.370000000001</v>
      </c>
      <c r="AD85" s="301">
        <f>IFERROR(INDEX('QoL DATA'!$C$17:$WWY$228,MATCH($B85,'QoL DATA'!$A$17:$A$228,0),MATCH(AD$3,'QoL DATA'!$C$16:$WWY$16,0)),"-")</f>
        <v>6.3056855710518178</v>
      </c>
      <c r="AE85" s="301">
        <f>IFERROR(INDEX('QoL DATA'!$C$17:$WWY$228,MATCH($B85,'QoL DATA'!$A$17:$A$228,0),MATCH(AE$3,'QoL DATA'!$C$16:$WWY$16,0)),"-")</f>
        <v>32.151413512218497</v>
      </c>
      <c r="AF85" s="301">
        <f>IFERROR(INDEX('QoL DATA'!$C$17:$WWY$228,MATCH($B85,'QoL DATA'!$A$17:$A$228,0),MATCH(AF$3,'QoL DATA'!$C$16:$WWY$16,0)),"-")</f>
        <v>9.8000000000000007</v>
      </c>
      <c r="AG85" s="301">
        <f>IFERROR(INDEX('QoL DATA'!$C$17:$WWY$228,MATCH($B85,'QoL DATA'!$A$17:$A$228,0),MATCH(AG$3,'QoL DATA'!$C$16:$WWY$16,0)),"-")</f>
        <v>19.649999999999999</v>
      </c>
      <c r="AH85" s="301" t="str">
        <f>IFERROR(INDEX('QoL DATA'!$C$17:$WWY$228,MATCH($B85,'QoL DATA'!$A$17:$A$228,0),MATCH(AH$3,'QoL DATA'!$C$16:$WWY$16,0)),"-")</f>
        <v>-</v>
      </c>
      <c r="AI85" s="301">
        <f>IFERROR(INDEX('QoL DATA'!$C$17:$WWY$228,MATCH($B85,'QoL DATA'!$A$17:$A$228,0),MATCH(AI$3,'QoL DATA'!$C$16:$WWY$16,0)),"-")</f>
        <v>0</v>
      </c>
      <c r="AJ85" s="301">
        <f>IFERROR(INDEX('QoL DATA'!$C$17:$WWY$228,MATCH($B85,'QoL DATA'!$A$17:$A$228,0),MATCH(AJ$3,'QoL DATA'!$C$16:$WWY$16,0)),"-")</f>
        <v>129.14714624398835</v>
      </c>
      <c r="AK85" s="301">
        <f>IFERROR(INDEX('QoL DATA'!$C$17:$WWY$228,MATCH($B85,'QoL DATA'!$A$17:$A$228,0),MATCH(AK$3,'QoL DATA'!$C$16:$WWY$16,0)),"-")</f>
        <v>13.7</v>
      </c>
      <c r="AL85" s="301">
        <f>IFERROR(INDEX('QoL DATA'!$C$17:$WWY$228,MATCH($B85,'QoL DATA'!$A$17:$A$228,0),MATCH(AL$3,'QoL DATA'!$C$16:$WWY$16,0)),"-")</f>
        <v>12.13</v>
      </c>
      <c r="AM85" s="301">
        <f>IFERROR(INDEX('QoL DATA'!$C$17:$WWY$228,MATCH($B85,'QoL DATA'!$A$17:$A$228,0),MATCH(AM$3,'QoL DATA'!$C$16:$WWY$16,0)),"-")</f>
        <v>7.5</v>
      </c>
      <c r="AN85" s="301">
        <f>IFERROR(INDEX('QoL DATA'!$C$17:$WWY$228,MATCH($B85,'QoL DATA'!$A$17:$A$228,0),MATCH(AN$3,'QoL DATA'!$C$16:$WWY$16,0)),"-")</f>
        <v>67.73</v>
      </c>
      <c r="AO85" s="301">
        <f>IFERROR(INDEX('QoL DATA'!$C$17:$WWY$228,MATCH($B85,'QoL DATA'!$A$17:$A$228,0),MATCH(AO$3,'QoL DATA'!$C$16:$WWY$16,0)),"-")</f>
        <v>14.562530218879759</v>
      </c>
      <c r="AP85" s="301">
        <f>IFERROR(INDEX('QoL DATA'!$C$17:$WWY$228,MATCH($B85,'QoL DATA'!$A$17:$A$228,0),MATCH(AP$3,'QoL DATA'!$C$16:$WWY$16,0)),"-")</f>
        <v>62.53</v>
      </c>
      <c r="AQ85" s="301">
        <f>IFERROR(INDEX('QoL DATA'!$C$17:$WWY$228,MATCH($B85,'QoL DATA'!$A$17:$A$228,0),MATCH(AQ$3,'QoL DATA'!$C$16:$WWY$16,0)),"-")</f>
        <v>56.218905472636813</v>
      </c>
      <c r="AR85" s="301">
        <f>IFERROR(INDEX('QoL DATA'!$C$17:$WWY$228,MATCH($B85,'QoL DATA'!$A$17:$A$228,0),MATCH(AR$3,'QoL DATA'!$C$16:$WWY$16,0)),"-")</f>
        <v>3.69</v>
      </c>
      <c r="AS85" s="301">
        <f>IFERROR(INDEX('QoL DATA'!$C$17:$WWY$228,MATCH($B85,'QoL DATA'!$A$17:$A$228,0),MATCH(AS$3,'QoL DATA'!$C$16:$WWY$16,0)),"-")</f>
        <v>4.2417493943907347</v>
      </c>
      <c r="AT85" s="301">
        <f>IFERROR(INDEX('QoL DATA'!$C$17:$WWY$228,MATCH($B85,'QoL DATA'!$A$17:$A$228,0),MATCH(AT$3,'QoL DATA'!$C$16:$WWY$16,0)),"-")</f>
        <v>57.215158483255692</v>
      </c>
      <c r="AU85" s="327"/>
    </row>
    <row r="86" spans="1:47">
      <c r="A86" s="325" t="str">
        <f>'TQoL Indexes'!B64</f>
        <v>Ilirska Bistrica</v>
      </c>
      <c r="B86" s="326">
        <f>'TQoL Indexes'!C64</f>
        <v>38</v>
      </c>
      <c r="C86" s="301">
        <f>IFERROR(INDEX('QoL DATA'!$C$17:$WWY$228,MATCH($B86,'QoL DATA'!$A$17:$A$228,0),MATCH(C$3,'QoL DATA'!$C$16:$WWY$16,0)),"-")</f>
        <v>83.5</v>
      </c>
      <c r="D86" s="301">
        <f>IFERROR(INDEX('QoL DATA'!$C$17:$WWY$228,MATCH($B86,'QoL DATA'!$A$17:$A$228,0),MATCH(D$3,'QoL DATA'!$C$16:$WWY$16,0)),"-")</f>
        <v>86.4</v>
      </c>
      <c r="E86" s="301">
        <f>IFERROR(INDEX('QoL DATA'!$C$17:$WWY$228,MATCH($B86,'QoL DATA'!$A$17:$A$228,0),MATCH(E$3,'QoL DATA'!$C$16:$WWY$16,0)),"-")</f>
        <v>102.2</v>
      </c>
      <c r="F86" s="301">
        <f>IFERROR(INDEX('QoL DATA'!$C$17:$WWY$228,MATCH($B86,'QoL DATA'!$A$17:$A$228,0),MATCH(F$3,'QoL DATA'!$C$16:$WWY$16,0)),"-")</f>
        <v>63.045722713864308</v>
      </c>
      <c r="G86" s="301">
        <f>IFERROR(INDEX('QoL DATA'!$C$17:$WWY$228,MATCH($B86,'QoL DATA'!$A$17:$A$228,0),MATCH(G$3,'QoL DATA'!$C$16:$WWY$16,0)),"-")</f>
        <v>94.638643067846601</v>
      </c>
      <c r="H86" s="301">
        <f>IFERROR(INDEX('QoL DATA'!$C$17:$WWY$228,MATCH($B86,'QoL DATA'!$A$17:$A$228,0),MATCH(H$3,'QoL DATA'!$C$16:$WWY$16,0)),"-")</f>
        <v>3</v>
      </c>
      <c r="I86" s="301">
        <f>IFERROR(INDEX('QoL DATA'!$C$17:$WWY$228,MATCH($B86,'QoL DATA'!$A$17:$A$228,0),MATCH(I$3,'QoL DATA'!$C$16:$WWY$16,0)),"-")</f>
        <v>44.498357718722012</v>
      </c>
      <c r="J86" s="301">
        <f>IFERROR(INDEX('QoL DATA'!$C$17:$WWY$228,MATCH($B86,'QoL DATA'!$A$17:$A$228,0),MATCH(J$3,'QoL DATA'!$C$16:$WWY$16,0)),"-")</f>
        <v>90.730088495575217</v>
      </c>
      <c r="K86" s="301">
        <f>IFERROR(INDEX('QoL DATA'!$C$17:$WWY$228,MATCH($B86,'QoL DATA'!$A$17:$A$228,0),MATCH(K$3,'QoL DATA'!$C$16:$WWY$16,0)),"-")</f>
        <v>96.37</v>
      </c>
      <c r="L86" s="301">
        <f>IFERROR(INDEX('QoL DATA'!$C$17:$WWY$228,MATCH($B86,'QoL DATA'!$A$17:$A$228,0),MATCH(L$3,'QoL DATA'!$C$16:$WWY$16,0)),"-")</f>
        <v>0.13133208255159476</v>
      </c>
      <c r="M86" s="301">
        <f>IFERROR(INDEX('QoL DATA'!$C$17:$WWY$228,MATCH($B86,'QoL DATA'!$A$17:$A$228,0),MATCH(M$3,'QoL DATA'!$C$16:$WWY$16,0)),"-")</f>
        <v>49.3</v>
      </c>
      <c r="N86" s="301">
        <f>IFERROR(INDEX('QoL DATA'!$C$17:$WWY$228,MATCH($B86,'QoL DATA'!$A$17:$A$228,0),MATCH(N$3,'QoL DATA'!$C$16:$WWY$16,0)),"-")</f>
        <v>62.3</v>
      </c>
      <c r="O86" s="301">
        <f>IFERROR(INDEX('QoL DATA'!$C$17:$WWY$228,MATCH($B86,'QoL DATA'!$A$17:$A$228,0),MATCH(O$3,'QoL DATA'!$C$16:$WWY$16,0)),"-")</f>
        <v>1.8828297218264975</v>
      </c>
      <c r="P86" s="301">
        <f>IFERROR(INDEX('QoL DATA'!$C$17:$WWY$228,MATCH($B86,'QoL DATA'!$A$17:$A$228,0),MATCH(P$3,'QoL DATA'!$C$16:$WWY$16,0)),"-")</f>
        <v>54.505899705014748</v>
      </c>
      <c r="Q86" s="301" t="str">
        <f>IFERROR(INDEX('QoL DATA'!$C$17:$WWY$228,MATCH($B86,'QoL DATA'!$A$17:$A$228,0),MATCH(Q$3,'QoL DATA'!$C$16:$WWY$16,0)),"-")</f>
        <v>-</v>
      </c>
      <c r="R86" s="301" t="str">
        <f>IFERROR(INDEX('QoL DATA'!$C$17:$WWY$228,MATCH($B86,'QoL DATA'!$A$17:$A$228,0),MATCH(R$3,'QoL DATA'!$C$16:$WWY$16,0)),"-")</f>
        <v>-</v>
      </c>
      <c r="S86" s="301">
        <f>IFERROR(INDEX('QoL DATA'!$C$17:$WWY$228,MATCH($B86,'QoL DATA'!$A$17:$A$228,0),MATCH(S$3,'QoL DATA'!$C$16:$WWY$16,0)),"-")</f>
        <v>30.097817908201655</v>
      </c>
      <c r="T86" s="301">
        <f>IFERROR(INDEX('QoL DATA'!$C$17:$WWY$228,MATCH($B86,'QoL DATA'!$A$17:$A$228,0),MATCH(T$3,'QoL DATA'!$C$16:$WWY$16,0)),"-")</f>
        <v>9.1886891780100779</v>
      </c>
      <c r="U86" s="301">
        <f>IFERROR(INDEX('QoL DATA'!$C$17:$WWY$228,MATCH($B86,'QoL DATA'!$A$17:$A$228,0),MATCH(U$3,'QoL DATA'!$C$16:$WWY$16,0)),"-")</f>
        <v>76.534981122417392</v>
      </c>
      <c r="V86" s="301">
        <f>IFERROR(INDEX('QoL DATA'!$C$17:$WWY$228,MATCH($B86,'QoL DATA'!$A$17:$A$228,0),MATCH(V$3,'QoL DATA'!$C$16:$WWY$16,0)),"-")</f>
        <v>2.0039851524599999</v>
      </c>
      <c r="W86" s="301">
        <f>IFERROR(INDEX('QoL DATA'!$C$17:$WWY$228,MATCH($B86,'QoL DATA'!$A$17:$A$228,0),MATCH(W$3,'QoL DATA'!$C$16:$WWY$16,0)),"-")</f>
        <v>65.958536076000001</v>
      </c>
      <c r="X86" s="301" t="str">
        <f>IFERROR(INDEX('QoL DATA'!$C$17:$WWY$228,MATCH($B86,'QoL DATA'!$A$17:$A$228,0),MATCH(X$3,'QoL DATA'!$C$16:$WWY$16,0)),"-")</f>
        <v>-</v>
      </c>
      <c r="Y86" s="301">
        <f>IFERROR(INDEX('QoL DATA'!$C$17:$WWY$228,MATCH($B86,'QoL DATA'!$A$17:$A$228,0),MATCH(Y$3,'QoL DATA'!$C$16:$WWY$16,0)),"-")</f>
        <v>958.82</v>
      </c>
      <c r="Z86" s="301">
        <f>IFERROR(INDEX('QoL DATA'!$C$17:$WWY$228,MATCH($B86,'QoL DATA'!$A$17:$A$228,0),MATCH(Z$3,'QoL DATA'!$C$16:$WWY$16,0)),"-")</f>
        <v>4.66</v>
      </c>
      <c r="AA86" s="301">
        <f>IFERROR(INDEX('QoL DATA'!$C$17:$WWY$228,MATCH($B86,'QoL DATA'!$A$17:$A$228,0),MATCH(AA$3,'QoL DATA'!$C$16:$WWY$16,0)),"-")</f>
        <v>0.11030547262218168</v>
      </c>
      <c r="AB86" s="301">
        <f>IFERROR(INDEX('QoL DATA'!$C$17:$WWY$228,MATCH($B86,'QoL DATA'!$A$17:$A$228,0),MATCH(AB$3,'QoL DATA'!$C$16:$WWY$16,0)),"-")</f>
        <v>1.23</v>
      </c>
      <c r="AC86" s="301">
        <f>IFERROR(INDEX('QoL DATA'!$C$17:$WWY$228,MATCH($B86,'QoL DATA'!$A$17:$A$228,0),MATCH(AC$3,'QoL DATA'!$C$16:$WWY$16,0)),"-")</f>
        <v>9953.4699999999993</v>
      </c>
      <c r="AD86" s="301">
        <f>IFERROR(INDEX('QoL DATA'!$C$17:$WWY$228,MATCH($B86,'QoL DATA'!$A$17:$A$228,0),MATCH(AD$3,'QoL DATA'!$C$16:$WWY$16,0)),"-")</f>
        <v>7.0831973011209053</v>
      </c>
      <c r="AE86" s="301">
        <f>IFERROR(INDEX('QoL DATA'!$C$17:$WWY$228,MATCH($B86,'QoL DATA'!$A$17:$A$228,0),MATCH(AE$3,'QoL DATA'!$C$16:$WWY$16,0)),"-")</f>
        <v>26.207366984993179</v>
      </c>
      <c r="AF86" s="301">
        <f>IFERROR(INDEX('QoL DATA'!$C$17:$WWY$228,MATCH($B86,'QoL DATA'!$A$17:$A$228,0),MATCH(AF$3,'QoL DATA'!$C$16:$WWY$16,0)),"-")</f>
        <v>12.5</v>
      </c>
      <c r="AG86" s="301">
        <f>IFERROR(INDEX('QoL DATA'!$C$17:$WWY$228,MATCH($B86,'QoL DATA'!$A$17:$A$228,0),MATCH(AG$3,'QoL DATA'!$C$16:$WWY$16,0)),"-")</f>
        <v>21.19</v>
      </c>
      <c r="AH86" s="301" t="str">
        <f>IFERROR(INDEX('QoL DATA'!$C$17:$WWY$228,MATCH($B86,'QoL DATA'!$A$17:$A$228,0),MATCH(AH$3,'QoL DATA'!$C$16:$WWY$16,0)),"-")</f>
        <v>-</v>
      </c>
      <c r="AI86" s="301">
        <f>IFERROR(INDEX('QoL DATA'!$C$17:$WWY$228,MATCH($B86,'QoL DATA'!$A$17:$A$228,0),MATCH(AI$3,'QoL DATA'!$C$16:$WWY$16,0)),"-")</f>
        <v>101.72289266130851</v>
      </c>
      <c r="AJ86" s="301">
        <f>IFERROR(INDEX('QoL DATA'!$C$17:$WWY$228,MATCH($B86,'QoL DATA'!$A$17:$A$228,0),MATCH(AJ$3,'QoL DATA'!$C$16:$WWY$16,0)),"-")</f>
        <v>85.632749841734821</v>
      </c>
      <c r="AK86" s="301">
        <f>IFERROR(INDEX('QoL DATA'!$C$17:$WWY$228,MATCH($B86,'QoL DATA'!$A$17:$A$228,0),MATCH(AK$3,'QoL DATA'!$C$16:$WWY$16,0)),"-")</f>
        <v>20.04</v>
      </c>
      <c r="AL86" s="301">
        <f>IFERROR(INDEX('QoL DATA'!$C$17:$WWY$228,MATCH($B86,'QoL DATA'!$A$17:$A$228,0),MATCH(AL$3,'QoL DATA'!$C$16:$WWY$16,0)),"-")</f>
        <v>15.5</v>
      </c>
      <c r="AM86" s="301">
        <f>IFERROR(INDEX('QoL DATA'!$C$17:$WWY$228,MATCH($B86,'QoL DATA'!$A$17:$A$228,0),MATCH(AM$3,'QoL DATA'!$C$16:$WWY$16,0)),"-")</f>
        <v>7.3</v>
      </c>
      <c r="AN86" s="301">
        <f>IFERROR(INDEX('QoL DATA'!$C$17:$WWY$228,MATCH($B86,'QoL DATA'!$A$17:$A$228,0),MATCH(AN$3,'QoL DATA'!$C$16:$WWY$16,0)),"-")</f>
        <v>70.83</v>
      </c>
      <c r="AO86" s="301">
        <f>IFERROR(INDEX('QoL DATA'!$C$17:$WWY$228,MATCH($B86,'QoL DATA'!$A$17:$A$228,0),MATCH(AO$3,'QoL DATA'!$C$16:$WWY$16,0)),"-")</f>
        <v>2.8812147374001289</v>
      </c>
      <c r="AP86" s="301">
        <f>IFERROR(INDEX('QoL DATA'!$C$17:$WWY$228,MATCH($B86,'QoL DATA'!$A$17:$A$228,0),MATCH(AP$3,'QoL DATA'!$C$16:$WWY$16,0)),"-")</f>
        <v>83.22</v>
      </c>
      <c r="AQ86" s="301">
        <f>IFERROR(INDEX('QoL DATA'!$C$17:$WWY$228,MATCH($B86,'QoL DATA'!$A$17:$A$228,0),MATCH(AQ$3,'QoL DATA'!$C$16:$WWY$16,0)),"-")</f>
        <v>48.89855860756051</v>
      </c>
      <c r="AR86" s="301">
        <f>IFERROR(INDEX('QoL DATA'!$C$17:$WWY$228,MATCH($B86,'QoL DATA'!$A$17:$A$228,0),MATCH(AR$3,'QoL DATA'!$C$16:$WWY$16,0)),"-")</f>
        <v>3.85</v>
      </c>
      <c r="AS86" s="301">
        <f>IFERROR(INDEX('QoL DATA'!$C$17:$WWY$228,MATCH($B86,'QoL DATA'!$A$17:$A$228,0),MATCH(AS$3,'QoL DATA'!$C$16:$WWY$16,0)),"-")</f>
        <v>0.56667848399751986</v>
      </c>
      <c r="AT86" s="301">
        <f>IFERROR(INDEX('QoL DATA'!$C$17:$WWY$228,MATCH($B86,'QoL DATA'!$A$17:$A$228,0),MATCH(AT$3,'QoL DATA'!$C$16:$WWY$16,0)),"-")</f>
        <v>72.563712885311702</v>
      </c>
      <c r="AU86" s="327"/>
    </row>
    <row r="87" spans="1:47">
      <c r="A87" s="325" t="str">
        <f>'TQoL Indexes'!B65</f>
        <v>Ivančna Gorica</v>
      </c>
      <c r="B87" s="326">
        <f>'TQoL Indexes'!C65</f>
        <v>39</v>
      </c>
      <c r="C87" s="301">
        <f>IFERROR(INDEX('QoL DATA'!$C$17:$WWY$228,MATCH($B87,'QoL DATA'!$A$17:$A$228,0),MATCH(C$3,'QoL DATA'!$C$16:$WWY$16,0)),"-")</f>
        <v>62.698247078464107</v>
      </c>
      <c r="D87" s="301">
        <f>IFERROR(INDEX('QoL DATA'!$C$17:$WWY$228,MATCH($B87,'QoL DATA'!$A$17:$A$228,0),MATCH(D$3,'QoL DATA'!$C$16:$WWY$16,0)),"-")</f>
        <v>91.1</v>
      </c>
      <c r="E87" s="301">
        <f>IFERROR(INDEX('QoL DATA'!$C$17:$WWY$228,MATCH($B87,'QoL DATA'!$A$17:$A$228,0),MATCH(E$3,'QoL DATA'!$C$16:$WWY$16,0)),"-")</f>
        <v>572.20000000000005</v>
      </c>
      <c r="F87" s="301">
        <f>IFERROR(INDEX('QoL DATA'!$C$17:$WWY$228,MATCH($B87,'QoL DATA'!$A$17:$A$228,0),MATCH(F$3,'QoL DATA'!$C$16:$WWY$16,0)),"-")</f>
        <v>70.478123590437519</v>
      </c>
      <c r="G87" s="301">
        <f>IFERROR(INDEX('QoL DATA'!$C$17:$WWY$228,MATCH($B87,'QoL DATA'!$A$17:$A$228,0),MATCH(G$3,'QoL DATA'!$C$16:$WWY$16,0)),"-")</f>
        <v>67.42219215155616</v>
      </c>
      <c r="H87" s="301">
        <f>IFERROR(INDEX('QoL DATA'!$C$17:$WWY$228,MATCH($B87,'QoL DATA'!$A$17:$A$228,0),MATCH(H$3,'QoL DATA'!$C$16:$WWY$16,0)),"-")</f>
        <v>3</v>
      </c>
      <c r="I87" s="301">
        <f>IFERROR(INDEX('QoL DATA'!$C$17:$WWY$228,MATCH($B87,'QoL DATA'!$A$17:$A$228,0),MATCH(I$3,'QoL DATA'!$C$16:$WWY$16,0)),"-")</f>
        <v>67.710107476361074</v>
      </c>
      <c r="J87" s="301">
        <f>IFERROR(INDEX('QoL DATA'!$C$17:$WWY$228,MATCH($B87,'QoL DATA'!$A$17:$A$228,0),MATCH(J$3,'QoL DATA'!$C$16:$WWY$16,0)),"-")</f>
        <v>91.429860171402794</v>
      </c>
      <c r="K87" s="301">
        <f>IFERROR(INDEX('QoL DATA'!$C$17:$WWY$228,MATCH($B87,'QoL DATA'!$A$17:$A$228,0),MATCH(K$3,'QoL DATA'!$C$16:$WWY$16,0)),"-")</f>
        <v>29.43</v>
      </c>
      <c r="L87" s="301">
        <f>IFERROR(INDEX('QoL DATA'!$C$17:$WWY$228,MATCH($B87,'QoL DATA'!$A$17:$A$228,0),MATCH(L$3,'QoL DATA'!$C$16:$WWY$16,0)),"-")</f>
        <v>5.1312447078746821</v>
      </c>
      <c r="M87" s="301">
        <f>IFERROR(INDEX('QoL DATA'!$C$17:$WWY$228,MATCH($B87,'QoL DATA'!$A$17:$A$228,0),MATCH(M$3,'QoL DATA'!$C$16:$WWY$16,0)),"-")</f>
        <v>27.3</v>
      </c>
      <c r="N87" s="301">
        <f>IFERROR(INDEX('QoL DATA'!$C$17:$WWY$228,MATCH($B87,'QoL DATA'!$A$17:$A$228,0),MATCH(N$3,'QoL DATA'!$C$16:$WWY$16,0)),"-")</f>
        <v>60.9</v>
      </c>
      <c r="O87" s="301">
        <f>IFERROR(INDEX('QoL DATA'!$C$17:$WWY$228,MATCH($B87,'QoL DATA'!$A$17:$A$228,0),MATCH(O$3,'QoL DATA'!$C$16:$WWY$16,0)),"-")</f>
        <v>0.9286103858427619</v>
      </c>
      <c r="P87" s="301">
        <f>IFERROR(INDEX('QoL DATA'!$C$17:$WWY$228,MATCH($B87,'QoL DATA'!$A$17:$A$228,0),MATCH(P$3,'QoL DATA'!$C$16:$WWY$16,0)),"-")</f>
        <v>53.241993685160125</v>
      </c>
      <c r="Q87" s="301" t="str">
        <f>IFERROR(INDEX('QoL DATA'!$C$17:$WWY$228,MATCH($B87,'QoL DATA'!$A$17:$A$228,0),MATCH(Q$3,'QoL DATA'!$C$16:$WWY$16,0)),"-")</f>
        <v>-</v>
      </c>
      <c r="R87" s="301" t="str">
        <f>IFERROR(INDEX('QoL DATA'!$C$17:$WWY$228,MATCH($B87,'QoL DATA'!$A$17:$A$228,0),MATCH(R$3,'QoL DATA'!$C$16:$WWY$16,0)),"-")</f>
        <v>-</v>
      </c>
      <c r="S87" s="301">
        <f>IFERROR(INDEX('QoL DATA'!$C$17:$WWY$228,MATCH($B87,'QoL DATA'!$A$17:$A$228,0),MATCH(S$3,'QoL DATA'!$C$16:$WWY$16,0)),"-")</f>
        <v>77.014218009478682</v>
      </c>
      <c r="T87" s="301">
        <f>IFERROR(INDEX('QoL DATA'!$C$17:$WWY$228,MATCH($B87,'QoL DATA'!$A$17:$A$228,0),MATCH(T$3,'QoL DATA'!$C$16:$WWY$16,0)),"-")</f>
        <v>5.7552843601895702</v>
      </c>
      <c r="U87" s="301">
        <f>IFERROR(INDEX('QoL DATA'!$C$17:$WWY$228,MATCH($B87,'QoL DATA'!$A$17:$A$228,0),MATCH(U$3,'QoL DATA'!$C$16:$WWY$16,0)),"-")</f>
        <v>61.379522638385183</v>
      </c>
      <c r="V87" s="301">
        <f>IFERROR(INDEX('QoL DATA'!$C$17:$WWY$228,MATCH($B87,'QoL DATA'!$A$17:$A$228,0),MATCH(V$3,'QoL DATA'!$C$16:$WWY$16,0)),"-")</f>
        <v>0.80399696974299995</v>
      </c>
      <c r="W87" s="301">
        <f>IFERROR(INDEX('QoL DATA'!$C$17:$WWY$228,MATCH($B87,'QoL DATA'!$A$17:$A$228,0),MATCH(W$3,'QoL DATA'!$C$16:$WWY$16,0)),"-")</f>
        <v>27.4471642747</v>
      </c>
      <c r="X87" s="301" t="str">
        <f>IFERROR(INDEX('QoL DATA'!$C$17:$WWY$228,MATCH($B87,'QoL DATA'!$A$17:$A$228,0),MATCH(X$3,'QoL DATA'!$C$16:$WWY$16,0)),"-")</f>
        <v>-</v>
      </c>
      <c r="Y87" s="301">
        <f>IFERROR(INDEX('QoL DATA'!$C$17:$WWY$228,MATCH($B87,'QoL DATA'!$A$17:$A$228,0),MATCH(Y$3,'QoL DATA'!$C$16:$WWY$16,0)),"-")</f>
        <v>961.51</v>
      </c>
      <c r="Z87" s="301">
        <f>IFERROR(INDEX('QoL DATA'!$C$17:$WWY$228,MATCH($B87,'QoL DATA'!$A$17:$A$228,0),MATCH(Z$3,'QoL DATA'!$C$16:$WWY$16,0)),"-")</f>
        <v>6.57</v>
      </c>
      <c r="AA87" s="301">
        <f>IFERROR(INDEX('QoL DATA'!$C$17:$WWY$228,MATCH($B87,'QoL DATA'!$A$17:$A$228,0),MATCH(AA$3,'QoL DATA'!$C$16:$WWY$16,0)),"-")</f>
        <v>5.5213707723170746E-2</v>
      </c>
      <c r="AB87" s="301">
        <f>IFERROR(INDEX('QoL DATA'!$C$17:$WWY$228,MATCH($B87,'QoL DATA'!$A$17:$A$228,0),MATCH(AB$3,'QoL DATA'!$C$16:$WWY$16,0)),"-")</f>
        <v>1.57</v>
      </c>
      <c r="AC87" s="301">
        <f>IFERROR(INDEX('QoL DATA'!$C$17:$WWY$228,MATCH($B87,'QoL DATA'!$A$17:$A$228,0),MATCH(AC$3,'QoL DATA'!$C$16:$WWY$16,0)),"-")</f>
        <v>10761.61</v>
      </c>
      <c r="AD87" s="301">
        <f>IFERROR(INDEX('QoL DATA'!$C$17:$WWY$228,MATCH($B87,'QoL DATA'!$A$17:$A$228,0),MATCH(AD$3,'QoL DATA'!$C$16:$WWY$16,0)),"-")</f>
        <v>5.5637130325106829</v>
      </c>
      <c r="AE87" s="301">
        <f>IFERROR(INDEX('QoL DATA'!$C$17:$WWY$228,MATCH($B87,'QoL DATA'!$A$17:$A$228,0),MATCH(AE$3,'QoL DATA'!$C$16:$WWY$16,0)),"-")</f>
        <v>31.020874441790426</v>
      </c>
      <c r="AF87" s="301">
        <f>IFERROR(INDEX('QoL DATA'!$C$17:$WWY$228,MATCH($B87,'QoL DATA'!$A$17:$A$228,0),MATCH(AF$3,'QoL DATA'!$C$16:$WWY$16,0)),"-")</f>
        <v>9.8000000000000007</v>
      </c>
      <c r="AG87" s="301">
        <f>IFERROR(INDEX('QoL DATA'!$C$17:$WWY$228,MATCH($B87,'QoL DATA'!$A$17:$A$228,0),MATCH(AG$3,'QoL DATA'!$C$16:$WWY$16,0)),"-")</f>
        <v>23.51</v>
      </c>
      <c r="AH87" s="301" t="str">
        <f>IFERROR(INDEX('QoL DATA'!$C$17:$WWY$228,MATCH($B87,'QoL DATA'!$A$17:$A$228,0),MATCH(AH$3,'QoL DATA'!$C$16:$WWY$16,0)),"-")</f>
        <v>-</v>
      </c>
      <c r="AI87" s="301">
        <f>IFERROR(INDEX('QoL DATA'!$C$17:$WWY$228,MATCH($B87,'QoL DATA'!$A$17:$A$228,0),MATCH(AI$3,'QoL DATA'!$C$16:$WWY$16,0)),"-")</f>
        <v>10.927914032869786</v>
      </c>
      <c r="AJ87" s="301">
        <f>IFERROR(INDEX('QoL DATA'!$C$17:$WWY$228,MATCH($B87,'QoL DATA'!$A$17:$A$228,0),MATCH(AJ$3,'QoL DATA'!$C$16:$WWY$16,0)),"-")</f>
        <v>94.315635619160389</v>
      </c>
      <c r="AK87" s="301">
        <f>IFERROR(INDEX('QoL DATA'!$C$17:$WWY$228,MATCH($B87,'QoL DATA'!$A$17:$A$228,0),MATCH(AK$3,'QoL DATA'!$C$16:$WWY$16,0)),"-")</f>
        <v>21.4</v>
      </c>
      <c r="AL87" s="301">
        <f>IFERROR(INDEX('QoL DATA'!$C$17:$WWY$228,MATCH($B87,'QoL DATA'!$A$17:$A$228,0),MATCH(AL$3,'QoL DATA'!$C$16:$WWY$16,0)),"-")</f>
        <v>13.33</v>
      </c>
      <c r="AM87" s="301">
        <f>IFERROR(INDEX('QoL DATA'!$C$17:$WWY$228,MATCH($B87,'QoL DATA'!$A$17:$A$228,0),MATCH(AM$3,'QoL DATA'!$C$16:$WWY$16,0)),"-")</f>
        <v>7.5</v>
      </c>
      <c r="AN87" s="301">
        <f>IFERROR(INDEX('QoL DATA'!$C$17:$WWY$228,MATCH($B87,'QoL DATA'!$A$17:$A$228,0),MATCH(AN$3,'QoL DATA'!$C$16:$WWY$16,0)),"-")</f>
        <v>68.349999999999994</v>
      </c>
      <c r="AO87" s="301">
        <f>IFERROR(INDEX('QoL DATA'!$C$17:$WWY$228,MATCH($B87,'QoL DATA'!$A$17:$A$228,0),MATCH(AO$3,'QoL DATA'!$C$16:$WWY$16,0)),"-")</f>
        <v>14.562530218879759</v>
      </c>
      <c r="AP87" s="301">
        <f>IFERROR(INDEX('QoL DATA'!$C$17:$WWY$228,MATCH($B87,'QoL DATA'!$A$17:$A$228,0),MATCH(AP$3,'QoL DATA'!$C$16:$WWY$16,0)),"-")</f>
        <v>67.459999999999994</v>
      </c>
      <c r="AQ87" s="301">
        <f>IFERROR(INDEX('QoL DATA'!$C$17:$WWY$228,MATCH($B87,'QoL DATA'!$A$17:$A$228,0),MATCH(AQ$3,'QoL DATA'!$C$16:$WWY$16,0)),"-")</f>
        <v>54.345078211407802</v>
      </c>
      <c r="AR87" s="301">
        <f>IFERROR(INDEX('QoL DATA'!$C$17:$WWY$228,MATCH($B87,'QoL DATA'!$A$17:$A$228,0),MATCH(AR$3,'QoL DATA'!$C$16:$WWY$16,0)),"-")</f>
        <v>3.69</v>
      </c>
      <c r="AS87" s="301">
        <f>IFERROR(INDEX('QoL DATA'!$C$17:$WWY$228,MATCH($B87,'QoL DATA'!$A$17:$A$228,0),MATCH(AS$3,'QoL DATA'!$C$16:$WWY$16,0)),"-")</f>
        <v>1.2202105929378309</v>
      </c>
      <c r="AT87" s="301">
        <f>IFERROR(INDEX('QoL DATA'!$C$17:$WWY$228,MATCH($B87,'QoL DATA'!$A$17:$A$228,0),MATCH(AT$3,'QoL DATA'!$C$16:$WWY$16,0)),"-")</f>
        <v>60.092930709613981</v>
      </c>
      <c r="AU87" s="327"/>
    </row>
    <row r="88" spans="1:47">
      <c r="A88" s="325" t="str">
        <f>'TQoL Indexes'!B66</f>
        <v>Izola/Isola</v>
      </c>
      <c r="B88" s="326">
        <f>'TQoL Indexes'!C66</f>
        <v>40</v>
      </c>
      <c r="C88" s="301">
        <f>IFERROR(INDEX('QoL DATA'!$C$17:$WWY$228,MATCH($B88,'QoL DATA'!$A$17:$A$228,0),MATCH(C$3,'QoL DATA'!$C$16:$WWY$16,0)),"-")</f>
        <v>95.306888671237346</v>
      </c>
      <c r="D88" s="301">
        <f>IFERROR(INDEX('QoL DATA'!$C$17:$WWY$228,MATCH($B88,'QoL DATA'!$A$17:$A$228,0),MATCH(D$3,'QoL DATA'!$C$16:$WWY$16,0)),"-")</f>
        <v>73.099999999999994</v>
      </c>
      <c r="E88" s="301">
        <f>IFERROR(INDEX('QoL DATA'!$C$17:$WWY$228,MATCH($B88,'QoL DATA'!$A$17:$A$228,0),MATCH(E$3,'QoL DATA'!$C$16:$WWY$16,0)),"-")</f>
        <v>564.79999999999995</v>
      </c>
      <c r="F88" s="301">
        <f>IFERROR(INDEX('QoL DATA'!$C$17:$WWY$228,MATCH($B88,'QoL DATA'!$A$17:$A$228,0),MATCH(F$3,'QoL DATA'!$C$16:$WWY$16,0)),"-")</f>
        <v>95.985804875210889</v>
      </c>
      <c r="G88" s="301">
        <f>IFERROR(INDEX('QoL DATA'!$C$17:$WWY$228,MATCH($B88,'QoL DATA'!$A$17:$A$228,0),MATCH(G$3,'QoL DATA'!$C$16:$WWY$16,0)),"-")</f>
        <v>99.901099540403749</v>
      </c>
      <c r="H88" s="301">
        <f>IFERROR(INDEX('QoL DATA'!$C$17:$WWY$228,MATCH($B88,'QoL DATA'!$A$17:$A$228,0),MATCH(H$3,'QoL DATA'!$C$16:$WWY$16,0)),"-")</f>
        <v>2</v>
      </c>
      <c r="I88" s="301">
        <f>IFERROR(INDEX('QoL DATA'!$C$17:$WWY$228,MATCH($B88,'QoL DATA'!$A$17:$A$228,0),MATCH(I$3,'QoL DATA'!$C$16:$WWY$16,0)),"-")</f>
        <v>97.476782898195196</v>
      </c>
      <c r="J88" s="301">
        <f>IFERROR(INDEX('QoL DATA'!$C$17:$WWY$228,MATCH($B88,'QoL DATA'!$A$17:$A$228,0),MATCH(J$3,'QoL DATA'!$C$16:$WWY$16,0)),"-")</f>
        <v>96.742102507417542</v>
      </c>
      <c r="K88" s="301">
        <f>IFERROR(INDEX('QoL DATA'!$C$17:$WWY$228,MATCH($B88,'QoL DATA'!$A$17:$A$228,0),MATCH(K$3,'QoL DATA'!$C$16:$WWY$16,0)),"-")</f>
        <v>41.37</v>
      </c>
      <c r="L88" s="301">
        <f>IFERROR(INDEX('QoL DATA'!$C$17:$WWY$228,MATCH($B88,'QoL DATA'!$A$17:$A$228,0),MATCH(L$3,'QoL DATA'!$C$16:$WWY$16,0)),"-")</f>
        <v>2.8587602604019247</v>
      </c>
      <c r="M88" s="301">
        <f>IFERROR(INDEX('QoL DATA'!$C$17:$WWY$228,MATCH($B88,'QoL DATA'!$A$17:$A$228,0),MATCH(M$3,'QoL DATA'!$C$16:$WWY$16,0)),"-")</f>
        <v>34.5</v>
      </c>
      <c r="N88" s="301">
        <f>IFERROR(INDEX('QoL DATA'!$C$17:$WWY$228,MATCH($B88,'QoL DATA'!$A$17:$A$228,0),MATCH(N$3,'QoL DATA'!$C$16:$WWY$16,0)),"-")</f>
        <v>85.4</v>
      </c>
      <c r="O88" s="301">
        <f>IFERROR(INDEX('QoL DATA'!$C$17:$WWY$228,MATCH($B88,'QoL DATA'!$A$17:$A$228,0),MATCH(O$3,'QoL DATA'!$C$16:$WWY$16,0)),"-")</f>
        <v>1.9331364156971487</v>
      </c>
      <c r="P88" s="301">
        <f>IFERROR(INDEX('QoL DATA'!$C$17:$WWY$228,MATCH($B88,'QoL DATA'!$A$17:$A$228,0),MATCH(P$3,'QoL DATA'!$C$16:$WWY$16,0)),"-")</f>
        <v>93.367851532957118</v>
      </c>
      <c r="Q88" s="301" t="str">
        <f>IFERROR(INDEX('QoL DATA'!$C$17:$WWY$228,MATCH($B88,'QoL DATA'!$A$17:$A$228,0),MATCH(Q$3,'QoL DATA'!$C$16:$WWY$16,0)),"-")</f>
        <v>-</v>
      </c>
      <c r="R88" s="301" t="str">
        <f>IFERROR(INDEX('QoL DATA'!$C$17:$WWY$228,MATCH($B88,'QoL DATA'!$A$17:$A$228,0),MATCH(R$3,'QoL DATA'!$C$16:$WWY$16,0)),"-")</f>
        <v>-</v>
      </c>
      <c r="S88" s="301">
        <f>IFERROR(INDEX('QoL DATA'!$C$17:$WWY$228,MATCH($B88,'QoL DATA'!$A$17:$A$228,0),MATCH(S$3,'QoL DATA'!$C$16:$WWY$16,0)),"-")</f>
        <v>36.659131178591068</v>
      </c>
      <c r="T88" s="301">
        <f>IFERROR(INDEX('QoL DATA'!$C$17:$WWY$228,MATCH($B88,'QoL DATA'!$A$17:$A$228,0),MATCH(T$3,'QoL DATA'!$C$16:$WWY$16,0)),"-")</f>
        <v>4.2536697804197505</v>
      </c>
      <c r="U88" s="301">
        <f>IFERROR(INDEX('QoL DATA'!$C$17:$WWY$228,MATCH($B88,'QoL DATA'!$A$17:$A$228,0),MATCH(U$3,'QoL DATA'!$C$16:$WWY$16,0)),"-")</f>
        <v>31.762824086321</v>
      </c>
      <c r="V88" s="301">
        <f>IFERROR(INDEX('QoL DATA'!$C$17:$WWY$228,MATCH($B88,'QoL DATA'!$A$17:$A$228,0),MATCH(V$3,'QoL DATA'!$C$16:$WWY$16,0)),"-")</f>
        <v>4.7128253707400001</v>
      </c>
      <c r="W88" s="301">
        <f>IFERROR(INDEX('QoL DATA'!$C$17:$WWY$228,MATCH($B88,'QoL DATA'!$A$17:$A$228,0),MATCH(W$3,'QoL DATA'!$C$16:$WWY$16,0)),"-")</f>
        <v>4.6005211642499999</v>
      </c>
      <c r="X88" s="301" t="str">
        <f>IFERROR(INDEX('QoL DATA'!$C$17:$WWY$228,MATCH($B88,'QoL DATA'!$A$17:$A$228,0),MATCH(X$3,'QoL DATA'!$C$16:$WWY$16,0)),"-")</f>
        <v>-</v>
      </c>
      <c r="Y88" s="301">
        <f>IFERROR(INDEX('QoL DATA'!$C$17:$WWY$228,MATCH($B88,'QoL DATA'!$A$17:$A$228,0),MATCH(Y$3,'QoL DATA'!$C$16:$WWY$16,0)),"-")</f>
        <v>869.46</v>
      </c>
      <c r="Z88" s="301">
        <f>IFERROR(INDEX('QoL DATA'!$C$17:$WWY$228,MATCH($B88,'QoL DATA'!$A$17:$A$228,0),MATCH(Z$3,'QoL DATA'!$C$16:$WWY$16,0)),"-")</f>
        <v>4.72</v>
      </c>
      <c r="AA88" s="301">
        <f>IFERROR(INDEX('QoL DATA'!$C$17:$WWY$228,MATCH($B88,'QoL DATA'!$A$17:$A$228,0),MATCH(AA$3,'QoL DATA'!$C$16:$WWY$16,0)),"-")</f>
        <v>3.7402053372730164E-2</v>
      </c>
      <c r="AB88" s="301">
        <f>IFERROR(INDEX('QoL DATA'!$C$17:$WWY$228,MATCH($B88,'QoL DATA'!$A$17:$A$228,0),MATCH(AB$3,'QoL DATA'!$C$16:$WWY$16,0)),"-")</f>
        <v>0.87</v>
      </c>
      <c r="AC88" s="301">
        <f>IFERROR(INDEX('QoL DATA'!$C$17:$WWY$228,MATCH($B88,'QoL DATA'!$A$17:$A$228,0),MATCH(AC$3,'QoL DATA'!$C$16:$WWY$16,0)),"-")</f>
        <v>10261.459999999999</v>
      </c>
      <c r="AD88" s="301">
        <f>IFERROR(INDEX('QoL DATA'!$C$17:$WWY$228,MATCH($B88,'QoL DATA'!$A$17:$A$228,0),MATCH(AD$3,'QoL DATA'!$C$16:$WWY$16,0)),"-")</f>
        <v>9.4809953513809138</v>
      </c>
      <c r="AE88" s="301">
        <f>IFERROR(INDEX('QoL DATA'!$C$17:$WWY$228,MATCH($B88,'QoL DATA'!$A$17:$A$228,0),MATCH(AE$3,'QoL DATA'!$C$16:$WWY$16,0)),"-")</f>
        <v>31.264469187520671</v>
      </c>
      <c r="AF88" s="301">
        <f>IFERROR(INDEX('QoL DATA'!$C$17:$WWY$228,MATCH($B88,'QoL DATA'!$A$17:$A$228,0),MATCH(AF$3,'QoL DATA'!$C$16:$WWY$16,0)),"-")</f>
        <v>15.8</v>
      </c>
      <c r="AG88" s="301">
        <f>IFERROR(INDEX('QoL DATA'!$C$17:$WWY$228,MATCH($B88,'QoL DATA'!$A$17:$A$228,0),MATCH(AG$3,'QoL DATA'!$C$16:$WWY$16,0)),"-")</f>
        <v>22.3</v>
      </c>
      <c r="AH88" s="301" t="str">
        <f>IFERROR(INDEX('QoL DATA'!$C$17:$WWY$228,MATCH($B88,'QoL DATA'!$A$17:$A$228,0),MATCH(AH$3,'QoL DATA'!$C$16:$WWY$16,0)),"-")</f>
        <v>-</v>
      </c>
      <c r="AI88" s="301">
        <f>IFERROR(INDEX('QoL DATA'!$C$17:$WWY$228,MATCH($B88,'QoL DATA'!$A$17:$A$228,0),MATCH(AI$3,'QoL DATA'!$C$16:$WWY$16,0)),"-")</f>
        <v>0</v>
      </c>
      <c r="AJ88" s="301">
        <f>IFERROR(INDEX('QoL DATA'!$C$17:$WWY$228,MATCH($B88,'QoL DATA'!$A$17:$A$228,0),MATCH(AJ$3,'QoL DATA'!$C$16:$WWY$16,0)),"-")</f>
        <v>43.118906312909722</v>
      </c>
      <c r="AK88" s="301">
        <f>IFERROR(INDEX('QoL DATA'!$C$17:$WWY$228,MATCH($B88,'QoL DATA'!$A$17:$A$228,0),MATCH(AK$3,'QoL DATA'!$C$16:$WWY$16,0)),"-")</f>
        <v>12.4</v>
      </c>
      <c r="AL88" s="301">
        <f>IFERROR(INDEX('QoL DATA'!$C$17:$WWY$228,MATCH($B88,'QoL DATA'!$A$17:$A$228,0),MATCH(AL$3,'QoL DATA'!$C$16:$WWY$16,0)),"-")</f>
        <v>14.8</v>
      </c>
      <c r="AM88" s="301">
        <f>IFERROR(INDEX('QoL DATA'!$C$17:$WWY$228,MATCH($B88,'QoL DATA'!$A$17:$A$228,0),MATCH(AM$3,'QoL DATA'!$C$16:$WWY$16,0)),"-")</f>
        <v>7.5</v>
      </c>
      <c r="AN88" s="301">
        <f>IFERROR(INDEX('QoL DATA'!$C$17:$WWY$228,MATCH($B88,'QoL DATA'!$A$17:$A$228,0),MATCH(AN$3,'QoL DATA'!$C$16:$WWY$16,0)),"-")</f>
        <v>71.72</v>
      </c>
      <c r="AO88" s="301">
        <f>IFERROR(INDEX('QoL DATA'!$C$17:$WWY$228,MATCH($B88,'QoL DATA'!$A$17:$A$228,0),MATCH(AO$3,'QoL DATA'!$C$16:$WWY$16,0)),"-")</f>
        <v>1.4360841773848962</v>
      </c>
      <c r="AP88" s="301">
        <f>IFERROR(INDEX('QoL DATA'!$C$17:$WWY$228,MATCH($B88,'QoL DATA'!$A$17:$A$228,0),MATCH(AP$3,'QoL DATA'!$C$16:$WWY$16,0)),"-")</f>
        <v>39.770000000000003</v>
      </c>
      <c r="AQ88" s="301">
        <f>IFERROR(INDEX('QoL DATA'!$C$17:$WWY$228,MATCH($B88,'QoL DATA'!$A$17:$A$228,0),MATCH(AQ$3,'QoL DATA'!$C$16:$WWY$16,0)),"-")</f>
        <v>44.507952286282304</v>
      </c>
      <c r="AR88" s="301">
        <f>IFERROR(INDEX('QoL DATA'!$C$17:$WWY$228,MATCH($B88,'QoL DATA'!$A$17:$A$228,0),MATCH(AR$3,'QoL DATA'!$C$16:$WWY$16,0)),"-")</f>
        <v>3.85</v>
      </c>
      <c r="AS88" s="301">
        <f>IFERROR(INDEX('QoL DATA'!$C$17:$WWY$228,MATCH($B88,'QoL DATA'!$A$17:$A$228,0),MATCH(AS$3,'QoL DATA'!$C$16:$WWY$16,0)),"-")</f>
        <v>3.1512605631286661</v>
      </c>
      <c r="AT88" s="301">
        <f>IFERROR(INDEX('QoL DATA'!$C$17:$WWY$228,MATCH($B88,'QoL DATA'!$A$17:$A$228,0),MATCH(AT$3,'QoL DATA'!$C$16:$WWY$16,0)),"-")</f>
        <v>25.542754770997973</v>
      </c>
      <c r="AU88" s="327"/>
    </row>
    <row r="89" spans="1:47">
      <c r="A89" s="325" t="str">
        <f>'TQoL Indexes'!B67</f>
        <v>Jesenice</v>
      </c>
      <c r="B89" s="326">
        <f>'TQoL Indexes'!C67</f>
        <v>41</v>
      </c>
      <c r="C89" s="301">
        <f>IFERROR(INDEX('QoL DATA'!$C$17:$WWY$228,MATCH($B89,'QoL DATA'!$A$17:$A$228,0),MATCH(C$3,'QoL DATA'!$C$16:$WWY$16,0)),"-")</f>
        <v>92.355197903995517</v>
      </c>
      <c r="D89" s="301">
        <f>IFERROR(INDEX('QoL DATA'!$C$17:$WWY$228,MATCH($B89,'QoL DATA'!$A$17:$A$228,0),MATCH(D$3,'QoL DATA'!$C$16:$WWY$16,0)),"-")</f>
        <v>67.3</v>
      </c>
      <c r="E89" s="301">
        <f>IFERROR(INDEX('QoL DATA'!$C$17:$WWY$228,MATCH($B89,'QoL DATA'!$A$17:$A$228,0),MATCH(E$3,'QoL DATA'!$C$16:$WWY$16,0)),"-")</f>
        <v>338.29999999999995</v>
      </c>
      <c r="F89" s="301">
        <f>IFERROR(INDEX('QoL DATA'!$C$17:$WWY$228,MATCH($B89,'QoL DATA'!$A$17:$A$228,0),MATCH(F$3,'QoL DATA'!$C$16:$WWY$16,0)),"-")</f>
        <v>96.487910306632457</v>
      </c>
      <c r="G89" s="301">
        <f>IFERROR(INDEX('QoL DATA'!$C$17:$WWY$228,MATCH($B89,'QoL DATA'!$A$17:$A$228,0),MATCH(G$3,'QoL DATA'!$C$16:$WWY$16,0)),"-")</f>
        <v>99.12648025575217</v>
      </c>
      <c r="H89" s="301">
        <f>IFERROR(INDEX('QoL DATA'!$C$17:$WWY$228,MATCH($B89,'QoL DATA'!$A$17:$A$228,0),MATCH(H$3,'QoL DATA'!$C$16:$WWY$16,0)),"-")</f>
        <v>2</v>
      </c>
      <c r="I89" s="301">
        <f>IFERROR(INDEX('QoL DATA'!$C$17:$WWY$228,MATCH($B89,'QoL DATA'!$A$17:$A$228,0),MATCH(I$3,'QoL DATA'!$C$16:$WWY$16,0)),"-")</f>
        <v>97.346323358849446</v>
      </c>
      <c r="J89" s="301">
        <f>IFERROR(INDEX('QoL DATA'!$C$17:$WWY$228,MATCH($B89,'QoL DATA'!$A$17:$A$228,0),MATCH(J$3,'QoL DATA'!$C$16:$WWY$16,0)),"-")</f>
        <v>98.923859696519429</v>
      </c>
      <c r="K89" s="301">
        <f>IFERROR(INDEX('QoL DATA'!$C$17:$WWY$228,MATCH($B89,'QoL DATA'!$A$17:$A$228,0),MATCH(K$3,'QoL DATA'!$C$16:$WWY$16,0)),"-")</f>
        <v>79.540000000000006</v>
      </c>
      <c r="L89" s="301">
        <f>IFERROR(INDEX('QoL DATA'!$C$17:$WWY$228,MATCH($B89,'QoL DATA'!$A$17:$A$228,0),MATCH(L$3,'QoL DATA'!$C$16:$WWY$16,0)),"-")</f>
        <v>0</v>
      </c>
      <c r="M89" s="301">
        <f>IFERROR(INDEX('QoL DATA'!$C$17:$WWY$228,MATCH($B89,'QoL DATA'!$A$17:$A$228,0),MATCH(M$3,'QoL DATA'!$C$16:$WWY$16,0)),"-")</f>
        <v>47.2</v>
      </c>
      <c r="N89" s="301">
        <f>IFERROR(INDEX('QoL DATA'!$C$17:$WWY$228,MATCH($B89,'QoL DATA'!$A$17:$A$228,0),MATCH(N$3,'QoL DATA'!$C$16:$WWY$16,0)),"-")</f>
        <v>77.900000000000006</v>
      </c>
      <c r="O89" s="301">
        <f>IFERROR(INDEX('QoL DATA'!$C$17:$WWY$228,MATCH($B89,'QoL DATA'!$A$17:$A$228,0),MATCH(O$3,'QoL DATA'!$C$16:$WWY$16,0)),"-")</f>
        <v>1.7171708722524281</v>
      </c>
      <c r="P89" s="301">
        <f>IFERROR(INDEX('QoL DATA'!$C$17:$WWY$228,MATCH($B89,'QoL DATA'!$A$17:$A$228,0),MATCH(P$3,'QoL DATA'!$C$16:$WWY$16,0)),"-")</f>
        <v>95.609887883290554</v>
      </c>
      <c r="Q89" s="301" t="str">
        <f>IFERROR(INDEX('QoL DATA'!$C$17:$WWY$228,MATCH($B89,'QoL DATA'!$A$17:$A$228,0),MATCH(Q$3,'QoL DATA'!$C$16:$WWY$16,0)),"-")</f>
        <v>-</v>
      </c>
      <c r="R89" s="301" t="str">
        <f>IFERROR(INDEX('QoL DATA'!$C$17:$WWY$228,MATCH($B89,'QoL DATA'!$A$17:$A$228,0),MATCH(R$3,'QoL DATA'!$C$16:$WWY$16,0)),"-")</f>
        <v>-</v>
      </c>
      <c r="S89" s="301">
        <f>IFERROR(INDEX('QoL DATA'!$C$17:$WWY$228,MATCH($B89,'QoL DATA'!$A$17:$A$228,0),MATCH(S$3,'QoL DATA'!$C$16:$WWY$16,0)),"-")</f>
        <v>18.89644746787604</v>
      </c>
      <c r="T89" s="301">
        <f>IFERROR(INDEX('QoL DATA'!$C$17:$WWY$228,MATCH($B89,'QoL DATA'!$A$17:$A$228,0),MATCH(T$3,'QoL DATA'!$C$16:$WWY$16,0)),"-")</f>
        <v>4.4415840304919412</v>
      </c>
      <c r="U89" s="301">
        <f>IFERROR(INDEX('QoL DATA'!$C$17:$WWY$228,MATCH($B89,'QoL DATA'!$A$17:$A$228,0),MATCH(U$3,'QoL DATA'!$C$16:$WWY$16,0)),"-")</f>
        <v>73.787084611162385</v>
      </c>
      <c r="V89" s="301">
        <f>IFERROR(INDEX('QoL DATA'!$C$17:$WWY$228,MATCH($B89,'QoL DATA'!$A$17:$A$228,0),MATCH(V$3,'QoL DATA'!$C$16:$WWY$16,0)),"-")</f>
        <v>0.88717091859700004</v>
      </c>
      <c r="W89" s="301">
        <f>IFERROR(INDEX('QoL DATA'!$C$17:$WWY$228,MATCH($B89,'QoL DATA'!$A$17:$A$228,0),MATCH(W$3,'QoL DATA'!$C$16:$WWY$16,0)),"-")</f>
        <v>83.9821862517</v>
      </c>
      <c r="X89" s="301" t="str">
        <f>IFERROR(INDEX('QoL DATA'!$C$17:$WWY$228,MATCH($B89,'QoL DATA'!$A$17:$A$228,0),MATCH(X$3,'QoL DATA'!$C$16:$WWY$16,0)),"-")</f>
        <v>-</v>
      </c>
      <c r="Y89" s="301">
        <f>IFERROR(INDEX('QoL DATA'!$C$17:$WWY$228,MATCH($B89,'QoL DATA'!$A$17:$A$228,0),MATCH(Y$3,'QoL DATA'!$C$16:$WWY$16,0)),"-")</f>
        <v>982.31</v>
      </c>
      <c r="Z89" s="301">
        <f>IFERROR(INDEX('QoL DATA'!$C$17:$WWY$228,MATCH($B89,'QoL DATA'!$A$17:$A$228,0),MATCH(Z$3,'QoL DATA'!$C$16:$WWY$16,0)),"-")</f>
        <v>7.45</v>
      </c>
      <c r="AA89" s="301">
        <f>IFERROR(INDEX('QoL DATA'!$C$17:$WWY$228,MATCH($B89,'QoL DATA'!$A$17:$A$228,0),MATCH(AA$3,'QoL DATA'!$C$16:$WWY$16,0)),"-")</f>
        <v>9.1506608985791243E-2</v>
      </c>
      <c r="AB89" s="301">
        <f>IFERROR(INDEX('QoL DATA'!$C$17:$WWY$228,MATCH($B89,'QoL DATA'!$A$17:$A$228,0),MATCH(AB$3,'QoL DATA'!$C$16:$WWY$16,0)),"-")</f>
        <v>1.38</v>
      </c>
      <c r="AC89" s="301">
        <f>IFERROR(INDEX('QoL DATA'!$C$17:$WWY$228,MATCH($B89,'QoL DATA'!$A$17:$A$228,0),MATCH(AC$3,'QoL DATA'!$C$16:$WWY$16,0)),"-")</f>
        <v>9637.8700000000008</v>
      </c>
      <c r="AD89" s="301">
        <f>IFERROR(INDEX('QoL DATA'!$C$17:$WWY$228,MATCH($B89,'QoL DATA'!$A$17:$A$228,0),MATCH(AD$3,'QoL DATA'!$C$16:$WWY$16,0)),"-")</f>
        <v>7.5491015818302811</v>
      </c>
      <c r="AE89" s="301">
        <f>IFERROR(INDEX('QoL DATA'!$C$17:$WWY$228,MATCH($B89,'QoL DATA'!$A$17:$A$228,0),MATCH(AE$3,'QoL DATA'!$C$16:$WWY$16,0)),"-")</f>
        <v>18.917547568710361</v>
      </c>
      <c r="AF89" s="301">
        <f>IFERROR(INDEX('QoL DATA'!$C$17:$WWY$228,MATCH($B89,'QoL DATA'!$A$17:$A$228,0),MATCH(AF$3,'QoL DATA'!$C$16:$WWY$16,0)),"-")</f>
        <v>9.1999999999999993</v>
      </c>
      <c r="AG89" s="301">
        <f>IFERROR(INDEX('QoL DATA'!$C$17:$WWY$228,MATCH($B89,'QoL DATA'!$A$17:$A$228,0),MATCH(AG$3,'QoL DATA'!$C$16:$WWY$16,0)),"-")</f>
        <v>25.17</v>
      </c>
      <c r="AH89" s="301" t="str">
        <f>IFERROR(INDEX('QoL DATA'!$C$17:$WWY$228,MATCH($B89,'QoL DATA'!$A$17:$A$228,0),MATCH(AH$3,'QoL DATA'!$C$16:$WWY$16,0)),"-")</f>
        <v>-</v>
      </c>
      <c r="AI89" s="301">
        <f>IFERROR(INDEX('QoL DATA'!$C$17:$WWY$228,MATCH($B89,'QoL DATA'!$A$17:$A$228,0),MATCH(AI$3,'QoL DATA'!$C$16:$WWY$16,0)),"-")</f>
        <v>10.923476986643605</v>
      </c>
      <c r="AJ89" s="301">
        <f>IFERROR(INDEX('QoL DATA'!$C$17:$WWY$228,MATCH($B89,'QoL DATA'!$A$17:$A$228,0),MATCH(AJ$3,'QoL DATA'!$C$16:$WWY$16,0)),"-")</f>
        <v>66.337989243126003</v>
      </c>
      <c r="AK89" s="301">
        <f>IFERROR(INDEX('QoL DATA'!$C$17:$WWY$228,MATCH($B89,'QoL DATA'!$A$17:$A$228,0),MATCH(AK$3,'QoL DATA'!$C$16:$WWY$16,0)),"-")</f>
        <v>21.87</v>
      </c>
      <c r="AL89" s="301">
        <f>IFERROR(INDEX('QoL DATA'!$C$17:$WWY$228,MATCH($B89,'QoL DATA'!$A$17:$A$228,0),MATCH(AL$3,'QoL DATA'!$C$16:$WWY$16,0)),"-")</f>
        <v>15.11</v>
      </c>
      <c r="AM89" s="301">
        <f>IFERROR(INDEX('QoL DATA'!$C$17:$WWY$228,MATCH($B89,'QoL DATA'!$A$17:$A$228,0),MATCH(AM$3,'QoL DATA'!$C$16:$WWY$16,0)),"-")</f>
        <v>7.6</v>
      </c>
      <c r="AN89" s="301">
        <f>IFERROR(INDEX('QoL DATA'!$C$17:$WWY$228,MATCH($B89,'QoL DATA'!$A$17:$A$228,0),MATCH(AN$3,'QoL DATA'!$C$16:$WWY$16,0)),"-")</f>
        <v>64.98</v>
      </c>
      <c r="AO89" s="301">
        <f>IFERROR(INDEX('QoL DATA'!$C$17:$WWY$228,MATCH($B89,'QoL DATA'!$A$17:$A$228,0),MATCH(AO$3,'QoL DATA'!$C$16:$WWY$16,0)),"-")</f>
        <v>2.1242872489876872</v>
      </c>
      <c r="AP89" s="301">
        <f>IFERROR(INDEX('QoL DATA'!$C$17:$WWY$228,MATCH($B89,'QoL DATA'!$A$17:$A$228,0),MATCH(AP$3,'QoL DATA'!$C$16:$WWY$16,0)),"-")</f>
        <v>66.22</v>
      </c>
      <c r="AQ89" s="301">
        <f>IFERROR(INDEX('QoL DATA'!$C$17:$WWY$228,MATCH($B89,'QoL DATA'!$A$17:$A$228,0),MATCH(AQ$3,'QoL DATA'!$C$16:$WWY$16,0)),"-")</f>
        <v>40.956716976425092</v>
      </c>
      <c r="AR89" s="301">
        <f>IFERROR(INDEX('QoL DATA'!$C$17:$WWY$228,MATCH($B89,'QoL DATA'!$A$17:$A$228,0),MATCH(AR$3,'QoL DATA'!$C$16:$WWY$16,0)),"-")</f>
        <v>3.78</v>
      </c>
      <c r="AS89" s="301">
        <f>IFERROR(INDEX('QoL DATA'!$C$17:$WWY$228,MATCH($B89,'QoL DATA'!$A$17:$A$228,0),MATCH(AS$3,'QoL DATA'!$C$16:$WWY$16,0)),"-")</f>
        <v>0.8570675519340073</v>
      </c>
      <c r="AT89" s="301">
        <f>IFERROR(INDEX('QoL DATA'!$C$17:$WWY$228,MATCH($B89,'QoL DATA'!$A$17:$A$228,0),MATCH(AT$3,'QoL DATA'!$C$16:$WWY$16,0)),"-")</f>
        <v>63.894705179144715</v>
      </c>
      <c r="AU89" s="327"/>
    </row>
    <row r="90" spans="1:47">
      <c r="A90" s="325" t="str">
        <f>'TQoL Indexes'!B68</f>
        <v>Jezersko</v>
      </c>
      <c r="B90" s="326">
        <f>'TQoL Indexes'!C68</f>
        <v>163</v>
      </c>
      <c r="C90" s="301">
        <f>IFERROR(INDEX('QoL DATA'!$C$17:$WWY$228,MATCH($B90,'QoL DATA'!$A$17:$A$228,0),MATCH(C$3,'QoL DATA'!$C$16:$WWY$16,0)),"-")</f>
        <v>86.570743405275778</v>
      </c>
      <c r="D90" s="301">
        <f>IFERROR(INDEX('QoL DATA'!$C$17:$WWY$228,MATCH($B90,'QoL DATA'!$A$17:$A$228,0),MATCH(D$3,'QoL DATA'!$C$16:$WWY$16,0)),"-")</f>
        <v>89.7</v>
      </c>
      <c r="E90" s="301">
        <f>IFERROR(INDEX('QoL DATA'!$C$17:$WWY$228,MATCH($B90,'QoL DATA'!$A$17:$A$228,0),MATCH(E$3,'QoL DATA'!$C$16:$WWY$16,0)),"-")</f>
        <v>338.29999999999995</v>
      </c>
      <c r="F90" s="301">
        <f>IFERROR(INDEX('QoL DATA'!$C$17:$WWY$228,MATCH($B90,'QoL DATA'!$A$17:$A$228,0),MATCH(F$3,'QoL DATA'!$C$16:$WWY$16,0)),"-")</f>
        <v>0</v>
      </c>
      <c r="G90" s="301">
        <f>IFERROR(INDEX('QoL DATA'!$C$17:$WWY$228,MATCH($B90,'QoL DATA'!$A$17:$A$228,0),MATCH(G$3,'QoL DATA'!$C$16:$WWY$16,0)),"-")</f>
        <v>0</v>
      </c>
      <c r="H90" s="301">
        <f>IFERROR(INDEX('QoL DATA'!$C$17:$WWY$228,MATCH($B90,'QoL DATA'!$A$17:$A$228,0),MATCH(H$3,'QoL DATA'!$C$16:$WWY$16,0)),"-")</f>
        <v>5</v>
      </c>
      <c r="I90" s="301">
        <f>IFERROR(INDEX('QoL DATA'!$C$17:$WWY$228,MATCH($B90,'QoL DATA'!$A$17:$A$228,0),MATCH(I$3,'QoL DATA'!$C$16:$WWY$16,0)),"-")</f>
        <v>90.342679127725859</v>
      </c>
      <c r="J90" s="301">
        <f>IFERROR(INDEX('QoL DATA'!$C$17:$WWY$228,MATCH($B90,'QoL DATA'!$A$17:$A$228,0),MATCH(J$3,'QoL DATA'!$C$16:$WWY$16,0)),"-")</f>
        <v>99.414348462664719</v>
      </c>
      <c r="K90" s="301">
        <f>IFERROR(INDEX('QoL DATA'!$C$17:$WWY$228,MATCH($B90,'QoL DATA'!$A$17:$A$228,0),MATCH(K$3,'QoL DATA'!$C$16:$WWY$16,0)),"-")</f>
        <v>60.35</v>
      </c>
      <c r="L90" s="301">
        <f>IFERROR(INDEX('QoL DATA'!$C$17:$WWY$228,MATCH($B90,'QoL DATA'!$A$17:$A$228,0),MATCH(L$3,'QoL DATA'!$C$16:$WWY$16,0)),"-")</f>
        <v>25</v>
      </c>
      <c r="M90" s="301">
        <f>IFERROR(INDEX('QoL DATA'!$C$17:$WWY$228,MATCH($B90,'QoL DATA'!$A$17:$A$228,0),MATCH(M$3,'QoL DATA'!$C$16:$WWY$16,0)),"-")</f>
        <v>17.3</v>
      </c>
      <c r="N90" s="301">
        <f>IFERROR(INDEX('QoL DATA'!$C$17:$WWY$228,MATCH($B90,'QoL DATA'!$A$17:$A$228,0),MATCH(N$3,'QoL DATA'!$C$16:$WWY$16,0)),"-")</f>
        <v>41.2</v>
      </c>
      <c r="O90" s="301">
        <f>IFERROR(INDEX('QoL DATA'!$C$17:$WWY$228,MATCH($B90,'QoL DATA'!$A$17:$A$228,0),MATCH(O$3,'QoL DATA'!$C$16:$WWY$16,0)),"-")</f>
        <v>0.41782945736434107</v>
      </c>
      <c r="P90" s="301">
        <f>IFERROR(INDEX('QoL DATA'!$C$17:$WWY$228,MATCH($B90,'QoL DATA'!$A$17:$A$228,0),MATCH(P$3,'QoL DATA'!$C$16:$WWY$16,0)),"-")</f>
        <v>83.162518301610547</v>
      </c>
      <c r="Q90" s="301" t="str">
        <f>IFERROR(INDEX('QoL DATA'!$C$17:$WWY$228,MATCH($B90,'QoL DATA'!$A$17:$A$228,0),MATCH(Q$3,'QoL DATA'!$C$16:$WWY$16,0)),"-")</f>
        <v>-</v>
      </c>
      <c r="R90" s="301" t="str">
        <f>IFERROR(INDEX('QoL DATA'!$C$17:$WWY$228,MATCH($B90,'QoL DATA'!$A$17:$A$228,0),MATCH(R$3,'QoL DATA'!$C$16:$WWY$16,0)),"-")</f>
        <v>-</v>
      </c>
      <c r="S90" s="301">
        <f>IFERROR(INDEX('QoL DATA'!$C$17:$WWY$228,MATCH($B90,'QoL DATA'!$A$17:$A$228,0),MATCH(S$3,'QoL DATA'!$C$16:$WWY$16,0)),"-")</f>
        <v>157.48031496062993</v>
      </c>
      <c r="T90" s="301">
        <f>IFERROR(INDEX('QoL DATA'!$C$17:$WWY$228,MATCH($B90,'QoL DATA'!$A$17:$A$228,0),MATCH(T$3,'QoL DATA'!$C$16:$WWY$16,0)),"-")</f>
        <v>4.2288445622578603</v>
      </c>
      <c r="U90" s="301">
        <f>IFERROR(INDEX('QoL DATA'!$C$17:$WWY$228,MATCH($B90,'QoL DATA'!$A$17:$A$228,0),MATCH(U$3,'QoL DATA'!$C$16:$WWY$16,0)),"-")</f>
        <v>92.20804458921198</v>
      </c>
      <c r="V90" s="301">
        <f>IFERROR(INDEX('QoL DATA'!$C$17:$WWY$228,MATCH($B90,'QoL DATA'!$A$17:$A$228,0),MATCH(V$3,'QoL DATA'!$C$16:$WWY$16,0)),"-")</f>
        <v>0.25326030837800001</v>
      </c>
      <c r="W90" s="301">
        <f>IFERROR(INDEX('QoL DATA'!$C$17:$WWY$228,MATCH($B90,'QoL DATA'!$A$17:$A$228,0),MATCH(W$3,'QoL DATA'!$C$16:$WWY$16,0)),"-")</f>
        <v>99.865230640500002</v>
      </c>
      <c r="X90" s="301" t="str">
        <f>IFERROR(INDEX('QoL DATA'!$C$17:$WWY$228,MATCH($B90,'QoL DATA'!$A$17:$A$228,0),MATCH(X$3,'QoL DATA'!$C$16:$WWY$16,0)),"-")</f>
        <v>-</v>
      </c>
      <c r="Y90" s="301">
        <f>IFERROR(INDEX('QoL DATA'!$C$17:$WWY$228,MATCH($B90,'QoL DATA'!$A$17:$A$228,0),MATCH(Y$3,'QoL DATA'!$C$16:$WWY$16,0)),"-")</f>
        <v>1307.92</v>
      </c>
      <c r="Z90" s="301">
        <f>IFERROR(INDEX('QoL DATA'!$C$17:$WWY$228,MATCH($B90,'QoL DATA'!$A$17:$A$228,0),MATCH(Z$3,'QoL DATA'!$C$16:$WWY$16,0)),"-")</f>
        <v>5.48</v>
      </c>
      <c r="AA90" s="301">
        <f>IFERROR(INDEX('QoL DATA'!$C$17:$WWY$228,MATCH($B90,'QoL DATA'!$A$17:$A$228,0),MATCH(AA$3,'QoL DATA'!$C$16:$WWY$16,0)),"-")</f>
        <v>0.20941311973142765</v>
      </c>
      <c r="AB90" s="301">
        <f>IFERROR(INDEX('QoL DATA'!$C$17:$WWY$228,MATCH($B90,'QoL DATA'!$A$17:$A$228,0),MATCH(AB$3,'QoL DATA'!$C$16:$WWY$16,0)),"-")</f>
        <v>0.69</v>
      </c>
      <c r="AC90" s="301">
        <f>IFERROR(INDEX('QoL DATA'!$C$17:$WWY$228,MATCH($B90,'QoL DATA'!$A$17:$A$228,0),MATCH(AC$3,'QoL DATA'!$C$16:$WWY$16,0)),"-")</f>
        <v>10987.49</v>
      </c>
      <c r="AD90" s="301">
        <f>IFERROR(INDEX('QoL DATA'!$C$17:$WWY$228,MATCH($B90,'QoL DATA'!$A$17:$A$228,0),MATCH(AD$3,'QoL DATA'!$C$16:$WWY$16,0)),"-")</f>
        <v>3.5879315031258496</v>
      </c>
      <c r="AE90" s="301">
        <f>IFERROR(INDEX('QoL DATA'!$C$17:$WWY$228,MATCH($B90,'QoL DATA'!$A$17:$A$228,0),MATCH(AE$3,'QoL DATA'!$C$16:$WWY$16,0)),"-")</f>
        <v>32.53012048192771</v>
      </c>
      <c r="AF90" s="301">
        <f>IFERROR(INDEX('QoL DATA'!$C$17:$WWY$228,MATCH($B90,'QoL DATA'!$A$17:$A$228,0),MATCH(AF$3,'QoL DATA'!$C$16:$WWY$16,0)),"-")</f>
        <v>9.1999999999999993</v>
      </c>
      <c r="AG90" s="301">
        <f>IFERROR(INDEX('QoL DATA'!$C$17:$WWY$228,MATCH($B90,'QoL DATA'!$A$17:$A$228,0),MATCH(AG$3,'QoL DATA'!$C$16:$WWY$16,0)),"-")</f>
        <v>16.239999999999998</v>
      </c>
      <c r="AH90" s="301" t="str">
        <f>IFERROR(INDEX('QoL DATA'!$C$17:$WWY$228,MATCH($B90,'QoL DATA'!$A$17:$A$228,0),MATCH(AH$3,'QoL DATA'!$C$16:$WWY$16,0)),"-")</f>
        <v>-</v>
      </c>
      <c r="AI90" s="301">
        <f>IFERROR(INDEX('QoL DATA'!$C$17:$WWY$228,MATCH($B90,'QoL DATA'!$A$17:$A$228,0),MATCH(AI$3,'QoL DATA'!$C$16:$WWY$16,0)),"-")</f>
        <v>3544.359633173844</v>
      </c>
      <c r="AJ90" s="301">
        <f>IFERROR(INDEX('QoL DATA'!$C$17:$WWY$228,MATCH($B90,'QoL DATA'!$A$17:$A$228,0),MATCH(AJ$3,'QoL DATA'!$C$16:$WWY$16,0)),"-")</f>
        <v>123.30060221870049</v>
      </c>
      <c r="AK90" s="301">
        <f>IFERROR(INDEX('QoL DATA'!$C$17:$WWY$228,MATCH($B90,'QoL DATA'!$A$17:$A$228,0),MATCH(AK$3,'QoL DATA'!$C$16:$WWY$16,0)),"-")</f>
        <v>28.31</v>
      </c>
      <c r="AL90" s="301">
        <f>IFERROR(INDEX('QoL DATA'!$C$17:$WWY$228,MATCH($B90,'QoL DATA'!$A$17:$A$228,0),MATCH(AL$3,'QoL DATA'!$C$16:$WWY$16,0)),"-")</f>
        <v>11.06</v>
      </c>
      <c r="AM90" s="301">
        <f>IFERROR(INDEX('QoL DATA'!$C$17:$WWY$228,MATCH($B90,'QoL DATA'!$A$17:$A$228,0),MATCH(AM$3,'QoL DATA'!$C$16:$WWY$16,0)),"-")</f>
        <v>7.6</v>
      </c>
      <c r="AN90" s="301">
        <f>IFERROR(INDEX('QoL DATA'!$C$17:$WWY$228,MATCH($B90,'QoL DATA'!$A$17:$A$228,0),MATCH(AN$3,'QoL DATA'!$C$16:$WWY$16,0)),"-")</f>
        <v>68.56</v>
      </c>
      <c r="AO90" s="301">
        <f>IFERROR(INDEX('QoL DATA'!$C$17:$WWY$228,MATCH($B90,'QoL DATA'!$A$17:$A$228,0),MATCH(AO$3,'QoL DATA'!$C$16:$WWY$16,0)),"-")</f>
        <v>2.1242872489876872</v>
      </c>
      <c r="AP90" s="301">
        <f>IFERROR(INDEX('QoL DATA'!$C$17:$WWY$228,MATCH($B90,'QoL DATA'!$A$17:$A$228,0),MATCH(AP$3,'QoL DATA'!$C$16:$WWY$16,0)),"-")</f>
        <v>64.58</v>
      </c>
      <c r="AQ90" s="301">
        <f>IFERROR(INDEX('QoL DATA'!$C$17:$WWY$228,MATCH($B90,'QoL DATA'!$A$17:$A$228,0),MATCH(AQ$3,'QoL DATA'!$C$16:$WWY$16,0)),"-")</f>
        <v>59.578544061302686</v>
      </c>
      <c r="AR90" s="301">
        <f>IFERROR(INDEX('QoL DATA'!$C$17:$WWY$228,MATCH($B90,'QoL DATA'!$A$17:$A$228,0),MATCH(AR$3,'QoL DATA'!$C$16:$WWY$16,0)),"-")</f>
        <v>3.78</v>
      </c>
      <c r="AS90" s="301">
        <f>IFERROR(INDEX('QoL DATA'!$C$17:$WWY$228,MATCH($B90,'QoL DATA'!$A$17:$A$228,0),MATCH(AS$3,'QoL DATA'!$C$16:$WWY$16,0)),"-")</f>
        <v>0.91556463065346916</v>
      </c>
      <c r="AT90" s="301">
        <f>IFERROR(INDEX('QoL DATA'!$C$17:$WWY$228,MATCH($B90,'QoL DATA'!$A$17:$A$228,0),MATCH(AT$3,'QoL DATA'!$C$16:$WWY$16,0)),"-")</f>
        <v>76.994080166434287</v>
      </c>
      <c r="AU90" s="327"/>
    </row>
    <row r="91" spans="1:47">
      <c r="A91" s="325" t="str">
        <f>'TQoL Indexes'!B69</f>
        <v>Juršinci</v>
      </c>
      <c r="B91" s="326">
        <f>'TQoL Indexes'!C69</f>
        <v>42</v>
      </c>
      <c r="C91" s="301">
        <f>IFERROR(INDEX('QoL DATA'!$C$17:$WWY$228,MATCH($B91,'QoL DATA'!$A$17:$A$228,0),MATCH(C$3,'QoL DATA'!$C$16:$WWY$16,0)),"-")</f>
        <v>76.384839650145778</v>
      </c>
      <c r="D91" s="301">
        <f>IFERROR(INDEX('QoL DATA'!$C$17:$WWY$228,MATCH($B91,'QoL DATA'!$A$17:$A$228,0),MATCH(D$3,'QoL DATA'!$C$16:$WWY$16,0)),"-")</f>
        <v>89.4</v>
      </c>
      <c r="E91" s="301">
        <f>IFERROR(INDEX('QoL DATA'!$C$17:$WWY$228,MATCH($B91,'QoL DATA'!$A$17:$A$228,0),MATCH(E$3,'QoL DATA'!$C$16:$WWY$16,0)),"-")</f>
        <v>521.4</v>
      </c>
      <c r="F91" s="301">
        <f>IFERROR(INDEX('QoL DATA'!$C$17:$WWY$228,MATCH($B91,'QoL DATA'!$A$17:$A$228,0),MATCH(F$3,'QoL DATA'!$C$16:$WWY$16,0)),"-")</f>
        <v>0.2434077079107505</v>
      </c>
      <c r="G91" s="301">
        <f>IFERROR(INDEX('QoL DATA'!$C$17:$WWY$228,MATCH($B91,'QoL DATA'!$A$17:$A$228,0),MATCH(G$3,'QoL DATA'!$C$16:$WWY$16,0)),"-")</f>
        <v>94.158215010141987</v>
      </c>
      <c r="H91" s="301">
        <f>IFERROR(INDEX('QoL DATA'!$C$17:$WWY$228,MATCH($B91,'QoL DATA'!$A$17:$A$228,0),MATCH(H$3,'QoL DATA'!$C$16:$WWY$16,0)),"-")</f>
        <v>4</v>
      </c>
      <c r="I91" s="301">
        <f>IFERROR(INDEX('QoL DATA'!$C$17:$WWY$228,MATCH($B91,'QoL DATA'!$A$17:$A$228,0),MATCH(I$3,'QoL DATA'!$C$16:$WWY$16,0)),"-")</f>
        <v>79.99159310634721</v>
      </c>
      <c r="J91" s="301">
        <f>IFERROR(INDEX('QoL DATA'!$C$17:$WWY$228,MATCH($B91,'QoL DATA'!$A$17:$A$228,0),MATCH(J$3,'QoL DATA'!$C$16:$WWY$16,0)),"-")</f>
        <v>19.269776876267748</v>
      </c>
      <c r="K91" s="301">
        <f>IFERROR(INDEX('QoL DATA'!$C$17:$WWY$228,MATCH($B91,'QoL DATA'!$A$17:$A$228,0),MATCH(K$3,'QoL DATA'!$C$16:$WWY$16,0)),"-")</f>
        <v>0.53</v>
      </c>
      <c r="L91" s="301">
        <f>IFERROR(INDEX('QoL DATA'!$C$17:$WWY$228,MATCH($B91,'QoL DATA'!$A$17:$A$228,0),MATCH(L$3,'QoL DATA'!$C$16:$WWY$16,0)),"-")</f>
        <v>3.286384976525822</v>
      </c>
      <c r="M91" s="301">
        <f>IFERROR(INDEX('QoL DATA'!$C$17:$WWY$228,MATCH($B91,'QoL DATA'!$A$17:$A$228,0),MATCH(M$3,'QoL DATA'!$C$16:$WWY$16,0)),"-")</f>
        <v>14.1</v>
      </c>
      <c r="N91" s="301">
        <f>IFERROR(INDEX('QoL DATA'!$C$17:$WWY$228,MATCH($B91,'QoL DATA'!$A$17:$A$228,0),MATCH(N$3,'QoL DATA'!$C$16:$WWY$16,0)),"-")</f>
        <v>26</v>
      </c>
      <c r="O91" s="301">
        <f>IFERROR(INDEX('QoL DATA'!$C$17:$WWY$228,MATCH($B91,'QoL DATA'!$A$17:$A$228,0),MATCH(O$3,'QoL DATA'!$C$16:$WWY$16,0)),"-")</f>
        <v>0.26554025865665415</v>
      </c>
      <c r="P91" s="301">
        <f>IFERROR(INDEX('QoL DATA'!$C$17:$WWY$228,MATCH($B91,'QoL DATA'!$A$17:$A$228,0),MATCH(P$3,'QoL DATA'!$C$16:$WWY$16,0)),"-")</f>
        <v>43.853955375253548</v>
      </c>
      <c r="Q91" s="301" t="str">
        <f>IFERROR(INDEX('QoL DATA'!$C$17:$WWY$228,MATCH($B91,'QoL DATA'!$A$17:$A$228,0),MATCH(Q$3,'QoL DATA'!$C$16:$WWY$16,0)),"-")</f>
        <v>-</v>
      </c>
      <c r="R91" s="301" t="str">
        <f>IFERROR(INDEX('QoL DATA'!$C$17:$WWY$228,MATCH($B91,'QoL DATA'!$A$17:$A$228,0),MATCH(R$3,'QoL DATA'!$C$16:$WWY$16,0)),"-")</f>
        <v>-</v>
      </c>
      <c r="S91" s="301">
        <f>IFERROR(INDEX('QoL DATA'!$C$17:$WWY$228,MATCH($B91,'QoL DATA'!$A$17:$A$228,0),MATCH(S$3,'QoL DATA'!$C$16:$WWY$16,0)),"-")</f>
        <v>0</v>
      </c>
      <c r="T91" s="301">
        <f>IFERROR(INDEX('QoL DATA'!$C$17:$WWY$228,MATCH($B91,'QoL DATA'!$A$17:$A$228,0),MATCH(T$3,'QoL DATA'!$C$16:$WWY$16,0)),"-")</f>
        <v>3.192738520242242</v>
      </c>
      <c r="U91" s="301">
        <f>IFERROR(INDEX('QoL DATA'!$C$17:$WWY$228,MATCH($B91,'QoL DATA'!$A$17:$A$228,0),MATCH(U$3,'QoL DATA'!$C$16:$WWY$16,0)),"-")</f>
        <v>33.202487774342998</v>
      </c>
      <c r="V91" s="301">
        <f>IFERROR(INDEX('QoL DATA'!$C$17:$WWY$228,MATCH($B91,'QoL DATA'!$A$17:$A$228,0),MATCH(V$3,'QoL DATA'!$C$16:$WWY$16,0)),"-")</f>
        <v>1.1834494262099999</v>
      </c>
      <c r="W91" s="301">
        <f>IFERROR(INDEX('QoL DATA'!$C$17:$WWY$228,MATCH($B91,'QoL DATA'!$A$17:$A$228,0),MATCH(W$3,'QoL DATA'!$C$16:$WWY$16,0)),"-")</f>
        <v>5.2123616095600003</v>
      </c>
      <c r="X91" s="301" t="str">
        <f>IFERROR(INDEX('QoL DATA'!$C$17:$WWY$228,MATCH($B91,'QoL DATA'!$A$17:$A$228,0),MATCH(X$3,'QoL DATA'!$C$16:$WWY$16,0)),"-")</f>
        <v>-</v>
      </c>
      <c r="Y91" s="301">
        <f>IFERROR(INDEX('QoL DATA'!$C$17:$WWY$228,MATCH($B91,'QoL DATA'!$A$17:$A$228,0),MATCH(Y$3,'QoL DATA'!$C$16:$WWY$16,0)),"-")</f>
        <v>1089.51</v>
      </c>
      <c r="Z91" s="301">
        <f>IFERROR(INDEX('QoL DATA'!$C$17:$WWY$228,MATCH($B91,'QoL DATA'!$A$17:$A$228,0),MATCH(Z$3,'QoL DATA'!$C$16:$WWY$16,0)),"-")</f>
        <v>4.17</v>
      </c>
      <c r="AA91" s="301">
        <f>IFERROR(INDEX('QoL DATA'!$C$17:$WWY$228,MATCH($B91,'QoL DATA'!$A$17:$A$228,0),MATCH(AA$3,'QoL DATA'!$C$16:$WWY$16,0)),"-")</f>
        <v>4.2057450477352064E-2</v>
      </c>
      <c r="AB91" s="301">
        <f>IFERROR(INDEX('QoL DATA'!$C$17:$WWY$228,MATCH($B91,'QoL DATA'!$A$17:$A$228,0),MATCH(AB$3,'QoL DATA'!$C$16:$WWY$16,0)),"-")</f>
        <v>0.82</v>
      </c>
      <c r="AC91" s="301">
        <f>IFERROR(INDEX('QoL DATA'!$C$17:$WWY$228,MATCH($B91,'QoL DATA'!$A$17:$A$228,0),MATCH(AC$3,'QoL DATA'!$C$16:$WWY$16,0)),"-")</f>
        <v>8341.86</v>
      </c>
      <c r="AD91" s="301">
        <f>IFERROR(INDEX('QoL DATA'!$C$17:$WWY$228,MATCH($B91,'QoL DATA'!$A$17:$A$228,0),MATCH(AD$3,'QoL DATA'!$C$16:$WWY$16,0)),"-")</f>
        <v>7.6845212990299467</v>
      </c>
      <c r="AE91" s="301">
        <f>IFERROR(INDEX('QoL DATA'!$C$17:$WWY$228,MATCH($B91,'QoL DATA'!$A$17:$A$228,0),MATCH(AE$3,'QoL DATA'!$C$16:$WWY$16,0)),"-")</f>
        <v>16.642011834319526</v>
      </c>
      <c r="AF91" s="301">
        <f>IFERROR(INDEX('QoL DATA'!$C$17:$WWY$228,MATCH($B91,'QoL DATA'!$A$17:$A$228,0),MATCH(AF$3,'QoL DATA'!$C$16:$WWY$16,0)),"-")</f>
        <v>16.5</v>
      </c>
      <c r="AG91" s="301">
        <f>IFERROR(INDEX('QoL DATA'!$C$17:$WWY$228,MATCH($B91,'QoL DATA'!$A$17:$A$228,0),MATCH(AG$3,'QoL DATA'!$C$16:$WWY$16,0)),"-")</f>
        <v>15.83</v>
      </c>
      <c r="AH91" s="301" t="str">
        <f>IFERROR(INDEX('QoL DATA'!$C$17:$WWY$228,MATCH($B91,'QoL DATA'!$A$17:$A$228,0),MATCH(AH$3,'QoL DATA'!$C$16:$WWY$16,0)),"-")</f>
        <v>-</v>
      </c>
      <c r="AI91" s="301">
        <f>IFERROR(INDEX('QoL DATA'!$C$17:$WWY$228,MATCH($B91,'QoL DATA'!$A$17:$A$228,0),MATCH(AI$3,'QoL DATA'!$C$16:$WWY$16,0)),"-")</f>
        <v>0</v>
      </c>
      <c r="AJ91" s="301">
        <f>IFERROR(INDEX('QoL DATA'!$C$17:$WWY$228,MATCH($B91,'QoL DATA'!$A$17:$A$228,0),MATCH(AJ$3,'QoL DATA'!$C$16:$WWY$16,0)),"-")</f>
        <v>47.833149357488942</v>
      </c>
      <c r="AK91" s="301">
        <f>IFERROR(INDEX('QoL DATA'!$C$17:$WWY$228,MATCH($B91,'QoL DATA'!$A$17:$A$228,0),MATCH(AK$3,'QoL DATA'!$C$16:$WWY$16,0)),"-")</f>
        <v>19.829999999999998</v>
      </c>
      <c r="AL91" s="301">
        <f>IFERROR(INDEX('QoL DATA'!$C$17:$WWY$228,MATCH($B91,'QoL DATA'!$A$17:$A$228,0),MATCH(AL$3,'QoL DATA'!$C$16:$WWY$16,0)),"-")</f>
        <v>14.54</v>
      </c>
      <c r="AM91" s="301">
        <f>IFERROR(INDEX('QoL DATA'!$C$17:$WWY$228,MATCH($B91,'QoL DATA'!$A$17:$A$228,0),MATCH(AM$3,'QoL DATA'!$C$16:$WWY$16,0)),"-")</f>
        <v>7.3</v>
      </c>
      <c r="AN91" s="301">
        <f>IFERROR(INDEX('QoL DATA'!$C$17:$WWY$228,MATCH($B91,'QoL DATA'!$A$17:$A$228,0),MATCH(AN$3,'QoL DATA'!$C$16:$WWY$16,0)),"-")</f>
        <v>57.57</v>
      </c>
      <c r="AO91" s="301">
        <f>IFERROR(INDEX('QoL DATA'!$C$17:$WWY$228,MATCH($B91,'QoL DATA'!$A$17:$A$228,0),MATCH(AO$3,'QoL DATA'!$C$16:$WWY$16,0)),"-")</f>
        <v>2.777902270103886</v>
      </c>
      <c r="AP91" s="301">
        <f>IFERROR(INDEX('QoL DATA'!$C$17:$WWY$228,MATCH($B91,'QoL DATA'!$A$17:$A$228,0),MATCH(AP$3,'QoL DATA'!$C$16:$WWY$16,0)),"-")</f>
        <v>74.95</v>
      </c>
      <c r="AQ91" s="301">
        <f>IFERROR(INDEX('QoL DATA'!$C$17:$WWY$228,MATCH($B91,'QoL DATA'!$A$17:$A$228,0),MATCH(AQ$3,'QoL DATA'!$C$16:$WWY$16,0)),"-")</f>
        <v>47.792607802874741</v>
      </c>
      <c r="AR91" s="301">
        <f>IFERROR(INDEX('QoL DATA'!$C$17:$WWY$228,MATCH($B91,'QoL DATA'!$A$17:$A$228,0),MATCH(AR$3,'QoL DATA'!$C$16:$WWY$16,0)),"-")</f>
        <v>3.57</v>
      </c>
      <c r="AS91" s="301">
        <f>IFERROR(INDEX('QoL DATA'!$C$17:$WWY$228,MATCH($B91,'QoL DATA'!$A$17:$A$228,0),MATCH(AS$3,'QoL DATA'!$C$16:$WWY$16,0)),"-")</f>
        <v>4.1367900425665951</v>
      </c>
      <c r="AT91" s="301">
        <f>IFERROR(INDEX('QoL DATA'!$C$17:$WWY$228,MATCH($B91,'QoL DATA'!$A$17:$A$228,0),MATCH(AT$3,'QoL DATA'!$C$16:$WWY$16,0)),"-")</f>
        <v>29.974126753250832</v>
      </c>
      <c r="AU91" s="327"/>
    </row>
    <row r="92" spans="1:47">
      <c r="A92" s="325" t="str">
        <f>'TQoL Indexes'!B70</f>
        <v>Kamnik</v>
      </c>
      <c r="B92" s="326">
        <f>'TQoL Indexes'!C70</f>
        <v>43</v>
      </c>
      <c r="C92" s="301">
        <f>IFERROR(INDEX('QoL DATA'!$C$17:$WWY$228,MATCH($B92,'QoL DATA'!$A$17:$A$228,0),MATCH(C$3,'QoL DATA'!$C$16:$WWY$16,0)),"-")</f>
        <v>91.271467421674174</v>
      </c>
      <c r="D92" s="301">
        <f>IFERROR(INDEX('QoL DATA'!$C$17:$WWY$228,MATCH($B92,'QoL DATA'!$A$17:$A$228,0),MATCH(D$3,'QoL DATA'!$C$16:$WWY$16,0)),"-")</f>
        <v>89</v>
      </c>
      <c r="E92" s="301">
        <f>IFERROR(INDEX('QoL DATA'!$C$17:$WWY$228,MATCH($B92,'QoL DATA'!$A$17:$A$228,0),MATCH(E$3,'QoL DATA'!$C$16:$WWY$16,0)),"-")</f>
        <v>572.20000000000005</v>
      </c>
      <c r="F92" s="301">
        <f>IFERROR(INDEX('QoL DATA'!$C$17:$WWY$228,MATCH($B92,'QoL DATA'!$A$17:$A$228,0),MATCH(F$3,'QoL DATA'!$C$16:$WWY$16,0)),"-")</f>
        <v>81.050062660774358</v>
      </c>
      <c r="G92" s="301">
        <f>IFERROR(INDEX('QoL DATA'!$C$17:$WWY$228,MATCH($B92,'QoL DATA'!$A$17:$A$228,0),MATCH(G$3,'QoL DATA'!$C$16:$WWY$16,0)),"-")</f>
        <v>96.250247345161938</v>
      </c>
      <c r="H92" s="301">
        <f>IFERROR(INDEX('QoL DATA'!$C$17:$WWY$228,MATCH($B92,'QoL DATA'!$A$17:$A$228,0),MATCH(H$3,'QoL DATA'!$C$16:$WWY$16,0)),"-")</f>
        <v>3</v>
      </c>
      <c r="I92" s="301">
        <f>IFERROR(INDEX('QoL DATA'!$C$17:$WWY$228,MATCH($B92,'QoL DATA'!$A$17:$A$228,0),MATCH(I$3,'QoL DATA'!$C$16:$WWY$16,0)),"-")</f>
        <v>84.726310567223422</v>
      </c>
      <c r="J92" s="301">
        <f>IFERROR(INDEX('QoL DATA'!$C$17:$WWY$228,MATCH($B92,'QoL DATA'!$A$17:$A$228,0),MATCH(J$3,'QoL DATA'!$C$16:$WWY$16,0)),"-")</f>
        <v>98.994129674823554</v>
      </c>
      <c r="K92" s="301">
        <f>IFERROR(INDEX('QoL DATA'!$C$17:$WWY$228,MATCH($B92,'QoL DATA'!$A$17:$A$228,0),MATCH(K$3,'QoL DATA'!$C$16:$WWY$16,0)),"-")</f>
        <v>63.06</v>
      </c>
      <c r="L92" s="301">
        <f>IFERROR(INDEX('QoL DATA'!$C$17:$WWY$228,MATCH($B92,'QoL DATA'!$A$17:$A$228,0),MATCH(L$3,'QoL DATA'!$C$16:$WWY$16,0)),"-")</f>
        <v>2.7772735523688508</v>
      </c>
      <c r="M92" s="301">
        <f>IFERROR(INDEX('QoL DATA'!$C$17:$WWY$228,MATCH($B92,'QoL DATA'!$A$17:$A$228,0),MATCH(M$3,'QoL DATA'!$C$16:$WWY$16,0)),"-")</f>
        <v>35.700000000000003</v>
      </c>
      <c r="N92" s="301">
        <f>IFERROR(INDEX('QoL DATA'!$C$17:$WWY$228,MATCH($B92,'QoL DATA'!$A$17:$A$228,0),MATCH(N$3,'QoL DATA'!$C$16:$WWY$16,0)),"-")</f>
        <v>64.599999999999994</v>
      </c>
      <c r="O92" s="301">
        <f>IFERROR(INDEX('QoL DATA'!$C$17:$WWY$228,MATCH($B92,'QoL DATA'!$A$17:$A$228,0),MATCH(O$3,'QoL DATA'!$C$16:$WWY$16,0)),"-")</f>
        <v>1.5333611732870076</v>
      </c>
      <c r="P92" s="301">
        <f>IFERROR(INDEX('QoL DATA'!$C$17:$WWY$228,MATCH($B92,'QoL DATA'!$A$17:$A$228,0),MATCH(P$3,'QoL DATA'!$C$16:$WWY$16,0)),"-")</f>
        <v>82.230723567047022</v>
      </c>
      <c r="Q92" s="301" t="str">
        <f>IFERROR(INDEX('QoL DATA'!$C$17:$WWY$228,MATCH($B92,'QoL DATA'!$A$17:$A$228,0),MATCH(Q$3,'QoL DATA'!$C$16:$WWY$16,0)),"-")</f>
        <v>-</v>
      </c>
      <c r="R92" s="301" t="str">
        <f>IFERROR(INDEX('QoL DATA'!$C$17:$WWY$228,MATCH($B92,'QoL DATA'!$A$17:$A$228,0),MATCH(R$3,'QoL DATA'!$C$16:$WWY$16,0)),"-")</f>
        <v>-</v>
      </c>
      <c r="S92" s="301">
        <f>IFERROR(INDEX('QoL DATA'!$C$17:$WWY$228,MATCH($B92,'QoL DATA'!$A$17:$A$228,0),MATCH(S$3,'QoL DATA'!$C$16:$WWY$16,0)),"-")</f>
        <v>53.606727644319363</v>
      </c>
      <c r="T92" s="301">
        <f>IFERROR(INDEX('QoL DATA'!$C$17:$WWY$228,MATCH($B92,'QoL DATA'!$A$17:$A$228,0),MATCH(T$3,'QoL DATA'!$C$16:$WWY$16,0)),"-")</f>
        <v>4.5621006829698167</v>
      </c>
      <c r="U92" s="301">
        <f>IFERROR(INDEX('QoL DATA'!$C$17:$WWY$228,MATCH($B92,'QoL DATA'!$A$17:$A$228,0),MATCH(U$3,'QoL DATA'!$C$16:$WWY$16,0)),"-")</f>
        <v>72.667999056075004</v>
      </c>
      <c r="V92" s="301">
        <f>IFERROR(INDEX('QoL DATA'!$C$17:$WWY$228,MATCH($B92,'QoL DATA'!$A$17:$A$228,0),MATCH(V$3,'QoL DATA'!$C$16:$WWY$16,0)),"-")</f>
        <v>0.62075731724600003</v>
      </c>
      <c r="W92" s="301">
        <f>IFERROR(INDEX('QoL DATA'!$C$17:$WWY$228,MATCH($B92,'QoL DATA'!$A$17:$A$228,0),MATCH(W$3,'QoL DATA'!$C$16:$WWY$16,0)),"-")</f>
        <v>39.6513172469</v>
      </c>
      <c r="X92" s="301" t="str">
        <f>IFERROR(INDEX('QoL DATA'!$C$17:$WWY$228,MATCH($B92,'QoL DATA'!$A$17:$A$228,0),MATCH(X$3,'QoL DATA'!$C$16:$WWY$16,0)),"-")</f>
        <v>-</v>
      </c>
      <c r="Y92" s="301">
        <f>IFERROR(INDEX('QoL DATA'!$C$17:$WWY$228,MATCH($B92,'QoL DATA'!$A$17:$A$228,0),MATCH(Y$3,'QoL DATA'!$C$16:$WWY$16,0)),"-")</f>
        <v>885.76</v>
      </c>
      <c r="Z92" s="301">
        <f>IFERROR(INDEX('QoL DATA'!$C$17:$WWY$228,MATCH($B92,'QoL DATA'!$A$17:$A$228,0),MATCH(Z$3,'QoL DATA'!$C$16:$WWY$16,0)),"-")</f>
        <v>4.91</v>
      </c>
      <c r="AA92" s="301">
        <f>IFERROR(INDEX('QoL DATA'!$C$17:$WWY$228,MATCH($B92,'QoL DATA'!$A$17:$A$228,0),MATCH(AA$3,'QoL DATA'!$C$16:$WWY$16,0)),"-")</f>
        <v>2.7162933460999121E-2</v>
      </c>
      <c r="AB92" s="301">
        <f>IFERROR(INDEX('QoL DATA'!$C$17:$WWY$228,MATCH($B92,'QoL DATA'!$A$17:$A$228,0),MATCH(AB$3,'QoL DATA'!$C$16:$WWY$16,0)),"-")</f>
        <v>1.71</v>
      </c>
      <c r="AC92" s="301">
        <f>IFERROR(INDEX('QoL DATA'!$C$17:$WWY$228,MATCH($B92,'QoL DATA'!$A$17:$A$228,0),MATCH(AC$3,'QoL DATA'!$C$16:$WWY$16,0)),"-")</f>
        <v>10330.040000000001</v>
      </c>
      <c r="AD92" s="301">
        <f>IFERROR(INDEX('QoL DATA'!$C$17:$WWY$228,MATCH($B92,'QoL DATA'!$A$17:$A$228,0),MATCH(AD$3,'QoL DATA'!$C$16:$WWY$16,0)),"-")</f>
        <v>6.9553516535780151</v>
      </c>
      <c r="AE92" s="301">
        <f>IFERROR(INDEX('QoL DATA'!$C$17:$WWY$228,MATCH($B92,'QoL DATA'!$A$17:$A$228,0),MATCH(AE$3,'QoL DATA'!$C$16:$WWY$16,0)),"-")</f>
        <v>30.670790878214461</v>
      </c>
      <c r="AF92" s="301">
        <f>IFERROR(INDEX('QoL DATA'!$C$17:$WWY$228,MATCH($B92,'QoL DATA'!$A$17:$A$228,0),MATCH(AF$3,'QoL DATA'!$C$16:$WWY$16,0)),"-")</f>
        <v>9.8000000000000007</v>
      </c>
      <c r="AG92" s="301">
        <f>IFERROR(INDEX('QoL DATA'!$C$17:$WWY$228,MATCH($B92,'QoL DATA'!$A$17:$A$228,0),MATCH(AG$3,'QoL DATA'!$C$16:$WWY$16,0)),"-")</f>
        <v>23.99</v>
      </c>
      <c r="AH92" s="301" t="str">
        <f>IFERROR(INDEX('QoL DATA'!$C$17:$WWY$228,MATCH($B92,'QoL DATA'!$A$17:$A$228,0),MATCH(AH$3,'QoL DATA'!$C$16:$WWY$16,0)),"-")</f>
        <v>-</v>
      </c>
      <c r="AI92" s="301">
        <f>IFERROR(INDEX('QoL DATA'!$C$17:$WWY$228,MATCH($B92,'QoL DATA'!$A$17:$A$228,0),MATCH(AI$3,'QoL DATA'!$C$16:$WWY$16,0)),"-")</f>
        <v>17.744276565464897</v>
      </c>
      <c r="AJ92" s="301">
        <f>IFERROR(INDEX('QoL DATA'!$C$17:$WWY$228,MATCH($B92,'QoL DATA'!$A$17:$A$228,0),MATCH(AJ$3,'QoL DATA'!$C$16:$WWY$16,0)),"-")</f>
        <v>85.995827001819208</v>
      </c>
      <c r="AK92" s="301">
        <f>IFERROR(INDEX('QoL DATA'!$C$17:$WWY$228,MATCH($B92,'QoL DATA'!$A$17:$A$228,0),MATCH(AK$3,'QoL DATA'!$C$16:$WWY$16,0)),"-")</f>
        <v>29.48</v>
      </c>
      <c r="AL92" s="301">
        <f>IFERROR(INDEX('QoL DATA'!$C$17:$WWY$228,MATCH($B92,'QoL DATA'!$A$17:$A$228,0),MATCH(AL$3,'QoL DATA'!$C$16:$WWY$16,0)),"-")</f>
        <v>12.61</v>
      </c>
      <c r="AM92" s="301">
        <f>IFERROR(INDEX('QoL DATA'!$C$17:$WWY$228,MATCH($B92,'QoL DATA'!$A$17:$A$228,0),MATCH(AM$3,'QoL DATA'!$C$16:$WWY$16,0)),"-")</f>
        <v>7.5</v>
      </c>
      <c r="AN92" s="301">
        <f>IFERROR(INDEX('QoL DATA'!$C$17:$WWY$228,MATCH($B92,'QoL DATA'!$A$17:$A$228,0),MATCH(AN$3,'QoL DATA'!$C$16:$WWY$16,0)),"-")</f>
        <v>66.38</v>
      </c>
      <c r="AO92" s="301">
        <f>IFERROR(INDEX('QoL DATA'!$C$17:$WWY$228,MATCH($B92,'QoL DATA'!$A$17:$A$228,0),MATCH(AO$3,'QoL DATA'!$C$16:$WWY$16,0)),"-")</f>
        <v>14.562530218879759</v>
      </c>
      <c r="AP92" s="301">
        <f>IFERROR(INDEX('QoL DATA'!$C$17:$WWY$228,MATCH($B92,'QoL DATA'!$A$17:$A$228,0),MATCH(AP$3,'QoL DATA'!$C$16:$WWY$16,0)),"-")</f>
        <v>64.63</v>
      </c>
      <c r="AQ92" s="301">
        <f>IFERROR(INDEX('QoL DATA'!$C$17:$WWY$228,MATCH($B92,'QoL DATA'!$A$17:$A$228,0),MATCH(AQ$3,'QoL DATA'!$C$16:$WWY$16,0)),"-")</f>
        <v>57.432673443909401</v>
      </c>
      <c r="AR92" s="301">
        <f>IFERROR(INDEX('QoL DATA'!$C$17:$WWY$228,MATCH($B92,'QoL DATA'!$A$17:$A$228,0),MATCH(AR$3,'QoL DATA'!$C$16:$WWY$16,0)),"-")</f>
        <v>3.69</v>
      </c>
      <c r="AS92" s="301">
        <f>IFERROR(INDEX('QoL DATA'!$C$17:$WWY$228,MATCH($B92,'QoL DATA'!$A$17:$A$228,0),MATCH(AS$3,'QoL DATA'!$C$16:$WWY$16,0)),"-")</f>
        <v>4.6529134612335792</v>
      </c>
      <c r="AT92" s="301">
        <f>IFERROR(INDEX('QoL DATA'!$C$17:$WWY$228,MATCH($B92,'QoL DATA'!$A$17:$A$228,0),MATCH(AT$3,'QoL DATA'!$C$16:$WWY$16,0)),"-")</f>
        <v>63.096160120439109</v>
      </c>
      <c r="AU92" s="327"/>
    </row>
    <row r="93" spans="1:47">
      <c r="A93" s="325" t="str">
        <f>'TQoL Indexes'!B71</f>
        <v>Kanal</v>
      </c>
      <c r="B93" s="326">
        <f>'TQoL Indexes'!C71</f>
        <v>44</v>
      </c>
      <c r="C93" s="301">
        <f>IFERROR(INDEX('QoL DATA'!$C$17:$WWY$228,MATCH($B93,'QoL DATA'!$A$17:$A$228,0),MATCH(C$3,'QoL DATA'!$C$16:$WWY$16,0)),"-")</f>
        <v>79.099999999999994</v>
      </c>
      <c r="D93" s="301">
        <f>IFERROR(INDEX('QoL DATA'!$C$17:$WWY$228,MATCH($B93,'QoL DATA'!$A$17:$A$228,0),MATCH(D$3,'QoL DATA'!$C$16:$WWY$16,0)),"-")</f>
        <v>89.2</v>
      </c>
      <c r="E93" s="301">
        <f>IFERROR(INDEX('QoL DATA'!$C$17:$WWY$228,MATCH($B93,'QoL DATA'!$A$17:$A$228,0),MATCH(E$3,'QoL DATA'!$C$16:$WWY$16,0)),"-")</f>
        <v>527.9</v>
      </c>
      <c r="F93" s="301">
        <f>IFERROR(INDEX('QoL DATA'!$C$17:$WWY$228,MATCH($B93,'QoL DATA'!$A$17:$A$228,0),MATCH(F$3,'QoL DATA'!$C$16:$WWY$16,0)),"-")</f>
        <v>0</v>
      </c>
      <c r="G93" s="301">
        <f>IFERROR(INDEX('QoL DATA'!$C$17:$WWY$228,MATCH($B93,'QoL DATA'!$A$17:$A$228,0),MATCH(G$3,'QoL DATA'!$C$16:$WWY$16,0)),"-")</f>
        <v>80.132575757575751</v>
      </c>
      <c r="H93" s="301">
        <f>IFERROR(INDEX('QoL DATA'!$C$17:$WWY$228,MATCH($B93,'QoL DATA'!$A$17:$A$228,0),MATCH(H$3,'QoL DATA'!$C$16:$WWY$16,0)),"-")</f>
        <v>3</v>
      </c>
      <c r="I93" s="301">
        <f>IFERROR(INDEX('QoL DATA'!$C$17:$WWY$228,MATCH($B93,'QoL DATA'!$A$17:$A$228,0),MATCH(I$3,'QoL DATA'!$C$16:$WWY$16,0)),"-")</f>
        <v>72.009748781402322</v>
      </c>
      <c r="J93" s="301">
        <f>IFERROR(INDEX('QoL DATA'!$C$17:$WWY$228,MATCH($B93,'QoL DATA'!$A$17:$A$228,0),MATCH(J$3,'QoL DATA'!$C$16:$WWY$16,0)),"-")</f>
        <v>81.988636363636374</v>
      </c>
      <c r="K93" s="301">
        <f>IFERROR(INDEX('QoL DATA'!$C$17:$WWY$228,MATCH($B93,'QoL DATA'!$A$17:$A$228,0),MATCH(K$3,'QoL DATA'!$C$16:$WWY$16,0)),"-")</f>
        <v>2.5</v>
      </c>
      <c r="L93" s="301">
        <f>IFERROR(INDEX('QoL DATA'!$C$17:$WWY$228,MATCH($B93,'QoL DATA'!$A$17:$A$228,0),MATCH(L$3,'QoL DATA'!$C$16:$WWY$16,0)),"-")</f>
        <v>10.560747663551401</v>
      </c>
      <c r="M93" s="301">
        <f>IFERROR(INDEX('QoL DATA'!$C$17:$WWY$228,MATCH($B93,'QoL DATA'!$A$17:$A$228,0),MATCH(M$3,'QoL DATA'!$C$16:$WWY$16,0)),"-")</f>
        <v>32.200000000000003</v>
      </c>
      <c r="N93" s="301">
        <f>IFERROR(INDEX('QoL DATA'!$C$17:$WWY$228,MATCH($B93,'QoL DATA'!$A$17:$A$228,0),MATCH(N$3,'QoL DATA'!$C$16:$WWY$16,0)),"-")</f>
        <v>55.4</v>
      </c>
      <c r="O93" s="301">
        <f>IFERROR(INDEX('QoL DATA'!$C$17:$WWY$228,MATCH($B93,'QoL DATA'!$A$17:$A$228,0),MATCH(O$3,'QoL DATA'!$C$16:$WWY$16,0)),"-")</f>
        <v>0.481152030217186</v>
      </c>
      <c r="P93" s="301">
        <f>IFERROR(INDEX('QoL DATA'!$C$17:$WWY$228,MATCH($B93,'QoL DATA'!$A$17:$A$228,0),MATCH(P$3,'QoL DATA'!$C$16:$WWY$16,0)),"-")</f>
        <v>67.386363636363626</v>
      </c>
      <c r="Q93" s="301" t="str">
        <f>IFERROR(INDEX('QoL DATA'!$C$17:$WWY$228,MATCH($B93,'QoL DATA'!$A$17:$A$228,0),MATCH(Q$3,'QoL DATA'!$C$16:$WWY$16,0)),"-")</f>
        <v>-</v>
      </c>
      <c r="R93" s="301" t="str">
        <f>IFERROR(INDEX('QoL DATA'!$C$17:$WWY$228,MATCH($B93,'QoL DATA'!$A$17:$A$228,0),MATCH(R$3,'QoL DATA'!$C$16:$WWY$16,0)),"-")</f>
        <v>-</v>
      </c>
      <c r="S93" s="301">
        <f>IFERROR(INDEX('QoL DATA'!$C$17:$WWY$228,MATCH($B93,'QoL DATA'!$A$17:$A$228,0),MATCH(S$3,'QoL DATA'!$C$16:$WWY$16,0)),"-")</f>
        <v>113.12217194570137</v>
      </c>
      <c r="T93" s="301">
        <f>IFERROR(INDEX('QoL DATA'!$C$17:$WWY$228,MATCH($B93,'QoL DATA'!$A$17:$A$228,0),MATCH(T$3,'QoL DATA'!$C$16:$WWY$16,0)),"-")</f>
        <v>5.2771331758907483</v>
      </c>
      <c r="U93" s="301">
        <f>IFERROR(INDEX('QoL DATA'!$C$17:$WWY$228,MATCH($B93,'QoL DATA'!$A$17:$A$228,0),MATCH(U$3,'QoL DATA'!$C$16:$WWY$16,0)),"-")</f>
        <v>82.515387760580182</v>
      </c>
      <c r="V93" s="301">
        <f>IFERROR(INDEX('QoL DATA'!$C$17:$WWY$228,MATCH($B93,'QoL DATA'!$A$17:$A$228,0),MATCH(V$3,'QoL DATA'!$C$16:$WWY$16,0)),"-")</f>
        <v>1.3698493215500001</v>
      </c>
      <c r="W93" s="301">
        <f>IFERROR(INDEX('QoL DATA'!$C$17:$WWY$228,MATCH($B93,'QoL DATA'!$A$17:$A$228,0),MATCH(W$3,'QoL DATA'!$C$16:$WWY$16,0)),"-")</f>
        <v>14.460494321300001</v>
      </c>
      <c r="X93" s="301" t="str">
        <f>IFERROR(INDEX('QoL DATA'!$C$17:$WWY$228,MATCH($B93,'QoL DATA'!$A$17:$A$228,0),MATCH(X$3,'QoL DATA'!$C$16:$WWY$16,0)),"-")</f>
        <v>-</v>
      </c>
      <c r="Y93" s="301">
        <f>IFERROR(INDEX('QoL DATA'!$C$17:$WWY$228,MATCH($B93,'QoL DATA'!$A$17:$A$228,0),MATCH(Y$3,'QoL DATA'!$C$16:$WWY$16,0)),"-")</f>
        <v>987.93</v>
      </c>
      <c r="Z93" s="301">
        <f>IFERROR(INDEX('QoL DATA'!$C$17:$WWY$228,MATCH($B93,'QoL DATA'!$A$17:$A$228,0),MATCH(Z$3,'QoL DATA'!$C$16:$WWY$16,0)),"-")</f>
        <v>4.93</v>
      </c>
      <c r="AA93" s="301">
        <f>IFERROR(INDEX('QoL DATA'!$C$17:$WWY$228,MATCH($B93,'QoL DATA'!$A$17:$A$228,0),MATCH(AA$3,'QoL DATA'!$C$16:$WWY$16,0)),"-")</f>
        <v>0.12811361847764419</v>
      </c>
      <c r="AB93" s="301">
        <f>IFERROR(INDEX('QoL DATA'!$C$17:$WWY$228,MATCH($B93,'QoL DATA'!$A$17:$A$228,0),MATCH(AB$3,'QoL DATA'!$C$16:$WWY$16,0)),"-")</f>
        <v>1.93</v>
      </c>
      <c r="AC93" s="301">
        <f>IFERROR(INDEX('QoL DATA'!$C$17:$WWY$228,MATCH($B93,'QoL DATA'!$A$17:$A$228,0),MATCH(AC$3,'QoL DATA'!$C$16:$WWY$16,0)),"-")</f>
        <v>9487.61</v>
      </c>
      <c r="AD93" s="301">
        <f>IFERROR(INDEX('QoL DATA'!$C$17:$WWY$228,MATCH($B93,'QoL DATA'!$A$17:$A$228,0),MATCH(AD$3,'QoL DATA'!$C$16:$WWY$16,0)),"-")</f>
        <v>8.3535281539558088</v>
      </c>
      <c r="AE93" s="301">
        <f>IFERROR(INDEX('QoL DATA'!$C$17:$WWY$228,MATCH($B93,'QoL DATA'!$A$17:$A$228,0),MATCH(AE$3,'QoL DATA'!$C$16:$WWY$16,0)),"-")</f>
        <v>25.560842963970089</v>
      </c>
      <c r="AF93" s="301">
        <f>IFERROR(INDEX('QoL DATA'!$C$17:$WWY$228,MATCH($B93,'QoL DATA'!$A$17:$A$228,0),MATCH(AF$3,'QoL DATA'!$C$16:$WWY$16,0)),"-")</f>
        <v>11.4</v>
      </c>
      <c r="AG93" s="301">
        <f>IFERROR(INDEX('QoL DATA'!$C$17:$WWY$228,MATCH($B93,'QoL DATA'!$A$17:$A$228,0),MATCH(AG$3,'QoL DATA'!$C$16:$WWY$16,0)),"-")</f>
        <v>22.6</v>
      </c>
      <c r="AH93" s="301" t="str">
        <f>IFERROR(INDEX('QoL DATA'!$C$17:$WWY$228,MATCH($B93,'QoL DATA'!$A$17:$A$228,0),MATCH(AH$3,'QoL DATA'!$C$16:$WWY$16,0)),"-")</f>
        <v>-</v>
      </c>
      <c r="AI93" s="301">
        <f>IFERROR(INDEX('QoL DATA'!$C$17:$WWY$228,MATCH($B93,'QoL DATA'!$A$17:$A$228,0),MATCH(AI$3,'QoL DATA'!$C$16:$WWY$16,0)),"-")</f>
        <v>0.18867924528301888</v>
      </c>
      <c r="AJ93" s="301">
        <f>IFERROR(INDEX('QoL DATA'!$C$17:$WWY$228,MATCH($B93,'QoL DATA'!$A$17:$A$228,0),MATCH(AJ$3,'QoL DATA'!$C$16:$WWY$16,0)),"-")</f>
        <v>54.9</v>
      </c>
      <c r="AK93" s="301">
        <f>IFERROR(INDEX('QoL DATA'!$C$17:$WWY$228,MATCH($B93,'QoL DATA'!$A$17:$A$228,0),MATCH(AK$3,'QoL DATA'!$C$16:$WWY$16,0)),"-")</f>
        <v>17.760000000000002</v>
      </c>
      <c r="AL93" s="301">
        <f>IFERROR(INDEX('QoL DATA'!$C$17:$WWY$228,MATCH($B93,'QoL DATA'!$A$17:$A$228,0),MATCH(AL$3,'QoL DATA'!$C$16:$WWY$16,0)),"-")</f>
        <v>15.28</v>
      </c>
      <c r="AM93" s="301">
        <f>IFERROR(INDEX('QoL DATA'!$C$17:$WWY$228,MATCH($B93,'QoL DATA'!$A$17:$A$228,0),MATCH(AM$3,'QoL DATA'!$C$16:$WWY$16,0)),"-")</f>
        <v>7.6</v>
      </c>
      <c r="AN93" s="301">
        <f>IFERROR(INDEX('QoL DATA'!$C$17:$WWY$228,MATCH($B93,'QoL DATA'!$A$17:$A$228,0),MATCH(AN$3,'QoL DATA'!$C$16:$WWY$16,0)),"-")</f>
        <v>70.8</v>
      </c>
      <c r="AO93" s="301">
        <f>IFERROR(INDEX('QoL DATA'!$C$17:$WWY$228,MATCH($B93,'QoL DATA'!$A$17:$A$228,0),MATCH(AO$3,'QoL DATA'!$C$16:$WWY$16,0)),"-")</f>
        <v>2.515609111246695</v>
      </c>
      <c r="AP93" s="301">
        <f>IFERROR(INDEX('QoL DATA'!$C$17:$WWY$228,MATCH($B93,'QoL DATA'!$A$17:$A$228,0),MATCH(AP$3,'QoL DATA'!$C$16:$WWY$16,0)),"-")</f>
        <v>67.2</v>
      </c>
      <c r="AQ93" s="301">
        <f>IFERROR(INDEX('QoL DATA'!$C$17:$WWY$228,MATCH($B93,'QoL DATA'!$A$17:$A$228,0),MATCH(AQ$3,'QoL DATA'!$C$16:$WWY$16,0)),"-")</f>
        <v>50.80856643356644</v>
      </c>
      <c r="AR93" s="301">
        <f>IFERROR(INDEX('QoL DATA'!$C$17:$WWY$228,MATCH($B93,'QoL DATA'!$A$17:$A$228,0),MATCH(AR$3,'QoL DATA'!$C$16:$WWY$16,0)),"-")</f>
        <v>3.67</v>
      </c>
      <c r="AS93" s="301">
        <f>IFERROR(INDEX('QoL DATA'!$C$17:$WWY$228,MATCH($B93,'QoL DATA'!$A$17:$A$228,0),MATCH(AS$3,'QoL DATA'!$C$16:$WWY$16,0)),"-")</f>
        <v>3.1458988748542871</v>
      </c>
      <c r="AT93" s="301">
        <f>IFERROR(INDEX('QoL DATA'!$C$17:$WWY$228,MATCH($B93,'QoL DATA'!$A$17:$A$228,0),MATCH(AT$3,'QoL DATA'!$C$16:$WWY$16,0)),"-")</f>
        <v>80.041395203677055</v>
      </c>
      <c r="AU93" s="327"/>
    </row>
    <row r="94" spans="1:47">
      <c r="A94" s="325" t="str">
        <f>'TQoL Indexes'!B72</f>
        <v>Kidričevo</v>
      </c>
      <c r="B94" s="326">
        <f>'TQoL Indexes'!C72</f>
        <v>45</v>
      </c>
      <c r="C94" s="301">
        <f>IFERROR(INDEX('QoL DATA'!$C$17:$WWY$228,MATCH($B94,'QoL DATA'!$A$17:$A$228,0),MATCH(C$3,'QoL DATA'!$C$16:$WWY$16,0)),"-")</f>
        <v>91.363163371488028</v>
      </c>
      <c r="D94" s="301">
        <f>IFERROR(INDEX('QoL DATA'!$C$17:$WWY$228,MATCH($B94,'QoL DATA'!$A$17:$A$228,0),MATCH(D$3,'QoL DATA'!$C$16:$WWY$16,0)),"-")</f>
        <v>93.6</v>
      </c>
      <c r="E94" s="301">
        <f>IFERROR(INDEX('QoL DATA'!$C$17:$WWY$228,MATCH($B94,'QoL DATA'!$A$17:$A$228,0),MATCH(E$3,'QoL DATA'!$C$16:$WWY$16,0)),"-")</f>
        <v>521.4</v>
      </c>
      <c r="F94" s="301">
        <f>IFERROR(INDEX('QoL DATA'!$C$17:$WWY$228,MATCH($B94,'QoL DATA'!$A$17:$A$228,0),MATCH(F$3,'QoL DATA'!$C$16:$WWY$16,0)),"-")</f>
        <v>0.45454545454545453</v>
      </c>
      <c r="G94" s="301">
        <f>IFERROR(INDEX('QoL DATA'!$C$17:$WWY$228,MATCH($B94,'QoL DATA'!$A$17:$A$228,0),MATCH(G$3,'QoL DATA'!$C$16:$WWY$16,0)),"-")</f>
        <v>99.909090909090921</v>
      </c>
      <c r="H94" s="301">
        <f>IFERROR(INDEX('QoL DATA'!$C$17:$WWY$228,MATCH($B94,'QoL DATA'!$A$17:$A$228,0),MATCH(H$3,'QoL DATA'!$C$16:$WWY$16,0)),"-")</f>
        <v>4</v>
      </c>
      <c r="I94" s="301">
        <f>IFERROR(INDEX('QoL DATA'!$C$17:$WWY$228,MATCH($B94,'QoL DATA'!$A$17:$A$228,0),MATCH(I$3,'QoL DATA'!$C$16:$WWY$16,0)),"-")</f>
        <v>92.080109239872556</v>
      </c>
      <c r="J94" s="301">
        <f>IFERROR(INDEX('QoL DATA'!$C$17:$WWY$228,MATCH($B94,'QoL DATA'!$A$17:$A$228,0),MATCH(J$3,'QoL DATA'!$C$16:$WWY$16,0)),"-")</f>
        <v>100</v>
      </c>
      <c r="K94" s="301">
        <f>IFERROR(INDEX('QoL DATA'!$C$17:$WWY$228,MATCH($B94,'QoL DATA'!$A$17:$A$228,0),MATCH(K$3,'QoL DATA'!$C$16:$WWY$16,0)),"-")</f>
        <v>81.400000000000006</v>
      </c>
      <c r="L94" s="301">
        <f>IFERROR(INDEX('QoL DATA'!$C$17:$WWY$228,MATCH($B94,'QoL DATA'!$A$17:$A$228,0),MATCH(L$3,'QoL DATA'!$C$16:$WWY$16,0)),"-")</f>
        <v>8.0289040545965473E-2</v>
      </c>
      <c r="M94" s="301">
        <f>IFERROR(INDEX('QoL DATA'!$C$17:$WWY$228,MATCH($B94,'QoL DATA'!$A$17:$A$228,0),MATCH(M$3,'QoL DATA'!$C$16:$WWY$16,0)),"-")</f>
        <v>34.5</v>
      </c>
      <c r="N94" s="301">
        <f>IFERROR(INDEX('QoL DATA'!$C$17:$WWY$228,MATCH($B94,'QoL DATA'!$A$17:$A$228,0),MATCH(N$3,'QoL DATA'!$C$16:$WWY$16,0)),"-")</f>
        <v>139.9</v>
      </c>
      <c r="O94" s="301">
        <f>IFERROR(INDEX('QoL DATA'!$C$17:$WWY$228,MATCH($B94,'QoL DATA'!$A$17:$A$228,0),MATCH(O$3,'QoL DATA'!$C$16:$WWY$16,0)),"-")</f>
        <v>0.72675452038001842</v>
      </c>
      <c r="P94" s="301">
        <f>IFERROR(INDEX('QoL DATA'!$C$17:$WWY$228,MATCH($B94,'QoL DATA'!$A$17:$A$228,0),MATCH(P$3,'QoL DATA'!$C$16:$WWY$16,0)),"-")</f>
        <v>79.212121212121218</v>
      </c>
      <c r="Q94" s="301" t="str">
        <f>IFERROR(INDEX('QoL DATA'!$C$17:$WWY$228,MATCH($B94,'QoL DATA'!$A$17:$A$228,0),MATCH(Q$3,'QoL DATA'!$C$16:$WWY$16,0)),"-")</f>
        <v>-</v>
      </c>
      <c r="R94" s="301" t="str">
        <f>IFERROR(INDEX('QoL DATA'!$C$17:$WWY$228,MATCH($B94,'QoL DATA'!$A$17:$A$228,0),MATCH(R$3,'QoL DATA'!$C$16:$WWY$16,0)),"-")</f>
        <v>-</v>
      </c>
      <c r="S94" s="301">
        <f>IFERROR(INDEX('QoL DATA'!$C$17:$WWY$228,MATCH($B94,'QoL DATA'!$A$17:$A$228,0),MATCH(S$3,'QoL DATA'!$C$16:$WWY$16,0)),"-")</f>
        <v>46.175157765122364</v>
      </c>
      <c r="T94" s="301">
        <f>IFERROR(INDEX('QoL DATA'!$C$17:$WWY$228,MATCH($B94,'QoL DATA'!$A$17:$A$228,0),MATCH(T$3,'QoL DATA'!$C$16:$WWY$16,0)),"-")</f>
        <v>3.192738520242242</v>
      </c>
      <c r="U94" s="301">
        <f>IFERROR(INDEX('QoL DATA'!$C$17:$WWY$228,MATCH($B94,'QoL DATA'!$A$17:$A$228,0),MATCH(U$3,'QoL DATA'!$C$16:$WWY$16,0)),"-")</f>
        <v>23.575135430984602</v>
      </c>
      <c r="V94" s="301">
        <f>IFERROR(INDEX('QoL DATA'!$C$17:$WWY$228,MATCH($B94,'QoL DATA'!$A$17:$A$228,0),MATCH(V$3,'QoL DATA'!$C$16:$WWY$16,0)),"-")</f>
        <v>0.36564855998000001</v>
      </c>
      <c r="W94" s="301">
        <f>IFERROR(INDEX('QoL DATA'!$C$17:$WWY$228,MATCH($B94,'QoL DATA'!$A$17:$A$228,0),MATCH(W$3,'QoL DATA'!$C$16:$WWY$16,0)),"-")</f>
        <v>35.137952298199998</v>
      </c>
      <c r="X94" s="301" t="str">
        <f>IFERROR(INDEX('QoL DATA'!$C$17:$WWY$228,MATCH($B94,'QoL DATA'!$A$17:$A$228,0),MATCH(X$3,'QoL DATA'!$C$16:$WWY$16,0)),"-")</f>
        <v>-</v>
      </c>
      <c r="Y94" s="301">
        <f>IFERROR(INDEX('QoL DATA'!$C$17:$WWY$228,MATCH($B94,'QoL DATA'!$A$17:$A$228,0),MATCH(Y$3,'QoL DATA'!$C$16:$WWY$16,0)),"-")</f>
        <v>1026.71</v>
      </c>
      <c r="Z94" s="301">
        <f>IFERROR(INDEX('QoL DATA'!$C$17:$WWY$228,MATCH($B94,'QoL DATA'!$A$17:$A$228,0),MATCH(Z$3,'QoL DATA'!$C$16:$WWY$16,0)),"-")</f>
        <v>5.89</v>
      </c>
      <c r="AA94" s="301">
        <f>IFERROR(INDEX('QoL DATA'!$C$17:$WWY$228,MATCH($B94,'QoL DATA'!$A$17:$A$228,0),MATCH(AA$3,'QoL DATA'!$C$16:$WWY$16,0)),"-")</f>
        <v>0.2297618135865819</v>
      </c>
      <c r="AB94" s="301">
        <f>IFERROR(INDEX('QoL DATA'!$C$17:$WWY$228,MATCH($B94,'QoL DATA'!$A$17:$A$228,0),MATCH(AB$3,'QoL DATA'!$C$16:$WWY$16,0)),"-")</f>
        <v>0.9</v>
      </c>
      <c r="AC94" s="301">
        <f>IFERROR(INDEX('QoL DATA'!$C$17:$WWY$228,MATCH($B94,'QoL DATA'!$A$17:$A$228,0),MATCH(AC$3,'QoL DATA'!$C$16:$WWY$16,0)),"-")</f>
        <v>9692.01</v>
      </c>
      <c r="AD94" s="301">
        <f>IFERROR(INDEX('QoL DATA'!$C$17:$WWY$228,MATCH($B94,'QoL DATA'!$A$17:$A$228,0),MATCH(AD$3,'QoL DATA'!$C$16:$WWY$16,0)),"-")</f>
        <v>7.3765840741441266</v>
      </c>
      <c r="AE94" s="301">
        <f>IFERROR(INDEX('QoL DATA'!$C$17:$WWY$228,MATCH($B94,'QoL DATA'!$A$17:$A$228,0),MATCH(AE$3,'QoL DATA'!$C$16:$WWY$16,0)),"-")</f>
        <v>25.874125874125873</v>
      </c>
      <c r="AF94" s="301">
        <f>IFERROR(INDEX('QoL DATA'!$C$17:$WWY$228,MATCH($B94,'QoL DATA'!$A$17:$A$228,0),MATCH(AF$3,'QoL DATA'!$C$16:$WWY$16,0)),"-")</f>
        <v>16.5</v>
      </c>
      <c r="AG94" s="301">
        <f>IFERROR(INDEX('QoL DATA'!$C$17:$WWY$228,MATCH($B94,'QoL DATA'!$A$17:$A$228,0),MATCH(AG$3,'QoL DATA'!$C$16:$WWY$16,0)),"-")</f>
        <v>19.510000000000002</v>
      </c>
      <c r="AH94" s="301" t="str">
        <f>IFERROR(INDEX('QoL DATA'!$C$17:$WWY$228,MATCH($B94,'QoL DATA'!$A$17:$A$228,0),MATCH(AH$3,'QoL DATA'!$C$16:$WWY$16,0)),"-")</f>
        <v>-</v>
      </c>
      <c r="AI94" s="301">
        <f>IFERROR(INDEX('QoL DATA'!$C$17:$WWY$228,MATCH($B94,'QoL DATA'!$A$17:$A$228,0),MATCH(AI$3,'QoL DATA'!$C$16:$WWY$16,0)),"-")</f>
        <v>2.0945663580246916</v>
      </c>
      <c r="AJ94" s="301">
        <f>IFERROR(INDEX('QoL DATA'!$C$17:$WWY$228,MATCH($B94,'QoL DATA'!$A$17:$A$228,0),MATCH(AJ$3,'QoL DATA'!$C$16:$WWY$16,0)),"-")</f>
        <v>134.31545552866044</v>
      </c>
      <c r="AK94" s="301">
        <f>IFERROR(INDEX('QoL DATA'!$C$17:$WWY$228,MATCH($B94,'QoL DATA'!$A$17:$A$228,0),MATCH(AK$3,'QoL DATA'!$C$16:$WWY$16,0)),"-")</f>
        <v>25.25</v>
      </c>
      <c r="AL94" s="301">
        <f>IFERROR(INDEX('QoL DATA'!$C$17:$WWY$228,MATCH($B94,'QoL DATA'!$A$17:$A$228,0),MATCH(AL$3,'QoL DATA'!$C$16:$WWY$16,0)),"-")</f>
        <v>16.2</v>
      </c>
      <c r="AM94" s="301">
        <f>IFERROR(INDEX('QoL DATA'!$C$17:$WWY$228,MATCH($B94,'QoL DATA'!$A$17:$A$228,0),MATCH(AM$3,'QoL DATA'!$C$16:$WWY$16,0)),"-")</f>
        <v>7.3</v>
      </c>
      <c r="AN94" s="301">
        <f>IFERROR(INDEX('QoL DATA'!$C$17:$WWY$228,MATCH($B94,'QoL DATA'!$A$17:$A$228,0),MATCH(AN$3,'QoL DATA'!$C$16:$WWY$16,0)),"-")</f>
        <v>64.540000000000006</v>
      </c>
      <c r="AO94" s="301">
        <f>IFERROR(INDEX('QoL DATA'!$C$17:$WWY$228,MATCH($B94,'QoL DATA'!$A$17:$A$228,0),MATCH(AO$3,'QoL DATA'!$C$16:$WWY$16,0)),"-")</f>
        <v>2.777902270103886</v>
      </c>
      <c r="AP94" s="301">
        <f>IFERROR(INDEX('QoL DATA'!$C$17:$WWY$228,MATCH($B94,'QoL DATA'!$A$17:$A$228,0),MATCH(AP$3,'QoL DATA'!$C$16:$WWY$16,0)),"-")</f>
        <v>63.55</v>
      </c>
      <c r="AQ94" s="301">
        <f>IFERROR(INDEX('QoL DATA'!$C$17:$WWY$228,MATCH($B94,'QoL DATA'!$A$17:$A$228,0),MATCH(AQ$3,'QoL DATA'!$C$16:$WWY$16,0)),"-")</f>
        <v>53.894893775624297</v>
      </c>
      <c r="AR94" s="301">
        <f>IFERROR(INDEX('QoL DATA'!$C$17:$WWY$228,MATCH($B94,'QoL DATA'!$A$17:$A$228,0),MATCH(AR$3,'QoL DATA'!$C$16:$WWY$16,0)),"-")</f>
        <v>3.57</v>
      </c>
      <c r="AS94" s="301">
        <f>IFERROR(INDEX('QoL DATA'!$C$17:$WWY$228,MATCH($B94,'QoL DATA'!$A$17:$A$228,0),MATCH(AS$3,'QoL DATA'!$C$16:$WWY$16,0)),"-")</f>
        <v>1.230597082522179</v>
      </c>
      <c r="AT94" s="301">
        <f>IFERROR(INDEX('QoL DATA'!$C$17:$WWY$228,MATCH($B94,'QoL DATA'!$A$17:$A$228,0),MATCH(AT$3,'QoL DATA'!$C$16:$WWY$16,0)),"-")</f>
        <v>21.590824691144505</v>
      </c>
      <c r="AU94" s="327"/>
    </row>
    <row r="95" spans="1:47">
      <c r="A95" s="325" t="str">
        <f>'TQoL Indexes'!B73</f>
        <v>Kobarid</v>
      </c>
      <c r="B95" s="326">
        <f>'TQoL Indexes'!C73</f>
        <v>46</v>
      </c>
      <c r="C95" s="301">
        <f>IFERROR(INDEX('QoL DATA'!$C$17:$WWY$228,MATCH($B95,'QoL DATA'!$A$17:$A$228,0),MATCH(C$3,'QoL DATA'!$C$16:$WWY$16,0)),"-")</f>
        <v>44.226298114182384</v>
      </c>
      <c r="D95" s="301">
        <f>IFERROR(INDEX('QoL DATA'!$C$17:$WWY$228,MATCH($B95,'QoL DATA'!$A$17:$A$228,0),MATCH(D$3,'QoL DATA'!$C$16:$WWY$16,0)),"-")</f>
        <v>93.8</v>
      </c>
      <c r="E95" s="301">
        <f>IFERROR(INDEX('QoL DATA'!$C$17:$WWY$228,MATCH($B95,'QoL DATA'!$A$17:$A$228,0),MATCH(E$3,'QoL DATA'!$C$16:$WWY$16,0)),"-")</f>
        <v>527.9</v>
      </c>
      <c r="F95" s="301">
        <f>IFERROR(INDEX('QoL DATA'!$C$17:$WWY$228,MATCH($B95,'QoL DATA'!$A$17:$A$228,0),MATCH(F$3,'QoL DATA'!$C$16:$WWY$16,0)),"-")</f>
        <v>0</v>
      </c>
      <c r="G95" s="301">
        <f>IFERROR(INDEX('QoL DATA'!$C$17:$WWY$228,MATCH($B95,'QoL DATA'!$A$17:$A$228,0),MATCH(G$3,'QoL DATA'!$C$16:$WWY$16,0)),"-")</f>
        <v>62.002442002442002</v>
      </c>
      <c r="H95" s="301">
        <f>IFERROR(INDEX('QoL DATA'!$C$17:$WWY$228,MATCH($B95,'QoL DATA'!$A$17:$A$228,0),MATCH(H$3,'QoL DATA'!$C$16:$WWY$16,0)),"-")</f>
        <v>4</v>
      </c>
      <c r="I95" s="301">
        <f>IFERROR(INDEX('QoL DATA'!$C$17:$WWY$228,MATCH($B95,'QoL DATA'!$A$17:$A$228,0),MATCH(I$3,'QoL DATA'!$C$16:$WWY$16,0)),"-")</f>
        <v>26.995824121837387</v>
      </c>
      <c r="J95" s="301">
        <f>IFERROR(INDEX('QoL DATA'!$C$17:$WWY$228,MATCH($B95,'QoL DATA'!$A$17:$A$228,0),MATCH(J$3,'QoL DATA'!$C$16:$WWY$16,0)),"-")</f>
        <v>64.786324786324784</v>
      </c>
      <c r="K95" s="301">
        <f>IFERROR(INDEX('QoL DATA'!$C$17:$WWY$228,MATCH($B95,'QoL DATA'!$A$17:$A$228,0),MATCH(K$3,'QoL DATA'!$C$16:$WWY$16,0)),"-")</f>
        <v>40.630000000000003</v>
      </c>
      <c r="L95" s="301">
        <f>IFERROR(INDEX('QoL DATA'!$C$17:$WWY$228,MATCH($B95,'QoL DATA'!$A$17:$A$228,0),MATCH(L$3,'QoL DATA'!$C$16:$WWY$16,0)),"-")</f>
        <v>6.3132817153067302</v>
      </c>
      <c r="M95" s="301">
        <f>IFERROR(INDEX('QoL DATA'!$C$17:$WWY$228,MATCH($B95,'QoL DATA'!$A$17:$A$228,0),MATCH(M$3,'QoL DATA'!$C$16:$WWY$16,0)),"-")</f>
        <v>39.4</v>
      </c>
      <c r="N95" s="301">
        <f>IFERROR(INDEX('QoL DATA'!$C$17:$WWY$228,MATCH($B95,'QoL DATA'!$A$17:$A$228,0),MATCH(N$3,'QoL DATA'!$C$16:$WWY$16,0)),"-")</f>
        <v>59.1</v>
      </c>
      <c r="O95" s="301">
        <f>IFERROR(INDEX('QoL DATA'!$C$17:$WWY$228,MATCH($B95,'QoL DATA'!$A$17:$A$228,0),MATCH(O$3,'QoL DATA'!$C$16:$WWY$16,0)),"-")</f>
        <v>0.86017305315203962</v>
      </c>
      <c r="P95" s="301">
        <f>IFERROR(INDEX('QoL DATA'!$C$17:$WWY$228,MATCH($B95,'QoL DATA'!$A$17:$A$228,0),MATCH(P$3,'QoL DATA'!$C$16:$WWY$16,0)),"-")</f>
        <v>50.085470085470085</v>
      </c>
      <c r="Q95" s="301" t="str">
        <f>IFERROR(INDEX('QoL DATA'!$C$17:$WWY$228,MATCH($B95,'QoL DATA'!$A$17:$A$228,0),MATCH(Q$3,'QoL DATA'!$C$16:$WWY$16,0)),"-")</f>
        <v>-</v>
      </c>
      <c r="R95" s="301" t="str">
        <f>IFERROR(INDEX('QoL DATA'!$C$17:$WWY$228,MATCH($B95,'QoL DATA'!$A$17:$A$228,0),MATCH(R$3,'QoL DATA'!$C$16:$WWY$16,0)),"-")</f>
        <v>-</v>
      </c>
      <c r="S95" s="301">
        <f>IFERROR(INDEX('QoL DATA'!$C$17:$WWY$228,MATCH($B95,'QoL DATA'!$A$17:$A$228,0),MATCH(S$3,'QoL DATA'!$C$16:$WWY$16,0)),"-")</f>
        <v>122.60912211868563</v>
      </c>
      <c r="T95" s="301">
        <f>IFERROR(INDEX('QoL DATA'!$C$17:$WWY$228,MATCH($B95,'QoL DATA'!$A$17:$A$228,0),MATCH(T$3,'QoL DATA'!$C$16:$WWY$16,0)),"-")</f>
        <v>5.6881067961165046</v>
      </c>
      <c r="U95" s="301">
        <f>IFERROR(INDEX('QoL DATA'!$C$17:$WWY$228,MATCH($B95,'QoL DATA'!$A$17:$A$228,0),MATCH(U$3,'QoL DATA'!$C$16:$WWY$16,0)),"-")</f>
        <v>74.909786519572108</v>
      </c>
      <c r="V95" s="301">
        <f>IFERROR(INDEX('QoL DATA'!$C$17:$WWY$228,MATCH($B95,'QoL DATA'!$A$17:$A$228,0),MATCH(V$3,'QoL DATA'!$C$16:$WWY$16,0)),"-")</f>
        <v>1.47860555909</v>
      </c>
      <c r="W95" s="301">
        <f>IFERROR(INDEX('QoL DATA'!$C$17:$WWY$228,MATCH($B95,'QoL DATA'!$A$17:$A$228,0),MATCH(W$3,'QoL DATA'!$C$16:$WWY$16,0)),"-")</f>
        <v>73.822929728399998</v>
      </c>
      <c r="X95" s="301" t="str">
        <f>IFERROR(INDEX('QoL DATA'!$C$17:$WWY$228,MATCH($B95,'QoL DATA'!$A$17:$A$228,0),MATCH(X$3,'QoL DATA'!$C$16:$WWY$16,0)),"-")</f>
        <v>-</v>
      </c>
      <c r="Y95" s="301">
        <f>IFERROR(INDEX('QoL DATA'!$C$17:$WWY$228,MATCH($B95,'QoL DATA'!$A$17:$A$228,0),MATCH(Y$3,'QoL DATA'!$C$16:$WWY$16,0)),"-")</f>
        <v>987.6</v>
      </c>
      <c r="Z95" s="301">
        <f>IFERROR(INDEX('QoL DATA'!$C$17:$WWY$228,MATCH($B95,'QoL DATA'!$A$17:$A$228,0),MATCH(Z$3,'QoL DATA'!$C$16:$WWY$16,0)),"-")</f>
        <v>3.89</v>
      </c>
      <c r="AA95" s="301">
        <f>IFERROR(INDEX('QoL DATA'!$C$17:$WWY$228,MATCH($B95,'QoL DATA'!$A$17:$A$228,0),MATCH(AA$3,'QoL DATA'!$C$16:$WWY$16,0)),"-")</f>
        <v>0.26631803215184974</v>
      </c>
      <c r="AB95" s="301">
        <f>IFERROR(INDEX('QoL DATA'!$C$17:$WWY$228,MATCH($B95,'QoL DATA'!$A$17:$A$228,0),MATCH(AB$3,'QoL DATA'!$C$16:$WWY$16,0)),"-")</f>
        <v>1.31</v>
      </c>
      <c r="AC95" s="301">
        <f>IFERROR(INDEX('QoL DATA'!$C$17:$WWY$228,MATCH($B95,'QoL DATA'!$A$17:$A$228,0),MATCH(AC$3,'QoL DATA'!$C$16:$WWY$16,0)),"-")</f>
        <v>9653.3700000000008</v>
      </c>
      <c r="AD95" s="301">
        <f>IFERROR(INDEX('QoL DATA'!$C$17:$WWY$228,MATCH($B95,'QoL DATA'!$A$17:$A$228,0),MATCH(AD$3,'QoL DATA'!$C$16:$WWY$16,0)),"-")</f>
        <v>5.0946561226935057</v>
      </c>
      <c r="AE95" s="301">
        <f>IFERROR(INDEX('QoL DATA'!$C$17:$WWY$228,MATCH($B95,'QoL DATA'!$A$17:$A$228,0),MATCH(AE$3,'QoL DATA'!$C$16:$WWY$16,0)),"-")</f>
        <v>29.743127534925641</v>
      </c>
      <c r="AF95" s="301">
        <f>IFERROR(INDEX('QoL DATA'!$C$17:$WWY$228,MATCH($B95,'QoL DATA'!$A$17:$A$228,0),MATCH(AF$3,'QoL DATA'!$C$16:$WWY$16,0)),"-")</f>
        <v>11.4</v>
      </c>
      <c r="AG95" s="301">
        <f>IFERROR(INDEX('QoL DATA'!$C$17:$WWY$228,MATCH($B95,'QoL DATA'!$A$17:$A$228,0),MATCH(AG$3,'QoL DATA'!$C$16:$WWY$16,0)),"-")</f>
        <v>18.21</v>
      </c>
      <c r="AH95" s="301" t="str">
        <f>IFERROR(INDEX('QoL DATA'!$C$17:$WWY$228,MATCH($B95,'QoL DATA'!$A$17:$A$228,0),MATCH(AH$3,'QoL DATA'!$C$16:$WWY$16,0)),"-")</f>
        <v>-</v>
      </c>
      <c r="AI95" s="301">
        <f>IFERROR(INDEX('QoL DATA'!$C$17:$WWY$228,MATCH($B95,'QoL DATA'!$A$17:$A$228,0),MATCH(AI$3,'QoL DATA'!$C$16:$WWY$16,0)),"-")</f>
        <v>356.33814010251405</v>
      </c>
      <c r="AJ95" s="301">
        <f>IFERROR(INDEX('QoL DATA'!$C$17:$WWY$228,MATCH($B95,'QoL DATA'!$A$17:$A$228,0),MATCH(AJ$3,'QoL DATA'!$C$16:$WWY$16,0)),"-")</f>
        <v>87.264530036197996</v>
      </c>
      <c r="AK95" s="301">
        <f>IFERROR(INDEX('QoL DATA'!$C$17:$WWY$228,MATCH($B95,'QoL DATA'!$A$17:$A$228,0),MATCH(AK$3,'QoL DATA'!$C$16:$WWY$16,0)),"-")</f>
        <v>21.19</v>
      </c>
      <c r="AL95" s="301">
        <f>IFERROR(INDEX('QoL DATA'!$C$17:$WWY$228,MATCH($B95,'QoL DATA'!$A$17:$A$228,0),MATCH(AL$3,'QoL DATA'!$C$16:$WWY$16,0)),"-")</f>
        <v>14.49</v>
      </c>
      <c r="AM95" s="301">
        <f>IFERROR(INDEX('QoL DATA'!$C$17:$WWY$228,MATCH($B95,'QoL DATA'!$A$17:$A$228,0),MATCH(AM$3,'QoL DATA'!$C$16:$WWY$16,0)),"-")</f>
        <v>7.6</v>
      </c>
      <c r="AN95" s="301">
        <f>IFERROR(INDEX('QoL DATA'!$C$17:$WWY$228,MATCH($B95,'QoL DATA'!$A$17:$A$228,0),MATCH(AN$3,'QoL DATA'!$C$16:$WWY$16,0)),"-")</f>
        <v>67.81</v>
      </c>
      <c r="AO95" s="301">
        <f>IFERROR(INDEX('QoL DATA'!$C$17:$WWY$228,MATCH($B95,'QoL DATA'!$A$17:$A$228,0),MATCH(AO$3,'QoL DATA'!$C$16:$WWY$16,0)),"-")</f>
        <v>2.515609111246695</v>
      </c>
      <c r="AP95" s="301">
        <f>IFERROR(INDEX('QoL DATA'!$C$17:$WWY$228,MATCH($B95,'QoL DATA'!$A$17:$A$228,0),MATCH(AP$3,'QoL DATA'!$C$16:$WWY$16,0)),"-")</f>
        <v>62.83</v>
      </c>
      <c r="AQ95" s="301">
        <f>IFERROR(INDEX('QoL DATA'!$C$17:$WWY$228,MATCH($B95,'QoL DATA'!$A$17:$A$228,0),MATCH(AQ$3,'QoL DATA'!$C$16:$WWY$16,0)),"-")</f>
        <v>60.057388809182214</v>
      </c>
      <c r="AR95" s="301">
        <f>IFERROR(INDEX('QoL DATA'!$C$17:$WWY$228,MATCH($B95,'QoL DATA'!$A$17:$A$228,0),MATCH(AR$3,'QoL DATA'!$C$16:$WWY$16,0)),"-")</f>
        <v>3.67</v>
      </c>
      <c r="AS95" s="301">
        <f>IFERROR(INDEX('QoL DATA'!$C$17:$WWY$228,MATCH($B95,'QoL DATA'!$A$17:$A$228,0),MATCH(AS$3,'QoL DATA'!$C$16:$WWY$16,0)),"-")</f>
        <v>1.4164894207019962</v>
      </c>
      <c r="AT95" s="301">
        <f>IFERROR(INDEX('QoL DATA'!$C$17:$WWY$228,MATCH($B95,'QoL DATA'!$A$17:$A$228,0),MATCH(AT$3,'QoL DATA'!$C$16:$WWY$16,0)),"-")</f>
        <v>63.922225189534778</v>
      </c>
      <c r="AU95" s="327"/>
    </row>
    <row r="96" spans="1:47">
      <c r="A96" s="325" t="str">
        <f>'TQoL Indexes'!B74</f>
        <v>Kobilje</v>
      </c>
      <c r="B96" s="326">
        <f>'TQoL Indexes'!C74</f>
        <v>47</v>
      </c>
      <c r="C96" s="301">
        <f>IFERROR(INDEX('QoL DATA'!$C$17:$WWY$228,MATCH($B96,'QoL DATA'!$A$17:$A$228,0),MATCH(C$3,'QoL DATA'!$C$16:$WWY$16,0)),"-")</f>
        <v>94.9</v>
      </c>
      <c r="D96" s="301">
        <f>IFERROR(INDEX('QoL DATA'!$C$17:$WWY$228,MATCH($B96,'QoL DATA'!$A$17:$A$228,0),MATCH(D$3,'QoL DATA'!$C$16:$WWY$16,0)),"-")</f>
        <v>92</v>
      </c>
      <c r="E96" s="301">
        <f>IFERROR(INDEX('QoL DATA'!$C$17:$WWY$228,MATCH($B96,'QoL DATA'!$A$17:$A$228,0),MATCH(E$3,'QoL DATA'!$C$16:$WWY$16,0)),"-")</f>
        <v>416.1</v>
      </c>
      <c r="F96" s="301">
        <f>IFERROR(INDEX('QoL DATA'!$C$17:$WWY$228,MATCH($B96,'QoL DATA'!$A$17:$A$228,0),MATCH(F$3,'QoL DATA'!$C$16:$WWY$16,0)),"-")</f>
        <v>0</v>
      </c>
      <c r="G96" s="301">
        <f>IFERROR(INDEX('QoL DATA'!$C$17:$WWY$228,MATCH($B96,'QoL DATA'!$A$17:$A$228,0),MATCH(G$3,'QoL DATA'!$C$16:$WWY$16,0)),"-")</f>
        <v>100</v>
      </c>
      <c r="H96" s="301">
        <f>IFERROR(INDEX('QoL DATA'!$C$17:$WWY$228,MATCH($B96,'QoL DATA'!$A$17:$A$228,0),MATCH(H$3,'QoL DATA'!$C$16:$WWY$16,0)),"-")</f>
        <v>4</v>
      </c>
      <c r="I96" s="301">
        <f>IFERROR(INDEX('QoL DATA'!$C$17:$WWY$228,MATCH($B96,'QoL DATA'!$A$17:$A$228,0),MATCH(I$3,'QoL DATA'!$C$16:$WWY$16,0)),"-")</f>
        <v>0</v>
      </c>
      <c r="J96" s="301">
        <f>IFERROR(INDEX('QoL DATA'!$C$17:$WWY$228,MATCH($B96,'QoL DATA'!$A$17:$A$228,0),MATCH(J$3,'QoL DATA'!$C$16:$WWY$16,0)),"-")</f>
        <v>100</v>
      </c>
      <c r="K96" s="301">
        <f>IFERROR(INDEX('QoL DATA'!$C$17:$WWY$228,MATCH($B96,'QoL DATA'!$A$17:$A$228,0),MATCH(K$3,'QoL DATA'!$C$16:$WWY$16,0)),"-")</f>
        <v>96.2</v>
      </c>
      <c r="L96" s="301">
        <f>IFERROR(INDEX('QoL DATA'!$C$17:$WWY$228,MATCH($B96,'QoL DATA'!$A$17:$A$228,0),MATCH(L$3,'QoL DATA'!$C$16:$WWY$16,0)),"-")</f>
        <v>0.46948356807511737</v>
      </c>
      <c r="M96" s="301">
        <f>IFERROR(INDEX('QoL DATA'!$C$17:$WWY$228,MATCH($B96,'QoL DATA'!$A$17:$A$228,0),MATCH(M$3,'QoL DATA'!$C$16:$WWY$16,0)),"-")</f>
        <v>10.1</v>
      </c>
      <c r="N96" s="301">
        <f>IFERROR(INDEX('QoL DATA'!$C$17:$WWY$228,MATCH($B96,'QoL DATA'!$A$17:$A$228,0),MATCH(N$3,'QoL DATA'!$C$16:$WWY$16,0)),"-")</f>
        <v>21.2</v>
      </c>
      <c r="O96" s="301">
        <f>IFERROR(INDEX('QoL DATA'!$C$17:$WWY$228,MATCH($B96,'QoL DATA'!$A$17:$A$228,0),MATCH(O$3,'QoL DATA'!$C$16:$WWY$16,0)),"-")</f>
        <v>0.42611111111111111</v>
      </c>
      <c r="P96" s="301">
        <f>IFERROR(INDEX('QoL DATA'!$C$17:$WWY$228,MATCH($B96,'QoL DATA'!$A$17:$A$228,0),MATCH(P$3,'QoL DATA'!$C$16:$WWY$16,0)),"-")</f>
        <v>0.72859744990892528</v>
      </c>
      <c r="Q96" s="301" t="str">
        <f>IFERROR(INDEX('QoL DATA'!$C$17:$WWY$228,MATCH($B96,'QoL DATA'!$A$17:$A$228,0),MATCH(Q$3,'QoL DATA'!$C$16:$WWY$16,0)),"-")</f>
        <v>-</v>
      </c>
      <c r="R96" s="301" t="str">
        <f>IFERROR(INDEX('QoL DATA'!$C$17:$WWY$228,MATCH($B96,'QoL DATA'!$A$17:$A$228,0),MATCH(R$3,'QoL DATA'!$C$16:$WWY$16,0)),"-")</f>
        <v>-</v>
      </c>
      <c r="S96" s="301">
        <f>IFERROR(INDEX('QoL DATA'!$C$17:$WWY$228,MATCH($B96,'QoL DATA'!$A$17:$A$228,0),MATCH(S$3,'QoL DATA'!$C$16:$WWY$16,0)),"-")</f>
        <v>366.97247706422019</v>
      </c>
      <c r="T96" s="301">
        <f>IFERROR(INDEX('QoL DATA'!$C$17:$WWY$228,MATCH($B96,'QoL DATA'!$A$17:$A$228,0),MATCH(T$3,'QoL DATA'!$C$16:$WWY$16,0)),"-")</f>
        <v>3.6740810219304123</v>
      </c>
      <c r="U96" s="301">
        <f>IFERROR(INDEX('QoL DATA'!$C$17:$WWY$228,MATCH($B96,'QoL DATA'!$A$17:$A$228,0),MATCH(U$3,'QoL DATA'!$C$16:$WWY$16,0)),"-")</f>
        <v>53.64778333105</v>
      </c>
      <c r="V96" s="301">
        <f>IFERROR(INDEX('QoL DATA'!$C$17:$WWY$228,MATCH($B96,'QoL DATA'!$A$17:$A$228,0),MATCH(V$3,'QoL DATA'!$C$16:$WWY$16,0)),"-")</f>
        <v>0.75649634297500001</v>
      </c>
      <c r="W96" s="301">
        <f>IFERROR(INDEX('QoL DATA'!$C$17:$WWY$228,MATCH($B96,'QoL DATA'!$A$17:$A$228,0),MATCH(W$3,'QoL DATA'!$C$16:$WWY$16,0)),"-")</f>
        <v>99.889448483799995</v>
      </c>
      <c r="X96" s="301" t="str">
        <f>IFERROR(INDEX('QoL DATA'!$C$17:$WWY$228,MATCH($B96,'QoL DATA'!$A$17:$A$228,0),MATCH(X$3,'QoL DATA'!$C$16:$WWY$16,0)),"-")</f>
        <v>-</v>
      </c>
      <c r="Y96" s="301">
        <f>IFERROR(INDEX('QoL DATA'!$C$17:$WWY$228,MATCH($B96,'QoL DATA'!$A$17:$A$228,0),MATCH(Y$3,'QoL DATA'!$C$16:$WWY$16,0)),"-")</f>
        <v>945.12</v>
      </c>
      <c r="Z96" s="301">
        <f>IFERROR(INDEX('QoL DATA'!$C$17:$WWY$228,MATCH($B96,'QoL DATA'!$A$17:$A$228,0),MATCH(Z$3,'QoL DATA'!$C$16:$WWY$16,0)),"-")</f>
        <v>4.6900000000000004</v>
      </c>
      <c r="AA96" s="301">
        <f>IFERROR(INDEX('QoL DATA'!$C$17:$WWY$228,MATCH($B96,'QoL DATA'!$A$17:$A$228,0),MATCH(AA$3,'QoL DATA'!$C$16:$WWY$16,0)),"-")</f>
        <v>0.19855058076094509</v>
      </c>
      <c r="AB96" s="301">
        <f>IFERROR(INDEX('QoL DATA'!$C$17:$WWY$228,MATCH($B96,'QoL DATA'!$A$17:$A$228,0),MATCH(AB$3,'QoL DATA'!$C$16:$WWY$16,0)),"-")</f>
        <v>2.78</v>
      </c>
      <c r="AC96" s="301">
        <f>IFERROR(INDEX('QoL DATA'!$C$17:$WWY$228,MATCH($B96,'QoL DATA'!$A$17:$A$228,0),MATCH(AC$3,'QoL DATA'!$C$16:$WWY$16,0)),"-")</f>
        <v>8445.32</v>
      </c>
      <c r="AD96" s="301">
        <f>IFERROR(INDEX('QoL DATA'!$C$17:$WWY$228,MATCH($B96,'QoL DATA'!$A$17:$A$228,0),MATCH(AD$3,'QoL DATA'!$C$16:$WWY$16,0)),"-")</f>
        <v>10.208483105679369</v>
      </c>
      <c r="AE96" s="301">
        <f>IFERROR(INDEX('QoL DATA'!$C$17:$WWY$228,MATCH($B96,'QoL DATA'!$A$17:$A$228,0),MATCH(AE$3,'QoL DATA'!$C$16:$WWY$16,0)),"-")</f>
        <v>21.768707482993197</v>
      </c>
      <c r="AF96" s="301">
        <f>IFERROR(INDEX('QoL DATA'!$C$17:$WWY$228,MATCH($B96,'QoL DATA'!$A$17:$A$228,0),MATCH(AF$3,'QoL DATA'!$C$16:$WWY$16,0)),"-")</f>
        <v>15.1</v>
      </c>
      <c r="AG96" s="301">
        <f>IFERROR(INDEX('QoL DATA'!$C$17:$WWY$228,MATCH($B96,'QoL DATA'!$A$17:$A$228,0),MATCH(AG$3,'QoL DATA'!$C$16:$WWY$16,0)),"-")</f>
        <v>17.510000000000002</v>
      </c>
      <c r="AH96" s="301" t="str">
        <f>IFERROR(INDEX('QoL DATA'!$C$17:$WWY$228,MATCH($B96,'QoL DATA'!$A$17:$A$228,0),MATCH(AH$3,'QoL DATA'!$C$16:$WWY$16,0)),"-")</f>
        <v>-</v>
      </c>
      <c r="AI96" s="301">
        <f>IFERROR(INDEX('QoL DATA'!$C$17:$WWY$228,MATCH($B96,'QoL DATA'!$A$17:$A$228,0),MATCH(AI$3,'QoL DATA'!$C$16:$WWY$16,0)),"-")</f>
        <v>114.16048181818182</v>
      </c>
      <c r="AJ96" s="301">
        <f>IFERROR(INDEX('QoL DATA'!$C$17:$WWY$228,MATCH($B96,'QoL DATA'!$A$17:$A$228,0),MATCH(AJ$3,'QoL DATA'!$C$16:$WWY$16,0)),"-")</f>
        <v>62.27428827215757</v>
      </c>
      <c r="AK96" s="301">
        <f>IFERROR(INDEX('QoL DATA'!$C$17:$WWY$228,MATCH($B96,'QoL DATA'!$A$17:$A$228,0),MATCH(AK$3,'QoL DATA'!$C$16:$WWY$16,0)),"-")</f>
        <v>0</v>
      </c>
      <c r="AL96" s="301">
        <f>IFERROR(INDEX('QoL DATA'!$C$17:$WWY$228,MATCH($B96,'QoL DATA'!$A$17:$A$228,0),MATCH(AL$3,'QoL DATA'!$C$16:$WWY$16,0)),"-")</f>
        <v>15.74</v>
      </c>
      <c r="AM96" s="301">
        <f>IFERROR(INDEX('QoL DATA'!$C$17:$WWY$228,MATCH($B96,'QoL DATA'!$A$17:$A$228,0),MATCH(AM$3,'QoL DATA'!$C$16:$WWY$16,0)),"-")</f>
        <v>6.9</v>
      </c>
      <c r="AN96" s="301">
        <f>IFERROR(INDEX('QoL DATA'!$C$17:$WWY$228,MATCH($B96,'QoL DATA'!$A$17:$A$228,0),MATCH(AN$3,'QoL DATA'!$C$16:$WWY$16,0)),"-")</f>
        <v>57.15</v>
      </c>
      <c r="AO96" s="301">
        <f>IFERROR(INDEX('QoL DATA'!$C$17:$WWY$228,MATCH($B96,'QoL DATA'!$A$17:$A$228,0),MATCH(AO$3,'QoL DATA'!$C$16:$WWY$16,0)),"-")</f>
        <v>2.0869785656841149</v>
      </c>
      <c r="AP96" s="301">
        <f>IFERROR(INDEX('QoL DATA'!$C$17:$WWY$228,MATCH($B96,'QoL DATA'!$A$17:$A$228,0),MATCH(AP$3,'QoL DATA'!$C$16:$WWY$16,0)),"-")</f>
        <v>79.58</v>
      </c>
      <c r="AQ96" s="301">
        <f>IFERROR(INDEX('QoL DATA'!$C$17:$WWY$228,MATCH($B96,'QoL DATA'!$A$17:$A$228,0),MATCH(AQ$3,'QoL DATA'!$C$16:$WWY$16,0)),"-")</f>
        <v>55.601659751037346</v>
      </c>
      <c r="AR96" s="301">
        <f>IFERROR(INDEX('QoL DATA'!$C$17:$WWY$228,MATCH($B96,'QoL DATA'!$A$17:$A$228,0),MATCH(AR$3,'QoL DATA'!$C$16:$WWY$16,0)),"-")</f>
        <v>3.72</v>
      </c>
      <c r="AS96" s="301">
        <f>IFERROR(INDEX('QoL DATA'!$C$17:$WWY$228,MATCH($B96,'QoL DATA'!$A$17:$A$228,0),MATCH(AS$3,'QoL DATA'!$C$16:$WWY$16,0)),"-")</f>
        <v>2.2807907270178984</v>
      </c>
      <c r="AT96" s="301">
        <f>IFERROR(INDEX('QoL DATA'!$C$17:$WWY$228,MATCH($B96,'QoL DATA'!$A$17:$A$228,0),MATCH(AT$3,'QoL DATA'!$C$16:$WWY$16,0)),"-")</f>
        <v>50.534928547646459</v>
      </c>
      <c r="AU96" s="327"/>
    </row>
    <row r="97" spans="1:47">
      <c r="A97" s="325" t="str">
        <f>'TQoL Indexes'!B75</f>
        <v>Kočevje</v>
      </c>
      <c r="B97" s="326">
        <f>'TQoL Indexes'!C75</f>
        <v>48</v>
      </c>
      <c r="C97" s="301">
        <f>IFERROR(INDEX('QoL DATA'!$C$17:$WWY$228,MATCH($B97,'QoL DATA'!$A$17:$A$228,0),MATCH(C$3,'QoL DATA'!$C$16:$WWY$16,0)),"-")</f>
        <v>77.166898646083766</v>
      </c>
      <c r="D97" s="301">
        <f>IFERROR(INDEX('QoL DATA'!$C$17:$WWY$228,MATCH($B97,'QoL DATA'!$A$17:$A$228,0),MATCH(D$3,'QoL DATA'!$C$16:$WWY$16,0)),"-")</f>
        <v>84.4</v>
      </c>
      <c r="E97" s="301">
        <f>IFERROR(INDEX('QoL DATA'!$C$17:$WWY$228,MATCH($B97,'QoL DATA'!$A$17:$A$228,0),MATCH(E$3,'QoL DATA'!$C$16:$WWY$16,0)),"-")</f>
        <v>250.2</v>
      </c>
      <c r="F97" s="301">
        <f>IFERROR(INDEX('QoL DATA'!$C$17:$WWY$228,MATCH($B97,'QoL DATA'!$A$17:$A$228,0),MATCH(F$3,'QoL DATA'!$C$16:$WWY$16,0)),"-")</f>
        <v>87.661305702116849</v>
      </c>
      <c r="G97" s="301">
        <f>IFERROR(INDEX('QoL DATA'!$C$17:$WWY$228,MATCH($B97,'QoL DATA'!$A$17:$A$228,0),MATCH(G$3,'QoL DATA'!$C$16:$WWY$16,0)),"-")</f>
        <v>91.227512554828053</v>
      </c>
      <c r="H97" s="301">
        <f>IFERROR(INDEX('QoL DATA'!$C$17:$WWY$228,MATCH($B97,'QoL DATA'!$A$17:$A$228,0),MATCH(H$3,'QoL DATA'!$C$16:$WWY$16,0)),"-")</f>
        <v>3</v>
      </c>
      <c r="I97" s="301">
        <f>IFERROR(INDEX('QoL DATA'!$C$17:$WWY$228,MATCH($B97,'QoL DATA'!$A$17:$A$228,0),MATCH(I$3,'QoL DATA'!$C$16:$WWY$16,0)),"-")</f>
        <v>72.69911504424779</v>
      </c>
      <c r="J97" s="301">
        <f>IFERROR(INDEX('QoL DATA'!$C$17:$WWY$228,MATCH($B97,'QoL DATA'!$A$17:$A$228,0),MATCH(J$3,'QoL DATA'!$C$16:$WWY$16,0)),"-")</f>
        <v>97.266543767084102</v>
      </c>
      <c r="K97" s="301">
        <f>IFERROR(INDEX('QoL DATA'!$C$17:$WWY$228,MATCH($B97,'QoL DATA'!$A$17:$A$228,0),MATCH(K$3,'QoL DATA'!$C$16:$WWY$16,0)),"-")</f>
        <v>86.6</v>
      </c>
      <c r="L97" s="301">
        <f>IFERROR(INDEX('QoL DATA'!$C$17:$WWY$228,MATCH($B97,'QoL DATA'!$A$17:$A$228,0),MATCH(L$3,'QoL DATA'!$C$16:$WWY$16,0)),"-")</f>
        <v>2.2264329701563241</v>
      </c>
      <c r="M97" s="301">
        <f>IFERROR(INDEX('QoL DATA'!$C$17:$WWY$228,MATCH($B97,'QoL DATA'!$A$17:$A$228,0),MATCH(M$3,'QoL DATA'!$C$16:$WWY$16,0)),"-")</f>
        <v>55</v>
      </c>
      <c r="N97" s="301">
        <f>IFERROR(INDEX('QoL DATA'!$C$17:$WWY$228,MATCH($B97,'QoL DATA'!$A$17:$A$228,0),MATCH(N$3,'QoL DATA'!$C$16:$WWY$16,0)),"-")</f>
        <v>78.099999999999994</v>
      </c>
      <c r="O97" s="301">
        <f>IFERROR(INDEX('QoL DATA'!$C$17:$WWY$228,MATCH($B97,'QoL DATA'!$A$17:$A$228,0),MATCH(O$3,'QoL DATA'!$C$16:$WWY$16,0)),"-")</f>
        <v>1.7220799898102153</v>
      </c>
      <c r="P97" s="301">
        <f>IFERROR(INDEX('QoL DATA'!$C$17:$WWY$228,MATCH($B97,'QoL DATA'!$A$17:$A$228,0),MATCH(P$3,'QoL DATA'!$C$16:$WWY$16,0)),"-")</f>
        <v>82.079969487000199</v>
      </c>
      <c r="Q97" s="301" t="str">
        <f>IFERROR(INDEX('QoL DATA'!$C$17:$WWY$228,MATCH($B97,'QoL DATA'!$A$17:$A$228,0),MATCH(Q$3,'QoL DATA'!$C$16:$WWY$16,0)),"-")</f>
        <v>-</v>
      </c>
      <c r="R97" s="301" t="str">
        <f>IFERROR(INDEX('QoL DATA'!$C$17:$WWY$228,MATCH($B97,'QoL DATA'!$A$17:$A$228,0),MATCH(R$3,'QoL DATA'!$C$16:$WWY$16,0)),"-")</f>
        <v>-</v>
      </c>
      <c r="S97" s="301">
        <f>IFERROR(INDEX('QoL DATA'!$C$17:$WWY$228,MATCH($B97,'QoL DATA'!$A$17:$A$228,0),MATCH(S$3,'QoL DATA'!$C$16:$WWY$16,0)),"-")</f>
        <v>25.497195308516066</v>
      </c>
      <c r="T97" s="301">
        <f>IFERROR(INDEX('QoL DATA'!$C$17:$WWY$228,MATCH($B97,'QoL DATA'!$A$17:$A$228,0),MATCH(T$3,'QoL DATA'!$C$16:$WWY$16,0)),"-")</f>
        <v>3.629096146921138</v>
      </c>
      <c r="U97" s="301">
        <f>IFERROR(INDEX('QoL DATA'!$C$17:$WWY$228,MATCH($B97,'QoL DATA'!$A$17:$A$228,0),MATCH(U$3,'QoL DATA'!$C$16:$WWY$16,0)),"-")</f>
        <v>85.355137616897181</v>
      </c>
      <c r="V97" s="301">
        <f>IFERROR(INDEX('QoL DATA'!$C$17:$WWY$228,MATCH($B97,'QoL DATA'!$A$17:$A$228,0),MATCH(V$3,'QoL DATA'!$C$16:$WWY$16,0)),"-")</f>
        <v>1.48123216247</v>
      </c>
      <c r="W97" s="301">
        <f>IFERROR(INDEX('QoL DATA'!$C$17:$WWY$228,MATCH($B97,'QoL DATA'!$A$17:$A$228,0),MATCH(W$3,'QoL DATA'!$C$16:$WWY$16,0)),"-")</f>
        <v>100.000082967</v>
      </c>
      <c r="X97" s="301" t="str">
        <f>IFERROR(INDEX('QoL DATA'!$C$17:$WWY$228,MATCH($B97,'QoL DATA'!$A$17:$A$228,0),MATCH(X$3,'QoL DATA'!$C$16:$WWY$16,0)),"-")</f>
        <v>-</v>
      </c>
      <c r="Y97" s="301">
        <f>IFERROR(INDEX('QoL DATA'!$C$17:$WWY$228,MATCH($B97,'QoL DATA'!$A$17:$A$228,0),MATCH(Y$3,'QoL DATA'!$C$16:$WWY$16,0)),"-")</f>
        <v>922.13</v>
      </c>
      <c r="Z97" s="301">
        <f>IFERROR(INDEX('QoL DATA'!$C$17:$WWY$228,MATCH($B97,'QoL DATA'!$A$17:$A$228,0),MATCH(Z$3,'QoL DATA'!$C$16:$WWY$16,0)),"-")</f>
        <v>6.06</v>
      </c>
      <c r="AA97" s="301">
        <f>IFERROR(INDEX('QoL DATA'!$C$17:$WWY$228,MATCH($B97,'QoL DATA'!$A$17:$A$228,0),MATCH(AA$3,'QoL DATA'!$C$16:$WWY$16,0)),"-")</f>
        <v>1.8720281553034561E-2</v>
      </c>
      <c r="AB97" s="301">
        <f>IFERROR(INDEX('QoL DATA'!$C$17:$WWY$228,MATCH($B97,'QoL DATA'!$A$17:$A$228,0),MATCH(AB$3,'QoL DATA'!$C$16:$WWY$16,0)),"-")</f>
        <v>1.98</v>
      </c>
      <c r="AC97" s="301">
        <f>IFERROR(INDEX('QoL DATA'!$C$17:$WWY$228,MATCH($B97,'QoL DATA'!$A$17:$A$228,0),MATCH(AC$3,'QoL DATA'!$C$16:$WWY$16,0)),"-")</f>
        <v>9457.7199999999993</v>
      </c>
      <c r="AD97" s="301">
        <f>IFERROR(INDEX('QoL DATA'!$C$17:$WWY$228,MATCH($B97,'QoL DATA'!$A$17:$A$228,0),MATCH(AD$3,'QoL DATA'!$C$16:$WWY$16,0)),"-")</f>
        <v>15.356069146937243</v>
      </c>
      <c r="AE97" s="301">
        <f>IFERROR(INDEX('QoL DATA'!$C$17:$WWY$228,MATCH($B97,'QoL DATA'!$A$17:$A$228,0),MATCH(AE$3,'QoL DATA'!$C$16:$WWY$16,0)),"-")</f>
        <v>21.767764298093585</v>
      </c>
      <c r="AF97" s="301">
        <f>IFERROR(INDEX('QoL DATA'!$C$17:$WWY$228,MATCH($B97,'QoL DATA'!$A$17:$A$228,0),MATCH(AF$3,'QoL DATA'!$C$16:$WWY$16,0)),"-")</f>
        <v>9.6999999999999993</v>
      </c>
      <c r="AG97" s="301">
        <f>IFERROR(INDEX('QoL DATA'!$C$17:$WWY$228,MATCH($B97,'QoL DATA'!$A$17:$A$228,0),MATCH(AG$3,'QoL DATA'!$C$16:$WWY$16,0)),"-")</f>
        <v>24.4</v>
      </c>
      <c r="AH97" s="301" t="str">
        <f>IFERROR(INDEX('QoL DATA'!$C$17:$WWY$228,MATCH($B97,'QoL DATA'!$A$17:$A$228,0),MATCH(AH$3,'QoL DATA'!$C$16:$WWY$16,0)),"-")</f>
        <v>-</v>
      </c>
      <c r="AI97" s="301">
        <f>IFERROR(INDEX('QoL DATA'!$C$17:$WWY$228,MATCH($B97,'QoL DATA'!$A$17:$A$228,0),MATCH(AI$3,'QoL DATA'!$C$16:$WWY$16,0)),"-")</f>
        <v>7.9259817613672601</v>
      </c>
      <c r="AJ97" s="301">
        <f>IFERROR(INDEX('QoL DATA'!$C$17:$WWY$228,MATCH($B97,'QoL DATA'!$A$17:$A$228,0),MATCH(AJ$3,'QoL DATA'!$C$16:$WWY$16,0)),"-")</f>
        <v>104.71530763801839</v>
      </c>
      <c r="AK97" s="301">
        <f>IFERROR(INDEX('QoL DATA'!$C$17:$WWY$228,MATCH($B97,'QoL DATA'!$A$17:$A$228,0),MATCH(AK$3,'QoL DATA'!$C$16:$WWY$16,0)),"-")</f>
        <v>18.52</v>
      </c>
      <c r="AL97" s="301">
        <f>IFERROR(INDEX('QoL DATA'!$C$17:$WWY$228,MATCH($B97,'QoL DATA'!$A$17:$A$228,0),MATCH(AL$3,'QoL DATA'!$C$16:$WWY$16,0)),"-")</f>
        <v>17.52</v>
      </c>
      <c r="AM97" s="301">
        <f>IFERROR(INDEX('QoL DATA'!$C$17:$WWY$228,MATCH($B97,'QoL DATA'!$A$17:$A$228,0),MATCH(AM$3,'QoL DATA'!$C$16:$WWY$16,0)),"-")</f>
        <v>7.6</v>
      </c>
      <c r="AN97" s="301">
        <f>IFERROR(INDEX('QoL DATA'!$C$17:$WWY$228,MATCH($B97,'QoL DATA'!$A$17:$A$228,0),MATCH(AN$3,'QoL DATA'!$C$16:$WWY$16,0)),"-")</f>
        <v>64.819999999999993</v>
      </c>
      <c r="AO97" s="301">
        <f>IFERROR(INDEX('QoL DATA'!$C$17:$WWY$228,MATCH($B97,'QoL DATA'!$A$17:$A$228,0),MATCH(AO$3,'QoL DATA'!$C$16:$WWY$16,0)),"-")</f>
        <v>1.7484725754727413</v>
      </c>
      <c r="AP97" s="301">
        <f>IFERROR(INDEX('QoL DATA'!$C$17:$WWY$228,MATCH($B97,'QoL DATA'!$A$17:$A$228,0),MATCH(AP$3,'QoL DATA'!$C$16:$WWY$16,0)),"-")</f>
        <v>60.24</v>
      </c>
      <c r="AQ97" s="301">
        <f>IFERROR(INDEX('QoL DATA'!$C$17:$WWY$228,MATCH($B97,'QoL DATA'!$A$17:$A$228,0),MATCH(AQ$3,'QoL DATA'!$C$16:$WWY$16,0)),"-")</f>
        <v>44.965970429476648</v>
      </c>
      <c r="AR97" s="301">
        <f>IFERROR(INDEX('QoL DATA'!$C$17:$WWY$228,MATCH($B97,'QoL DATA'!$A$17:$A$228,0),MATCH(AR$3,'QoL DATA'!$C$16:$WWY$16,0)),"-")</f>
        <v>3.57</v>
      </c>
      <c r="AS97" s="301">
        <f>IFERROR(INDEX('QoL DATA'!$C$17:$WWY$228,MATCH($B97,'QoL DATA'!$A$17:$A$228,0),MATCH(AS$3,'QoL DATA'!$C$16:$WWY$16,0)),"-")</f>
        <v>1.0299254473892958</v>
      </c>
      <c r="AT97" s="301">
        <f>IFERROR(INDEX('QoL DATA'!$C$17:$WWY$228,MATCH($B97,'QoL DATA'!$A$17:$A$228,0),MATCH(AT$3,'QoL DATA'!$C$16:$WWY$16,0)),"-")</f>
        <v>82.490961682868786</v>
      </c>
      <c r="AU97" s="327"/>
    </row>
    <row r="98" spans="1:47">
      <c r="A98" s="325" t="str">
        <f>'TQoL Indexes'!B76</f>
        <v>Komen</v>
      </c>
      <c r="B98" s="326">
        <f>'TQoL Indexes'!C76</f>
        <v>49</v>
      </c>
      <c r="C98" s="301">
        <f>IFERROR(INDEX('QoL DATA'!$C$17:$WWY$228,MATCH($B98,'QoL DATA'!$A$17:$A$228,0),MATCH(C$3,'QoL DATA'!$C$16:$WWY$16,0)),"-")</f>
        <v>21.840209561231173</v>
      </c>
      <c r="D98" s="301">
        <f>IFERROR(INDEX('QoL DATA'!$C$17:$WWY$228,MATCH($B98,'QoL DATA'!$A$17:$A$228,0),MATCH(D$3,'QoL DATA'!$C$16:$WWY$16,0)),"-")</f>
        <v>98.9</v>
      </c>
      <c r="E98" s="301">
        <f>IFERROR(INDEX('QoL DATA'!$C$17:$WWY$228,MATCH($B98,'QoL DATA'!$A$17:$A$228,0),MATCH(E$3,'QoL DATA'!$C$16:$WWY$16,0)),"-")</f>
        <v>564.79999999999995</v>
      </c>
      <c r="F98" s="301">
        <f>IFERROR(INDEX('QoL DATA'!$C$17:$WWY$228,MATCH($B98,'QoL DATA'!$A$17:$A$228,0),MATCH(F$3,'QoL DATA'!$C$16:$WWY$16,0)),"-")</f>
        <v>0</v>
      </c>
      <c r="G98" s="301">
        <f>IFERROR(INDEX('QoL DATA'!$C$17:$WWY$228,MATCH($B98,'QoL DATA'!$A$17:$A$228,0),MATCH(G$3,'QoL DATA'!$C$16:$WWY$16,0)),"-")</f>
        <v>83.82352941176471</v>
      </c>
      <c r="H98" s="301">
        <f>IFERROR(INDEX('QoL DATA'!$C$17:$WWY$228,MATCH($B98,'QoL DATA'!$A$17:$A$228,0),MATCH(H$3,'QoL DATA'!$C$16:$WWY$16,0)),"-")</f>
        <v>4</v>
      </c>
      <c r="I98" s="301">
        <f>IFERROR(INDEX('QoL DATA'!$C$17:$WWY$228,MATCH($B98,'QoL DATA'!$A$17:$A$228,0),MATCH(I$3,'QoL DATA'!$C$16:$WWY$16,0)),"-")</f>
        <v>15.25709468951953</v>
      </c>
      <c r="J98" s="301">
        <f>IFERROR(INDEX('QoL DATA'!$C$17:$WWY$228,MATCH($B98,'QoL DATA'!$A$17:$A$228,0),MATCH(J$3,'QoL DATA'!$C$16:$WWY$16,0)),"-")</f>
        <v>37.935729847494557</v>
      </c>
      <c r="K98" s="301">
        <f>IFERROR(INDEX('QoL DATA'!$C$17:$WWY$228,MATCH($B98,'QoL DATA'!$A$17:$A$228,0),MATCH(K$3,'QoL DATA'!$C$16:$WWY$16,0)),"-")</f>
        <v>96.39</v>
      </c>
      <c r="L98" s="301">
        <f>IFERROR(INDEX('QoL DATA'!$C$17:$WWY$228,MATCH($B98,'QoL DATA'!$A$17:$A$228,0),MATCH(L$3,'QoL DATA'!$C$16:$WWY$16,0)),"-")</f>
        <v>0</v>
      </c>
      <c r="M98" s="301">
        <f>IFERROR(INDEX('QoL DATA'!$C$17:$WWY$228,MATCH($B98,'QoL DATA'!$A$17:$A$228,0),MATCH(M$3,'QoL DATA'!$C$16:$WWY$16,0)),"-")</f>
        <v>24.6</v>
      </c>
      <c r="N98" s="301">
        <f>IFERROR(INDEX('QoL DATA'!$C$17:$WWY$228,MATCH($B98,'QoL DATA'!$A$17:$A$228,0),MATCH(N$3,'QoL DATA'!$C$16:$WWY$16,0)),"-")</f>
        <v>49.7</v>
      </c>
      <c r="O98" s="301">
        <f>IFERROR(INDEX('QoL DATA'!$C$17:$WWY$228,MATCH($B98,'QoL DATA'!$A$17:$A$228,0),MATCH(O$3,'QoL DATA'!$C$16:$WWY$16,0)),"-")</f>
        <v>0.64852071005917156</v>
      </c>
      <c r="P98" s="301">
        <f>IFERROR(INDEX('QoL DATA'!$C$17:$WWY$228,MATCH($B98,'QoL DATA'!$A$17:$A$228,0),MATCH(P$3,'QoL DATA'!$C$16:$WWY$16,0)),"-")</f>
        <v>43.954248366013069</v>
      </c>
      <c r="Q98" s="301" t="str">
        <f>IFERROR(INDEX('QoL DATA'!$C$17:$WWY$228,MATCH($B98,'QoL DATA'!$A$17:$A$228,0),MATCH(Q$3,'QoL DATA'!$C$16:$WWY$16,0)),"-")</f>
        <v>-</v>
      </c>
      <c r="R98" s="301" t="str">
        <f>IFERROR(INDEX('QoL DATA'!$C$17:$WWY$228,MATCH($B98,'QoL DATA'!$A$17:$A$228,0),MATCH(R$3,'QoL DATA'!$C$16:$WWY$16,0)),"-")</f>
        <v>-</v>
      </c>
      <c r="S98" s="301">
        <f>IFERROR(INDEX('QoL DATA'!$C$17:$WWY$228,MATCH($B98,'QoL DATA'!$A$17:$A$228,0),MATCH(S$3,'QoL DATA'!$C$16:$WWY$16,0)),"-")</f>
        <v>56.401579244218844</v>
      </c>
      <c r="T98" s="301">
        <f>IFERROR(INDEX('QoL DATA'!$C$17:$WWY$228,MATCH($B98,'QoL DATA'!$A$17:$A$228,0),MATCH(T$3,'QoL DATA'!$C$16:$WWY$16,0)),"-")</f>
        <v>3.3751785921149167</v>
      </c>
      <c r="U98" s="301">
        <f>IFERROR(INDEX('QoL DATA'!$C$17:$WWY$228,MATCH($B98,'QoL DATA'!$A$17:$A$228,0),MATCH(U$3,'QoL DATA'!$C$16:$WWY$16,0)),"-")</f>
        <v>64.729902550779485</v>
      </c>
      <c r="V98" s="301">
        <f>IFERROR(INDEX('QoL DATA'!$C$17:$WWY$228,MATCH($B98,'QoL DATA'!$A$17:$A$228,0),MATCH(V$3,'QoL DATA'!$C$16:$WWY$16,0)),"-")</f>
        <v>3.1233470041300002</v>
      </c>
      <c r="W98" s="301">
        <f>IFERROR(INDEX('QoL DATA'!$C$17:$WWY$228,MATCH($B98,'QoL DATA'!$A$17:$A$228,0),MATCH(W$3,'QoL DATA'!$C$16:$WWY$16,0)),"-")</f>
        <v>98.526325591100004</v>
      </c>
      <c r="X98" s="301" t="str">
        <f>IFERROR(INDEX('QoL DATA'!$C$17:$WWY$228,MATCH($B98,'QoL DATA'!$A$17:$A$228,0),MATCH(X$3,'QoL DATA'!$C$16:$WWY$16,0)),"-")</f>
        <v>-</v>
      </c>
      <c r="Y98" s="301">
        <f>IFERROR(INDEX('QoL DATA'!$C$17:$WWY$228,MATCH($B98,'QoL DATA'!$A$17:$A$228,0),MATCH(Y$3,'QoL DATA'!$C$16:$WWY$16,0)),"-")</f>
        <v>987.54</v>
      </c>
      <c r="Z98" s="301">
        <f>IFERROR(INDEX('QoL DATA'!$C$17:$WWY$228,MATCH($B98,'QoL DATA'!$A$17:$A$228,0),MATCH(Z$3,'QoL DATA'!$C$16:$WWY$16,0)),"-")</f>
        <v>4.26</v>
      </c>
      <c r="AA98" s="301">
        <f>IFERROR(INDEX('QoL DATA'!$C$17:$WWY$228,MATCH($B98,'QoL DATA'!$A$17:$A$228,0),MATCH(AA$3,'QoL DATA'!$C$16:$WWY$16,0)),"-")</f>
        <v>0.14833441641002457</v>
      </c>
      <c r="AB98" s="301">
        <f>IFERROR(INDEX('QoL DATA'!$C$17:$WWY$228,MATCH($B98,'QoL DATA'!$A$17:$A$228,0),MATCH(AB$3,'QoL DATA'!$C$16:$WWY$16,0)),"-")</f>
        <v>0.97</v>
      </c>
      <c r="AC98" s="301">
        <f>IFERROR(INDEX('QoL DATA'!$C$17:$WWY$228,MATCH($B98,'QoL DATA'!$A$17:$A$228,0),MATCH(AC$3,'QoL DATA'!$C$16:$WWY$16,0)),"-")</f>
        <v>9923.98</v>
      </c>
      <c r="AD98" s="301">
        <f>IFERROR(INDEX('QoL DATA'!$C$17:$WWY$228,MATCH($B98,'QoL DATA'!$A$17:$A$228,0),MATCH(AD$3,'QoL DATA'!$C$16:$WWY$16,0)),"-")</f>
        <v>7.4704826160291633</v>
      </c>
      <c r="AE98" s="301">
        <f>IFERROR(INDEX('QoL DATA'!$C$17:$WWY$228,MATCH($B98,'QoL DATA'!$A$17:$A$228,0),MATCH(AE$3,'QoL DATA'!$C$16:$WWY$16,0)),"-")</f>
        <v>32.658227848101269</v>
      </c>
      <c r="AF98" s="301">
        <f>IFERROR(INDEX('QoL DATA'!$C$17:$WWY$228,MATCH($B98,'QoL DATA'!$A$17:$A$228,0),MATCH(AF$3,'QoL DATA'!$C$16:$WWY$16,0)),"-")</f>
        <v>15.8</v>
      </c>
      <c r="AG98" s="301">
        <f>IFERROR(INDEX('QoL DATA'!$C$17:$WWY$228,MATCH($B98,'QoL DATA'!$A$17:$A$228,0),MATCH(AG$3,'QoL DATA'!$C$16:$WWY$16,0)),"-")</f>
        <v>15.22</v>
      </c>
      <c r="AH98" s="301" t="str">
        <f>IFERROR(INDEX('QoL DATA'!$C$17:$WWY$228,MATCH($B98,'QoL DATA'!$A$17:$A$228,0),MATCH(AH$3,'QoL DATA'!$C$16:$WWY$16,0)),"-")</f>
        <v>-</v>
      </c>
      <c r="AI98" s="301">
        <f>IFERROR(INDEX('QoL DATA'!$C$17:$WWY$228,MATCH($B98,'QoL DATA'!$A$17:$A$228,0),MATCH(AI$3,'QoL DATA'!$C$16:$WWY$16,0)),"-")</f>
        <v>0</v>
      </c>
      <c r="AJ98" s="301">
        <f>IFERROR(INDEX('QoL DATA'!$C$17:$WWY$228,MATCH($B98,'QoL DATA'!$A$17:$A$228,0),MATCH(AJ$3,'QoL DATA'!$C$16:$WWY$16,0)),"-")</f>
        <v>75.00933609958507</v>
      </c>
      <c r="AK98" s="301">
        <f>IFERROR(INDEX('QoL DATA'!$C$17:$WWY$228,MATCH($B98,'QoL DATA'!$A$17:$A$228,0),MATCH(AK$3,'QoL DATA'!$C$16:$WWY$16,0)),"-")</f>
        <v>23.61</v>
      </c>
      <c r="AL98" s="301">
        <f>IFERROR(INDEX('QoL DATA'!$C$17:$WWY$228,MATCH($B98,'QoL DATA'!$A$17:$A$228,0),MATCH(AL$3,'QoL DATA'!$C$16:$WWY$16,0)),"-")</f>
        <v>12.96</v>
      </c>
      <c r="AM98" s="301">
        <f>IFERROR(INDEX('QoL DATA'!$C$17:$WWY$228,MATCH($B98,'QoL DATA'!$A$17:$A$228,0),MATCH(AM$3,'QoL DATA'!$C$16:$WWY$16,0)),"-")</f>
        <v>7.5</v>
      </c>
      <c r="AN98" s="301">
        <f>IFERROR(INDEX('QoL DATA'!$C$17:$WWY$228,MATCH($B98,'QoL DATA'!$A$17:$A$228,0),MATCH(AN$3,'QoL DATA'!$C$16:$WWY$16,0)),"-")</f>
        <v>69.5</v>
      </c>
      <c r="AO98" s="301">
        <f>IFERROR(INDEX('QoL DATA'!$C$17:$WWY$228,MATCH($B98,'QoL DATA'!$A$17:$A$228,0),MATCH(AO$3,'QoL DATA'!$C$16:$WWY$16,0)),"-")</f>
        <v>1.4360841773848962</v>
      </c>
      <c r="AP98" s="301">
        <f>IFERROR(INDEX('QoL DATA'!$C$17:$WWY$228,MATCH($B98,'QoL DATA'!$A$17:$A$228,0),MATCH(AP$3,'QoL DATA'!$C$16:$WWY$16,0)),"-")</f>
        <v>59.59</v>
      </c>
      <c r="AQ98" s="301">
        <f>IFERROR(INDEX('QoL DATA'!$C$17:$WWY$228,MATCH($B98,'QoL DATA'!$A$17:$A$228,0),MATCH(AQ$3,'QoL DATA'!$C$16:$WWY$16,0)),"-")</f>
        <v>58.787878787878789</v>
      </c>
      <c r="AR98" s="301">
        <f>IFERROR(INDEX('QoL DATA'!$C$17:$WWY$228,MATCH($B98,'QoL DATA'!$A$17:$A$228,0),MATCH(AR$3,'QoL DATA'!$C$16:$WWY$16,0)),"-")</f>
        <v>3.85</v>
      </c>
      <c r="AS98" s="301">
        <f>IFERROR(INDEX('QoL DATA'!$C$17:$WWY$228,MATCH($B98,'QoL DATA'!$A$17:$A$228,0),MATCH(AS$3,'QoL DATA'!$C$16:$WWY$16,0)),"-")</f>
        <v>0.77881619012165737</v>
      </c>
      <c r="AT98" s="301">
        <f>IFERROR(INDEX('QoL DATA'!$C$17:$WWY$228,MATCH($B98,'QoL DATA'!$A$17:$A$228,0),MATCH(AT$3,'QoL DATA'!$C$16:$WWY$16,0)),"-")</f>
        <v>59.369856065980876</v>
      </c>
      <c r="AU98" s="327"/>
    </row>
    <row r="99" spans="1:47">
      <c r="A99" s="325" t="str">
        <f>'TQoL Indexes'!B77</f>
        <v>Komenda</v>
      </c>
      <c r="B99" s="326">
        <f>'TQoL Indexes'!C77</f>
        <v>164</v>
      </c>
      <c r="C99" s="301">
        <f>IFERROR(INDEX('QoL DATA'!$C$17:$WWY$228,MATCH($B99,'QoL DATA'!$A$17:$A$228,0),MATCH(C$3,'QoL DATA'!$C$16:$WWY$16,0)),"-")</f>
        <v>99.4</v>
      </c>
      <c r="D99" s="301">
        <f>IFERROR(INDEX('QoL DATA'!$C$17:$WWY$228,MATCH($B99,'QoL DATA'!$A$17:$A$228,0),MATCH(D$3,'QoL DATA'!$C$16:$WWY$16,0)),"-")</f>
        <v>111.8</v>
      </c>
      <c r="E99" s="301">
        <f>IFERROR(INDEX('QoL DATA'!$C$17:$WWY$228,MATCH($B99,'QoL DATA'!$A$17:$A$228,0),MATCH(E$3,'QoL DATA'!$C$16:$WWY$16,0)),"-")</f>
        <v>572.20000000000005</v>
      </c>
      <c r="F99" s="301">
        <f>IFERROR(INDEX('QoL DATA'!$C$17:$WWY$228,MATCH($B99,'QoL DATA'!$A$17:$A$228,0),MATCH(F$3,'QoL DATA'!$C$16:$WWY$16,0)),"-")</f>
        <v>38.240244835501144</v>
      </c>
      <c r="G99" s="301">
        <f>IFERROR(INDEX('QoL DATA'!$C$17:$WWY$228,MATCH($B99,'QoL DATA'!$A$17:$A$228,0),MATCH(G$3,'QoL DATA'!$C$16:$WWY$16,0)),"-")</f>
        <v>99.556235654169853</v>
      </c>
      <c r="H99" s="301">
        <f>IFERROR(INDEX('QoL DATA'!$C$17:$WWY$228,MATCH($B99,'QoL DATA'!$A$17:$A$228,0),MATCH(H$3,'QoL DATA'!$C$16:$WWY$16,0)),"-")</f>
        <v>4</v>
      </c>
      <c r="I99" s="301">
        <f>IFERROR(INDEX('QoL DATA'!$C$17:$WWY$228,MATCH($B99,'QoL DATA'!$A$17:$A$228,0),MATCH(I$3,'QoL DATA'!$C$16:$WWY$16,0)),"-")</f>
        <v>93.230478589420656</v>
      </c>
      <c r="J99" s="301">
        <f>IFERROR(INDEX('QoL DATA'!$C$17:$WWY$228,MATCH($B99,'QoL DATA'!$A$17:$A$228,0),MATCH(J$3,'QoL DATA'!$C$16:$WWY$16,0)),"-")</f>
        <v>99.984697781178269</v>
      </c>
      <c r="K99" s="301">
        <f>IFERROR(INDEX('QoL DATA'!$C$17:$WWY$228,MATCH($B99,'QoL DATA'!$A$17:$A$228,0),MATCH(K$3,'QoL DATA'!$C$16:$WWY$16,0)),"-")</f>
        <v>97.78</v>
      </c>
      <c r="L99" s="301">
        <f>IFERROR(INDEX('QoL DATA'!$C$17:$WWY$228,MATCH($B99,'QoL DATA'!$A$17:$A$228,0),MATCH(L$3,'QoL DATA'!$C$16:$WWY$16,0)),"-")</f>
        <v>0</v>
      </c>
      <c r="M99" s="301">
        <f>IFERROR(INDEX('QoL DATA'!$C$17:$WWY$228,MATCH($B99,'QoL DATA'!$A$17:$A$228,0),MATCH(M$3,'QoL DATA'!$C$16:$WWY$16,0)),"-")</f>
        <v>23.7</v>
      </c>
      <c r="N99" s="301">
        <f>IFERROR(INDEX('QoL DATA'!$C$17:$WWY$228,MATCH($B99,'QoL DATA'!$A$17:$A$228,0),MATCH(N$3,'QoL DATA'!$C$16:$WWY$16,0)),"-")</f>
        <v>124.4</v>
      </c>
      <c r="O99" s="301">
        <f>IFERROR(INDEX('QoL DATA'!$C$17:$WWY$228,MATCH($B99,'QoL DATA'!$A$17:$A$228,0),MATCH(O$3,'QoL DATA'!$C$16:$WWY$16,0)),"-")</f>
        <v>0.96135160386172536</v>
      </c>
      <c r="P99" s="301">
        <f>IFERROR(INDEX('QoL DATA'!$C$17:$WWY$228,MATCH($B99,'QoL DATA'!$A$17:$A$228,0),MATCH(P$3,'QoL DATA'!$C$16:$WWY$16,0)),"-")</f>
        <v>97.964804896710021</v>
      </c>
      <c r="Q99" s="301" t="str">
        <f>IFERROR(INDEX('QoL DATA'!$C$17:$WWY$228,MATCH($B99,'QoL DATA'!$A$17:$A$228,0),MATCH(Q$3,'QoL DATA'!$C$16:$WWY$16,0)),"-")</f>
        <v>-</v>
      </c>
      <c r="R99" s="301" t="str">
        <f>IFERROR(INDEX('QoL DATA'!$C$17:$WWY$228,MATCH($B99,'QoL DATA'!$A$17:$A$228,0),MATCH(R$3,'QoL DATA'!$C$16:$WWY$16,0)),"-")</f>
        <v>-</v>
      </c>
      <c r="S99" s="301">
        <f>IFERROR(INDEX('QoL DATA'!$C$17:$WWY$228,MATCH($B99,'QoL DATA'!$A$17:$A$228,0),MATCH(S$3,'QoL DATA'!$C$16:$WWY$16,0)),"-")</f>
        <v>0</v>
      </c>
      <c r="T99" s="301">
        <f>IFERROR(INDEX('QoL DATA'!$C$17:$WWY$228,MATCH($B99,'QoL DATA'!$A$17:$A$228,0),MATCH(T$3,'QoL DATA'!$C$16:$WWY$16,0)),"-")</f>
        <v>4.5621006829698167</v>
      </c>
      <c r="U99" s="301">
        <f>IFERROR(INDEX('QoL DATA'!$C$17:$WWY$228,MATCH($B99,'QoL DATA'!$A$17:$A$228,0),MATCH(U$3,'QoL DATA'!$C$16:$WWY$16,0)),"-")</f>
        <v>37.92451790066</v>
      </c>
      <c r="V99" s="301">
        <f>IFERROR(INDEX('QoL DATA'!$C$17:$WWY$228,MATCH($B99,'QoL DATA'!$A$17:$A$228,0),MATCH(V$3,'QoL DATA'!$C$16:$WWY$16,0)),"-")</f>
        <v>0.39374307707099998</v>
      </c>
      <c r="W99" s="301">
        <f>IFERROR(INDEX('QoL DATA'!$C$17:$WWY$228,MATCH($B99,'QoL DATA'!$A$17:$A$228,0),MATCH(W$3,'QoL DATA'!$C$16:$WWY$16,0)),"-")</f>
        <v>6.5997350375100003</v>
      </c>
      <c r="X99" s="301" t="str">
        <f>IFERROR(INDEX('QoL DATA'!$C$17:$WWY$228,MATCH($B99,'QoL DATA'!$A$17:$A$228,0),MATCH(X$3,'QoL DATA'!$C$16:$WWY$16,0)),"-")</f>
        <v>-</v>
      </c>
      <c r="Y99" s="301">
        <f>IFERROR(INDEX('QoL DATA'!$C$17:$WWY$228,MATCH($B99,'QoL DATA'!$A$17:$A$228,0),MATCH(Y$3,'QoL DATA'!$C$16:$WWY$16,0)),"-")</f>
        <v>826.15</v>
      </c>
      <c r="Z99" s="301">
        <f>IFERROR(INDEX('QoL DATA'!$C$17:$WWY$228,MATCH($B99,'QoL DATA'!$A$17:$A$228,0),MATCH(Z$3,'QoL DATA'!$C$16:$WWY$16,0)),"-")</f>
        <v>5.04</v>
      </c>
      <c r="AA99" s="301">
        <f>IFERROR(INDEX('QoL DATA'!$C$17:$WWY$228,MATCH($B99,'QoL DATA'!$A$17:$A$228,0),MATCH(AA$3,'QoL DATA'!$C$16:$WWY$16,0)),"-")</f>
        <v>1.6622616732326005E-2</v>
      </c>
      <c r="AB99" s="301">
        <f>IFERROR(INDEX('QoL DATA'!$C$17:$WWY$228,MATCH($B99,'QoL DATA'!$A$17:$A$228,0),MATCH(AB$3,'QoL DATA'!$C$16:$WWY$16,0)),"-")</f>
        <v>2.62</v>
      </c>
      <c r="AC99" s="301">
        <f>IFERROR(INDEX('QoL DATA'!$C$17:$WWY$228,MATCH($B99,'QoL DATA'!$A$17:$A$228,0),MATCH(AC$3,'QoL DATA'!$C$16:$WWY$16,0)),"-")</f>
        <v>11201.38</v>
      </c>
      <c r="AD99" s="301">
        <f>IFERROR(INDEX('QoL DATA'!$C$17:$WWY$228,MATCH($B99,'QoL DATA'!$A$17:$A$228,0),MATCH(AD$3,'QoL DATA'!$C$16:$WWY$16,0)),"-")</f>
        <v>5.0129442221699225</v>
      </c>
      <c r="AE99" s="301">
        <f>IFERROR(INDEX('QoL DATA'!$C$17:$WWY$228,MATCH($B99,'QoL DATA'!$A$17:$A$228,0),MATCH(AE$3,'QoL DATA'!$C$16:$WWY$16,0)),"-")</f>
        <v>37.727141620997983</v>
      </c>
      <c r="AF99" s="301">
        <f>IFERROR(INDEX('QoL DATA'!$C$17:$WWY$228,MATCH($B99,'QoL DATA'!$A$17:$A$228,0),MATCH(AF$3,'QoL DATA'!$C$16:$WWY$16,0)),"-")</f>
        <v>9.8000000000000007</v>
      </c>
      <c r="AG99" s="301">
        <f>IFERROR(INDEX('QoL DATA'!$C$17:$WWY$228,MATCH($B99,'QoL DATA'!$A$17:$A$228,0),MATCH(AG$3,'QoL DATA'!$C$16:$WWY$16,0)),"-")</f>
        <v>26.21</v>
      </c>
      <c r="AH99" s="301" t="str">
        <f>IFERROR(INDEX('QoL DATA'!$C$17:$WWY$228,MATCH($B99,'QoL DATA'!$A$17:$A$228,0),MATCH(AH$3,'QoL DATA'!$C$16:$WWY$16,0)),"-")</f>
        <v>-</v>
      </c>
      <c r="AI99" s="301">
        <f>IFERROR(INDEX('QoL DATA'!$C$17:$WWY$228,MATCH($B99,'QoL DATA'!$A$17:$A$228,0),MATCH(AI$3,'QoL DATA'!$C$16:$WWY$16,0)),"-")</f>
        <v>34.374034300368649</v>
      </c>
      <c r="AJ99" s="301">
        <f>IFERROR(INDEX('QoL DATA'!$C$17:$WWY$228,MATCH($B99,'QoL DATA'!$A$17:$A$228,0),MATCH(AJ$3,'QoL DATA'!$C$16:$WWY$16,0)),"-")</f>
        <v>171.03436125485123</v>
      </c>
      <c r="AK99" s="301">
        <f>IFERROR(INDEX('QoL DATA'!$C$17:$WWY$228,MATCH($B99,'QoL DATA'!$A$17:$A$228,0),MATCH(AK$3,'QoL DATA'!$C$16:$WWY$16,0)),"-")</f>
        <v>31.12</v>
      </c>
      <c r="AL99" s="301">
        <f>IFERROR(INDEX('QoL DATA'!$C$17:$WWY$228,MATCH($B99,'QoL DATA'!$A$17:$A$228,0),MATCH(AL$3,'QoL DATA'!$C$16:$WWY$16,0)),"-")</f>
        <v>11.81</v>
      </c>
      <c r="AM99" s="301">
        <f>IFERROR(INDEX('QoL DATA'!$C$17:$WWY$228,MATCH($B99,'QoL DATA'!$A$17:$A$228,0),MATCH(AM$3,'QoL DATA'!$C$16:$WWY$16,0)),"-")</f>
        <v>7.5</v>
      </c>
      <c r="AN99" s="301">
        <f>IFERROR(INDEX('QoL DATA'!$C$17:$WWY$228,MATCH($B99,'QoL DATA'!$A$17:$A$228,0),MATCH(AN$3,'QoL DATA'!$C$16:$WWY$16,0)),"-")</f>
        <v>72.02</v>
      </c>
      <c r="AO99" s="301">
        <f>IFERROR(INDEX('QoL DATA'!$C$17:$WWY$228,MATCH($B99,'QoL DATA'!$A$17:$A$228,0),MATCH(AO$3,'QoL DATA'!$C$16:$WWY$16,0)),"-")</f>
        <v>14.562530218879759</v>
      </c>
      <c r="AP99" s="301">
        <f>IFERROR(INDEX('QoL DATA'!$C$17:$WWY$228,MATCH($B99,'QoL DATA'!$A$17:$A$228,0),MATCH(AP$3,'QoL DATA'!$C$16:$WWY$16,0)),"-")</f>
        <v>65.849999999999994</v>
      </c>
      <c r="AQ99" s="301">
        <f>IFERROR(INDEX('QoL DATA'!$C$17:$WWY$228,MATCH($B99,'QoL DATA'!$A$17:$A$228,0),MATCH(AQ$3,'QoL DATA'!$C$16:$WWY$16,0)),"-")</f>
        <v>59.622558700899717</v>
      </c>
      <c r="AR99" s="301">
        <f>IFERROR(INDEX('QoL DATA'!$C$17:$WWY$228,MATCH($B99,'QoL DATA'!$A$17:$A$228,0),MATCH(AR$3,'QoL DATA'!$C$16:$WWY$16,0)),"-")</f>
        <v>3.69</v>
      </c>
      <c r="AS99" s="301">
        <f>IFERROR(INDEX('QoL DATA'!$C$17:$WWY$228,MATCH($B99,'QoL DATA'!$A$17:$A$228,0),MATCH(AS$3,'QoL DATA'!$C$16:$WWY$16,0)),"-")</f>
        <v>11.928512317976429</v>
      </c>
      <c r="AT99" s="301">
        <f>IFERROR(INDEX('QoL DATA'!$C$17:$WWY$228,MATCH($B99,'QoL DATA'!$A$17:$A$228,0),MATCH(AT$3,'QoL DATA'!$C$16:$WWY$16,0)),"-")</f>
        <v>36.895551762212101</v>
      </c>
      <c r="AU99" s="327"/>
    </row>
    <row r="100" spans="1:47">
      <c r="A100" s="325" t="str">
        <f>'TQoL Indexes'!B78</f>
        <v>Koper/Capodistria</v>
      </c>
      <c r="B100" s="326">
        <f>'TQoL Indexes'!C78</f>
        <v>50</v>
      </c>
      <c r="C100" s="301">
        <f>IFERROR(INDEX('QoL DATA'!$C$17:$WWY$228,MATCH($B100,'QoL DATA'!$A$17:$A$228,0),MATCH(C$3,'QoL DATA'!$C$16:$WWY$16,0)),"-")</f>
        <v>83.455095707153461</v>
      </c>
      <c r="D100" s="301">
        <f>IFERROR(INDEX('QoL DATA'!$C$17:$WWY$228,MATCH($B100,'QoL DATA'!$A$17:$A$228,0),MATCH(D$3,'QoL DATA'!$C$16:$WWY$16,0)),"-")</f>
        <v>80</v>
      </c>
      <c r="E100" s="301">
        <f>IFERROR(INDEX('QoL DATA'!$C$17:$WWY$228,MATCH($B100,'QoL DATA'!$A$17:$A$228,0),MATCH(E$3,'QoL DATA'!$C$16:$WWY$16,0)),"-")</f>
        <v>564.79999999999995</v>
      </c>
      <c r="F100" s="301">
        <f>IFERROR(INDEX('QoL DATA'!$C$17:$WWY$228,MATCH($B100,'QoL DATA'!$A$17:$A$228,0),MATCH(F$3,'QoL DATA'!$C$16:$WWY$16,0)),"-")</f>
        <v>47.711501550273141</v>
      </c>
      <c r="G100" s="301">
        <f>IFERROR(INDEX('QoL DATA'!$C$17:$WWY$228,MATCH($B100,'QoL DATA'!$A$17:$A$228,0),MATCH(G$3,'QoL DATA'!$C$16:$WWY$16,0)),"-")</f>
        <v>95.773660121068943</v>
      </c>
      <c r="H100" s="301">
        <f>IFERROR(INDEX('QoL DATA'!$C$17:$WWY$228,MATCH($B100,'QoL DATA'!$A$17:$A$228,0),MATCH(H$3,'QoL DATA'!$C$16:$WWY$16,0)),"-")</f>
        <v>1</v>
      </c>
      <c r="I100" s="301">
        <f>IFERROR(INDEX('QoL DATA'!$C$17:$WWY$228,MATCH($B100,'QoL DATA'!$A$17:$A$228,0),MATCH(I$3,'QoL DATA'!$C$16:$WWY$16,0)),"-")</f>
        <v>83.162496511952384</v>
      </c>
      <c r="J100" s="301">
        <f>IFERROR(INDEX('QoL DATA'!$C$17:$WWY$228,MATCH($B100,'QoL DATA'!$A$17:$A$228,0),MATCH(J$3,'QoL DATA'!$C$16:$WWY$16,0)),"-")</f>
        <v>94.398715487966925</v>
      </c>
      <c r="K100" s="301">
        <f>IFERROR(INDEX('QoL DATA'!$C$17:$WWY$228,MATCH($B100,'QoL DATA'!$A$17:$A$228,0),MATCH(K$3,'QoL DATA'!$C$16:$WWY$16,0)),"-")</f>
        <v>67.64</v>
      </c>
      <c r="L100" s="301">
        <f>IFERROR(INDEX('QoL DATA'!$C$17:$WWY$228,MATCH($B100,'QoL DATA'!$A$17:$A$228,0),MATCH(L$3,'QoL DATA'!$C$16:$WWY$16,0)),"-")</f>
        <v>4.1372549019607847</v>
      </c>
      <c r="M100" s="301">
        <f>IFERROR(INDEX('QoL DATA'!$C$17:$WWY$228,MATCH($B100,'QoL DATA'!$A$17:$A$228,0),MATCH(M$3,'QoL DATA'!$C$16:$WWY$16,0)),"-")</f>
        <v>63.8</v>
      </c>
      <c r="N100" s="301">
        <f>IFERROR(INDEX('QoL DATA'!$C$17:$WWY$228,MATCH($B100,'QoL DATA'!$A$17:$A$228,0),MATCH(N$3,'QoL DATA'!$C$16:$WWY$16,0)),"-")</f>
        <v>110</v>
      </c>
      <c r="O100" s="301">
        <f>IFERROR(INDEX('QoL DATA'!$C$17:$WWY$228,MATCH($B100,'QoL DATA'!$A$17:$A$228,0),MATCH(O$3,'QoL DATA'!$C$16:$WWY$16,0)),"-")</f>
        <v>2.9185719970439425</v>
      </c>
      <c r="P100" s="301">
        <f>IFERROR(INDEX('QoL DATA'!$C$17:$WWY$228,MATCH($B100,'QoL DATA'!$A$17:$A$228,0),MATCH(P$3,'QoL DATA'!$C$16:$WWY$16,0)),"-")</f>
        <v>80.761848516167134</v>
      </c>
      <c r="Q100" s="301" t="str">
        <f>IFERROR(INDEX('QoL DATA'!$C$17:$WWY$228,MATCH($B100,'QoL DATA'!$A$17:$A$228,0),MATCH(Q$3,'QoL DATA'!$C$16:$WWY$16,0)),"-")</f>
        <v>-</v>
      </c>
      <c r="R100" s="301" t="str">
        <f>IFERROR(INDEX('QoL DATA'!$C$17:$WWY$228,MATCH($B100,'QoL DATA'!$A$17:$A$228,0),MATCH(R$3,'QoL DATA'!$C$16:$WWY$16,0)),"-")</f>
        <v>-</v>
      </c>
      <c r="S100" s="301">
        <f>IFERROR(INDEX('QoL DATA'!$C$17:$WWY$228,MATCH($B100,'QoL DATA'!$A$17:$A$228,0),MATCH(S$3,'QoL DATA'!$C$16:$WWY$16,0)),"-")</f>
        <v>22.839741149600304</v>
      </c>
      <c r="T100" s="301">
        <f>IFERROR(INDEX('QoL DATA'!$C$17:$WWY$228,MATCH($B100,'QoL DATA'!$A$17:$A$228,0),MATCH(T$3,'QoL DATA'!$C$16:$WWY$16,0)),"-")</f>
        <v>1.5045654742722097</v>
      </c>
      <c r="U100" s="301">
        <f>IFERROR(INDEX('QoL DATA'!$C$17:$WWY$228,MATCH($B100,'QoL DATA'!$A$17:$A$228,0),MATCH(U$3,'QoL DATA'!$C$16:$WWY$16,0)),"-")</f>
        <v>55.9303221893433</v>
      </c>
      <c r="V100" s="301">
        <f>IFERROR(INDEX('QoL DATA'!$C$17:$WWY$228,MATCH($B100,'QoL DATA'!$A$17:$A$228,0),MATCH(V$3,'QoL DATA'!$C$16:$WWY$16,0)),"-")</f>
        <v>4.6569875362399999</v>
      </c>
      <c r="W100" s="301">
        <f>IFERROR(INDEX('QoL DATA'!$C$17:$WWY$228,MATCH($B100,'QoL DATA'!$A$17:$A$228,0),MATCH(W$3,'QoL DATA'!$C$16:$WWY$16,0)),"-")</f>
        <v>68.117010062299997</v>
      </c>
      <c r="X100" s="301" t="str">
        <f>IFERROR(INDEX('QoL DATA'!$C$17:$WWY$228,MATCH($B100,'QoL DATA'!$A$17:$A$228,0),MATCH(X$3,'QoL DATA'!$C$16:$WWY$16,0)),"-")</f>
        <v>-</v>
      </c>
      <c r="Y100" s="301">
        <f>IFERROR(INDEX('QoL DATA'!$C$17:$WWY$228,MATCH($B100,'QoL DATA'!$A$17:$A$228,0),MATCH(Y$3,'QoL DATA'!$C$16:$WWY$16,0)),"-")</f>
        <v>840.66</v>
      </c>
      <c r="Z100" s="301">
        <f>IFERROR(INDEX('QoL DATA'!$C$17:$WWY$228,MATCH($B100,'QoL DATA'!$A$17:$A$228,0),MATCH(Z$3,'QoL DATA'!$C$16:$WWY$16,0)),"-")</f>
        <v>4.82</v>
      </c>
      <c r="AA100" s="301">
        <f>IFERROR(INDEX('QoL DATA'!$C$17:$WWY$228,MATCH($B100,'QoL DATA'!$A$17:$A$228,0),MATCH(AA$3,'QoL DATA'!$C$16:$WWY$16,0)),"-")</f>
        <v>5.4023635340461451E-2</v>
      </c>
      <c r="AB100" s="301">
        <f>IFERROR(INDEX('QoL DATA'!$C$17:$WWY$228,MATCH($B100,'QoL DATA'!$A$17:$A$228,0),MATCH(AB$3,'QoL DATA'!$C$16:$WWY$16,0)),"-")</f>
        <v>0.91</v>
      </c>
      <c r="AC100" s="301">
        <f>IFERROR(INDEX('QoL DATA'!$C$17:$WWY$228,MATCH($B100,'QoL DATA'!$A$17:$A$228,0),MATCH(AC$3,'QoL DATA'!$C$16:$WWY$16,0)),"-")</f>
        <v>10340.84</v>
      </c>
      <c r="AD100" s="301">
        <f>IFERROR(INDEX('QoL DATA'!$C$17:$WWY$228,MATCH($B100,'QoL DATA'!$A$17:$A$228,0),MATCH(AD$3,'QoL DATA'!$C$16:$WWY$16,0)),"-")</f>
        <v>8.7971008635438963</v>
      </c>
      <c r="AE100" s="301">
        <f>IFERROR(INDEX('QoL DATA'!$C$17:$WWY$228,MATCH($B100,'QoL DATA'!$A$17:$A$228,0),MATCH(AE$3,'QoL DATA'!$C$16:$WWY$16,0)),"-")</f>
        <v>30.997156852670159</v>
      </c>
      <c r="AF100" s="301">
        <f>IFERROR(INDEX('QoL DATA'!$C$17:$WWY$228,MATCH($B100,'QoL DATA'!$A$17:$A$228,0),MATCH(AF$3,'QoL DATA'!$C$16:$WWY$16,0)),"-")</f>
        <v>15.8</v>
      </c>
      <c r="AG100" s="301">
        <f>IFERROR(INDEX('QoL DATA'!$C$17:$WWY$228,MATCH($B100,'QoL DATA'!$A$17:$A$228,0),MATCH(AG$3,'QoL DATA'!$C$16:$WWY$16,0)),"-")</f>
        <v>25.35</v>
      </c>
      <c r="AH100" s="301" t="str">
        <f>IFERROR(INDEX('QoL DATA'!$C$17:$WWY$228,MATCH($B100,'QoL DATA'!$A$17:$A$228,0),MATCH(AH$3,'QoL DATA'!$C$16:$WWY$16,0)),"-")</f>
        <v>-</v>
      </c>
      <c r="AI100" s="301">
        <f>IFERROR(INDEX('QoL DATA'!$C$17:$WWY$228,MATCH($B100,'QoL DATA'!$A$17:$A$228,0),MATCH(AI$3,'QoL DATA'!$C$16:$WWY$16,0)),"-")</f>
        <v>0</v>
      </c>
      <c r="AJ100" s="301">
        <f>IFERROR(INDEX('QoL DATA'!$C$17:$WWY$228,MATCH($B100,'QoL DATA'!$A$17:$A$228,0),MATCH(AJ$3,'QoL DATA'!$C$16:$WWY$16,0)),"-")</f>
        <v>56.824980786236864</v>
      </c>
      <c r="AK100" s="301">
        <f>IFERROR(INDEX('QoL DATA'!$C$17:$WWY$228,MATCH($B100,'QoL DATA'!$A$17:$A$228,0),MATCH(AK$3,'QoL DATA'!$C$16:$WWY$16,0)),"-")</f>
        <v>10.17</v>
      </c>
      <c r="AL100" s="301">
        <f>IFERROR(INDEX('QoL DATA'!$C$17:$WWY$228,MATCH($B100,'QoL DATA'!$A$17:$A$228,0),MATCH(AL$3,'QoL DATA'!$C$16:$WWY$16,0)),"-")</f>
        <v>14.1</v>
      </c>
      <c r="AM100" s="301">
        <f>IFERROR(INDEX('QoL DATA'!$C$17:$WWY$228,MATCH($B100,'QoL DATA'!$A$17:$A$228,0),MATCH(AM$3,'QoL DATA'!$C$16:$WWY$16,0)),"-")</f>
        <v>7.5</v>
      </c>
      <c r="AN100" s="301">
        <f>IFERROR(INDEX('QoL DATA'!$C$17:$WWY$228,MATCH($B100,'QoL DATA'!$A$17:$A$228,0),MATCH(AN$3,'QoL DATA'!$C$16:$WWY$16,0)),"-")</f>
        <v>74.37</v>
      </c>
      <c r="AO100" s="301">
        <f>IFERROR(INDEX('QoL DATA'!$C$17:$WWY$228,MATCH($B100,'QoL DATA'!$A$17:$A$228,0),MATCH(AO$3,'QoL DATA'!$C$16:$WWY$16,0)),"-")</f>
        <v>1.4360841773848962</v>
      </c>
      <c r="AP100" s="301">
        <f>IFERROR(INDEX('QoL DATA'!$C$17:$WWY$228,MATCH($B100,'QoL DATA'!$A$17:$A$228,0),MATCH(AP$3,'QoL DATA'!$C$16:$WWY$16,0)),"-")</f>
        <v>58.18</v>
      </c>
      <c r="AQ100" s="301">
        <f>IFERROR(INDEX('QoL DATA'!$C$17:$WWY$228,MATCH($B100,'QoL DATA'!$A$17:$A$228,0),MATCH(AQ$3,'QoL DATA'!$C$16:$WWY$16,0)),"-")</f>
        <v>43.877391846921796</v>
      </c>
      <c r="AR100" s="301">
        <f>IFERROR(INDEX('QoL DATA'!$C$17:$WWY$228,MATCH($B100,'QoL DATA'!$A$17:$A$228,0),MATCH(AR$3,'QoL DATA'!$C$16:$WWY$16,0)),"-")</f>
        <v>3.85</v>
      </c>
      <c r="AS100" s="301">
        <f>IFERROR(INDEX('QoL DATA'!$C$17:$WWY$228,MATCH($B100,'QoL DATA'!$A$17:$A$228,0),MATCH(AS$3,'QoL DATA'!$C$16:$WWY$16,0)),"-")</f>
        <v>1.5923252608753524</v>
      </c>
      <c r="AT100" s="301">
        <f>IFERROR(INDEX('QoL DATA'!$C$17:$WWY$228,MATCH($B100,'QoL DATA'!$A$17:$A$228,0),MATCH(AT$3,'QoL DATA'!$C$16:$WWY$16,0)),"-")</f>
        <v>49.61909456032398</v>
      </c>
      <c r="AU100" s="327"/>
    </row>
    <row r="101" spans="1:47">
      <c r="A101" s="325" t="str">
        <f>'TQoL Indexes'!B79</f>
        <v>Kostanjevica na Krki</v>
      </c>
      <c r="B101" s="326">
        <f>'TQoL Indexes'!C79</f>
        <v>197</v>
      </c>
      <c r="C101" s="301">
        <f>IFERROR(INDEX('QoL DATA'!$C$17:$WWY$228,MATCH($B101,'QoL DATA'!$A$17:$A$228,0),MATCH(C$3,'QoL DATA'!$C$16:$WWY$16,0)),"-")</f>
        <v>76.725997842502707</v>
      </c>
      <c r="D101" s="301">
        <f>IFERROR(INDEX('QoL DATA'!$C$17:$WWY$228,MATCH($B101,'QoL DATA'!$A$17:$A$228,0),MATCH(D$3,'QoL DATA'!$C$16:$WWY$16,0)),"-")</f>
        <v>91.1</v>
      </c>
      <c r="E101" s="301">
        <f>IFERROR(INDEX('QoL DATA'!$C$17:$WWY$228,MATCH($B101,'QoL DATA'!$A$17:$A$228,0),MATCH(E$3,'QoL DATA'!$C$16:$WWY$16,0)),"-")</f>
        <v>188.6</v>
      </c>
      <c r="F101" s="301">
        <f>IFERROR(INDEX('QoL DATA'!$C$17:$WWY$228,MATCH($B101,'QoL DATA'!$A$17:$A$228,0),MATCH(F$3,'QoL DATA'!$C$16:$WWY$16,0)),"-")</f>
        <v>0</v>
      </c>
      <c r="G101" s="301">
        <f>IFERROR(INDEX('QoL DATA'!$C$17:$WWY$228,MATCH($B101,'QoL DATA'!$A$17:$A$228,0),MATCH(G$3,'QoL DATA'!$C$16:$WWY$16,0)),"-")</f>
        <v>99.396378269617699</v>
      </c>
      <c r="H101" s="301">
        <f>IFERROR(INDEX('QoL DATA'!$C$17:$WWY$228,MATCH($B101,'QoL DATA'!$A$17:$A$228,0),MATCH(H$3,'QoL DATA'!$C$16:$WWY$16,0)),"-")</f>
        <v>4</v>
      </c>
      <c r="I101" s="301">
        <f>IFERROR(INDEX('QoL DATA'!$C$17:$WWY$228,MATCH($B101,'QoL DATA'!$A$17:$A$228,0),MATCH(I$3,'QoL DATA'!$C$16:$WWY$16,0)),"-")</f>
        <v>56.598475732049735</v>
      </c>
      <c r="J101" s="301">
        <f>IFERROR(INDEX('QoL DATA'!$C$17:$WWY$228,MATCH($B101,'QoL DATA'!$A$17:$A$228,0),MATCH(J$3,'QoL DATA'!$C$16:$WWY$16,0)),"-")</f>
        <v>85.674044265593565</v>
      </c>
      <c r="K101" s="301">
        <f>IFERROR(INDEX('QoL DATA'!$C$17:$WWY$228,MATCH($B101,'QoL DATA'!$A$17:$A$228,0),MATCH(K$3,'QoL DATA'!$C$16:$WWY$16,0)),"-")</f>
        <v>57.99</v>
      </c>
      <c r="L101" s="301">
        <f>IFERROR(INDEX('QoL DATA'!$C$17:$WWY$228,MATCH($B101,'QoL DATA'!$A$17:$A$228,0),MATCH(L$3,'QoL DATA'!$C$16:$WWY$16,0)),"-")</f>
        <v>9.4488188976377945</v>
      </c>
      <c r="M101" s="301">
        <f>IFERROR(INDEX('QoL DATA'!$C$17:$WWY$228,MATCH($B101,'QoL DATA'!$A$17:$A$228,0),MATCH(M$3,'QoL DATA'!$C$16:$WWY$16,0)),"-")</f>
        <v>21.9</v>
      </c>
      <c r="N101" s="301">
        <f>IFERROR(INDEX('QoL DATA'!$C$17:$WWY$228,MATCH($B101,'QoL DATA'!$A$17:$A$228,0),MATCH(N$3,'QoL DATA'!$C$16:$WWY$16,0)),"-")</f>
        <v>72.7</v>
      </c>
      <c r="O101" s="301">
        <f>IFERROR(INDEX('QoL DATA'!$C$17:$WWY$228,MATCH($B101,'QoL DATA'!$A$17:$A$228,0),MATCH(O$3,'QoL DATA'!$C$16:$WWY$16,0)),"-")</f>
        <v>0.41399918133442487</v>
      </c>
      <c r="P101" s="301">
        <f>IFERROR(INDEX('QoL DATA'!$C$17:$WWY$228,MATCH($B101,'QoL DATA'!$A$17:$A$228,0),MATCH(P$3,'QoL DATA'!$C$16:$WWY$16,0)),"-")</f>
        <v>74.08450704225352</v>
      </c>
      <c r="Q101" s="301" t="str">
        <f>IFERROR(INDEX('QoL DATA'!$C$17:$WWY$228,MATCH($B101,'QoL DATA'!$A$17:$A$228,0),MATCH(Q$3,'QoL DATA'!$C$16:$WWY$16,0)),"-")</f>
        <v>-</v>
      </c>
      <c r="R101" s="301" t="str">
        <f>IFERROR(INDEX('QoL DATA'!$C$17:$WWY$228,MATCH($B101,'QoL DATA'!$A$17:$A$228,0),MATCH(R$3,'QoL DATA'!$C$16:$WWY$16,0)),"-")</f>
        <v>-</v>
      </c>
      <c r="S101" s="301">
        <f>IFERROR(INDEX('QoL DATA'!$C$17:$WWY$228,MATCH($B101,'QoL DATA'!$A$17:$A$228,0),MATCH(S$3,'QoL DATA'!$C$16:$WWY$16,0)),"-")</f>
        <v>163.59918200408998</v>
      </c>
      <c r="T101" s="301">
        <f>IFERROR(INDEX('QoL DATA'!$C$17:$WWY$228,MATCH($B101,'QoL DATA'!$A$17:$A$228,0),MATCH(T$3,'QoL DATA'!$C$16:$WWY$16,0)),"-")</f>
        <v>4.2562814070351758</v>
      </c>
      <c r="U101" s="301">
        <f>IFERROR(INDEX('QoL DATA'!$C$17:$WWY$228,MATCH($B101,'QoL DATA'!$A$17:$A$228,0),MATCH(U$3,'QoL DATA'!$C$16:$WWY$16,0)),"-")</f>
        <v>68.433728149184006</v>
      </c>
      <c r="V101" s="301">
        <f>IFERROR(INDEX('QoL DATA'!$C$17:$WWY$228,MATCH($B101,'QoL DATA'!$A$17:$A$228,0),MATCH(V$3,'QoL DATA'!$C$16:$WWY$16,0)),"-")</f>
        <v>0.89896210427599998</v>
      </c>
      <c r="W101" s="301">
        <f>IFERROR(INDEX('QoL DATA'!$C$17:$WWY$228,MATCH($B101,'QoL DATA'!$A$17:$A$228,0),MATCH(W$3,'QoL DATA'!$C$16:$WWY$16,0)),"-")</f>
        <v>78.169222597900003</v>
      </c>
      <c r="X101" s="301" t="str">
        <f>IFERROR(INDEX('QoL DATA'!$C$17:$WWY$228,MATCH($B101,'QoL DATA'!$A$17:$A$228,0),MATCH(X$3,'QoL DATA'!$C$16:$WWY$16,0)),"-")</f>
        <v>-</v>
      </c>
      <c r="Y101" s="301">
        <f>IFERROR(INDEX('QoL DATA'!$C$17:$WWY$228,MATCH($B101,'QoL DATA'!$A$17:$A$228,0),MATCH(Y$3,'QoL DATA'!$C$16:$WWY$16,0)),"-")</f>
        <v>874.44</v>
      </c>
      <c r="Z101" s="301">
        <f>IFERROR(INDEX('QoL DATA'!$C$17:$WWY$228,MATCH($B101,'QoL DATA'!$A$17:$A$228,0),MATCH(Z$3,'QoL DATA'!$C$16:$WWY$16,0)),"-")</f>
        <v>6.32</v>
      </c>
      <c r="AA101" s="301">
        <f>IFERROR(INDEX('QoL DATA'!$C$17:$WWY$228,MATCH($B101,'QoL DATA'!$A$17:$A$228,0),MATCH(AA$3,'QoL DATA'!$C$16:$WWY$16,0)),"-")</f>
        <v>8.2362146357534069E-2</v>
      </c>
      <c r="AB101" s="301">
        <f>IFERROR(INDEX('QoL DATA'!$C$17:$WWY$228,MATCH($B101,'QoL DATA'!$A$17:$A$228,0),MATCH(AB$3,'QoL DATA'!$C$16:$WWY$16,0)),"-")</f>
        <v>1.46</v>
      </c>
      <c r="AC101" s="301">
        <f>IFERROR(INDEX('QoL DATA'!$C$17:$WWY$228,MATCH($B101,'QoL DATA'!$A$17:$A$228,0),MATCH(AC$3,'QoL DATA'!$C$16:$WWY$16,0)),"-")</f>
        <v>10165.780000000001</v>
      </c>
      <c r="AD101" s="301">
        <f>IFERROR(INDEX('QoL DATA'!$C$17:$WWY$228,MATCH($B101,'QoL DATA'!$A$17:$A$228,0),MATCH(AD$3,'QoL DATA'!$C$16:$WWY$16,0)),"-")</f>
        <v>9.1353996737357264</v>
      </c>
      <c r="AE101" s="301">
        <f>IFERROR(INDEX('QoL DATA'!$C$17:$WWY$228,MATCH($B101,'QoL DATA'!$A$17:$A$228,0),MATCH(AE$3,'QoL DATA'!$C$16:$WWY$16,0)),"-")</f>
        <v>27.500000000000004</v>
      </c>
      <c r="AF101" s="301">
        <f>IFERROR(INDEX('QoL DATA'!$C$17:$WWY$228,MATCH($B101,'QoL DATA'!$A$17:$A$228,0),MATCH(AF$3,'QoL DATA'!$C$16:$WWY$16,0)),"-")</f>
        <v>9.4</v>
      </c>
      <c r="AG101" s="301">
        <f>IFERROR(INDEX('QoL DATA'!$C$17:$WWY$228,MATCH($B101,'QoL DATA'!$A$17:$A$228,0),MATCH(AG$3,'QoL DATA'!$C$16:$WWY$16,0)),"-")</f>
        <v>17.77</v>
      </c>
      <c r="AH101" s="301" t="str">
        <f>IFERROR(INDEX('QoL DATA'!$C$17:$WWY$228,MATCH($B101,'QoL DATA'!$A$17:$A$228,0),MATCH(AH$3,'QoL DATA'!$C$16:$WWY$16,0)),"-")</f>
        <v>-</v>
      </c>
      <c r="AI101" s="301">
        <f>IFERROR(INDEX('QoL DATA'!$C$17:$WWY$228,MATCH($B101,'QoL DATA'!$A$17:$A$228,0),MATCH(AI$3,'QoL DATA'!$C$16:$WWY$16,0)),"-")</f>
        <v>0</v>
      </c>
      <c r="AJ101" s="301">
        <f>IFERROR(INDEX('QoL DATA'!$C$17:$WWY$228,MATCH($B101,'QoL DATA'!$A$17:$A$228,0),MATCH(AJ$3,'QoL DATA'!$C$16:$WWY$16,0)),"-")</f>
        <v>89.87115292507697</v>
      </c>
      <c r="AK101" s="301">
        <f>IFERROR(INDEX('QoL DATA'!$C$17:$WWY$228,MATCH($B101,'QoL DATA'!$A$17:$A$228,0),MATCH(AK$3,'QoL DATA'!$C$16:$WWY$16,0)),"-")</f>
        <v>47.27</v>
      </c>
      <c r="AL101" s="301">
        <f>IFERROR(INDEX('QoL DATA'!$C$17:$WWY$228,MATCH($B101,'QoL DATA'!$A$17:$A$228,0),MATCH(AL$3,'QoL DATA'!$C$16:$WWY$16,0)),"-")</f>
        <v>16.899999999999999</v>
      </c>
      <c r="AM101" s="301">
        <f>IFERROR(INDEX('QoL DATA'!$C$17:$WWY$228,MATCH($B101,'QoL DATA'!$A$17:$A$228,0),MATCH(AM$3,'QoL DATA'!$C$16:$WWY$16,0)),"-")</f>
        <v>7.2</v>
      </c>
      <c r="AN101" s="301">
        <f>IFERROR(INDEX('QoL DATA'!$C$17:$WWY$228,MATCH($B101,'QoL DATA'!$A$17:$A$228,0),MATCH(AN$3,'QoL DATA'!$C$16:$WWY$16,0)),"-")</f>
        <v>63.52</v>
      </c>
      <c r="AO101" s="301">
        <f>IFERROR(INDEX('QoL DATA'!$C$17:$WWY$228,MATCH($B101,'QoL DATA'!$A$17:$A$228,0),MATCH(AO$3,'QoL DATA'!$C$16:$WWY$16,0)),"-")</f>
        <v>1.774822905536428</v>
      </c>
      <c r="AP101" s="301">
        <f>IFERROR(INDEX('QoL DATA'!$C$17:$WWY$228,MATCH($B101,'QoL DATA'!$A$17:$A$228,0),MATCH(AP$3,'QoL DATA'!$C$16:$WWY$16,0)),"-")</f>
        <v>83.92</v>
      </c>
      <c r="AQ101" s="301">
        <f>IFERROR(INDEX('QoL DATA'!$C$17:$WWY$228,MATCH($B101,'QoL DATA'!$A$17:$A$228,0),MATCH(AQ$3,'QoL DATA'!$C$16:$WWY$16,0)),"-")</f>
        <v>45.693430656934311</v>
      </c>
      <c r="AR101" s="301">
        <f>IFERROR(INDEX('QoL DATA'!$C$17:$WWY$228,MATCH($B101,'QoL DATA'!$A$17:$A$228,0),MATCH(AR$3,'QoL DATA'!$C$16:$WWY$16,0)),"-")</f>
        <v>3.87</v>
      </c>
      <c r="AS101" s="301">
        <f>IFERROR(INDEX('QoL DATA'!$C$17:$WWY$228,MATCH($B101,'QoL DATA'!$A$17:$A$228,0),MATCH(AS$3,'QoL DATA'!$C$16:$WWY$16,0)),"-")</f>
        <v>6.8941860835581581</v>
      </c>
      <c r="AT101" s="301">
        <f>IFERROR(INDEX('QoL DATA'!$C$17:$WWY$228,MATCH($B101,'QoL DATA'!$A$17:$A$228,0),MATCH(AT$3,'QoL DATA'!$C$16:$WWY$16,0)),"-")</f>
        <v>66.247292593604911</v>
      </c>
      <c r="AU101" s="327"/>
    </row>
    <row r="102" spans="1:47">
      <c r="A102" s="325" t="str">
        <f>'TQoL Indexes'!B80</f>
        <v>Kostel</v>
      </c>
      <c r="B102" s="326">
        <f>'TQoL Indexes'!C80</f>
        <v>165</v>
      </c>
      <c r="C102" s="301">
        <f>IFERROR(INDEX('QoL DATA'!$C$17:$WWY$228,MATCH($B102,'QoL DATA'!$A$17:$A$228,0),MATCH(C$3,'QoL DATA'!$C$16:$WWY$16,0)),"-")</f>
        <v>21.192052980132452</v>
      </c>
      <c r="D102" s="301">
        <f>IFERROR(INDEX('QoL DATA'!$C$17:$WWY$228,MATCH($B102,'QoL DATA'!$A$17:$A$228,0),MATCH(D$3,'QoL DATA'!$C$16:$WWY$16,0)),"-")</f>
        <v>84.1</v>
      </c>
      <c r="E102" s="301">
        <f>IFERROR(INDEX('QoL DATA'!$C$17:$WWY$228,MATCH($B102,'QoL DATA'!$A$17:$A$228,0),MATCH(E$3,'QoL DATA'!$C$16:$WWY$16,0)),"-")</f>
        <v>250.2</v>
      </c>
      <c r="F102" s="301">
        <f>IFERROR(INDEX('QoL DATA'!$C$17:$WWY$228,MATCH($B102,'QoL DATA'!$A$17:$A$228,0),MATCH(F$3,'QoL DATA'!$C$16:$WWY$16,0)),"-")</f>
        <v>0</v>
      </c>
      <c r="G102" s="301">
        <f>IFERROR(INDEX('QoL DATA'!$C$17:$WWY$228,MATCH($B102,'QoL DATA'!$A$17:$A$228,0),MATCH(G$3,'QoL DATA'!$C$16:$WWY$16,0)),"-")</f>
        <v>74.532374100719423</v>
      </c>
      <c r="H102" s="301">
        <f>IFERROR(INDEX('QoL DATA'!$C$17:$WWY$228,MATCH($B102,'QoL DATA'!$A$17:$A$228,0),MATCH(H$3,'QoL DATA'!$C$16:$WWY$16,0)),"-")</f>
        <v>4</v>
      </c>
      <c r="I102" s="301">
        <f>IFERROR(INDEX('QoL DATA'!$C$17:$WWY$228,MATCH($B102,'QoL DATA'!$A$17:$A$228,0),MATCH(I$3,'QoL DATA'!$C$16:$WWY$16,0)),"-")</f>
        <v>0</v>
      </c>
      <c r="J102" s="301">
        <f>IFERROR(INDEX('QoL DATA'!$C$17:$WWY$228,MATCH($B102,'QoL DATA'!$A$17:$A$228,0),MATCH(J$3,'QoL DATA'!$C$16:$WWY$16,0)),"-")</f>
        <v>90.503597122302153</v>
      </c>
      <c r="K102" s="301">
        <f>IFERROR(INDEX('QoL DATA'!$C$17:$WWY$228,MATCH($B102,'QoL DATA'!$A$17:$A$228,0),MATCH(K$3,'QoL DATA'!$C$16:$WWY$16,0)),"-")</f>
        <v>0</v>
      </c>
      <c r="L102" s="301">
        <f>IFERROR(INDEX('QoL DATA'!$C$17:$WWY$228,MATCH($B102,'QoL DATA'!$A$17:$A$228,0),MATCH(L$3,'QoL DATA'!$C$16:$WWY$16,0)),"-")</f>
        <v>72.321428571428569</v>
      </c>
      <c r="M102" s="301">
        <f>IFERROR(INDEX('QoL DATA'!$C$17:$WWY$228,MATCH($B102,'QoL DATA'!$A$17:$A$228,0),MATCH(M$3,'QoL DATA'!$C$16:$WWY$16,0)),"-")</f>
        <v>18.100000000000001</v>
      </c>
      <c r="N102" s="301">
        <f>IFERROR(INDEX('QoL DATA'!$C$17:$WWY$228,MATCH($B102,'QoL DATA'!$A$17:$A$228,0),MATCH(N$3,'QoL DATA'!$C$16:$WWY$16,0)),"-")</f>
        <v>57.3</v>
      </c>
      <c r="O102" s="301">
        <f>IFERROR(INDEX('QoL DATA'!$C$17:$WWY$228,MATCH($B102,'QoL DATA'!$A$17:$A$228,0),MATCH(O$3,'QoL DATA'!$C$16:$WWY$16,0)),"-")</f>
        <v>2.3982195845697332</v>
      </c>
      <c r="P102" s="301">
        <f>IFERROR(INDEX('QoL DATA'!$C$17:$WWY$228,MATCH($B102,'QoL DATA'!$A$17:$A$228,0),MATCH(P$3,'QoL DATA'!$C$16:$WWY$16,0)),"-")</f>
        <v>37.122302158273378</v>
      </c>
      <c r="Q102" s="301" t="str">
        <f>IFERROR(INDEX('QoL DATA'!$C$17:$WWY$228,MATCH($B102,'QoL DATA'!$A$17:$A$228,0),MATCH(Q$3,'QoL DATA'!$C$16:$WWY$16,0)),"-")</f>
        <v>-</v>
      </c>
      <c r="R102" s="301" t="str">
        <f>IFERROR(INDEX('QoL DATA'!$C$17:$WWY$228,MATCH($B102,'QoL DATA'!$A$17:$A$228,0),MATCH(R$3,'QoL DATA'!$C$16:$WWY$16,0)),"-")</f>
        <v>-</v>
      </c>
      <c r="S102" s="301">
        <f>IFERROR(INDEX('QoL DATA'!$C$17:$WWY$228,MATCH($B102,'QoL DATA'!$A$17:$A$228,0),MATCH(S$3,'QoL DATA'!$C$16:$WWY$16,0)),"-")</f>
        <v>0</v>
      </c>
      <c r="T102" s="301">
        <f>IFERROR(INDEX('QoL DATA'!$C$17:$WWY$228,MATCH($B102,'QoL DATA'!$A$17:$A$228,0),MATCH(T$3,'QoL DATA'!$C$16:$WWY$16,0)),"-")</f>
        <v>3.629096146921138</v>
      </c>
      <c r="U102" s="301">
        <f>IFERROR(INDEX('QoL DATA'!$C$17:$WWY$228,MATCH($B102,'QoL DATA'!$A$17:$A$228,0),MATCH(U$3,'QoL DATA'!$C$16:$WWY$16,0)),"-")</f>
        <v>87.095523134076998</v>
      </c>
      <c r="V102" s="301">
        <f>IFERROR(INDEX('QoL DATA'!$C$17:$WWY$228,MATCH($B102,'QoL DATA'!$A$17:$A$228,0),MATCH(V$3,'QoL DATA'!$C$16:$WWY$16,0)),"-")</f>
        <v>1.03122866566</v>
      </c>
      <c r="W102" s="301">
        <f>IFERROR(INDEX('QoL DATA'!$C$17:$WWY$228,MATCH($B102,'QoL DATA'!$A$17:$A$228,0),MATCH(W$3,'QoL DATA'!$C$16:$WWY$16,0)),"-")</f>
        <v>99.961541601500002</v>
      </c>
      <c r="X102" s="301" t="str">
        <f>IFERROR(INDEX('QoL DATA'!$C$17:$WWY$228,MATCH($B102,'QoL DATA'!$A$17:$A$228,0),MATCH(X$3,'QoL DATA'!$C$16:$WWY$16,0)),"-")</f>
        <v>-</v>
      </c>
      <c r="Y102" s="301">
        <f>IFERROR(INDEX('QoL DATA'!$C$17:$WWY$228,MATCH($B102,'QoL DATA'!$A$17:$A$228,0),MATCH(Y$3,'QoL DATA'!$C$16:$WWY$16,0)),"-")</f>
        <v>1014.89</v>
      </c>
      <c r="Z102" s="301">
        <f>IFERROR(INDEX('QoL DATA'!$C$17:$WWY$228,MATCH($B102,'QoL DATA'!$A$17:$A$228,0),MATCH(Z$3,'QoL DATA'!$C$16:$WWY$16,0)),"-")</f>
        <v>5.19</v>
      </c>
      <c r="AA102" s="301">
        <f>IFERROR(INDEX('QoL DATA'!$C$17:$WWY$228,MATCH($B102,'QoL DATA'!$A$17:$A$228,0),MATCH(AA$3,'QoL DATA'!$C$16:$WWY$16,0)),"-")</f>
        <v>0.15448787270199291</v>
      </c>
      <c r="AB102" s="301">
        <f>IFERROR(INDEX('QoL DATA'!$C$17:$WWY$228,MATCH($B102,'QoL DATA'!$A$17:$A$228,0),MATCH(AB$3,'QoL DATA'!$C$16:$WWY$16,0)),"-")</f>
        <v>1.39</v>
      </c>
      <c r="AC102" s="301">
        <f>IFERROR(INDEX('QoL DATA'!$C$17:$WWY$228,MATCH($B102,'QoL DATA'!$A$17:$A$228,0),MATCH(AC$3,'QoL DATA'!$C$16:$WWY$16,0)),"-")</f>
        <v>9286.5</v>
      </c>
      <c r="AD102" s="301">
        <f>IFERROR(INDEX('QoL DATA'!$C$17:$WWY$228,MATCH($B102,'QoL DATA'!$A$17:$A$228,0),MATCH(AD$3,'QoL DATA'!$C$16:$WWY$16,0)),"-")</f>
        <v>12.361623616236162</v>
      </c>
      <c r="AE102" s="301">
        <f>IFERROR(INDEX('QoL DATA'!$C$17:$WWY$228,MATCH($B102,'QoL DATA'!$A$17:$A$228,0),MATCH(AE$3,'QoL DATA'!$C$16:$WWY$16,0)),"-")</f>
        <v>30.061349693251532</v>
      </c>
      <c r="AF102" s="301">
        <f>IFERROR(INDEX('QoL DATA'!$C$17:$WWY$228,MATCH($B102,'QoL DATA'!$A$17:$A$228,0),MATCH(AF$3,'QoL DATA'!$C$16:$WWY$16,0)),"-")</f>
        <v>9.6999999999999993</v>
      </c>
      <c r="AG102" s="301">
        <f>IFERROR(INDEX('QoL DATA'!$C$17:$WWY$228,MATCH($B102,'QoL DATA'!$A$17:$A$228,0),MATCH(AG$3,'QoL DATA'!$C$16:$WWY$16,0)),"-")</f>
        <v>18.63</v>
      </c>
      <c r="AH102" s="301" t="str">
        <f>IFERROR(INDEX('QoL DATA'!$C$17:$WWY$228,MATCH($B102,'QoL DATA'!$A$17:$A$228,0),MATCH(AH$3,'QoL DATA'!$C$16:$WWY$16,0)),"-")</f>
        <v>-</v>
      </c>
      <c r="AI102" s="301">
        <f>IFERROR(INDEX('QoL DATA'!$C$17:$WWY$228,MATCH($B102,'QoL DATA'!$A$17:$A$228,0),MATCH(AI$3,'QoL DATA'!$C$16:$WWY$16,0)),"-")</f>
        <v>280.68452160493825</v>
      </c>
      <c r="AJ102" s="301">
        <f>IFERROR(INDEX('QoL DATA'!$C$17:$WWY$228,MATCH($B102,'QoL DATA'!$A$17:$A$228,0),MATCH(AJ$3,'QoL DATA'!$C$16:$WWY$16,0)),"-")</f>
        <v>50.924521112255405</v>
      </c>
      <c r="AK102" s="301">
        <f>IFERROR(INDEX('QoL DATA'!$C$17:$WWY$228,MATCH($B102,'QoL DATA'!$A$17:$A$228,0),MATCH(AK$3,'QoL DATA'!$C$16:$WWY$16,0)),"-")</f>
        <v>28.01</v>
      </c>
      <c r="AL102" s="301">
        <f>IFERROR(INDEX('QoL DATA'!$C$17:$WWY$228,MATCH($B102,'QoL DATA'!$A$17:$A$228,0),MATCH(AL$3,'QoL DATA'!$C$16:$WWY$16,0)),"-")</f>
        <v>14.58</v>
      </c>
      <c r="AM102" s="301">
        <f>IFERROR(INDEX('QoL DATA'!$C$17:$WWY$228,MATCH($B102,'QoL DATA'!$A$17:$A$228,0),MATCH(AM$3,'QoL DATA'!$C$16:$WWY$16,0)),"-")</f>
        <v>7.6</v>
      </c>
      <c r="AN102" s="301">
        <f>IFERROR(INDEX('QoL DATA'!$C$17:$WWY$228,MATCH($B102,'QoL DATA'!$A$17:$A$228,0),MATCH(AN$3,'QoL DATA'!$C$16:$WWY$16,0)),"-")</f>
        <v>63.04</v>
      </c>
      <c r="AO102" s="301">
        <f>IFERROR(INDEX('QoL DATA'!$C$17:$WWY$228,MATCH($B102,'QoL DATA'!$A$17:$A$228,0),MATCH(AO$3,'QoL DATA'!$C$16:$WWY$16,0)),"-")</f>
        <v>1.7484725754727413</v>
      </c>
      <c r="AP102" s="301">
        <f>IFERROR(INDEX('QoL DATA'!$C$17:$WWY$228,MATCH($B102,'QoL DATA'!$A$17:$A$228,0),MATCH(AP$3,'QoL DATA'!$C$16:$WWY$16,0)),"-")</f>
        <v>66.31</v>
      </c>
      <c r="AQ102" s="301">
        <f>IFERROR(INDEX('QoL DATA'!$C$17:$WWY$228,MATCH($B102,'QoL DATA'!$A$17:$A$228,0),MATCH(AQ$3,'QoL DATA'!$C$16:$WWY$16,0)),"-")</f>
        <v>47.833935018050546</v>
      </c>
      <c r="AR102" s="301">
        <f>IFERROR(INDEX('QoL DATA'!$C$17:$WWY$228,MATCH($B102,'QoL DATA'!$A$17:$A$228,0),MATCH(AR$3,'QoL DATA'!$C$16:$WWY$16,0)),"-")</f>
        <v>3.57</v>
      </c>
      <c r="AS102" s="301">
        <f>IFERROR(INDEX('QoL DATA'!$C$17:$WWY$228,MATCH($B102,'QoL DATA'!$A$17:$A$228,0),MATCH(AS$3,'QoL DATA'!$C$16:$WWY$16,0)),"-")</f>
        <v>2.047720803284498</v>
      </c>
      <c r="AT102" s="301">
        <f>IFERROR(INDEX('QoL DATA'!$C$17:$WWY$228,MATCH($B102,'QoL DATA'!$A$17:$A$228,0),MATCH(AT$3,'QoL DATA'!$C$16:$WWY$16,0)),"-")</f>
        <v>83.619624386961831</v>
      </c>
      <c r="AU102" s="327"/>
    </row>
    <row r="103" spans="1:47">
      <c r="A103" s="325" t="str">
        <f>'TQoL Indexes'!B81</f>
        <v>Kozje</v>
      </c>
      <c r="B103" s="326">
        <f>'TQoL Indexes'!C81</f>
        <v>51</v>
      </c>
      <c r="C103" s="301">
        <f>IFERROR(INDEX('QoL DATA'!$C$17:$WWY$228,MATCH($B103,'QoL DATA'!$A$17:$A$228,0),MATCH(C$3,'QoL DATA'!$C$16:$WWY$16,0)),"-")</f>
        <v>77.996965098634291</v>
      </c>
      <c r="D103" s="301">
        <f>IFERROR(INDEX('QoL DATA'!$C$17:$WWY$228,MATCH($B103,'QoL DATA'!$A$17:$A$228,0),MATCH(D$3,'QoL DATA'!$C$16:$WWY$16,0)),"-")</f>
        <v>87.8</v>
      </c>
      <c r="E103" s="301">
        <f>IFERROR(INDEX('QoL DATA'!$C$17:$WWY$228,MATCH($B103,'QoL DATA'!$A$17:$A$228,0),MATCH(E$3,'QoL DATA'!$C$16:$WWY$16,0)),"-")</f>
        <v>388.9</v>
      </c>
      <c r="F103" s="301">
        <f>IFERROR(INDEX('QoL DATA'!$C$17:$WWY$228,MATCH($B103,'QoL DATA'!$A$17:$A$228,0),MATCH(F$3,'QoL DATA'!$C$16:$WWY$16,0)),"-")</f>
        <v>6.8174474959612281</v>
      </c>
      <c r="G103" s="301">
        <f>IFERROR(INDEX('QoL DATA'!$C$17:$WWY$228,MATCH($B103,'QoL DATA'!$A$17:$A$228,0),MATCH(G$3,'QoL DATA'!$C$16:$WWY$16,0)),"-")</f>
        <v>91.954765751211625</v>
      </c>
      <c r="H103" s="301">
        <f>IFERROR(INDEX('QoL DATA'!$C$17:$WWY$228,MATCH($B103,'QoL DATA'!$A$17:$A$228,0),MATCH(H$3,'QoL DATA'!$C$16:$WWY$16,0)),"-")</f>
        <v>4</v>
      </c>
      <c r="I103" s="301">
        <f>IFERROR(INDEX('QoL DATA'!$C$17:$WWY$228,MATCH($B103,'QoL DATA'!$A$17:$A$228,0),MATCH(I$3,'QoL DATA'!$C$16:$WWY$16,0)),"-")</f>
        <v>50.738125802310648</v>
      </c>
      <c r="J103" s="301">
        <f>IFERROR(INDEX('QoL DATA'!$C$17:$WWY$228,MATCH($B103,'QoL DATA'!$A$17:$A$228,0),MATCH(J$3,'QoL DATA'!$C$16:$WWY$16,0)),"-")</f>
        <v>94.087237479806134</v>
      </c>
      <c r="K103" s="301">
        <f>IFERROR(INDEX('QoL DATA'!$C$17:$WWY$228,MATCH($B103,'QoL DATA'!$A$17:$A$228,0),MATCH(K$3,'QoL DATA'!$C$16:$WWY$16,0)),"-")</f>
        <v>27.44</v>
      </c>
      <c r="L103" s="301">
        <f>IFERROR(INDEX('QoL DATA'!$C$17:$WWY$228,MATCH($B103,'QoL DATA'!$A$17:$A$228,0),MATCH(L$3,'QoL DATA'!$C$16:$WWY$16,0)),"-")</f>
        <v>0</v>
      </c>
      <c r="M103" s="301">
        <f>IFERROR(INDEX('QoL DATA'!$C$17:$WWY$228,MATCH($B103,'QoL DATA'!$A$17:$A$228,0),MATCH(M$3,'QoL DATA'!$C$16:$WWY$16,0)),"-")</f>
        <v>22.1</v>
      </c>
      <c r="N103" s="301">
        <f>IFERROR(INDEX('QoL DATA'!$C$17:$WWY$228,MATCH($B103,'QoL DATA'!$A$17:$A$228,0),MATCH(N$3,'QoL DATA'!$C$16:$WWY$16,0)),"-")</f>
        <v>40.9</v>
      </c>
      <c r="O103" s="301">
        <f>IFERROR(INDEX('QoL DATA'!$C$17:$WWY$228,MATCH($B103,'QoL DATA'!$A$17:$A$228,0),MATCH(O$3,'QoL DATA'!$C$16:$WWY$16,0)),"-")</f>
        <v>1.2710963455149502</v>
      </c>
      <c r="P103" s="301">
        <f>IFERROR(INDEX('QoL DATA'!$C$17:$WWY$228,MATCH($B103,'QoL DATA'!$A$17:$A$228,0),MATCH(P$3,'QoL DATA'!$C$16:$WWY$16,0)),"-")</f>
        <v>25.848142164781905</v>
      </c>
      <c r="Q103" s="301" t="str">
        <f>IFERROR(INDEX('QoL DATA'!$C$17:$WWY$228,MATCH($B103,'QoL DATA'!$A$17:$A$228,0),MATCH(Q$3,'QoL DATA'!$C$16:$WWY$16,0)),"-")</f>
        <v>-</v>
      </c>
      <c r="R103" s="301" t="str">
        <f>IFERROR(INDEX('QoL DATA'!$C$17:$WWY$228,MATCH($B103,'QoL DATA'!$A$17:$A$228,0),MATCH(R$3,'QoL DATA'!$C$16:$WWY$16,0)),"-")</f>
        <v>-</v>
      </c>
      <c r="S103" s="301">
        <f>IFERROR(INDEX('QoL DATA'!$C$17:$WWY$228,MATCH($B103,'QoL DATA'!$A$17:$A$228,0),MATCH(S$3,'QoL DATA'!$C$16:$WWY$16,0)),"-")</f>
        <v>98.26400262037339</v>
      </c>
      <c r="T103" s="301">
        <f>IFERROR(INDEX('QoL DATA'!$C$17:$WWY$228,MATCH($B103,'QoL DATA'!$A$17:$A$228,0),MATCH(T$3,'QoL DATA'!$C$16:$WWY$16,0)),"-")</f>
        <v>3.0309278350515463</v>
      </c>
      <c r="U103" s="301">
        <f>IFERROR(INDEX('QoL DATA'!$C$17:$WWY$228,MATCH($B103,'QoL DATA'!$A$17:$A$228,0),MATCH(U$3,'QoL DATA'!$C$16:$WWY$16,0)),"-")</f>
        <v>57.186199870901</v>
      </c>
      <c r="V103" s="301">
        <f>IFERROR(INDEX('QoL DATA'!$C$17:$WWY$228,MATCH($B103,'QoL DATA'!$A$17:$A$228,0),MATCH(V$3,'QoL DATA'!$C$16:$WWY$16,0)),"-")</f>
        <v>1.44650259855</v>
      </c>
      <c r="W103" s="301">
        <f>IFERROR(INDEX('QoL DATA'!$C$17:$WWY$228,MATCH($B103,'QoL DATA'!$A$17:$A$228,0),MATCH(W$3,'QoL DATA'!$C$16:$WWY$16,0)),"-")</f>
        <v>90.929267091499995</v>
      </c>
      <c r="X103" s="301" t="str">
        <f>IFERROR(INDEX('QoL DATA'!$C$17:$WWY$228,MATCH($B103,'QoL DATA'!$A$17:$A$228,0),MATCH(X$3,'QoL DATA'!$C$16:$WWY$16,0)),"-")</f>
        <v>-</v>
      </c>
      <c r="Y103" s="301">
        <f>IFERROR(INDEX('QoL DATA'!$C$17:$WWY$228,MATCH($B103,'QoL DATA'!$A$17:$A$228,0),MATCH(Y$3,'QoL DATA'!$C$16:$WWY$16,0)),"-")</f>
        <v>1048.43</v>
      </c>
      <c r="Z103" s="301">
        <f>IFERROR(INDEX('QoL DATA'!$C$17:$WWY$228,MATCH($B103,'QoL DATA'!$A$17:$A$228,0),MATCH(Z$3,'QoL DATA'!$C$16:$WWY$16,0)),"-")</f>
        <v>6</v>
      </c>
      <c r="AA103" s="301">
        <f>IFERROR(INDEX('QoL DATA'!$C$17:$WWY$228,MATCH($B103,'QoL DATA'!$A$17:$A$228,0),MATCH(AA$3,'QoL DATA'!$C$16:$WWY$16,0)),"-")</f>
        <v>9.658725048293626E-2</v>
      </c>
      <c r="AB103" s="301">
        <f>IFERROR(INDEX('QoL DATA'!$C$17:$WWY$228,MATCH($B103,'QoL DATA'!$A$17:$A$228,0),MATCH(AB$3,'QoL DATA'!$C$16:$WWY$16,0)),"-")</f>
        <v>1.22</v>
      </c>
      <c r="AC103" s="301">
        <f>IFERROR(INDEX('QoL DATA'!$C$17:$WWY$228,MATCH($B103,'QoL DATA'!$A$17:$A$228,0),MATCH(AC$3,'QoL DATA'!$C$16:$WWY$16,0)),"-")</f>
        <v>8817.94</v>
      </c>
      <c r="AD103" s="301">
        <f>IFERROR(INDEX('QoL DATA'!$C$17:$WWY$228,MATCH($B103,'QoL DATA'!$A$17:$A$228,0),MATCH(AD$3,'QoL DATA'!$C$16:$WWY$16,0)),"-")</f>
        <v>11.549973589999412</v>
      </c>
      <c r="AE103" s="301">
        <f>IFERROR(INDEX('QoL DATA'!$C$17:$WWY$228,MATCH($B103,'QoL DATA'!$A$17:$A$228,0),MATCH(AE$3,'QoL DATA'!$C$16:$WWY$16,0)),"-")</f>
        <v>21.244131455399064</v>
      </c>
      <c r="AF103" s="301">
        <f>IFERROR(INDEX('QoL DATA'!$C$17:$WWY$228,MATCH($B103,'QoL DATA'!$A$17:$A$228,0),MATCH(AF$3,'QoL DATA'!$C$16:$WWY$16,0)),"-")</f>
        <v>12.4</v>
      </c>
      <c r="AG103" s="301">
        <f>IFERROR(INDEX('QoL DATA'!$C$17:$WWY$228,MATCH($B103,'QoL DATA'!$A$17:$A$228,0),MATCH(AG$3,'QoL DATA'!$C$16:$WWY$16,0)),"-")</f>
        <v>15.69</v>
      </c>
      <c r="AH103" s="301" t="str">
        <f>IFERROR(INDEX('QoL DATA'!$C$17:$WWY$228,MATCH($B103,'QoL DATA'!$A$17:$A$228,0),MATCH(AH$3,'QoL DATA'!$C$16:$WWY$16,0)),"-")</f>
        <v>-</v>
      </c>
      <c r="AI103" s="301">
        <f>IFERROR(INDEX('QoL DATA'!$C$17:$WWY$228,MATCH($B103,'QoL DATA'!$A$17:$A$228,0),MATCH(AI$3,'QoL DATA'!$C$16:$WWY$16,0)),"-")</f>
        <v>6.1633322400787147</v>
      </c>
      <c r="AJ103" s="301">
        <f>IFERROR(INDEX('QoL DATA'!$C$17:$WWY$228,MATCH($B103,'QoL DATA'!$A$17:$A$228,0),MATCH(AJ$3,'QoL DATA'!$C$16:$WWY$16,0)),"-")</f>
        <v>71.540772499455215</v>
      </c>
      <c r="AK103" s="301">
        <f>IFERROR(INDEX('QoL DATA'!$C$17:$WWY$228,MATCH($B103,'QoL DATA'!$A$17:$A$228,0),MATCH(AK$3,'QoL DATA'!$C$16:$WWY$16,0)),"-")</f>
        <v>21.23</v>
      </c>
      <c r="AL103" s="301">
        <f>IFERROR(INDEX('QoL DATA'!$C$17:$WWY$228,MATCH($B103,'QoL DATA'!$A$17:$A$228,0),MATCH(AL$3,'QoL DATA'!$C$16:$WWY$16,0)),"-")</f>
        <v>13.81</v>
      </c>
      <c r="AM103" s="301">
        <f>IFERROR(INDEX('QoL DATA'!$C$17:$WWY$228,MATCH($B103,'QoL DATA'!$A$17:$A$228,0),MATCH(AM$3,'QoL DATA'!$C$16:$WWY$16,0)),"-")</f>
        <v>7.3</v>
      </c>
      <c r="AN103" s="301">
        <f>IFERROR(INDEX('QoL DATA'!$C$17:$WWY$228,MATCH($B103,'QoL DATA'!$A$17:$A$228,0),MATCH(AN$3,'QoL DATA'!$C$16:$WWY$16,0)),"-")</f>
        <v>61.69</v>
      </c>
      <c r="AO103" s="301">
        <f>IFERROR(INDEX('QoL DATA'!$C$17:$WWY$228,MATCH($B103,'QoL DATA'!$A$17:$A$228,0),MATCH(AO$3,'QoL DATA'!$C$16:$WWY$16,0)),"-")</f>
        <v>2.6571817034087597</v>
      </c>
      <c r="AP103" s="301">
        <f>IFERROR(INDEX('QoL DATA'!$C$17:$WWY$228,MATCH($B103,'QoL DATA'!$A$17:$A$228,0),MATCH(AP$3,'QoL DATA'!$C$16:$WWY$16,0)),"-")</f>
        <v>66.81</v>
      </c>
      <c r="AQ103" s="301">
        <f>IFERROR(INDEX('QoL DATA'!$C$17:$WWY$228,MATCH($B103,'QoL DATA'!$A$17:$A$228,0),MATCH(AQ$3,'QoL DATA'!$C$16:$WWY$16,0)),"-")</f>
        <v>47.746741154562386</v>
      </c>
      <c r="AR103" s="301">
        <f>IFERROR(INDEX('QoL DATA'!$C$17:$WWY$228,MATCH($B103,'QoL DATA'!$A$17:$A$228,0),MATCH(AR$3,'QoL DATA'!$C$16:$WWY$16,0)),"-")</f>
        <v>3.58</v>
      </c>
      <c r="AS103" s="301">
        <f>IFERROR(INDEX('QoL DATA'!$C$17:$WWY$228,MATCH($B103,'QoL DATA'!$A$17:$A$228,0),MATCH(AS$3,'QoL DATA'!$C$16:$WWY$16,0)),"-")</f>
        <v>1.6166796304273414</v>
      </c>
      <c r="AT103" s="301">
        <f>IFERROR(INDEX('QoL DATA'!$C$17:$WWY$228,MATCH($B103,'QoL DATA'!$A$17:$A$228,0),MATCH(AT$3,'QoL DATA'!$C$16:$WWY$16,0)),"-")</f>
        <v>54.361281058911814</v>
      </c>
      <c r="AU103" s="327"/>
    </row>
    <row r="104" spans="1:47">
      <c r="A104" s="325" t="str">
        <f>'TQoL Indexes'!B82</f>
        <v>Kranj</v>
      </c>
      <c r="B104" s="326">
        <f>'TQoL Indexes'!C82</f>
        <v>52</v>
      </c>
      <c r="C104" s="301">
        <f>IFERROR(INDEX('QoL DATA'!$C$17:$WWY$228,MATCH($B104,'QoL DATA'!$A$17:$A$228,0),MATCH(C$3,'QoL DATA'!$C$16:$WWY$16,0)),"-")</f>
        <v>76.787409184254571</v>
      </c>
      <c r="D104" s="301">
        <f>IFERROR(INDEX('QoL DATA'!$C$17:$WWY$228,MATCH($B104,'QoL DATA'!$A$17:$A$228,0),MATCH(D$3,'QoL DATA'!$C$16:$WWY$16,0)),"-")</f>
        <v>82.1</v>
      </c>
      <c r="E104" s="301">
        <f>IFERROR(INDEX('QoL DATA'!$C$17:$WWY$228,MATCH($B104,'QoL DATA'!$A$17:$A$228,0),MATCH(E$3,'QoL DATA'!$C$16:$WWY$16,0)),"-")</f>
        <v>338.29999999999995</v>
      </c>
      <c r="F104" s="301">
        <f>IFERROR(INDEX('QoL DATA'!$C$17:$WWY$228,MATCH($B104,'QoL DATA'!$A$17:$A$228,0),MATCH(F$3,'QoL DATA'!$C$16:$WWY$16,0)),"-")</f>
        <v>91.182517059687314</v>
      </c>
      <c r="G104" s="301">
        <f>IFERROR(INDEX('QoL DATA'!$C$17:$WWY$228,MATCH($B104,'QoL DATA'!$A$17:$A$228,0),MATCH(G$3,'QoL DATA'!$C$16:$WWY$16,0)),"-")</f>
        <v>96.099162131813074</v>
      </c>
      <c r="H104" s="301">
        <f>IFERROR(INDEX('QoL DATA'!$C$17:$WWY$228,MATCH($B104,'QoL DATA'!$A$17:$A$228,0),MATCH(H$3,'QoL DATA'!$C$16:$WWY$16,0)),"-")</f>
        <v>2</v>
      </c>
      <c r="I104" s="301">
        <f>IFERROR(INDEX('QoL DATA'!$C$17:$WWY$228,MATCH($B104,'QoL DATA'!$A$17:$A$228,0),MATCH(I$3,'QoL DATA'!$C$16:$WWY$16,0)),"-")</f>
        <v>98.829177315742214</v>
      </c>
      <c r="J104" s="301">
        <f>IFERROR(INDEX('QoL DATA'!$C$17:$WWY$228,MATCH($B104,'QoL DATA'!$A$17:$A$228,0),MATCH(J$3,'QoL DATA'!$C$16:$WWY$16,0)),"-")</f>
        <v>97.700613284961562</v>
      </c>
      <c r="K104" s="301">
        <f>IFERROR(INDEX('QoL DATA'!$C$17:$WWY$228,MATCH($B104,'QoL DATA'!$A$17:$A$228,0),MATCH(K$3,'QoL DATA'!$C$16:$WWY$16,0)),"-")</f>
        <v>92.59</v>
      </c>
      <c r="L104" s="301">
        <f>IFERROR(INDEX('QoL DATA'!$C$17:$WWY$228,MATCH($B104,'QoL DATA'!$A$17:$A$228,0),MATCH(L$3,'QoL DATA'!$C$16:$WWY$16,0)),"-")</f>
        <v>0.32706459525756337</v>
      </c>
      <c r="M104" s="301">
        <f>IFERROR(INDEX('QoL DATA'!$C$17:$WWY$228,MATCH($B104,'QoL DATA'!$A$17:$A$228,0),MATCH(M$3,'QoL DATA'!$C$16:$WWY$16,0)),"-")</f>
        <v>46.9</v>
      </c>
      <c r="N104" s="301">
        <f>IFERROR(INDEX('QoL DATA'!$C$17:$WWY$228,MATCH($B104,'QoL DATA'!$A$17:$A$228,0),MATCH(N$3,'QoL DATA'!$C$16:$WWY$16,0)),"-")</f>
        <v>100.9</v>
      </c>
      <c r="O104" s="301">
        <f>IFERROR(INDEX('QoL DATA'!$C$17:$WWY$228,MATCH($B104,'QoL DATA'!$A$17:$A$228,0),MATCH(O$3,'QoL DATA'!$C$16:$WWY$16,0)),"-")</f>
        <v>1.6462307248000281</v>
      </c>
      <c r="P104" s="301">
        <f>IFERROR(INDEX('QoL DATA'!$C$17:$WWY$228,MATCH($B104,'QoL DATA'!$A$17:$A$228,0),MATCH(P$3,'QoL DATA'!$C$16:$WWY$16,0)),"-")</f>
        <v>90.543318649045517</v>
      </c>
      <c r="Q104" s="301" t="str">
        <f>IFERROR(INDEX('QoL DATA'!$C$17:$WWY$228,MATCH($B104,'QoL DATA'!$A$17:$A$228,0),MATCH(Q$3,'QoL DATA'!$C$16:$WWY$16,0)),"-")</f>
        <v>-</v>
      </c>
      <c r="R104" s="301" t="str">
        <f>IFERROR(INDEX('QoL DATA'!$C$17:$WWY$228,MATCH($B104,'QoL DATA'!$A$17:$A$228,0),MATCH(R$3,'QoL DATA'!$C$16:$WWY$16,0)),"-")</f>
        <v>-</v>
      </c>
      <c r="S104" s="301">
        <f>IFERROR(INDEX('QoL DATA'!$C$17:$WWY$228,MATCH($B104,'QoL DATA'!$A$17:$A$228,0),MATCH(S$3,'QoL DATA'!$C$16:$WWY$16,0)),"-")</f>
        <v>26.448029621793179</v>
      </c>
      <c r="T104" s="301">
        <f>IFERROR(INDEX('QoL DATA'!$C$17:$WWY$228,MATCH($B104,'QoL DATA'!$A$17:$A$228,0),MATCH(T$3,'QoL DATA'!$C$16:$WWY$16,0)),"-")</f>
        <v>4.2288445622578594</v>
      </c>
      <c r="U104" s="301">
        <f>IFERROR(INDEX('QoL DATA'!$C$17:$WWY$228,MATCH($B104,'QoL DATA'!$A$17:$A$228,0),MATCH(U$3,'QoL DATA'!$C$16:$WWY$16,0)),"-")</f>
        <v>56.127544288832105</v>
      </c>
      <c r="V104" s="301">
        <f>IFERROR(INDEX('QoL DATA'!$C$17:$WWY$228,MATCH($B104,'QoL DATA'!$A$17:$A$228,0),MATCH(V$3,'QoL DATA'!$C$16:$WWY$16,0)),"-")</f>
        <v>0.24524298129899999</v>
      </c>
      <c r="W104" s="301">
        <f>IFERROR(INDEX('QoL DATA'!$C$17:$WWY$228,MATCH($B104,'QoL DATA'!$A$17:$A$228,0),MATCH(W$3,'QoL DATA'!$C$16:$WWY$16,0)),"-")</f>
        <v>27.3643946577</v>
      </c>
      <c r="X104" s="301" t="str">
        <f>IFERROR(INDEX('QoL DATA'!$C$17:$WWY$228,MATCH($B104,'QoL DATA'!$A$17:$A$228,0),MATCH(X$3,'QoL DATA'!$C$16:$WWY$16,0)),"-")</f>
        <v>-</v>
      </c>
      <c r="Y104" s="301">
        <f>IFERROR(INDEX('QoL DATA'!$C$17:$WWY$228,MATCH($B104,'QoL DATA'!$A$17:$A$228,0),MATCH(Y$3,'QoL DATA'!$C$16:$WWY$16,0)),"-")</f>
        <v>789.76</v>
      </c>
      <c r="Z104" s="301">
        <f>IFERROR(INDEX('QoL DATA'!$C$17:$WWY$228,MATCH($B104,'QoL DATA'!$A$17:$A$228,0),MATCH(Z$3,'QoL DATA'!$C$16:$WWY$16,0)),"-")</f>
        <v>5.08</v>
      </c>
      <c r="AA104" s="301">
        <f>IFERROR(INDEX('QoL DATA'!$C$17:$WWY$228,MATCH($B104,'QoL DATA'!$A$17:$A$228,0),MATCH(AA$3,'QoL DATA'!$C$16:$WWY$16,0)),"-")</f>
        <v>3.4530098934627378E-2</v>
      </c>
      <c r="AB104" s="301">
        <f>IFERROR(INDEX('QoL DATA'!$C$17:$WWY$228,MATCH($B104,'QoL DATA'!$A$17:$A$228,0),MATCH(AB$3,'QoL DATA'!$C$16:$WWY$16,0)),"-")</f>
        <v>1.65</v>
      </c>
      <c r="AC104" s="301">
        <f>IFERROR(INDEX('QoL DATA'!$C$17:$WWY$228,MATCH($B104,'QoL DATA'!$A$17:$A$228,0),MATCH(AC$3,'QoL DATA'!$C$16:$WWY$16,0)),"-")</f>
        <v>10509.71</v>
      </c>
      <c r="AD104" s="301">
        <f>IFERROR(INDEX('QoL DATA'!$C$17:$WWY$228,MATCH($B104,'QoL DATA'!$A$17:$A$228,0),MATCH(AD$3,'QoL DATA'!$C$16:$WWY$16,0)),"-")</f>
        <v>7.5812672176308533</v>
      </c>
      <c r="AE104" s="301">
        <f>IFERROR(INDEX('QoL DATA'!$C$17:$WWY$228,MATCH($B104,'QoL DATA'!$A$17:$A$228,0),MATCH(AE$3,'QoL DATA'!$C$16:$WWY$16,0)),"-")</f>
        <v>33.411892098474475</v>
      </c>
      <c r="AF104" s="301">
        <f>IFERROR(INDEX('QoL DATA'!$C$17:$WWY$228,MATCH($B104,'QoL DATA'!$A$17:$A$228,0),MATCH(AF$3,'QoL DATA'!$C$16:$WWY$16,0)),"-")</f>
        <v>9.1999999999999993</v>
      </c>
      <c r="AG104" s="301">
        <f>IFERROR(INDEX('QoL DATA'!$C$17:$WWY$228,MATCH($B104,'QoL DATA'!$A$17:$A$228,0),MATCH(AG$3,'QoL DATA'!$C$16:$WWY$16,0)),"-")</f>
        <v>24.09</v>
      </c>
      <c r="AH104" s="301" t="str">
        <f>IFERROR(INDEX('QoL DATA'!$C$17:$WWY$228,MATCH($B104,'QoL DATA'!$A$17:$A$228,0),MATCH(AH$3,'QoL DATA'!$C$16:$WWY$16,0)),"-")</f>
        <v>-</v>
      </c>
      <c r="AI104" s="301">
        <f>IFERROR(INDEX('QoL DATA'!$C$17:$WWY$228,MATCH($B104,'QoL DATA'!$A$17:$A$228,0),MATCH(AI$3,'QoL DATA'!$C$16:$WWY$16,0)),"-")</f>
        <v>10.123960659557309</v>
      </c>
      <c r="AJ104" s="301">
        <f>IFERROR(INDEX('QoL DATA'!$C$17:$WWY$228,MATCH($B104,'QoL DATA'!$A$17:$A$228,0),MATCH(AJ$3,'QoL DATA'!$C$16:$WWY$16,0)),"-")</f>
        <v>138.23279955250251</v>
      </c>
      <c r="AK104" s="301">
        <f>IFERROR(INDEX('QoL DATA'!$C$17:$WWY$228,MATCH($B104,'QoL DATA'!$A$17:$A$228,0),MATCH(AK$3,'QoL DATA'!$C$16:$WWY$16,0)),"-")</f>
        <v>19.91</v>
      </c>
      <c r="AL104" s="301">
        <f>IFERROR(INDEX('QoL DATA'!$C$17:$WWY$228,MATCH($B104,'QoL DATA'!$A$17:$A$228,0),MATCH(AL$3,'QoL DATA'!$C$16:$WWY$16,0)),"-")</f>
        <v>13.05</v>
      </c>
      <c r="AM104" s="301">
        <f>IFERROR(INDEX('QoL DATA'!$C$17:$WWY$228,MATCH($B104,'QoL DATA'!$A$17:$A$228,0),MATCH(AM$3,'QoL DATA'!$C$16:$WWY$16,0)),"-")</f>
        <v>7.6</v>
      </c>
      <c r="AN104" s="301">
        <f>IFERROR(INDEX('QoL DATA'!$C$17:$WWY$228,MATCH($B104,'QoL DATA'!$A$17:$A$228,0),MATCH(AN$3,'QoL DATA'!$C$16:$WWY$16,0)),"-")</f>
        <v>67.09</v>
      </c>
      <c r="AO104" s="301">
        <f>IFERROR(INDEX('QoL DATA'!$C$17:$WWY$228,MATCH($B104,'QoL DATA'!$A$17:$A$228,0),MATCH(AO$3,'QoL DATA'!$C$16:$WWY$16,0)),"-")</f>
        <v>2.1242872489876872</v>
      </c>
      <c r="AP104" s="301">
        <f>IFERROR(INDEX('QoL DATA'!$C$17:$WWY$228,MATCH($B104,'QoL DATA'!$A$17:$A$228,0),MATCH(AP$3,'QoL DATA'!$C$16:$WWY$16,0)),"-")</f>
        <v>63.99</v>
      </c>
      <c r="AQ104" s="301">
        <f>IFERROR(INDEX('QoL DATA'!$C$17:$WWY$228,MATCH($B104,'QoL DATA'!$A$17:$A$228,0),MATCH(AQ$3,'QoL DATA'!$C$16:$WWY$16,0)),"-")</f>
        <v>50.752764055516352</v>
      </c>
      <c r="AR104" s="301">
        <f>IFERROR(INDEX('QoL DATA'!$C$17:$WWY$228,MATCH($B104,'QoL DATA'!$A$17:$A$228,0),MATCH(AR$3,'QoL DATA'!$C$16:$WWY$16,0)),"-")</f>
        <v>3.78</v>
      </c>
      <c r="AS104" s="301">
        <f>IFERROR(INDEX('QoL DATA'!$C$17:$WWY$228,MATCH($B104,'QoL DATA'!$A$17:$A$228,0),MATCH(AS$3,'QoL DATA'!$C$16:$WWY$16,0)),"-")</f>
        <v>10.840180359455095</v>
      </c>
      <c r="AT104" s="301">
        <f>IFERROR(INDEX('QoL DATA'!$C$17:$WWY$228,MATCH($B104,'QoL DATA'!$A$17:$A$228,0),MATCH(AT$3,'QoL DATA'!$C$16:$WWY$16,0)),"-")</f>
        <v>54.285564670911143</v>
      </c>
      <c r="AU104" s="327"/>
    </row>
    <row r="105" spans="1:47">
      <c r="A105" s="325" t="str">
        <f>'TQoL Indexes'!B83</f>
        <v>Kranjska Gora</v>
      </c>
      <c r="B105" s="326">
        <f>'TQoL Indexes'!C83</f>
        <v>53</v>
      </c>
      <c r="C105" s="301">
        <f>IFERROR(INDEX('QoL DATA'!$C$17:$WWY$228,MATCH($B105,'QoL DATA'!$A$17:$A$228,0),MATCH(C$3,'QoL DATA'!$C$16:$WWY$16,0)),"-")</f>
        <v>86.1</v>
      </c>
      <c r="D105" s="301">
        <f>IFERROR(INDEX('QoL DATA'!$C$17:$WWY$228,MATCH($B105,'QoL DATA'!$A$17:$A$228,0),MATCH(D$3,'QoL DATA'!$C$16:$WWY$16,0)),"-")</f>
        <v>96.1</v>
      </c>
      <c r="E105" s="301">
        <f>IFERROR(INDEX('QoL DATA'!$C$17:$WWY$228,MATCH($B105,'QoL DATA'!$A$17:$A$228,0),MATCH(E$3,'QoL DATA'!$C$16:$WWY$16,0)),"-")</f>
        <v>338.29999999999995</v>
      </c>
      <c r="F105" s="301">
        <f>IFERROR(INDEX('QoL DATA'!$C$17:$WWY$228,MATCH($B105,'QoL DATA'!$A$17:$A$228,0),MATCH(F$3,'QoL DATA'!$C$16:$WWY$16,0)),"-")</f>
        <v>84.8969967733929</v>
      </c>
      <c r="G105" s="301">
        <f>IFERROR(INDEX('QoL DATA'!$C$17:$WWY$228,MATCH($B105,'QoL DATA'!$A$17:$A$228,0),MATCH(G$3,'QoL DATA'!$C$16:$WWY$16,0)),"-")</f>
        <v>98.622486969471339</v>
      </c>
      <c r="H105" s="301">
        <f>IFERROR(INDEX('QoL DATA'!$C$17:$WWY$228,MATCH($B105,'QoL DATA'!$A$17:$A$228,0),MATCH(H$3,'QoL DATA'!$C$16:$WWY$16,0)),"-")</f>
        <v>4</v>
      </c>
      <c r="I105" s="301">
        <f>IFERROR(INDEX('QoL DATA'!$C$17:$WWY$228,MATCH($B105,'QoL DATA'!$A$17:$A$228,0),MATCH(I$3,'QoL DATA'!$C$16:$WWY$16,0)),"-")</f>
        <v>93.257790368271955</v>
      </c>
      <c r="J105" s="301">
        <f>IFERROR(INDEX('QoL DATA'!$C$17:$WWY$228,MATCH($B105,'QoL DATA'!$A$17:$A$228,0),MATCH(J$3,'QoL DATA'!$C$16:$WWY$16,0)),"-")</f>
        <v>98.858277488210476</v>
      </c>
      <c r="K105" s="301">
        <f>IFERROR(INDEX('QoL DATA'!$C$17:$WWY$228,MATCH($B105,'QoL DATA'!$A$17:$A$228,0),MATCH(K$3,'QoL DATA'!$C$16:$WWY$16,0)),"-")</f>
        <v>33.299999999999997</v>
      </c>
      <c r="L105" s="301">
        <f>IFERROR(INDEX('QoL DATA'!$C$17:$WWY$228,MATCH($B105,'QoL DATA'!$A$17:$A$228,0),MATCH(L$3,'QoL DATA'!$C$16:$WWY$16,0)),"-")</f>
        <v>0</v>
      </c>
      <c r="M105" s="301">
        <f>IFERROR(INDEX('QoL DATA'!$C$17:$WWY$228,MATCH($B105,'QoL DATA'!$A$17:$A$228,0),MATCH(M$3,'QoL DATA'!$C$16:$WWY$16,0)),"-")</f>
        <v>22.9</v>
      </c>
      <c r="N105" s="301">
        <f>IFERROR(INDEX('QoL DATA'!$C$17:$WWY$228,MATCH($B105,'QoL DATA'!$A$17:$A$228,0),MATCH(N$3,'QoL DATA'!$C$16:$WWY$16,0)),"-")</f>
        <v>45.6</v>
      </c>
      <c r="O105" s="301">
        <f>IFERROR(INDEX('QoL DATA'!$C$17:$WWY$228,MATCH($B105,'QoL DATA'!$A$17:$A$228,0),MATCH(O$3,'QoL DATA'!$C$16:$WWY$16,0)),"-")</f>
        <v>2.2355098389982109</v>
      </c>
      <c r="P105" s="301">
        <f>IFERROR(INDEX('QoL DATA'!$C$17:$WWY$228,MATCH($B105,'QoL DATA'!$A$17:$A$228,0),MATCH(P$3,'QoL DATA'!$C$16:$WWY$16,0)),"-")</f>
        <v>88.08637379002235</v>
      </c>
      <c r="Q105" s="301" t="str">
        <f>IFERROR(INDEX('QoL DATA'!$C$17:$WWY$228,MATCH($B105,'QoL DATA'!$A$17:$A$228,0),MATCH(Q$3,'QoL DATA'!$C$16:$WWY$16,0)),"-")</f>
        <v>-</v>
      </c>
      <c r="R105" s="301" t="str">
        <f>IFERROR(INDEX('QoL DATA'!$C$17:$WWY$228,MATCH($B105,'QoL DATA'!$A$17:$A$228,0),MATCH(R$3,'QoL DATA'!$C$16:$WWY$16,0)),"-")</f>
        <v>-</v>
      </c>
      <c r="S105" s="301">
        <f>IFERROR(INDEX('QoL DATA'!$C$17:$WWY$228,MATCH($B105,'QoL DATA'!$A$17:$A$228,0),MATCH(S$3,'QoL DATA'!$C$16:$WWY$16,0)),"-")</f>
        <v>38.417210910487903</v>
      </c>
      <c r="T105" s="301">
        <f>IFERROR(INDEX('QoL DATA'!$C$17:$WWY$228,MATCH($B105,'QoL DATA'!$A$17:$A$228,0),MATCH(T$3,'QoL DATA'!$C$16:$WWY$16,0)),"-")</f>
        <v>4.4415840304919412</v>
      </c>
      <c r="U105" s="301">
        <f>IFERROR(INDEX('QoL DATA'!$C$17:$WWY$228,MATCH($B105,'QoL DATA'!$A$17:$A$228,0),MATCH(U$3,'QoL DATA'!$C$16:$WWY$16,0)),"-")</f>
        <v>90.613187848120504</v>
      </c>
      <c r="V105" s="301">
        <f>IFERROR(INDEX('QoL DATA'!$C$17:$WWY$228,MATCH($B105,'QoL DATA'!$A$17:$A$228,0),MATCH(V$3,'QoL DATA'!$C$16:$WWY$16,0)),"-")</f>
        <v>0.29432130635100001</v>
      </c>
      <c r="W105" s="301">
        <f>IFERROR(INDEX('QoL DATA'!$C$17:$WWY$228,MATCH($B105,'QoL DATA'!$A$17:$A$228,0),MATCH(W$3,'QoL DATA'!$C$16:$WWY$16,0)),"-")</f>
        <v>93.360628441700001</v>
      </c>
      <c r="X105" s="301" t="str">
        <f>IFERROR(INDEX('QoL DATA'!$C$17:$WWY$228,MATCH($B105,'QoL DATA'!$A$17:$A$228,0),MATCH(X$3,'QoL DATA'!$C$16:$WWY$16,0)),"-")</f>
        <v>-</v>
      </c>
      <c r="Y105" s="301">
        <f>IFERROR(INDEX('QoL DATA'!$C$17:$WWY$228,MATCH($B105,'QoL DATA'!$A$17:$A$228,0),MATCH(Y$3,'QoL DATA'!$C$16:$WWY$16,0)),"-")</f>
        <v>863.86</v>
      </c>
      <c r="Z105" s="301">
        <f>IFERROR(INDEX('QoL DATA'!$C$17:$WWY$228,MATCH($B105,'QoL DATA'!$A$17:$A$228,0),MATCH(Z$3,'QoL DATA'!$C$16:$WWY$16,0)),"-")</f>
        <v>4.22</v>
      </c>
      <c r="AA105" s="301">
        <f>IFERROR(INDEX('QoL DATA'!$C$17:$WWY$228,MATCH($B105,'QoL DATA'!$A$17:$A$228,0),MATCH(AA$3,'QoL DATA'!$C$16:$WWY$16,0)),"-")</f>
        <v>2.5083402312626978E-2</v>
      </c>
      <c r="AB105" s="301">
        <f>IFERROR(INDEX('QoL DATA'!$C$17:$WWY$228,MATCH($B105,'QoL DATA'!$A$17:$A$228,0),MATCH(AB$3,'QoL DATA'!$C$16:$WWY$16,0)),"-")</f>
        <v>1.95</v>
      </c>
      <c r="AC105" s="301">
        <f>IFERROR(INDEX('QoL DATA'!$C$17:$WWY$228,MATCH($B105,'QoL DATA'!$A$17:$A$228,0),MATCH(AC$3,'QoL DATA'!$C$16:$WWY$16,0)),"-")</f>
        <v>11868.02</v>
      </c>
      <c r="AD105" s="301">
        <f>IFERROR(INDEX('QoL DATA'!$C$17:$WWY$228,MATCH($B105,'QoL DATA'!$A$17:$A$228,0),MATCH(AD$3,'QoL DATA'!$C$16:$WWY$16,0)),"-")</f>
        <v>5.8130453974398151</v>
      </c>
      <c r="AE105" s="301">
        <f>IFERROR(INDEX('QoL DATA'!$C$17:$WWY$228,MATCH($B105,'QoL DATA'!$A$17:$A$228,0),MATCH(AE$3,'QoL DATA'!$C$16:$WWY$16,0)),"-")</f>
        <v>32.428571428571431</v>
      </c>
      <c r="AF105" s="301">
        <f>IFERROR(INDEX('QoL DATA'!$C$17:$WWY$228,MATCH($B105,'QoL DATA'!$A$17:$A$228,0),MATCH(AF$3,'QoL DATA'!$C$16:$WWY$16,0)),"-")</f>
        <v>9.1999999999999993</v>
      </c>
      <c r="AG105" s="301">
        <f>IFERROR(INDEX('QoL DATA'!$C$17:$WWY$228,MATCH($B105,'QoL DATA'!$A$17:$A$228,0),MATCH(AG$3,'QoL DATA'!$C$16:$WWY$16,0)),"-")</f>
        <v>19.440000000000001</v>
      </c>
      <c r="AH105" s="301" t="str">
        <f>IFERROR(INDEX('QoL DATA'!$C$17:$WWY$228,MATCH($B105,'QoL DATA'!$A$17:$A$228,0),MATCH(AH$3,'QoL DATA'!$C$16:$WWY$16,0)),"-")</f>
        <v>-</v>
      </c>
      <c r="AI105" s="301">
        <f>IFERROR(INDEX('QoL DATA'!$C$17:$WWY$228,MATCH($B105,'QoL DATA'!$A$17:$A$228,0),MATCH(AI$3,'QoL DATA'!$C$16:$WWY$16,0)),"-")</f>
        <v>1271.6999022801303</v>
      </c>
      <c r="AJ105" s="301">
        <f>IFERROR(INDEX('QoL DATA'!$C$17:$WWY$228,MATCH($B105,'QoL DATA'!$A$17:$A$228,0),MATCH(AJ$3,'QoL DATA'!$C$16:$WWY$16,0)),"-")</f>
        <v>138.38522498194493</v>
      </c>
      <c r="AK105" s="301">
        <f>IFERROR(INDEX('QoL DATA'!$C$17:$WWY$228,MATCH($B105,'QoL DATA'!$A$17:$A$228,0),MATCH(AK$3,'QoL DATA'!$C$16:$WWY$16,0)),"-")</f>
        <v>28.51</v>
      </c>
      <c r="AL105" s="301">
        <f>IFERROR(INDEX('QoL DATA'!$C$17:$WWY$228,MATCH($B105,'QoL DATA'!$A$17:$A$228,0),MATCH(AL$3,'QoL DATA'!$C$16:$WWY$16,0)),"-")</f>
        <v>12.51</v>
      </c>
      <c r="AM105" s="301">
        <f>IFERROR(INDEX('QoL DATA'!$C$17:$WWY$228,MATCH($B105,'QoL DATA'!$A$17:$A$228,0),MATCH(AM$3,'QoL DATA'!$C$16:$WWY$16,0)),"-")</f>
        <v>7.6</v>
      </c>
      <c r="AN105" s="301">
        <f>IFERROR(INDEX('QoL DATA'!$C$17:$WWY$228,MATCH($B105,'QoL DATA'!$A$17:$A$228,0),MATCH(AN$3,'QoL DATA'!$C$16:$WWY$16,0)),"-")</f>
        <v>71</v>
      </c>
      <c r="AO105" s="301">
        <f>IFERROR(INDEX('QoL DATA'!$C$17:$WWY$228,MATCH($B105,'QoL DATA'!$A$17:$A$228,0),MATCH(AO$3,'QoL DATA'!$C$16:$WWY$16,0)),"-")</f>
        <v>2.1242872489876872</v>
      </c>
      <c r="AP105" s="301">
        <f>IFERROR(INDEX('QoL DATA'!$C$17:$WWY$228,MATCH($B105,'QoL DATA'!$A$17:$A$228,0),MATCH(AP$3,'QoL DATA'!$C$16:$WWY$16,0)),"-")</f>
        <v>66.23</v>
      </c>
      <c r="AQ105" s="301">
        <f>IFERROR(INDEX('QoL DATA'!$C$17:$WWY$228,MATCH($B105,'QoL DATA'!$A$17:$A$228,0),MATCH(AQ$3,'QoL DATA'!$C$16:$WWY$16,0)),"-")</f>
        <v>51.212393354288274</v>
      </c>
      <c r="AR105" s="301">
        <f>IFERROR(INDEX('QoL DATA'!$C$17:$WWY$228,MATCH($B105,'QoL DATA'!$A$17:$A$228,0),MATCH(AR$3,'QoL DATA'!$C$16:$WWY$16,0)),"-")</f>
        <v>3.78</v>
      </c>
      <c r="AS105" s="301">
        <f>IFERROR(INDEX('QoL DATA'!$C$17:$WWY$228,MATCH($B105,'QoL DATA'!$A$17:$A$228,0),MATCH(AS$3,'QoL DATA'!$C$16:$WWY$16,0)),"-")</f>
        <v>2.3017205590718692</v>
      </c>
      <c r="AT105" s="301">
        <f>IFERROR(INDEX('QoL DATA'!$C$17:$WWY$228,MATCH($B105,'QoL DATA'!$A$17:$A$228,0),MATCH(AT$3,'QoL DATA'!$C$16:$WWY$16,0)),"-")</f>
        <v>56.870800671340106</v>
      </c>
      <c r="AU105" s="327"/>
    </row>
    <row r="106" spans="1:47">
      <c r="A106" s="325" t="str">
        <f>'TQoL Indexes'!B84</f>
        <v>Križevci</v>
      </c>
      <c r="B106" s="326">
        <f>'TQoL Indexes'!C84</f>
        <v>166</v>
      </c>
      <c r="C106" s="301">
        <f>IFERROR(INDEX('QoL DATA'!$C$17:$WWY$228,MATCH($B106,'QoL DATA'!$A$17:$A$228,0),MATCH(C$3,'QoL DATA'!$C$16:$WWY$16,0)),"-")</f>
        <v>94.3</v>
      </c>
      <c r="D106" s="301">
        <f>IFERROR(INDEX('QoL DATA'!$C$17:$WWY$228,MATCH($B106,'QoL DATA'!$A$17:$A$228,0),MATCH(D$3,'QoL DATA'!$C$16:$WWY$16,0)),"-")</f>
        <v>95.8</v>
      </c>
      <c r="E106" s="301">
        <f>IFERROR(INDEX('QoL DATA'!$C$17:$WWY$228,MATCH($B106,'QoL DATA'!$A$17:$A$228,0),MATCH(E$3,'QoL DATA'!$C$16:$WWY$16,0)),"-")</f>
        <v>416.1</v>
      </c>
      <c r="F106" s="301">
        <f>IFERROR(INDEX('QoL DATA'!$C$17:$WWY$228,MATCH($B106,'QoL DATA'!$A$17:$A$228,0),MATCH(F$3,'QoL DATA'!$C$16:$WWY$16,0)),"-")</f>
        <v>46.595083356880473</v>
      </c>
      <c r="G106" s="301">
        <f>IFERROR(INDEX('QoL DATA'!$C$17:$WWY$228,MATCH($B106,'QoL DATA'!$A$17:$A$228,0),MATCH(G$3,'QoL DATA'!$C$16:$WWY$16,0)),"-")</f>
        <v>98.64368465668268</v>
      </c>
      <c r="H106" s="301">
        <f>IFERROR(INDEX('QoL DATA'!$C$17:$WWY$228,MATCH($B106,'QoL DATA'!$A$17:$A$228,0),MATCH(H$3,'QoL DATA'!$C$16:$WWY$16,0)),"-")</f>
        <v>4</v>
      </c>
      <c r="I106" s="301">
        <f>IFERROR(INDEX('QoL DATA'!$C$17:$WWY$228,MATCH($B106,'QoL DATA'!$A$17:$A$228,0),MATCH(I$3,'QoL DATA'!$C$16:$WWY$16,0)),"-")</f>
        <v>69.601794727986544</v>
      </c>
      <c r="J106" s="301">
        <f>IFERROR(INDEX('QoL DATA'!$C$17:$WWY$228,MATCH($B106,'QoL DATA'!$A$17:$A$228,0),MATCH(J$3,'QoL DATA'!$C$16:$WWY$16,0)),"-")</f>
        <v>100</v>
      </c>
      <c r="K106" s="301">
        <f>IFERROR(INDEX('QoL DATA'!$C$17:$WWY$228,MATCH($B106,'QoL DATA'!$A$17:$A$228,0),MATCH(K$3,'QoL DATA'!$C$16:$WWY$16,0)),"-")</f>
        <v>49.9</v>
      </c>
      <c r="L106" s="301">
        <f>IFERROR(INDEX('QoL DATA'!$C$17:$WWY$228,MATCH($B106,'QoL DATA'!$A$17:$A$228,0),MATCH(L$3,'QoL DATA'!$C$16:$WWY$16,0)),"-")</f>
        <v>0</v>
      </c>
      <c r="M106" s="301">
        <f>IFERROR(INDEX('QoL DATA'!$C$17:$WWY$228,MATCH($B106,'QoL DATA'!$A$17:$A$228,0),MATCH(M$3,'QoL DATA'!$C$16:$WWY$16,0)),"-")</f>
        <v>21.8</v>
      </c>
      <c r="N106" s="301">
        <f>IFERROR(INDEX('QoL DATA'!$C$17:$WWY$228,MATCH($B106,'QoL DATA'!$A$17:$A$228,0),MATCH(N$3,'QoL DATA'!$C$16:$WWY$16,0)),"-")</f>
        <v>73</v>
      </c>
      <c r="O106" s="301">
        <f>IFERROR(INDEX('QoL DATA'!$C$17:$WWY$228,MATCH($B106,'QoL DATA'!$A$17:$A$228,0),MATCH(O$3,'QoL DATA'!$C$16:$WWY$16,0)),"-")</f>
        <v>0.78961038961038965</v>
      </c>
      <c r="P106" s="301">
        <f>IFERROR(INDEX('QoL DATA'!$C$17:$WWY$228,MATCH($B106,'QoL DATA'!$A$17:$A$228,0),MATCH(P$3,'QoL DATA'!$C$16:$WWY$16,0)),"-")</f>
        <v>63.577281717999433</v>
      </c>
      <c r="Q106" s="301" t="str">
        <f>IFERROR(INDEX('QoL DATA'!$C$17:$WWY$228,MATCH($B106,'QoL DATA'!$A$17:$A$228,0),MATCH(Q$3,'QoL DATA'!$C$16:$WWY$16,0)),"-")</f>
        <v>-</v>
      </c>
      <c r="R106" s="301" t="str">
        <f>IFERROR(INDEX('QoL DATA'!$C$17:$WWY$228,MATCH($B106,'QoL DATA'!$A$17:$A$228,0),MATCH(R$3,'QoL DATA'!$C$16:$WWY$16,0)),"-")</f>
        <v>-</v>
      </c>
      <c r="S106" s="301">
        <f>IFERROR(INDEX('QoL DATA'!$C$17:$WWY$228,MATCH($B106,'QoL DATA'!$A$17:$A$228,0),MATCH(S$3,'QoL DATA'!$C$16:$WWY$16,0)),"-")</f>
        <v>28.208744710860366</v>
      </c>
      <c r="T106" s="301">
        <f>IFERROR(INDEX('QoL DATA'!$C$17:$WWY$228,MATCH($B106,'QoL DATA'!$A$17:$A$228,0),MATCH(T$3,'QoL DATA'!$C$16:$WWY$16,0)),"-")</f>
        <v>2.05836732349055</v>
      </c>
      <c r="U106" s="301">
        <f>IFERROR(INDEX('QoL DATA'!$C$17:$WWY$228,MATCH($B106,'QoL DATA'!$A$17:$A$228,0),MATCH(U$3,'QoL DATA'!$C$16:$WWY$16,0)),"-")</f>
        <v>24.00108793449067</v>
      </c>
      <c r="V106" s="301">
        <f>IFERROR(INDEX('QoL DATA'!$C$17:$WWY$228,MATCH($B106,'QoL DATA'!$A$17:$A$228,0),MATCH(V$3,'QoL DATA'!$C$16:$WWY$16,0)),"-")</f>
        <v>0.38167119255100002</v>
      </c>
      <c r="W106" s="301">
        <f>IFERROR(INDEX('QoL DATA'!$C$17:$WWY$228,MATCH($B106,'QoL DATA'!$A$17:$A$228,0),MATCH(W$3,'QoL DATA'!$C$16:$WWY$16,0)),"-")</f>
        <v>13.999789057599999</v>
      </c>
      <c r="X106" s="301" t="str">
        <f>IFERROR(INDEX('QoL DATA'!$C$17:$WWY$228,MATCH($B106,'QoL DATA'!$A$17:$A$228,0),MATCH(X$3,'QoL DATA'!$C$16:$WWY$16,0)),"-")</f>
        <v>-</v>
      </c>
      <c r="Y106" s="301">
        <f>IFERROR(INDEX('QoL DATA'!$C$17:$WWY$228,MATCH($B106,'QoL DATA'!$A$17:$A$228,0),MATCH(Y$3,'QoL DATA'!$C$16:$WWY$16,0)),"-")</f>
        <v>941.96</v>
      </c>
      <c r="Z106" s="301">
        <f>IFERROR(INDEX('QoL DATA'!$C$17:$WWY$228,MATCH($B106,'QoL DATA'!$A$17:$A$228,0),MATCH(Z$3,'QoL DATA'!$C$16:$WWY$16,0)),"-")</f>
        <v>4.21</v>
      </c>
      <c r="AA106" s="301">
        <f>IFERROR(INDEX('QoL DATA'!$C$17:$WWY$228,MATCH($B106,'QoL DATA'!$A$17:$A$228,0),MATCH(AA$3,'QoL DATA'!$C$16:$WWY$16,0)),"-")</f>
        <v>8.1960495041390052E-2</v>
      </c>
      <c r="AB106" s="301">
        <f>IFERROR(INDEX('QoL DATA'!$C$17:$WWY$228,MATCH($B106,'QoL DATA'!$A$17:$A$228,0),MATCH(AB$3,'QoL DATA'!$C$16:$WWY$16,0)),"-")</f>
        <v>1.08</v>
      </c>
      <c r="AC106" s="301">
        <f>IFERROR(INDEX('QoL DATA'!$C$17:$WWY$228,MATCH($B106,'QoL DATA'!$A$17:$A$228,0),MATCH(AC$3,'QoL DATA'!$C$16:$WWY$16,0)),"-")</f>
        <v>9160.6299999999992</v>
      </c>
      <c r="AD106" s="301">
        <f>IFERROR(INDEX('QoL DATA'!$C$17:$WWY$228,MATCH($B106,'QoL DATA'!$A$17:$A$228,0),MATCH(AD$3,'QoL DATA'!$C$16:$WWY$16,0)),"-")</f>
        <v>8.7421697433338874</v>
      </c>
      <c r="AE106" s="301">
        <f>IFERROR(INDEX('QoL DATA'!$C$17:$WWY$228,MATCH($B106,'QoL DATA'!$A$17:$A$228,0),MATCH(AE$3,'QoL DATA'!$C$16:$WWY$16,0)),"-")</f>
        <v>22.952477249747218</v>
      </c>
      <c r="AF106" s="301">
        <f>IFERROR(INDEX('QoL DATA'!$C$17:$WWY$228,MATCH($B106,'QoL DATA'!$A$17:$A$228,0),MATCH(AF$3,'QoL DATA'!$C$16:$WWY$16,0)),"-")</f>
        <v>15.1</v>
      </c>
      <c r="AG106" s="301">
        <f>IFERROR(INDEX('QoL DATA'!$C$17:$WWY$228,MATCH($B106,'QoL DATA'!$A$17:$A$228,0),MATCH(AG$3,'QoL DATA'!$C$16:$WWY$16,0)),"-")</f>
        <v>17.14</v>
      </c>
      <c r="AH106" s="301" t="str">
        <f>IFERROR(INDEX('QoL DATA'!$C$17:$WWY$228,MATCH($B106,'QoL DATA'!$A$17:$A$228,0),MATCH(AH$3,'QoL DATA'!$C$16:$WWY$16,0)),"-")</f>
        <v>-</v>
      </c>
      <c r="AI106" s="301">
        <f>IFERROR(INDEX('QoL DATA'!$C$17:$WWY$228,MATCH($B106,'QoL DATA'!$A$17:$A$228,0),MATCH(AI$3,'QoL DATA'!$C$16:$WWY$16,0)),"-")</f>
        <v>25.767316731952995</v>
      </c>
      <c r="AJ106" s="301">
        <f>IFERROR(INDEX('QoL DATA'!$C$17:$WWY$228,MATCH($B106,'QoL DATA'!$A$17:$A$228,0),MATCH(AJ$3,'QoL DATA'!$C$16:$WWY$16,0)),"-")</f>
        <v>72.754631749710313</v>
      </c>
      <c r="AK106" s="301">
        <f>IFERROR(INDEX('QoL DATA'!$C$17:$WWY$228,MATCH($B106,'QoL DATA'!$A$17:$A$228,0),MATCH(AK$3,'QoL DATA'!$C$16:$WWY$16,0)),"-")</f>
        <v>21.5</v>
      </c>
      <c r="AL106" s="301">
        <f>IFERROR(INDEX('QoL DATA'!$C$17:$WWY$228,MATCH($B106,'QoL DATA'!$A$17:$A$228,0),MATCH(AL$3,'QoL DATA'!$C$16:$WWY$16,0)),"-")</f>
        <v>12.95</v>
      </c>
      <c r="AM106" s="301">
        <f>IFERROR(INDEX('QoL DATA'!$C$17:$WWY$228,MATCH($B106,'QoL DATA'!$A$17:$A$228,0),MATCH(AM$3,'QoL DATA'!$C$16:$WWY$16,0)),"-")</f>
        <v>6.9</v>
      </c>
      <c r="AN106" s="301">
        <f>IFERROR(INDEX('QoL DATA'!$C$17:$WWY$228,MATCH($B106,'QoL DATA'!$A$17:$A$228,0),MATCH(AN$3,'QoL DATA'!$C$16:$WWY$16,0)),"-")</f>
        <v>58.65</v>
      </c>
      <c r="AO106" s="301">
        <f>IFERROR(INDEX('QoL DATA'!$C$17:$WWY$228,MATCH($B106,'QoL DATA'!$A$17:$A$228,0),MATCH(AO$3,'QoL DATA'!$C$16:$WWY$16,0)),"-")</f>
        <v>2.0869785656841149</v>
      </c>
      <c r="AP106" s="301">
        <f>IFERROR(INDEX('QoL DATA'!$C$17:$WWY$228,MATCH($B106,'QoL DATA'!$A$17:$A$228,0),MATCH(AP$3,'QoL DATA'!$C$16:$WWY$16,0)),"-")</f>
        <v>79.55</v>
      </c>
      <c r="AQ106" s="301">
        <f>IFERROR(INDEX('QoL DATA'!$C$17:$WWY$228,MATCH($B106,'QoL DATA'!$A$17:$A$228,0),MATCH(AQ$3,'QoL DATA'!$C$16:$WWY$16,0)),"-")</f>
        <v>52.710738020286819</v>
      </c>
      <c r="AR106" s="301">
        <f>IFERROR(INDEX('QoL DATA'!$C$17:$WWY$228,MATCH($B106,'QoL DATA'!$A$17:$A$228,0),MATCH(AR$3,'QoL DATA'!$C$16:$WWY$16,0)),"-")</f>
        <v>3.72</v>
      </c>
      <c r="AS106" s="301">
        <f>IFERROR(INDEX('QoL DATA'!$C$17:$WWY$228,MATCH($B106,'QoL DATA'!$A$17:$A$228,0),MATCH(AS$3,'QoL DATA'!$C$16:$WWY$16,0)),"-")</f>
        <v>2.118918918918919</v>
      </c>
      <c r="AT106" s="301">
        <f>IFERROR(INDEX('QoL DATA'!$C$17:$WWY$228,MATCH($B106,'QoL DATA'!$A$17:$A$228,0),MATCH(AT$3,'QoL DATA'!$C$16:$WWY$16,0)),"-")</f>
        <v>21.329824669754849</v>
      </c>
      <c r="AU106" s="327"/>
    </row>
    <row r="107" spans="1:47">
      <c r="A107" s="325" t="str">
        <f>'TQoL Indexes'!B85</f>
        <v>Krško</v>
      </c>
      <c r="B107" s="326">
        <f>'TQoL Indexes'!C85</f>
        <v>54</v>
      </c>
      <c r="C107" s="301">
        <f>IFERROR(INDEX('QoL DATA'!$C$17:$WWY$228,MATCH($B107,'QoL DATA'!$A$17:$A$228,0),MATCH(C$3,'QoL DATA'!$C$16:$WWY$16,0)),"-")</f>
        <v>89.942925803544611</v>
      </c>
      <c r="D107" s="301">
        <f>IFERROR(INDEX('QoL DATA'!$C$17:$WWY$228,MATCH($B107,'QoL DATA'!$A$17:$A$228,0),MATCH(D$3,'QoL DATA'!$C$16:$WWY$16,0)),"-")</f>
        <v>86.9</v>
      </c>
      <c r="E107" s="301">
        <f>IFERROR(INDEX('QoL DATA'!$C$17:$WWY$228,MATCH($B107,'QoL DATA'!$A$17:$A$228,0),MATCH(E$3,'QoL DATA'!$C$16:$WWY$16,0)),"-")</f>
        <v>188.6</v>
      </c>
      <c r="F107" s="301">
        <f>IFERROR(INDEX('QoL DATA'!$C$17:$WWY$228,MATCH($B107,'QoL DATA'!$A$17:$A$228,0),MATCH(F$3,'QoL DATA'!$C$16:$WWY$16,0)),"-")</f>
        <v>54.939045231855985</v>
      </c>
      <c r="G107" s="301">
        <f>IFERROR(INDEX('QoL DATA'!$C$17:$WWY$228,MATCH($B107,'QoL DATA'!$A$17:$A$228,0),MATCH(G$3,'QoL DATA'!$C$16:$WWY$16,0)),"-")</f>
        <v>95.640120010633851</v>
      </c>
      <c r="H107" s="301">
        <f>IFERROR(INDEX('QoL DATA'!$C$17:$WWY$228,MATCH($B107,'QoL DATA'!$A$17:$A$228,0),MATCH(H$3,'QoL DATA'!$C$16:$WWY$16,0)),"-")</f>
        <v>2</v>
      </c>
      <c r="I107" s="301">
        <f>IFERROR(INDEX('QoL DATA'!$C$17:$WWY$228,MATCH($B107,'QoL DATA'!$A$17:$A$228,0),MATCH(I$3,'QoL DATA'!$C$16:$WWY$16,0)),"-")</f>
        <v>66.951907626770307</v>
      </c>
      <c r="J107" s="301">
        <f>IFERROR(INDEX('QoL DATA'!$C$17:$WWY$228,MATCH($B107,'QoL DATA'!$A$17:$A$228,0),MATCH(J$3,'QoL DATA'!$C$16:$WWY$16,0)),"-")</f>
        <v>96.665527325206028</v>
      </c>
      <c r="K107" s="301">
        <f>IFERROR(INDEX('QoL DATA'!$C$17:$WWY$228,MATCH($B107,'QoL DATA'!$A$17:$A$228,0),MATCH(K$3,'QoL DATA'!$C$16:$WWY$16,0)),"-")</f>
        <v>42.67</v>
      </c>
      <c r="L107" s="301">
        <f>IFERROR(INDEX('QoL DATA'!$C$17:$WWY$228,MATCH($B107,'QoL DATA'!$A$17:$A$228,0),MATCH(L$3,'QoL DATA'!$C$16:$WWY$16,0)),"-")</f>
        <v>0</v>
      </c>
      <c r="M107" s="301">
        <f>IFERROR(INDEX('QoL DATA'!$C$17:$WWY$228,MATCH($B107,'QoL DATA'!$A$17:$A$228,0),MATCH(M$3,'QoL DATA'!$C$16:$WWY$16,0)),"-")</f>
        <v>52.9</v>
      </c>
      <c r="N107" s="301">
        <f>IFERROR(INDEX('QoL DATA'!$C$17:$WWY$228,MATCH($B107,'QoL DATA'!$A$17:$A$228,0),MATCH(N$3,'QoL DATA'!$C$16:$WWY$16,0)),"-")</f>
        <v>94.2</v>
      </c>
      <c r="O107" s="301">
        <f>IFERROR(INDEX('QoL DATA'!$C$17:$WWY$228,MATCH($B107,'QoL DATA'!$A$17:$A$228,0),MATCH(O$3,'QoL DATA'!$C$16:$WWY$16,0)),"-")</f>
        <v>1.9795114656031902</v>
      </c>
      <c r="P107" s="301">
        <f>IFERROR(INDEX('QoL DATA'!$C$17:$WWY$228,MATCH($B107,'QoL DATA'!$A$17:$A$228,0),MATCH(P$3,'QoL DATA'!$C$16:$WWY$16,0)),"-")</f>
        <v>69.23398275796589</v>
      </c>
      <c r="Q107" s="301" t="str">
        <f>IFERROR(INDEX('QoL DATA'!$C$17:$WWY$228,MATCH($B107,'QoL DATA'!$A$17:$A$228,0),MATCH(Q$3,'QoL DATA'!$C$16:$WWY$16,0)),"-")</f>
        <v>-</v>
      </c>
      <c r="R107" s="301" t="str">
        <f>IFERROR(INDEX('QoL DATA'!$C$17:$WWY$228,MATCH($B107,'QoL DATA'!$A$17:$A$228,0),MATCH(R$3,'QoL DATA'!$C$16:$WWY$16,0)),"-")</f>
        <v>-</v>
      </c>
      <c r="S107" s="301">
        <f>IFERROR(INDEX('QoL DATA'!$C$17:$WWY$228,MATCH($B107,'QoL DATA'!$A$17:$A$228,0),MATCH(S$3,'QoL DATA'!$C$16:$WWY$16,0)),"-")</f>
        <v>61.262779032813881</v>
      </c>
      <c r="T107" s="301">
        <f>IFERROR(INDEX('QoL DATA'!$C$17:$WWY$228,MATCH($B107,'QoL DATA'!$A$17:$A$228,0),MATCH(T$3,'QoL DATA'!$C$16:$WWY$16,0)),"-")</f>
        <v>4.2562814070351758</v>
      </c>
      <c r="U107" s="301">
        <f>IFERROR(INDEX('QoL DATA'!$C$17:$WWY$228,MATCH($B107,'QoL DATA'!$A$17:$A$228,0),MATCH(U$3,'QoL DATA'!$C$16:$WWY$16,0)),"-")</f>
        <v>47.109133594371848</v>
      </c>
      <c r="V107" s="301">
        <f>IFERROR(INDEX('QoL DATA'!$C$17:$WWY$228,MATCH($B107,'QoL DATA'!$A$17:$A$228,0),MATCH(V$3,'QoL DATA'!$C$16:$WWY$16,0)),"-")</f>
        <v>1.7744414659300001</v>
      </c>
      <c r="W107" s="301">
        <f>IFERROR(INDEX('QoL DATA'!$C$17:$WWY$228,MATCH($B107,'QoL DATA'!$A$17:$A$228,0),MATCH(W$3,'QoL DATA'!$C$16:$WWY$16,0)),"-")</f>
        <v>45.2456314187</v>
      </c>
      <c r="X107" s="301" t="str">
        <f>IFERROR(INDEX('QoL DATA'!$C$17:$WWY$228,MATCH($B107,'QoL DATA'!$A$17:$A$228,0),MATCH(X$3,'QoL DATA'!$C$16:$WWY$16,0)),"-")</f>
        <v>-</v>
      </c>
      <c r="Y107" s="301">
        <f>IFERROR(INDEX('QoL DATA'!$C$17:$WWY$228,MATCH($B107,'QoL DATA'!$A$17:$A$228,0),MATCH(Y$3,'QoL DATA'!$C$16:$WWY$16,0)),"-")</f>
        <v>956.46</v>
      </c>
      <c r="Z107" s="301">
        <f>IFERROR(INDEX('QoL DATA'!$C$17:$WWY$228,MATCH($B107,'QoL DATA'!$A$17:$A$228,0),MATCH(Z$3,'QoL DATA'!$C$16:$WWY$16,0)),"-")</f>
        <v>6.18</v>
      </c>
      <c r="AA107" s="301">
        <f>IFERROR(INDEX('QoL DATA'!$C$17:$WWY$228,MATCH($B107,'QoL DATA'!$A$17:$A$228,0),MATCH(AA$3,'QoL DATA'!$C$16:$WWY$16,0)),"-")</f>
        <v>5.4001303745761862E-2</v>
      </c>
      <c r="AB107" s="301">
        <f>IFERROR(INDEX('QoL DATA'!$C$17:$WWY$228,MATCH($B107,'QoL DATA'!$A$17:$A$228,0),MATCH(AB$3,'QoL DATA'!$C$16:$WWY$16,0)),"-")</f>
        <v>1.34</v>
      </c>
      <c r="AC107" s="301">
        <f>IFERROR(INDEX('QoL DATA'!$C$17:$WWY$228,MATCH($B107,'QoL DATA'!$A$17:$A$228,0),MATCH(AC$3,'QoL DATA'!$C$16:$WWY$16,0)),"-")</f>
        <v>10015.049999999999</v>
      </c>
      <c r="AD107" s="301">
        <f>IFERROR(INDEX('QoL DATA'!$C$17:$WWY$228,MATCH($B107,'QoL DATA'!$A$17:$A$228,0),MATCH(AD$3,'QoL DATA'!$C$16:$WWY$16,0)),"-")</f>
        <v>11.322039725991166</v>
      </c>
      <c r="AE107" s="301">
        <f>IFERROR(INDEX('QoL DATA'!$C$17:$WWY$228,MATCH($B107,'QoL DATA'!$A$17:$A$228,0),MATCH(AE$3,'QoL DATA'!$C$16:$WWY$16,0)),"-")</f>
        <v>26.075690419365838</v>
      </c>
      <c r="AF107" s="301">
        <f>IFERROR(INDEX('QoL DATA'!$C$17:$WWY$228,MATCH($B107,'QoL DATA'!$A$17:$A$228,0),MATCH(AF$3,'QoL DATA'!$C$16:$WWY$16,0)),"-")</f>
        <v>9.4</v>
      </c>
      <c r="AG107" s="301">
        <f>IFERROR(INDEX('QoL DATA'!$C$17:$WWY$228,MATCH($B107,'QoL DATA'!$A$17:$A$228,0),MATCH(AG$3,'QoL DATA'!$C$16:$WWY$16,0)),"-")</f>
        <v>25.33</v>
      </c>
      <c r="AH107" s="301" t="str">
        <f>IFERROR(INDEX('QoL DATA'!$C$17:$WWY$228,MATCH($B107,'QoL DATA'!$A$17:$A$228,0),MATCH(AH$3,'QoL DATA'!$C$16:$WWY$16,0)),"-")</f>
        <v>-</v>
      </c>
      <c r="AI107" s="301">
        <f>IFERROR(INDEX('QoL DATA'!$C$17:$WWY$228,MATCH($B107,'QoL DATA'!$A$17:$A$228,0),MATCH(AI$3,'QoL DATA'!$C$16:$WWY$16,0)),"-")</f>
        <v>0</v>
      </c>
      <c r="AJ107" s="301">
        <f>IFERROR(INDEX('QoL DATA'!$C$17:$WWY$228,MATCH($B107,'QoL DATA'!$A$17:$A$228,0),MATCH(AJ$3,'QoL DATA'!$C$16:$WWY$16,0)),"-")</f>
        <v>123.76442592402202</v>
      </c>
      <c r="AK107" s="301">
        <f>IFERROR(INDEX('QoL DATA'!$C$17:$WWY$228,MATCH($B107,'QoL DATA'!$A$17:$A$228,0),MATCH(AK$3,'QoL DATA'!$C$16:$WWY$16,0)),"-")</f>
        <v>13.72</v>
      </c>
      <c r="AL107" s="301">
        <f>IFERROR(INDEX('QoL DATA'!$C$17:$WWY$228,MATCH($B107,'QoL DATA'!$A$17:$A$228,0),MATCH(AL$3,'QoL DATA'!$C$16:$WWY$16,0)),"-")</f>
        <v>15.27</v>
      </c>
      <c r="AM107" s="301">
        <f>IFERROR(INDEX('QoL DATA'!$C$17:$WWY$228,MATCH($B107,'QoL DATA'!$A$17:$A$228,0),MATCH(AM$3,'QoL DATA'!$C$16:$WWY$16,0)),"-")</f>
        <v>7.2</v>
      </c>
      <c r="AN107" s="301">
        <f>IFERROR(INDEX('QoL DATA'!$C$17:$WWY$228,MATCH($B107,'QoL DATA'!$A$17:$A$228,0),MATCH(AN$3,'QoL DATA'!$C$16:$WWY$16,0)),"-")</f>
        <v>68.62</v>
      </c>
      <c r="AO107" s="301">
        <f>IFERROR(INDEX('QoL DATA'!$C$17:$WWY$228,MATCH($B107,'QoL DATA'!$A$17:$A$228,0),MATCH(AO$3,'QoL DATA'!$C$16:$WWY$16,0)),"-")</f>
        <v>1.774822905536428</v>
      </c>
      <c r="AP107" s="301">
        <f>IFERROR(INDEX('QoL DATA'!$C$17:$WWY$228,MATCH($B107,'QoL DATA'!$A$17:$A$228,0),MATCH(AP$3,'QoL DATA'!$C$16:$WWY$16,0)),"-")</f>
        <v>79.34</v>
      </c>
      <c r="AQ107" s="301">
        <f>IFERROR(INDEX('QoL DATA'!$C$17:$WWY$228,MATCH($B107,'QoL DATA'!$A$17:$A$228,0),MATCH(AQ$3,'QoL DATA'!$C$16:$WWY$16,0)),"-")</f>
        <v>48.500419981224368</v>
      </c>
      <c r="AR107" s="301">
        <f>IFERROR(INDEX('QoL DATA'!$C$17:$WWY$228,MATCH($B107,'QoL DATA'!$A$17:$A$228,0),MATCH(AR$3,'QoL DATA'!$C$16:$WWY$16,0)),"-")</f>
        <v>3.87</v>
      </c>
      <c r="AS107" s="301">
        <f>IFERROR(INDEX('QoL DATA'!$C$17:$WWY$228,MATCH($B107,'QoL DATA'!$A$17:$A$228,0),MATCH(AS$3,'QoL DATA'!$C$16:$WWY$16,0)),"-")</f>
        <v>2.6488447594256597</v>
      </c>
      <c r="AT107" s="301">
        <f>IFERROR(INDEX('QoL DATA'!$C$17:$WWY$228,MATCH($B107,'QoL DATA'!$A$17:$A$228,0),MATCH(AT$3,'QoL DATA'!$C$16:$WWY$16,0)),"-")</f>
        <v>43.242890949827668</v>
      </c>
      <c r="AU107" s="327"/>
    </row>
    <row r="108" spans="1:47">
      <c r="A108" s="325" t="str">
        <f>'TQoL Indexes'!B86</f>
        <v>Kungota</v>
      </c>
      <c r="B108" s="326">
        <f>'TQoL Indexes'!C86</f>
        <v>55</v>
      </c>
      <c r="C108" s="301">
        <f>IFERROR(INDEX('QoL DATA'!$C$17:$WWY$228,MATCH($B108,'QoL DATA'!$A$17:$A$228,0),MATCH(C$3,'QoL DATA'!$C$16:$WWY$16,0)),"-")</f>
        <v>54.7</v>
      </c>
      <c r="D108" s="301">
        <f>IFERROR(INDEX('QoL DATA'!$C$17:$WWY$228,MATCH($B108,'QoL DATA'!$A$17:$A$228,0),MATCH(D$3,'QoL DATA'!$C$16:$WWY$16,0)),"-")</f>
        <v>98.8</v>
      </c>
      <c r="E108" s="301">
        <f>IFERROR(INDEX('QoL DATA'!$C$17:$WWY$228,MATCH($B108,'QoL DATA'!$A$17:$A$228,0),MATCH(E$3,'QoL DATA'!$C$16:$WWY$16,0)),"-")</f>
        <v>521.4</v>
      </c>
      <c r="F108" s="301">
        <f>IFERROR(INDEX('QoL DATA'!$C$17:$WWY$228,MATCH($B108,'QoL DATA'!$A$17:$A$228,0),MATCH(F$3,'QoL DATA'!$C$16:$WWY$16,0)),"-")</f>
        <v>0.1407601045646491</v>
      </c>
      <c r="G108" s="301">
        <f>IFERROR(INDEX('QoL DATA'!$C$17:$WWY$228,MATCH($B108,'QoL DATA'!$A$17:$A$228,0),MATCH(G$3,'QoL DATA'!$C$16:$WWY$16,0)),"-")</f>
        <v>87.593002211944508</v>
      </c>
      <c r="H108" s="301">
        <f>IFERROR(INDEX('QoL DATA'!$C$17:$WWY$228,MATCH($B108,'QoL DATA'!$A$17:$A$228,0),MATCH(H$3,'QoL DATA'!$C$16:$WWY$16,0)),"-")</f>
        <v>4</v>
      </c>
      <c r="I108" s="301">
        <f>IFERROR(INDEX('QoL DATA'!$C$17:$WWY$228,MATCH($B108,'QoL DATA'!$A$17:$A$228,0),MATCH(I$3,'QoL DATA'!$C$16:$WWY$16,0)),"-")</f>
        <v>78.276999175597695</v>
      </c>
      <c r="J108" s="301">
        <f>IFERROR(INDEX('QoL DATA'!$C$17:$WWY$228,MATCH($B108,'QoL DATA'!$A$17:$A$228,0),MATCH(J$3,'QoL DATA'!$C$16:$WWY$16,0)),"-")</f>
        <v>90.428312889603859</v>
      </c>
      <c r="K108" s="301">
        <f>IFERROR(INDEX('QoL DATA'!$C$17:$WWY$228,MATCH($B108,'QoL DATA'!$A$17:$A$228,0),MATCH(K$3,'QoL DATA'!$C$16:$WWY$16,0)),"-")</f>
        <v>0</v>
      </c>
      <c r="L108" s="301">
        <f>IFERROR(INDEX('QoL DATA'!$C$17:$WWY$228,MATCH($B108,'QoL DATA'!$A$17:$A$228,0),MATCH(L$3,'QoL DATA'!$C$16:$WWY$16,0)),"-")</f>
        <v>9.4658910629296678</v>
      </c>
      <c r="M108" s="301">
        <f>IFERROR(INDEX('QoL DATA'!$C$17:$WWY$228,MATCH($B108,'QoL DATA'!$A$17:$A$228,0),MATCH(M$3,'QoL DATA'!$C$16:$WWY$16,0)),"-")</f>
        <v>19.2</v>
      </c>
      <c r="N108" s="301">
        <f>IFERROR(INDEX('QoL DATA'!$C$17:$WWY$228,MATCH($B108,'QoL DATA'!$A$17:$A$228,0),MATCH(N$3,'QoL DATA'!$C$16:$WWY$16,0)),"-")</f>
        <v>50.3</v>
      </c>
      <c r="O108" s="301">
        <f>IFERROR(INDEX('QoL DATA'!$C$17:$WWY$228,MATCH($B108,'QoL DATA'!$A$17:$A$228,0),MATCH(O$3,'QoL DATA'!$C$16:$WWY$16,0)),"-")</f>
        <v>0.49307756463719771</v>
      </c>
      <c r="P108" s="301">
        <f>IFERROR(INDEX('QoL DATA'!$C$17:$WWY$228,MATCH($B108,'QoL DATA'!$A$17:$A$228,0),MATCH(P$3,'QoL DATA'!$C$16:$WWY$16,0)),"-")</f>
        <v>43.273677860446405</v>
      </c>
      <c r="Q108" s="301" t="str">
        <f>IFERROR(INDEX('QoL DATA'!$C$17:$WWY$228,MATCH($B108,'QoL DATA'!$A$17:$A$228,0),MATCH(Q$3,'QoL DATA'!$C$16:$WWY$16,0)),"-")</f>
        <v>-</v>
      </c>
      <c r="R108" s="301" t="str">
        <f>IFERROR(INDEX('QoL DATA'!$C$17:$WWY$228,MATCH($B108,'QoL DATA'!$A$17:$A$228,0),MATCH(R$3,'QoL DATA'!$C$16:$WWY$16,0)),"-")</f>
        <v>-</v>
      </c>
      <c r="S108" s="301">
        <f>IFERROR(INDEX('QoL DATA'!$C$17:$WWY$228,MATCH($B108,'QoL DATA'!$A$17:$A$228,0),MATCH(S$3,'QoL DATA'!$C$16:$WWY$16,0)),"-")</f>
        <v>105.61892691170257</v>
      </c>
      <c r="T108" s="301">
        <f>IFERROR(INDEX('QoL DATA'!$C$17:$WWY$228,MATCH($B108,'QoL DATA'!$A$17:$A$228,0),MATCH(T$3,'QoL DATA'!$C$16:$WWY$16,0)),"-")</f>
        <v>3.1276129695232431</v>
      </c>
      <c r="U108" s="301">
        <f>IFERROR(INDEX('QoL DATA'!$C$17:$WWY$228,MATCH($B108,'QoL DATA'!$A$17:$A$228,0),MATCH(U$3,'QoL DATA'!$C$16:$WWY$16,0)),"-")</f>
        <v>36.852318150327669</v>
      </c>
      <c r="V108" s="301">
        <f>IFERROR(INDEX('QoL DATA'!$C$17:$WWY$228,MATCH($B108,'QoL DATA'!$A$17:$A$228,0),MATCH(V$3,'QoL DATA'!$C$16:$WWY$16,0)),"-")</f>
        <v>3.3592452969000002</v>
      </c>
      <c r="W108" s="301">
        <f>IFERROR(INDEX('QoL DATA'!$C$17:$WWY$228,MATCH($B108,'QoL DATA'!$A$17:$A$228,0),MATCH(W$3,'QoL DATA'!$C$16:$WWY$16,0)),"-")</f>
        <v>7.3697612194499995E-2</v>
      </c>
      <c r="X108" s="301" t="str">
        <f>IFERROR(INDEX('QoL DATA'!$C$17:$WWY$228,MATCH($B108,'QoL DATA'!$A$17:$A$228,0),MATCH(X$3,'QoL DATA'!$C$16:$WWY$16,0)),"-")</f>
        <v>-</v>
      </c>
      <c r="Y108" s="301">
        <f>IFERROR(INDEX('QoL DATA'!$C$17:$WWY$228,MATCH($B108,'QoL DATA'!$A$17:$A$228,0),MATCH(Y$3,'QoL DATA'!$C$16:$WWY$16,0)),"-")</f>
        <v>1078.22</v>
      </c>
      <c r="Z108" s="301">
        <f>IFERROR(INDEX('QoL DATA'!$C$17:$WWY$228,MATCH($B108,'QoL DATA'!$A$17:$A$228,0),MATCH(Z$3,'QoL DATA'!$C$16:$WWY$16,0)),"-")</f>
        <v>6.18</v>
      </c>
      <c r="AA108" s="301">
        <f>IFERROR(INDEX('QoL DATA'!$C$17:$WWY$228,MATCH($B108,'QoL DATA'!$A$17:$A$228,0),MATCH(AA$3,'QoL DATA'!$C$16:$WWY$16,0)),"-")</f>
        <v>2.0934078586531017E-2</v>
      </c>
      <c r="AB108" s="301">
        <f>IFERROR(INDEX('QoL DATA'!$C$17:$WWY$228,MATCH($B108,'QoL DATA'!$A$17:$A$228,0),MATCH(AB$3,'QoL DATA'!$C$16:$WWY$16,0)),"-")</f>
        <v>0.57999999999999996</v>
      </c>
      <c r="AC108" s="301">
        <f>IFERROR(INDEX('QoL DATA'!$C$17:$WWY$228,MATCH($B108,'QoL DATA'!$A$17:$A$228,0),MATCH(AC$3,'QoL DATA'!$C$16:$WWY$16,0)),"-")</f>
        <v>8690.6200000000008</v>
      </c>
      <c r="AD108" s="301">
        <f>IFERROR(INDEX('QoL DATA'!$C$17:$WWY$228,MATCH($B108,'QoL DATA'!$A$17:$A$228,0),MATCH(AD$3,'QoL DATA'!$C$16:$WWY$16,0)),"-")</f>
        <v>11.772458653968794</v>
      </c>
      <c r="AE108" s="301">
        <f>IFERROR(INDEX('QoL DATA'!$C$17:$WWY$228,MATCH($B108,'QoL DATA'!$A$17:$A$228,0),MATCH(AE$3,'QoL DATA'!$C$16:$WWY$16,0)),"-")</f>
        <v>26.79245283018868</v>
      </c>
      <c r="AF108" s="301">
        <f>IFERROR(INDEX('QoL DATA'!$C$17:$WWY$228,MATCH($B108,'QoL DATA'!$A$17:$A$228,0),MATCH(AF$3,'QoL DATA'!$C$16:$WWY$16,0)),"-")</f>
        <v>16.5</v>
      </c>
      <c r="AG108" s="301">
        <f>IFERROR(INDEX('QoL DATA'!$C$17:$WWY$228,MATCH($B108,'QoL DATA'!$A$17:$A$228,0),MATCH(AG$3,'QoL DATA'!$C$16:$WWY$16,0)),"-")</f>
        <v>18.03</v>
      </c>
      <c r="AH108" s="301" t="str">
        <f>IFERROR(INDEX('QoL DATA'!$C$17:$WWY$228,MATCH($B108,'QoL DATA'!$A$17:$A$228,0),MATCH(AH$3,'QoL DATA'!$C$16:$WWY$16,0)),"-")</f>
        <v>-</v>
      </c>
      <c r="AI108" s="301">
        <f>IFERROR(INDEX('QoL DATA'!$C$17:$WWY$228,MATCH($B108,'QoL DATA'!$A$17:$A$228,0),MATCH(AI$3,'QoL DATA'!$C$16:$WWY$16,0)),"-")</f>
        <v>19.530231916297236</v>
      </c>
      <c r="AJ108" s="301">
        <f>IFERROR(INDEX('QoL DATA'!$C$17:$WWY$228,MATCH($B108,'QoL DATA'!$A$17:$A$228,0),MATCH(AJ$3,'QoL DATA'!$C$16:$WWY$16,0)),"-")</f>
        <v>86.505813717603431</v>
      </c>
      <c r="AK108" s="301">
        <f>IFERROR(INDEX('QoL DATA'!$C$17:$WWY$228,MATCH($B108,'QoL DATA'!$A$17:$A$228,0),MATCH(AK$3,'QoL DATA'!$C$16:$WWY$16,0)),"-")</f>
        <v>3.67</v>
      </c>
      <c r="AL108" s="301">
        <f>IFERROR(INDEX('QoL DATA'!$C$17:$WWY$228,MATCH($B108,'QoL DATA'!$A$17:$A$228,0),MATCH(AL$3,'QoL DATA'!$C$16:$WWY$16,0)),"-")</f>
        <v>14.06</v>
      </c>
      <c r="AM108" s="301">
        <f>IFERROR(INDEX('QoL DATA'!$C$17:$WWY$228,MATCH($B108,'QoL DATA'!$A$17:$A$228,0),MATCH(AM$3,'QoL DATA'!$C$16:$WWY$16,0)),"-")</f>
        <v>7.3</v>
      </c>
      <c r="AN108" s="301">
        <f>IFERROR(INDEX('QoL DATA'!$C$17:$WWY$228,MATCH($B108,'QoL DATA'!$A$17:$A$228,0),MATCH(AN$3,'QoL DATA'!$C$16:$WWY$16,0)),"-")</f>
        <v>63.82</v>
      </c>
      <c r="AO108" s="301">
        <f>IFERROR(INDEX('QoL DATA'!$C$17:$WWY$228,MATCH($B108,'QoL DATA'!$A$17:$A$228,0),MATCH(AO$3,'QoL DATA'!$C$16:$WWY$16,0)),"-")</f>
        <v>2.777902270103886</v>
      </c>
      <c r="AP108" s="301">
        <f>IFERROR(INDEX('QoL DATA'!$C$17:$WWY$228,MATCH($B108,'QoL DATA'!$A$17:$A$228,0),MATCH(AP$3,'QoL DATA'!$C$16:$WWY$16,0)),"-")</f>
        <v>75.239999999999995</v>
      </c>
      <c r="AQ108" s="301">
        <f>IFERROR(INDEX('QoL DATA'!$C$17:$WWY$228,MATCH($B108,'QoL DATA'!$A$17:$A$228,0),MATCH(AQ$3,'QoL DATA'!$C$16:$WWY$16,0)),"-")</f>
        <v>48.897149938042133</v>
      </c>
      <c r="AR108" s="301">
        <f>IFERROR(INDEX('QoL DATA'!$C$17:$WWY$228,MATCH($B108,'QoL DATA'!$A$17:$A$228,0),MATCH(AR$3,'QoL DATA'!$C$16:$WWY$16,0)),"-")</f>
        <v>3.57</v>
      </c>
      <c r="AS108" s="301">
        <f>IFERROR(INDEX('QoL DATA'!$C$17:$WWY$228,MATCH($B108,'QoL DATA'!$A$17:$A$228,0),MATCH(AS$3,'QoL DATA'!$C$16:$WWY$16,0)),"-")</f>
        <v>8.36905462242947</v>
      </c>
      <c r="AT108" s="301">
        <f>IFERROR(INDEX('QoL DATA'!$C$17:$WWY$228,MATCH($B108,'QoL DATA'!$A$17:$A$228,0),MATCH(AT$3,'QoL DATA'!$C$16:$WWY$16,0)),"-")</f>
        <v>31.566846334070199</v>
      </c>
      <c r="AU108" s="327"/>
    </row>
    <row r="109" spans="1:47">
      <c r="A109" s="325" t="str">
        <f>'TQoL Indexes'!B87</f>
        <v>Kuzma</v>
      </c>
      <c r="B109" s="326">
        <f>'TQoL Indexes'!C87</f>
        <v>56</v>
      </c>
      <c r="C109" s="301">
        <f>IFERROR(INDEX('QoL DATA'!$C$17:$WWY$228,MATCH($B109,'QoL DATA'!$A$17:$A$228,0),MATCH(C$3,'QoL DATA'!$C$16:$WWY$16,0)),"-")</f>
        <v>57.5</v>
      </c>
      <c r="D109" s="301">
        <f>IFERROR(INDEX('QoL DATA'!$C$17:$WWY$228,MATCH($B109,'QoL DATA'!$A$17:$A$228,0),MATCH(D$3,'QoL DATA'!$C$16:$WWY$16,0)),"-")</f>
        <v>91.4</v>
      </c>
      <c r="E109" s="301">
        <f>IFERROR(INDEX('QoL DATA'!$C$17:$WWY$228,MATCH($B109,'QoL DATA'!$A$17:$A$228,0),MATCH(E$3,'QoL DATA'!$C$16:$WWY$16,0)),"-")</f>
        <v>416.1</v>
      </c>
      <c r="F109" s="301">
        <f>IFERROR(INDEX('QoL DATA'!$C$17:$WWY$228,MATCH($B109,'QoL DATA'!$A$17:$A$228,0),MATCH(F$3,'QoL DATA'!$C$16:$WWY$16,0)),"-")</f>
        <v>79.988158673771466</v>
      </c>
      <c r="G109" s="301">
        <f>IFERROR(INDEX('QoL DATA'!$C$17:$WWY$228,MATCH($B109,'QoL DATA'!$A$17:$A$228,0),MATCH(G$3,'QoL DATA'!$C$16:$WWY$16,0)),"-")</f>
        <v>99.703966844286569</v>
      </c>
      <c r="H109" s="301">
        <f>IFERROR(INDEX('QoL DATA'!$C$17:$WWY$228,MATCH($B109,'QoL DATA'!$A$17:$A$228,0),MATCH(H$3,'QoL DATA'!$C$16:$WWY$16,0)),"-")</f>
        <v>4</v>
      </c>
      <c r="I109" s="301">
        <f>IFERROR(INDEX('QoL DATA'!$C$17:$WWY$228,MATCH($B109,'QoL DATA'!$A$17:$A$228,0),MATCH(I$3,'QoL DATA'!$C$16:$WWY$16,0)),"-")</f>
        <v>24.675324675324674</v>
      </c>
      <c r="J109" s="301">
        <f>IFERROR(INDEX('QoL DATA'!$C$17:$WWY$228,MATCH($B109,'QoL DATA'!$A$17:$A$228,0),MATCH(J$3,'QoL DATA'!$C$16:$WWY$16,0)),"-")</f>
        <v>72.528123149792776</v>
      </c>
      <c r="K109" s="301">
        <f>IFERROR(INDEX('QoL DATA'!$C$17:$WWY$228,MATCH($B109,'QoL DATA'!$A$17:$A$228,0),MATCH(K$3,'QoL DATA'!$C$16:$WWY$16,0)),"-")</f>
        <v>1.89</v>
      </c>
      <c r="L109" s="301">
        <f>IFERROR(INDEX('QoL DATA'!$C$17:$WWY$228,MATCH($B109,'QoL DATA'!$A$17:$A$228,0),MATCH(L$3,'QoL DATA'!$C$16:$WWY$16,0)),"-")</f>
        <v>21.863799283154123</v>
      </c>
      <c r="M109" s="301">
        <f>IFERROR(INDEX('QoL DATA'!$C$17:$WWY$228,MATCH($B109,'QoL DATA'!$A$17:$A$228,0),MATCH(M$3,'QoL DATA'!$C$16:$WWY$16,0)),"-")</f>
        <v>26.3</v>
      </c>
      <c r="N109" s="301">
        <f>IFERROR(INDEX('QoL DATA'!$C$17:$WWY$228,MATCH($B109,'QoL DATA'!$A$17:$A$228,0),MATCH(N$3,'QoL DATA'!$C$16:$WWY$16,0)),"-")</f>
        <v>75.2</v>
      </c>
      <c r="O109" s="301">
        <f>IFERROR(INDEX('QoL DATA'!$C$17:$WWY$228,MATCH($B109,'QoL DATA'!$A$17:$A$228,0),MATCH(O$3,'QoL DATA'!$C$16:$WWY$16,0)),"-")</f>
        <v>0.22580645161290322</v>
      </c>
      <c r="P109" s="301">
        <f>IFERROR(INDEX('QoL DATA'!$C$17:$WWY$228,MATCH($B109,'QoL DATA'!$A$17:$A$228,0),MATCH(P$3,'QoL DATA'!$C$16:$WWY$16,0)),"-")</f>
        <v>72.172883362936645</v>
      </c>
      <c r="Q109" s="301" t="str">
        <f>IFERROR(INDEX('QoL DATA'!$C$17:$WWY$228,MATCH($B109,'QoL DATA'!$A$17:$A$228,0),MATCH(Q$3,'QoL DATA'!$C$16:$WWY$16,0)),"-")</f>
        <v>-</v>
      </c>
      <c r="R109" s="301" t="str">
        <f>IFERROR(INDEX('QoL DATA'!$C$17:$WWY$228,MATCH($B109,'QoL DATA'!$A$17:$A$228,0),MATCH(R$3,'QoL DATA'!$C$16:$WWY$16,0)),"-")</f>
        <v>-</v>
      </c>
      <c r="S109" s="301">
        <f>IFERROR(INDEX('QoL DATA'!$C$17:$WWY$228,MATCH($B109,'QoL DATA'!$A$17:$A$228,0),MATCH(S$3,'QoL DATA'!$C$16:$WWY$16,0)),"-")</f>
        <v>63.53240152477764</v>
      </c>
      <c r="T109" s="301">
        <f>IFERROR(INDEX('QoL DATA'!$C$17:$WWY$228,MATCH($B109,'QoL DATA'!$A$17:$A$228,0),MATCH(T$3,'QoL DATA'!$C$16:$WWY$16,0)),"-")</f>
        <v>4.1108282354665002</v>
      </c>
      <c r="U109" s="301">
        <f>IFERROR(INDEX('QoL DATA'!$C$17:$WWY$228,MATCH($B109,'QoL DATA'!$A$17:$A$228,0),MATCH(U$3,'QoL DATA'!$C$16:$WWY$16,0)),"-")</f>
        <v>51.910218165778005</v>
      </c>
      <c r="V109" s="301">
        <f>IFERROR(INDEX('QoL DATA'!$C$17:$WWY$228,MATCH($B109,'QoL DATA'!$A$17:$A$228,0),MATCH(V$3,'QoL DATA'!$C$16:$WWY$16,0)),"-")</f>
        <v>1.31007509772</v>
      </c>
      <c r="W109" s="301">
        <f>IFERROR(INDEX('QoL DATA'!$C$17:$WWY$228,MATCH($B109,'QoL DATA'!$A$17:$A$228,0),MATCH(W$3,'QoL DATA'!$C$16:$WWY$16,0)),"-")</f>
        <v>99.917242918100001</v>
      </c>
      <c r="X109" s="301" t="str">
        <f>IFERROR(INDEX('QoL DATA'!$C$17:$WWY$228,MATCH($B109,'QoL DATA'!$A$17:$A$228,0),MATCH(X$3,'QoL DATA'!$C$16:$WWY$16,0)),"-")</f>
        <v>-</v>
      </c>
      <c r="Y109" s="301">
        <f>IFERROR(INDEX('QoL DATA'!$C$17:$WWY$228,MATCH($B109,'QoL DATA'!$A$17:$A$228,0),MATCH(Y$3,'QoL DATA'!$C$16:$WWY$16,0)),"-")</f>
        <v>1218</v>
      </c>
      <c r="Z109" s="301">
        <f>IFERROR(INDEX('QoL DATA'!$C$17:$WWY$228,MATCH($B109,'QoL DATA'!$A$17:$A$228,0),MATCH(Z$3,'QoL DATA'!$C$16:$WWY$16,0)),"-")</f>
        <v>4.88</v>
      </c>
      <c r="AA109" s="301">
        <f>IFERROR(INDEX('QoL DATA'!$C$17:$WWY$228,MATCH($B109,'QoL DATA'!$A$17:$A$228,0),MATCH(AA$3,'QoL DATA'!$C$16:$WWY$16,0)),"-")</f>
        <v>1.5790803436078828E-2</v>
      </c>
      <c r="AB109" s="301">
        <f>IFERROR(INDEX('QoL DATA'!$C$17:$WWY$228,MATCH($B109,'QoL DATA'!$A$17:$A$228,0),MATCH(AB$3,'QoL DATA'!$C$16:$WWY$16,0)),"-")</f>
        <v>0.83</v>
      </c>
      <c r="AC109" s="301">
        <f>IFERROR(INDEX('QoL DATA'!$C$17:$WWY$228,MATCH($B109,'QoL DATA'!$A$17:$A$228,0),MATCH(AC$3,'QoL DATA'!$C$16:$WWY$16,0)),"-")</f>
        <v>5936.2</v>
      </c>
      <c r="AD109" s="301">
        <f>IFERROR(INDEX('QoL DATA'!$C$17:$WWY$228,MATCH($B109,'QoL DATA'!$A$17:$A$228,0),MATCH(AD$3,'QoL DATA'!$C$16:$WWY$16,0)),"-")</f>
        <v>17.879586458544498</v>
      </c>
      <c r="AE109" s="301">
        <f>IFERROR(INDEX('QoL DATA'!$C$17:$WWY$228,MATCH($B109,'QoL DATA'!$A$17:$A$228,0),MATCH(AE$3,'QoL DATA'!$C$16:$WWY$16,0)),"-")</f>
        <v>17.660818713450293</v>
      </c>
      <c r="AF109" s="301">
        <f>IFERROR(INDEX('QoL DATA'!$C$17:$WWY$228,MATCH($B109,'QoL DATA'!$A$17:$A$228,0),MATCH(AF$3,'QoL DATA'!$C$16:$WWY$16,0)),"-")</f>
        <v>15.1</v>
      </c>
      <c r="AG109" s="301">
        <f>IFERROR(INDEX('QoL DATA'!$C$17:$WWY$228,MATCH($B109,'QoL DATA'!$A$17:$A$228,0),MATCH(AG$3,'QoL DATA'!$C$16:$WWY$16,0)),"-")</f>
        <v>11.09</v>
      </c>
      <c r="AH109" s="301" t="str">
        <f>IFERROR(INDEX('QoL DATA'!$C$17:$WWY$228,MATCH($B109,'QoL DATA'!$A$17:$A$228,0),MATCH(AH$3,'QoL DATA'!$C$16:$WWY$16,0)),"-")</f>
        <v>-</v>
      </c>
      <c r="AI109" s="301">
        <f>IFERROR(INDEX('QoL DATA'!$C$17:$WWY$228,MATCH($B109,'QoL DATA'!$A$17:$A$228,0),MATCH(AI$3,'QoL DATA'!$C$16:$WWY$16,0)),"-")</f>
        <v>27.943158567774937</v>
      </c>
      <c r="AJ109" s="301">
        <f>IFERROR(INDEX('QoL DATA'!$C$17:$WWY$228,MATCH($B109,'QoL DATA'!$A$17:$A$228,0),MATCH(AJ$3,'QoL DATA'!$C$16:$WWY$16,0)),"-")</f>
        <v>97.422732078663572</v>
      </c>
      <c r="AK109" s="301">
        <f>IFERROR(INDEX('QoL DATA'!$C$17:$WWY$228,MATCH($B109,'QoL DATA'!$A$17:$A$228,0),MATCH(AK$3,'QoL DATA'!$C$16:$WWY$16,0)),"-")</f>
        <v>0</v>
      </c>
      <c r="AL109" s="301">
        <f>IFERROR(INDEX('QoL DATA'!$C$17:$WWY$228,MATCH($B109,'QoL DATA'!$A$17:$A$228,0),MATCH(AL$3,'QoL DATA'!$C$16:$WWY$16,0)),"-")</f>
        <v>15.22</v>
      </c>
      <c r="AM109" s="301">
        <f>IFERROR(INDEX('QoL DATA'!$C$17:$WWY$228,MATCH($B109,'QoL DATA'!$A$17:$A$228,0),MATCH(AM$3,'QoL DATA'!$C$16:$WWY$16,0)),"-")</f>
        <v>6.9</v>
      </c>
      <c r="AN109" s="301">
        <f>IFERROR(INDEX('QoL DATA'!$C$17:$WWY$228,MATCH($B109,'QoL DATA'!$A$17:$A$228,0),MATCH(AN$3,'QoL DATA'!$C$16:$WWY$16,0)),"-")</f>
        <v>53.42</v>
      </c>
      <c r="AO109" s="301">
        <f>IFERROR(INDEX('QoL DATA'!$C$17:$WWY$228,MATCH($B109,'QoL DATA'!$A$17:$A$228,0),MATCH(AO$3,'QoL DATA'!$C$16:$WWY$16,0)),"-")</f>
        <v>2.0869785656841149</v>
      </c>
      <c r="AP109" s="301">
        <f>IFERROR(INDEX('QoL DATA'!$C$17:$WWY$228,MATCH($B109,'QoL DATA'!$A$17:$A$228,0),MATCH(AP$3,'QoL DATA'!$C$16:$WWY$16,0)),"-")</f>
        <v>88.47</v>
      </c>
      <c r="AQ109" s="301">
        <f>IFERROR(INDEX('QoL DATA'!$C$17:$WWY$228,MATCH($B109,'QoL DATA'!$A$17:$A$228,0),MATCH(AQ$3,'QoL DATA'!$C$16:$WWY$16,0)),"-")</f>
        <v>51.857585139318886</v>
      </c>
      <c r="AR109" s="301">
        <f>IFERROR(INDEX('QoL DATA'!$C$17:$WWY$228,MATCH($B109,'QoL DATA'!$A$17:$A$228,0),MATCH(AR$3,'QoL DATA'!$C$16:$WWY$16,0)),"-")</f>
        <v>3.72</v>
      </c>
      <c r="AS109" s="301">
        <f>IFERROR(INDEX('QoL DATA'!$C$17:$WWY$228,MATCH($B109,'QoL DATA'!$A$17:$A$228,0),MATCH(AS$3,'QoL DATA'!$C$16:$WWY$16,0)),"-")</f>
        <v>14.879649642182237</v>
      </c>
      <c r="AT109" s="301">
        <f>IFERROR(INDEX('QoL DATA'!$C$17:$WWY$228,MATCH($B109,'QoL DATA'!$A$17:$A$228,0),MATCH(AT$3,'QoL DATA'!$C$16:$WWY$16,0)),"-")</f>
        <v>48.790417518905272</v>
      </c>
      <c r="AU109" s="327"/>
    </row>
    <row r="110" spans="1:47">
      <c r="A110" s="325" t="str">
        <f>'TQoL Indexes'!B88</f>
        <v>Laško</v>
      </c>
      <c r="B110" s="326">
        <f>'TQoL Indexes'!C88</f>
        <v>57</v>
      </c>
      <c r="C110" s="301">
        <f>IFERROR(INDEX('QoL DATA'!$C$17:$WWY$228,MATCH($B110,'QoL DATA'!$A$17:$A$228,0),MATCH(C$3,'QoL DATA'!$C$16:$WWY$16,0)),"-")</f>
        <v>61.426282051282058</v>
      </c>
      <c r="D110" s="301">
        <f>IFERROR(INDEX('QoL DATA'!$C$17:$WWY$228,MATCH($B110,'QoL DATA'!$A$17:$A$228,0),MATCH(D$3,'QoL DATA'!$C$16:$WWY$16,0)),"-")</f>
        <v>82.8</v>
      </c>
      <c r="E110" s="301">
        <f>IFERROR(INDEX('QoL DATA'!$C$17:$WWY$228,MATCH($B110,'QoL DATA'!$A$17:$A$228,0),MATCH(E$3,'QoL DATA'!$C$16:$WWY$16,0)),"-")</f>
        <v>388.9</v>
      </c>
      <c r="F110" s="301">
        <f>IFERROR(INDEX('QoL DATA'!$C$17:$WWY$228,MATCH($B110,'QoL DATA'!$A$17:$A$228,0),MATCH(F$3,'QoL DATA'!$C$16:$WWY$16,0)),"-")</f>
        <v>57.539112689894942</v>
      </c>
      <c r="G110" s="301">
        <f>IFERROR(INDEX('QoL DATA'!$C$17:$WWY$228,MATCH($B110,'QoL DATA'!$A$17:$A$228,0),MATCH(G$3,'QoL DATA'!$C$16:$WWY$16,0)),"-")</f>
        <v>65.172700476154489</v>
      </c>
      <c r="H110" s="301">
        <f>IFERROR(INDEX('QoL DATA'!$C$17:$WWY$228,MATCH($B110,'QoL DATA'!$A$17:$A$228,0),MATCH(H$3,'QoL DATA'!$C$16:$WWY$16,0)),"-")</f>
        <v>2</v>
      </c>
      <c r="I110" s="301">
        <f>IFERROR(INDEX('QoL DATA'!$C$17:$WWY$228,MATCH($B110,'QoL DATA'!$A$17:$A$228,0),MATCH(I$3,'QoL DATA'!$C$16:$WWY$16,0)),"-")</f>
        <v>48.880653456360612</v>
      </c>
      <c r="J110" s="301">
        <f>IFERROR(INDEX('QoL DATA'!$C$17:$WWY$228,MATCH($B110,'QoL DATA'!$A$17:$A$228,0),MATCH(J$3,'QoL DATA'!$C$16:$WWY$16,0)),"-")</f>
        <v>70.841206258030383</v>
      </c>
      <c r="K110" s="301">
        <f>IFERROR(INDEX('QoL DATA'!$C$17:$WWY$228,MATCH($B110,'QoL DATA'!$A$17:$A$228,0),MATCH(K$3,'QoL DATA'!$C$16:$WWY$16,0)),"-")</f>
        <v>16.059999999999999</v>
      </c>
      <c r="L110" s="301">
        <f>IFERROR(INDEX('QoL DATA'!$C$17:$WWY$228,MATCH($B110,'QoL DATA'!$A$17:$A$228,0),MATCH(L$3,'QoL DATA'!$C$16:$WWY$16,0)),"-")</f>
        <v>0</v>
      </c>
      <c r="M110" s="301">
        <f>IFERROR(INDEX('QoL DATA'!$C$17:$WWY$228,MATCH($B110,'QoL DATA'!$A$17:$A$228,0),MATCH(M$3,'QoL DATA'!$C$16:$WWY$16,0)),"-")</f>
        <v>36.200000000000003</v>
      </c>
      <c r="N110" s="301">
        <f>IFERROR(INDEX('QoL DATA'!$C$17:$WWY$228,MATCH($B110,'QoL DATA'!$A$17:$A$228,0),MATCH(N$3,'QoL DATA'!$C$16:$WWY$16,0)),"-")</f>
        <v>60.8</v>
      </c>
      <c r="O110" s="301">
        <f>IFERROR(INDEX('QoL DATA'!$C$17:$WWY$228,MATCH($B110,'QoL DATA'!$A$17:$A$228,0),MATCH(O$3,'QoL DATA'!$C$16:$WWY$16,0)),"-")</f>
        <v>1.0272907909820406</v>
      </c>
      <c r="P110" s="301">
        <f>IFERROR(INDEX('QoL DATA'!$C$17:$WWY$228,MATCH($B110,'QoL DATA'!$A$17:$A$228,0),MATCH(P$3,'QoL DATA'!$C$16:$WWY$16,0)),"-")</f>
        <v>46.141637064469805</v>
      </c>
      <c r="Q110" s="301" t="str">
        <f>IFERROR(INDEX('QoL DATA'!$C$17:$WWY$228,MATCH($B110,'QoL DATA'!$A$17:$A$228,0),MATCH(Q$3,'QoL DATA'!$C$16:$WWY$16,0)),"-")</f>
        <v>-</v>
      </c>
      <c r="R110" s="301" t="str">
        <f>IFERROR(INDEX('QoL DATA'!$C$17:$WWY$228,MATCH($B110,'QoL DATA'!$A$17:$A$228,0),MATCH(R$3,'QoL DATA'!$C$16:$WWY$16,0)),"-")</f>
        <v>-</v>
      </c>
      <c r="S110" s="301">
        <f>IFERROR(INDEX('QoL DATA'!$C$17:$WWY$228,MATCH($B110,'QoL DATA'!$A$17:$A$228,0),MATCH(S$3,'QoL DATA'!$C$16:$WWY$16,0)),"-")</f>
        <v>84.46594486677418</v>
      </c>
      <c r="T110" s="301">
        <f>IFERROR(INDEX('QoL DATA'!$C$17:$WWY$228,MATCH($B110,'QoL DATA'!$A$17:$A$228,0),MATCH(T$3,'QoL DATA'!$C$16:$WWY$16,0)),"-")</f>
        <v>6.0988608624898291</v>
      </c>
      <c r="U110" s="301">
        <f>IFERROR(INDEX('QoL DATA'!$C$17:$WWY$228,MATCH($B110,'QoL DATA'!$A$17:$A$228,0),MATCH(U$3,'QoL DATA'!$C$16:$WWY$16,0)),"-")</f>
        <v>62.437484890494318</v>
      </c>
      <c r="V110" s="301">
        <f>IFERROR(INDEX('QoL DATA'!$C$17:$WWY$228,MATCH($B110,'QoL DATA'!$A$17:$A$228,0),MATCH(V$3,'QoL DATA'!$C$16:$WWY$16,0)),"-")</f>
        <v>1.0531665880200001</v>
      </c>
      <c r="W110" s="301">
        <f>IFERROR(INDEX('QoL DATA'!$C$17:$WWY$228,MATCH($B110,'QoL DATA'!$A$17:$A$228,0),MATCH(W$3,'QoL DATA'!$C$16:$WWY$16,0)),"-")</f>
        <v>25.778686111900001</v>
      </c>
      <c r="X110" s="301" t="str">
        <f>IFERROR(INDEX('QoL DATA'!$C$17:$WWY$228,MATCH($B110,'QoL DATA'!$A$17:$A$228,0),MATCH(X$3,'QoL DATA'!$C$16:$WWY$16,0)),"-")</f>
        <v>-</v>
      </c>
      <c r="Y110" s="301">
        <f>IFERROR(INDEX('QoL DATA'!$C$17:$WWY$228,MATCH($B110,'QoL DATA'!$A$17:$A$228,0),MATCH(Y$3,'QoL DATA'!$C$16:$WWY$16,0)),"-")</f>
        <v>980.61</v>
      </c>
      <c r="Z110" s="301">
        <f>IFERROR(INDEX('QoL DATA'!$C$17:$WWY$228,MATCH($B110,'QoL DATA'!$A$17:$A$228,0),MATCH(Z$3,'QoL DATA'!$C$16:$WWY$16,0)),"-")</f>
        <v>5.35</v>
      </c>
      <c r="AA110" s="301">
        <f>IFERROR(INDEX('QoL DATA'!$C$17:$WWY$228,MATCH($B110,'QoL DATA'!$A$17:$A$228,0),MATCH(AA$3,'QoL DATA'!$C$16:$WWY$16,0)),"-")</f>
        <v>9.8199178148416735E-2</v>
      </c>
      <c r="AB110" s="301">
        <f>IFERROR(INDEX('QoL DATA'!$C$17:$WWY$228,MATCH($B110,'QoL DATA'!$A$17:$A$228,0),MATCH(AB$3,'QoL DATA'!$C$16:$WWY$16,0)),"-")</f>
        <v>1.58</v>
      </c>
      <c r="AC110" s="301">
        <f>IFERROR(INDEX('QoL DATA'!$C$17:$WWY$228,MATCH($B110,'QoL DATA'!$A$17:$A$228,0),MATCH(AC$3,'QoL DATA'!$C$16:$WWY$16,0)),"-")</f>
        <v>9584.1</v>
      </c>
      <c r="AD110" s="301">
        <f>IFERROR(INDEX('QoL DATA'!$C$17:$WWY$228,MATCH($B110,'QoL DATA'!$A$17:$A$228,0),MATCH(AD$3,'QoL DATA'!$C$16:$WWY$16,0)),"-")</f>
        <v>9.0770446573405259</v>
      </c>
      <c r="AE110" s="301">
        <f>IFERROR(INDEX('QoL DATA'!$C$17:$WWY$228,MATCH($B110,'QoL DATA'!$A$17:$A$228,0),MATCH(AE$3,'QoL DATA'!$C$16:$WWY$16,0)),"-")</f>
        <v>24.717263932415861</v>
      </c>
      <c r="AF110" s="301">
        <f>IFERROR(INDEX('QoL DATA'!$C$17:$WWY$228,MATCH($B110,'QoL DATA'!$A$17:$A$228,0),MATCH(AF$3,'QoL DATA'!$C$16:$WWY$16,0)),"-")</f>
        <v>12.4</v>
      </c>
      <c r="AG110" s="301">
        <f>IFERROR(INDEX('QoL DATA'!$C$17:$WWY$228,MATCH($B110,'QoL DATA'!$A$17:$A$228,0),MATCH(AG$3,'QoL DATA'!$C$16:$WWY$16,0)),"-")</f>
        <v>20.94</v>
      </c>
      <c r="AH110" s="301" t="str">
        <f>IFERROR(INDEX('QoL DATA'!$C$17:$WWY$228,MATCH($B110,'QoL DATA'!$A$17:$A$228,0),MATCH(AH$3,'QoL DATA'!$C$16:$WWY$16,0)),"-")</f>
        <v>-</v>
      </c>
      <c r="AI110" s="301">
        <f>IFERROR(INDEX('QoL DATA'!$C$17:$WWY$228,MATCH($B110,'QoL DATA'!$A$17:$A$228,0),MATCH(AI$3,'QoL DATA'!$C$16:$WWY$16,0)),"-")</f>
        <v>48.543921553576908</v>
      </c>
      <c r="AJ110" s="301">
        <f>IFERROR(INDEX('QoL DATA'!$C$17:$WWY$228,MATCH($B110,'QoL DATA'!$A$17:$A$228,0),MATCH(AJ$3,'QoL DATA'!$C$16:$WWY$16,0)),"-")</f>
        <v>69.760799512058739</v>
      </c>
      <c r="AK110" s="301">
        <f>IFERROR(INDEX('QoL DATA'!$C$17:$WWY$228,MATCH($B110,'QoL DATA'!$A$17:$A$228,0),MATCH(AK$3,'QoL DATA'!$C$16:$WWY$16,0)),"-")</f>
        <v>23.3</v>
      </c>
      <c r="AL110" s="301">
        <f>IFERROR(INDEX('QoL DATA'!$C$17:$WWY$228,MATCH($B110,'QoL DATA'!$A$17:$A$228,0),MATCH(AL$3,'QoL DATA'!$C$16:$WWY$16,0)),"-")</f>
        <v>14.78</v>
      </c>
      <c r="AM110" s="301">
        <f>IFERROR(INDEX('QoL DATA'!$C$17:$WWY$228,MATCH($B110,'QoL DATA'!$A$17:$A$228,0),MATCH(AM$3,'QoL DATA'!$C$16:$WWY$16,0)),"-")</f>
        <v>7.3</v>
      </c>
      <c r="AN110" s="301">
        <f>IFERROR(INDEX('QoL DATA'!$C$17:$WWY$228,MATCH($B110,'QoL DATA'!$A$17:$A$228,0),MATCH(AN$3,'QoL DATA'!$C$16:$WWY$16,0)),"-")</f>
        <v>64.66</v>
      </c>
      <c r="AO110" s="301">
        <f>IFERROR(INDEX('QoL DATA'!$C$17:$WWY$228,MATCH($B110,'QoL DATA'!$A$17:$A$228,0),MATCH(AO$3,'QoL DATA'!$C$16:$WWY$16,0)),"-")</f>
        <v>2.6571817034087597</v>
      </c>
      <c r="AP110" s="301">
        <f>IFERROR(INDEX('QoL DATA'!$C$17:$WWY$228,MATCH($B110,'QoL DATA'!$A$17:$A$228,0),MATCH(AP$3,'QoL DATA'!$C$16:$WWY$16,0)),"-")</f>
        <v>62.16</v>
      </c>
      <c r="AQ110" s="301">
        <f>IFERROR(INDEX('QoL DATA'!$C$17:$WWY$228,MATCH($B110,'QoL DATA'!$A$17:$A$228,0),MATCH(AQ$3,'QoL DATA'!$C$16:$WWY$16,0)),"-")</f>
        <v>47.444789195108598</v>
      </c>
      <c r="AR110" s="301">
        <f>IFERROR(INDEX('QoL DATA'!$C$17:$WWY$228,MATCH($B110,'QoL DATA'!$A$17:$A$228,0),MATCH(AR$3,'QoL DATA'!$C$16:$WWY$16,0)),"-")</f>
        <v>3.58</v>
      </c>
      <c r="AS110" s="301">
        <f>IFERROR(INDEX('QoL DATA'!$C$17:$WWY$228,MATCH($B110,'QoL DATA'!$A$17:$A$228,0),MATCH(AS$3,'QoL DATA'!$C$16:$WWY$16,0)),"-")</f>
        <v>3.0588472574866086</v>
      </c>
      <c r="AT110" s="301">
        <f>IFERROR(INDEX('QoL DATA'!$C$17:$WWY$228,MATCH($B110,'QoL DATA'!$A$17:$A$228,0),MATCH(AT$3,'QoL DATA'!$C$16:$WWY$16,0)),"-")</f>
        <v>59.978183697988769</v>
      </c>
      <c r="AU110" s="327"/>
    </row>
    <row r="111" spans="1:47">
      <c r="A111" s="325" t="str">
        <f>'TQoL Indexes'!B89</f>
        <v>Lenart</v>
      </c>
      <c r="B111" s="326">
        <f>'TQoL Indexes'!C89</f>
        <v>58</v>
      </c>
      <c r="C111" s="301">
        <f>IFERROR(INDEX('QoL DATA'!$C$17:$WWY$228,MATCH($B111,'QoL DATA'!$A$17:$A$228,0),MATCH(C$3,'QoL DATA'!$C$16:$WWY$16,0)),"-")</f>
        <v>64.059325477448198</v>
      </c>
      <c r="D111" s="301">
        <f>IFERROR(INDEX('QoL DATA'!$C$17:$WWY$228,MATCH($B111,'QoL DATA'!$A$17:$A$228,0),MATCH(D$3,'QoL DATA'!$C$16:$WWY$16,0)),"-")</f>
        <v>90.9</v>
      </c>
      <c r="E111" s="301">
        <f>IFERROR(INDEX('QoL DATA'!$C$17:$WWY$228,MATCH($B111,'QoL DATA'!$A$17:$A$228,0),MATCH(E$3,'QoL DATA'!$C$16:$WWY$16,0)),"-")</f>
        <v>521.4</v>
      </c>
      <c r="F111" s="301">
        <f>IFERROR(INDEX('QoL DATA'!$C$17:$WWY$228,MATCH($B111,'QoL DATA'!$A$17:$A$228,0),MATCH(F$3,'QoL DATA'!$C$16:$WWY$16,0)),"-")</f>
        <v>69.167930913758909</v>
      </c>
      <c r="G111" s="301">
        <f>IFERROR(INDEX('QoL DATA'!$C$17:$WWY$228,MATCH($B111,'QoL DATA'!$A$17:$A$228,0),MATCH(G$3,'QoL DATA'!$C$16:$WWY$16,0)),"-")</f>
        <v>94.643482319990667</v>
      </c>
      <c r="H111" s="301">
        <f>IFERROR(INDEX('QoL DATA'!$C$17:$WWY$228,MATCH($B111,'QoL DATA'!$A$17:$A$228,0),MATCH(H$3,'QoL DATA'!$C$16:$WWY$16,0)),"-")</f>
        <v>4</v>
      </c>
      <c r="I111" s="301">
        <f>IFERROR(INDEX('QoL DATA'!$C$17:$WWY$228,MATCH($B111,'QoL DATA'!$A$17:$A$228,0),MATCH(I$3,'QoL DATA'!$C$16:$WWY$16,0)),"-")</f>
        <v>73.076020647583292</v>
      </c>
      <c r="J111" s="301">
        <f>IFERROR(INDEX('QoL DATA'!$C$17:$WWY$228,MATCH($B111,'QoL DATA'!$A$17:$A$228,0),MATCH(J$3,'QoL DATA'!$C$16:$WWY$16,0)),"-")</f>
        <v>83.802077255222315</v>
      </c>
      <c r="K111" s="301">
        <f>IFERROR(INDEX('QoL DATA'!$C$17:$WWY$228,MATCH($B111,'QoL DATA'!$A$17:$A$228,0),MATCH(K$3,'QoL DATA'!$C$16:$WWY$16,0)),"-")</f>
        <v>81.8</v>
      </c>
      <c r="L111" s="301">
        <f>IFERROR(INDEX('QoL DATA'!$C$17:$WWY$228,MATCH($B111,'QoL DATA'!$A$17:$A$228,0),MATCH(L$3,'QoL DATA'!$C$16:$WWY$16,0)),"-")</f>
        <v>0.52246603970741901</v>
      </c>
      <c r="M111" s="301">
        <f>IFERROR(INDEX('QoL DATA'!$C$17:$WWY$228,MATCH($B111,'QoL DATA'!$A$17:$A$228,0),MATCH(M$3,'QoL DATA'!$C$16:$WWY$16,0)),"-")</f>
        <v>33.6</v>
      </c>
      <c r="N111" s="301">
        <f>IFERROR(INDEX('QoL DATA'!$C$17:$WWY$228,MATCH($B111,'QoL DATA'!$A$17:$A$228,0),MATCH(N$3,'QoL DATA'!$C$16:$WWY$16,0)),"-")</f>
        <v>127.4</v>
      </c>
      <c r="O111" s="301">
        <f>IFERROR(INDEX('QoL DATA'!$C$17:$WWY$228,MATCH($B111,'QoL DATA'!$A$17:$A$228,0),MATCH(O$3,'QoL DATA'!$C$16:$WWY$16,0)),"-")</f>
        <v>2.9152133145804031</v>
      </c>
      <c r="P111" s="301">
        <f>IFERROR(INDEX('QoL DATA'!$C$17:$WWY$228,MATCH($B111,'QoL DATA'!$A$17:$A$228,0),MATCH(P$3,'QoL DATA'!$C$16:$WWY$16,0)),"-")</f>
        <v>72.447193371455242</v>
      </c>
      <c r="Q111" s="301" t="str">
        <f>IFERROR(INDEX('QoL DATA'!$C$17:$WWY$228,MATCH($B111,'QoL DATA'!$A$17:$A$228,0),MATCH(Q$3,'QoL DATA'!$C$16:$WWY$16,0)),"-")</f>
        <v>-</v>
      </c>
      <c r="R111" s="301" t="str">
        <f>IFERROR(INDEX('QoL DATA'!$C$17:$WWY$228,MATCH($B111,'QoL DATA'!$A$17:$A$228,0),MATCH(R$3,'QoL DATA'!$C$16:$WWY$16,0)),"-")</f>
        <v>-</v>
      </c>
      <c r="S111" s="301">
        <f>IFERROR(INDEX('QoL DATA'!$C$17:$WWY$228,MATCH($B111,'QoL DATA'!$A$17:$A$228,0),MATCH(S$3,'QoL DATA'!$C$16:$WWY$16,0)),"-")</f>
        <v>82.90891863081842</v>
      </c>
      <c r="T111" s="301">
        <f>IFERROR(INDEX('QoL DATA'!$C$17:$WWY$228,MATCH($B111,'QoL DATA'!$A$17:$A$228,0),MATCH(T$3,'QoL DATA'!$C$16:$WWY$16,0)),"-")</f>
        <v>1.5948814299497283</v>
      </c>
      <c r="U111" s="301">
        <f>IFERROR(INDEX('QoL DATA'!$C$17:$WWY$228,MATCH($B111,'QoL DATA'!$A$17:$A$228,0),MATCH(U$3,'QoL DATA'!$C$16:$WWY$16,0)),"-")</f>
        <v>29.959564521607998</v>
      </c>
      <c r="V111" s="301">
        <f>IFERROR(INDEX('QoL DATA'!$C$17:$WWY$228,MATCH($B111,'QoL DATA'!$A$17:$A$228,0),MATCH(V$3,'QoL DATA'!$C$16:$WWY$16,0)),"-")</f>
        <v>0.75599868636500001</v>
      </c>
      <c r="W111" s="301">
        <f>IFERROR(INDEX('QoL DATA'!$C$17:$WWY$228,MATCH($B111,'QoL DATA'!$A$17:$A$228,0),MATCH(W$3,'QoL DATA'!$C$16:$WWY$16,0)),"-")</f>
        <v>33.8549657676</v>
      </c>
      <c r="X111" s="301" t="str">
        <f>IFERROR(INDEX('QoL DATA'!$C$17:$WWY$228,MATCH($B111,'QoL DATA'!$A$17:$A$228,0),MATCH(X$3,'QoL DATA'!$C$16:$WWY$16,0)),"-")</f>
        <v>-</v>
      </c>
      <c r="Y111" s="301">
        <f>IFERROR(INDEX('QoL DATA'!$C$17:$WWY$228,MATCH($B111,'QoL DATA'!$A$17:$A$228,0),MATCH(Y$3,'QoL DATA'!$C$16:$WWY$16,0)),"-")</f>
        <v>1012.08</v>
      </c>
      <c r="Z111" s="301">
        <f>IFERROR(INDEX('QoL DATA'!$C$17:$WWY$228,MATCH($B111,'QoL DATA'!$A$17:$A$228,0),MATCH(Z$3,'QoL DATA'!$C$16:$WWY$16,0)),"-")</f>
        <v>4.68</v>
      </c>
      <c r="AA111" s="301">
        <f>IFERROR(INDEX('QoL DATA'!$C$17:$WWY$228,MATCH($B111,'QoL DATA'!$A$17:$A$228,0),MATCH(AA$3,'QoL DATA'!$C$16:$WWY$16,0)),"-")</f>
        <v>0.10871534698314914</v>
      </c>
      <c r="AB111" s="301">
        <f>IFERROR(INDEX('QoL DATA'!$C$17:$WWY$228,MATCH($B111,'QoL DATA'!$A$17:$A$228,0),MATCH(AB$3,'QoL DATA'!$C$16:$WWY$16,0)),"-")</f>
        <v>0.9</v>
      </c>
      <c r="AC111" s="301">
        <f>IFERROR(INDEX('QoL DATA'!$C$17:$WWY$228,MATCH($B111,'QoL DATA'!$A$17:$A$228,0),MATCH(AC$3,'QoL DATA'!$C$16:$WWY$16,0)),"-")</f>
        <v>9316.6200000000008</v>
      </c>
      <c r="AD111" s="301">
        <f>IFERROR(INDEX('QoL DATA'!$C$17:$WWY$228,MATCH($B111,'QoL DATA'!$A$17:$A$228,0),MATCH(AD$3,'QoL DATA'!$C$16:$WWY$16,0)),"-")</f>
        <v>7.3228558159998043</v>
      </c>
      <c r="AE111" s="301">
        <f>IFERROR(INDEX('QoL DATA'!$C$17:$WWY$228,MATCH($B111,'QoL DATA'!$A$17:$A$228,0),MATCH(AE$3,'QoL DATA'!$C$16:$WWY$16,0)),"-")</f>
        <v>26.071277047093766</v>
      </c>
      <c r="AF111" s="301">
        <f>IFERROR(INDEX('QoL DATA'!$C$17:$WWY$228,MATCH($B111,'QoL DATA'!$A$17:$A$228,0),MATCH(AF$3,'QoL DATA'!$C$16:$WWY$16,0)),"-")</f>
        <v>16.5</v>
      </c>
      <c r="AG111" s="301">
        <f>IFERROR(INDEX('QoL DATA'!$C$17:$WWY$228,MATCH($B111,'QoL DATA'!$A$17:$A$228,0),MATCH(AG$3,'QoL DATA'!$C$16:$WWY$16,0)),"-")</f>
        <v>18.11</v>
      </c>
      <c r="AH111" s="301" t="str">
        <f>IFERROR(INDEX('QoL DATA'!$C$17:$WWY$228,MATCH($B111,'QoL DATA'!$A$17:$A$228,0),MATCH(AH$3,'QoL DATA'!$C$16:$WWY$16,0)),"-")</f>
        <v>-</v>
      </c>
      <c r="AI111" s="301">
        <f>IFERROR(INDEX('QoL DATA'!$C$17:$WWY$228,MATCH($B111,'QoL DATA'!$A$17:$A$228,0),MATCH(AI$3,'QoL DATA'!$C$16:$WWY$16,0)),"-")</f>
        <v>8.3473071693635372</v>
      </c>
      <c r="AJ111" s="301">
        <f>IFERROR(INDEX('QoL DATA'!$C$17:$WWY$228,MATCH($B111,'QoL DATA'!$A$17:$A$228,0),MATCH(AJ$3,'QoL DATA'!$C$16:$WWY$16,0)),"-")</f>
        <v>116.24860263142132</v>
      </c>
      <c r="AK111" s="301">
        <f>IFERROR(INDEX('QoL DATA'!$C$17:$WWY$228,MATCH($B111,'QoL DATA'!$A$17:$A$228,0),MATCH(AK$3,'QoL DATA'!$C$16:$WWY$16,0)),"-")</f>
        <v>13.52</v>
      </c>
      <c r="AL111" s="301">
        <f>IFERROR(INDEX('QoL DATA'!$C$17:$WWY$228,MATCH($B111,'QoL DATA'!$A$17:$A$228,0),MATCH(AL$3,'QoL DATA'!$C$16:$WWY$16,0)),"-")</f>
        <v>13.82</v>
      </c>
      <c r="AM111" s="301">
        <f>IFERROR(INDEX('QoL DATA'!$C$17:$WWY$228,MATCH($B111,'QoL DATA'!$A$17:$A$228,0),MATCH(AM$3,'QoL DATA'!$C$16:$WWY$16,0)),"-")</f>
        <v>7.3</v>
      </c>
      <c r="AN111" s="301">
        <f>IFERROR(INDEX('QoL DATA'!$C$17:$WWY$228,MATCH($B111,'QoL DATA'!$A$17:$A$228,0),MATCH(AN$3,'QoL DATA'!$C$16:$WWY$16,0)),"-")</f>
        <v>64.86</v>
      </c>
      <c r="AO111" s="301">
        <f>IFERROR(INDEX('QoL DATA'!$C$17:$WWY$228,MATCH($B111,'QoL DATA'!$A$17:$A$228,0),MATCH(AO$3,'QoL DATA'!$C$16:$WWY$16,0)),"-")</f>
        <v>2.777902270103886</v>
      </c>
      <c r="AP111" s="301">
        <f>IFERROR(INDEX('QoL DATA'!$C$17:$WWY$228,MATCH($B111,'QoL DATA'!$A$17:$A$228,0),MATCH(AP$3,'QoL DATA'!$C$16:$WWY$16,0)),"-")</f>
        <v>80.75</v>
      </c>
      <c r="AQ111" s="301">
        <f>IFERROR(INDEX('QoL DATA'!$C$17:$WWY$228,MATCH($B111,'QoL DATA'!$A$17:$A$228,0),MATCH(AQ$3,'QoL DATA'!$C$16:$WWY$16,0)),"-")</f>
        <v>47.770600283598554</v>
      </c>
      <c r="AR111" s="301">
        <f>IFERROR(INDEX('QoL DATA'!$C$17:$WWY$228,MATCH($B111,'QoL DATA'!$A$17:$A$228,0),MATCH(AR$3,'QoL DATA'!$C$16:$WWY$16,0)),"-")</f>
        <v>3.57</v>
      </c>
      <c r="AS111" s="301">
        <f>IFERROR(INDEX('QoL DATA'!$C$17:$WWY$228,MATCH($B111,'QoL DATA'!$A$17:$A$228,0),MATCH(AS$3,'QoL DATA'!$C$16:$WWY$16,0)),"-")</f>
        <v>7.4074075894171818</v>
      </c>
      <c r="AT111" s="301">
        <f>IFERROR(INDEX('QoL DATA'!$C$17:$WWY$228,MATCH($B111,'QoL DATA'!$A$17:$A$228,0),MATCH(AT$3,'QoL DATA'!$C$16:$WWY$16,0)),"-")</f>
        <v>25.900616517735131</v>
      </c>
      <c r="AU111" s="327"/>
    </row>
    <row r="112" spans="1:47">
      <c r="A112" s="325" t="str">
        <f>'TQoL Indexes'!B90</f>
        <v>Lendava/Lendva</v>
      </c>
      <c r="B112" s="326">
        <f>'TQoL Indexes'!C90</f>
        <v>59</v>
      </c>
      <c r="C112" s="301">
        <f>IFERROR(INDEX('QoL DATA'!$C$17:$WWY$228,MATCH($B112,'QoL DATA'!$A$17:$A$228,0),MATCH(C$3,'QoL DATA'!$C$16:$WWY$16,0)),"-")</f>
        <v>91.634491634491638</v>
      </c>
      <c r="D112" s="301">
        <f>IFERROR(INDEX('QoL DATA'!$C$17:$WWY$228,MATCH($B112,'QoL DATA'!$A$17:$A$228,0),MATCH(D$3,'QoL DATA'!$C$16:$WWY$16,0)),"-")</f>
        <v>87.9</v>
      </c>
      <c r="E112" s="301">
        <f>IFERROR(INDEX('QoL DATA'!$C$17:$WWY$228,MATCH($B112,'QoL DATA'!$A$17:$A$228,0),MATCH(E$3,'QoL DATA'!$C$16:$WWY$16,0)),"-")</f>
        <v>416.1</v>
      </c>
      <c r="F112" s="301">
        <f>IFERROR(INDEX('QoL DATA'!$C$17:$WWY$228,MATCH($B112,'QoL DATA'!$A$17:$A$228,0),MATCH(F$3,'QoL DATA'!$C$16:$WWY$16,0)),"-")</f>
        <v>82.050315650617165</v>
      </c>
      <c r="G112" s="301">
        <f>IFERROR(INDEX('QoL DATA'!$C$17:$WWY$228,MATCH($B112,'QoL DATA'!$A$17:$A$228,0),MATCH(G$3,'QoL DATA'!$C$16:$WWY$16,0)),"-")</f>
        <v>98.511259775746723</v>
      </c>
      <c r="H112" s="301">
        <f>IFERROR(INDEX('QoL DATA'!$C$17:$WWY$228,MATCH($B112,'QoL DATA'!$A$17:$A$228,0),MATCH(H$3,'QoL DATA'!$C$16:$WWY$16,0)),"-")</f>
        <v>3</v>
      </c>
      <c r="I112" s="301">
        <f>IFERROR(INDEX('QoL DATA'!$C$17:$WWY$228,MATCH($B112,'QoL DATA'!$A$17:$A$228,0),MATCH(I$3,'QoL DATA'!$C$16:$WWY$16,0)),"-")</f>
        <v>50.178470787150097</v>
      </c>
      <c r="J112" s="301">
        <f>IFERROR(INDEX('QoL DATA'!$C$17:$WWY$228,MATCH($B112,'QoL DATA'!$A$17:$A$228,0),MATCH(J$3,'QoL DATA'!$C$16:$WWY$16,0)),"-")</f>
        <v>99.924620748139077</v>
      </c>
      <c r="K112" s="301">
        <f>IFERROR(INDEX('QoL DATA'!$C$17:$WWY$228,MATCH($B112,'QoL DATA'!$A$17:$A$228,0),MATCH(K$3,'QoL DATA'!$C$16:$WWY$16,0)),"-")</f>
        <v>50.39</v>
      </c>
      <c r="L112" s="301">
        <f>IFERROR(INDEX('QoL DATA'!$C$17:$WWY$228,MATCH($B112,'QoL DATA'!$A$17:$A$228,0),MATCH(L$3,'QoL DATA'!$C$16:$WWY$16,0)),"-")</f>
        <v>0.46296296296296291</v>
      </c>
      <c r="M112" s="301">
        <f>IFERROR(INDEX('QoL DATA'!$C$17:$WWY$228,MATCH($B112,'QoL DATA'!$A$17:$A$228,0),MATCH(M$3,'QoL DATA'!$C$16:$WWY$16,0)),"-")</f>
        <v>50.9</v>
      </c>
      <c r="N112" s="301">
        <f>IFERROR(INDEX('QoL DATA'!$C$17:$WWY$228,MATCH($B112,'QoL DATA'!$A$17:$A$228,0),MATCH(N$3,'QoL DATA'!$C$16:$WWY$16,0)),"-")</f>
        <v>87.7</v>
      </c>
      <c r="O112" s="301">
        <f>IFERROR(INDEX('QoL DATA'!$C$17:$WWY$228,MATCH($B112,'QoL DATA'!$A$17:$A$228,0),MATCH(O$3,'QoL DATA'!$C$16:$WWY$16,0)),"-")</f>
        <v>2.458573610845904</v>
      </c>
      <c r="P112" s="301">
        <f>IFERROR(INDEX('QoL DATA'!$C$17:$WWY$228,MATCH($B112,'QoL DATA'!$A$17:$A$228,0),MATCH(P$3,'QoL DATA'!$C$16:$WWY$16,0)),"-")</f>
        <v>73.240365589371521</v>
      </c>
      <c r="Q112" s="301" t="str">
        <f>IFERROR(INDEX('QoL DATA'!$C$17:$WWY$228,MATCH($B112,'QoL DATA'!$A$17:$A$228,0),MATCH(Q$3,'QoL DATA'!$C$16:$WWY$16,0)),"-")</f>
        <v>-</v>
      </c>
      <c r="R112" s="301" t="str">
        <f>IFERROR(INDEX('QoL DATA'!$C$17:$WWY$228,MATCH($B112,'QoL DATA'!$A$17:$A$228,0),MATCH(R$3,'QoL DATA'!$C$16:$WWY$16,0)),"-")</f>
        <v>-</v>
      </c>
      <c r="S112" s="301">
        <f>IFERROR(INDEX('QoL DATA'!$C$17:$WWY$228,MATCH($B112,'QoL DATA'!$A$17:$A$228,0),MATCH(S$3,'QoL DATA'!$C$16:$WWY$16,0)),"-")</f>
        <v>200.68807339449543</v>
      </c>
      <c r="T112" s="301">
        <f>IFERROR(INDEX('QoL DATA'!$C$17:$WWY$228,MATCH($B112,'QoL DATA'!$A$17:$A$228,0),MATCH(T$3,'QoL DATA'!$C$16:$WWY$16,0)),"-")</f>
        <v>3.6740810219304123</v>
      </c>
      <c r="U112" s="301">
        <f>IFERROR(INDEX('QoL DATA'!$C$17:$WWY$228,MATCH($B112,'QoL DATA'!$A$17:$A$228,0),MATCH(U$3,'QoL DATA'!$C$16:$WWY$16,0)),"-")</f>
        <v>31.136568661935215</v>
      </c>
      <c r="V112" s="301">
        <f>IFERROR(INDEX('QoL DATA'!$C$17:$WWY$228,MATCH($B112,'QoL DATA'!$A$17:$A$228,0),MATCH(V$3,'QoL DATA'!$C$16:$WWY$16,0)),"-")</f>
        <v>1.8227018377399999</v>
      </c>
      <c r="W112" s="301">
        <f>IFERROR(INDEX('QoL DATA'!$C$17:$WWY$228,MATCH($B112,'QoL DATA'!$A$17:$A$228,0),MATCH(W$3,'QoL DATA'!$C$16:$WWY$16,0)),"-")</f>
        <v>51.304843482000003</v>
      </c>
      <c r="X112" s="301" t="str">
        <f>IFERROR(INDEX('QoL DATA'!$C$17:$WWY$228,MATCH($B112,'QoL DATA'!$A$17:$A$228,0),MATCH(X$3,'QoL DATA'!$C$16:$WWY$16,0)),"-")</f>
        <v>-</v>
      </c>
      <c r="Y112" s="301">
        <f>IFERROR(INDEX('QoL DATA'!$C$17:$WWY$228,MATCH($B112,'QoL DATA'!$A$17:$A$228,0),MATCH(Y$3,'QoL DATA'!$C$16:$WWY$16,0)),"-")</f>
        <v>1039.76</v>
      </c>
      <c r="Z112" s="301">
        <f>IFERROR(INDEX('QoL DATA'!$C$17:$WWY$228,MATCH($B112,'QoL DATA'!$A$17:$A$228,0),MATCH(Z$3,'QoL DATA'!$C$16:$WWY$16,0)),"-")</f>
        <v>6.93</v>
      </c>
      <c r="AA112" s="301">
        <f>IFERROR(INDEX('QoL DATA'!$C$17:$WWY$228,MATCH($B112,'QoL DATA'!$A$17:$A$228,0),MATCH(AA$3,'QoL DATA'!$C$16:$WWY$16,0)),"-")</f>
        <v>2.9652952625391561E-2</v>
      </c>
      <c r="AB112" s="301">
        <f>IFERROR(INDEX('QoL DATA'!$C$17:$WWY$228,MATCH($B112,'QoL DATA'!$A$17:$A$228,0),MATCH(AB$3,'QoL DATA'!$C$16:$WWY$16,0)),"-")</f>
        <v>1.41</v>
      </c>
      <c r="AC112" s="301">
        <f>IFERROR(INDEX('QoL DATA'!$C$17:$WWY$228,MATCH($B112,'QoL DATA'!$A$17:$A$228,0),MATCH(AC$3,'QoL DATA'!$C$16:$WWY$16,0)),"-")</f>
        <v>9089.9599999999991</v>
      </c>
      <c r="AD112" s="301">
        <f>IFERROR(INDEX('QoL DATA'!$C$17:$WWY$228,MATCH($B112,'QoL DATA'!$A$17:$A$228,0),MATCH(AD$3,'QoL DATA'!$C$16:$WWY$16,0)),"-")</f>
        <v>15.244546094299787</v>
      </c>
      <c r="AE112" s="301">
        <f>IFERROR(INDEX('QoL DATA'!$C$17:$WWY$228,MATCH($B112,'QoL DATA'!$A$17:$A$228,0),MATCH(AE$3,'QoL DATA'!$C$16:$WWY$16,0)),"-")</f>
        <v>24.171904195685411</v>
      </c>
      <c r="AF112" s="301">
        <f>IFERROR(INDEX('QoL DATA'!$C$17:$WWY$228,MATCH($B112,'QoL DATA'!$A$17:$A$228,0),MATCH(AF$3,'QoL DATA'!$C$16:$WWY$16,0)),"-")</f>
        <v>15.1</v>
      </c>
      <c r="AG112" s="301">
        <f>IFERROR(INDEX('QoL DATA'!$C$17:$WWY$228,MATCH($B112,'QoL DATA'!$A$17:$A$228,0),MATCH(AG$3,'QoL DATA'!$C$16:$WWY$16,0)),"-")</f>
        <v>20.97</v>
      </c>
      <c r="AH112" s="301" t="str">
        <f>IFERROR(INDEX('QoL DATA'!$C$17:$WWY$228,MATCH($B112,'QoL DATA'!$A$17:$A$228,0),MATCH(AH$3,'QoL DATA'!$C$16:$WWY$16,0)),"-")</f>
        <v>-</v>
      </c>
      <c r="AI112" s="301">
        <f>IFERROR(INDEX('QoL DATA'!$C$17:$WWY$228,MATCH($B112,'QoL DATA'!$A$17:$A$228,0),MATCH(AI$3,'QoL DATA'!$C$16:$WWY$16,0)),"-")</f>
        <v>5.0753156529259149</v>
      </c>
      <c r="AJ112" s="301">
        <f>IFERROR(INDEX('QoL DATA'!$C$17:$WWY$228,MATCH($B112,'QoL DATA'!$A$17:$A$228,0),MATCH(AJ$3,'QoL DATA'!$C$16:$WWY$16,0)),"-")</f>
        <v>63.126423150961706</v>
      </c>
      <c r="AK112" s="301">
        <f>IFERROR(INDEX('QoL DATA'!$C$17:$WWY$228,MATCH($B112,'QoL DATA'!$A$17:$A$228,0),MATCH(AK$3,'QoL DATA'!$C$16:$WWY$16,0)),"-")</f>
        <v>10.130000000000001</v>
      </c>
      <c r="AL112" s="301">
        <f>IFERROR(INDEX('QoL DATA'!$C$17:$WWY$228,MATCH($B112,'QoL DATA'!$A$17:$A$228,0),MATCH(AL$3,'QoL DATA'!$C$16:$WWY$16,0)),"-")</f>
        <v>16.27</v>
      </c>
      <c r="AM112" s="301">
        <f>IFERROR(INDEX('QoL DATA'!$C$17:$WWY$228,MATCH($B112,'QoL DATA'!$A$17:$A$228,0),MATCH(AM$3,'QoL DATA'!$C$16:$WWY$16,0)),"-")</f>
        <v>6.9</v>
      </c>
      <c r="AN112" s="301">
        <f>IFERROR(INDEX('QoL DATA'!$C$17:$WWY$228,MATCH($B112,'QoL DATA'!$A$17:$A$228,0),MATCH(AN$3,'QoL DATA'!$C$16:$WWY$16,0)),"-")</f>
        <v>57.2</v>
      </c>
      <c r="AO112" s="301">
        <f>IFERROR(INDEX('QoL DATA'!$C$17:$WWY$228,MATCH($B112,'QoL DATA'!$A$17:$A$228,0),MATCH(AO$3,'QoL DATA'!$C$16:$WWY$16,0)),"-")</f>
        <v>2.0869785656841149</v>
      </c>
      <c r="AP112" s="301">
        <f>IFERROR(INDEX('QoL DATA'!$C$17:$WWY$228,MATCH($B112,'QoL DATA'!$A$17:$A$228,0),MATCH(AP$3,'QoL DATA'!$C$16:$WWY$16,0)),"-")</f>
        <v>71.13</v>
      </c>
      <c r="AQ112" s="301">
        <f>IFERROR(INDEX('QoL DATA'!$C$17:$WWY$228,MATCH($B112,'QoL DATA'!$A$17:$A$228,0),MATCH(AQ$3,'QoL DATA'!$C$16:$WWY$16,0)),"-")</f>
        <v>45.538251676707972</v>
      </c>
      <c r="AR112" s="301">
        <f>IFERROR(INDEX('QoL DATA'!$C$17:$WWY$228,MATCH($B112,'QoL DATA'!$A$17:$A$228,0),MATCH(AR$3,'QoL DATA'!$C$16:$WWY$16,0)),"-")</f>
        <v>3.72</v>
      </c>
      <c r="AS112" s="301">
        <f>IFERROR(INDEX('QoL DATA'!$C$17:$WWY$228,MATCH($B112,'QoL DATA'!$A$17:$A$228,0),MATCH(AS$3,'QoL DATA'!$C$16:$WWY$16,0)),"-")</f>
        <v>12.395669560532129</v>
      </c>
      <c r="AT112" s="301">
        <f>IFERROR(INDEX('QoL DATA'!$C$17:$WWY$228,MATCH($B112,'QoL DATA'!$A$17:$A$228,0),MATCH(AT$3,'QoL DATA'!$C$16:$WWY$16,0)),"-")</f>
        <v>23.907320451616076</v>
      </c>
      <c r="AU112" s="327"/>
    </row>
    <row r="113" spans="1:47">
      <c r="A113" s="325" t="str">
        <f>'TQoL Indexes'!B91</f>
        <v>Litija</v>
      </c>
      <c r="B113" s="326">
        <f>'TQoL Indexes'!C91</f>
        <v>60</v>
      </c>
      <c r="C113" s="301">
        <f>IFERROR(INDEX('QoL DATA'!$C$17:$WWY$228,MATCH($B113,'QoL DATA'!$A$17:$A$228,0),MATCH(C$3,'QoL DATA'!$C$16:$WWY$16,0)),"-")</f>
        <v>70.8</v>
      </c>
      <c r="D113" s="301">
        <f>IFERROR(INDEX('QoL DATA'!$C$17:$WWY$228,MATCH($B113,'QoL DATA'!$A$17:$A$228,0),MATCH(D$3,'QoL DATA'!$C$16:$WWY$16,0)),"-")</f>
        <v>86.8</v>
      </c>
      <c r="E113" s="301">
        <f>IFERROR(INDEX('QoL DATA'!$C$17:$WWY$228,MATCH($B113,'QoL DATA'!$A$17:$A$228,0),MATCH(E$3,'QoL DATA'!$C$16:$WWY$16,0)),"-")</f>
        <v>227.8</v>
      </c>
      <c r="F113" s="301">
        <f>IFERROR(INDEX('QoL DATA'!$C$17:$WWY$228,MATCH($B113,'QoL DATA'!$A$17:$A$228,0),MATCH(F$3,'QoL DATA'!$C$16:$WWY$16,0)),"-")</f>
        <v>50.440140845070424</v>
      </c>
      <c r="G113" s="301">
        <f>IFERROR(INDEX('QoL DATA'!$C$17:$WWY$228,MATCH($B113,'QoL DATA'!$A$17:$A$228,0),MATCH(G$3,'QoL DATA'!$C$16:$WWY$16,0)),"-")</f>
        <v>63.946177062374247</v>
      </c>
      <c r="H113" s="301">
        <f>IFERROR(INDEX('QoL DATA'!$C$17:$WWY$228,MATCH($B113,'QoL DATA'!$A$17:$A$228,0),MATCH(H$3,'QoL DATA'!$C$16:$WWY$16,0)),"-")</f>
        <v>3</v>
      </c>
      <c r="I113" s="301">
        <f>IFERROR(INDEX('QoL DATA'!$C$17:$WWY$228,MATCH($B113,'QoL DATA'!$A$17:$A$228,0),MATCH(I$3,'QoL DATA'!$C$16:$WWY$16,0)),"-")</f>
        <v>57.314963152835631</v>
      </c>
      <c r="J113" s="301">
        <f>IFERROR(INDEX('QoL DATA'!$C$17:$WWY$228,MATCH($B113,'QoL DATA'!$A$17:$A$228,0),MATCH(J$3,'QoL DATA'!$C$16:$WWY$16,0)),"-")</f>
        <v>89.920774647887328</v>
      </c>
      <c r="K113" s="301">
        <f>IFERROR(INDEX('QoL DATA'!$C$17:$WWY$228,MATCH($B113,'QoL DATA'!$A$17:$A$228,0),MATCH(K$3,'QoL DATA'!$C$16:$WWY$16,0)),"-")</f>
        <v>83.99</v>
      </c>
      <c r="L113" s="301">
        <f>IFERROR(INDEX('QoL DATA'!$C$17:$WWY$228,MATCH($B113,'QoL DATA'!$A$17:$A$228,0),MATCH(L$3,'QoL DATA'!$C$16:$WWY$16,0)),"-")</f>
        <v>5.6486439799619967</v>
      </c>
      <c r="M113" s="301">
        <f>IFERROR(INDEX('QoL DATA'!$C$17:$WWY$228,MATCH($B113,'QoL DATA'!$A$17:$A$228,0),MATCH(M$3,'QoL DATA'!$C$16:$WWY$16,0)),"-")</f>
        <v>28.8</v>
      </c>
      <c r="N113" s="301">
        <f>IFERROR(INDEX('QoL DATA'!$C$17:$WWY$228,MATCH($B113,'QoL DATA'!$A$17:$A$228,0),MATCH(N$3,'QoL DATA'!$C$16:$WWY$16,0)),"-")</f>
        <v>52.7</v>
      </c>
      <c r="O113" s="301">
        <f>IFERROR(INDEX('QoL DATA'!$C$17:$WWY$228,MATCH($B113,'QoL DATA'!$A$17:$A$228,0),MATCH(O$3,'QoL DATA'!$C$16:$WWY$16,0)),"-")</f>
        <v>1.2408580773423972</v>
      </c>
      <c r="P113" s="301">
        <f>IFERROR(INDEX('QoL DATA'!$C$17:$WWY$228,MATCH($B113,'QoL DATA'!$A$17:$A$228,0),MATCH(P$3,'QoL DATA'!$C$16:$WWY$16,0)),"-")</f>
        <v>63.594064386317903</v>
      </c>
      <c r="Q113" s="301" t="str">
        <f>IFERROR(INDEX('QoL DATA'!$C$17:$WWY$228,MATCH($B113,'QoL DATA'!$A$17:$A$228,0),MATCH(Q$3,'QoL DATA'!$C$16:$WWY$16,0)),"-")</f>
        <v>-</v>
      </c>
      <c r="R113" s="301" t="str">
        <f>IFERROR(INDEX('QoL DATA'!$C$17:$WWY$228,MATCH($B113,'QoL DATA'!$A$17:$A$228,0),MATCH(R$3,'QoL DATA'!$C$16:$WWY$16,0)),"-")</f>
        <v>-</v>
      </c>
      <c r="S113" s="301">
        <f>IFERROR(INDEX('QoL DATA'!$C$17:$WWY$228,MATCH($B113,'QoL DATA'!$A$17:$A$228,0),MATCH(S$3,'QoL DATA'!$C$16:$WWY$16,0)),"-")</f>
        <v>45.369110117311557</v>
      </c>
      <c r="T113" s="301">
        <f>IFERROR(INDEX('QoL DATA'!$C$17:$WWY$228,MATCH($B113,'QoL DATA'!$A$17:$A$228,0),MATCH(T$3,'QoL DATA'!$C$16:$WWY$16,0)),"-")</f>
        <v>3.1466818031313561</v>
      </c>
      <c r="U113" s="301">
        <f>IFERROR(INDEX('QoL DATA'!$C$17:$WWY$228,MATCH($B113,'QoL DATA'!$A$17:$A$228,0),MATCH(U$3,'QoL DATA'!$C$16:$WWY$16,0)),"-")</f>
        <v>70.922325936190859</v>
      </c>
      <c r="V113" s="301">
        <f>IFERROR(INDEX('QoL DATA'!$C$17:$WWY$228,MATCH($B113,'QoL DATA'!$A$17:$A$228,0),MATCH(V$3,'QoL DATA'!$C$16:$WWY$16,0)),"-")</f>
        <v>0.91612980313500003</v>
      </c>
      <c r="W113" s="301">
        <f>IFERROR(INDEX('QoL DATA'!$C$17:$WWY$228,MATCH($B113,'QoL DATA'!$A$17:$A$228,0),MATCH(W$3,'QoL DATA'!$C$16:$WWY$16,0)),"-")</f>
        <v>7.4782876830499996</v>
      </c>
      <c r="X113" s="301" t="str">
        <f>IFERROR(INDEX('QoL DATA'!$C$17:$WWY$228,MATCH($B113,'QoL DATA'!$A$17:$A$228,0),MATCH(X$3,'QoL DATA'!$C$16:$WWY$16,0)),"-")</f>
        <v>-</v>
      </c>
      <c r="Y113" s="301">
        <f>IFERROR(INDEX('QoL DATA'!$C$17:$WWY$228,MATCH($B113,'QoL DATA'!$A$17:$A$228,0),MATCH(Y$3,'QoL DATA'!$C$16:$WWY$16,0)),"-")</f>
        <v>903.91</v>
      </c>
      <c r="Z113" s="301">
        <f>IFERROR(INDEX('QoL DATA'!$C$17:$WWY$228,MATCH($B113,'QoL DATA'!$A$17:$A$228,0),MATCH(Z$3,'QoL DATA'!$C$16:$WWY$16,0)),"-")</f>
        <v>6.18</v>
      </c>
      <c r="AA113" s="301">
        <f>IFERROR(INDEX('QoL DATA'!$C$17:$WWY$228,MATCH($B113,'QoL DATA'!$A$17:$A$228,0),MATCH(AA$3,'QoL DATA'!$C$16:$WWY$16,0)),"-")</f>
        <v>0.11194521269590414</v>
      </c>
      <c r="AB113" s="301">
        <f>IFERROR(INDEX('QoL DATA'!$C$17:$WWY$228,MATCH($B113,'QoL DATA'!$A$17:$A$228,0),MATCH(AB$3,'QoL DATA'!$C$16:$WWY$16,0)),"-")</f>
        <v>1.57</v>
      </c>
      <c r="AC113" s="301">
        <f>IFERROR(INDEX('QoL DATA'!$C$17:$WWY$228,MATCH($B113,'QoL DATA'!$A$17:$A$228,0),MATCH(AC$3,'QoL DATA'!$C$16:$WWY$16,0)),"-")</f>
        <v>10190.459999999999</v>
      </c>
      <c r="AD113" s="301">
        <f>IFERROR(INDEX('QoL DATA'!$C$17:$WWY$228,MATCH($B113,'QoL DATA'!$A$17:$A$228,0),MATCH(AD$3,'QoL DATA'!$C$16:$WWY$16,0)),"-")</f>
        <v>6.6533211610589875</v>
      </c>
      <c r="AE113" s="301">
        <f>IFERROR(INDEX('QoL DATA'!$C$17:$WWY$228,MATCH($B113,'QoL DATA'!$A$17:$A$228,0),MATCH(AE$3,'QoL DATA'!$C$16:$WWY$16,0)),"-")</f>
        <v>26.683405615156357</v>
      </c>
      <c r="AF113" s="301">
        <f>IFERROR(INDEX('QoL DATA'!$C$17:$WWY$228,MATCH($B113,'QoL DATA'!$A$17:$A$228,0),MATCH(AF$3,'QoL DATA'!$C$16:$WWY$16,0)),"-")</f>
        <v>15.4</v>
      </c>
      <c r="AG113" s="301">
        <f>IFERROR(INDEX('QoL DATA'!$C$17:$WWY$228,MATCH($B113,'QoL DATA'!$A$17:$A$228,0),MATCH(AG$3,'QoL DATA'!$C$16:$WWY$16,0)),"-")</f>
        <v>20.91</v>
      </c>
      <c r="AH113" s="301" t="str">
        <f>IFERROR(INDEX('QoL DATA'!$C$17:$WWY$228,MATCH($B113,'QoL DATA'!$A$17:$A$228,0),MATCH(AH$3,'QoL DATA'!$C$16:$WWY$16,0)),"-")</f>
        <v>-</v>
      </c>
      <c r="AI113" s="301">
        <f>IFERROR(INDEX('QoL DATA'!$C$17:$WWY$228,MATCH($B113,'QoL DATA'!$A$17:$A$228,0),MATCH(AI$3,'QoL DATA'!$C$16:$WWY$16,0)),"-")</f>
        <v>195.33823165167513</v>
      </c>
      <c r="AJ113" s="301">
        <f>IFERROR(INDEX('QoL DATA'!$C$17:$WWY$228,MATCH($B113,'QoL DATA'!$A$17:$A$228,0),MATCH(AJ$3,'QoL DATA'!$C$16:$WWY$16,0)),"-")</f>
        <v>104.47798394989235</v>
      </c>
      <c r="AK113" s="301">
        <f>IFERROR(INDEX('QoL DATA'!$C$17:$WWY$228,MATCH($B113,'QoL DATA'!$A$17:$A$228,0),MATCH(AK$3,'QoL DATA'!$C$16:$WWY$16,0)),"-")</f>
        <v>13.66</v>
      </c>
      <c r="AL113" s="301">
        <f>IFERROR(INDEX('QoL DATA'!$C$17:$WWY$228,MATCH($B113,'QoL DATA'!$A$17:$A$228,0),MATCH(AL$3,'QoL DATA'!$C$16:$WWY$16,0)),"-")</f>
        <v>14.53</v>
      </c>
      <c r="AM113" s="301">
        <f>IFERROR(INDEX('QoL DATA'!$C$17:$WWY$228,MATCH($B113,'QoL DATA'!$A$17:$A$228,0),MATCH(AM$3,'QoL DATA'!$C$16:$WWY$16,0)),"-")</f>
        <v>7.2</v>
      </c>
      <c r="AN113" s="301">
        <f>IFERROR(INDEX('QoL DATA'!$C$17:$WWY$228,MATCH($B113,'QoL DATA'!$A$17:$A$228,0),MATCH(AN$3,'QoL DATA'!$C$16:$WWY$16,0)),"-")</f>
        <v>68.5</v>
      </c>
      <c r="AO113" s="301">
        <f>IFERROR(INDEX('QoL DATA'!$C$17:$WWY$228,MATCH($B113,'QoL DATA'!$A$17:$A$228,0),MATCH(AO$3,'QoL DATA'!$C$16:$WWY$16,0)),"-")</f>
        <v>2.4197584955922817</v>
      </c>
      <c r="AP113" s="301">
        <f>IFERROR(INDEX('QoL DATA'!$C$17:$WWY$228,MATCH($B113,'QoL DATA'!$A$17:$A$228,0),MATCH(AP$3,'QoL DATA'!$C$16:$WWY$16,0)),"-")</f>
        <v>67.59</v>
      </c>
      <c r="AQ113" s="301">
        <f>IFERROR(INDEX('QoL DATA'!$C$17:$WWY$228,MATCH($B113,'QoL DATA'!$A$17:$A$228,0),MATCH(AQ$3,'QoL DATA'!$C$16:$WWY$16,0)),"-")</f>
        <v>49.489291598023065</v>
      </c>
      <c r="AR113" s="301">
        <f>IFERROR(INDEX('QoL DATA'!$C$17:$WWY$228,MATCH($B113,'QoL DATA'!$A$17:$A$228,0),MATCH(AR$3,'QoL DATA'!$C$16:$WWY$16,0)),"-")</f>
        <v>3.55</v>
      </c>
      <c r="AS113" s="301">
        <f>IFERROR(INDEX('QoL DATA'!$C$17:$WWY$228,MATCH($B113,'QoL DATA'!$A$17:$A$228,0),MATCH(AS$3,'QoL DATA'!$C$16:$WWY$16,0)),"-")</f>
        <v>2.6470321938523722</v>
      </c>
      <c r="AT113" s="301">
        <f>IFERROR(INDEX('QoL DATA'!$C$17:$WWY$228,MATCH($B113,'QoL DATA'!$A$17:$A$228,0),MATCH(AT$3,'QoL DATA'!$C$16:$WWY$16,0)),"-")</f>
        <v>67.923793107841462</v>
      </c>
      <c r="AU113" s="327"/>
    </row>
    <row r="114" spans="1:47">
      <c r="A114" s="325" t="str">
        <f>'TQoL Indexes'!B92</f>
        <v>Ljubljana</v>
      </c>
      <c r="B114" s="326">
        <f>'TQoL Indexes'!C92</f>
        <v>61</v>
      </c>
      <c r="C114" s="301">
        <f>IFERROR(INDEX('QoL DATA'!$C$17:$WWY$228,MATCH($B114,'QoL DATA'!$A$17:$A$228,0),MATCH(C$3,'QoL DATA'!$C$16:$WWY$16,0)),"-")</f>
        <v>91.611279821119481</v>
      </c>
      <c r="D114" s="301">
        <f>IFERROR(INDEX('QoL DATA'!$C$17:$WWY$228,MATCH($B114,'QoL DATA'!$A$17:$A$228,0),MATCH(D$3,'QoL DATA'!$C$16:$WWY$16,0)),"-")</f>
        <v>71.599999999999994</v>
      </c>
      <c r="E114" s="301">
        <f>IFERROR(INDEX('QoL DATA'!$C$17:$WWY$228,MATCH($B114,'QoL DATA'!$A$17:$A$228,0),MATCH(E$3,'QoL DATA'!$C$16:$WWY$16,0)),"-")</f>
        <v>572.20000000000005</v>
      </c>
      <c r="F114" s="301">
        <f>IFERROR(INDEX('QoL DATA'!$C$17:$WWY$228,MATCH($B114,'QoL DATA'!$A$17:$A$228,0),MATCH(F$3,'QoL DATA'!$C$16:$WWY$16,0)),"-")</f>
        <v>97.765120784144912</v>
      </c>
      <c r="G114" s="301">
        <f>IFERROR(INDEX('QoL DATA'!$C$17:$WWY$228,MATCH($B114,'QoL DATA'!$A$17:$A$228,0),MATCH(G$3,'QoL DATA'!$C$16:$WWY$16,0)),"-")</f>
        <v>99.388711359835753</v>
      </c>
      <c r="H114" s="301">
        <f>IFERROR(INDEX('QoL DATA'!$C$17:$WWY$228,MATCH($B114,'QoL DATA'!$A$17:$A$228,0),MATCH(H$3,'QoL DATA'!$C$16:$WWY$16,0)),"-")</f>
        <v>1</v>
      </c>
      <c r="I114" s="301">
        <f>IFERROR(INDEX('QoL DATA'!$C$17:$WWY$228,MATCH($B114,'QoL DATA'!$A$17:$A$228,0),MATCH(I$3,'QoL DATA'!$C$16:$WWY$16,0)),"-")</f>
        <v>99.33876073286261</v>
      </c>
      <c r="J114" s="301">
        <f>IFERROR(INDEX('QoL DATA'!$C$17:$WWY$228,MATCH($B114,'QoL DATA'!$A$17:$A$228,0),MATCH(J$3,'QoL DATA'!$C$16:$WWY$16,0)),"-")</f>
        <v>99.111876417702874</v>
      </c>
      <c r="K114" s="301">
        <f>IFERROR(INDEX('QoL DATA'!$C$17:$WWY$228,MATCH($B114,'QoL DATA'!$A$17:$A$228,0),MATCH(K$3,'QoL DATA'!$C$16:$WWY$16,0)),"-")</f>
        <v>86.18</v>
      </c>
      <c r="L114" s="301">
        <f>IFERROR(INDEX('QoL DATA'!$C$17:$WWY$228,MATCH($B114,'QoL DATA'!$A$17:$A$228,0),MATCH(L$3,'QoL DATA'!$C$16:$WWY$16,0)),"-")</f>
        <v>0.21360341765468246</v>
      </c>
      <c r="M114" s="301">
        <f>IFERROR(INDEX('QoL DATA'!$C$17:$WWY$228,MATCH($B114,'QoL DATA'!$A$17:$A$228,0),MATCH(M$3,'QoL DATA'!$C$16:$WWY$16,0)),"-")</f>
        <v>81.599999999999994</v>
      </c>
      <c r="N114" s="301">
        <f>IFERROR(INDEX('QoL DATA'!$C$17:$WWY$228,MATCH($B114,'QoL DATA'!$A$17:$A$228,0),MATCH(N$3,'QoL DATA'!$C$16:$WWY$16,0)),"-")</f>
        <v>189.9</v>
      </c>
      <c r="O114" s="301">
        <f>IFERROR(INDEX('QoL DATA'!$C$17:$WWY$228,MATCH($B114,'QoL DATA'!$A$17:$A$228,0),MATCH(O$3,'QoL DATA'!$C$16:$WWY$16,0)),"-")</f>
        <v>3.192762213743054</v>
      </c>
      <c r="P114" s="301">
        <f>IFERROR(INDEX('QoL DATA'!$C$17:$WWY$228,MATCH($B114,'QoL DATA'!$A$17:$A$228,0),MATCH(P$3,'QoL DATA'!$C$16:$WWY$16,0)),"-")</f>
        <v>98.170770071361162</v>
      </c>
      <c r="Q114" s="301" t="str">
        <f>IFERROR(INDEX('QoL DATA'!$C$17:$WWY$228,MATCH($B114,'QoL DATA'!$A$17:$A$228,0),MATCH(Q$3,'QoL DATA'!$C$16:$WWY$16,0)),"-")</f>
        <v>-</v>
      </c>
      <c r="R114" s="301" t="str">
        <f>IFERROR(INDEX('QoL DATA'!$C$17:$WWY$228,MATCH($B114,'QoL DATA'!$A$17:$A$228,0),MATCH(R$3,'QoL DATA'!$C$16:$WWY$16,0)),"-")</f>
        <v>-</v>
      </c>
      <c r="S114" s="301">
        <f>IFERROR(INDEX('QoL DATA'!$C$17:$WWY$228,MATCH($B114,'QoL DATA'!$A$17:$A$228,0),MATCH(S$3,'QoL DATA'!$C$16:$WWY$16,0)),"-")</f>
        <v>31.620499603893741</v>
      </c>
      <c r="T114" s="301">
        <f>IFERROR(INDEX('QoL DATA'!$C$17:$WWY$228,MATCH($B114,'QoL DATA'!$A$17:$A$228,0),MATCH(T$3,'QoL DATA'!$C$16:$WWY$16,0)),"-")</f>
        <v>7.1230637076219701</v>
      </c>
      <c r="U114" s="301">
        <f>IFERROR(INDEX('QoL DATA'!$C$17:$WWY$228,MATCH($B114,'QoL DATA'!$A$17:$A$228,0),MATCH(U$3,'QoL DATA'!$C$16:$WWY$16,0)),"-")</f>
        <v>44.58214157101407</v>
      </c>
      <c r="V114" s="301">
        <f>IFERROR(INDEX('QoL DATA'!$C$17:$WWY$228,MATCH($B114,'QoL DATA'!$A$17:$A$228,0),MATCH(V$3,'QoL DATA'!$C$16:$WWY$16,0)),"-")</f>
        <v>1.5301667907600001</v>
      </c>
      <c r="W114" s="301">
        <f>IFERROR(INDEX('QoL DATA'!$C$17:$WWY$228,MATCH($B114,'QoL DATA'!$A$17:$A$228,0),MATCH(W$3,'QoL DATA'!$C$16:$WWY$16,0)),"-")</f>
        <v>25.195026407899999</v>
      </c>
      <c r="X114" s="301" t="str">
        <f>IFERROR(INDEX('QoL DATA'!$C$17:$WWY$228,MATCH($B114,'QoL DATA'!$A$17:$A$228,0),MATCH(X$3,'QoL DATA'!$C$16:$WWY$16,0)),"-")</f>
        <v>-</v>
      </c>
      <c r="Y114" s="301">
        <f>IFERROR(INDEX('QoL DATA'!$C$17:$WWY$228,MATCH($B114,'QoL DATA'!$A$17:$A$228,0),MATCH(Y$3,'QoL DATA'!$C$16:$WWY$16,0)),"-")</f>
        <v>791.17</v>
      </c>
      <c r="Z114" s="301">
        <f>IFERROR(INDEX('QoL DATA'!$C$17:$WWY$228,MATCH($B114,'QoL DATA'!$A$17:$A$228,0),MATCH(Z$3,'QoL DATA'!$C$16:$WWY$16,0)),"-")</f>
        <v>4.76</v>
      </c>
      <c r="AA114" s="301">
        <f>IFERROR(INDEX('QoL DATA'!$C$17:$WWY$228,MATCH($B114,'QoL DATA'!$A$17:$A$228,0),MATCH(AA$3,'QoL DATA'!$C$16:$WWY$16,0)),"-")</f>
        <v>2.438175701210624E-2</v>
      </c>
      <c r="AB114" s="301">
        <f>IFERROR(INDEX('QoL DATA'!$C$17:$WWY$228,MATCH($B114,'QoL DATA'!$A$17:$A$228,0),MATCH(AB$3,'QoL DATA'!$C$16:$WWY$16,0)),"-")</f>
        <v>1.58</v>
      </c>
      <c r="AC114" s="301">
        <f>IFERROR(INDEX('QoL DATA'!$C$17:$WWY$228,MATCH($B114,'QoL DATA'!$A$17:$A$228,0),MATCH(AC$3,'QoL DATA'!$C$16:$WWY$16,0)),"-")</f>
        <v>11553.14</v>
      </c>
      <c r="AD114" s="301">
        <f>IFERROR(INDEX('QoL DATA'!$C$17:$WWY$228,MATCH($B114,'QoL DATA'!$A$17:$A$228,0),MATCH(AD$3,'QoL DATA'!$C$16:$WWY$16,0)),"-")</f>
        <v>9.0840268896579666</v>
      </c>
      <c r="AE114" s="301">
        <f>IFERROR(INDEX('QoL DATA'!$C$17:$WWY$228,MATCH($B114,'QoL DATA'!$A$17:$A$228,0),MATCH(AE$3,'QoL DATA'!$C$16:$WWY$16,0)),"-")</f>
        <v>43.761180261657081</v>
      </c>
      <c r="AF114" s="301">
        <f>IFERROR(INDEX('QoL DATA'!$C$17:$WWY$228,MATCH($B114,'QoL DATA'!$A$17:$A$228,0),MATCH(AF$3,'QoL DATA'!$C$16:$WWY$16,0)),"-")</f>
        <v>9.8000000000000007</v>
      </c>
      <c r="AG114" s="301">
        <f>IFERROR(INDEX('QoL DATA'!$C$17:$WWY$228,MATCH($B114,'QoL DATA'!$A$17:$A$228,0),MATCH(AG$3,'QoL DATA'!$C$16:$WWY$16,0)),"-")</f>
        <v>32.68</v>
      </c>
      <c r="AH114" s="301" t="str">
        <f>IFERROR(INDEX('QoL DATA'!$C$17:$WWY$228,MATCH($B114,'QoL DATA'!$A$17:$A$228,0),MATCH(AH$3,'QoL DATA'!$C$16:$WWY$16,0)),"-")</f>
        <v>-</v>
      </c>
      <c r="AI114" s="301">
        <f>IFERROR(INDEX('QoL DATA'!$C$17:$WWY$228,MATCH($B114,'QoL DATA'!$A$17:$A$228,0),MATCH(AI$3,'QoL DATA'!$C$16:$WWY$16,0)),"-")</f>
        <v>0.21909243975820475</v>
      </c>
      <c r="AJ114" s="301">
        <f>IFERROR(INDEX('QoL DATA'!$C$17:$WWY$228,MATCH($B114,'QoL DATA'!$A$17:$A$228,0),MATCH(AJ$3,'QoL DATA'!$C$16:$WWY$16,0)),"-")</f>
        <v>135.45065810451979</v>
      </c>
      <c r="AK114" s="301">
        <f>IFERROR(INDEX('QoL DATA'!$C$17:$WWY$228,MATCH($B114,'QoL DATA'!$A$17:$A$228,0),MATCH(AK$3,'QoL DATA'!$C$16:$WWY$16,0)),"-")</f>
        <v>15.2</v>
      </c>
      <c r="AL114" s="301">
        <f>IFERROR(INDEX('QoL DATA'!$C$17:$WWY$228,MATCH($B114,'QoL DATA'!$A$17:$A$228,0),MATCH(AL$3,'QoL DATA'!$C$16:$WWY$16,0)),"-")</f>
        <v>13.85</v>
      </c>
      <c r="AM114" s="301">
        <f>IFERROR(INDEX('QoL DATA'!$C$17:$WWY$228,MATCH($B114,'QoL DATA'!$A$17:$A$228,0),MATCH(AM$3,'QoL DATA'!$C$16:$WWY$16,0)),"-")</f>
        <v>7.5</v>
      </c>
      <c r="AN114" s="301">
        <f>IFERROR(INDEX('QoL DATA'!$C$17:$WWY$228,MATCH($B114,'QoL DATA'!$A$17:$A$228,0),MATCH(AN$3,'QoL DATA'!$C$16:$WWY$16,0)),"-")</f>
        <v>72.59</v>
      </c>
      <c r="AO114" s="301">
        <f>IFERROR(INDEX('QoL DATA'!$C$17:$WWY$228,MATCH($B114,'QoL DATA'!$A$17:$A$228,0),MATCH(AO$3,'QoL DATA'!$C$16:$WWY$16,0)),"-")</f>
        <v>14.562530218879759</v>
      </c>
      <c r="AP114" s="301">
        <f>IFERROR(INDEX('QoL DATA'!$C$17:$WWY$228,MATCH($B114,'QoL DATA'!$A$17:$A$228,0),MATCH(AP$3,'QoL DATA'!$C$16:$WWY$16,0)),"-")</f>
        <v>53.07</v>
      </c>
      <c r="AQ114" s="301">
        <f>IFERROR(INDEX('QoL DATA'!$C$17:$WWY$228,MATCH($B114,'QoL DATA'!$A$17:$A$228,0),MATCH(AQ$3,'QoL DATA'!$C$16:$WWY$16,0)),"-")</f>
        <v>51.69560943643512</v>
      </c>
      <c r="AR114" s="301">
        <f>IFERROR(INDEX('QoL DATA'!$C$17:$WWY$228,MATCH($B114,'QoL DATA'!$A$17:$A$228,0),MATCH(AR$3,'QoL DATA'!$C$16:$WWY$16,0)),"-")</f>
        <v>3.69</v>
      </c>
      <c r="AS114" s="301">
        <f>IFERROR(INDEX('QoL DATA'!$C$17:$WWY$228,MATCH($B114,'QoL DATA'!$A$17:$A$228,0),MATCH(AS$3,'QoL DATA'!$C$16:$WWY$16,0)),"-")</f>
        <v>129.71017588530833</v>
      </c>
      <c r="AT114" s="301">
        <f>IFERROR(INDEX('QoL DATA'!$C$17:$WWY$228,MATCH($B114,'QoL DATA'!$A$17:$A$228,0),MATCH(AT$3,'QoL DATA'!$C$16:$WWY$16,0)),"-")</f>
        <v>40.257911231128723</v>
      </c>
      <c r="AU114" s="327"/>
    </row>
    <row r="115" spans="1:47">
      <c r="A115" s="325" t="str">
        <f>'TQoL Indexes'!B93</f>
        <v>Ljubno</v>
      </c>
      <c r="B115" s="326">
        <f>'TQoL Indexes'!C93</f>
        <v>62</v>
      </c>
      <c r="C115" s="301">
        <f>IFERROR(INDEX('QoL DATA'!$C$17:$WWY$228,MATCH($B115,'QoL DATA'!$A$17:$A$228,0),MATCH(C$3,'QoL DATA'!$C$16:$WWY$16,0)),"-")</f>
        <v>62.8</v>
      </c>
      <c r="D115" s="301">
        <f>IFERROR(INDEX('QoL DATA'!$C$17:$WWY$228,MATCH($B115,'QoL DATA'!$A$17:$A$228,0),MATCH(D$3,'QoL DATA'!$C$16:$WWY$16,0)),"-")</f>
        <v>104</v>
      </c>
      <c r="E115" s="301">
        <f>IFERROR(INDEX('QoL DATA'!$C$17:$WWY$228,MATCH($B115,'QoL DATA'!$A$17:$A$228,0),MATCH(E$3,'QoL DATA'!$C$16:$WWY$16,0)),"-")</f>
        <v>388.9</v>
      </c>
      <c r="F115" s="301">
        <f>IFERROR(INDEX('QoL DATA'!$C$17:$WWY$228,MATCH($B115,'QoL DATA'!$A$17:$A$228,0),MATCH(F$3,'QoL DATA'!$C$16:$WWY$16,0)),"-")</f>
        <v>16.87354538401862</v>
      </c>
      <c r="G115" s="301">
        <f>IFERROR(INDEX('QoL DATA'!$C$17:$WWY$228,MATCH($B115,'QoL DATA'!$A$17:$A$228,0),MATCH(G$3,'QoL DATA'!$C$16:$WWY$16,0)),"-")</f>
        <v>88.557020946470132</v>
      </c>
      <c r="H115" s="301">
        <f>IFERROR(INDEX('QoL DATA'!$C$17:$WWY$228,MATCH($B115,'QoL DATA'!$A$17:$A$228,0),MATCH(H$3,'QoL DATA'!$C$16:$WWY$16,0)),"-")</f>
        <v>4</v>
      </c>
      <c r="I115" s="301">
        <f>IFERROR(INDEX('QoL DATA'!$C$17:$WWY$228,MATCH($B115,'QoL DATA'!$A$17:$A$228,0),MATCH(I$3,'QoL DATA'!$C$16:$WWY$16,0)),"-")</f>
        <v>82.644305772230879</v>
      </c>
      <c r="J115" s="301">
        <f>IFERROR(INDEX('QoL DATA'!$C$17:$WWY$228,MATCH($B115,'QoL DATA'!$A$17:$A$228,0),MATCH(J$3,'QoL DATA'!$C$16:$WWY$16,0)),"-")</f>
        <v>89.061287820015508</v>
      </c>
      <c r="K115" s="301">
        <f>IFERROR(INDEX('QoL DATA'!$C$17:$WWY$228,MATCH($B115,'QoL DATA'!$A$17:$A$228,0),MATCH(K$3,'QoL DATA'!$C$16:$WWY$16,0)),"-")</f>
        <v>0.13</v>
      </c>
      <c r="L115" s="301">
        <f>IFERROR(INDEX('QoL DATA'!$C$17:$WWY$228,MATCH($B115,'QoL DATA'!$A$17:$A$228,0),MATCH(L$3,'QoL DATA'!$C$16:$WWY$16,0)),"-")</f>
        <v>23.97119341563786</v>
      </c>
      <c r="M115" s="301">
        <f>IFERROR(INDEX('QoL DATA'!$C$17:$WWY$228,MATCH($B115,'QoL DATA'!$A$17:$A$228,0),MATCH(M$3,'QoL DATA'!$C$16:$WWY$16,0)),"-")</f>
        <v>36</v>
      </c>
      <c r="N115" s="301">
        <f>IFERROR(INDEX('QoL DATA'!$C$17:$WWY$228,MATCH($B115,'QoL DATA'!$A$17:$A$228,0),MATCH(N$3,'QoL DATA'!$C$16:$WWY$16,0)),"-")</f>
        <v>107.7</v>
      </c>
      <c r="O115" s="301">
        <f>IFERROR(INDEX('QoL DATA'!$C$17:$WWY$228,MATCH($B115,'QoL DATA'!$A$17:$A$228,0),MATCH(O$3,'QoL DATA'!$C$16:$WWY$16,0)),"-")</f>
        <v>0.60304212168486737</v>
      </c>
      <c r="P115" s="301">
        <f>IFERROR(INDEX('QoL DATA'!$C$17:$WWY$228,MATCH($B115,'QoL DATA'!$A$17:$A$228,0),MATCH(P$3,'QoL DATA'!$C$16:$WWY$16,0)),"-")</f>
        <v>58.61132660977502</v>
      </c>
      <c r="Q115" s="301" t="str">
        <f>IFERROR(INDEX('QoL DATA'!$C$17:$WWY$228,MATCH($B115,'QoL DATA'!$A$17:$A$228,0),MATCH(Q$3,'QoL DATA'!$C$16:$WWY$16,0)),"-")</f>
        <v>-</v>
      </c>
      <c r="R115" s="301" t="str">
        <f>IFERROR(INDEX('QoL DATA'!$C$17:$WWY$228,MATCH($B115,'QoL DATA'!$A$17:$A$228,0),MATCH(R$3,'QoL DATA'!$C$16:$WWY$16,0)),"-")</f>
        <v>-</v>
      </c>
      <c r="S115" s="301">
        <f>IFERROR(INDEX('QoL DATA'!$C$17:$WWY$228,MATCH($B115,'QoL DATA'!$A$17:$A$228,0),MATCH(S$3,'QoL DATA'!$C$16:$WWY$16,0)),"-")</f>
        <v>117.7856301531213</v>
      </c>
      <c r="T115" s="301">
        <f>IFERROR(INDEX('QoL DATA'!$C$17:$WWY$228,MATCH($B115,'QoL DATA'!$A$17:$A$228,0),MATCH(T$3,'QoL DATA'!$C$16:$WWY$16,0)),"-")</f>
        <v>3.5311218784942229</v>
      </c>
      <c r="U115" s="301">
        <f>IFERROR(INDEX('QoL DATA'!$C$17:$WWY$228,MATCH($B115,'QoL DATA'!$A$17:$A$228,0),MATCH(U$3,'QoL DATA'!$C$16:$WWY$16,0)),"-")</f>
        <v>77.524223406167991</v>
      </c>
      <c r="V115" s="301">
        <f>IFERROR(INDEX('QoL DATA'!$C$17:$WWY$228,MATCH($B115,'QoL DATA'!$A$17:$A$228,0),MATCH(V$3,'QoL DATA'!$C$16:$WWY$16,0)),"-")</f>
        <v>0.52263578363700003</v>
      </c>
      <c r="W115" s="301">
        <f>IFERROR(INDEX('QoL DATA'!$C$17:$WWY$228,MATCH($B115,'QoL DATA'!$A$17:$A$228,0),MATCH(W$3,'QoL DATA'!$C$16:$WWY$16,0)),"-")</f>
        <v>24.233727737799999</v>
      </c>
      <c r="X115" s="301" t="str">
        <f>IFERROR(INDEX('QoL DATA'!$C$17:$WWY$228,MATCH($B115,'QoL DATA'!$A$17:$A$228,0),MATCH(X$3,'QoL DATA'!$C$16:$WWY$16,0)),"-")</f>
        <v>-</v>
      </c>
      <c r="Y115" s="301">
        <f>IFERROR(INDEX('QoL DATA'!$C$17:$WWY$228,MATCH($B115,'QoL DATA'!$A$17:$A$228,0),MATCH(Y$3,'QoL DATA'!$C$16:$WWY$16,0)),"-")</f>
        <v>1203.06</v>
      </c>
      <c r="Z115" s="301">
        <f>IFERROR(INDEX('QoL DATA'!$C$17:$WWY$228,MATCH($B115,'QoL DATA'!$A$17:$A$228,0),MATCH(Z$3,'QoL DATA'!$C$16:$WWY$16,0)),"-")</f>
        <v>4.7</v>
      </c>
      <c r="AA115" s="301">
        <f>IFERROR(INDEX('QoL DATA'!$C$17:$WWY$228,MATCH($B115,'QoL DATA'!$A$17:$A$228,0),MATCH(AA$3,'QoL DATA'!$C$16:$WWY$16,0)),"-")</f>
        <v>0.1976273735872113</v>
      </c>
      <c r="AB115" s="301">
        <f>IFERROR(INDEX('QoL DATA'!$C$17:$WWY$228,MATCH($B115,'QoL DATA'!$A$17:$A$228,0),MATCH(AB$3,'QoL DATA'!$C$16:$WWY$16,0)),"-")</f>
        <v>1.85</v>
      </c>
      <c r="AC115" s="301">
        <f>IFERROR(INDEX('QoL DATA'!$C$17:$WWY$228,MATCH($B115,'QoL DATA'!$A$17:$A$228,0),MATCH(AC$3,'QoL DATA'!$C$16:$WWY$16,0)),"-")</f>
        <v>8855.36</v>
      </c>
      <c r="AD115" s="301">
        <f>IFERROR(INDEX('QoL DATA'!$C$17:$WWY$228,MATCH($B115,'QoL DATA'!$A$17:$A$228,0),MATCH(AD$3,'QoL DATA'!$C$16:$WWY$16,0)),"-")</f>
        <v>8.2201810436634712</v>
      </c>
      <c r="AE115" s="301">
        <f>IFERROR(INDEX('QoL DATA'!$C$17:$WWY$228,MATCH($B115,'QoL DATA'!$A$17:$A$228,0),MATCH(AE$3,'QoL DATA'!$C$16:$WWY$16,0)),"-")</f>
        <v>24.275862068965516</v>
      </c>
      <c r="AF115" s="301">
        <f>IFERROR(INDEX('QoL DATA'!$C$17:$WWY$228,MATCH($B115,'QoL DATA'!$A$17:$A$228,0),MATCH(AF$3,'QoL DATA'!$C$16:$WWY$16,0)),"-")</f>
        <v>12.4</v>
      </c>
      <c r="AG115" s="301">
        <f>IFERROR(INDEX('QoL DATA'!$C$17:$WWY$228,MATCH($B115,'QoL DATA'!$A$17:$A$228,0),MATCH(AG$3,'QoL DATA'!$C$16:$WWY$16,0)),"-")</f>
        <v>21.56</v>
      </c>
      <c r="AH115" s="301" t="str">
        <f>IFERROR(INDEX('QoL DATA'!$C$17:$WWY$228,MATCH($B115,'QoL DATA'!$A$17:$A$228,0),MATCH(AH$3,'QoL DATA'!$C$16:$WWY$16,0)),"-")</f>
        <v>-</v>
      </c>
      <c r="AI115" s="301">
        <f>IFERROR(INDEX('QoL DATA'!$C$17:$WWY$228,MATCH($B115,'QoL DATA'!$A$17:$A$228,0),MATCH(AI$3,'QoL DATA'!$C$16:$WWY$16,0)),"-")</f>
        <v>287.89464034401874</v>
      </c>
      <c r="AJ115" s="301">
        <f>IFERROR(INDEX('QoL DATA'!$C$17:$WWY$228,MATCH($B115,'QoL DATA'!$A$17:$A$228,0),MATCH(AJ$3,'QoL DATA'!$C$16:$WWY$16,0)),"-")</f>
        <v>104.59414419087138</v>
      </c>
      <c r="AK115" s="301">
        <f>IFERROR(INDEX('QoL DATA'!$C$17:$WWY$228,MATCH($B115,'QoL DATA'!$A$17:$A$228,0),MATCH(AK$3,'QoL DATA'!$C$16:$WWY$16,0)),"-")</f>
        <v>32.299999999999997</v>
      </c>
      <c r="AL115" s="301">
        <f>IFERROR(INDEX('QoL DATA'!$C$17:$WWY$228,MATCH($B115,'QoL DATA'!$A$17:$A$228,0),MATCH(AL$3,'QoL DATA'!$C$16:$WWY$16,0)),"-")</f>
        <v>19</v>
      </c>
      <c r="AM115" s="301">
        <f>IFERROR(INDEX('QoL DATA'!$C$17:$WWY$228,MATCH($B115,'QoL DATA'!$A$17:$A$228,0),MATCH(AM$3,'QoL DATA'!$C$16:$WWY$16,0)),"-")</f>
        <v>7.3</v>
      </c>
      <c r="AN115" s="301">
        <f>IFERROR(INDEX('QoL DATA'!$C$17:$WWY$228,MATCH($B115,'QoL DATA'!$A$17:$A$228,0),MATCH(AN$3,'QoL DATA'!$C$16:$WWY$16,0)),"-")</f>
        <v>60.76</v>
      </c>
      <c r="AO115" s="301">
        <f>IFERROR(INDEX('QoL DATA'!$C$17:$WWY$228,MATCH($B115,'QoL DATA'!$A$17:$A$228,0),MATCH(AO$3,'QoL DATA'!$C$16:$WWY$16,0)),"-")</f>
        <v>2.6571817034087597</v>
      </c>
      <c r="AP115" s="301">
        <f>IFERROR(INDEX('QoL DATA'!$C$17:$WWY$228,MATCH($B115,'QoL DATA'!$A$17:$A$228,0),MATCH(AP$3,'QoL DATA'!$C$16:$WWY$16,0)),"-")</f>
        <v>74.42</v>
      </c>
      <c r="AQ115" s="301">
        <f>IFERROR(INDEX('QoL DATA'!$C$17:$WWY$228,MATCH($B115,'QoL DATA'!$A$17:$A$228,0),MATCH(AQ$3,'QoL DATA'!$C$16:$WWY$16,0)),"-")</f>
        <v>54.760798885276365</v>
      </c>
      <c r="AR115" s="301">
        <f>IFERROR(INDEX('QoL DATA'!$C$17:$WWY$228,MATCH($B115,'QoL DATA'!$A$17:$A$228,0),MATCH(AR$3,'QoL DATA'!$C$16:$WWY$16,0)),"-")</f>
        <v>3.58</v>
      </c>
      <c r="AS115" s="301">
        <f>IFERROR(INDEX('QoL DATA'!$C$17:$WWY$228,MATCH($B115,'QoL DATA'!$A$17:$A$228,0),MATCH(AS$3,'QoL DATA'!$C$16:$WWY$16,0)),"-")</f>
        <v>2.7753135196616188</v>
      </c>
      <c r="AT115" s="301">
        <f>IFERROR(INDEX('QoL DATA'!$C$17:$WWY$228,MATCH($B115,'QoL DATA'!$A$17:$A$228,0),MATCH(AT$3,'QoL DATA'!$C$16:$WWY$16,0)),"-")</f>
        <v>76.302920005105491</v>
      </c>
      <c r="AU115" s="327"/>
    </row>
    <row r="116" spans="1:47">
      <c r="A116" s="325" t="str">
        <f>'TQoL Indexes'!B94</f>
        <v>Ljutomer</v>
      </c>
      <c r="B116" s="326">
        <f>'TQoL Indexes'!C94</f>
        <v>63</v>
      </c>
      <c r="C116" s="301">
        <f>IFERROR(INDEX('QoL DATA'!$C$17:$WWY$228,MATCH($B116,'QoL DATA'!$A$17:$A$228,0),MATCH(C$3,'QoL DATA'!$C$16:$WWY$16,0)),"-")</f>
        <v>79.047072330654416</v>
      </c>
      <c r="D116" s="301">
        <f>IFERROR(INDEX('QoL DATA'!$C$17:$WWY$228,MATCH($B116,'QoL DATA'!$A$17:$A$228,0),MATCH(D$3,'QoL DATA'!$C$16:$WWY$16,0)),"-")</f>
        <v>84.7</v>
      </c>
      <c r="E116" s="301">
        <f>IFERROR(INDEX('QoL DATA'!$C$17:$WWY$228,MATCH($B116,'QoL DATA'!$A$17:$A$228,0),MATCH(E$3,'QoL DATA'!$C$16:$WWY$16,0)),"-")</f>
        <v>416.1</v>
      </c>
      <c r="F116" s="301">
        <f>IFERROR(INDEX('QoL DATA'!$C$17:$WWY$228,MATCH($B116,'QoL DATA'!$A$17:$A$228,0),MATCH(F$3,'QoL DATA'!$C$16:$WWY$16,0)),"-")</f>
        <v>78.309311168096201</v>
      </c>
      <c r="G116" s="301">
        <f>IFERROR(INDEX('QoL DATA'!$C$17:$WWY$228,MATCH($B116,'QoL DATA'!$A$17:$A$228,0),MATCH(G$3,'QoL DATA'!$C$16:$WWY$16,0)),"-")</f>
        <v>97.603678486161456</v>
      </c>
      <c r="H116" s="301">
        <f>IFERROR(INDEX('QoL DATA'!$C$17:$WWY$228,MATCH($B116,'QoL DATA'!$A$17:$A$228,0),MATCH(H$3,'QoL DATA'!$C$16:$WWY$16,0)),"-")</f>
        <v>3</v>
      </c>
      <c r="I116" s="301">
        <f>IFERROR(INDEX('QoL DATA'!$C$17:$WWY$228,MATCH($B116,'QoL DATA'!$A$17:$A$228,0),MATCH(I$3,'QoL DATA'!$C$16:$WWY$16,0)),"-")</f>
        <v>38.377999649675949</v>
      </c>
      <c r="J116" s="301">
        <f>IFERROR(INDEX('QoL DATA'!$C$17:$WWY$228,MATCH($B116,'QoL DATA'!$A$17:$A$228,0),MATCH(J$3,'QoL DATA'!$C$16:$WWY$16,0)),"-")</f>
        <v>96.091608453444152</v>
      </c>
      <c r="K116" s="301">
        <f>IFERROR(INDEX('QoL DATA'!$C$17:$WWY$228,MATCH($B116,'QoL DATA'!$A$17:$A$228,0),MATCH(K$3,'QoL DATA'!$C$16:$WWY$16,0)),"-")</f>
        <v>61.37</v>
      </c>
      <c r="L116" s="301">
        <f>IFERROR(INDEX('QoL DATA'!$C$17:$WWY$228,MATCH($B116,'QoL DATA'!$A$17:$A$228,0),MATCH(L$3,'QoL DATA'!$C$16:$WWY$16,0)),"-")</f>
        <v>0.67934782608695654</v>
      </c>
      <c r="M116" s="301">
        <f>IFERROR(INDEX('QoL DATA'!$C$17:$WWY$228,MATCH($B116,'QoL DATA'!$A$17:$A$228,0),MATCH(M$3,'QoL DATA'!$C$16:$WWY$16,0)),"-")</f>
        <v>49</v>
      </c>
      <c r="N116" s="301">
        <f>IFERROR(INDEX('QoL DATA'!$C$17:$WWY$228,MATCH($B116,'QoL DATA'!$A$17:$A$228,0),MATCH(N$3,'QoL DATA'!$C$16:$WWY$16,0)),"-")</f>
        <v>99.4</v>
      </c>
      <c r="O116" s="301">
        <f>IFERROR(INDEX('QoL DATA'!$C$17:$WWY$228,MATCH($B116,'QoL DATA'!$A$17:$A$228,0),MATCH(O$3,'QoL DATA'!$C$16:$WWY$16,0)),"-")</f>
        <v>2.1612035965458913</v>
      </c>
      <c r="P116" s="301">
        <f>IFERROR(INDEX('QoL DATA'!$C$17:$WWY$228,MATCH($B116,'QoL DATA'!$A$17:$A$228,0),MATCH(P$3,'QoL DATA'!$C$16:$WWY$16,0)),"-")</f>
        <v>52.126624812096559</v>
      </c>
      <c r="Q116" s="301" t="str">
        <f>IFERROR(INDEX('QoL DATA'!$C$17:$WWY$228,MATCH($B116,'QoL DATA'!$A$17:$A$228,0),MATCH(Q$3,'QoL DATA'!$C$16:$WWY$16,0)),"-")</f>
        <v>-</v>
      </c>
      <c r="R116" s="301" t="str">
        <f>IFERROR(INDEX('QoL DATA'!$C$17:$WWY$228,MATCH($B116,'QoL DATA'!$A$17:$A$228,0),MATCH(R$3,'QoL DATA'!$C$16:$WWY$16,0)),"-")</f>
        <v>-</v>
      </c>
      <c r="S116" s="301">
        <f>IFERROR(INDEX('QoL DATA'!$C$17:$WWY$228,MATCH($B116,'QoL DATA'!$A$17:$A$228,0),MATCH(S$3,'QoL DATA'!$C$16:$WWY$16,0)),"-")</f>
        <v>35.508211273857079</v>
      </c>
      <c r="T116" s="301">
        <f>IFERROR(INDEX('QoL DATA'!$C$17:$WWY$228,MATCH($B116,'QoL DATA'!$A$17:$A$228,0),MATCH(T$3,'QoL DATA'!$C$16:$WWY$16,0)),"-")</f>
        <v>2.05836732349055</v>
      </c>
      <c r="U116" s="301">
        <f>IFERROR(INDEX('QoL DATA'!$C$17:$WWY$228,MATCH($B116,'QoL DATA'!$A$17:$A$228,0),MATCH(U$3,'QoL DATA'!$C$16:$WWY$16,0)),"-")</f>
        <v>28.657296534545399</v>
      </c>
      <c r="V116" s="301">
        <f>IFERROR(INDEX('QoL DATA'!$C$17:$WWY$228,MATCH($B116,'QoL DATA'!$A$17:$A$228,0),MATCH(V$3,'QoL DATA'!$C$16:$WWY$16,0)),"-")</f>
        <v>1.0514524410099999</v>
      </c>
      <c r="W116" s="301">
        <f>IFERROR(INDEX('QoL DATA'!$C$17:$WWY$228,MATCH($B116,'QoL DATA'!$A$17:$A$228,0),MATCH(W$3,'QoL DATA'!$C$16:$WWY$16,0)),"-")</f>
        <v>18.842444856499998</v>
      </c>
      <c r="X116" s="301" t="str">
        <f>IFERROR(INDEX('QoL DATA'!$C$17:$WWY$228,MATCH($B116,'QoL DATA'!$A$17:$A$228,0),MATCH(X$3,'QoL DATA'!$C$16:$WWY$16,0)),"-")</f>
        <v>-</v>
      </c>
      <c r="Y116" s="301">
        <f>IFERROR(INDEX('QoL DATA'!$C$17:$WWY$228,MATCH($B116,'QoL DATA'!$A$17:$A$228,0),MATCH(Y$3,'QoL DATA'!$C$16:$WWY$16,0)),"-")</f>
        <v>988.83</v>
      </c>
      <c r="Z116" s="301">
        <f>IFERROR(INDEX('QoL DATA'!$C$17:$WWY$228,MATCH($B116,'QoL DATA'!$A$17:$A$228,0),MATCH(Z$3,'QoL DATA'!$C$16:$WWY$16,0)),"-")</f>
        <v>4.6500000000000004</v>
      </c>
      <c r="AA116" s="301">
        <f>IFERROR(INDEX('QoL DATA'!$C$17:$WWY$228,MATCH($B116,'QoL DATA'!$A$17:$A$228,0),MATCH(AA$3,'QoL DATA'!$C$16:$WWY$16,0)),"-")</f>
        <v>1.7417051293216058E-2</v>
      </c>
      <c r="AB116" s="301">
        <f>IFERROR(INDEX('QoL DATA'!$C$17:$WWY$228,MATCH($B116,'QoL DATA'!$A$17:$A$228,0),MATCH(AB$3,'QoL DATA'!$C$16:$WWY$16,0)),"-")</f>
        <v>1.36</v>
      </c>
      <c r="AC116" s="301">
        <f>IFERROR(INDEX('QoL DATA'!$C$17:$WWY$228,MATCH($B116,'QoL DATA'!$A$17:$A$228,0),MATCH(AC$3,'QoL DATA'!$C$16:$WWY$16,0)),"-")</f>
        <v>8839.49</v>
      </c>
      <c r="AD116" s="301">
        <f>IFERROR(INDEX('QoL DATA'!$C$17:$WWY$228,MATCH($B116,'QoL DATA'!$A$17:$A$228,0),MATCH(AD$3,'QoL DATA'!$C$16:$WWY$16,0)),"-")</f>
        <v>10.006806193636208</v>
      </c>
      <c r="AE116" s="301">
        <f>IFERROR(INDEX('QoL DATA'!$C$17:$WWY$228,MATCH($B116,'QoL DATA'!$A$17:$A$228,0),MATCH(AE$3,'QoL DATA'!$C$16:$WWY$16,0)),"-")</f>
        <v>23.101934644773209</v>
      </c>
      <c r="AF116" s="301">
        <f>IFERROR(INDEX('QoL DATA'!$C$17:$WWY$228,MATCH($B116,'QoL DATA'!$A$17:$A$228,0),MATCH(AF$3,'QoL DATA'!$C$16:$WWY$16,0)),"-")</f>
        <v>15.1</v>
      </c>
      <c r="AG116" s="301">
        <f>IFERROR(INDEX('QoL DATA'!$C$17:$WWY$228,MATCH($B116,'QoL DATA'!$A$17:$A$228,0),MATCH(AG$3,'QoL DATA'!$C$16:$WWY$16,0)),"-")</f>
        <v>18.739999999999998</v>
      </c>
      <c r="AH116" s="301" t="str">
        <f>IFERROR(INDEX('QoL DATA'!$C$17:$WWY$228,MATCH($B116,'QoL DATA'!$A$17:$A$228,0),MATCH(AH$3,'QoL DATA'!$C$16:$WWY$16,0)),"-")</f>
        <v>-</v>
      </c>
      <c r="AI116" s="301">
        <f>IFERROR(INDEX('QoL DATA'!$C$17:$WWY$228,MATCH($B116,'QoL DATA'!$A$17:$A$228,0),MATCH(AI$3,'QoL DATA'!$C$16:$WWY$16,0)),"-")</f>
        <v>17.084924529967338</v>
      </c>
      <c r="AJ116" s="301">
        <f>IFERROR(INDEX('QoL DATA'!$C$17:$WWY$228,MATCH($B116,'QoL DATA'!$A$17:$A$228,0),MATCH(AJ$3,'QoL DATA'!$C$16:$WWY$16,0)),"-")</f>
        <v>83.697839091255986</v>
      </c>
      <c r="AK116" s="301">
        <f>IFERROR(INDEX('QoL DATA'!$C$17:$WWY$228,MATCH($B116,'QoL DATA'!$A$17:$A$228,0),MATCH(AK$3,'QoL DATA'!$C$16:$WWY$16,0)),"-")</f>
        <v>16.64</v>
      </c>
      <c r="AL116" s="301">
        <f>IFERROR(INDEX('QoL DATA'!$C$17:$WWY$228,MATCH($B116,'QoL DATA'!$A$17:$A$228,0),MATCH(AL$3,'QoL DATA'!$C$16:$WWY$16,0)),"-")</f>
        <v>14.69</v>
      </c>
      <c r="AM116" s="301">
        <f>IFERROR(INDEX('QoL DATA'!$C$17:$WWY$228,MATCH($B116,'QoL DATA'!$A$17:$A$228,0),MATCH(AM$3,'QoL DATA'!$C$16:$WWY$16,0)),"-")</f>
        <v>6.9</v>
      </c>
      <c r="AN116" s="301">
        <f>IFERROR(INDEX('QoL DATA'!$C$17:$WWY$228,MATCH($B116,'QoL DATA'!$A$17:$A$228,0),MATCH(AN$3,'QoL DATA'!$C$16:$WWY$16,0)),"-")</f>
        <v>59.7</v>
      </c>
      <c r="AO116" s="301">
        <f>IFERROR(INDEX('QoL DATA'!$C$17:$WWY$228,MATCH($B116,'QoL DATA'!$A$17:$A$228,0),MATCH(AO$3,'QoL DATA'!$C$16:$WWY$16,0)),"-")</f>
        <v>2.0869785656841149</v>
      </c>
      <c r="AP116" s="301">
        <f>IFERROR(INDEX('QoL DATA'!$C$17:$WWY$228,MATCH($B116,'QoL DATA'!$A$17:$A$228,0),MATCH(AP$3,'QoL DATA'!$C$16:$WWY$16,0)),"-")</f>
        <v>76.349999999999994</v>
      </c>
      <c r="AQ116" s="301">
        <f>IFERROR(INDEX('QoL DATA'!$C$17:$WWY$228,MATCH($B116,'QoL DATA'!$A$17:$A$228,0),MATCH(AQ$3,'QoL DATA'!$C$16:$WWY$16,0)),"-")</f>
        <v>51.257172665623372</v>
      </c>
      <c r="AR116" s="301">
        <f>IFERROR(INDEX('QoL DATA'!$C$17:$WWY$228,MATCH($B116,'QoL DATA'!$A$17:$A$228,0),MATCH(AR$3,'QoL DATA'!$C$16:$WWY$16,0)),"-")</f>
        <v>3.72</v>
      </c>
      <c r="AS116" s="301">
        <f>IFERROR(INDEX('QoL DATA'!$C$17:$WWY$228,MATCH($B116,'QoL DATA'!$A$17:$A$228,0),MATCH(AS$3,'QoL DATA'!$C$16:$WWY$16,0)),"-")</f>
        <v>11.190897719228756</v>
      </c>
      <c r="AT116" s="301">
        <f>IFERROR(INDEX('QoL DATA'!$C$17:$WWY$228,MATCH($B116,'QoL DATA'!$A$17:$A$228,0),MATCH(AT$3,'QoL DATA'!$C$16:$WWY$16,0)),"-")</f>
        <v>25.494161599353813</v>
      </c>
      <c r="AU116" s="327"/>
    </row>
    <row r="117" spans="1:47">
      <c r="A117" s="325" t="str">
        <f>'TQoL Indexes'!B95</f>
        <v>Log - Dragomer</v>
      </c>
      <c r="B117" s="326">
        <f>'TQoL Indexes'!C95</f>
        <v>208</v>
      </c>
      <c r="C117" s="301">
        <f>IFERROR(INDEX('QoL DATA'!$C$17:$WWY$228,MATCH($B117,'QoL DATA'!$A$17:$A$228,0),MATCH(C$3,'QoL DATA'!$C$16:$WWY$16,0)),"-")</f>
        <v>44.3</v>
      </c>
      <c r="D117" s="301">
        <f>IFERROR(INDEX('QoL DATA'!$C$17:$WWY$228,MATCH($B117,'QoL DATA'!$A$17:$A$228,0),MATCH(D$3,'QoL DATA'!$C$16:$WWY$16,0)),"-")</f>
        <v>111.5</v>
      </c>
      <c r="E117" s="301">
        <f>IFERROR(INDEX('QoL DATA'!$C$17:$WWY$228,MATCH($B117,'QoL DATA'!$A$17:$A$228,0),MATCH(E$3,'QoL DATA'!$C$16:$WWY$16,0)),"-")</f>
        <v>572.20000000000005</v>
      </c>
      <c r="F117" s="301">
        <f>IFERROR(INDEX('QoL DATA'!$C$17:$WWY$228,MATCH($B117,'QoL DATA'!$A$17:$A$228,0),MATCH(F$3,'QoL DATA'!$C$16:$WWY$16,0)),"-")</f>
        <v>16.779983682349741</v>
      </c>
      <c r="G117" s="301">
        <f>IFERROR(INDEX('QoL DATA'!$C$17:$WWY$228,MATCH($B117,'QoL DATA'!$A$17:$A$228,0),MATCH(G$3,'QoL DATA'!$C$16:$WWY$16,0)),"-")</f>
        <v>99.94560783247212</v>
      </c>
      <c r="H117" s="301">
        <f>IFERROR(INDEX('QoL DATA'!$C$17:$WWY$228,MATCH($B117,'QoL DATA'!$A$17:$A$228,0),MATCH(H$3,'QoL DATA'!$C$16:$WWY$16,0)),"-")</f>
        <v>4</v>
      </c>
      <c r="I117" s="301">
        <f>IFERROR(INDEX('QoL DATA'!$C$17:$WWY$228,MATCH($B117,'QoL DATA'!$A$17:$A$228,0),MATCH(I$3,'QoL DATA'!$C$16:$WWY$16,0)),"-")</f>
        <v>82.806723861337801</v>
      </c>
      <c r="J117" s="301">
        <f>IFERROR(INDEX('QoL DATA'!$C$17:$WWY$228,MATCH($B117,'QoL DATA'!$A$17:$A$228,0),MATCH(J$3,'QoL DATA'!$C$16:$WWY$16,0)),"-")</f>
        <v>100</v>
      </c>
      <c r="K117" s="301">
        <f>IFERROR(INDEX('QoL DATA'!$C$17:$WWY$228,MATCH($B117,'QoL DATA'!$A$17:$A$228,0),MATCH(K$3,'QoL DATA'!$C$16:$WWY$16,0)),"-")</f>
        <v>98.99</v>
      </c>
      <c r="L117" s="301">
        <f>IFERROR(INDEX('QoL DATA'!$C$17:$WWY$228,MATCH($B117,'QoL DATA'!$A$17:$A$228,0),MATCH(L$3,'QoL DATA'!$C$16:$WWY$16,0)),"-")</f>
        <v>0</v>
      </c>
      <c r="M117" s="301">
        <f>IFERROR(INDEX('QoL DATA'!$C$17:$WWY$228,MATCH($B117,'QoL DATA'!$A$17:$A$228,0),MATCH(M$3,'QoL DATA'!$C$16:$WWY$16,0)),"-")</f>
        <v>15.5</v>
      </c>
      <c r="N117" s="301">
        <f>IFERROR(INDEX('QoL DATA'!$C$17:$WWY$228,MATCH($B117,'QoL DATA'!$A$17:$A$228,0),MATCH(N$3,'QoL DATA'!$C$16:$WWY$16,0)),"-")</f>
        <v>38.1</v>
      </c>
      <c r="O117" s="301">
        <f>IFERROR(INDEX('QoL DATA'!$C$17:$WWY$228,MATCH($B117,'QoL DATA'!$A$17:$A$228,0),MATCH(O$3,'QoL DATA'!$C$16:$WWY$16,0)),"-")</f>
        <v>0.30590334980779788</v>
      </c>
      <c r="P117" s="301">
        <f>IFERROR(INDEX('QoL DATA'!$C$17:$WWY$228,MATCH($B117,'QoL DATA'!$A$17:$A$228,0),MATCH(P$3,'QoL DATA'!$C$16:$WWY$16,0)),"-")</f>
        <v>98.667391895567036</v>
      </c>
      <c r="Q117" s="301" t="str">
        <f>IFERROR(INDEX('QoL DATA'!$C$17:$WWY$228,MATCH($B117,'QoL DATA'!$A$17:$A$228,0),MATCH(Q$3,'QoL DATA'!$C$16:$WWY$16,0)),"-")</f>
        <v>-</v>
      </c>
      <c r="R117" s="301" t="str">
        <f>IFERROR(INDEX('QoL DATA'!$C$17:$WWY$228,MATCH($B117,'QoL DATA'!$A$17:$A$228,0),MATCH(R$3,'QoL DATA'!$C$16:$WWY$16,0)),"-")</f>
        <v>-</v>
      </c>
      <c r="S117" s="301">
        <f>IFERROR(INDEX('QoL DATA'!$C$17:$WWY$228,MATCH($B117,'QoL DATA'!$A$17:$A$228,0),MATCH(S$3,'QoL DATA'!$C$16:$WWY$16,0)),"-")</f>
        <v>0</v>
      </c>
      <c r="T117" s="301">
        <f>IFERROR(INDEX('QoL DATA'!$C$17:$WWY$228,MATCH($B117,'QoL DATA'!$A$17:$A$228,0),MATCH(T$3,'QoL DATA'!$C$16:$WWY$16,0)),"-")</f>
        <v>5.2530274802049375</v>
      </c>
      <c r="U117" s="301">
        <f>IFERROR(INDEX('QoL DATA'!$C$17:$WWY$228,MATCH($B117,'QoL DATA'!$A$17:$A$228,0),MATCH(U$3,'QoL DATA'!$C$16:$WWY$16,0)),"-")</f>
        <v>42.528206831881</v>
      </c>
      <c r="V117" s="301">
        <f>IFERROR(INDEX('QoL DATA'!$C$17:$WWY$228,MATCH($B117,'QoL DATA'!$A$17:$A$228,0),MATCH(V$3,'QoL DATA'!$C$16:$WWY$16,0)),"-")</f>
        <v>0.59803197828700005</v>
      </c>
      <c r="W117" s="301">
        <f>IFERROR(INDEX('QoL DATA'!$C$17:$WWY$228,MATCH($B117,'QoL DATA'!$A$17:$A$228,0),MATCH(W$3,'QoL DATA'!$C$16:$WWY$16,0)),"-")</f>
        <v>32.296763143500002</v>
      </c>
      <c r="X117" s="301" t="str">
        <f>IFERROR(INDEX('QoL DATA'!$C$17:$WWY$228,MATCH($B117,'QoL DATA'!$A$17:$A$228,0),MATCH(X$3,'QoL DATA'!$C$16:$WWY$16,0)),"-")</f>
        <v>-</v>
      </c>
      <c r="Y117" s="301">
        <f>IFERROR(INDEX('QoL DATA'!$C$17:$WWY$228,MATCH($B117,'QoL DATA'!$A$17:$A$228,0),MATCH(Y$3,'QoL DATA'!$C$16:$WWY$16,0)),"-")</f>
        <v>832.88</v>
      </c>
      <c r="Z117" s="301">
        <f>IFERROR(INDEX('QoL DATA'!$C$17:$WWY$228,MATCH($B117,'QoL DATA'!$A$17:$A$228,0),MATCH(Z$3,'QoL DATA'!$C$16:$WWY$16,0)),"-")</f>
        <v>4.5199999999999996</v>
      </c>
      <c r="AA117" s="301">
        <f>IFERROR(INDEX('QoL DATA'!$C$17:$WWY$228,MATCH($B117,'QoL DATA'!$A$17:$A$228,0),MATCH(AA$3,'QoL DATA'!$C$16:$WWY$16,0)),"-")</f>
        <v>8.2379108658044334E-2</v>
      </c>
      <c r="AB117" s="301">
        <f>IFERROR(INDEX('QoL DATA'!$C$17:$WWY$228,MATCH($B117,'QoL DATA'!$A$17:$A$228,0),MATCH(AB$3,'QoL DATA'!$C$16:$WWY$16,0)),"-")</f>
        <v>1.41</v>
      </c>
      <c r="AC117" s="301">
        <f>IFERROR(INDEX('QoL DATA'!$C$17:$WWY$228,MATCH($B117,'QoL DATA'!$A$17:$A$228,0),MATCH(AC$3,'QoL DATA'!$C$16:$WWY$16,0)),"-")</f>
        <v>11796.76</v>
      </c>
      <c r="AD117" s="301">
        <f>IFERROR(INDEX('QoL DATA'!$C$17:$WWY$228,MATCH($B117,'QoL DATA'!$A$17:$A$228,0),MATCH(AD$3,'QoL DATA'!$C$16:$WWY$16,0)),"-")</f>
        <v>7.1231225197166816</v>
      </c>
      <c r="AE117" s="301">
        <f>IFERROR(INDEX('QoL DATA'!$C$17:$WWY$228,MATCH($B117,'QoL DATA'!$A$17:$A$228,0),MATCH(AE$3,'QoL DATA'!$C$16:$WWY$16,0)),"-")</f>
        <v>42.586750788643535</v>
      </c>
      <c r="AF117" s="301">
        <f>IFERROR(INDEX('QoL DATA'!$C$17:$WWY$228,MATCH($B117,'QoL DATA'!$A$17:$A$228,0),MATCH(AF$3,'QoL DATA'!$C$16:$WWY$16,0)),"-")</f>
        <v>9.8000000000000007</v>
      </c>
      <c r="AG117" s="301">
        <f>IFERROR(INDEX('QoL DATA'!$C$17:$WWY$228,MATCH($B117,'QoL DATA'!$A$17:$A$228,0),MATCH(AG$3,'QoL DATA'!$C$16:$WWY$16,0)),"-")</f>
        <v>23.5</v>
      </c>
      <c r="AH117" s="301" t="str">
        <f>IFERROR(INDEX('QoL DATA'!$C$17:$WWY$228,MATCH($B117,'QoL DATA'!$A$17:$A$228,0),MATCH(AH$3,'QoL DATA'!$C$16:$WWY$16,0)),"-")</f>
        <v>-</v>
      </c>
      <c r="AI117" s="301">
        <f>IFERROR(INDEX('QoL DATA'!$C$17:$WWY$228,MATCH($B117,'QoL DATA'!$A$17:$A$228,0),MATCH(AI$3,'QoL DATA'!$C$16:$WWY$16,0)),"-")</f>
        <v>0</v>
      </c>
      <c r="AJ117" s="301">
        <f>IFERROR(INDEX('QoL DATA'!$C$17:$WWY$228,MATCH($B117,'QoL DATA'!$A$17:$A$228,0),MATCH(AJ$3,'QoL DATA'!$C$16:$WWY$16,0)),"-")</f>
        <v>432.85996891286464</v>
      </c>
      <c r="AK117" s="301">
        <f>IFERROR(INDEX('QoL DATA'!$C$17:$WWY$228,MATCH($B117,'QoL DATA'!$A$17:$A$228,0),MATCH(AK$3,'QoL DATA'!$C$16:$WWY$16,0)),"-")</f>
        <v>17.09</v>
      </c>
      <c r="AL117" s="301">
        <f>IFERROR(INDEX('QoL DATA'!$C$17:$WWY$228,MATCH($B117,'QoL DATA'!$A$17:$A$228,0),MATCH(AL$3,'QoL DATA'!$C$16:$WWY$16,0)),"-")</f>
        <v>12.56</v>
      </c>
      <c r="AM117" s="301">
        <f>IFERROR(INDEX('QoL DATA'!$C$17:$WWY$228,MATCH($B117,'QoL DATA'!$A$17:$A$228,0),MATCH(AM$3,'QoL DATA'!$C$16:$WWY$16,0)),"-")</f>
        <v>7.5</v>
      </c>
      <c r="AN117" s="301">
        <f>IFERROR(INDEX('QoL DATA'!$C$17:$WWY$228,MATCH($B117,'QoL DATA'!$A$17:$A$228,0),MATCH(AN$3,'QoL DATA'!$C$16:$WWY$16,0)),"-")</f>
        <v>70.34</v>
      </c>
      <c r="AO117" s="301">
        <f>IFERROR(INDEX('QoL DATA'!$C$17:$WWY$228,MATCH($B117,'QoL DATA'!$A$17:$A$228,0),MATCH(AO$3,'QoL DATA'!$C$16:$WWY$16,0)),"-")</f>
        <v>14.562530218879759</v>
      </c>
      <c r="AP117" s="301">
        <f>IFERROR(INDEX('QoL DATA'!$C$17:$WWY$228,MATCH($B117,'QoL DATA'!$A$17:$A$228,0),MATCH(AP$3,'QoL DATA'!$C$16:$WWY$16,0)),"-")</f>
        <v>65.599999999999994</v>
      </c>
      <c r="AQ117" s="301">
        <f>IFERROR(INDEX('QoL DATA'!$C$17:$WWY$228,MATCH($B117,'QoL DATA'!$A$17:$A$228,0),MATCH(AQ$3,'QoL DATA'!$C$16:$WWY$16,0)),"-")</f>
        <v>58.986648408079425</v>
      </c>
      <c r="AR117" s="301">
        <f>IFERROR(INDEX('QoL DATA'!$C$17:$WWY$228,MATCH($B117,'QoL DATA'!$A$17:$A$228,0),MATCH(AR$3,'QoL DATA'!$C$16:$WWY$16,0)),"-")</f>
        <v>3.69</v>
      </c>
      <c r="AS117" s="301">
        <f>IFERROR(INDEX('QoL DATA'!$C$17:$WWY$228,MATCH($B117,'QoL DATA'!$A$17:$A$228,0),MATCH(AS$3,'QoL DATA'!$C$16:$WWY$16,0)),"-")</f>
        <v>2.1680217399844381</v>
      </c>
      <c r="AT117" s="301">
        <f>IFERROR(INDEX('QoL DATA'!$C$17:$WWY$228,MATCH($B117,'QoL DATA'!$A$17:$A$228,0),MATCH(AT$3,'QoL DATA'!$C$16:$WWY$16,0)),"-")</f>
        <v>41.573447671230994</v>
      </c>
      <c r="AU117" s="327"/>
    </row>
    <row r="118" spans="1:47">
      <c r="A118" s="325" t="str">
        <f>'TQoL Indexes'!B96</f>
        <v>Logatec</v>
      </c>
      <c r="B118" s="326">
        <f>'TQoL Indexes'!C96</f>
        <v>64</v>
      </c>
      <c r="C118" s="301">
        <f>IFERROR(INDEX('QoL DATA'!$C$17:$WWY$228,MATCH($B118,'QoL DATA'!$A$17:$A$228,0),MATCH(C$3,'QoL DATA'!$C$16:$WWY$16,0)),"-")</f>
        <v>86.962705436156767</v>
      </c>
      <c r="D118" s="301">
        <f>IFERROR(INDEX('QoL DATA'!$C$17:$WWY$228,MATCH($B118,'QoL DATA'!$A$17:$A$228,0),MATCH(D$3,'QoL DATA'!$C$16:$WWY$16,0)),"-")</f>
        <v>94.5</v>
      </c>
      <c r="E118" s="301">
        <f>IFERROR(INDEX('QoL DATA'!$C$17:$WWY$228,MATCH($B118,'QoL DATA'!$A$17:$A$228,0),MATCH(E$3,'QoL DATA'!$C$16:$WWY$16,0)),"-")</f>
        <v>572.20000000000005</v>
      </c>
      <c r="F118" s="301">
        <f>IFERROR(INDEX('QoL DATA'!$C$17:$WWY$228,MATCH($B118,'QoL DATA'!$A$17:$A$228,0),MATCH(F$3,'QoL DATA'!$C$16:$WWY$16,0)),"-")</f>
        <v>77.557066864184236</v>
      </c>
      <c r="G118" s="301">
        <f>IFERROR(INDEX('QoL DATA'!$C$17:$WWY$228,MATCH($B118,'QoL DATA'!$A$17:$A$228,0),MATCH(G$3,'QoL DATA'!$C$16:$WWY$16,0)),"-")</f>
        <v>90.074742441586437</v>
      </c>
      <c r="H118" s="301">
        <f>IFERROR(INDEX('QoL DATA'!$C$17:$WWY$228,MATCH($B118,'QoL DATA'!$A$17:$A$228,0),MATCH(H$3,'QoL DATA'!$C$16:$WWY$16,0)),"-")</f>
        <v>4</v>
      </c>
      <c r="I118" s="301">
        <f>IFERROR(INDEX('QoL DATA'!$C$17:$WWY$228,MATCH($B118,'QoL DATA'!$A$17:$A$228,0),MATCH(I$3,'QoL DATA'!$C$16:$WWY$16,0)),"-")</f>
        <v>97.668185473063517</v>
      </c>
      <c r="J118" s="301">
        <f>IFERROR(INDEX('QoL DATA'!$C$17:$WWY$228,MATCH($B118,'QoL DATA'!$A$17:$A$228,0),MATCH(J$3,'QoL DATA'!$C$16:$WWY$16,0)),"-")</f>
        <v>96.808295737660771</v>
      </c>
      <c r="K118" s="301">
        <f>IFERROR(INDEX('QoL DATA'!$C$17:$WWY$228,MATCH($B118,'QoL DATA'!$A$17:$A$228,0),MATCH(K$3,'QoL DATA'!$C$16:$WWY$16,0)),"-")</f>
        <v>87.21</v>
      </c>
      <c r="L118" s="301">
        <f>IFERROR(INDEX('QoL DATA'!$C$17:$WWY$228,MATCH($B118,'QoL DATA'!$A$17:$A$228,0),MATCH(L$3,'QoL DATA'!$C$16:$WWY$16,0)),"-")</f>
        <v>14.285714285714285</v>
      </c>
      <c r="M118" s="301">
        <f>IFERROR(INDEX('QoL DATA'!$C$17:$WWY$228,MATCH($B118,'QoL DATA'!$A$17:$A$228,0),MATCH(M$3,'QoL DATA'!$C$16:$WWY$16,0)),"-")</f>
        <v>36.5</v>
      </c>
      <c r="N118" s="301">
        <f>IFERROR(INDEX('QoL DATA'!$C$17:$WWY$228,MATCH($B118,'QoL DATA'!$A$17:$A$228,0),MATCH(N$3,'QoL DATA'!$C$16:$WWY$16,0)),"-")</f>
        <v>69.2</v>
      </c>
      <c r="O118" s="301">
        <f>IFERROR(INDEX('QoL DATA'!$C$17:$WWY$228,MATCH($B118,'QoL DATA'!$A$17:$A$228,0),MATCH(O$3,'QoL DATA'!$C$16:$WWY$16,0)),"-")</f>
        <v>1.6456869229709246</v>
      </c>
      <c r="P118" s="301">
        <f>IFERROR(INDEX('QoL DATA'!$C$17:$WWY$228,MATCH($B118,'QoL DATA'!$A$17:$A$228,0),MATCH(P$3,'QoL DATA'!$C$16:$WWY$16,0)),"-")</f>
        <v>78.102484681166246</v>
      </c>
      <c r="Q118" s="301" t="str">
        <f>IFERROR(INDEX('QoL DATA'!$C$17:$WWY$228,MATCH($B118,'QoL DATA'!$A$17:$A$228,0),MATCH(Q$3,'QoL DATA'!$C$16:$WWY$16,0)),"-")</f>
        <v>-</v>
      </c>
      <c r="R118" s="301" t="str">
        <f>IFERROR(INDEX('QoL DATA'!$C$17:$WWY$228,MATCH($B118,'QoL DATA'!$A$17:$A$228,0),MATCH(R$3,'QoL DATA'!$C$16:$WWY$16,0)),"-")</f>
        <v>-</v>
      </c>
      <c r="S118" s="301">
        <f>IFERROR(INDEX('QoL DATA'!$C$17:$WWY$228,MATCH($B118,'QoL DATA'!$A$17:$A$228,0),MATCH(S$3,'QoL DATA'!$C$16:$WWY$16,0)),"-")</f>
        <v>49.184935356942105</v>
      </c>
      <c r="T118" s="301">
        <f>IFERROR(INDEX('QoL DATA'!$C$17:$WWY$228,MATCH($B118,'QoL DATA'!$A$17:$A$228,0),MATCH(T$3,'QoL DATA'!$C$16:$WWY$16,0)),"-")</f>
        <v>4.1114893025840509</v>
      </c>
      <c r="U118" s="301">
        <f>IFERROR(INDEX('QoL DATA'!$C$17:$WWY$228,MATCH($B118,'QoL DATA'!$A$17:$A$228,0),MATCH(U$3,'QoL DATA'!$C$16:$WWY$16,0)),"-")</f>
        <v>71.817497344824289</v>
      </c>
      <c r="V118" s="301">
        <f>IFERROR(INDEX('QoL DATA'!$C$17:$WWY$228,MATCH($B118,'QoL DATA'!$A$17:$A$228,0),MATCH(V$3,'QoL DATA'!$C$16:$WWY$16,0)),"-")</f>
        <v>0.72225137222900004</v>
      </c>
      <c r="W118" s="301">
        <f>IFERROR(INDEX('QoL DATA'!$C$17:$WWY$228,MATCH($B118,'QoL DATA'!$A$17:$A$228,0),MATCH(W$3,'QoL DATA'!$C$16:$WWY$16,0)),"-")</f>
        <v>52.253076698599997</v>
      </c>
      <c r="X118" s="301" t="str">
        <f>IFERROR(INDEX('QoL DATA'!$C$17:$WWY$228,MATCH($B118,'QoL DATA'!$A$17:$A$228,0),MATCH(X$3,'QoL DATA'!$C$16:$WWY$16,0)),"-")</f>
        <v>-</v>
      </c>
      <c r="Y118" s="301">
        <f>IFERROR(INDEX('QoL DATA'!$C$17:$WWY$228,MATCH($B118,'QoL DATA'!$A$17:$A$228,0),MATCH(Y$3,'QoL DATA'!$C$16:$WWY$16,0)),"-")</f>
        <v>850.13</v>
      </c>
      <c r="Z118" s="301">
        <f>IFERROR(INDEX('QoL DATA'!$C$17:$WWY$228,MATCH($B118,'QoL DATA'!$A$17:$A$228,0),MATCH(Z$3,'QoL DATA'!$C$16:$WWY$16,0)),"-")</f>
        <v>5.3</v>
      </c>
      <c r="AA118" s="301">
        <f>IFERROR(INDEX('QoL DATA'!$C$17:$WWY$228,MATCH($B118,'QoL DATA'!$A$17:$A$228,0),MATCH(AA$3,'QoL DATA'!$C$16:$WWY$16,0)),"-")</f>
        <v>0.10101228742324871</v>
      </c>
      <c r="AB118" s="301">
        <f>IFERROR(INDEX('QoL DATA'!$C$17:$WWY$228,MATCH($B118,'QoL DATA'!$A$17:$A$228,0),MATCH(AB$3,'QoL DATA'!$C$16:$WWY$16,0)),"-")</f>
        <v>1.81</v>
      </c>
      <c r="AC118" s="301">
        <f>IFERROR(INDEX('QoL DATA'!$C$17:$WWY$228,MATCH($B118,'QoL DATA'!$A$17:$A$228,0),MATCH(AC$3,'QoL DATA'!$C$16:$WWY$16,0)),"-")</f>
        <v>10676.67</v>
      </c>
      <c r="AD118" s="301">
        <f>IFERROR(INDEX('QoL DATA'!$C$17:$WWY$228,MATCH($B118,'QoL DATA'!$A$17:$A$228,0),MATCH(AD$3,'QoL DATA'!$C$16:$WWY$16,0)),"-")</f>
        <v>5.5549024218198921</v>
      </c>
      <c r="AE118" s="301">
        <f>IFERROR(INDEX('QoL DATA'!$C$17:$WWY$228,MATCH($B118,'QoL DATA'!$A$17:$A$228,0),MATCH(AE$3,'QoL DATA'!$C$16:$WWY$16,0)),"-")</f>
        <v>33.557302231237323</v>
      </c>
      <c r="AF118" s="301">
        <f>IFERROR(INDEX('QoL DATA'!$C$17:$WWY$228,MATCH($B118,'QoL DATA'!$A$17:$A$228,0),MATCH(AF$3,'QoL DATA'!$C$16:$WWY$16,0)),"-")</f>
        <v>9.8000000000000007</v>
      </c>
      <c r="AG118" s="301">
        <f>IFERROR(INDEX('QoL DATA'!$C$17:$WWY$228,MATCH($B118,'QoL DATA'!$A$17:$A$228,0),MATCH(AG$3,'QoL DATA'!$C$16:$WWY$16,0)),"-")</f>
        <v>21.82</v>
      </c>
      <c r="AH118" s="301" t="str">
        <f>IFERROR(INDEX('QoL DATA'!$C$17:$WWY$228,MATCH($B118,'QoL DATA'!$A$17:$A$228,0),MATCH(AH$3,'QoL DATA'!$C$16:$WWY$16,0)),"-")</f>
        <v>-</v>
      </c>
      <c r="AI118" s="301">
        <f>IFERROR(INDEX('QoL DATA'!$C$17:$WWY$228,MATCH($B118,'QoL DATA'!$A$17:$A$228,0),MATCH(AI$3,'QoL DATA'!$C$16:$WWY$16,0)),"-")</f>
        <v>0</v>
      </c>
      <c r="AJ118" s="301">
        <f>IFERROR(INDEX('QoL DATA'!$C$17:$WWY$228,MATCH($B118,'QoL DATA'!$A$17:$A$228,0),MATCH(AJ$3,'QoL DATA'!$C$16:$WWY$16,0)),"-")</f>
        <v>10.925179262071419</v>
      </c>
      <c r="AK118" s="301">
        <f>IFERROR(INDEX('QoL DATA'!$C$17:$WWY$228,MATCH($B118,'QoL DATA'!$A$17:$A$228,0),MATCH(AK$3,'QoL DATA'!$C$16:$WWY$16,0)),"-")</f>
        <v>20.64</v>
      </c>
      <c r="AL118" s="301">
        <f>IFERROR(INDEX('QoL DATA'!$C$17:$WWY$228,MATCH($B118,'QoL DATA'!$A$17:$A$228,0),MATCH(AL$3,'QoL DATA'!$C$16:$WWY$16,0)),"-")</f>
        <v>13.26</v>
      </c>
      <c r="AM118" s="301">
        <f>IFERROR(INDEX('QoL DATA'!$C$17:$WWY$228,MATCH($B118,'QoL DATA'!$A$17:$A$228,0),MATCH(AM$3,'QoL DATA'!$C$16:$WWY$16,0)),"-")</f>
        <v>7.5</v>
      </c>
      <c r="AN118" s="301">
        <f>IFERROR(INDEX('QoL DATA'!$C$17:$WWY$228,MATCH($B118,'QoL DATA'!$A$17:$A$228,0),MATCH(AN$3,'QoL DATA'!$C$16:$WWY$16,0)),"-")</f>
        <v>74.41</v>
      </c>
      <c r="AO118" s="301">
        <f>IFERROR(INDEX('QoL DATA'!$C$17:$WWY$228,MATCH($B118,'QoL DATA'!$A$17:$A$228,0),MATCH(AO$3,'QoL DATA'!$C$16:$WWY$16,0)),"-")</f>
        <v>14.562530218879759</v>
      </c>
      <c r="AP118" s="301">
        <f>IFERROR(INDEX('QoL DATA'!$C$17:$WWY$228,MATCH($B118,'QoL DATA'!$A$17:$A$228,0),MATCH(AP$3,'QoL DATA'!$C$16:$WWY$16,0)),"-")</f>
        <v>74.92</v>
      </c>
      <c r="AQ118" s="301">
        <f>IFERROR(INDEX('QoL DATA'!$C$17:$WWY$228,MATCH($B118,'QoL DATA'!$A$17:$A$228,0),MATCH(AQ$3,'QoL DATA'!$C$16:$WWY$16,0)),"-")</f>
        <v>55.177386789731756</v>
      </c>
      <c r="AR118" s="301">
        <f>IFERROR(INDEX('QoL DATA'!$C$17:$WWY$228,MATCH($B118,'QoL DATA'!$A$17:$A$228,0),MATCH(AR$3,'QoL DATA'!$C$16:$WWY$16,0)),"-")</f>
        <v>3.69</v>
      </c>
      <c r="AS118" s="301">
        <f>IFERROR(INDEX('QoL DATA'!$C$17:$WWY$228,MATCH($B118,'QoL DATA'!$A$17:$A$228,0),MATCH(AS$3,'QoL DATA'!$C$16:$WWY$16,0)),"-")</f>
        <v>3.9244017063527163</v>
      </c>
      <c r="AT118" s="301">
        <f>IFERROR(INDEX('QoL DATA'!$C$17:$WWY$228,MATCH($B118,'QoL DATA'!$A$17:$A$228,0),MATCH(AT$3,'QoL DATA'!$C$16:$WWY$16,0)),"-")</f>
        <v>69.978299585436815</v>
      </c>
      <c r="AU118" s="327"/>
    </row>
    <row r="119" spans="1:47">
      <c r="A119" s="325" t="str">
        <f>'TQoL Indexes'!B97</f>
        <v>Loška dolina</v>
      </c>
      <c r="B119" s="326">
        <f>'TQoL Indexes'!C97</f>
        <v>65</v>
      </c>
      <c r="C119" s="301">
        <f>IFERROR(INDEX('QoL DATA'!$C$17:$WWY$228,MATCH($B119,'QoL DATA'!$A$17:$A$228,0),MATCH(C$3,'QoL DATA'!$C$16:$WWY$16,0)),"-")</f>
        <v>67.145038167938935</v>
      </c>
      <c r="D119" s="301">
        <f>IFERROR(INDEX('QoL DATA'!$C$17:$WWY$228,MATCH($B119,'QoL DATA'!$A$17:$A$228,0),MATCH(D$3,'QoL DATA'!$C$16:$WWY$16,0)),"-")</f>
        <v>94.7</v>
      </c>
      <c r="E119" s="301">
        <f>IFERROR(INDEX('QoL DATA'!$C$17:$WWY$228,MATCH($B119,'QoL DATA'!$A$17:$A$228,0),MATCH(E$3,'QoL DATA'!$C$16:$WWY$16,0)),"-")</f>
        <v>102.2</v>
      </c>
      <c r="F119" s="301">
        <f>IFERROR(INDEX('QoL DATA'!$C$17:$WWY$228,MATCH($B119,'QoL DATA'!$A$17:$A$228,0),MATCH(F$3,'QoL DATA'!$C$16:$WWY$16,0)),"-")</f>
        <v>89.047362755651235</v>
      </c>
      <c r="G119" s="301">
        <f>IFERROR(INDEX('QoL DATA'!$C$17:$WWY$228,MATCH($B119,'QoL DATA'!$A$17:$A$228,0),MATCH(G$3,'QoL DATA'!$C$16:$WWY$16,0)),"-")</f>
        <v>89.047362755651235</v>
      </c>
      <c r="H119" s="301">
        <f>IFERROR(INDEX('QoL DATA'!$C$17:$WWY$228,MATCH($B119,'QoL DATA'!$A$17:$A$228,0),MATCH(H$3,'QoL DATA'!$C$16:$WWY$16,0)),"-")</f>
        <v>4</v>
      </c>
      <c r="I119" s="301">
        <f>IFERROR(INDEX('QoL DATA'!$C$17:$WWY$228,MATCH($B119,'QoL DATA'!$A$17:$A$228,0),MATCH(I$3,'QoL DATA'!$C$16:$WWY$16,0)),"-")</f>
        <v>60.78272604588394</v>
      </c>
      <c r="J119" s="301">
        <f>IFERROR(INDEX('QoL DATA'!$C$17:$WWY$228,MATCH($B119,'QoL DATA'!$A$17:$A$228,0),MATCH(J$3,'QoL DATA'!$C$16:$WWY$16,0)),"-")</f>
        <v>99.219590958019381</v>
      </c>
      <c r="K119" s="301">
        <f>IFERROR(INDEX('QoL DATA'!$C$17:$WWY$228,MATCH($B119,'QoL DATA'!$A$17:$A$228,0),MATCH(K$3,'QoL DATA'!$C$16:$WWY$16,0)),"-")</f>
        <v>81.7</v>
      </c>
      <c r="L119" s="301">
        <f>IFERROR(INDEX('QoL DATA'!$C$17:$WWY$228,MATCH($B119,'QoL DATA'!$A$17:$A$228,0),MATCH(L$3,'QoL DATA'!$C$16:$WWY$16,0)),"-")</f>
        <v>0.41067761806981523</v>
      </c>
      <c r="M119" s="301">
        <f>IFERROR(INDEX('QoL DATA'!$C$17:$WWY$228,MATCH($B119,'QoL DATA'!$A$17:$A$228,0),MATCH(M$3,'QoL DATA'!$C$16:$WWY$16,0)),"-")</f>
        <v>55.5</v>
      </c>
      <c r="N119" s="301">
        <f>IFERROR(INDEX('QoL DATA'!$C$17:$WWY$228,MATCH($B119,'QoL DATA'!$A$17:$A$228,0),MATCH(N$3,'QoL DATA'!$C$16:$WWY$16,0)),"-")</f>
        <v>89.4</v>
      </c>
      <c r="O119" s="301">
        <f>IFERROR(INDEX('QoL DATA'!$C$17:$WWY$228,MATCH($B119,'QoL DATA'!$A$17:$A$228,0),MATCH(O$3,'QoL DATA'!$C$16:$WWY$16,0)),"-")</f>
        <v>0.59188328912466848</v>
      </c>
      <c r="P119" s="301">
        <f>IFERROR(INDEX('QoL DATA'!$C$17:$WWY$228,MATCH($B119,'QoL DATA'!$A$17:$A$228,0),MATCH(P$3,'QoL DATA'!$C$16:$WWY$16,0)),"-")</f>
        <v>61.033369214208818</v>
      </c>
      <c r="Q119" s="301" t="str">
        <f>IFERROR(INDEX('QoL DATA'!$C$17:$WWY$228,MATCH($B119,'QoL DATA'!$A$17:$A$228,0),MATCH(Q$3,'QoL DATA'!$C$16:$WWY$16,0)),"-")</f>
        <v>-</v>
      </c>
      <c r="R119" s="301" t="str">
        <f>IFERROR(INDEX('QoL DATA'!$C$17:$WWY$228,MATCH($B119,'QoL DATA'!$A$17:$A$228,0),MATCH(R$3,'QoL DATA'!$C$16:$WWY$16,0)),"-")</f>
        <v>-</v>
      </c>
      <c r="S119" s="301">
        <f>IFERROR(INDEX('QoL DATA'!$C$17:$WWY$228,MATCH($B119,'QoL DATA'!$A$17:$A$228,0),MATCH(S$3,'QoL DATA'!$C$16:$WWY$16,0)),"-")</f>
        <v>52.673163023439564</v>
      </c>
      <c r="T119" s="301">
        <f>IFERROR(INDEX('QoL DATA'!$C$17:$WWY$228,MATCH($B119,'QoL DATA'!$A$17:$A$228,0),MATCH(T$3,'QoL DATA'!$C$16:$WWY$16,0)),"-")</f>
        <v>5.6978876989527247</v>
      </c>
      <c r="U119" s="301">
        <f>IFERROR(INDEX('QoL DATA'!$C$17:$WWY$228,MATCH($B119,'QoL DATA'!$A$17:$A$228,0),MATCH(U$3,'QoL DATA'!$C$16:$WWY$16,0)),"-")</f>
        <v>84.400688957217611</v>
      </c>
      <c r="V119" s="301">
        <f>IFERROR(INDEX('QoL DATA'!$C$17:$WWY$228,MATCH($B119,'QoL DATA'!$A$17:$A$228,0),MATCH(V$3,'QoL DATA'!$C$16:$WWY$16,0)),"-")</f>
        <v>0.52072764417899997</v>
      </c>
      <c r="W119" s="301">
        <f>IFERROR(INDEX('QoL DATA'!$C$17:$WWY$228,MATCH($B119,'QoL DATA'!$A$17:$A$228,0),MATCH(W$3,'QoL DATA'!$C$16:$WWY$16,0)),"-")</f>
        <v>99.996379127799997</v>
      </c>
      <c r="X119" s="301" t="str">
        <f>IFERROR(INDEX('QoL DATA'!$C$17:$WWY$228,MATCH($B119,'QoL DATA'!$A$17:$A$228,0),MATCH(X$3,'QoL DATA'!$C$16:$WWY$16,0)),"-")</f>
        <v>-</v>
      </c>
      <c r="Y119" s="301">
        <f>IFERROR(INDEX('QoL DATA'!$C$17:$WWY$228,MATCH($B119,'QoL DATA'!$A$17:$A$228,0),MATCH(Y$3,'QoL DATA'!$C$16:$WWY$16,0)),"-")</f>
        <v>878.35</v>
      </c>
      <c r="Z119" s="301">
        <f>IFERROR(INDEX('QoL DATA'!$C$17:$WWY$228,MATCH($B119,'QoL DATA'!$A$17:$A$228,0),MATCH(Z$3,'QoL DATA'!$C$16:$WWY$16,0)),"-")</f>
        <v>6.46</v>
      </c>
      <c r="AA119" s="301">
        <f>IFERROR(INDEX('QoL DATA'!$C$17:$WWY$228,MATCH($B119,'QoL DATA'!$A$17:$A$228,0),MATCH(AA$3,'QoL DATA'!$C$16:$WWY$16,0)),"-")</f>
        <v>0.10422366398290732</v>
      </c>
      <c r="AB119" s="301">
        <f>IFERROR(INDEX('QoL DATA'!$C$17:$WWY$228,MATCH($B119,'QoL DATA'!$A$17:$A$228,0),MATCH(AB$3,'QoL DATA'!$C$16:$WWY$16,0)),"-")</f>
        <v>0.95</v>
      </c>
      <c r="AC119" s="301">
        <f>IFERROR(INDEX('QoL DATA'!$C$17:$WWY$228,MATCH($B119,'QoL DATA'!$A$17:$A$228,0),MATCH(AC$3,'QoL DATA'!$C$16:$WWY$16,0)),"-")</f>
        <v>9368.9599999999991</v>
      </c>
      <c r="AD119" s="301">
        <f>IFERROR(INDEX('QoL DATA'!$C$17:$WWY$228,MATCH($B119,'QoL DATA'!$A$17:$A$228,0),MATCH(AD$3,'QoL DATA'!$C$16:$WWY$16,0)),"-")</f>
        <v>6.2855216260475872</v>
      </c>
      <c r="AE119" s="301">
        <f>IFERROR(INDEX('QoL DATA'!$C$17:$WWY$228,MATCH($B119,'QoL DATA'!$A$17:$A$228,0),MATCH(AE$3,'QoL DATA'!$C$16:$WWY$16,0)),"-")</f>
        <v>25.710088148873655</v>
      </c>
      <c r="AF119" s="301">
        <f>IFERROR(INDEX('QoL DATA'!$C$17:$WWY$228,MATCH($B119,'QoL DATA'!$A$17:$A$228,0),MATCH(AF$3,'QoL DATA'!$C$16:$WWY$16,0)),"-")</f>
        <v>12.5</v>
      </c>
      <c r="AG119" s="301">
        <f>IFERROR(INDEX('QoL DATA'!$C$17:$WWY$228,MATCH($B119,'QoL DATA'!$A$17:$A$228,0),MATCH(AG$3,'QoL DATA'!$C$16:$WWY$16,0)),"-")</f>
        <v>19.059999999999999</v>
      </c>
      <c r="AH119" s="301" t="str">
        <f>IFERROR(INDEX('QoL DATA'!$C$17:$WWY$228,MATCH($B119,'QoL DATA'!$A$17:$A$228,0),MATCH(AH$3,'QoL DATA'!$C$16:$WWY$16,0)),"-")</f>
        <v>-</v>
      </c>
      <c r="AI119" s="301">
        <f>IFERROR(INDEX('QoL DATA'!$C$17:$WWY$228,MATCH($B119,'QoL DATA'!$A$17:$A$228,0),MATCH(AI$3,'QoL DATA'!$C$16:$WWY$16,0)),"-")</f>
        <v>0</v>
      </c>
      <c r="AJ119" s="301">
        <f>IFERROR(INDEX('QoL DATA'!$C$17:$WWY$228,MATCH($B119,'QoL DATA'!$A$17:$A$228,0),MATCH(AJ$3,'QoL DATA'!$C$16:$WWY$16,0)),"-")</f>
        <v>67.578878381928035</v>
      </c>
      <c r="AK119" s="301">
        <f>IFERROR(INDEX('QoL DATA'!$C$17:$WWY$228,MATCH($B119,'QoL DATA'!$A$17:$A$228,0),MATCH(AK$3,'QoL DATA'!$C$16:$WWY$16,0)),"-")</f>
        <v>13.3</v>
      </c>
      <c r="AL119" s="301">
        <f>IFERROR(INDEX('QoL DATA'!$C$17:$WWY$228,MATCH($B119,'QoL DATA'!$A$17:$A$228,0),MATCH(AL$3,'QoL DATA'!$C$16:$WWY$16,0)),"-")</f>
        <v>16.38</v>
      </c>
      <c r="AM119" s="301">
        <f>IFERROR(INDEX('QoL DATA'!$C$17:$WWY$228,MATCH($B119,'QoL DATA'!$A$17:$A$228,0),MATCH(AM$3,'QoL DATA'!$C$16:$WWY$16,0)),"-")</f>
        <v>7.3</v>
      </c>
      <c r="AN119" s="301">
        <f>IFERROR(INDEX('QoL DATA'!$C$17:$WWY$228,MATCH($B119,'QoL DATA'!$A$17:$A$228,0),MATCH(AN$3,'QoL DATA'!$C$16:$WWY$16,0)),"-")</f>
        <v>68.41</v>
      </c>
      <c r="AO119" s="301">
        <f>IFERROR(INDEX('QoL DATA'!$C$17:$WWY$228,MATCH($B119,'QoL DATA'!$A$17:$A$228,0),MATCH(AO$3,'QoL DATA'!$C$16:$WWY$16,0)),"-")</f>
        <v>2.8812147374001289</v>
      </c>
      <c r="AP119" s="301">
        <f>IFERROR(INDEX('QoL DATA'!$C$17:$WWY$228,MATCH($B119,'QoL DATA'!$A$17:$A$228,0),MATCH(AP$3,'QoL DATA'!$C$16:$WWY$16,0)),"-")</f>
        <v>62.79</v>
      </c>
      <c r="AQ119" s="301">
        <f>IFERROR(INDEX('QoL DATA'!$C$17:$WWY$228,MATCH($B119,'QoL DATA'!$A$17:$A$228,0),MATCH(AQ$3,'QoL DATA'!$C$16:$WWY$16,0)),"-")</f>
        <v>56.633183235192242</v>
      </c>
      <c r="AR119" s="301">
        <f>IFERROR(INDEX('QoL DATA'!$C$17:$WWY$228,MATCH($B119,'QoL DATA'!$A$17:$A$228,0),MATCH(AR$3,'QoL DATA'!$C$16:$WWY$16,0)),"-")</f>
        <v>3.85</v>
      </c>
      <c r="AS119" s="301">
        <f>IFERROR(INDEX('QoL DATA'!$C$17:$WWY$228,MATCH($B119,'QoL DATA'!$A$17:$A$228,0),MATCH(AS$3,'QoL DATA'!$C$16:$WWY$16,0)),"-")</f>
        <v>5.3717025396095011</v>
      </c>
      <c r="AT119" s="301">
        <f>IFERROR(INDEX('QoL DATA'!$C$17:$WWY$228,MATCH($B119,'QoL DATA'!$A$17:$A$228,0),MATCH(AT$3,'QoL DATA'!$C$16:$WWY$16,0)),"-")</f>
        <v>83.475049739158322</v>
      </c>
      <c r="AU119" s="327"/>
    </row>
    <row r="120" spans="1:47">
      <c r="A120" s="325" t="str">
        <f>'TQoL Indexes'!B98</f>
        <v>Loški Potok</v>
      </c>
      <c r="B120" s="326">
        <f>'TQoL Indexes'!C98</f>
        <v>66</v>
      </c>
      <c r="C120" s="301">
        <f>IFERROR(INDEX('QoL DATA'!$C$17:$WWY$228,MATCH($B120,'QoL DATA'!$A$17:$A$228,0),MATCH(C$3,'QoL DATA'!$C$16:$WWY$16,0)),"-")</f>
        <v>13.3</v>
      </c>
      <c r="D120" s="301">
        <f>IFERROR(INDEX('QoL DATA'!$C$17:$WWY$228,MATCH($B120,'QoL DATA'!$A$17:$A$228,0),MATCH(D$3,'QoL DATA'!$C$16:$WWY$16,0)),"-")</f>
        <v>96.3</v>
      </c>
      <c r="E120" s="301">
        <f>IFERROR(INDEX('QoL DATA'!$C$17:$WWY$228,MATCH($B120,'QoL DATA'!$A$17:$A$228,0),MATCH(E$3,'QoL DATA'!$C$16:$WWY$16,0)),"-")</f>
        <v>250.2</v>
      </c>
      <c r="F120" s="301">
        <f>IFERROR(INDEX('QoL DATA'!$C$17:$WWY$228,MATCH($B120,'QoL DATA'!$A$17:$A$228,0),MATCH(F$3,'QoL DATA'!$C$16:$WWY$16,0)),"-")</f>
        <v>0</v>
      </c>
      <c r="G120" s="301">
        <f>IFERROR(INDEX('QoL DATA'!$C$17:$WWY$228,MATCH($B120,'QoL DATA'!$A$17:$A$228,0),MATCH(G$3,'QoL DATA'!$C$16:$WWY$16,0)),"-")</f>
        <v>84.636563876651977</v>
      </c>
      <c r="H120" s="301">
        <f>IFERROR(INDEX('QoL DATA'!$C$17:$WWY$228,MATCH($B120,'QoL DATA'!$A$17:$A$228,0),MATCH(H$3,'QoL DATA'!$C$16:$WWY$16,0)),"-")</f>
        <v>4</v>
      </c>
      <c r="I120" s="301">
        <f>IFERROR(INDEX('QoL DATA'!$C$17:$WWY$228,MATCH($B120,'QoL DATA'!$A$17:$A$228,0),MATCH(I$3,'QoL DATA'!$C$16:$WWY$16,0)),"-")</f>
        <v>0</v>
      </c>
      <c r="J120" s="301">
        <f>IFERROR(INDEX('QoL DATA'!$C$17:$WWY$228,MATCH($B120,'QoL DATA'!$A$17:$A$228,0),MATCH(J$3,'QoL DATA'!$C$16:$WWY$16,0)),"-")</f>
        <v>0</v>
      </c>
      <c r="K120" s="301">
        <f>IFERROR(INDEX('QoL DATA'!$C$17:$WWY$228,MATCH($B120,'QoL DATA'!$A$17:$A$228,0),MATCH(K$3,'QoL DATA'!$C$16:$WWY$16,0)),"-")</f>
        <v>76.72</v>
      </c>
      <c r="L120" s="301">
        <f>IFERROR(INDEX('QoL DATA'!$C$17:$WWY$228,MATCH($B120,'QoL DATA'!$A$17:$A$228,0),MATCH(L$3,'QoL DATA'!$C$16:$WWY$16,0)),"-")</f>
        <v>0</v>
      </c>
      <c r="M120" s="301">
        <f>IFERROR(INDEX('QoL DATA'!$C$17:$WWY$228,MATCH($B120,'QoL DATA'!$A$17:$A$228,0),MATCH(M$3,'QoL DATA'!$C$16:$WWY$16,0)),"-")</f>
        <v>25.8</v>
      </c>
      <c r="N120" s="301">
        <f>IFERROR(INDEX('QoL DATA'!$C$17:$WWY$228,MATCH($B120,'QoL DATA'!$A$17:$A$228,0),MATCH(N$3,'QoL DATA'!$C$16:$WWY$16,0)),"-")</f>
        <v>33.9</v>
      </c>
      <c r="O120" s="301">
        <f>IFERROR(INDEX('QoL DATA'!$C$17:$WWY$228,MATCH($B120,'QoL DATA'!$A$17:$A$228,0),MATCH(O$3,'QoL DATA'!$C$16:$WWY$16,0)),"-")</f>
        <v>0.54581036383682469</v>
      </c>
      <c r="P120" s="301">
        <f>IFERROR(INDEX('QoL DATA'!$C$17:$WWY$228,MATCH($B120,'QoL DATA'!$A$17:$A$228,0),MATCH(P$3,'QoL DATA'!$C$16:$WWY$16,0)),"-")</f>
        <v>67.511013215859023</v>
      </c>
      <c r="Q120" s="301" t="str">
        <f>IFERROR(INDEX('QoL DATA'!$C$17:$WWY$228,MATCH($B120,'QoL DATA'!$A$17:$A$228,0),MATCH(Q$3,'QoL DATA'!$C$16:$WWY$16,0)),"-")</f>
        <v>-</v>
      </c>
      <c r="R120" s="301" t="str">
        <f>IFERROR(INDEX('QoL DATA'!$C$17:$WWY$228,MATCH($B120,'QoL DATA'!$A$17:$A$228,0),MATCH(R$3,'QoL DATA'!$C$16:$WWY$16,0)),"-")</f>
        <v>-</v>
      </c>
      <c r="S120" s="301">
        <f>IFERROR(INDEX('QoL DATA'!$C$17:$WWY$228,MATCH($B120,'QoL DATA'!$A$17:$A$228,0),MATCH(S$3,'QoL DATA'!$C$16:$WWY$16,0)),"-")</f>
        <v>0</v>
      </c>
      <c r="T120" s="301">
        <f>IFERROR(INDEX('QoL DATA'!$C$17:$WWY$228,MATCH($B120,'QoL DATA'!$A$17:$A$228,0),MATCH(T$3,'QoL DATA'!$C$16:$WWY$16,0)),"-")</f>
        <v>4.5374416709873344</v>
      </c>
      <c r="U120" s="301">
        <f>IFERROR(INDEX('QoL DATA'!$C$17:$WWY$228,MATCH($B120,'QoL DATA'!$A$17:$A$228,0),MATCH(U$3,'QoL DATA'!$C$16:$WWY$16,0)),"-")</f>
        <v>81.87373038083345</v>
      </c>
      <c r="V120" s="301">
        <f>IFERROR(INDEX('QoL DATA'!$C$17:$WWY$228,MATCH($B120,'QoL DATA'!$A$17:$A$228,0),MATCH(V$3,'QoL DATA'!$C$16:$WWY$16,0)),"-")</f>
        <v>2.3235429565699999</v>
      </c>
      <c r="W120" s="301">
        <f>IFERROR(INDEX('QoL DATA'!$C$17:$WWY$228,MATCH($B120,'QoL DATA'!$A$17:$A$228,0),MATCH(W$3,'QoL DATA'!$C$16:$WWY$16,0)),"-")</f>
        <v>99.9832679533</v>
      </c>
      <c r="X120" s="301" t="str">
        <f>IFERROR(INDEX('QoL DATA'!$C$17:$WWY$228,MATCH($B120,'QoL DATA'!$A$17:$A$228,0),MATCH(X$3,'QoL DATA'!$C$16:$WWY$16,0)),"-")</f>
        <v>-</v>
      </c>
      <c r="Y120" s="301">
        <f>IFERROR(INDEX('QoL DATA'!$C$17:$WWY$228,MATCH($B120,'QoL DATA'!$A$17:$A$228,0),MATCH(Y$3,'QoL DATA'!$C$16:$WWY$16,0)),"-")</f>
        <v>1169.4000000000001</v>
      </c>
      <c r="Z120" s="301">
        <f>IFERROR(INDEX('QoL DATA'!$C$17:$WWY$228,MATCH($B120,'QoL DATA'!$A$17:$A$228,0),MATCH(Z$3,'QoL DATA'!$C$16:$WWY$16,0)),"-")</f>
        <v>5.86</v>
      </c>
      <c r="AA120" s="301">
        <f>IFERROR(INDEX('QoL DATA'!$C$17:$WWY$228,MATCH($B120,'QoL DATA'!$A$17:$A$228,0),MATCH(AA$3,'QoL DATA'!$C$16:$WWY$16,0)),"-")</f>
        <v>5.3279343598486864E-2</v>
      </c>
      <c r="AB120" s="301">
        <f>IFERROR(INDEX('QoL DATA'!$C$17:$WWY$228,MATCH($B120,'QoL DATA'!$A$17:$A$228,0),MATCH(AB$3,'QoL DATA'!$C$16:$WWY$16,0)),"-")</f>
        <v>1.1100000000000001</v>
      </c>
      <c r="AC120" s="301">
        <f>IFERROR(INDEX('QoL DATA'!$C$17:$WWY$228,MATCH($B120,'QoL DATA'!$A$17:$A$228,0),MATCH(AC$3,'QoL DATA'!$C$16:$WWY$16,0)),"-")</f>
        <v>9523.32</v>
      </c>
      <c r="AD120" s="301">
        <f>IFERROR(INDEX('QoL DATA'!$C$17:$WWY$228,MATCH($B120,'QoL DATA'!$A$17:$A$228,0),MATCH(AD$3,'QoL DATA'!$C$16:$WWY$16,0)),"-")</f>
        <v>5.4397458804844154</v>
      </c>
      <c r="AE120" s="301">
        <f>IFERROR(INDEX('QoL DATA'!$C$17:$WWY$228,MATCH($B120,'QoL DATA'!$A$17:$A$228,0),MATCH(AE$3,'QoL DATA'!$C$16:$WWY$16,0)),"-")</f>
        <v>19.463753723932474</v>
      </c>
      <c r="AF120" s="301">
        <f>IFERROR(INDEX('QoL DATA'!$C$17:$WWY$228,MATCH($B120,'QoL DATA'!$A$17:$A$228,0),MATCH(AF$3,'QoL DATA'!$C$16:$WWY$16,0)),"-")</f>
        <v>9.6999999999999993</v>
      </c>
      <c r="AG120" s="301">
        <f>IFERROR(INDEX('QoL DATA'!$C$17:$WWY$228,MATCH($B120,'QoL DATA'!$A$17:$A$228,0),MATCH(AG$3,'QoL DATA'!$C$16:$WWY$16,0)),"-")</f>
        <v>18.25</v>
      </c>
      <c r="AH120" s="301" t="str">
        <f>IFERROR(INDEX('QoL DATA'!$C$17:$WWY$228,MATCH($B120,'QoL DATA'!$A$17:$A$228,0),MATCH(AH$3,'QoL DATA'!$C$16:$WWY$16,0)),"-")</f>
        <v>-</v>
      </c>
      <c r="AI120" s="301">
        <f>IFERROR(INDEX('QoL DATA'!$C$17:$WWY$228,MATCH($B120,'QoL DATA'!$A$17:$A$228,0),MATCH(AI$3,'QoL DATA'!$C$16:$WWY$16,0)),"-")</f>
        <v>0</v>
      </c>
      <c r="AJ120" s="301">
        <f>IFERROR(INDEX('QoL DATA'!$C$17:$WWY$228,MATCH($B120,'QoL DATA'!$A$17:$A$228,0),MATCH(AJ$3,'QoL DATA'!$C$16:$WWY$16,0)),"-")</f>
        <v>111.75273271095801</v>
      </c>
      <c r="AK120" s="301">
        <f>IFERROR(INDEX('QoL DATA'!$C$17:$WWY$228,MATCH($B120,'QoL DATA'!$A$17:$A$228,0),MATCH(AK$3,'QoL DATA'!$C$16:$WWY$16,0)),"-")</f>
        <v>40.409999999999997</v>
      </c>
      <c r="AL120" s="301">
        <f>IFERROR(INDEX('QoL DATA'!$C$17:$WWY$228,MATCH($B120,'QoL DATA'!$A$17:$A$228,0),MATCH(AL$3,'QoL DATA'!$C$16:$WWY$16,0)),"-")</f>
        <v>13.46</v>
      </c>
      <c r="AM120" s="301">
        <f>IFERROR(INDEX('QoL DATA'!$C$17:$WWY$228,MATCH($B120,'QoL DATA'!$A$17:$A$228,0),MATCH(AM$3,'QoL DATA'!$C$16:$WWY$16,0)),"-")</f>
        <v>7.6</v>
      </c>
      <c r="AN120" s="301">
        <f>IFERROR(INDEX('QoL DATA'!$C$17:$WWY$228,MATCH($B120,'QoL DATA'!$A$17:$A$228,0),MATCH(AN$3,'QoL DATA'!$C$16:$WWY$16,0)),"-")</f>
        <v>67.97</v>
      </c>
      <c r="AO120" s="301">
        <f>IFERROR(INDEX('QoL DATA'!$C$17:$WWY$228,MATCH($B120,'QoL DATA'!$A$17:$A$228,0),MATCH(AO$3,'QoL DATA'!$C$16:$WWY$16,0)),"-")</f>
        <v>1.7484725754727413</v>
      </c>
      <c r="AP120" s="301">
        <f>IFERROR(INDEX('QoL DATA'!$C$17:$WWY$228,MATCH($B120,'QoL DATA'!$A$17:$A$228,0),MATCH(AP$3,'QoL DATA'!$C$16:$WWY$16,0)),"-")</f>
        <v>83.13</v>
      </c>
      <c r="AQ120" s="301">
        <f>IFERROR(INDEX('QoL DATA'!$C$17:$WWY$228,MATCH($B120,'QoL DATA'!$A$17:$A$228,0),MATCH(AQ$3,'QoL DATA'!$C$16:$WWY$16,0)),"-")</f>
        <v>51.57068062827225</v>
      </c>
      <c r="AR120" s="301">
        <f>IFERROR(INDEX('QoL DATA'!$C$17:$WWY$228,MATCH($B120,'QoL DATA'!$A$17:$A$228,0),MATCH(AR$3,'QoL DATA'!$C$16:$WWY$16,0)),"-")</f>
        <v>3.57</v>
      </c>
      <c r="AS120" s="301">
        <f>IFERROR(INDEX('QoL DATA'!$C$17:$WWY$228,MATCH($B120,'QoL DATA'!$A$17:$A$228,0),MATCH(AS$3,'QoL DATA'!$C$16:$WWY$16,0)),"-")</f>
        <v>1.8816003820257692</v>
      </c>
      <c r="AT120" s="301">
        <f>IFERROR(INDEX('QoL DATA'!$C$17:$WWY$228,MATCH($B120,'QoL DATA'!$A$17:$A$228,0),MATCH(AT$3,'QoL DATA'!$C$16:$WWY$16,0)),"-")</f>
        <v>80.387541781235541</v>
      </c>
      <c r="AU120" s="327"/>
    </row>
    <row r="121" spans="1:47">
      <c r="A121" s="325" t="str">
        <f>'TQoL Indexes'!B99</f>
        <v>Lovrenc na Pohorju</v>
      </c>
      <c r="B121" s="326">
        <f>'TQoL Indexes'!C99</f>
        <v>167</v>
      </c>
      <c r="C121" s="301">
        <f>IFERROR(INDEX('QoL DATA'!$C$17:$WWY$228,MATCH($B121,'QoL DATA'!$A$17:$A$228,0),MATCH(C$3,'QoL DATA'!$C$16:$WWY$16,0)),"-")</f>
        <v>94.83633010603964</v>
      </c>
      <c r="D121" s="301">
        <f>IFERROR(INDEX('QoL DATA'!$C$17:$WWY$228,MATCH($B121,'QoL DATA'!$A$17:$A$228,0),MATCH(D$3,'QoL DATA'!$C$16:$WWY$16,0)),"-")</f>
        <v>85.1</v>
      </c>
      <c r="E121" s="301">
        <f>IFERROR(INDEX('QoL DATA'!$C$17:$WWY$228,MATCH($B121,'QoL DATA'!$A$17:$A$228,0),MATCH(E$3,'QoL DATA'!$C$16:$WWY$16,0)),"-")</f>
        <v>521.4</v>
      </c>
      <c r="F121" s="301">
        <f>IFERROR(INDEX('QoL DATA'!$C$17:$WWY$228,MATCH($B121,'QoL DATA'!$A$17:$A$228,0),MATCH(F$3,'QoL DATA'!$C$16:$WWY$16,0)),"-")</f>
        <v>0</v>
      </c>
      <c r="G121" s="301">
        <f>IFERROR(INDEX('QoL DATA'!$C$17:$WWY$228,MATCH($B121,'QoL DATA'!$A$17:$A$228,0),MATCH(G$3,'QoL DATA'!$C$16:$WWY$16,0)),"-")</f>
        <v>91.700133868808564</v>
      </c>
      <c r="H121" s="301">
        <f>IFERROR(INDEX('QoL DATA'!$C$17:$WWY$228,MATCH($B121,'QoL DATA'!$A$17:$A$228,0),MATCH(H$3,'QoL DATA'!$C$16:$WWY$16,0)),"-")</f>
        <v>4</v>
      </c>
      <c r="I121" s="301">
        <f>IFERROR(INDEX('QoL DATA'!$C$17:$WWY$228,MATCH($B121,'QoL DATA'!$A$17:$A$228,0),MATCH(I$3,'QoL DATA'!$C$16:$WWY$16,0)),"-")</f>
        <v>87.566312997347481</v>
      </c>
      <c r="J121" s="301">
        <f>IFERROR(INDEX('QoL DATA'!$C$17:$WWY$228,MATCH($B121,'QoL DATA'!$A$17:$A$228,0),MATCH(J$3,'QoL DATA'!$C$16:$WWY$16,0)),"-")</f>
        <v>67.7376171352075</v>
      </c>
      <c r="K121" s="301">
        <f>IFERROR(INDEX('QoL DATA'!$C$17:$WWY$228,MATCH($B121,'QoL DATA'!$A$17:$A$228,0),MATCH(K$3,'QoL DATA'!$C$16:$WWY$16,0)),"-")</f>
        <v>16.22</v>
      </c>
      <c r="L121" s="301">
        <f>IFERROR(INDEX('QoL DATA'!$C$17:$WWY$228,MATCH($B121,'QoL DATA'!$A$17:$A$228,0),MATCH(L$3,'QoL DATA'!$C$16:$WWY$16,0)),"-")</f>
        <v>9.0404440919904836</v>
      </c>
      <c r="M121" s="301">
        <f>IFERROR(INDEX('QoL DATA'!$C$17:$WWY$228,MATCH($B121,'QoL DATA'!$A$17:$A$228,0),MATCH(M$3,'QoL DATA'!$C$16:$WWY$16,0)),"-")</f>
        <v>26</v>
      </c>
      <c r="N121" s="301">
        <f>IFERROR(INDEX('QoL DATA'!$C$17:$WWY$228,MATCH($B121,'QoL DATA'!$A$17:$A$228,0),MATCH(N$3,'QoL DATA'!$C$16:$WWY$16,0)),"-")</f>
        <v>37.799999999999997</v>
      </c>
      <c r="O121" s="301">
        <f>IFERROR(INDEX('QoL DATA'!$C$17:$WWY$228,MATCH($B121,'QoL DATA'!$A$17:$A$228,0),MATCH(O$3,'QoL DATA'!$C$16:$WWY$16,0)),"-")</f>
        <v>0.48420523138832999</v>
      </c>
      <c r="P121" s="301">
        <f>IFERROR(INDEX('QoL DATA'!$C$17:$WWY$228,MATCH($B121,'QoL DATA'!$A$17:$A$228,0),MATCH(P$3,'QoL DATA'!$C$16:$WWY$16,0)),"-")</f>
        <v>75.568942436412314</v>
      </c>
      <c r="Q121" s="301" t="str">
        <f>IFERROR(INDEX('QoL DATA'!$C$17:$WWY$228,MATCH($B121,'QoL DATA'!$A$17:$A$228,0),MATCH(Q$3,'QoL DATA'!$C$16:$WWY$16,0)),"-")</f>
        <v>-</v>
      </c>
      <c r="R121" s="301" t="str">
        <f>IFERROR(INDEX('QoL DATA'!$C$17:$WWY$228,MATCH($B121,'QoL DATA'!$A$17:$A$228,0),MATCH(R$3,'QoL DATA'!$C$16:$WWY$16,0)),"-")</f>
        <v>-</v>
      </c>
      <c r="S121" s="301">
        <f>IFERROR(INDEX('QoL DATA'!$C$17:$WWY$228,MATCH($B121,'QoL DATA'!$A$17:$A$228,0),MATCH(S$3,'QoL DATA'!$C$16:$WWY$16,0)),"-")</f>
        <v>33.624747814391391</v>
      </c>
      <c r="T121" s="301">
        <f>IFERROR(INDEX('QoL DATA'!$C$17:$WWY$228,MATCH($B121,'QoL DATA'!$A$17:$A$228,0),MATCH(T$3,'QoL DATA'!$C$16:$WWY$16,0)),"-")</f>
        <v>3.1276129695232431</v>
      </c>
      <c r="U121" s="301">
        <f>IFERROR(INDEX('QoL DATA'!$C$17:$WWY$228,MATCH($B121,'QoL DATA'!$A$17:$A$228,0),MATCH(U$3,'QoL DATA'!$C$16:$WWY$16,0)),"-")</f>
        <v>86.328385022542136</v>
      </c>
      <c r="V121" s="301">
        <f>IFERROR(INDEX('QoL DATA'!$C$17:$WWY$228,MATCH($B121,'QoL DATA'!$A$17:$A$228,0),MATCH(V$3,'QoL DATA'!$C$16:$WWY$16,0)),"-")</f>
        <v>0.53439938713099999</v>
      </c>
      <c r="W121" s="301">
        <f>IFERROR(INDEX('QoL DATA'!$C$17:$WWY$228,MATCH($B121,'QoL DATA'!$A$17:$A$228,0),MATCH(W$3,'QoL DATA'!$C$16:$WWY$16,0)),"-")</f>
        <v>78.172778488500001</v>
      </c>
      <c r="X121" s="301" t="str">
        <f>IFERROR(INDEX('QoL DATA'!$C$17:$WWY$228,MATCH($B121,'QoL DATA'!$A$17:$A$228,0),MATCH(X$3,'QoL DATA'!$C$16:$WWY$16,0)),"-")</f>
        <v>-</v>
      </c>
      <c r="Y121" s="301">
        <f>IFERROR(INDEX('QoL DATA'!$C$17:$WWY$228,MATCH($B121,'QoL DATA'!$A$17:$A$228,0),MATCH(Y$3,'QoL DATA'!$C$16:$WWY$16,0)),"-")</f>
        <v>1210.92</v>
      </c>
      <c r="Z121" s="301">
        <f>IFERROR(INDEX('QoL DATA'!$C$17:$WWY$228,MATCH($B121,'QoL DATA'!$A$17:$A$228,0),MATCH(Z$3,'QoL DATA'!$C$16:$WWY$16,0)),"-")</f>
        <v>6.89</v>
      </c>
      <c r="AA121" s="301">
        <f>IFERROR(INDEX('QoL DATA'!$C$17:$WWY$228,MATCH($B121,'QoL DATA'!$A$17:$A$228,0),MATCH(AA$3,'QoL DATA'!$C$16:$WWY$16,0)),"-")</f>
        <v>0.19565642731363725</v>
      </c>
      <c r="AB121" s="301">
        <f>IFERROR(INDEX('QoL DATA'!$C$17:$WWY$228,MATCH($B121,'QoL DATA'!$A$17:$A$228,0),MATCH(AB$3,'QoL DATA'!$C$16:$WWY$16,0)),"-")</f>
        <v>0.73</v>
      </c>
      <c r="AC121" s="301">
        <f>IFERROR(INDEX('QoL DATA'!$C$17:$WWY$228,MATCH($B121,'QoL DATA'!$A$17:$A$228,0),MATCH(AC$3,'QoL DATA'!$C$16:$WWY$16,0)),"-")</f>
        <v>9225.49</v>
      </c>
      <c r="AD121" s="301">
        <f>IFERROR(INDEX('QoL DATA'!$C$17:$WWY$228,MATCH($B121,'QoL DATA'!$A$17:$A$228,0),MATCH(AD$3,'QoL DATA'!$C$16:$WWY$16,0)),"-")</f>
        <v>9.1363809041408128</v>
      </c>
      <c r="AE121" s="301">
        <f>IFERROR(INDEX('QoL DATA'!$C$17:$WWY$228,MATCH($B121,'QoL DATA'!$A$17:$A$228,0),MATCH(AE$3,'QoL DATA'!$C$16:$WWY$16,0)),"-")</f>
        <v>23.049001814882033</v>
      </c>
      <c r="AF121" s="301">
        <f>IFERROR(INDEX('QoL DATA'!$C$17:$WWY$228,MATCH($B121,'QoL DATA'!$A$17:$A$228,0),MATCH(AF$3,'QoL DATA'!$C$16:$WWY$16,0)),"-")</f>
        <v>16.5</v>
      </c>
      <c r="AG121" s="301">
        <f>IFERROR(INDEX('QoL DATA'!$C$17:$WWY$228,MATCH($B121,'QoL DATA'!$A$17:$A$228,0),MATCH(AG$3,'QoL DATA'!$C$16:$WWY$16,0)),"-")</f>
        <v>21</v>
      </c>
      <c r="AH121" s="301" t="str">
        <f>IFERROR(INDEX('QoL DATA'!$C$17:$WWY$228,MATCH($B121,'QoL DATA'!$A$17:$A$228,0),MATCH(AH$3,'QoL DATA'!$C$16:$WWY$16,0)),"-")</f>
        <v>-</v>
      </c>
      <c r="AI121" s="301">
        <f>IFERROR(INDEX('QoL DATA'!$C$17:$WWY$228,MATCH($B121,'QoL DATA'!$A$17:$A$228,0),MATCH(AI$3,'QoL DATA'!$C$16:$WWY$16,0)),"-")</f>
        <v>0</v>
      </c>
      <c r="AJ121" s="301">
        <f>IFERROR(INDEX('QoL DATA'!$C$17:$WWY$228,MATCH($B121,'QoL DATA'!$A$17:$A$228,0),MATCH(AJ$3,'QoL DATA'!$C$16:$WWY$16,0)),"-")</f>
        <v>48.971852789085716</v>
      </c>
      <c r="AK121" s="301">
        <f>IFERROR(INDEX('QoL DATA'!$C$17:$WWY$228,MATCH($B121,'QoL DATA'!$A$17:$A$228,0),MATCH(AK$3,'QoL DATA'!$C$16:$WWY$16,0)),"-")</f>
        <v>23.96</v>
      </c>
      <c r="AL121" s="301">
        <f>IFERROR(INDEX('QoL DATA'!$C$17:$WWY$228,MATCH($B121,'QoL DATA'!$A$17:$A$228,0),MATCH(AL$3,'QoL DATA'!$C$16:$WWY$16,0)),"-")</f>
        <v>18.649999999999999</v>
      </c>
      <c r="AM121" s="301">
        <f>IFERROR(INDEX('QoL DATA'!$C$17:$WWY$228,MATCH($B121,'QoL DATA'!$A$17:$A$228,0),MATCH(AM$3,'QoL DATA'!$C$16:$WWY$16,0)),"-")</f>
        <v>7.3</v>
      </c>
      <c r="AN121" s="301">
        <f>IFERROR(INDEX('QoL DATA'!$C$17:$WWY$228,MATCH($B121,'QoL DATA'!$A$17:$A$228,0),MATCH(AN$3,'QoL DATA'!$C$16:$WWY$16,0)),"-")</f>
        <v>59.87</v>
      </c>
      <c r="AO121" s="301">
        <f>IFERROR(INDEX('QoL DATA'!$C$17:$WWY$228,MATCH($B121,'QoL DATA'!$A$17:$A$228,0),MATCH(AO$3,'QoL DATA'!$C$16:$WWY$16,0)),"-")</f>
        <v>2.777902270103886</v>
      </c>
      <c r="AP121" s="301">
        <f>IFERROR(INDEX('QoL DATA'!$C$17:$WWY$228,MATCH($B121,'QoL DATA'!$A$17:$A$228,0),MATCH(AP$3,'QoL DATA'!$C$16:$WWY$16,0)),"-")</f>
        <v>73.59</v>
      </c>
      <c r="AQ121" s="301">
        <f>IFERROR(INDEX('QoL DATA'!$C$17:$WWY$228,MATCH($B121,'QoL DATA'!$A$17:$A$228,0),MATCH(AQ$3,'QoL DATA'!$C$16:$WWY$16,0)),"-")</f>
        <v>50.894245723172624</v>
      </c>
      <c r="AR121" s="301">
        <f>IFERROR(INDEX('QoL DATA'!$C$17:$WWY$228,MATCH($B121,'QoL DATA'!$A$17:$A$228,0),MATCH(AR$3,'QoL DATA'!$C$16:$WWY$16,0)),"-")</f>
        <v>3.57</v>
      </c>
      <c r="AS121" s="301">
        <f>IFERROR(INDEX('QoL DATA'!$C$17:$WWY$228,MATCH($B121,'QoL DATA'!$A$17:$A$228,0),MATCH(AS$3,'QoL DATA'!$C$16:$WWY$16,0)),"-")</f>
        <v>7.9355678974091779</v>
      </c>
      <c r="AT121" s="301">
        <f>IFERROR(INDEX('QoL DATA'!$C$17:$WWY$228,MATCH($B121,'QoL DATA'!$A$17:$A$228,0),MATCH(AT$3,'QoL DATA'!$C$16:$WWY$16,0)),"-")</f>
        <v>82.110150540231956</v>
      </c>
      <c r="AU121" s="327"/>
    </row>
    <row r="122" spans="1:47">
      <c r="A122" s="325" t="str">
        <f>'TQoL Indexes'!B100</f>
        <v>Luče</v>
      </c>
      <c r="B122" s="326">
        <f>'TQoL Indexes'!C100</f>
        <v>67</v>
      </c>
      <c r="C122" s="301">
        <f>IFERROR(INDEX('QoL DATA'!$C$17:$WWY$228,MATCH($B122,'QoL DATA'!$A$17:$A$228,0),MATCH(C$3,'QoL DATA'!$C$16:$WWY$16,0)),"-")</f>
        <v>68.939393939393938</v>
      </c>
      <c r="D122" s="301">
        <f>IFERROR(INDEX('QoL DATA'!$C$17:$WWY$228,MATCH($B122,'QoL DATA'!$A$17:$A$228,0),MATCH(D$3,'QoL DATA'!$C$16:$WWY$16,0)),"-")</f>
        <v>102.1</v>
      </c>
      <c r="E122" s="301">
        <f>IFERROR(INDEX('QoL DATA'!$C$17:$WWY$228,MATCH($B122,'QoL DATA'!$A$17:$A$228,0),MATCH(E$3,'QoL DATA'!$C$16:$WWY$16,0)),"-")</f>
        <v>388.9</v>
      </c>
      <c r="F122" s="301">
        <f>IFERROR(INDEX('QoL DATA'!$C$17:$WWY$228,MATCH($B122,'QoL DATA'!$A$17:$A$228,0),MATCH(F$3,'QoL DATA'!$C$16:$WWY$16,0)),"-")</f>
        <v>77.388963660834449</v>
      </c>
      <c r="G122" s="301">
        <f>IFERROR(INDEX('QoL DATA'!$C$17:$WWY$228,MATCH($B122,'QoL DATA'!$A$17:$A$228,0),MATCH(G$3,'QoL DATA'!$C$16:$WWY$16,0)),"-")</f>
        <v>76.917900403768499</v>
      </c>
      <c r="H122" s="301">
        <f>IFERROR(INDEX('QoL DATA'!$C$17:$WWY$228,MATCH($B122,'QoL DATA'!$A$17:$A$228,0),MATCH(H$3,'QoL DATA'!$C$16:$WWY$16,0)),"-")</f>
        <v>4</v>
      </c>
      <c r="I122" s="301">
        <f>IFERROR(INDEX('QoL DATA'!$C$17:$WWY$228,MATCH($B122,'QoL DATA'!$A$17:$A$228,0),MATCH(I$3,'QoL DATA'!$C$16:$WWY$16,0)),"-")</f>
        <v>56.037991858887381</v>
      </c>
      <c r="J122" s="301">
        <f>IFERROR(INDEX('QoL DATA'!$C$17:$WWY$228,MATCH($B122,'QoL DATA'!$A$17:$A$228,0),MATCH(J$3,'QoL DATA'!$C$16:$WWY$16,0)),"-")</f>
        <v>81.965006729475093</v>
      </c>
      <c r="K122" s="301">
        <f>IFERROR(INDEX('QoL DATA'!$C$17:$WWY$228,MATCH($B122,'QoL DATA'!$A$17:$A$228,0),MATCH(K$3,'QoL DATA'!$C$16:$WWY$16,0)),"-")</f>
        <v>0.91</v>
      </c>
      <c r="L122" s="301">
        <f>IFERROR(INDEX('QoL DATA'!$C$17:$WWY$228,MATCH($B122,'QoL DATA'!$A$17:$A$228,0),MATCH(L$3,'QoL DATA'!$C$16:$WWY$16,0)),"-")</f>
        <v>67.153284671532845</v>
      </c>
      <c r="M122" s="301">
        <f>IFERROR(INDEX('QoL DATA'!$C$17:$WWY$228,MATCH($B122,'QoL DATA'!$A$17:$A$228,0),MATCH(M$3,'QoL DATA'!$C$16:$WWY$16,0)),"-")</f>
        <v>40.1</v>
      </c>
      <c r="N122" s="301">
        <f>IFERROR(INDEX('QoL DATA'!$C$17:$WWY$228,MATCH($B122,'QoL DATA'!$A$17:$A$228,0),MATCH(N$3,'QoL DATA'!$C$16:$WWY$16,0)),"-")</f>
        <v>64</v>
      </c>
      <c r="O122" s="301">
        <f>IFERROR(INDEX('QoL DATA'!$C$17:$WWY$228,MATCH($B122,'QoL DATA'!$A$17:$A$228,0),MATCH(O$3,'QoL DATA'!$C$16:$WWY$16,0)),"-")</f>
        <v>0.61682825484764547</v>
      </c>
      <c r="P122" s="301">
        <f>IFERROR(INDEX('QoL DATA'!$C$17:$WWY$228,MATCH($B122,'QoL DATA'!$A$17:$A$228,0),MATCH(P$3,'QoL DATA'!$C$16:$WWY$16,0)),"-")</f>
        <v>42.732166890982505</v>
      </c>
      <c r="Q122" s="301" t="str">
        <f>IFERROR(INDEX('QoL DATA'!$C$17:$WWY$228,MATCH($B122,'QoL DATA'!$A$17:$A$228,0),MATCH(Q$3,'QoL DATA'!$C$16:$WWY$16,0)),"-")</f>
        <v>-</v>
      </c>
      <c r="R122" s="301" t="str">
        <f>IFERROR(INDEX('QoL DATA'!$C$17:$WWY$228,MATCH($B122,'QoL DATA'!$A$17:$A$228,0),MATCH(R$3,'QoL DATA'!$C$16:$WWY$16,0)),"-")</f>
        <v>-</v>
      </c>
      <c r="S122" s="301">
        <f>IFERROR(INDEX('QoL DATA'!$C$17:$WWY$228,MATCH($B122,'QoL DATA'!$A$17:$A$228,0),MATCH(S$3,'QoL DATA'!$C$16:$WWY$16,0)),"-")</f>
        <v>0</v>
      </c>
      <c r="T122" s="301">
        <f>IFERROR(INDEX('QoL DATA'!$C$17:$WWY$228,MATCH($B122,'QoL DATA'!$A$17:$A$228,0),MATCH(T$3,'QoL DATA'!$C$16:$WWY$16,0)),"-")</f>
        <v>3.5311218784942229</v>
      </c>
      <c r="U122" s="301">
        <f>IFERROR(INDEX('QoL DATA'!$C$17:$WWY$228,MATCH($B122,'QoL DATA'!$A$17:$A$228,0),MATCH(U$3,'QoL DATA'!$C$16:$WWY$16,0)),"-")</f>
        <v>86.328724779432008</v>
      </c>
      <c r="V122" s="301">
        <f>IFERROR(INDEX('QoL DATA'!$C$17:$WWY$228,MATCH($B122,'QoL DATA'!$A$17:$A$228,0),MATCH(V$3,'QoL DATA'!$C$16:$WWY$16,0)),"-")</f>
        <v>0.23031646836200001</v>
      </c>
      <c r="W122" s="301">
        <f>IFERROR(INDEX('QoL DATA'!$C$17:$WWY$228,MATCH($B122,'QoL DATA'!$A$17:$A$228,0),MATCH(W$3,'QoL DATA'!$C$16:$WWY$16,0)),"-")</f>
        <v>50.478399109800002</v>
      </c>
      <c r="X122" s="301" t="str">
        <f>IFERROR(INDEX('QoL DATA'!$C$17:$WWY$228,MATCH($B122,'QoL DATA'!$A$17:$A$228,0),MATCH(X$3,'QoL DATA'!$C$16:$WWY$16,0)),"-")</f>
        <v>-</v>
      </c>
      <c r="Y122" s="301">
        <f>IFERROR(INDEX('QoL DATA'!$C$17:$WWY$228,MATCH($B122,'QoL DATA'!$A$17:$A$228,0),MATCH(Y$3,'QoL DATA'!$C$16:$WWY$16,0)),"-")</f>
        <v>1019.85</v>
      </c>
      <c r="Z122" s="301">
        <f>IFERROR(INDEX('QoL DATA'!$C$17:$WWY$228,MATCH($B122,'QoL DATA'!$A$17:$A$228,0),MATCH(Z$3,'QoL DATA'!$C$16:$WWY$16,0)),"-")</f>
        <v>4.3499999999999996</v>
      </c>
      <c r="AA122" s="301">
        <f>IFERROR(INDEX('QoL DATA'!$C$17:$WWY$228,MATCH($B122,'QoL DATA'!$A$17:$A$228,0),MATCH(AA$3,'QoL DATA'!$C$16:$WWY$16,0)),"-")</f>
        <v>0.14382556835089602</v>
      </c>
      <c r="AB122" s="301">
        <f>IFERROR(INDEX('QoL DATA'!$C$17:$WWY$228,MATCH($B122,'QoL DATA'!$A$17:$A$228,0),MATCH(AB$3,'QoL DATA'!$C$16:$WWY$16,0)),"-")</f>
        <v>1.84</v>
      </c>
      <c r="AC122" s="301">
        <f>IFERROR(INDEX('QoL DATA'!$C$17:$WWY$228,MATCH($B122,'QoL DATA'!$A$17:$A$228,0),MATCH(AC$3,'QoL DATA'!$C$16:$WWY$16,0)),"-")</f>
        <v>8034.98</v>
      </c>
      <c r="AD122" s="301">
        <f>IFERROR(INDEX('QoL DATA'!$C$17:$WWY$228,MATCH($B122,'QoL DATA'!$A$17:$A$228,0),MATCH(AD$3,'QoL DATA'!$C$16:$WWY$16,0)),"-")</f>
        <v>7.8722121760096435</v>
      </c>
      <c r="AE122" s="301">
        <f>IFERROR(INDEX('QoL DATA'!$C$17:$WWY$228,MATCH($B122,'QoL DATA'!$A$17:$A$228,0),MATCH(AE$3,'QoL DATA'!$C$16:$WWY$16,0)),"-")</f>
        <v>21.137206427688504</v>
      </c>
      <c r="AF122" s="301">
        <f>IFERROR(INDEX('QoL DATA'!$C$17:$WWY$228,MATCH($B122,'QoL DATA'!$A$17:$A$228,0),MATCH(AF$3,'QoL DATA'!$C$16:$WWY$16,0)),"-")</f>
        <v>12.4</v>
      </c>
      <c r="AG122" s="301">
        <f>IFERROR(INDEX('QoL DATA'!$C$17:$WWY$228,MATCH($B122,'QoL DATA'!$A$17:$A$228,0),MATCH(AG$3,'QoL DATA'!$C$16:$WWY$16,0)),"-")</f>
        <v>16.09</v>
      </c>
      <c r="AH122" s="301" t="str">
        <f>IFERROR(INDEX('QoL DATA'!$C$17:$WWY$228,MATCH($B122,'QoL DATA'!$A$17:$A$228,0),MATCH(AH$3,'QoL DATA'!$C$16:$WWY$16,0)),"-")</f>
        <v>-</v>
      </c>
      <c r="AI122" s="301">
        <f>IFERROR(INDEX('QoL DATA'!$C$17:$WWY$228,MATCH($B122,'QoL DATA'!$A$17:$A$228,0),MATCH(AI$3,'QoL DATA'!$C$16:$WWY$16,0)),"-")</f>
        <v>398.4825995948683</v>
      </c>
      <c r="AJ122" s="301">
        <f>IFERROR(INDEX('QoL DATA'!$C$17:$WWY$228,MATCH($B122,'QoL DATA'!$A$17:$A$228,0),MATCH(AJ$3,'QoL DATA'!$C$16:$WWY$16,0)),"-")</f>
        <v>429.70222523744911</v>
      </c>
      <c r="AK122" s="301">
        <f>IFERROR(INDEX('QoL DATA'!$C$17:$WWY$228,MATCH($B122,'QoL DATA'!$A$17:$A$228,0),MATCH(AK$3,'QoL DATA'!$C$16:$WWY$16,0)),"-")</f>
        <v>34.82</v>
      </c>
      <c r="AL122" s="301">
        <f>IFERROR(INDEX('QoL DATA'!$C$17:$WWY$228,MATCH($B122,'QoL DATA'!$A$17:$A$228,0),MATCH(AL$3,'QoL DATA'!$C$16:$WWY$16,0)),"-")</f>
        <v>15.84</v>
      </c>
      <c r="AM122" s="301">
        <f>IFERROR(INDEX('QoL DATA'!$C$17:$WWY$228,MATCH($B122,'QoL DATA'!$A$17:$A$228,0),MATCH(AM$3,'QoL DATA'!$C$16:$WWY$16,0)),"-")</f>
        <v>7.3</v>
      </c>
      <c r="AN122" s="301">
        <f>IFERROR(INDEX('QoL DATA'!$C$17:$WWY$228,MATCH($B122,'QoL DATA'!$A$17:$A$228,0),MATCH(AN$3,'QoL DATA'!$C$16:$WWY$16,0)),"-")</f>
        <v>58.76</v>
      </c>
      <c r="AO122" s="301">
        <f>IFERROR(INDEX('QoL DATA'!$C$17:$WWY$228,MATCH($B122,'QoL DATA'!$A$17:$A$228,0),MATCH(AO$3,'QoL DATA'!$C$16:$WWY$16,0)),"-")</f>
        <v>2.6571817034087597</v>
      </c>
      <c r="AP122" s="301">
        <f>IFERROR(INDEX('QoL DATA'!$C$17:$WWY$228,MATCH($B122,'QoL DATA'!$A$17:$A$228,0),MATCH(AP$3,'QoL DATA'!$C$16:$WWY$16,0)),"-")</f>
        <v>74.37</v>
      </c>
      <c r="AQ122" s="301">
        <f>IFERROR(INDEX('QoL DATA'!$C$17:$WWY$228,MATCH($B122,'QoL DATA'!$A$17:$A$228,0),MATCH(AQ$3,'QoL DATA'!$C$16:$WWY$16,0)),"-")</f>
        <v>51.904761904761912</v>
      </c>
      <c r="AR122" s="301">
        <f>IFERROR(INDEX('QoL DATA'!$C$17:$WWY$228,MATCH($B122,'QoL DATA'!$A$17:$A$228,0),MATCH(AR$3,'QoL DATA'!$C$16:$WWY$16,0)),"-")</f>
        <v>3.58</v>
      </c>
      <c r="AS122" s="301">
        <f>IFERROR(INDEX('QoL DATA'!$C$17:$WWY$228,MATCH($B122,'QoL DATA'!$A$17:$A$228,0),MATCH(AS$3,'QoL DATA'!$C$16:$WWY$16,0)),"-")</f>
        <v>0.48423939221362583</v>
      </c>
      <c r="AT122" s="301">
        <f>IFERROR(INDEX('QoL DATA'!$C$17:$WWY$228,MATCH($B122,'QoL DATA'!$A$17:$A$228,0),MATCH(AT$3,'QoL DATA'!$C$16:$WWY$16,0)),"-")</f>
        <v>74.761697682329796</v>
      </c>
      <c r="AU122" s="327"/>
    </row>
    <row r="123" spans="1:47">
      <c r="A123" s="325" t="str">
        <f>'TQoL Indexes'!B101</f>
        <v>Lukovica</v>
      </c>
      <c r="B123" s="326">
        <f>'TQoL Indexes'!C101</f>
        <v>68</v>
      </c>
      <c r="C123" s="301">
        <f>IFERROR(INDEX('QoL DATA'!$C$17:$WWY$228,MATCH($B123,'QoL DATA'!$A$17:$A$228,0),MATCH(C$3,'QoL DATA'!$C$16:$WWY$16,0)),"-")</f>
        <v>64.235108895303071</v>
      </c>
      <c r="D123" s="301">
        <f>IFERROR(INDEX('QoL DATA'!$C$17:$WWY$228,MATCH($B123,'QoL DATA'!$A$17:$A$228,0),MATCH(D$3,'QoL DATA'!$C$16:$WWY$16,0)),"-")</f>
        <v>108.9</v>
      </c>
      <c r="E123" s="301">
        <f>IFERROR(INDEX('QoL DATA'!$C$17:$WWY$228,MATCH($B123,'QoL DATA'!$A$17:$A$228,0),MATCH(E$3,'QoL DATA'!$C$16:$WWY$16,0)),"-")</f>
        <v>572.20000000000005</v>
      </c>
      <c r="F123" s="301">
        <f>IFERROR(INDEX('QoL DATA'!$C$17:$WWY$228,MATCH($B123,'QoL DATA'!$A$17:$A$228,0),MATCH(F$3,'QoL DATA'!$C$16:$WWY$16,0)),"-")</f>
        <v>17.750292495403645</v>
      </c>
      <c r="G123" s="301">
        <f>IFERROR(INDEX('QoL DATA'!$C$17:$WWY$228,MATCH($B123,'QoL DATA'!$A$17:$A$228,0),MATCH(G$3,'QoL DATA'!$C$16:$WWY$16,0)),"-")</f>
        <v>79.174327260571616</v>
      </c>
      <c r="H123" s="301">
        <f>IFERROR(INDEX('QoL DATA'!$C$17:$WWY$228,MATCH($B123,'QoL DATA'!$A$17:$A$228,0),MATCH(H$3,'QoL DATA'!$C$16:$WWY$16,0)),"-")</f>
        <v>4</v>
      </c>
      <c r="I123" s="301">
        <f>IFERROR(INDEX('QoL DATA'!$C$17:$WWY$228,MATCH($B123,'QoL DATA'!$A$17:$A$228,0),MATCH(I$3,'QoL DATA'!$C$16:$WWY$16,0)),"-")</f>
        <v>64.274783200136028</v>
      </c>
      <c r="J123" s="301">
        <f>IFERROR(INDEX('QoL DATA'!$C$17:$WWY$228,MATCH($B123,'QoL DATA'!$A$17:$A$228,0),MATCH(J$3,'QoL DATA'!$C$16:$WWY$16,0)),"-")</f>
        <v>99.431723215778035</v>
      </c>
      <c r="K123" s="301">
        <f>IFERROR(INDEX('QoL DATA'!$C$17:$WWY$228,MATCH($B123,'QoL DATA'!$A$17:$A$228,0),MATCH(K$3,'QoL DATA'!$C$16:$WWY$16,0)),"-")</f>
        <v>42.31</v>
      </c>
      <c r="L123" s="301">
        <f>IFERROR(INDEX('QoL DATA'!$C$17:$WWY$228,MATCH($B123,'QoL DATA'!$A$17:$A$228,0),MATCH(L$3,'QoL DATA'!$C$16:$WWY$16,0)),"-")</f>
        <v>9.3467870419543289</v>
      </c>
      <c r="M123" s="301">
        <f>IFERROR(INDEX('QoL DATA'!$C$17:$WWY$228,MATCH($B123,'QoL DATA'!$A$17:$A$228,0),MATCH(M$3,'QoL DATA'!$C$16:$WWY$16,0)),"-")</f>
        <v>20.2</v>
      </c>
      <c r="N123" s="301">
        <f>IFERROR(INDEX('QoL DATA'!$C$17:$WWY$228,MATCH($B123,'QoL DATA'!$A$17:$A$228,0),MATCH(N$3,'QoL DATA'!$C$16:$WWY$16,0)),"-")</f>
        <v>59.7</v>
      </c>
      <c r="O123" s="301">
        <f>IFERROR(INDEX('QoL DATA'!$C$17:$WWY$228,MATCH($B123,'QoL DATA'!$A$17:$A$228,0),MATCH(O$3,'QoL DATA'!$C$16:$WWY$16,0)),"-")</f>
        <v>0.38530556966311158</v>
      </c>
      <c r="P123" s="301">
        <f>IFERROR(INDEX('QoL DATA'!$C$17:$WWY$228,MATCH($B123,'QoL DATA'!$A$17:$A$228,0),MATCH(P$3,'QoL DATA'!$C$16:$WWY$16,0)),"-")</f>
        <v>54.120006685609226</v>
      </c>
      <c r="Q123" s="301" t="str">
        <f>IFERROR(INDEX('QoL DATA'!$C$17:$WWY$228,MATCH($B123,'QoL DATA'!$A$17:$A$228,0),MATCH(Q$3,'QoL DATA'!$C$16:$WWY$16,0)),"-")</f>
        <v>-</v>
      </c>
      <c r="R123" s="301" t="str">
        <f>IFERROR(INDEX('QoL DATA'!$C$17:$WWY$228,MATCH($B123,'QoL DATA'!$A$17:$A$228,0),MATCH(R$3,'QoL DATA'!$C$16:$WWY$16,0)),"-")</f>
        <v>-</v>
      </c>
      <c r="S123" s="301">
        <f>IFERROR(INDEX('QoL DATA'!$C$17:$WWY$228,MATCH($B123,'QoL DATA'!$A$17:$A$228,0),MATCH(S$3,'QoL DATA'!$C$16:$WWY$16,0)),"-")</f>
        <v>34.002040122407344</v>
      </c>
      <c r="T123" s="301">
        <f>IFERROR(INDEX('QoL DATA'!$C$17:$WWY$228,MATCH($B123,'QoL DATA'!$A$17:$A$228,0),MATCH(T$3,'QoL DATA'!$C$16:$WWY$16,0)),"-")</f>
        <v>7.1636810386333076</v>
      </c>
      <c r="U123" s="301">
        <f>IFERROR(INDEX('QoL DATA'!$C$17:$WWY$228,MATCH($B123,'QoL DATA'!$A$17:$A$228,0),MATCH(U$3,'QoL DATA'!$C$16:$WWY$16,0)),"-")</f>
        <v>62.067436593448967</v>
      </c>
      <c r="V123" s="301">
        <f>IFERROR(INDEX('QoL DATA'!$C$17:$WWY$228,MATCH($B123,'QoL DATA'!$A$17:$A$228,0),MATCH(V$3,'QoL DATA'!$C$16:$WWY$16,0)),"-")</f>
        <v>0.878441445998</v>
      </c>
      <c r="W123" s="301">
        <f>IFERROR(INDEX('QoL DATA'!$C$17:$WWY$228,MATCH($B123,'QoL DATA'!$A$17:$A$228,0),MATCH(W$3,'QoL DATA'!$C$16:$WWY$16,0)),"-")</f>
        <v>4.2223911256799997</v>
      </c>
      <c r="X123" s="301" t="str">
        <f>IFERROR(INDEX('QoL DATA'!$C$17:$WWY$228,MATCH($B123,'QoL DATA'!$A$17:$A$228,0),MATCH(X$3,'QoL DATA'!$C$16:$WWY$16,0)),"-")</f>
        <v>-</v>
      </c>
      <c r="Y123" s="301">
        <f>IFERROR(INDEX('QoL DATA'!$C$17:$WWY$228,MATCH($B123,'QoL DATA'!$A$17:$A$228,0),MATCH(Y$3,'QoL DATA'!$C$16:$WWY$16,0)),"-")</f>
        <v>899.26</v>
      </c>
      <c r="Z123" s="301">
        <f>IFERROR(INDEX('QoL DATA'!$C$17:$WWY$228,MATCH($B123,'QoL DATA'!$A$17:$A$228,0),MATCH(Z$3,'QoL DATA'!$C$16:$WWY$16,0)),"-")</f>
        <v>5.13</v>
      </c>
      <c r="AA123" s="301">
        <f>IFERROR(INDEX('QoL DATA'!$C$17:$WWY$228,MATCH($B123,'QoL DATA'!$A$17:$A$228,0),MATCH(AA$3,'QoL DATA'!$C$16:$WWY$16,0)),"-")</f>
        <v>8.7653173921427685E-2</v>
      </c>
      <c r="AB123" s="301">
        <f>IFERROR(INDEX('QoL DATA'!$C$17:$WWY$228,MATCH($B123,'QoL DATA'!$A$17:$A$228,0),MATCH(AB$3,'QoL DATA'!$C$16:$WWY$16,0)),"-")</f>
        <v>2.2799999999999998</v>
      </c>
      <c r="AC123" s="301">
        <f>IFERROR(INDEX('QoL DATA'!$C$17:$WWY$228,MATCH($B123,'QoL DATA'!$A$17:$A$228,0),MATCH(AC$3,'QoL DATA'!$C$16:$WWY$16,0)),"-")</f>
        <v>9977.1</v>
      </c>
      <c r="AD123" s="301">
        <f>IFERROR(INDEX('QoL DATA'!$C$17:$WWY$228,MATCH($B123,'QoL DATA'!$A$17:$A$228,0),MATCH(AD$3,'QoL DATA'!$C$16:$WWY$16,0)),"-")</f>
        <v>5.8066166439290585</v>
      </c>
      <c r="AE123" s="301">
        <f>IFERROR(INDEX('QoL DATA'!$C$17:$WWY$228,MATCH($B123,'QoL DATA'!$A$17:$A$228,0),MATCH(AE$3,'QoL DATA'!$C$16:$WWY$16,0)),"-")</f>
        <v>26.58032685784767</v>
      </c>
      <c r="AF123" s="301">
        <f>IFERROR(INDEX('QoL DATA'!$C$17:$WWY$228,MATCH($B123,'QoL DATA'!$A$17:$A$228,0),MATCH(AF$3,'QoL DATA'!$C$16:$WWY$16,0)),"-")</f>
        <v>9.8000000000000007</v>
      </c>
      <c r="AG123" s="301">
        <f>IFERROR(INDEX('QoL DATA'!$C$17:$WWY$228,MATCH($B123,'QoL DATA'!$A$17:$A$228,0),MATCH(AG$3,'QoL DATA'!$C$16:$WWY$16,0)),"-")</f>
        <v>22.5</v>
      </c>
      <c r="AH123" s="301" t="str">
        <f>IFERROR(INDEX('QoL DATA'!$C$17:$WWY$228,MATCH($B123,'QoL DATA'!$A$17:$A$228,0),MATCH(AH$3,'QoL DATA'!$C$16:$WWY$16,0)),"-")</f>
        <v>-</v>
      </c>
      <c r="AI123" s="301">
        <f>IFERROR(INDEX('QoL DATA'!$C$17:$WWY$228,MATCH($B123,'QoL DATA'!$A$17:$A$228,0),MATCH(AI$3,'QoL DATA'!$C$16:$WWY$16,0)),"-")</f>
        <v>0</v>
      </c>
      <c r="AJ123" s="301">
        <f>IFERROR(INDEX('QoL DATA'!$C$17:$WWY$228,MATCH($B123,'QoL DATA'!$A$17:$A$228,0),MATCH(AJ$3,'QoL DATA'!$C$16:$WWY$16,0)),"-")</f>
        <v>274.80890795855686</v>
      </c>
      <c r="AK123" s="301">
        <f>IFERROR(INDEX('QoL DATA'!$C$17:$WWY$228,MATCH($B123,'QoL DATA'!$A$17:$A$228,0),MATCH(AK$3,'QoL DATA'!$C$16:$WWY$16,0)),"-")</f>
        <v>34.54</v>
      </c>
      <c r="AL123" s="301">
        <f>IFERROR(INDEX('QoL DATA'!$C$17:$WWY$228,MATCH($B123,'QoL DATA'!$A$17:$A$228,0),MATCH(AL$3,'QoL DATA'!$C$16:$WWY$16,0)),"-")</f>
        <v>12.54</v>
      </c>
      <c r="AM123" s="301">
        <f>IFERROR(INDEX('QoL DATA'!$C$17:$WWY$228,MATCH($B123,'QoL DATA'!$A$17:$A$228,0),MATCH(AM$3,'QoL DATA'!$C$16:$WWY$16,0)),"-")</f>
        <v>7.5</v>
      </c>
      <c r="AN123" s="301">
        <f>IFERROR(INDEX('QoL DATA'!$C$17:$WWY$228,MATCH($B123,'QoL DATA'!$A$17:$A$228,0),MATCH(AN$3,'QoL DATA'!$C$16:$WWY$16,0)),"-")</f>
        <v>69.209999999999994</v>
      </c>
      <c r="AO123" s="301">
        <f>IFERROR(INDEX('QoL DATA'!$C$17:$WWY$228,MATCH($B123,'QoL DATA'!$A$17:$A$228,0),MATCH(AO$3,'QoL DATA'!$C$16:$WWY$16,0)),"-")</f>
        <v>14.562530218879759</v>
      </c>
      <c r="AP123" s="301">
        <f>IFERROR(INDEX('QoL DATA'!$C$17:$WWY$228,MATCH($B123,'QoL DATA'!$A$17:$A$228,0),MATCH(AP$3,'QoL DATA'!$C$16:$WWY$16,0)),"-")</f>
        <v>72.63</v>
      </c>
      <c r="AQ123" s="301">
        <f>IFERROR(INDEX('QoL DATA'!$C$17:$WWY$228,MATCH($B123,'QoL DATA'!$A$17:$A$228,0),MATCH(AQ$3,'QoL DATA'!$C$16:$WWY$16,0)),"-")</f>
        <v>56.057585825027687</v>
      </c>
      <c r="AR123" s="301">
        <f>IFERROR(INDEX('QoL DATA'!$C$17:$WWY$228,MATCH($B123,'QoL DATA'!$A$17:$A$228,0),MATCH(AR$3,'QoL DATA'!$C$16:$WWY$16,0)),"-")</f>
        <v>3.69</v>
      </c>
      <c r="AS123" s="301">
        <f>IFERROR(INDEX('QoL DATA'!$C$17:$WWY$228,MATCH($B123,'QoL DATA'!$A$17:$A$228,0),MATCH(AS$3,'QoL DATA'!$C$16:$WWY$16,0)),"-")</f>
        <v>4.8191160372696569</v>
      </c>
      <c r="AT123" s="301">
        <f>IFERROR(INDEX('QoL DATA'!$C$17:$WWY$228,MATCH($B123,'QoL DATA'!$A$17:$A$228,0),MATCH(AT$3,'QoL DATA'!$C$16:$WWY$16,0)),"-")</f>
        <v>59.371436763298043</v>
      </c>
      <c r="AU123" s="327"/>
    </row>
    <row r="124" spans="1:47">
      <c r="A124" s="325" t="str">
        <f>'TQoL Indexes'!B102</f>
        <v>Majšperk</v>
      </c>
      <c r="B124" s="326">
        <f>'TQoL Indexes'!C102</f>
        <v>69</v>
      </c>
      <c r="C124" s="301">
        <f>IFERROR(INDEX('QoL DATA'!$C$17:$WWY$228,MATCH($B124,'QoL DATA'!$A$17:$A$228,0),MATCH(C$3,'QoL DATA'!$C$16:$WWY$16,0)),"-")</f>
        <v>65.391791044776113</v>
      </c>
      <c r="D124" s="301">
        <f>IFERROR(INDEX('QoL DATA'!$C$17:$WWY$228,MATCH($B124,'QoL DATA'!$A$17:$A$228,0),MATCH(D$3,'QoL DATA'!$C$16:$WWY$16,0)),"-")</f>
        <v>84.7</v>
      </c>
      <c r="E124" s="301">
        <f>IFERROR(INDEX('QoL DATA'!$C$17:$WWY$228,MATCH($B124,'QoL DATA'!$A$17:$A$228,0),MATCH(E$3,'QoL DATA'!$C$16:$WWY$16,0)),"-")</f>
        <v>521.4</v>
      </c>
      <c r="F124" s="301">
        <f>IFERROR(INDEX('QoL DATA'!$C$17:$WWY$228,MATCH($B124,'QoL DATA'!$A$17:$A$228,0),MATCH(F$3,'QoL DATA'!$C$16:$WWY$16,0)),"-")</f>
        <v>0</v>
      </c>
      <c r="G124" s="301">
        <f>IFERROR(INDEX('QoL DATA'!$C$17:$WWY$228,MATCH($B124,'QoL DATA'!$A$17:$A$228,0),MATCH(G$3,'QoL DATA'!$C$16:$WWY$16,0)),"-")</f>
        <v>84.541420118343197</v>
      </c>
      <c r="H124" s="301">
        <f>IFERROR(INDEX('QoL DATA'!$C$17:$WWY$228,MATCH($B124,'QoL DATA'!$A$17:$A$228,0),MATCH(H$3,'QoL DATA'!$C$16:$WWY$16,0)),"-")</f>
        <v>4</v>
      </c>
      <c r="I124" s="301">
        <f>IFERROR(INDEX('QoL DATA'!$C$17:$WWY$228,MATCH($B124,'QoL DATA'!$A$17:$A$228,0),MATCH(I$3,'QoL DATA'!$C$16:$WWY$16,0)),"-")</f>
        <v>58.438038925843806</v>
      </c>
      <c r="J124" s="301">
        <f>IFERROR(INDEX('QoL DATA'!$C$17:$WWY$228,MATCH($B124,'QoL DATA'!$A$17:$A$228,0),MATCH(J$3,'QoL DATA'!$C$16:$WWY$16,0)),"-")</f>
        <v>93.589743589743591</v>
      </c>
      <c r="K124" s="301">
        <f>IFERROR(INDEX('QoL DATA'!$C$17:$WWY$228,MATCH($B124,'QoL DATA'!$A$17:$A$228,0),MATCH(K$3,'QoL DATA'!$C$16:$WWY$16,0)),"-")</f>
        <v>0.15</v>
      </c>
      <c r="L124" s="301">
        <f>IFERROR(INDEX('QoL DATA'!$C$17:$WWY$228,MATCH($B124,'QoL DATA'!$A$17:$A$228,0),MATCH(L$3,'QoL DATA'!$C$16:$WWY$16,0)),"-")</f>
        <v>16.031457955232913</v>
      </c>
      <c r="M124" s="301">
        <f>IFERROR(INDEX('QoL DATA'!$C$17:$WWY$228,MATCH($B124,'QoL DATA'!$A$17:$A$228,0),MATCH(M$3,'QoL DATA'!$C$16:$WWY$16,0)),"-")</f>
        <v>16</v>
      </c>
      <c r="N124" s="301">
        <f>IFERROR(INDEX('QoL DATA'!$C$17:$WWY$228,MATCH($B124,'QoL DATA'!$A$17:$A$228,0),MATCH(N$3,'QoL DATA'!$C$16:$WWY$16,0)),"-")</f>
        <v>27.6</v>
      </c>
      <c r="O124" s="301">
        <f>IFERROR(INDEX('QoL DATA'!$C$17:$WWY$228,MATCH($B124,'QoL DATA'!$A$17:$A$228,0),MATCH(O$3,'QoL DATA'!$C$16:$WWY$16,0)),"-")</f>
        <v>1.8603908955962394</v>
      </c>
      <c r="P124" s="301">
        <f>IFERROR(INDEX('QoL DATA'!$C$17:$WWY$228,MATCH($B124,'QoL DATA'!$A$17:$A$228,0),MATCH(P$3,'QoL DATA'!$C$16:$WWY$16,0)),"-")</f>
        <v>49.876725838264299</v>
      </c>
      <c r="Q124" s="301" t="str">
        <f>IFERROR(INDEX('QoL DATA'!$C$17:$WWY$228,MATCH($B124,'QoL DATA'!$A$17:$A$228,0),MATCH(Q$3,'QoL DATA'!$C$16:$WWY$16,0)),"-")</f>
        <v>-</v>
      </c>
      <c r="R124" s="301" t="str">
        <f>IFERROR(INDEX('QoL DATA'!$C$17:$WWY$228,MATCH($B124,'QoL DATA'!$A$17:$A$228,0),MATCH(R$3,'QoL DATA'!$C$16:$WWY$16,0)),"-")</f>
        <v>-</v>
      </c>
      <c r="S124" s="301">
        <f>IFERROR(INDEX('QoL DATA'!$C$17:$WWY$228,MATCH($B124,'QoL DATA'!$A$17:$A$228,0),MATCH(S$3,'QoL DATA'!$C$16:$WWY$16,0)),"-")</f>
        <v>73.764445537251035</v>
      </c>
      <c r="T124" s="301">
        <f>IFERROR(INDEX('QoL DATA'!$C$17:$WWY$228,MATCH($B124,'QoL DATA'!$A$17:$A$228,0),MATCH(T$3,'QoL DATA'!$C$16:$WWY$16,0)),"-")</f>
        <v>3.192738520242242</v>
      </c>
      <c r="U124" s="301">
        <f>IFERROR(INDEX('QoL DATA'!$C$17:$WWY$228,MATCH($B124,'QoL DATA'!$A$17:$A$228,0),MATCH(U$3,'QoL DATA'!$C$16:$WWY$16,0)),"-")</f>
        <v>56.875652791794195</v>
      </c>
      <c r="V124" s="301">
        <f>IFERROR(INDEX('QoL DATA'!$C$17:$WWY$228,MATCH($B124,'QoL DATA'!$A$17:$A$228,0),MATCH(V$3,'QoL DATA'!$C$16:$WWY$16,0)),"-")</f>
        <v>2.0596918030200002</v>
      </c>
      <c r="W124" s="301">
        <f>IFERROR(INDEX('QoL DATA'!$C$17:$WWY$228,MATCH($B124,'QoL DATA'!$A$17:$A$228,0),MATCH(W$3,'QoL DATA'!$C$16:$WWY$16,0)),"-")</f>
        <v>61.812777492099997</v>
      </c>
      <c r="X124" s="301" t="str">
        <f>IFERROR(INDEX('QoL DATA'!$C$17:$WWY$228,MATCH($B124,'QoL DATA'!$A$17:$A$228,0),MATCH(X$3,'QoL DATA'!$C$16:$WWY$16,0)),"-")</f>
        <v>-</v>
      </c>
      <c r="Y124" s="301">
        <f>IFERROR(INDEX('QoL DATA'!$C$17:$WWY$228,MATCH($B124,'QoL DATA'!$A$17:$A$228,0),MATCH(Y$3,'QoL DATA'!$C$16:$WWY$16,0)),"-")</f>
        <v>1067.33</v>
      </c>
      <c r="Z124" s="301">
        <f>IFERROR(INDEX('QoL DATA'!$C$17:$WWY$228,MATCH($B124,'QoL DATA'!$A$17:$A$228,0),MATCH(Z$3,'QoL DATA'!$C$16:$WWY$16,0)),"-")</f>
        <v>5.55</v>
      </c>
      <c r="AA124" s="301">
        <f>IFERROR(INDEX('QoL DATA'!$C$17:$WWY$228,MATCH($B124,'QoL DATA'!$A$17:$A$228,0),MATCH(AA$3,'QoL DATA'!$C$16:$WWY$16,0)),"-")</f>
        <v>2.4922739507526666E-2</v>
      </c>
      <c r="AB124" s="301">
        <f>IFERROR(INDEX('QoL DATA'!$C$17:$WWY$228,MATCH($B124,'QoL DATA'!$A$17:$A$228,0),MATCH(AB$3,'QoL DATA'!$C$16:$WWY$16,0)),"-")</f>
        <v>0.73</v>
      </c>
      <c r="AC124" s="301">
        <f>IFERROR(INDEX('QoL DATA'!$C$17:$WWY$228,MATCH($B124,'QoL DATA'!$A$17:$A$228,0),MATCH(AC$3,'QoL DATA'!$C$16:$WWY$16,0)),"-")</f>
        <v>9651.74</v>
      </c>
      <c r="AD124" s="301">
        <f>IFERROR(INDEX('QoL DATA'!$C$17:$WWY$228,MATCH($B124,'QoL DATA'!$A$17:$A$228,0),MATCH(AD$3,'QoL DATA'!$C$16:$WWY$16,0)),"-")</f>
        <v>7.9616544398937839</v>
      </c>
      <c r="AE124" s="301">
        <f>IFERROR(INDEX('QoL DATA'!$C$17:$WWY$228,MATCH($B124,'QoL DATA'!$A$17:$A$228,0),MATCH(AE$3,'QoL DATA'!$C$16:$WWY$16,0)),"-")</f>
        <v>23.425692695214106</v>
      </c>
      <c r="AF124" s="301">
        <f>IFERROR(INDEX('QoL DATA'!$C$17:$WWY$228,MATCH($B124,'QoL DATA'!$A$17:$A$228,0),MATCH(AF$3,'QoL DATA'!$C$16:$WWY$16,0)),"-")</f>
        <v>16.5</v>
      </c>
      <c r="AG124" s="301">
        <f>IFERROR(INDEX('QoL DATA'!$C$17:$WWY$228,MATCH($B124,'QoL DATA'!$A$17:$A$228,0),MATCH(AG$3,'QoL DATA'!$C$16:$WWY$16,0)),"-")</f>
        <v>17.579999999999998</v>
      </c>
      <c r="AH124" s="301" t="str">
        <f>IFERROR(INDEX('QoL DATA'!$C$17:$WWY$228,MATCH($B124,'QoL DATA'!$A$17:$A$228,0),MATCH(AH$3,'QoL DATA'!$C$16:$WWY$16,0)),"-")</f>
        <v>-</v>
      </c>
      <c r="AI124" s="301">
        <f>IFERROR(INDEX('QoL DATA'!$C$17:$WWY$228,MATCH($B124,'QoL DATA'!$A$17:$A$228,0),MATCH(AI$3,'QoL DATA'!$C$16:$WWY$16,0)),"-")</f>
        <v>14.087174776564051</v>
      </c>
      <c r="AJ124" s="301">
        <f>IFERROR(INDEX('QoL DATA'!$C$17:$WWY$228,MATCH($B124,'QoL DATA'!$A$17:$A$228,0),MATCH(AJ$3,'QoL DATA'!$C$16:$WWY$16,0)),"-")</f>
        <v>88.414025769565399</v>
      </c>
      <c r="AK124" s="301">
        <f>IFERROR(INDEX('QoL DATA'!$C$17:$WWY$228,MATCH($B124,'QoL DATA'!$A$17:$A$228,0),MATCH(AK$3,'QoL DATA'!$C$16:$WWY$16,0)),"-")</f>
        <v>37.75</v>
      </c>
      <c r="AL124" s="301">
        <f>IFERROR(INDEX('QoL DATA'!$C$17:$WWY$228,MATCH($B124,'QoL DATA'!$A$17:$A$228,0),MATCH(AL$3,'QoL DATA'!$C$16:$WWY$16,0)),"-")</f>
        <v>16.41</v>
      </c>
      <c r="AM124" s="301">
        <f>IFERROR(INDEX('QoL DATA'!$C$17:$WWY$228,MATCH($B124,'QoL DATA'!$A$17:$A$228,0),MATCH(AM$3,'QoL DATA'!$C$16:$WWY$16,0)),"-")</f>
        <v>7.3</v>
      </c>
      <c r="AN124" s="301">
        <f>IFERROR(INDEX('QoL DATA'!$C$17:$WWY$228,MATCH($B124,'QoL DATA'!$A$17:$A$228,0),MATCH(AN$3,'QoL DATA'!$C$16:$WWY$16,0)),"-")</f>
        <v>56.98</v>
      </c>
      <c r="AO124" s="301">
        <f>IFERROR(INDEX('QoL DATA'!$C$17:$WWY$228,MATCH($B124,'QoL DATA'!$A$17:$A$228,0),MATCH(AO$3,'QoL DATA'!$C$16:$WWY$16,0)),"-")</f>
        <v>2.777902270103886</v>
      </c>
      <c r="AP124" s="301">
        <f>IFERROR(INDEX('QoL DATA'!$C$17:$WWY$228,MATCH($B124,'QoL DATA'!$A$17:$A$228,0),MATCH(AP$3,'QoL DATA'!$C$16:$WWY$16,0)),"-")</f>
        <v>67.55</v>
      </c>
      <c r="AQ124" s="301">
        <f>IFERROR(INDEX('QoL DATA'!$C$17:$WWY$228,MATCH($B124,'QoL DATA'!$A$17:$A$228,0),MATCH(AQ$3,'QoL DATA'!$C$16:$WWY$16,0)),"-")</f>
        <v>47.22970949386044</v>
      </c>
      <c r="AR124" s="301">
        <f>IFERROR(INDEX('QoL DATA'!$C$17:$WWY$228,MATCH($B124,'QoL DATA'!$A$17:$A$228,0),MATCH(AR$3,'QoL DATA'!$C$16:$WWY$16,0)),"-")</f>
        <v>3.57</v>
      </c>
      <c r="AS124" s="301">
        <f>IFERROR(INDEX('QoL DATA'!$C$17:$WWY$228,MATCH($B124,'QoL DATA'!$A$17:$A$228,0),MATCH(AS$3,'QoL DATA'!$C$16:$WWY$16,0)),"-")</f>
        <v>13.437757851106252</v>
      </c>
      <c r="AT124" s="301">
        <f>IFERROR(INDEX('QoL DATA'!$C$17:$WWY$228,MATCH($B124,'QoL DATA'!$A$17:$A$228,0),MATCH(AT$3,'QoL DATA'!$C$16:$WWY$16,0)),"-")</f>
        <v>52.508805414149187</v>
      </c>
      <c r="AU124" s="327"/>
    </row>
    <row r="125" spans="1:47">
      <c r="A125" s="325" t="str">
        <f>'TQoL Indexes'!B103</f>
        <v>Makole</v>
      </c>
      <c r="B125" s="326">
        <f>'TQoL Indexes'!C103</f>
        <v>198</v>
      </c>
      <c r="C125" s="301">
        <f>IFERROR(INDEX('QoL DATA'!$C$17:$WWY$228,MATCH($B125,'QoL DATA'!$A$17:$A$228,0),MATCH(C$3,'QoL DATA'!$C$16:$WWY$16,0)),"-")</f>
        <v>45.9</v>
      </c>
      <c r="D125" s="301">
        <f>IFERROR(INDEX('QoL DATA'!$C$17:$WWY$228,MATCH($B125,'QoL DATA'!$A$17:$A$228,0),MATCH(D$3,'QoL DATA'!$C$16:$WWY$16,0)),"-")</f>
        <v>82.2</v>
      </c>
      <c r="E125" s="301">
        <f>IFERROR(INDEX('QoL DATA'!$C$17:$WWY$228,MATCH($B125,'QoL DATA'!$A$17:$A$228,0),MATCH(E$3,'QoL DATA'!$C$16:$WWY$16,0)),"-")</f>
        <v>521.4</v>
      </c>
      <c r="F125" s="301">
        <f>IFERROR(INDEX('QoL DATA'!$C$17:$WWY$228,MATCH($B125,'QoL DATA'!$A$17:$A$228,0),MATCH(F$3,'QoL DATA'!$C$16:$WWY$16,0)),"-")</f>
        <v>0</v>
      </c>
      <c r="G125" s="301">
        <f>IFERROR(INDEX('QoL DATA'!$C$17:$WWY$228,MATCH($B125,'QoL DATA'!$A$17:$A$228,0),MATCH(G$3,'QoL DATA'!$C$16:$WWY$16,0)),"-")</f>
        <v>86.14250614250615</v>
      </c>
      <c r="H125" s="301">
        <f>IFERROR(INDEX('QoL DATA'!$C$17:$WWY$228,MATCH($B125,'QoL DATA'!$A$17:$A$228,0),MATCH(H$3,'QoL DATA'!$C$16:$WWY$16,0)),"-")</f>
        <v>4</v>
      </c>
      <c r="I125" s="301">
        <f>IFERROR(INDEX('QoL DATA'!$C$17:$WWY$228,MATCH($B125,'QoL DATA'!$A$17:$A$228,0),MATCH(I$3,'QoL DATA'!$C$16:$WWY$16,0)),"-")</f>
        <v>56.758080313418212</v>
      </c>
      <c r="J125" s="301">
        <f>IFERROR(INDEX('QoL DATA'!$C$17:$WWY$228,MATCH($B125,'QoL DATA'!$A$17:$A$228,0),MATCH(J$3,'QoL DATA'!$C$16:$WWY$16,0)),"-")</f>
        <v>37.297297297297298</v>
      </c>
      <c r="K125" s="301">
        <f>IFERROR(INDEX('QoL DATA'!$C$17:$WWY$228,MATCH($B125,'QoL DATA'!$A$17:$A$228,0),MATCH(K$3,'QoL DATA'!$C$16:$WWY$16,0)),"-")</f>
        <v>0.14000000000000001</v>
      </c>
      <c r="L125" s="301">
        <f>IFERROR(INDEX('QoL DATA'!$C$17:$WWY$228,MATCH($B125,'QoL DATA'!$A$17:$A$228,0),MATCH(L$3,'QoL DATA'!$C$16:$WWY$16,0)),"-")</f>
        <v>11.469072164948454</v>
      </c>
      <c r="M125" s="301">
        <f>IFERROR(INDEX('QoL DATA'!$C$17:$WWY$228,MATCH($B125,'QoL DATA'!$A$17:$A$228,0),MATCH(M$3,'QoL DATA'!$C$16:$WWY$16,0)),"-")</f>
        <v>13.3</v>
      </c>
      <c r="N125" s="301">
        <f>IFERROR(INDEX('QoL DATA'!$C$17:$WWY$228,MATCH($B125,'QoL DATA'!$A$17:$A$228,0),MATCH(N$3,'QoL DATA'!$C$16:$WWY$16,0)),"-")</f>
        <v>24.3</v>
      </c>
      <c r="O125" s="301">
        <f>IFERROR(INDEX('QoL DATA'!$C$17:$WWY$228,MATCH($B125,'QoL DATA'!$A$17:$A$228,0),MATCH(O$3,'QoL DATA'!$C$16:$WWY$16,0)),"-")</f>
        <v>0.20690499510284036</v>
      </c>
      <c r="P125" s="301">
        <f>IFERROR(INDEX('QoL DATA'!$C$17:$WWY$228,MATCH($B125,'QoL DATA'!$A$17:$A$228,0),MATCH(P$3,'QoL DATA'!$C$16:$WWY$16,0)),"-")</f>
        <v>37.149877149877149</v>
      </c>
      <c r="Q125" s="301" t="str">
        <f>IFERROR(INDEX('QoL DATA'!$C$17:$WWY$228,MATCH($B125,'QoL DATA'!$A$17:$A$228,0),MATCH(Q$3,'QoL DATA'!$C$16:$WWY$16,0)),"-")</f>
        <v>-</v>
      </c>
      <c r="R125" s="301" t="str">
        <f>IFERROR(INDEX('QoL DATA'!$C$17:$WWY$228,MATCH($B125,'QoL DATA'!$A$17:$A$228,0),MATCH(R$3,'QoL DATA'!$C$16:$WWY$16,0)),"-")</f>
        <v>-</v>
      </c>
      <c r="S125" s="301">
        <f>IFERROR(INDEX('QoL DATA'!$C$17:$WWY$228,MATCH($B125,'QoL DATA'!$A$17:$A$228,0),MATCH(S$3,'QoL DATA'!$C$16:$WWY$16,0)),"-")</f>
        <v>0</v>
      </c>
      <c r="T125" s="301">
        <f>IFERROR(INDEX('QoL DATA'!$C$17:$WWY$228,MATCH($B125,'QoL DATA'!$A$17:$A$228,0),MATCH(T$3,'QoL DATA'!$C$16:$WWY$16,0)),"-")</f>
        <v>3.231502072866046</v>
      </c>
      <c r="U125" s="301">
        <f>IFERROR(INDEX('QoL DATA'!$C$17:$WWY$228,MATCH($B125,'QoL DATA'!$A$17:$A$228,0),MATCH(U$3,'QoL DATA'!$C$16:$WWY$16,0)),"-")</f>
        <v>58.041278453951001</v>
      </c>
      <c r="V125" s="301">
        <f>IFERROR(INDEX('QoL DATA'!$C$17:$WWY$228,MATCH($B125,'QoL DATA'!$A$17:$A$228,0),MATCH(V$3,'QoL DATA'!$C$16:$WWY$16,0)),"-")</f>
        <v>1.5990068353</v>
      </c>
      <c r="W125" s="301">
        <f>IFERROR(INDEX('QoL DATA'!$C$17:$WWY$228,MATCH($B125,'QoL DATA'!$A$17:$A$228,0),MATCH(W$3,'QoL DATA'!$C$16:$WWY$16,0)),"-")</f>
        <v>47.4324552912</v>
      </c>
      <c r="X125" s="301" t="str">
        <f>IFERROR(INDEX('QoL DATA'!$C$17:$WWY$228,MATCH($B125,'QoL DATA'!$A$17:$A$228,0),MATCH(X$3,'QoL DATA'!$C$16:$WWY$16,0)),"-")</f>
        <v>-</v>
      </c>
      <c r="Y125" s="301">
        <f>IFERROR(INDEX('QoL DATA'!$C$17:$WWY$228,MATCH($B125,'QoL DATA'!$A$17:$A$228,0),MATCH(Y$3,'QoL DATA'!$C$16:$WWY$16,0)),"-")</f>
        <v>1005.47</v>
      </c>
      <c r="Z125" s="301">
        <f>IFERROR(INDEX('QoL DATA'!$C$17:$WWY$228,MATCH($B125,'QoL DATA'!$A$17:$A$228,0),MATCH(Z$3,'QoL DATA'!$C$16:$WWY$16,0)),"-")</f>
        <v>5.93</v>
      </c>
      <c r="AA125" s="301">
        <f>IFERROR(INDEX('QoL DATA'!$C$17:$WWY$228,MATCH($B125,'QoL DATA'!$A$17:$A$228,0),MATCH(AA$3,'QoL DATA'!$C$16:$WWY$16,0)),"-")</f>
        <v>0.14757969303423848</v>
      </c>
      <c r="AB125" s="301">
        <f>IFERROR(INDEX('QoL DATA'!$C$17:$WWY$228,MATCH($B125,'QoL DATA'!$A$17:$A$228,0),MATCH(AB$3,'QoL DATA'!$C$16:$WWY$16,0)),"-")</f>
        <v>1.33</v>
      </c>
      <c r="AC125" s="301">
        <f>IFERROR(INDEX('QoL DATA'!$C$17:$WWY$228,MATCH($B125,'QoL DATA'!$A$17:$A$228,0),MATCH(AC$3,'QoL DATA'!$C$16:$WWY$16,0)),"-")</f>
        <v>9038.2099999999991</v>
      </c>
      <c r="AD125" s="301">
        <f>IFERROR(INDEX('QoL DATA'!$C$17:$WWY$228,MATCH($B125,'QoL DATA'!$A$17:$A$228,0),MATCH(AD$3,'QoL DATA'!$C$16:$WWY$16,0)),"-")</f>
        <v>8.3918635410015519</v>
      </c>
      <c r="AE125" s="301">
        <f>IFERROR(INDEX('QoL DATA'!$C$17:$WWY$228,MATCH($B125,'QoL DATA'!$A$17:$A$228,0),MATCH(AE$3,'QoL DATA'!$C$16:$WWY$16,0)),"-")</f>
        <v>20.611353711790393</v>
      </c>
      <c r="AF125" s="301">
        <f>IFERROR(INDEX('QoL DATA'!$C$17:$WWY$228,MATCH($B125,'QoL DATA'!$A$17:$A$228,0),MATCH(AF$3,'QoL DATA'!$C$16:$WWY$16,0)),"-")</f>
        <v>16.5</v>
      </c>
      <c r="AG125" s="301">
        <f>IFERROR(INDEX('QoL DATA'!$C$17:$WWY$228,MATCH($B125,'QoL DATA'!$A$17:$A$228,0),MATCH(AG$3,'QoL DATA'!$C$16:$WWY$16,0)),"-")</f>
        <v>15.58</v>
      </c>
      <c r="AH125" s="301" t="str">
        <f>IFERROR(INDEX('QoL DATA'!$C$17:$WWY$228,MATCH($B125,'QoL DATA'!$A$17:$A$228,0),MATCH(AH$3,'QoL DATA'!$C$16:$WWY$16,0)),"-")</f>
        <v>-</v>
      </c>
      <c r="AI125" s="301">
        <f>IFERROR(INDEX('QoL DATA'!$C$17:$WWY$228,MATCH($B125,'QoL DATA'!$A$17:$A$228,0),MATCH(AI$3,'QoL DATA'!$C$16:$WWY$16,0)),"-")</f>
        <v>2.7057128663686041</v>
      </c>
      <c r="AJ125" s="301">
        <f>IFERROR(INDEX('QoL DATA'!$C$17:$WWY$228,MATCH($B125,'QoL DATA'!$A$17:$A$228,0),MATCH(AJ$3,'QoL DATA'!$C$16:$WWY$16,0)),"-")</f>
        <v>59.292591861898899</v>
      </c>
      <c r="AK125" s="301">
        <f>IFERROR(INDEX('QoL DATA'!$C$17:$WWY$228,MATCH($B125,'QoL DATA'!$A$17:$A$228,0),MATCH(AK$3,'QoL DATA'!$C$16:$WWY$16,0)),"-")</f>
        <v>24.21</v>
      </c>
      <c r="AL125" s="301">
        <f>IFERROR(INDEX('QoL DATA'!$C$17:$WWY$228,MATCH($B125,'QoL DATA'!$A$17:$A$228,0),MATCH(AL$3,'QoL DATA'!$C$16:$WWY$16,0)),"-")</f>
        <v>14.96</v>
      </c>
      <c r="AM125" s="301">
        <f>IFERROR(INDEX('QoL DATA'!$C$17:$WWY$228,MATCH($B125,'QoL DATA'!$A$17:$A$228,0),MATCH(AM$3,'QoL DATA'!$C$16:$WWY$16,0)),"-")</f>
        <v>7.3</v>
      </c>
      <c r="AN125" s="301">
        <f>IFERROR(INDEX('QoL DATA'!$C$17:$WWY$228,MATCH($B125,'QoL DATA'!$A$17:$A$228,0),MATCH(AN$3,'QoL DATA'!$C$16:$WWY$16,0)),"-")</f>
        <v>63.18</v>
      </c>
      <c r="AO125" s="301">
        <f>IFERROR(INDEX('QoL DATA'!$C$17:$WWY$228,MATCH($B125,'QoL DATA'!$A$17:$A$228,0),MATCH(AO$3,'QoL DATA'!$C$16:$WWY$16,0)),"-")</f>
        <v>2.777902270103886</v>
      </c>
      <c r="AP125" s="301">
        <f>IFERROR(INDEX('QoL DATA'!$C$17:$WWY$228,MATCH($B125,'QoL DATA'!$A$17:$A$228,0),MATCH(AP$3,'QoL DATA'!$C$16:$WWY$16,0)),"-")</f>
        <v>76.430000000000007</v>
      </c>
      <c r="AQ125" s="301">
        <f>IFERROR(INDEX('QoL DATA'!$C$17:$WWY$228,MATCH($B125,'QoL DATA'!$A$17:$A$228,0),MATCH(AQ$3,'QoL DATA'!$C$16:$WWY$16,0)),"-")</f>
        <v>45.202312138728324</v>
      </c>
      <c r="AR125" s="301">
        <f>IFERROR(INDEX('QoL DATA'!$C$17:$WWY$228,MATCH($B125,'QoL DATA'!$A$17:$A$228,0),MATCH(AR$3,'QoL DATA'!$C$16:$WWY$16,0)),"-")</f>
        <v>3.57</v>
      </c>
      <c r="AS125" s="301">
        <f>IFERROR(INDEX('QoL DATA'!$C$17:$WWY$228,MATCH($B125,'QoL DATA'!$A$17:$A$228,0),MATCH(AS$3,'QoL DATA'!$C$16:$WWY$16,0)),"-")</f>
        <v>7.4715758056482926</v>
      </c>
      <c r="AT125" s="301">
        <f>IFERROR(INDEX('QoL DATA'!$C$17:$WWY$228,MATCH($B125,'QoL DATA'!$A$17:$A$228,0),MATCH(AT$3,'QoL DATA'!$C$16:$WWY$16,0)),"-")</f>
        <v>54.143155235076506</v>
      </c>
      <c r="AU125" s="327"/>
    </row>
    <row r="126" spans="1:47">
      <c r="A126" s="325" t="str">
        <f>'TQoL Indexes'!B104</f>
        <v>Maribor</v>
      </c>
      <c r="B126" s="326">
        <f>'TQoL Indexes'!C104</f>
        <v>70</v>
      </c>
      <c r="C126" s="301">
        <f>IFERROR(INDEX('QoL DATA'!$C$17:$WWY$228,MATCH($B126,'QoL DATA'!$A$17:$A$228,0),MATCH(C$3,'QoL DATA'!$C$16:$WWY$16,0)),"-")</f>
        <v>96</v>
      </c>
      <c r="D126" s="301">
        <f>IFERROR(INDEX('QoL DATA'!$C$17:$WWY$228,MATCH($B126,'QoL DATA'!$A$17:$A$228,0),MATCH(D$3,'QoL DATA'!$C$16:$WWY$16,0)),"-")</f>
        <v>71.5</v>
      </c>
      <c r="E126" s="301">
        <f>IFERROR(INDEX('QoL DATA'!$C$17:$WWY$228,MATCH($B126,'QoL DATA'!$A$17:$A$228,0),MATCH(E$3,'QoL DATA'!$C$16:$WWY$16,0)),"-")</f>
        <v>521.4</v>
      </c>
      <c r="F126" s="301">
        <f>IFERROR(INDEX('QoL DATA'!$C$17:$WWY$228,MATCH($B126,'QoL DATA'!$A$17:$A$228,0),MATCH(F$3,'QoL DATA'!$C$16:$WWY$16,0)),"-")</f>
        <v>88.716586703221395</v>
      </c>
      <c r="G126" s="301">
        <f>IFERROR(INDEX('QoL DATA'!$C$17:$WWY$228,MATCH($B126,'QoL DATA'!$A$17:$A$228,0),MATCH(G$3,'QoL DATA'!$C$16:$WWY$16,0)),"-")</f>
        <v>99.420836189170672</v>
      </c>
      <c r="H126" s="301">
        <f>IFERROR(INDEX('QoL DATA'!$C$17:$WWY$228,MATCH($B126,'QoL DATA'!$A$17:$A$228,0),MATCH(H$3,'QoL DATA'!$C$16:$WWY$16,0)),"-")</f>
        <v>1</v>
      </c>
      <c r="I126" s="301">
        <f>IFERROR(INDEX('QoL DATA'!$C$17:$WWY$228,MATCH($B126,'QoL DATA'!$A$17:$A$228,0),MATCH(I$3,'QoL DATA'!$C$16:$WWY$16,0)),"-")</f>
        <v>98.012775623836447</v>
      </c>
      <c r="J126" s="301">
        <f>IFERROR(INDEX('QoL DATA'!$C$17:$WWY$228,MATCH($B126,'QoL DATA'!$A$17:$A$228,0),MATCH(J$3,'QoL DATA'!$C$16:$WWY$16,0)),"-")</f>
        <v>99.593043180260452</v>
      </c>
      <c r="K126" s="301">
        <f>IFERROR(INDEX('QoL DATA'!$C$17:$WWY$228,MATCH($B126,'QoL DATA'!$A$17:$A$228,0),MATCH(K$3,'QoL DATA'!$C$16:$WWY$16,0)),"-")</f>
        <v>55.42</v>
      </c>
      <c r="L126" s="301">
        <f>IFERROR(INDEX('QoL DATA'!$C$17:$WWY$228,MATCH($B126,'QoL DATA'!$A$17:$A$228,0),MATCH(L$3,'QoL DATA'!$C$16:$WWY$16,0)),"-")</f>
        <v>0.34536585365853661</v>
      </c>
      <c r="M126" s="301">
        <f>IFERROR(INDEX('QoL DATA'!$C$17:$WWY$228,MATCH($B126,'QoL DATA'!$A$17:$A$228,0),MATCH(M$3,'QoL DATA'!$C$16:$WWY$16,0)),"-")</f>
        <v>69.8</v>
      </c>
      <c r="N126" s="301">
        <f>IFERROR(INDEX('QoL DATA'!$C$17:$WWY$228,MATCH($B126,'QoL DATA'!$A$17:$A$228,0),MATCH(N$3,'QoL DATA'!$C$16:$WWY$16,0)),"-")</f>
        <v>150.9</v>
      </c>
      <c r="O126" s="301">
        <f>IFERROR(INDEX('QoL DATA'!$C$17:$WWY$228,MATCH($B126,'QoL DATA'!$A$17:$A$228,0),MATCH(O$3,'QoL DATA'!$C$16:$WWY$16,0)),"-")</f>
        <v>3.809100938653855</v>
      </c>
      <c r="P126" s="301">
        <f>IFERROR(INDEX('QoL DATA'!$C$17:$WWY$228,MATCH($B126,'QoL DATA'!$A$17:$A$228,0),MATCH(P$3,'QoL DATA'!$C$16:$WWY$16,0)),"-")</f>
        <v>96.976525017135032</v>
      </c>
      <c r="Q126" s="301" t="str">
        <f>IFERROR(INDEX('QoL DATA'!$C$17:$WWY$228,MATCH($B126,'QoL DATA'!$A$17:$A$228,0),MATCH(Q$3,'QoL DATA'!$C$16:$WWY$16,0)),"-")</f>
        <v>-</v>
      </c>
      <c r="R126" s="301" t="str">
        <f>IFERROR(INDEX('QoL DATA'!$C$17:$WWY$228,MATCH($B126,'QoL DATA'!$A$17:$A$228,0),MATCH(R$3,'QoL DATA'!$C$16:$WWY$16,0)),"-")</f>
        <v>-</v>
      </c>
      <c r="S126" s="301">
        <f>IFERROR(INDEX('QoL DATA'!$C$17:$WWY$228,MATCH($B126,'QoL DATA'!$A$17:$A$228,0),MATCH(S$3,'QoL DATA'!$C$16:$WWY$16,0)),"-")</f>
        <v>27.655113965832552</v>
      </c>
      <c r="T126" s="301">
        <f>IFERROR(INDEX('QoL DATA'!$C$17:$WWY$228,MATCH($B126,'QoL DATA'!$A$17:$A$228,0),MATCH(T$3,'QoL DATA'!$C$16:$WWY$16,0)),"-")</f>
        <v>3.1276129695232431</v>
      </c>
      <c r="U126" s="301">
        <f>IFERROR(INDEX('QoL DATA'!$C$17:$WWY$228,MATCH($B126,'QoL DATA'!$A$17:$A$228,0),MATCH(U$3,'QoL DATA'!$C$16:$WWY$16,0)),"-")</f>
        <v>41.851714162767991</v>
      </c>
      <c r="V126" s="301">
        <f>IFERROR(INDEX('QoL DATA'!$C$17:$WWY$228,MATCH($B126,'QoL DATA'!$A$17:$A$228,0),MATCH(V$3,'QoL DATA'!$C$16:$WWY$16,0)),"-")</f>
        <v>2.2222135964600001</v>
      </c>
      <c r="W126" s="301">
        <f>IFERROR(INDEX('QoL DATA'!$C$17:$WWY$228,MATCH($B126,'QoL DATA'!$A$17:$A$228,0),MATCH(W$3,'QoL DATA'!$C$16:$WWY$16,0)),"-")</f>
        <v>29.285026004199999</v>
      </c>
      <c r="X126" s="301" t="str">
        <f>IFERROR(INDEX('QoL DATA'!$C$17:$WWY$228,MATCH($B126,'QoL DATA'!$A$17:$A$228,0),MATCH(X$3,'QoL DATA'!$C$16:$WWY$16,0)),"-")</f>
        <v>-</v>
      </c>
      <c r="Y126" s="301">
        <f>IFERROR(INDEX('QoL DATA'!$C$17:$WWY$228,MATCH($B126,'QoL DATA'!$A$17:$A$228,0),MATCH(Y$3,'QoL DATA'!$C$16:$WWY$16,0)),"-")</f>
        <v>958.24</v>
      </c>
      <c r="Z126" s="301">
        <f>IFERROR(INDEX('QoL DATA'!$C$17:$WWY$228,MATCH($B126,'QoL DATA'!$A$17:$A$228,0),MATCH(Z$3,'QoL DATA'!$C$16:$WWY$16,0)),"-")</f>
        <v>5.34</v>
      </c>
      <c r="AA126" s="301">
        <f>IFERROR(INDEX('QoL DATA'!$C$17:$WWY$228,MATCH($B126,'QoL DATA'!$A$17:$A$228,0),MATCH(AA$3,'QoL DATA'!$C$16:$WWY$16,0)),"-")</f>
        <v>3.9539366381653736E-2</v>
      </c>
      <c r="AB126" s="301">
        <f>IFERROR(INDEX('QoL DATA'!$C$17:$WWY$228,MATCH($B126,'QoL DATA'!$A$17:$A$228,0),MATCH(AB$3,'QoL DATA'!$C$16:$WWY$16,0)),"-")</f>
        <v>0.67</v>
      </c>
      <c r="AC126" s="301">
        <f>IFERROR(INDEX('QoL DATA'!$C$17:$WWY$228,MATCH($B126,'QoL DATA'!$A$17:$A$228,0),MATCH(AC$3,'QoL DATA'!$C$16:$WWY$16,0)),"-")</f>
        <v>9580.31</v>
      </c>
      <c r="AD126" s="301">
        <f>IFERROR(INDEX('QoL DATA'!$C$17:$WWY$228,MATCH($B126,'QoL DATA'!$A$17:$A$228,0),MATCH(AD$3,'QoL DATA'!$C$16:$WWY$16,0)),"-")</f>
        <v>13.192920922823248</v>
      </c>
      <c r="AE126" s="301">
        <f>IFERROR(INDEX('QoL DATA'!$C$17:$WWY$228,MATCH($B126,'QoL DATA'!$A$17:$A$228,0),MATCH(AE$3,'QoL DATA'!$C$16:$WWY$16,0)),"-")</f>
        <v>34.523079980787386</v>
      </c>
      <c r="AF126" s="301">
        <f>IFERROR(INDEX('QoL DATA'!$C$17:$WWY$228,MATCH($B126,'QoL DATA'!$A$17:$A$228,0),MATCH(AF$3,'QoL DATA'!$C$16:$WWY$16,0)),"-")</f>
        <v>16.5</v>
      </c>
      <c r="AG126" s="301">
        <f>IFERROR(INDEX('QoL DATA'!$C$17:$WWY$228,MATCH($B126,'QoL DATA'!$A$17:$A$228,0),MATCH(AG$3,'QoL DATA'!$C$16:$WWY$16,0)),"-")</f>
        <v>27.43</v>
      </c>
      <c r="AH126" s="301" t="str">
        <f>IFERROR(INDEX('QoL DATA'!$C$17:$WWY$228,MATCH($B126,'QoL DATA'!$A$17:$A$228,0),MATCH(AH$3,'QoL DATA'!$C$16:$WWY$16,0)),"-")</f>
        <v>-</v>
      </c>
      <c r="AI126" s="301">
        <f>IFERROR(INDEX('QoL DATA'!$C$17:$WWY$228,MATCH($B126,'QoL DATA'!$A$17:$A$228,0),MATCH(AI$3,'QoL DATA'!$C$16:$WWY$16,0)),"-")</f>
        <v>13.685752180173376</v>
      </c>
      <c r="AJ126" s="301">
        <f>IFERROR(INDEX('QoL DATA'!$C$17:$WWY$228,MATCH($B126,'QoL DATA'!$A$17:$A$228,0),MATCH(AJ$3,'QoL DATA'!$C$16:$WWY$16,0)),"-")</f>
        <v>142.01759583791346</v>
      </c>
      <c r="AK126" s="301">
        <f>IFERROR(INDEX('QoL DATA'!$C$17:$WWY$228,MATCH($B126,'QoL DATA'!$A$17:$A$228,0),MATCH(AK$3,'QoL DATA'!$C$16:$WWY$16,0)),"-")</f>
        <v>14.88</v>
      </c>
      <c r="AL126" s="301">
        <f>IFERROR(INDEX('QoL DATA'!$C$17:$WWY$228,MATCH($B126,'QoL DATA'!$A$17:$A$228,0),MATCH(AL$3,'QoL DATA'!$C$16:$WWY$16,0)),"-")</f>
        <v>15.52</v>
      </c>
      <c r="AM126" s="301">
        <f>IFERROR(INDEX('QoL DATA'!$C$17:$WWY$228,MATCH($B126,'QoL DATA'!$A$17:$A$228,0),MATCH(AM$3,'QoL DATA'!$C$16:$WWY$16,0)),"-")</f>
        <v>7.3</v>
      </c>
      <c r="AN126" s="301">
        <f>IFERROR(INDEX('QoL DATA'!$C$17:$WWY$228,MATCH($B126,'QoL DATA'!$A$17:$A$228,0),MATCH(AN$3,'QoL DATA'!$C$16:$WWY$16,0)),"-")</f>
        <v>70.52</v>
      </c>
      <c r="AO126" s="301">
        <f>IFERROR(INDEX('QoL DATA'!$C$17:$WWY$228,MATCH($B126,'QoL DATA'!$A$17:$A$228,0),MATCH(AO$3,'QoL DATA'!$C$16:$WWY$16,0)),"-")</f>
        <v>2.777902270103886</v>
      </c>
      <c r="AP126" s="301">
        <f>IFERROR(INDEX('QoL DATA'!$C$17:$WWY$228,MATCH($B126,'QoL DATA'!$A$17:$A$228,0),MATCH(AP$3,'QoL DATA'!$C$16:$WWY$16,0)),"-")</f>
        <v>55.9</v>
      </c>
      <c r="AQ126" s="301">
        <f>IFERROR(INDEX('QoL DATA'!$C$17:$WWY$228,MATCH($B126,'QoL DATA'!$A$17:$A$228,0),MATCH(AQ$3,'QoL DATA'!$C$16:$WWY$16,0)),"-")</f>
        <v>48.492635686582439</v>
      </c>
      <c r="AR126" s="301">
        <f>IFERROR(INDEX('QoL DATA'!$C$17:$WWY$228,MATCH($B126,'QoL DATA'!$A$17:$A$228,0),MATCH(AR$3,'QoL DATA'!$C$16:$WWY$16,0)),"-")</f>
        <v>3.57</v>
      </c>
      <c r="AS126" s="301">
        <f>IFERROR(INDEX('QoL DATA'!$C$17:$WWY$228,MATCH($B126,'QoL DATA'!$A$17:$A$228,0),MATCH(AS$3,'QoL DATA'!$C$16:$WWY$16,0)),"-")</f>
        <v>7.5472976930018998</v>
      </c>
      <c r="AT126" s="301">
        <f>IFERROR(INDEX('QoL DATA'!$C$17:$WWY$228,MATCH($B126,'QoL DATA'!$A$17:$A$228,0),MATCH(AT$3,'QoL DATA'!$C$16:$WWY$16,0)),"-")</f>
        <v>35.619540223993795</v>
      </c>
      <c r="AU126" s="327"/>
    </row>
    <row r="127" spans="1:47">
      <c r="A127" s="325" t="str">
        <f>'TQoL Indexes'!B105</f>
        <v>Markovci</v>
      </c>
      <c r="B127" s="326">
        <f>'TQoL Indexes'!C105</f>
        <v>168</v>
      </c>
      <c r="C127" s="301">
        <f>IFERROR(INDEX('QoL DATA'!$C$17:$WWY$228,MATCH($B127,'QoL DATA'!$A$17:$A$228,0),MATCH(C$3,'QoL DATA'!$C$16:$WWY$16,0)),"-")</f>
        <v>90.427029563585165</v>
      </c>
      <c r="D127" s="301">
        <f>IFERROR(INDEX('QoL DATA'!$C$17:$WWY$228,MATCH($B127,'QoL DATA'!$A$17:$A$228,0),MATCH(D$3,'QoL DATA'!$C$16:$WWY$16,0)),"-")</f>
        <v>103.6</v>
      </c>
      <c r="E127" s="301">
        <f>IFERROR(INDEX('QoL DATA'!$C$17:$WWY$228,MATCH($B127,'QoL DATA'!$A$17:$A$228,0),MATCH(E$3,'QoL DATA'!$C$16:$WWY$16,0)),"-")</f>
        <v>521.4</v>
      </c>
      <c r="F127" s="301">
        <f>IFERROR(INDEX('QoL DATA'!$C$17:$WWY$228,MATCH($B127,'QoL DATA'!$A$17:$A$228,0),MATCH(F$3,'QoL DATA'!$C$16:$WWY$16,0)),"-")</f>
        <v>18.356299212598426</v>
      </c>
      <c r="G127" s="301">
        <f>IFERROR(INDEX('QoL DATA'!$C$17:$WWY$228,MATCH($B127,'QoL DATA'!$A$17:$A$228,0),MATCH(G$3,'QoL DATA'!$C$16:$WWY$16,0)),"-")</f>
        <v>98.646653543307082</v>
      </c>
      <c r="H127" s="301">
        <f>IFERROR(INDEX('QoL DATA'!$C$17:$WWY$228,MATCH($B127,'QoL DATA'!$A$17:$A$228,0),MATCH(H$3,'QoL DATA'!$C$16:$WWY$16,0)),"-")</f>
        <v>4</v>
      </c>
      <c r="I127" s="301">
        <f>IFERROR(INDEX('QoL DATA'!$C$17:$WWY$228,MATCH($B127,'QoL DATA'!$A$17:$A$228,0),MATCH(I$3,'QoL DATA'!$C$16:$WWY$16,0)),"-")</f>
        <v>84.791252485089458</v>
      </c>
      <c r="J127" s="301">
        <f>IFERROR(INDEX('QoL DATA'!$C$17:$WWY$228,MATCH($B127,'QoL DATA'!$A$17:$A$228,0),MATCH(J$3,'QoL DATA'!$C$16:$WWY$16,0)),"-")</f>
        <v>100</v>
      </c>
      <c r="K127" s="301">
        <f>IFERROR(INDEX('QoL DATA'!$C$17:$WWY$228,MATCH($B127,'QoL DATA'!$A$17:$A$228,0),MATCH(K$3,'QoL DATA'!$C$16:$WWY$16,0)),"-")</f>
        <v>74.849999999999994</v>
      </c>
      <c r="L127" s="301">
        <f>IFERROR(INDEX('QoL DATA'!$C$17:$WWY$228,MATCH($B127,'QoL DATA'!$A$17:$A$228,0),MATCH(L$3,'QoL DATA'!$C$16:$WWY$16,0)),"-")</f>
        <v>0</v>
      </c>
      <c r="M127" s="301">
        <f>IFERROR(INDEX('QoL DATA'!$C$17:$WWY$228,MATCH($B127,'QoL DATA'!$A$17:$A$228,0),MATCH(M$3,'QoL DATA'!$C$16:$WWY$16,0)),"-")</f>
        <v>20.399999999999999</v>
      </c>
      <c r="N127" s="301">
        <f>IFERROR(INDEX('QoL DATA'!$C$17:$WWY$228,MATCH($B127,'QoL DATA'!$A$17:$A$228,0),MATCH(N$3,'QoL DATA'!$C$16:$WWY$16,0)),"-")</f>
        <v>56.1</v>
      </c>
      <c r="O127" s="301">
        <f>IFERROR(INDEX('QoL DATA'!$C$17:$WWY$228,MATCH($B127,'QoL DATA'!$A$17:$A$228,0),MATCH(O$3,'QoL DATA'!$C$16:$WWY$16,0)),"-")</f>
        <v>1.06795222692212</v>
      </c>
      <c r="P127" s="301">
        <f>IFERROR(INDEX('QoL DATA'!$C$17:$WWY$228,MATCH($B127,'QoL DATA'!$A$17:$A$228,0),MATCH(P$3,'QoL DATA'!$C$16:$WWY$16,0)),"-")</f>
        <v>73.646653543307082</v>
      </c>
      <c r="Q127" s="301" t="str">
        <f>IFERROR(INDEX('QoL DATA'!$C$17:$WWY$228,MATCH($B127,'QoL DATA'!$A$17:$A$228,0),MATCH(Q$3,'QoL DATA'!$C$16:$WWY$16,0)),"-")</f>
        <v>-</v>
      </c>
      <c r="R127" s="301" t="str">
        <f>IFERROR(INDEX('QoL DATA'!$C$17:$WWY$228,MATCH($B127,'QoL DATA'!$A$17:$A$228,0),MATCH(R$3,'QoL DATA'!$C$16:$WWY$16,0)),"-")</f>
        <v>-</v>
      </c>
      <c r="S127" s="301">
        <f>IFERROR(INDEX('QoL DATA'!$C$17:$WWY$228,MATCH($B127,'QoL DATA'!$A$17:$A$228,0),MATCH(S$3,'QoL DATA'!$C$16:$WWY$16,0)),"-")</f>
        <v>0</v>
      </c>
      <c r="T127" s="301">
        <f>IFERROR(INDEX('QoL DATA'!$C$17:$WWY$228,MATCH($B127,'QoL DATA'!$A$17:$A$228,0),MATCH(T$3,'QoL DATA'!$C$16:$WWY$16,0)),"-")</f>
        <v>3.192738520242242</v>
      </c>
      <c r="U127" s="301">
        <f>IFERROR(INDEX('QoL DATA'!$C$17:$WWY$228,MATCH($B127,'QoL DATA'!$A$17:$A$228,0),MATCH(U$3,'QoL DATA'!$C$16:$WWY$16,0)),"-")</f>
        <v>26.440449185772138</v>
      </c>
      <c r="V127" s="301">
        <f>IFERROR(INDEX('QoL DATA'!$C$17:$WWY$228,MATCH($B127,'QoL DATA'!$A$17:$A$228,0),MATCH(V$3,'QoL DATA'!$C$16:$WWY$16,0)),"-")</f>
        <v>0.73243030550999999</v>
      </c>
      <c r="W127" s="301">
        <f>IFERROR(INDEX('QoL DATA'!$C$17:$WWY$228,MATCH($B127,'QoL DATA'!$A$17:$A$228,0),MATCH(W$3,'QoL DATA'!$C$16:$WWY$16,0)),"-")</f>
        <v>36.846191053699997</v>
      </c>
      <c r="X127" s="301" t="str">
        <f>IFERROR(INDEX('QoL DATA'!$C$17:$WWY$228,MATCH($B127,'QoL DATA'!$A$17:$A$228,0),MATCH(X$3,'QoL DATA'!$C$16:$WWY$16,0)),"-")</f>
        <v>-</v>
      </c>
      <c r="Y127" s="301">
        <f>IFERROR(INDEX('QoL DATA'!$C$17:$WWY$228,MATCH($B127,'QoL DATA'!$A$17:$A$228,0),MATCH(Y$3,'QoL DATA'!$C$16:$WWY$16,0)),"-")</f>
        <v>1009.32</v>
      </c>
      <c r="Z127" s="301">
        <f>IFERROR(INDEX('QoL DATA'!$C$17:$WWY$228,MATCH($B127,'QoL DATA'!$A$17:$A$228,0),MATCH(Z$3,'QoL DATA'!$C$16:$WWY$16,0)),"-")</f>
        <v>4.6100000000000003</v>
      </c>
      <c r="AA127" s="301">
        <f>IFERROR(INDEX('QoL DATA'!$C$17:$WWY$228,MATCH($B127,'QoL DATA'!$A$17:$A$228,0),MATCH(AA$3,'QoL DATA'!$C$16:$WWY$16,0)),"-")</f>
        <v>0</v>
      </c>
      <c r="AB127" s="301">
        <f>IFERROR(INDEX('QoL DATA'!$C$17:$WWY$228,MATCH($B127,'QoL DATA'!$A$17:$A$228,0),MATCH(AB$3,'QoL DATA'!$C$16:$WWY$16,0)),"-")</f>
        <v>0.8</v>
      </c>
      <c r="AC127" s="301">
        <f>IFERROR(INDEX('QoL DATA'!$C$17:$WWY$228,MATCH($B127,'QoL DATA'!$A$17:$A$228,0),MATCH(AC$3,'QoL DATA'!$C$16:$WWY$16,0)),"-")</f>
        <v>9733.64</v>
      </c>
      <c r="AD127" s="301">
        <f>IFERROR(INDEX('QoL DATA'!$C$17:$WWY$228,MATCH($B127,'QoL DATA'!$A$17:$A$228,0),MATCH(AD$3,'QoL DATA'!$C$16:$WWY$16,0)),"-")</f>
        <v>6.9663988943595063</v>
      </c>
      <c r="AE127" s="301">
        <f>IFERROR(INDEX('QoL DATA'!$C$17:$WWY$228,MATCH($B127,'QoL DATA'!$A$17:$A$228,0),MATCH(AE$3,'QoL DATA'!$C$16:$WWY$16,0)),"-")</f>
        <v>23.881239242685027</v>
      </c>
      <c r="AF127" s="301">
        <f>IFERROR(INDEX('QoL DATA'!$C$17:$WWY$228,MATCH($B127,'QoL DATA'!$A$17:$A$228,0),MATCH(AF$3,'QoL DATA'!$C$16:$WWY$16,0)),"-")</f>
        <v>16.5</v>
      </c>
      <c r="AG127" s="301">
        <f>IFERROR(INDEX('QoL DATA'!$C$17:$WWY$228,MATCH($B127,'QoL DATA'!$A$17:$A$228,0),MATCH(AG$3,'QoL DATA'!$C$16:$WWY$16,0)),"-")</f>
        <v>23.31</v>
      </c>
      <c r="AH127" s="301" t="str">
        <f>IFERROR(INDEX('QoL DATA'!$C$17:$WWY$228,MATCH($B127,'QoL DATA'!$A$17:$A$228,0),MATCH(AH$3,'QoL DATA'!$C$16:$WWY$16,0)),"-")</f>
        <v>-</v>
      </c>
      <c r="AI127" s="301">
        <f>IFERROR(INDEX('QoL DATA'!$C$17:$WWY$228,MATCH($B127,'QoL DATA'!$A$17:$A$228,0),MATCH(AI$3,'QoL DATA'!$C$16:$WWY$16,0)),"-")</f>
        <v>59.571293383270913</v>
      </c>
      <c r="AJ127" s="301">
        <f>IFERROR(INDEX('QoL DATA'!$C$17:$WWY$228,MATCH($B127,'QoL DATA'!$A$17:$A$228,0),MATCH(AJ$3,'QoL DATA'!$C$16:$WWY$16,0)),"-")</f>
        <v>89.502586271334252</v>
      </c>
      <c r="AK127" s="301">
        <f>IFERROR(INDEX('QoL DATA'!$C$17:$WWY$228,MATCH($B127,'QoL DATA'!$A$17:$A$228,0),MATCH(AK$3,'QoL DATA'!$C$16:$WWY$16,0)),"-")</f>
        <v>23.9</v>
      </c>
      <c r="AL127" s="301">
        <f>IFERROR(INDEX('QoL DATA'!$C$17:$WWY$228,MATCH($B127,'QoL DATA'!$A$17:$A$228,0),MATCH(AL$3,'QoL DATA'!$C$16:$WWY$16,0)),"-")</f>
        <v>16.11</v>
      </c>
      <c r="AM127" s="301">
        <f>IFERROR(INDEX('QoL DATA'!$C$17:$WWY$228,MATCH($B127,'QoL DATA'!$A$17:$A$228,0),MATCH(AM$3,'QoL DATA'!$C$16:$WWY$16,0)),"-")</f>
        <v>7.3</v>
      </c>
      <c r="AN127" s="301">
        <f>IFERROR(INDEX('QoL DATA'!$C$17:$WWY$228,MATCH($B127,'QoL DATA'!$A$17:$A$228,0),MATCH(AN$3,'QoL DATA'!$C$16:$WWY$16,0)),"-")</f>
        <v>56.35</v>
      </c>
      <c r="AO127" s="301">
        <f>IFERROR(INDEX('QoL DATA'!$C$17:$WWY$228,MATCH($B127,'QoL DATA'!$A$17:$A$228,0),MATCH(AO$3,'QoL DATA'!$C$16:$WWY$16,0)),"-")</f>
        <v>2.777902270103886</v>
      </c>
      <c r="AP127" s="301">
        <f>IFERROR(INDEX('QoL DATA'!$C$17:$WWY$228,MATCH($B127,'QoL DATA'!$A$17:$A$228,0),MATCH(AP$3,'QoL DATA'!$C$16:$WWY$16,0)),"-")</f>
        <v>70.7</v>
      </c>
      <c r="AQ127" s="301">
        <f>IFERROR(INDEX('QoL DATA'!$C$17:$WWY$228,MATCH($B127,'QoL DATA'!$A$17:$A$228,0),MATCH(AQ$3,'QoL DATA'!$C$16:$WWY$16,0)),"-")</f>
        <v>55.67567567567567</v>
      </c>
      <c r="AR127" s="301">
        <f>IFERROR(INDEX('QoL DATA'!$C$17:$WWY$228,MATCH($B127,'QoL DATA'!$A$17:$A$228,0),MATCH(AR$3,'QoL DATA'!$C$16:$WWY$16,0)),"-")</f>
        <v>3.57</v>
      </c>
      <c r="AS127" s="301">
        <f>IFERROR(INDEX('QoL DATA'!$C$17:$WWY$228,MATCH($B127,'QoL DATA'!$A$17:$A$228,0),MATCH(AS$3,'QoL DATA'!$C$16:$WWY$16,0)),"-")</f>
        <v>0.50268096257697625</v>
      </c>
      <c r="AT127" s="301">
        <f>IFERROR(INDEX('QoL DATA'!$C$17:$WWY$228,MATCH($B127,'QoL DATA'!$A$17:$A$228,0),MATCH(AT$3,'QoL DATA'!$C$16:$WWY$16,0)),"-")</f>
        <v>12.786866387149606</v>
      </c>
      <c r="AU127" s="327"/>
    </row>
    <row r="128" spans="1:47">
      <c r="A128" s="325" t="str">
        <f>'TQoL Indexes'!B106</f>
        <v>Medvode</v>
      </c>
      <c r="B128" s="326">
        <f>'TQoL Indexes'!C106</f>
        <v>71</v>
      </c>
      <c r="C128" s="301">
        <f>IFERROR(INDEX('QoL DATA'!$C$17:$WWY$228,MATCH($B128,'QoL DATA'!$A$17:$A$228,0),MATCH(C$3,'QoL DATA'!$C$16:$WWY$16,0)),"-")</f>
        <v>45.2</v>
      </c>
      <c r="D128" s="301">
        <f>IFERROR(INDEX('QoL DATA'!$C$17:$WWY$228,MATCH($B128,'QoL DATA'!$A$17:$A$228,0),MATCH(D$3,'QoL DATA'!$C$16:$WWY$16,0)),"-")</f>
        <v>98.9</v>
      </c>
      <c r="E128" s="301">
        <f>IFERROR(INDEX('QoL DATA'!$C$17:$WWY$228,MATCH($B128,'QoL DATA'!$A$17:$A$228,0),MATCH(E$3,'QoL DATA'!$C$16:$WWY$16,0)),"-")</f>
        <v>572.20000000000005</v>
      </c>
      <c r="F128" s="301">
        <f>IFERROR(INDEX('QoL DATA'!$C$17:$WWY$228,MATCH($B128,'QoL DATA'!$A$17:$A$228,0),MATCH(F$3,'QoL DATA'!$C$16:$WWY$16,0)),"-")</f>
        <v>87.567726737338049</v>
      </c>
      <c r="G128" s="301">
        <f>IFERROR(INDEX('QoL DATA'!$C$17:$WWY$228,MATCH($B128,'QoL DATA'!$A$17:$A$228,0),MATCH(G$3,'QoL DATA'!$C$16:$WWY$16,0)),"-")</f>
        <v>94.487632508833912</v>
      </c>
      <c r="H128" s="301">
        <f>IFERROR(INDEX('QoL DATA'!$C$17:$WWY$228,MATCH($B128,'QoL DATA'!$A$17:$A$228,0),MATCH(H$3,'QoL DATA'!$C$16:$WWY$16,0)),"-")</f>
        <v>4</v>
      </c>
      <c r="I128" s="301">
        <f>IFERROR(INDEX('QoL DATA'!$C$17:$WWY$228,MATCH($B128,'QoL DATA'!$A$17:$A$228,0),MATCH(I$3,'QoL DATA'!$C$16:$WWY$16,0)),"-")</f>
        <v>87.456363528785275</v>
      </c>
      <c r="J128" s="301">
        <f>IFERROR(INDEX('QoL DATA'!$C$17:$WWY$228,MATCH($B128,'QoL DATA'!$A$17:$A$228,0),MATCH(J$3,'QoL DATA'!$C$16:$WWY$16,0)),"-")</f>
        <v>97.155477031802121</v>
      </c>
      <c r="K128" s="301">
        <f>IFERROR(INDEX('QoL DATA'!$C$17:$WWY$228,MATCH($B128,'QoL DATA'!$A$17:$A$228,0),MATCH(K$3,'QoL DATA'!$C$16:$WWY$16,0)),"-")</f>
        <v>40.58</v>
      </c>
      <c r="L128" s="301">
        <f>IFERROR(INDEX('QoL DATA'!$C$17:$WWY$228,MATCH($B128,'QoL DATA'!$A$17:$A$228,0),MATCH(L$3,'QoL DATA'!$C$16:$WWY$16,0)),"-")</f>
        <v>0.64345817521861082</v>
      </c>
      <c r="M128" s="301">
        <f>IFERROR(INDEX('QoL DATA'!$C$17:$WWY$228,MATCH($B128,'QoL DATA'!$A$17:$A$228,0),MATCH(M$3,'QoL DATA'!$C$16:$WWY$16,0)),"-")</f>
        <v>25.3</v>
      </c>
      <c r="N128" s="301">
        <f>IFERROR(INDEX('QoL DATA'!$C$17:$WWY$228,MATCH($B128,'QoL DATA'!$A$17:$A$228,0),MATCH(N$3,'QoL DATA'!$C$16:$WWY$16,0)),"-")</f>
        <v>62.9</v>
      </c>
      <c r="O128" s="301">
        <f>IFERROR(INDEX('QoL DATA'!$C$17:$WWY$228,MATCH($B128,'QoL DATA'!$A$17:$A$228,0),MATCH(O$3,'QoL DATA'!$C$16:$WWY$16,0)),"-")</f>
        <v>0.68814135033669033</v>
      </c>
      <c r="P128" s="301">
        <f>IFERROR(INDEX('QoL DATA'!$C$17:$WWY$228,MATCH($B128,'QoL DATA'!$A$17:$A$228,0),MATCH(P$3,'QoL DATA'!$C$16:$WWY$16,0)),"-")</f>
        <v>82.879858657243815</v>
      </c>
      <c r="Q128" s="301" t="str">
        <f>IFERROR(INDEX('QoL DATA'!$C$17:$WWY$228,MATCH($B128,'QoL DATA'!$A$17:$A$228,0),MATCH(Q$3,'QoL DATA'!$C$16:$WWY$16,0)),"-")</f>
        <v>-</v>
      </c>
      <c r="R128" s="301" t="str">
        <f>IFERROR(INDEX('QoL DATA'!$C$17:$WWY$228,MATCH($B128,'QoL DATA'!$A$17:$A$228,0),MATCH(R$3,'QoL DATA'!$C$16:$WWY$16,0)),"-")</f>
        <v>-</v>
      </c>
      <c r="S128" s="301">
        <f>IFERROR(INDEX('QoL DATA'!$C$17:$WWY$228,MATCH($B128,'QoL DATA'!$A$17:$A$228,0),MATCH(S$3,'QoL DATA'!$C$16:$WWY$16,0)),"-")</f>
        <v>42.039517146117348</v>
      </c>
      <c r="T128" s="301">
        <f>IFERROR(INDEX('QoL DATA'!$C$17:$WWY$228,MATCH($B128,'QoL DATA'!$A$17:$A$228,0),MATCH(T$3,'QoL DATA'!$C$16:$WWY$16,0)),"-")</f>
        <v>4.9900766533959233</v>
      </c>
      <c r="U128" s="301">
        <f>IFERROR(INDEX('QoL DATA'!$C$17:$WWY$228,MATCH($B128,'QoL DATA'!$A$17:$A$228,0),MATCH(U$3,'QoL DATA'!$C$16:$WWY$16,0)),"-")</f>
        <v>64.162569367378183</v>
      </c>
      <c r="V128" s="301">
        <f>IFERROR(INDEX('QoL DATA'!$C$17:$WWY$228,MATCH($B128,'QoL DATA'!$A$17:$A$228,0),MATCH(V$3,'QoL DATA'!$C$16:$WWY$16,0)),"-")</f>
        <v>0.50448084363000001</v>
      </c>
      <c r="W128" s="301">
        <f>IFERROR(INDEX('QoL DATA'!$C$17:$WWY$228,MATCH($B128,'QoL DATA'!$A$17:$A$228,0),MATCH(W$3,'QoL DATA'!$C$16:$WWY$16,0)),"-")</f>
        <v>72.297945665</v>
      </c>
      <c r="X128" s="301" t="str">
        <f>IFERROR(INDEX('QoL DATA'!$C$17:$WWY$228,MATCH($B128,'QoL DATA'!$A$17:$A$228,0),MATCH(X$3,'QoL DATA'!$C$16:$WWY$16,0)),"-")</f>
        <v>-</v>
      </c>
      <c r="Y128" s="301">
        <f>IFERROR(INDEX('QoL DATA'!$C$17:$WWY$228,MATCH($B128,'QoL DATA'!$A$17:$A$228,0),MATCH(Y$3,'QoL DATA'!$C$16:$WWY$16,0)),"-")</f>
        <v>794.45</v>
      </c>
      <c r="Z128" s="301">
        <f>IFERROR(INDEX('QoL DATA'!$C$17:$WWY$228,MATCH($B128,'QoL DATA'!$A$17:$A$228,0),MATCH(Z$3,'QoL DATA'!$C$16:$WWY$16,0)),"-")</f>
        <v>4.29</v>
      </c>
      <c r="AA128" s="301">
        <f>IFERROR(INDEX('QoL DATA'!$C$17:$WWY$228,MATCH($B128,'QoL DATA'!$A$17:$A$228,0),MATCH(AA$3,'QoL DATA'!$C$16:$WWY$16,0)),"-")</f>
        <v>3.714871248753971E-2</v>
      </c>
      <c r="AB128" s="301">
        <f>IFERROR(INDEX('QoL DATA'!$C$17:$WWY$228,MATCH($B128,'QoL DATA'!$A$17:$A$228,0),MATCH(AB$3,'QoL DATA'!$C$16:$WWY$16,0)),"-")</f>
        <v>1.45</v>
      </c>
      <c r="AC128" s="301">
        <f>IFERROR(INDEX('QoL DATA'!$C$17:$WWY$228,MATCH($B128,'QoL DATA'!$A$17:$A$228,0),MATCH(AC$3,'QoL DATA'!$C$16:$WWY$16,0)),"-")</f>
        <v>11223.22</v>
      </c>
      <c r="AD128" s="301">
        <f>IFERROR(INDEX('QoL DATA'!$C$17:$WWY$228,MATCH($B128,'QoL DATA'!$A$17:$A$228,0),MATCH(AD$3,'QoL DATA'!$C$16:$WWY$16,0)),"-")</f>
        <v>7.0058700120790869</v>
      </c>
      <c r="AE128" s="301">
        <f>IFERROR(INDEX('QoL DATA'!$C$17:$WWY$228,MATCH($B128,'QoL DATA'!$A$17:$A$228,0),MATCH(AE$3,'QoL DATA'!$C$16:$WWY$16,0)),"-")</f>
        <v>38.172812328013208</v>
      </c>
      <c r="AF128" s="301">
        <f>IFERROR(INDEX('QoL DATA'!$C$17:$WWY$228,MATCH($B128,'QoL DATA'!$A$17:$A$228,0),MATCH(AF$3,'QoL DATA'!$C$16:$WWY$16,0)),"-")</f>
        <v>9.8000000000000007</v>
      </c>
      <c r="AG128" s="301">
        <f>IFERROR(INDEX('QoL DATA'!$C$17:$WWY$228,MATCH($B128,'QoL DATA'!$A$17:$A$228,0),MATCH(AG$3,'QoL DATA'!$C$16:$WWY$16,0)),"-")</f>
        <v>23.5</v>
      </c>
      <c r="AH128" s="301" t="str">
        <f>IFERROR(INDEX('QoL DATA'!$C$17:$WWY$228,MATCH($B128,'QoL DATA'!$A$17:$A$228,0),MATCH(AH$3,'QoL DATA'!$C$16:$WWY$16,0)),"-")</f>
        <v>-</v>
      </c>
      <c r="AI128" s="301">
        <f>IFERROR(INDEX('QoL DATA'!$C$17:$WWY$228,MATCH($B128,'QoL DATA'!$A$17:$A$228,0),MATCH(AI$3,'QoL DATA'!$C$16:$WWY$16,0)),"-")</f>
        <v>0</v>
      </c>
      <c r="AJ128" s="301">
        <f>IFERROR(INDEX('QoL DATA'!$C$17:$WWY$228,MATCH($B128,'QoL DATA'!$A$17:$A$228,0),MATCH(AJ$3,'QoL DATA'!$C$16:$WWY$16,0)),"-")</f>
        <v>110.71283283181522</v>
      </c>
      <c r="AK128" s="301">
        <f>IFERROR(INDEX('QoL DATA'!$C$17:$WWY$228,MATCH($B128,'QoL DATA'!$A$17:$A$228,0),MATCH(AK$3,'QoL DATA'!$C$16:$WWY$16,0)),"-")</f>
        <v>8.92</v>
      </c>
      <c r="AL128" s="301">
        <f>IFERROR(INDEX('QoL DATA'!$C$17:$WWY$228,MATCH($B128,'QoL DATA'!$A$17:$A$228,0),MATCH(AL$3,'QoL DATA'!$C$16:$WWY$16,0)),"-")</f>
        <v>12.49</v>
      </c>
      <c r="AM128" s="301">
        <f>IFERROR(INDEX('QoL DATA'!$C$17:$WWY$228,MATCH($B128,'QoL DATA'!$A$17:$A$228,0),MATCH(AM$3,'QoL DATA'!$C$16:$WWY$16,0)),"-")</f>
        <v>7.5</v>
      </c>
      <c r="AN128" s="301">
        <f>IFERROR(INDEX('QoL DATA'!$C$17:$WWY$228,MATCH($B128,'QoL DATA'!$A$17:$A$228,0),MATCH(AN$3,'QoL DATA'!$C$16:$WWY$16,0)),"-")</f>
        <v>71.23</v>
      </c>
      <c r="AO128" s="301">
        <f>IFERROR(INDEX('QoL DATA'!$C$17:$WWY$228,MATCH($B128,'QoL DATA'!$A$17:$A$228,0),MATCH(AO$3,'QoL DATA'!$C$16:$WWY$16,0)),"-")</f>
        <v>14.562530218879759</v>
      </c>
      <c r="AP128" s="301">
        <f>IFERROR(INDEX('QoL DATA'!$C$17:$WWY$228,MATCH($B128,'QoL DATA'!$A$17:$A$228,0),MATCH(AP$3,'QoL DATA'!$C$16:$WWY$16,0)),"-")</f>
        <v>57.91</v>
      </c>
      <c r="AQ128" s="301">
        <f>IFERROR(INDEX('QoL DATA'!$C$17:$WWY$228,MATCH($B128,'QoL DATA'!$A$17:$A$228,0),MATCH(AQ$3,'QoL DATA'!$C$16:$WWY$16,0)),"-")</f>
        <v>57.778306374881062</v>
      </c>
      <c r="AR128" s="301">
        <f>IFERROR(INDEX('QoL DATA'!$C$17:$WWY$228,MATCH($B128,'QoL DATA'!$A$17:$A$228,0),MATCH(AR$3,'QoL DATA'!$C$16:$WWY$16,0)),"-")</f>
        <v>3.69</v>
      </c>
      <c r="AS128" s="301">
        <f>IFERROR(INDEX('QoL DATA'!$C$17:$WWY$228,MATCH($B128,'QoL DATA'!$A$17:$A$228,0),MATCH(AS$3,'QoL DATA'!$C$16:$WWY$16,0)),"-")</f>
        <v>5.0257732947000191</v>
      </c>
      <c r="AT128" s="301">
        <f>IFERROR(INDEX('QoL DATA'!$C$17:$WWY$228,MATCH($B128,'QoL DATA'!$A$17:$A$228,0),MATCH(AT$3,'QoL DATA'!$C$16:$WWY$16,0)),"-")</f>
        <v>61.598531018728821</v>
      </c>
      <c r="AU128" s="327"/>
    </row>
    <row r="129" spans="1:47">
      <c r="A129" s="325" t="str">
        <f>'TQoL Indexes'!B107</f>
        <v>Mengeš</v>
      </c>
      <c r="B129" s="326">
        <f>'TQoL Indexes'!C107</f>
        <v>72</v>
      </c>
      <c r="C129" s="301">
        <f>IFERROR(INDEX('QoL DATA'!$C$17:$WWY$228,MATCH($B129,'QoL DATA'!$A$17:$A$228,0),MATCH(C$3,'QoL DATA'!$C$16:$WWY$16,0)),"-")</f>
        <v>98.279438682123242</v>
      </c>
      <c r="D129" s="301">
        <f>IFERROR(INDEX('QoL DATA'!$C$17:$WWY$228,MATCH($B129,'QoL DATA'!$A$17:$A$228,0),MATCH(D$3,'QoL DATA'!$C$16:$WWY$16,0)),"-")</f>
        <v>91.6</v>
      </c>
      <c r="E129" s="301">
        <f>IFERROR(INDEX('QoL DATA'!$C$17:$WWY$228,MATCH($B129,'QoL DATA'!$A$17:$A$228,0),MATCH(E$3,'QoL DATA'!$C$16:$WWY$16,0)),"-")</f>
        <v>572.20000000000005</v>
      </c>
      <c r="F129" s="301">
        <f>IFERROR(INDEX('QoL DATA'!$C$17:$WWY$228,MATCH($B129,'QoL DATA'!$A$17:$A$228,0),MATCH(F$3,'QoL DATA'!$C$16:$WWY$16,0)),"-")</f>
        <v>92.521840419336058</v>
      </c>
      <c r="G129" s="301">
        <f>IFERROR(INDEX('QoL DATA'!$C$17:$WWY$228,MATCH($B129,'QoL DATA'!$A$17:$A$228,0),MATCH(G$3,'QoL DATA'!$C$16:$WWY$16,0)),"-")</f>
        <v>96.389050669772857</v>
      </c>
      <c r="H129" s="301">
        <f>IFERROR(INDEX('QoL DATA'!$C$17:$WWY$228,MATCH($B129,'QoL DATA'!$A$17:$A$228,0),MATCH(H$3,'QoL DATA'!$C$16:$WWY$16,0)),"-")</f>
        <v>4</v>
      </c>
      <c r="I129" s="301">
        <f>IFERROR(INDEX('QoL DATA'!$C$17:$WWY$228,MATCH($B129,'QoL DATA'!$A$17:$A$228,0),MATCH(I$3,'QoL DATA'!$C$16:$WWY$16,0)),"-")</f>
        <v>96.460606060606054</v>
      </c>
      <c r="J129" s="301">
        <f>IFERROR(INDEX('QoL DATA'!$C$17:$WWY$228,MATCH($B129,'QoL DATA'!$A$17:$A$228,0),MATCH(J$3,'QoL DATA'!$C$16:$WWY$16,0)),"-")</f>
        <v>99.976703552708216</v>
      </c>
      <c r="K129" s="301">
        <f>IFERROR(INDEX('QoL DATA'!$C$17:$WWY$228,MATCH($B129,'QoL DATA'!$A$17:$A$228,0),MATCH(K$3,'QoL DATA'!$C$16:$WWY$16,0)),"-")</f>
        <v>91.99</v>
      </c>
      <c r="L129" s="301">
        <f>IFERROR(INDEX('QoL DATA'!$C$17:$WWY$228,MATCH($B129,'QoL DATA'!$A$17:$A$228,0),MATCH(L$3,'QoL DATA'!$C$16:$WWY$16,0)),"-")</f>
        <v>3.6310820624546117E-2</v>
      </c>
      <c r="M129" s="301">
        <f>IFERROR(INDEX('QoL DATA'!$C$17:$WWY$228,MATCH($B129,'QoL DATA'!$A$17:$A$228,0),MATCH(M$3,'QoL DATA'!$C$16:$WWY$16,0)),"-")</f>
        <v>21.5</v>
      </c>
      <c r="N129" s="301">
        <f>IFERROR(INDEX('QoL DATA'!$C$17:$WWY$228,MATCH($B129,'QoL DATA'!$A$17:$A$228,0),MATCH(N$3,'QoL DATA'!$C$16:$WWY$16,0)),"-")</f>
        <v>75.7</v>
      </c>
      <c r="O129" s="301">
        <f>IFERROR(INDEX('QoL DATA'!$C$17:$WWY$228,MATCH($B129,'QoL DATA'!$A$17:$A$228,0),MATCH(O$3,'QoL DATA'!$C$16:$WWY$16,0)),"-")</f>
        <v>1.5438943108783623</v>
      </c>
      <c r="P129" s="301">
        <f>IFERROR(INDEX('QoL DATA'!$C$17:$WWY$228,MATCH($B129,'QoL DATA'!$A$17:$A$228,0),MATCH(P$3,'QoL DATA'!$C$16:$WWY$16,0)),"-")</f>
        <v>96.214327315084446</v>
      </c>
      <c r="Q129" s="301" t="str">
        <f>IFERROR(INDEX('QoL DATA'!$C$17:$WWY$228,MATCH($B129,'QoL DATA'!$A$17:$A$228,0),MATCH(Q$3,'QoL DATA'!$C$16:$WWY$16,0)),"-")</f>
        <v>-</v>
      </c>
      <c r="R129" s="301" t="str">
        <f>IFERROR(INDEX('QoL DATA'!$C$17:$WWY$228,MATCH($B129,'QoL DATA'!$A$17:$A$228,0),MATCH(R$3,'QoL DATA'!$C$16:$WWY$16,0)),"-")</f>
        <v>-</v>
      </c>
      <c r="S129" s="301">
        <f>IFERROR(INDEX('QoL DATA'!$C$17:$WWY$228,MATCH($B129,'QoL DATA'!$A$17:$A$228,0),MATCH(S$3,'QoL DATA'!$C$16:$WWY$16,0)),"-")</f>
        <v>49.079754601226995</v>
      </c>
      <c r="T129" s="301">
        <f>IFERROR(INDEX('QoL DATA'!$C$17:$WWY$228,MATCH($B129,'QoL DATA'!$A$17:$A$228,0),MATCH(T$3,'QoL DATA'!$C$16:$WWY$16,0)),"-")</f>
        <v>7.1636810386333076</v>
      </c>
      <c r="U129" s="301">
        <f>IFERROR(INDEX('QoL DATA'!$C$17:$WWY$228,MATCH($B129,'QoL DATA'!$A$17:$A$228,0),MATCH(U$3,'QoL DATA'!$C$16:$WWY$16,0)),"-")</f>
        <v>42.347060891056003</v>
      </c>
      <c r="V129" s="301">
        <f>IFERROR(INDEX('QoL DATA'!$C$17:$WWY$228,MATCH($B129,'QoL DATA'!$A$17:$A$228,0),MATCH(V$3,'QoL DATA'!$C$16:$WWY$16,0)),"-")</f>
        <v>0.65836858311500002</v>
      </c>
      <c r="W129" s="301">
        <f>IFERROR(INDEX('QoL DATA'!$C$17:$WWY$228,MATCH($B129,'QoL DATA'!$A$17:$A$228,0),MATCH(W$3,'QoL DATA'!$C$16:$WWY$16,0)),"-")</f>
        <v>41.050742552700001</v>
      </c>
      <c r="X129" s="301" t="str">
        <f>IFERROR(INDEX('QoL DATA'!$C$17:$WWY$228,MATCH($B129,'QoL DATA'!$A$17:$A$228,0),MATCH(X$3,'QoL DATA'!$C$16:$WWY$16,0)),"-")</f>
        <v>-</v>
      </c>
      <c r="Y129" s="301">
        <f>IFERROR(INDEX('QoL DATA'!$C$17:$WWY$228,MATCH($B129,'QoL DATA'!$A$17:$A$228,0),MATCH(Y$3,'QoL DATA'!$C$16:$WWY$16,0)),"-")</f>
        <v>826.75</v>
      </c>
      <c r="Z129" s="301">
        <f>IFERROR(INDEX('QoL DATA'!$C$17:$WWY$228,MATCH($B129,'QoL DATA'!$A$17:$A$228,0),MATCH(Z$3,'QoL DATA'!$C$16:$WWY$16,0)),"-")</f>
        <v>4.28</v>
      </c>
      <c r="AA129" s="301">
        <f>IFERROR(INDEX('QoL DATA'!$C$17:$WWY$228,MATCH($B129,'QoL DATA'!$A$17:$A$228,0),MATCH(AA$3,'QoL DATA'!$C$16:$WWY$16,0)),"-")</f>
        <v>6.432357330314413E-2</v>
      </c>
      <c r="AB129" s="301">
        <f>IFERROR(INDEX('QoL DATA'!$C$17:$WWY$228,MATCH($B129,'QoL DATA'!$A$17:$A$228,0),MATCH(AB$3,'QoL DATA'!$C$16:$WWY$16,0)),"-")</f>
        <v>1.73</v>
      </c>
      <c r="AC129" s="301">
        <f>IFERROR(INDEX('QoL DATA'!$C$17:$WWY$228,MATCH($B129,'QoL DATA'!$A$17:$A$228,0),MATCH(AC$3,'QoL DATA'!$C$16:$WWY$16,0)),"-")</f>
        <v>11035.06</v>
      </c>
      <c r="AD129" s="301">
        <f>IFERROR(INDEX('QoL DATA'!$C$17:$WWY$228,MATCH($B129,'QoL DATA'!$A$17:$A$228,0),MATCH(AD$3,'QoL DATA'!$C$16:$WWY$16,0)),"-")</f>
        <v>6.7343288548729241</v>
      </c>
      <c r="AE129" s="301">
        <f>IFERROR(INDEX('QoL DATA'!$C$17:$WWY$228,MATCH($B129,'QoL DATA'!$A$17:$A$228,0),MATCH(AE$3,'QoL DATA'!$C$16:$WWY$16,0)),"-")</f>
        <v>36.742340753802068</v>
      </c>
      <c r="AF129" s="301">
        <f>IFERROR(INDEX('QoL DATA'!$C$17:$WWY$228,MATCH($B129,'QoL DATA'!$A$17:$A$228,0),MATCH(AF$3,'QoL DATA'!$C$16:$WWY$16,0)),"-")</f>
        <v>9.8000000000000007</v>
      </c>
      <c r="AG129" s="301">
        <f>IFERROR(INDEX('QoL DATA'!$C$17:$WWY$228,MATCH($B129,'QoL DATA'!$A$17:$A$228,0),MATCH(AG$3,'QoL DATA'!$C$16:$WWY$16,0)),"-")</f>
        <v>25.32</v>
      </c>
      <c r="AH129" s="301" t="str">
        <f>IFERROR(INDEX('QoL DATA'!$C$17:$WWY$228,MATCH($B129,'QoL DATA'!$A$17:$A$228,0),MATCH(AH$3,'QoL DATA'!$C$16:$WWY$16,0)),"-")</f>
        <v>-</v>
      </c>
      <c r="AI129" s="301">
        <f>IFERROR(INDEX('QoL DATA'!$C$17:$WWY$228,MATCH($B129,'QoL DATA'!$A$17:$A$228,0),MATCH(AI$3,'QoL DATA'!$C$16:$WWY$16,0)),"-")</f>
        <v>0</v>
      </c>
      <c r="AJ129" s="301">
        <f>IFERROR(INDEX('QoL DATA'!$C$17:$WWY$228,MATCH($B129,'QoL DATA'!$A$17:$A$228,0),MATCH(AJ$3,'QoL DATA'!$C$16:$WWY$16,0)),"-")</f>
        <v>113.56283203615365</v>
      </c>
      <c r="AK129" s="301">
        <f>IFERROR(INDEX('QoL DATA'!$C$17:$WWY$228,MATCH($B129,'QoL DATA'!$A$17:$A$228,0),MATCH(AK$3,'QoL DATA'!$C$16:$WWY$16,0)),"-")</f>
        <v>14.57</v>
      </c>
      <c r="AL129" s="301">
        <f>IFERROR(INDEX('QoL DATA'!$C$17:$WWY$228,MATCH($B129,'QoL DATA'!$A$17:$A$228,0),MATCH(AL$3,'QoL DATA'!$C$16:$WWY$16,0)),"-")</f>
        <v>12.18</v>
      </c>
      <c r="AM129" s="301">
        <f>IFERROR(INDEX('QoL DATA'!$C$17:$WWY$228,MATCH($B129,'QoL DATA'!$A$17:$A$228,0),MATCH(AM$3,'QoL DATA'!$C$16:$WWY$16,0)),"-")</f>
        <v>7.5</v>
      </c>
      <c r="AN129" s="301">
        <f>IFERROR(INDEX('QoL DATA'!$C$17:$WWY$228,MATCH($B129,'QoL DATA'!$A$17:$A$228,0),MATCH(AN$3,'QoL DATA'!$C$16:$WWY$16,0)),"-")</f>
        <v>71.260000000000005</v>
      </c>
      <c r="AO129" s="301">
        <f>IFERROR(INDEX('QoL DATA'!$C$17:$WWY$228,MATCH($B129,'QoL DATA'!$A$17:$A$228,0),MATCH(AO$3,'QoL DATA'!$C$16:$WWY$16,0)),"-")</f>
        <v>14.562530218879759</v>
      </c>
      <c r="AP129" s="301">
        <f>IFERROR(INDEX('QoL DATA'!$C$17:$WWY$228,MATCH($B129,'QoL DATA'!$A$17:$A$228,0),MATCH(AP$3,'QoL DATA'!$C$16:$WWY$16,0)),"-")</f>
        <v>68.650000000000006</v>
      </c>
      <c r="AQ129" s="301">
        <f>IFERROR(INDEX('QoL DATA'!$C$17:$WWY$228,MATCH($B129,'QoL DATA'!$A$17:$A$228,0),MATCH(AQ$3,'QoL DATA'!$C$16:$WWY$16,0)),"-")</f>
        <v>56.526946107784426</v>
      </c>
      <c r="AR129" s="301">
        <f>IFERROR(INDEX('QoL DATA'!$C$17:$WWY$228,MATCH($B129,'QoL DATA'!$A$17:$A$228,0),MATCH(AR$3,'QoL DATA'!$C$16:$WWY$16,0)),"-")</f>
        <v>3.69</v>
      </c>
      <c r="AS129" s="301">
        <f>IFERROR(INDEX('QoL DATA'!$C$17:$WWY$228,MATCH($B129,'QoL DATA'!$A$17:$A$228,0),MATCH(AS$3,'QoL DATA'!$C$16:$WWY$16,0)),"-")</f>
        <v>7.8361534805971855</v>
      </c>
      <c r="AT129" s="301">
        <f>IFERROR(INDEX('QoL DATA'!$C$17:$WWY$228,MATCH($B129,'QoL DATA'!$A$17:$A$228,0),MATCH(AT$3,'QoL DATA'!$C$16:$WWY$16,0)),"-")</f>
        <v>41.002053936088778</v>
      </c>
      <c r="AU129" s="327"/>
    </row>
    <row r="130" spans="1:47">
      <c r="A130" s="325" t="str">
        <f>'TQoL Indexes'!B108</f>
        <v>Metlika</v>
      </c>
      <c r="B130" s="326">
        <f>'TQoL Indexes'!C108</f>
        <v>73</v>
      </c>
      <c r="C130" s="301">
        <f>IFERROR(INDEX('QoL DATA'!$C$17:$WWY$228,MATCH($B130,'QoL DATA'!$A$17:$A$228,0),MATCH(C$3,'QoL DATA'!$C$16:$WWY$16,0)),"-")</f>
        <v>69.948952176249321</v>
      </c>
      <c r="D130" s="301">
        <f>IFERROR(INDEX('QoL DATA'!$C$17:$WWY$228,MATCH($B130,'QoL DATA'!$A$17:$A$228,0),MATCH(D$3,'QoL DATA'!$C$16:$WWY$16,0)),"-")</f>
        <v>91.6</v>
      </c>
      <c r="E130" s="301">
        <f>IFERROR(INDEX('QoL DATA'!$C$17:$WWY$228,MATCH($B130,'QoL DATA'!$A$17:$A$228,0),MATCH(E$3,'QoL DATA'!$C$16:$WWY$16,0)),"-")</f>
        <v>250.2</v>
      </c>
      <c r="F130" s="301">
        <f>IFERROR(INDEX('QoL DATA'!$C$17:$WWY$228,MATCH($B130,'QoL DATA'!$A$17:$A$228,0),MATCH(F$3,'QoL DATA'!$C$16:$WWY$16,0)),"-")</f>
        <v>84.795799299883313</v>
      </c>
      <c r="G130" s="301">
        <f>IFERROR(INDEX('QoL DATA'!$C$17:$WWY$228,MATCH($B130,'QoL DATA'!$A$17:$A$228,0),MATCH(G$3,'QoL DATA'!$C$16:$WWY$16,0)),"-")</f>
        <v>86.312718786464416</v>
      </c>
      <c r="H130" s="301">
        <f>IFERROR(INDEX('QoL DATA'!$C$17:$WWY$228,MATCH($B130,'QoL DATA'!$A$17:$A$228,0),MATCH(H$3,'QoL DATA'!$C$16:$WWY$16,0)),"-")</f>
        <v>4</v>
      </c>
      <c r="I130" s="301">
        <f>IFERROR(INDEX('QoL DATA'!$C$17:$WWY$228,MATCH($B130,'QoL DATA'!$A$17:$A$228,0),MATCH(I$3,'QoL DATA'!$C$16:$WWY$16,0)),"-")</f>
        <v>69.950796626054355</v>
      </c>
      <c r="J130" s="301">
        <f>IFERROR(INDEX('QoL DATA'!$C$17:$WWY$228,MATCH($B130,'QoL DATA'!$A$17:$A$228,0),MATCH(J$3,'QoL DATA'!$C$16:$WWY$16,0)),"-")</f>
        <v>94.679113185530923</v>
      </c>
      <c r="K130" s="301">
        <f>IFERROR(INDEX('QoL DATA'!$C$17:$WWY$228,MATCH($B130,'QoL DATA'!$A$17:$A$228,0),MATCH(K$3,'QoL DATA'!$C$16:$WWY$16,0)),"-")</f>
        <v>57.83</v>
      </c>
      <c r="L130" s="301">
        <f>IFERROR(INDEX('QoL DATA'!$C$17:$WWY$228,MATCH($B130,'QoL DATA'!$A$17:$A$228,0),MATCH(L$3,'QoL DATA'!$C$16:$WWY$16,0)),"-")</f>
        <v>2.3655217109526898</v>
      </c>
      <c r="M130" s="301">
        <f>IFERROR(INDEX('QoL DATA'!$C$17:$WWY$228,MATCH($B130,'QoL DATA'!$A$17:$A$228,0),MATCH(M$3,'QoL DATA'!$C$16:$WWY$16,0)),"-")</f>
        <v>46.8</v>
      </c>
      <c r="N130" s="301">
        <f>IFERROR(INDEX('QoL DATA'!$C$17:$WWY$228,MATCH($B130,'QoL DATA'!$A$17:$A$228,0),MATCH(N$3,'QoL DATA'!$C$16:$WWY$16,0)),"-")</f>
        <v>82.6</v>
      </c>
      <c r="O130" s="301">
        <f>IFERROR(INDEX('QoL DATA'!$C$17:$WWY$228,MATCH($B130,'QoL DATA'!$A$17:$A$228,0),MATCH(O$3,'QoL DATA'!$C$16:$WWY$16,0)),"-")</f>
        <v>1.439406479073067</v>
      </c>
      <c r="P130" s="301">
        <f>IFERROR(INDEX('QoL DATA'!$C$17:$WWY$228,MATCH($B130,'QoL DATA'!$A$17:$A$228,0),MATCH(P$3,'QoL DATA'!$C$16:$WWY$16,0)),"-")</f>
        <v>54.90081680280047</v>
      </c>
      <c r="Q130" s="301" t="str">
        <f>IFERROR(INDEX('QoL DATA'!$C$17:$WWY$228,MATCH($B130,'QoL DATA'!$A$17:$A$228,0),MATCH(Q$3,'QoL DATA'!$C$16:$WWY$16,0)),"-")</f>
        <v>-</v>
      </c>
      <c r="R130" s="301" t="str">
        <f>IFERROR(INDEX('QoL DATA'!$C$17:$WWY$228,MATCH($B130,'QoL DATA'!$A$17:$A$228,0),MATCH(R$3,'QoL DATA'!$C$16:$WWY$16,0)),"-")</f>
        <v>-</v>
      </c>
      <c r="S130" s="301">
        <f>IFERROR(INDEX('QoL DATA'!$C$17:$WWY$228,MATCH($B130,'QoL DATA'!$A$17:$A$228,0),MATCH(S$3,'QoL DATA'!$C$16:$WWY$16,0)),"-")</f>
        <v>83.363105871144455</v>
      </c>
      <c r="T130" s="301">
        <f>IFERROR(INDEX('QoL DATA'!$C$17:$WWY$228,MATCH($B130,'QoL DATA'!$A$17:$A$228,0),MATCH(T$3,'QoL DATA'!$C$16:$WWY$16,0)),"-")</f>
        <v>6.5564344746162924</v>
      </c>
      <c r="U130" s="301">
        <f>IFERROR(INDEX('QoL DATA'!$C$17:$WWY$228,MATCH($B130,'QoL DATA'!$A$17:$A$228,0),MATCH(U$3,'QoL DATA'!$C$16:$WWY$16,0)),"-")</f>
        <v>56.066352764470153</v>
      </c>
      <c r="V130" s="301">
        <f>IFERROR(INDEX('QoL DATA'!$C$17:$WWY$228,MATCH($B130,'QoL DATA'!$A$17:$A$228,0),MATCH(V$3,'QoL DATA'!$C$16:$WWY$16,0)),"-")</f>
        <v>2.2321679580199998</v>
      </c>
      <c r="W130" s="301">
        <f>IFERROR(INDEX('QoL DATA'!$C$17:$WWY$228,MATCH($B130,'QoL DATA'!$A$17:$A$228,0),MATCH(W$3,'QoL DATA'!$C$16:$WWY$16,0)),"-")</f>
        <v>32.8504640552</v>
      </c>
      <c r="X130" s="301" t="str">
        <f>IFERROR(INDEX('QoL DATA'!$C$17:$WWY$228,MATCH($B130,'QoL DATA'!$A$17:$A$228,0),MATCH(X$3,'QoL DATA'!$C$16:$WWY$16,0)),"-")</f>
        <v>-</v>
      </c>
      <c r="Y130" s="301">
        <f>IFERROR(INDEX('QoL DATA'!$C$17:$WWY$228,MATCH($B130,'QoL DATA'!$A$17:$A$228,0),MATCH(Y$3,'QoL DATA'!$C$16:$WWY$16,0)),"-")</f>
        <v>993.66</v>
      </c>
      <c r="Z130" s="301">
        <f>IFERROR(INDEX('QoL DATA'!$C$17:$WWY$228,MATCH($B130,'QoL DATA'!$A$17:$A$228,0),MATCH(Z$3,'QoL DATA'!$C$16:$WWY$16,0)),"-")</f>
        <v>5.4</v>
      </c>
      <c r="AA130" s="301">
        <f>IFERROR(INDEX('QoL DATA'!$C$17:$WWY$228,MATCH($B130,'QoL DATA'!$A$17:$A$228,0),MATCH(AA$3,'QoL DATA'!$C$16:$WWY$16,0)),"-")</f>
        <v>7.1519673870287154E-2</v>
      </c>
      <c r="AB130" s="301">
        <f>IFERROR(INDEX('QoL DATA'!$C$17:$WWY$228,MATCH($B130,'QoL DATA'!$A$17:$A$228,0),MATCH(AB$3,'QoL DATA'!$C$16:$WWY$16,0)),"-")</f>
        <v>1.32</v>
      </c>
      <c r="AC130" s="301">
        <f>IFERROR(INDEX('QoL DATA'!$C$17:$WWY$228,MATCH($B130,'QoL DATA'!$A$17:$A$228,0),MATCH(AC$3,'QoL DATA'!$C$16:$WWY$16,0)),"-")</f>
        <v>9356.6299999999992</v>
      </c>
      <c r="AD130" s="301">
        <f>IFERROR(INDEX('QoL DATA'!$C$17:$WWY$228,MATCH($B130,'QoL DATA'!$A$17:$A$228,0),MATCH(AD$3,'QoL DATA'!$C$16:$WWY$16,0)),"-")</f>
        <v>11.24591413159003</v>
      </c>
      <c r="AE130" s="301">
        <f>IFERROR(INDEX('QoL DATA'!$C$17:$WWY$228,MATCH($B130,'QoL DATA'!$A$17:$A$228,0),MATCH(AE$3,'QoL DATA'!$C$16:$WWY$16,0)),"-")</f>
        <v>23.679144385026738</v>
      </c>
      <c r="AF130" s="301">
        <f>IFERROR(INDEX('QoL DATA'!$C$17:$WWY$228,MATCH($B130,'QoL DATA'!$A$17:$A$228,0),MATCH(AF$3,'QoL DATA'!$C$16:$WWY$16,0)),"-")</f>
        <v>9.6999999999999993</v>
      </c>
      <c r="AG130" s="301">
        <f>IFERROR(INDEX('QoL DATA'!$C$17:$WWY$228,MATCH($B130,'QoL DATA'!$A$17:$A$228,0),MATCH(AG$3,'QoL DATA'!$C$16:$WWY$16,0)),"-")</f>
        <v>20.46</v>
      </c>
      <c r="AH130" s="301" t="str">
        <f>IFERROR(INDEX('QoL DATA'!$C$17:$WWY$228,MATCH($B130,'QoL DATA'!$A$17:$A$228,0),MATCH(AH$3,'QoL DATA'!$C$16:$WWY$16,0)),"-")</f>
        <v>-</v>
      </c>
      <c r="AI130" s="301">
        <f>IFERROR(INDEX('QoL DATA'!$C$17:$WWY$228,MATCH($B130,'QoL DATA'!$A$17:$A$228,0),MATCH(AI$3,'QoL DATA'!$C$16:$WWY$16,0)),"-")</f>
        <v>0</v>
      </c>
      <c r="AJ130" s="301">
        <f>IFERROR(INDEX('QoL DATA'!$C$17:$WWY$228,MATCH($B130,'QoL DATA'!$A$17:$A$228,0),MATCH(AJ$3,'QoL DATA'!$C$16:$WWY$16,0)),"-")</f>
        <v>94.434513358778617</v>
      </c>
      <c r="AK130" s="301">
        <f>IFERROR(INDEX('QoL DATA'!$C$17:$WWY$228,MATCH($B130,'QoL DATA'!$A$17:$A$228,0),MATCH(AK$3,'QoL DATA'!$C$16:$WWY$16,0)),"-")</f>
        <v>12.82</v>
      </c>
      <c r="AL130" s="301">
        <f>IFERROR(INDEX('QoL DATA'!$C$17:$WWY$228,MATCH($B130,'QoL DATA'!$A$17:$A$228,0),MATCH(AL$3,'QoL DATA'!$C$16:$WWY$16,0)),"-")</f>
        <v>14.31</v>
      </c>
      <c r="AM130" s="301">
        <f>IFERROR(INDEX('QoL DATA'!$C$17:$WWY$228,MATCH($B130,'QoL DATA'!$A$17:$A$228,0),MATCH(AM$3,'QoL DATA'!$C$16:$WWY$16,0)),"-")</f>
        <v>7.6</v>
      </c>
      <c r="AN130" s="301">
        <f>IFERROR(INDEX('QoL DATA'!$C$17:$WWY$228,MATCH($B130,'QoL DATA'!$A$17:$A$228,0),MATCH(AN$3,'QoL DATA'!$C$16:$WWY$16,0)),"-")</f>
        <v>66.569999999999993</v>
      </c>
      <c r="AO130" s="301">
        <f>IFERROR(INDEX('QoL DATA'!$C$17:$WWY$228,MATCH($B130,'QoL DATA'!$A$17:$A$228,0),MATCH(AO$3,'QoL DATA'!$C$16:$WWY$16,0)),"-")</f>
        <v>1.7484725754727413</v>
      </c>
      <c r="AP130" s="301">
        <f>IFERROR(INDEX('QoL DATA'!$C$17:$WWY$228,MATCH($B130,'QoL DATA'!$A$17:$A$228,0),MATCH(AP$3,'QoL DATA'!$C$16:$WWY$16,0)),"-")</f>
        <v>63.8</v>
      </c>
      <c r="AQ130" s="301">
        <f>IFERROR(INDEX('QoL DATA'!$C$17:$WWY$228,MATCH($B130,'QoL DATA'!$A$17:$A$228,0),MATCH(AQ$3,'QoL DATA'!$C$16:$WWY$16,0)),"-")</f>
        <v>48.378748667985995</v>
      </c>
      <c r="AR130" s="301">
        <f>IFERROR(INDEX('QoL DATA'!$C$17:$WWY$228,MATCH($B130,'QoL DATA'!$A$17:$A$228,0),MATCH(AR$3,'QoL DATA'!$C$16:$WWY$16,0)),"-")</f>
        <v>3.57</v>
      </c>
      <c r="AS130" s="301">
        <f>IFERROR(INDEX('QoL DATA'!$C$17:$WWY$228,MATCH($B130,'QoL DATA'!$A$17:$A$228,0),MATCH(AS$3,'QoL DATA'!$C$16:$WWY$16,0)),"-")</f>
        <v>1.6556291204835205</v>
      </c>
      <c r="AT130" s="301">
        <f>IFERROR(INDEX('QoL DATA'!$C$17:$WWY$228,MATCH($B130,'QoL DATA'!$A$17:$A$228,0),MATCH(AT$3,'QoL DATA'!$C$16:$WWY$16,0)),"-")</f>
        <v>52.019160437184738</v>
      </c>
      <c r="AU130" s="327"/>
    </row>
    <row r="131" spans="1:47">
      <c r="A131" s="325" t="str">
        <f>'TQoL Indexes'!B109</f>
        <v>Mežica</v>
      </c>
      <c r="B131" s="326">
        <f>'TQoL Indexes'!C109</f>
        <v>74</v>
      </c>
      <c r="C131" s="301">
        <f>IFERROR(INDEX('QoL DATA'!$C$17:$WWY$228,MATCH($B131,'QoL DATA'!$A$17:$A$228,0),MATCH(C$3,'QoL DATA'!$C$16:$WWY$16,0)),"-")</f>
        <v>99.433174224343674</v>
      </c>
      <c r="D131" s="301">
        <f>IFERROR(INDEX('QoL DATA'!$C$17:$WWY$228,MATCH($B131,'QoL DATA'!$A$17:$A$228,0),MATCH(D$3,'QoL DATA'!$C$16:$WWY$16,0)),"-")</f>
        <v>77.5</v>
      </c>
      <c r="E131" s="301">
        <f>IFERROR(INDEX('QoL DATA'!$C$17:$WWY$228,MATCH($B131,'QoL DATA'!$A$17:$A$228,0),MATCH(E$3,'QoL DATA'!$C$16:$WWY$16,0)),"-")</f>
        <v>373.5</v>
      </c>
      <c r="F131" s="301">
        <f>IFERROR(INDEX('QoL DATA'!$C$17:$WWY$228,MATCH($B131,'QoL DATA'!$A$17:$A$228,0),MATCH(F$3,'QoL DATA'!$C$16:$WWY$16,0)),"-")</f>
        <v>98.044077134986225</v>
      </c>
      <c r="G131" s="301">
        <f>IFERROR(INDEX('QoL DATA'!$C$17:$WWY$228,MATCH($B131,'QoL DATA'!$A$17:$A$228,0),MATCH(G$3,'QoL DATA'!$C$16:$WWY$16,0)),"-")</f>
        <v>97.906336088154262</v>
      </c>
      <c r="H131" s="301">
        <f>IFERROR(INDEX('QoL DATA'!$C$17:$WWY$228,MATCH($B131,'QoL DATA'!$A$17:$A$228,0),MATCH(H$3,'QoL DATA'!$C$16:$WWY$16,0)),"-")</f>
        <v>4</v>
      </c>
      <c r="I131" s="301">
        <f>IFERROR(INDEX('QoL DATA'!$C$17:$WWY$228,MATCH($B131,'QoL DATA'!$A$17:$A$228,0),MATCH(I$3,'QoL DATA'!$C$16:$WWY$16,0)),"-")</f>
        <v>95.245992260917632</v>
      </c>
      <c r="J131" s="301">
        <f>IFERROR(INDEX('QoL DATA'!$C$17:$WWY$228,MATCH($B131,'QoL DATA'!$A$17:$A$228,0),MATCH(J$3,'QoL DATA'!$C$16:$WWY$16,0)),"-")</f>
        <v>97.355371900826455</v>
      </c>
      <c r="K131" s="301">
        <f>IFERROR(INDEX('QoL DATA'!$C$17:$WWY$228,MATCH($B131,'QoL DATA'!$A$17:$A$228,0),MATCH(K$3,'QoL DATA'!$C$16:$WWY$16,0)),"-")</f>
        <v>85.04</v>
      </c>
      <c r="L131" s="301">
        <f>IFERROR(INDEX('QoL DATA'!$C$17:$WWY$228,MATCH($B131,'QoL DATA'!$A$17:$A$228,0),MATCH(L$3,'QoL DATA'!$C$16:$WWY$16,0)),"-")</f>
        <v>5.6579783852511127</v>
      </c>
      <c r="M131" s="301">
        <f>IFERROR(INDEX('QoL DATA'!$C$17:$WWY$228,MATCH($B131,'QoL DATA'!$A$17:$A$228,0),MATCH(M$3,'QoL DATA'!$C$16:$WWY$16,0)),"-")</f>
        <v>40.1</v>
      </c>
      <c r="N131" s="301">
        <f>IFERROR(INDEX('QoL DATA'!$C$17:$WWY$228,MATCH($B131,'QoL DATA'!$A$17:$A$228,0),MATCH(N$3,'QoL DATA'!$C$16:$WWY$16,0)),"-")</f>
        <v>115.4</v>
      </c>
      <c r="O131" s="301">
        <f>IFERROR(INDEX('QoL DATA'!$C$17:$WWY$228,MATCH($B131,'QoL DATA'!$A$17:$A$228,0),MATCH(O$3,'QoL DATA'!$C$16:$WWY$16,0)),"-")</f>
        <v>0.91724137931034488</v>
      </c>
      <c r="P131" s="301">
        <f>IFERROR(INDEX('QoL DATA'!$C$17:$WWY$228,MATCH($B131,'QoL DATA'!$A$17:$A$228,0),MATCH(P$3,'QoL DATA'!$C$16:$WWY$16,0)),"-")</f>
        <v>93.829201101928376</v>
      </c>
      <c r="Q131" s="301" t="str">
        <f>IFERROR(INDEX('QoL DATA'!$C$17:$WWY$228,MATCH($B131,'QoL DATA'!$A$17:$A$228,0),MATCH(Q$3,'QoL DATA'!$C$16:$WWY$16,0)),"-")</f>
        <v>-</v>
      </c>
      <c r="R131" s="301" t="str">
        <f>IFERROR(INDEX('QoL DATA'!$C$17:$WWY$228,MATCH($B131,'QoL DATA'!$A$17:$A$228,0),MATCH(R$3,'QoL DATA'!$C$16:$WWY$16,0)),"-")</f>
        <v>-</v>
      </c>
      <c r="S131" s="301">
        <f>IFERROR(INDEX('QoL DATA'!$C$17:$WWY$228,MATCH($B131,'QoL DATA'!$A$17:$A$228,0),MATCH(S$3,'QoL DATA'!$C$16:$WWY$16,0)),"-")</f>
        <v>28.097780275358247</v>
      </c>
      <c r="T131" s="301">
        <f>IFERROR(INDEX('QoL DATA'!$C$17:$WWY$228,MATCH($B131,'QoL DATA'!$A$17:$A$228,0),MATCH(T$3,'QoL DATA'!$C$16:$WWY$16,0)),"-")</f>
        <v>8.2891277420385983</v>
      </c>
      <c r="U131" s="301">
        <f>IFERROR(INDEX('QoL DATA'!$C$17:$WWY$228,MATCH($B131,'QoL DATA'!$A$17:$A$228,0),MATCH(U$3,'QoL DATA'!$C$16:$WWY$16,0)),"-")</f>
        <v>71.275381001323993</v>
      </c>
      <c r="V131" s="301">
        <f>IFERROR(INDEX('QoL DATA'!$C$17:$WWY$228,MATCH($B131,'QoL DATA'!$A$17:$A$228,0),MATCH(V$3,'QoL DATA'!$C$16:$WWY$16,0)),"-")</f>
        <v>0.40739947085799999</v>
      </c>
      <c r="W131" s="301">
        <f>IFERROR(INDEX('QoL DATA'!$C$17:$WWY$228,MATCH($B131,'QoL DATA'!$A$17:$A$228,0),MATCH(W$3,'QoL DATA'!$C$16:$WWY$16,0)),"-")</f>
        <v>8.2544854491600006</v>
      </c>
      <c r="X131" s="301" t="str">
        <f>IFERROR(INDEX('QoL DATA'!$C$17:$WWY$228,MATCH($B131,'QoL DATA'!$A$17:$A$228,0),MATCH(X$3,'QoL DATA'!$C$16:$WWY$16,0)),"-")</f>
        <v>-</v>
      </c>
      <c r="Y131" s="301">
        <f>IFERROR(INDEX('QoL DATA'!$C$17:$WWY$228,MATCH($B131,'QoL DATA'!$A$17:$A$228,0),MATCH(Y$3,'QoL DATA'!$C$16:$WWY$16,0)),"-")</f>
        <v>932.17</v>
      </c>
      <c r="Z131" s="301">
        <f>IFERROR(INDEX('QoL DATA'!$C$17:$WWY$228,MATCH($B131,'QoL DATA'!$A$17:$A$228,0),MATCH(Z$3,'QoL DATA'!$C$16:$WWY$16,0)),"-")</f>
        <v>4.91</v>
      </c>
      <c r="AA131" s="301">
        <f>IFERROR(INDEX('QoL DATA'!$C$17:$WWY$228,MATCH($B131,'QoL DATA'!$A$17:$A$228,0),MATCH(AA$3,'QoL DATA'!$C$16:$WWY$16,0)),"-")</f>
        <v>2.7783951989330969E-2</v>
      </c>
      <c r="AB131" s="301">
        <f>IFERROR(INDEX('QoL DATA'!$C$17:$WWY$228,MATCH($B131,'QoL DATA'!$A$17:$A$228,0),MATCH(AB$3,'QoL DATA'!$C$16:$WWY$16,0)),"-")</f>
        <v>1.94</v>
      </c>
      <c r="AC131" s="301">
        <f>IFERROR(INDEX('QoL DATA'!$C$17:$WWY$228,MATCH($B131,'QoL DATA'!$A$17:$A$228,0),MATCH(AC$3,'QoL DATA'!$C$16:$WWY$16,0)),"-")</f>
        <v>12324.49</v>
      </c>
      <c r="AD131" s="301">
        <f>IFERROR(INDEX('QoL DATA'!$C$17:$WWY$228,MATCH($B131,'QoL DATA'!$A$17:$A$228,0),MATCH(AD$3,'QoL DATA'!$C$16:$WWY$16,0)),"-")</f>
        <v>8.7904896935325567</v>
      </c>
      <c r="AE131" s="301">
        <f>IFERROR(INDEX('QoL DATA'!$C$17:$WWY$228,MATCH($B131,'QoL DATA'!$A$17:$A$228,0),MATCH(AE$3,'QoL DATA'!$C$16:$WWY$16,0)),"-")</f>
        <v>22.73402674591382</v>
      </c>
      <c r="AF131" s="301">
        <f>IFERROR(INDEX('QoL DATA'!$C$17:$WWY$228,MATCH($B131,'QoL DATA'!$A$17:$A$228,0),MATCH(AF$3,'QoL DATA'!$C$16:$WWY$16,0)),"-")</f>
        <v>17.7</v>
      </c>
      <c r="AG131" s="301">
        <f>IFERROR(INDEX('QoL DATA'!$C$17:$WWY$228,MATCH($B131,'QoL DATA'!$A$17:$A$228,0),MATCH(AG$3,'QoL DATA'!$C$16:$WWY$16,0)),"-")</f>
        <v>23.92</v>
      </c>
      <c r="AH131" s="301" t="str">
        <f>IFERROR(INDEX('QoL DATA'!$C$17:$WWY$228,MATCH($B131,'QoL DATA'!$A$17:$A$228,0),MATCH(AH$3,'QoL DATA'!$C$16:$WWY$16,0)),"-")</f>
        <v>-</v>
      </c>
      <c r="AI131" s="301">
        <f>IFERROR(INDEX('QoL DATA'!$C$17:$WWY$228,MATCH($B131,'QoL DATA'!$A$17:$A$228,0),MATCH(AI$3,'QoL DATA'!$C$16:$WWY$16,0)),"-")</f>
        <v>195.32141488162344</v>
      </c>
      <c r="AJ131" s="301">
        <f>IFERROR(INDEX('QoL DATA'!$C$17:$WWY$228,MATCH($B131,'QoL DATA'!$A$17:$A$228,0),MATCH(AJ$3,'QoL DATA'!$C$16:$WWY$16,0)),"-")</f>
        <v>61.16443616029823</v>
      </c>
      <c r="AK131" s="301">
        <f>IFERROR(INDEX('QoL DATA'!$C$17:$WWY$228,MATCH($B131,'QoL DATA'!$A$17:$A$228,0),MATCH(AK$3,'QoL DATA'!$C$16:$WWY$16,0)),"-")</f>
        <v>13.88</v>
      </c>
      <c r="AL131" s="301">
        <f>IFERROR(INDEX('QoL DATA'!$C$17:$WWY$228,MATCH($B131,'QoL DATA'!$A$17:$A$228,0),MATCH(AL$3,'QoL DATA'!$C$16:$WWY$16,0)),"-")</f>
        <v>16.46</v>
      </c>
      <c r="AM131" s="301">
        <f>IFERROR(INDEX('QoL DATA'!$C$17:$WWY$228,MATCH($B131,'QoL DATA'!$A$17:$A$228,0),MATCH(AM$3,'QoL DATA'!$C$16:$WWY$16,0)),"-")</f>
        <v>6.8</v>
      </c>
      <c r="AN131" s="301">
        <f>IFERROR(INDEX('QoL DATA'!$C$17:$WWY$228,MATCH($B131,'QoL DATA'!$A$17:$A$228,0),MATCH(AN$3,'QoL DATA'!$C$16:$WWY$16,0)),"-")</f>
        <v>62.71</v>
      </c>
      <c r="AO131" s="301">
        <f>IFERROR(INDEX('QoL DATA'!$C$17:$WWY$228,MATCH($B131,'QoL DATA'!$A$17:$A$228,0),MATCH(AO$3,'QoL DATA'!$C$16:$WWY$16,0)),"-")</f>
        <v>2.3789171370768076</v>
      </c>
      <c r="AP131" s="301">
        <f>IFERROR(INDEX('QoL DATA'!$C$17:$WWY$228,MATCH($B131,'QoL DATA'!$A$17:$A$228,0),MATCH(AP$3,'QoL DATA'!$C$16:$WWY$16,0)),"-")</f>
        <v>73.33</v>
      </c>
      <c r="AQ131" s="301">
        <f>IFERROR(INDEX('QoL DATA'!$C$17:$WWY$228,MATCH($B131,'QoL DATA'!$A$17:$A$228,0),MATCH(AQ$3,'QoL DATA'!$C$16:$WWY$16,0)),"-")</f>
        <v>54.664823773324123</v>
      </c>
      <c r="AR131" s="301">
        <f>IFERROR(INDEX('QoL DATA'!$C$17:$WWY$228,MATCH($B131,'QoL DATA'!$A$17:$A$228,0),MATCH(AR$3,'QoL DATA'!$C$16:$WWY$16,0)),"-")</f>
        <v>3.6</v>
      </c>
      <c r="AS131" s="301">
        <f>IFERROR(INDEX('QoL DATA'!$C$17:$WWY$228,MATCH($B131,'QoL DATA'!$A$17:$A$228,0),MATCH(AS$3,'QoL DATA'!$C$16:$WWY$16,0)),"-")</f>
        <v>0.18903591137153289</v>
      </c>
      <c r="AT131" s="301">
        <f>IFERROR(INDEX('QoL DATA'!$C$17:$WWY$228,MATCH($B131,'QoL DATA'!$A$17:$A$228,0),MATCH(AT$3,'QoL DATA'!$C$16:$WWY$16,0)),"-")</f>
        <v>68.083296799789792</v>
      </c>
      <c r="AU131" s="327"/>
    </row>
    <row r="132" spans="1:47">
      <c r="A132" s="325" t="str">
        <f>'TQoL Indexes'!B110</f>
        <v>Miklavž na Dravskem polju</v>
      </c>
      <c r="B132" s="326">
        <f>'TQoL Indexes'!C110</f>
        <v>169</v>
      </c>
      <c r="C132" s="301">
        <f>IFERROR(INDEX('QoL DATA'!$C$17:$WWY$228,MATCH($B132,'QoL DATA'!$A$17:$A$228,0),MATCH(C$3,'QoL DATA'!$C$16:$WWY$16,0)),"-")</f>
        <v>91.1</v>
      </c>
      <c r="D132" s="301">
        <f>IFERROR(INDEX('QoL DATA'!$C$17:$WWY$228,MATCH($B132,'QoL DATA'!$A$17:$A$228,0),MATCH(D$3,'QoL DATA'!$C$16:$WWY$16,0)),"-")</f>
        <v>104.8</v>
      </c>
      <c r="E132" s="301">
        <f>IFERROR(INDEX('QoL DATA'!$C$17:$WWY$228,MATCH($B132,'QoL DATA'!$A$17:$A$228,0),MATCH(E$3,'QoL DATA'!$C$16:$WWY$16,0)),"-")</f>
        <v>521.4</v>
      </c>
      <c r="F132" s="301">
        <f>IFERROR(INDEX('QoL DATA'!$C$17:$WWY$228,MATCH($B132,'QoL DATA'!$A$17:$A$228,0),MATCH(F$3,'QoL DATA'!$C$16:$WWY$16,0)),"-")</f>
        <v>0.34862641193696836</v>
      </c>
      <c r="G132" s="301">
        <f>IFERROR(INDEX('QoL DATA'!$C$17:$WWY$228,MATCH($B132,'QoL DATA'!$A$17:$A$228,0),MATCH(G$3,'QoL DATA'!$C$16:$WWY$16,0)),"-")</f>
        <v>100</v>
      </c>
      <c r="H132" s="301">
        <f>IFERROR(INDEX('QoL DATA'!$C$17:$WWY$228,MATCH($B132,'QoL DATA'!$A$17:$A$228,0),MATCH(H$3,'QoL DATA'!$C$16:$WWY$16,0)),"-")</f>
        <v>4</v>
      </c>
      <c r="I132" s="301">
        <f>IFERROR(INDEX('QoL DATA'!$C$17:$WWY$228,MATCH($B132,'QoL DATA'!$A$17:$A$228,0),MATCH(I$3,'QoL DATA'!$C$16:$WWY$16,0)),"-")</f>
        <v>100</v>
      </c>
      <c r="J132" s="301">
        <f>IFERROR(INDEX('QoL DATA'!$C$17:$WWY$228,MATCH($B132,'QoL DATA'!$A$17:$A$228,0),MATCH(J$3,'QoL DATA'!$C$16:$WWY$16,0)),"-")</f>
        <v>100</v>
      </c>
      <c r="K132" s="301">
        <f>IFERROR(INDEX('QoL DATA'!$C$17:$WWY$228,MATCH($B132,'QoL DATA'!$A$17:$A$228,0),MATCH(K$3,'QoL DATA'!$C$16:$WWY$16,0)),"-")</f>
        <v>38.549999999999997</v>
      </c>
      <c r="L132" s="301">
        <f>IFERROR(INDEX('QoL DATA'!$C$17:$WWY$228,MATCH($B132,'QoL DATA'!$A$17:$A$228,0),MATCH(L$3,'QoL DATA'!$C$16:$WWY$16,0)),"-")</f>
        <v>0</v>
      </c>
      <c r="M132" s="301">
        <f>IFERROR(INDEX('QoL DATA'!$C$17:$WWY$228,MATCH($B132,'QoL DATA'!$A$17:$A$228,0),MATCH(M$3,'QoL DATA'!$C$16:$WWY$16,0)),"-")</f>
        <v>14.9</v>
      </c>
      <c r="N132" s="301">
        <f>IFERROR(INDEX('QoL DATA'!$C$17:$WWY$228,MATCH($B132,'QoL DATA'!$A$17:$A$228,0),MATCH(N$3,'QoL DATA'!$C$16:$WWY$16,0)),"-")</f>
        <v>45.3</v>
      </c>
      <c r="O132" s="301">
        <f>IFERROR(INDEX('QoL DATA'!$C$17:$WWY$228,MATCH($B132,'QoL DATA'!$A$17:$A$228,0),MATCH(O$3,'QoL DATA'!$C$16:$WWY$16,0)),"-")</f>
        <v>0.94458452722063035</v>
      </c>
      <c r="P132" s="301">
        <f>IFERROR(INDEX('QoL DATA'!$C$17:$WWY$228,MATCH($B132,'QoL DATA'!$A$17:$A$228,0),MATCH(P$3,'QoL DATA'!$C$16:$WWY$16,0)),"-")</f>
        <v>65.430204992330218</v>
      </c>
      <c r="Q132" s="301" t="str">
        <f>IFERROR(INDEX('QoL DATA'!$C$17:$WWY$228,MATCH($B132,'QoL DATA'!$A$17:$A$228,0),MATCH(Q$3,'QoL DATA'!$C$16:$WWY$16,0)),"-")</f>
        <v>-</v>
      </c>
      <c r="R132" s="301" t="str">
        <f>IFERROR(INDEX('QoL DATA'!$C$17:$WWY$228,MATCH($B132,'QoL DATA'!$A$17:$A$228,0),MATCH(R$3,'QoL DATA'!$C$16:$WWY$16,0)),"-")</f>
        <v>-</v>
      </c>
      <c r="S132" s="301">
        <f>IFERROR(INDEX('QoL DATA'!$C$17:$WWY$228,MATCH($B132,'QoL DATA'!$A$17:$A$228,0),MATCH(S$3,'QoL DATA'!$C$16:$WWY$16,0)),"-")</f>
        <v>0</v>
      </c>
      <c r="T132" s="301">
        <f>IFERROR(INDEX('QoL DATA'!$C$17:$WWY$228,MATCH($B132,'QoL DATA'!$A$17:$A$228,0),MATCH(T$3,'QoL DATA'!$C$16:$WWY$16,0)),"-")</f>
        <v>3.1276129695232431</v>
      </c>
      <c r="U132" s="301">
        <f>IFERROR(INDEX('QoL DATA'!$C$17:$WWY$228,MATCH($B132,'QoL DATA'!$A$17:$A$228,0),MATCH(U$3,'QoL DATA'!$C$16:$WWY$16,0)),"-")</f>
        <v>24.790092525062395</v>
      </c>
      <c r="V132" s="301">
        <f>IFERROR(INDEX('QoL DATA'!$C$17:$WWY$228,MATCH($B132,'QoL DATA'!$A$17:$A$228,0),MATCH(V$3,'QoL DATA'!$C$16:$WWY$16,0)),"-")</f>
        <v>0.43272324635600001</v>
      </c>
      <c r="W132" s="301">
        <f>IFERROR(INDEX('QoL DATA'!$C$17:$WWY$228,MATCH($B132,'QoL DATA'!$A$17:$A$228,0),MATCH(W$3,'QoL DATA'!$C$16:$WWY$16,0)),"-")</f>
        <v>71.489775488500001</v>
      </c>
      <c r="X132" s="301" t="str">
        <f>IFERROR(INDEX('QoL DATA'!$C$17:$WWY$228,MATCH($B132,'QoL DATA'!$A$17:$A$228,0),MATCH(X$3,'QoL DATA'!$C$16:$WWY$16,0)),"-")</f>
        <v>-</v>
      </c>
      <c r="Y132" s="301">
        <f>IFERROR(INDEX('QoL DATA'!$C$17:$WWY$228,MATCH($B132,'QoL DATA'!$A$17:$A$228,0),MATCH(Y$3,'QoL DATA'!$C$16:$WWY$16,0)),"-")</f>
        <v>925.9</v>
      </c>
      <c r="Z132" s="301">
        <f>IFERROR(INDEX('QoL DATA'!$C$17:$WWY$228,MATCH($B132,'QoL DATA'!$A$17:$A$228,0),MATCH(Z$3,'QoL DATA'!$C$16:$WWY$16,0)),"-")</f>
        <v>5.35</v>
      </c>
      <c r="AA132" s="301">
        <f>IFERROR(INDEX('QoL DATA'!$C$17:$WWY$228,MATCH($B132,'QoL DATA'!$A$17:$A$228,0),MATCH(AA$3,'QoL DATA'!$C$16:$WWY$16,0)),"-")</f>
        <v>1.5247388884653504E-2</v>
      </c>
      <c r="AB132" s="301">
        <f>IFERROR(INDEX('QoL DATA'!$C$17:$WWY$228,MATCH($B132,'QoL DATA'!$A$17:$A$228,0),MATCH(AB$3,'QoL DATA'!$C$16:$WWY$16,0)),"-")</f>
        <v>0.54</v>
      </c>
      <c r="AC132" s="301">
        <f>IFERROR(INDEX('QoL DATA'!$C$17:$WWY$228,MATCH($B132,'QoL DATA'!$A$17:$A$228,0),MATCH(AC$3,'QoL DATA'!$C$16:$WWY$16,0)),"-")</f>
        <v>9653.3799999999992</v>
      </c>
      <c r="AD132" s="301">
        <f>IFERROR(INDEX('QoL DATA'!$C$17:$WWY$228,MATCH($B132,'QoL DATA'!$A$17:$A$228,0),MATCH(AD$3,'QoL DATA'!$C$16:$WWY$16,0)),"-")</f>
        <v>9.4753136711748418</v>
      </c>
      <c r="AE132" s="301">
        <f>IFERROR(INDEX('QoL DATA'!$C$17:$WWY$228,MATCH($B132,'QoL DATA'!$A$17:$A$228,0),MATCH(AE$3,'QoL DATA'!$C$16:$WWY$16,0)),"-")</f>
        <v>28.575129533678755</v>
      </c>
      <c r="AF132" s="301">
        <f>IFERROR(INDEX('QoL DATA'!$C$17:$WWY$228,MATCH($B132,'QoL DATA'!$A$17:$A$228,0),MATCH(AF$3,'QoL DATA'!$C$16:$WWY$16,0)),"-")</f>
        <v>16.5</v>
      </c>
      <c r="AG132" s="301">
        <f>IFERROR(INDEX('QoL DATA'!$C$17:$WWY$228,MATCH($B132,'QoL DATA'!$A$17:$A$228,0),MATCH(AG$3,'QoL DATA'!$C$16:$WWY$16,0)),"-")</f>
        <v>24.37</v>
      </c>
      <c r="AH132" s="301" t="str">
        <f>IFERROR(INDEX('QoL DATA'!$C$17:$WWY$228,MATCH($B132,'QoL DATA'!$A$17:$A$228,0),MATCH(AH$3,'QoL DATA'!$C$16:$WWY$16,0)),"-")</f>
        <v>-</v>
      </c>
      <c r="AI132" s="301">
        <f>IFERROR(INDEX('QoL DATA'!$C$17:$WWY$228,MATCH($B132,'QoL DATA'!$A$17:$A$228,0),MATCH(AI$3,'QoL DATA'!$C$16:$WWY$16,0)),"-")</f>
        <v>0</v>
      </c>
      <c r="AJ132" s="301">
        <f>IFERROR(INDEX('QoL DATA'!$C$17:$WWY$228,MATCH($B132,'QoL DATA'!$A$17:$A$228,0),MATCH(AJ$3,'QoL DATA'!$C$16:$WWY$16,0)),"-")</f>
        <v>119.67753842309135</v>
      </c>
      <c r="AK132" s="301">
        <f>IFERROR(INDEX('QoL DATA'!$C$17:$WWY$228,MATCH($B132,'QoL DATA'!$A$17:$A$228,0),MATCH(AK$3,'QoL DATA'!$C$16:$WWY$16,0)),"-")</f>
        <v>14.86</v>
      </c>
      <c r="AL132" s="301">
        <f>IFERROR(INDEX('QoL DATA'!$C$17:$WWY$228,MATCH($B132,'QoL DATA'!$A$17:$A$228,0),MATCH(AL$3,'QoL DATA'!$C$16:$WWY$16,0)),"-")</f>
        <v>13.9</v>
      </c>
      <c r="AM132" s="301">
        <f>IFERROR(INDEX('QoL DATA'!$C$17:$WWY$228,MATCH($B132,'QoL DATA'!$A$17:$A$228,0),MATCH(AM$3,'QoL DATA'!$C$16:$WWY$16,0)),"-")</f>
        <v>7.3</v>
      </c>
      <c r="AN132" s="301">
        <f>IFERROR(INDEX('QoL DATA'!$C$17:$WWY$228,MATCH($B132,'QoL DATA'!$A$17:$A$228,0),MATCH(AN$3,'QoL DATA'!$C$16:$WWY$16,0)),"-")</f>
        <v>61.23</v>
      </c>
      <c r="AO132" s="301">
        <f>IFERROR(INDEX('QoL DATA'!$C$17:$WWY$228,MATCH($B132,'QoL DATA'!$A$17:$A$228,0),MATCH(AO$3,'QoL DATA'!$C$16:$WWY$16,0)),"-")</f>
        <v>2.777902270103886</v>
      </c>
      <c r="AP132" s="301">
        <f>IFERROR(INDEX('QoL DATA'!$C$17:$WWY$228,MATCH($B132,'QoL DATA'!$A$17:$A$228,0),MATCH(AP$3,'QoL DATA'!$C$16:$WWY$16,0)),"-")</f>
        <v>53.67</v>
      </c>
      <c r="AQ132" s="301">
        <f>IFERROR(INDEX('QoL DATA'!$C$17:$WWY$228,MATCH($B132,'QoL DATA'!$A$17:$A$228,0),MATCH(AQ$3,'QoL DATA'!$C$16:$WWY$16,0)),"-")</f>
        <v>52.067039106145252</v>
      </c>
      <c r="AR132" s="301">
        <f>IFERROR(INDEX('QoL DATA'!$C$17:$WWY$228,MATCH($B132,'QoL DATA'!$A$17:$A$228,0),MATCH(AR$3,'QoL DATA'!$C$16:$WWY$16,0)),"-")</f>
        <v>3.57</v>
      </c>
      <c r="AS132" s="301">
        <f>IFERROR(INDEX('QoL DATA'!$C$17:$WWY$228,MATCH($B132,'QoL DATA'!$A$17:$A$228,0),MATCH(AS$3,'QoL DATA'!$C$16:$WWY$16,0)),"-")</f>
        <v>1.4354067029311339</v>
      </c>
      <c r="AT132" s="301">
        <f>IFERROR(INDEX('QoL DATA'!$C$17:$WWY$228,MATCH($B132,'QoL DATA'!$A$17:$A$228,0),MATCH(AT$3,'QoL DATA'!$C$16:$WWY$16,0)),"-")</f>
        <v>21.582374410252719</v>
      </c>
      <c r="AU132" s="327"/>
    </row>
    <row r="133" spans="1:47">
      <c r="A133" s="325" t="str">
        <f>'TQoL Indexes'!B111</f>
        <v>Miren - Kostanjevica</v>
      </c>
      <c r="B133" s="326">
        <f>'TQoL Indexes'!C111</f>
        <v>75</v>
      </c>
      <c r="C133" s="301">
        <f>IFERROR(INDEX('QoL DATA'!$C$17:$WWY$228,MATCH($B133,'QoL DATA'!$A$17:$A$228,0),MATCH(C$3,'QoL DATA'!$C$16:$WWY$16,0)),"-")</f>
        <v>56.1</v>
      </c>
      <c r="D133" s="301">
        <f>IFERROR(INDEX('QoL DATA'!$C$17:$WWY$228,MATCH($B133,'QoL DATA'!$A$17:$A$228,0),MATCH(D$3,'QoL DATA'!$C$16:$WWY$16,0)),"-")</f>
        <v>98.6</v>
      </c>
      <c r="E133" s="301">
        <f>IFERROR(INDEX('QoL DATA'!$C$17:$WWY$228,MATCH($B133,'QoL DATA'!$A$17:$A$228,0),MATCH(E$3,'QoL DATA'!$C$16:$WWY$16,0)),"-")</f>
        <v>527.9</v>
      </c>
      <c r="F133" s="301">
        <f>IFERROR(INDEX('QoL DATA'!$C$17:$WWY$228,MATCH($B133,'QoL DATA'!$A$17:$A$228,0),MATCH(F$3,'QoL DATA'!$C$16:$WWY$16,0)),"-")</f>
        <v>0</v>
      </c>
      <c r="G133" s="301">
        <f>IFERROR(INDEX('QoL DATA'!$C$17:$WWY$228,MATCH($B133,'QoL DATA'!$A$17:$A$228,0),MATCH(G$3,'QoL DATA'!$C$16:$WWY$16,0)),"-")</f>
        <v>77.397798742138363</v>
      </c>
      <c r="H133" s="301">
        <f>IFERROR(INDEX('QoL DATA'!$C$17:$WWY$228,MATCH($B133,'QoL DATA'!$A$17:$A$228,0),MATCH(H$3,'QoL DATA'!$C$16:$WWY$16,0)),"-")</f>
        <v>4</v>
      </c>
      <c r="I133" s="301">
        <f>IFERROR(INDEX('QoL DATA'!$C$17:$WWY$228,MATCH($B133,'QoL DATA'!$A$17:$A$228,0),MATCH(I$3,'QoL DATA'!$C$16:$WWY$16,0)),"-")</f>
        <v>45.997993981945839</v>
      </c>
      <c r="J133" s="301">
        <f>IFERROR(INDEX('QoL DATA'!$C$17:$WWY$228,MATCH($B133,'QoL DATA'!$A$17:$A$228,0),MATCH(J$3,'QoL DATA'!$C$16:$WWY$16,0)),"-")</f>
        <v>66.19496855345912</v>
      </c>
      <c r="K133" s="301">
        <f>IFERROR(INDEX('QoL DATA'!$C$17:$WWY$228,MATCH($B133,'QoL DATA'!$A$17:$A$228,0),MATCH(K$3,'QoL DATA'!$C$16:$WWY$16,0)),"-")</f>
        <v>36.89</v>
      </c>
      <c r="L133" s="301">
        <f>IFERROR(INDEX('QoL DATA'!$C$17:$WWY$228,MATCH($B133,'QoL DATA'!$A$17:$A$228,0),MATCH(L$3,'QoL DATA'!$C$16:$WWY$16,0)),"-")</f>
        <v>0.2735229759299781</v>
      </c>
      <c r="M133" s="301">
        <f>IFERROR(INDEX('QoL DATA'!$C$17:$WWY$228,MATCH($B133,'QoL DATA'!$A$17:$A$228,0),MATCH(M$3,'QoL DATA'!$C$16:$WWY$16,0)),"-")</f>
        <v>21</v>
      </c>
      <c r="N133" s="301">
        <f>IFERROR(INDEX('QoL DATA'!$C$17:$WWY$228,MATCH($B133,'QoL DATA'!$A$17:$A$228,0),MATCH(N$3,'QoL DATA'!$C$16:$WWY$16,0)),"-")</f>
        <v>52.6</v>
      </c>
      <c r="O133" s="301">
        <f>IFERROR(INDEX('QoL DATA'!$C$17:$WWY$228,MATCH($B133,'QoL DATA'!$A$17:$A$228,0),MATCH(O$3,'QoL DATA'!$C$16:$WWY$16,0)),"-")</f>
        <v>0.73221463022508038</v>
      </c>
      <c r="P133" s="301">
        <f>IFERROR(INDEX('QoL DATA'!$C$17:$WWY$228,MATCH($B133,'QoL DATA'!$A$17:$A$228,0),MATCH(P$3,'QoL DATA'!$C$16:$WWY$16,0)),"-")</f>
        <v>77.220911949685529</v>
      </c>
      <c r="Q133" s="301" t="str">
        <f>IFERROR(INDEX('QoL DATA'!$C$17:$WWY$228,MATCH($B133,'QoL DATA'!$A$17:$A$228,0),MATCH(Q$3,'QoL DATA'!$C$16:$WWY$16,0)),"-")</f>
        <v>-</v>
      </c>
      <c r="R133" s="301" t="str">
        <f>IFERROR(INDEX('QoL DATA'!$C$17:$WWY$228,MATCH($B133,'QoL DATA'!$A$17:$A$228,0),MATCH(R$3,'QoL DATA'!$C$16:$WWY$16,0)),"-")</f>
        <v>-</v>
      </c>
      <c r="S133" s="301">
        <f>IFERROR(INDEX('QoL DATA'!$C$17:$WWY$228,MATCH($B133,'QoL DATA'!$A$17:$A$228,0),MATCH(S$3,'QoL DATA'!$C$16:$WWY$16,0)),"-")</f>
        <v>0</v>
      </c>
      <c r="T133" s="301">
        <f>IFERROR(INDEX('QoL DATA'!$C$17:$WWY$228,MATCH($B133,'QoL DATA'!$A$17:$A$228,0),MATCH(T$3,'QoL DATA'!$C$16:$WWY$16,0)),"-")</f>
        <v>5.2771331758907483</v>
      </c>
      <c r="U133" s="301">
        <f>IFERROR(INDEX('QoL DATA'!$C$17:$WWY$228,MATCH($B133,'QoL DATA'!$A$17:$A$228,0),MATCH(U$3,'QoL DATA'!$C$16:$WWY$16,0)),"-")</f>
        <v>69.198547798761211</v>
      </c>
      <c r="V133" s="301">
        <f>IFERROR(INDEX('QoL DATA'!$C$17:$WWY$228,MATCH($B133,'QoL DATA'!$A$17:$A$228,0),MATCH(V$3,'QoL DATA'!$C$16:$WWY$16,0)),"-")</f>
        <v>4.0570473817100003</v>
      </c>
      <c r="W133" s="301">
        <f>IFERROR(INDEX('QoL DATA'!$C$17:$WWY$228,MATCH($B133,'QoL DATA'!$A$17:$A$228,0),MATCH(W$3,'QoL DATA'!$C$16:$WWY$16,0)),"-")</f>
        <v>90.871875551399995</v>
      </c>
      <c r="X133" s="301" t="str">
        <f>IFERROR(INDEX('QoL DATA'!$C$17:$WWY$228,MATCH($B133,'QoL DATA'!$A$17:$A$228,0),MATCH(X$3,'QoL DATA'!$C$16:$WWY$16,0)),"-")</f>
        <v>-</v>
      </c>
      <c r="Y133" s="301">
        <f>IFERROR(INDEX('QoL DATA'!$C$17:$WWY$228,MATCH($B133,'QoL DATA'!$A$17:$A$228,0),MATCH(Y$3,'QoL DATA'!$C$16:$WWY$16,0)),"-")</f>
        <v>797.32</v>
      </c>
      <c r="Z133" s="301">
        <f>IFERROR(INDEX('QoL DATA'!$C$17:$WWY$228,MATCH($B133,'QoL DATA'!$A$17:$A$228,0),MATCH(Z$3,'QoL DATA'!$C$16:$WWY$16,0)),"-")</f>
        <v>4.09</v>
      </c>
      <c r="AA133" s="301">
        <f>IFERROR(INDEX('QoL DATA'!$C$17:$WWY$228,MATCH($B133,'QoL DATA'!$A$17:$A$228,0),MATCH(AA$3,'QoL DATA'!$C$16:$WWY$16,0)),"-")</f>
        <v>2.0538519994249216E-2</v>
      </c>
      <c r="AB133" s="301">
        <f>IFERROR(INDEX('QoL DATA'!$C$17:$WWY$228,MATCH($B133,'QoL DATA'!$A$17:$A$228,0),MATCH(AB$3,'QoL DATA'!$C$16:$WWY$16,0)),"-")</f>
        <v>1.53</v>
      </c>
      <c r="AC133" s="301">
        <f>IFERROR(INDEX('QoL DATA'!$C$17:$WWY$228,MATCH($B133,'QoL DATA'!$A$17:$A$228,0),MATCH(AC$3,'QoL DATA'!$C$16:$WWY$16,0)),"-")</f>
        <v>10193.01</v>
      </c>
      <c r="AD133" s="301">
        <f>IFERROR(INDEX('QoL DATA'!$C$17:$WWY$228,MATCH($B133,'QoL DATA'!$A$17:$A$228,0),MATCH(AD$3,'QoL DATA'!$C$16:$WWY$16,0)),"-")</f>
        <v>4.9182168656660554</v>
      </c>
      <c r="AE133" s="301">
        <f>IFERROR(INDEX('QoL DATA'!$C$17:$WWY$228,MATCH($B133,'QoL DATA'!$A$17:$A$228,0),MATCH(AE$3,'QoL DATA'!$C$16:$WWY$16,0)),"-")</f>
        <v>30.818734358240974</v>
      </c>
      <c r="AF133" s="301">
        <f>IFERROR(INDEX('QoL DATA'!$C$17:$WWY$228,MATCH($B133,'QoL DATA'!$A$17:$A$228,0),MATCH(AF$3,'QoL DATA'!$C$16:$WWY$16,0)),"-")</f>
        <v>11.4</v>
      </c>
      <c r="AG133" s="301">
        <f>IFERROR(INDEX('QoL DATA'!$C$17:$WWY$228,MATCH($B133,'QoL DATA'!$A$17:$A$228,0),MATCH(AG$3,'QoL DATA'!$C$16:$WWY$16,0)),"-")</f>
        <v>16.8</v>
      </c>
      <c r="AH133" s="301" t="str">
        <f>IFERROR(INDEX('QoL DATA'!$C$17:$WWY$228,MATCH($B133,'QoL DATA'!$A$17:$A$228,0),MATCH(AH$3,'QoL DATA'!$C$16:$WWY$16,0)),"-")</f>
        <v>-</v>
      </c>
      <c r="AI133" s="301">
        <f>IFERROR(INDEX('QoL DATA'!$C$17:$WWY$228,MATCH($B133,'QoL DATA'!$A$17:$A$228,0),MATCH(AI$3,'QoL DATA'!$C$16:$WWY$16,0)),"-")</f>
        <v>0</v>
      </c>
      <c r="AJ133" s="301">
        <f>IFERROR(INDEX('QoL DATA'!$C$17:$WWY$228,MATCH($B133,'QoL DATA'!$A$17:$A$228,0),MATCH(AJ$3,'QoL DATA'!$C$16:$WWY$16,0)),"-")</f>
        <v>73.116123534224158</v>
      </c>
      <c r="AK133" s="301">
        <f>IFERROR(INDEX('QoL DATA'!$C$17:$WWY$228,MATCH($B133,'QoL DATA'!$A$17:$A$228,0),MATCH(AK$3,'QoL DATA'!$C$16:$WWY$16,0)),"-")</f>
        <v>15.51</v>
      </c>
      <c r="AL133" s="301">
        <f>IFERROR(INDEX('QoL DATA'!$C$17:$WWY$228,MATCH($B133,'QoL DATA'!$A$17:$A$228,0),MATCH(AL$3,'QoL DATA'!$C$16:$WWY$16,0)),"-")</f>
        <v>13.91</v>
      </c>
      <c r="AM133" s="301">
        <f>IFERROR(INDEX('QoL DATA'!$C$17:$WWY$228,MATCH($B133,'QoL DATA'!$A$17:$A$228,0),MATCH(AM$3,'QoL DATA'!$C$16:$WWY$16,0)),"-")</f>
        <v>7.6</v>
      </c>
      <c r="AN133" s="301">
        <f>IFERROR(INDEX('QoL DATA'!$C$17:$WWY$228,MATCH($B133,'QoL DATA'!$A$17:$A$228,0),MATCH(AN$3,'QoL DATA'!$C$16:$WWY$16,0)),"-")</f>
        <v>72.900000000000006</v>
      </c>
      <c r="AO133" s="301">
        <f>IFERROR(INDEX('QoL DATA'!$C$17:$WWY$228,MATCH($B133,'QoL DATA'!$A$17:$A$228,0),MATCH(AO$3,'QoL DATA'!$C$16:$WWY$16,0)),"-")</f>
        <v>2.515609111246695</v>
      </c>
      <c r="AP133" s="301">
        <f>IFERROR(INDEX('QoL DATA'!$C$17:$WWY$228,MATCH($B133,'QoL DATA'!$A$17:$A$228,0),MATCH(AP$3,'QoL DATA'!$C$16:$WWY$16,0)),"-")</f>
        <v>67.989999999999995</v>
      </c>
      <c r="AQ133" s="301">
        <f>IFERROR(INDEX('QoL DATA'!$C$17:$WWY$228,MATCH($B133,'QoL DATA'!$A$17:$A$228,0),MATCH(AQ$3,'QoL DATA'!$C$16:$WWY$16,0)),"-")</f>
        <v>52.464788732394361</v>
      </c>
      <c r="AR133" s="301">
        <f>IFERROR(INDEX('QoL DATA'!$C$17:$WWY$228,MATCH($B133,'QoL DATA'!$A$17:$A$228,0),MATCH(AR$3,'QoL DATA'!$C$16:$WWY$16,0)),"-")</f>
        <v>3.67</v>
      </c>
      <c r="AS133" s="301">
        <f>IFERROR(INDEX('QoL DATA'!$C$17:$WWY$228,MATCH($B133,'QoL DATA'!$A$17:$A$228,0),MATCH(AS$3,'QoL DATA'!$C$16:$WWY$16,0)),"-")</f>
        <v>1.7996495994962827</v>
      </c>
      <c r="AT133" s="301">
        <f>IFERROR(INDEX('QoL DATA'!$C$17:$WWY$228,MATCH($B133,'QoL DATA'!$A$17:$A$228,0),MATCH(AT$3,'QoL DATA'!$C$16:$WWY$16,0)),"-")</f>
        <v>60.765263540343931</v>
      </c>
      <c r="AU133" s="327"/>
    </row>
    <row r="134" spans="1:47">
      <c r="A134" s="325" t="str">
        <f>'TQoL Indexes'!B112</f>
        <v>Mirna</v>
      </c>
      <c r="B134" s="326">
        <f>'TQoL Indexes'!C112</f>
        <v>212</v>
      </c>
      <c r="C134" s="301" t="str">
        <f>IFERROR(INDEX('QoL DATA'!$C$17:$WWY$228,MATCH($B134,'QoL DATA'!$A$17:$A$228,0),MATCH(C$3,'QoL DATA'!$C$16:$WWY$16,0)),"-")</f>
        <v>-</v>
      </c>
      <c r="D134" s="301">
        <f>IFERROR(INDEX('QoL DATA'!$C$17:$WWY$228,MATCH($B134,'QoL DATA'!$A$17:$A$228,0),MATCH(D$3,'QoL DATA'!$C$16:$WWY$16,0)),"-")</f>
        <v>84.5</v>
      </c>
      <c r="E134" s="301">
        <f>IFERROR(INDEX('QoL DATA'!$C$17:$WWY$228,MATCH($B134,'QoL DATA'!$A$17:$A$228,0),MATCH(E$3,'QoL DATA'!$C$16:$WWY$16,0)),"-")</f>
        <v>250.2</v>
      </c>
      <c r="F134" s="301">
        <f>IFERROR(INDEX('QoL DATA'!$C$17:$WWY$228,MATCH($B134,'QoL DATA'!$A$17:$A$228,0),MATCH(F$3,'QoL DATA'!$C$16:$WWY$16,0)),"-")</f>
        <v>28.581979320531758</v>
      </c>
      <c r="G134" s="301">
        <f>IFERROR(INDEX('QoL DATA'!$C$17:$WWY$228,MATCH($B134,'QoL DATA'!$A$17:$A$228,0),MATCH(G$3,'QoL DATA'!$C$16:$WWY$16,0)),"-")</f>
        <v>96.418020679468242</v>
      </c>
      <c r="H134" s="301">
        <f>IFERROR(INDEX('QoL DATA'!$C$17:$WWY$228,MATCH($B134,'QoL DATA'!$A$17:$A$228,0),MATCH(H$3,'QoL DATA'!$C$16:$WWY$16,0)),"-")</f>
        <v>4</v>
      </c>
      <c r="I134" s="301">
        <f>IFERROR(INDEX('QoL DATA'!$C$17:$WWY$228,MATCH($B134,'QoL DATA'!$A$17:$A$228,0),MATCH(I$3,'QoL DATA'!$C$16:$WWY$16,0)),"-")</f>
        <v>62.951919493104732</v>
      </c>
      <c r="J134" s="301">
        <f>IFERROR(INDEX('QoL DATA'!$C$17:$WWY$228,MATCH($B134,'QoL DATA'!$A$17:$A$228,0),MATCH(J$3,'QoL DATA'!$C$16:$WWY$16,0)),"-")</f>
        <v>95.937961595273265</v>
      </c>
      <c r="K134" s="301">
        <f>IFERROR(INDEX('QoL DATA'!$C$17:$WWY$228,MATCH($B134,'QoL DATA'!$A$17:$A$228,0),MATCH(K$3,'QoL DATA'!$C$16:$WWY$16,0)),"-")</f>
        <v>80.16</v>
      </c>
      <c r="L134" s="301">
        <f>IFERROR(INDEX('QoL DATA'!$C$17:$WWY$228,MATCH($B134,'QoL DATA'!$A$17:$A$228,0),MATCH(L$3,'QoL DATA'!$C$16:$WWY$16,0)),"-")</f>
        <v>1.9342359767891684</v>
      </c>
      <c r="M134" s="301">
        <f>IFERROR(INDEX('QoL DATA'!$C$17:$WWY$228,MATCH($B134,'QoL DATA'!$A$17:$A$228,0),MATCH(M$3,'QoL DATA'!$C$16:$WWY$16,0)),"-")</f>
        <v>23.4</v>
      </c>
      <c r="N134" s="301">
        <f>IFERROR(INDEX('QoL DATA'!$C$17:$WWY$228,MATCH($B134,'QoL DATA'!$A$17:$A$228,0),MATCH(N$3,'QoL DATA'!$C$16:$WWY$16,0)),"-")</f>
        <v>66.2</v>
      </c>
      <c r="O134" s="301">
        <f>IFERROR(INDEX('QoL DATA'!$C$17:$WWY$228,MATCH($B134,'QoL DATA'!$A$17:$A$228,0),MATCH(O$3,'QoL DATA'!$C$16:$WWY$16,0)),"-")</f>
        <v>0.23049460766084046</v>
      </c>
      <c r="P134" s="301">
        <f>IFERROR(INDEX('QoL DATA'!$C$17:$WWY$228,MATCH($B134,'QoL DATA'!$A$17:$A$228,0),MATCH(P$3,'QoL DATA'!$C$16:$WWY$16,0)),"-")</f>
        <v>73.079763663220092</v>
      </c>
      <c r="Q134" s="301" t="str">
        <f>IFERROR(INDEX('QoL DATA'!$C$17:$WWY$228,MATCH($B134,'QoL DATA'!$A$17:$A$228,0),MATCH(Q$3,'QoL DATA'!$C$16:$WWY$16,0)),"-")</f>
        <v>-</v>
      </c>
      <c r="R134" s="301" t="str">
        <f>IFERROR(INDEX('QoL DATA'!$C$17:$WWY$228,MATCH($B134,'QoL DATA'!$A$17:$A$228,0),MATCH(R$3,'QoL DATA'!$C$16:$WWY$16,0)),"-")</f>
        <v>-</v>
      </c>
      <c r="S134" s="301">
        <f>IFERROR(INDEX('QoL DATA'!$C$17:$WWY$228,MATCH($B134,'QoL DATA'!$A$17:$A$228,0),MATCH(S$3,'QoL DATA'!$C$16:$WWY$16,0)),"-")</f>
        <v>0</v>
      </c>
      <c r="T134" s="301">
        <f>IFERROR(INDEX('QoL DATA'!$C$17:$WWY$228,MATCH($B134,'QoL DATA'!$A$17:$A$228,0),MATCH(T$3,'QoL DATA'!$C$16:$WWY$16,0)),"-")</f>
        <v>3.2961996336996338</v>
      </c>
      <c r="U134" s="301">
        <f>IFERROR(INDEX('QoL DATA'!$C$17:$WWY$228,MATCH($B134,'QoL DATA'!$A$17:$A$228,0),MATCH(U$3,'QoL DATA'!$C$16:$WWY$16,0)),"-")</f>
        <v>59.3292934219131</v>
      </c>
      <c r="V134" s="301">
        <f>IFERROR(INDEX('QoL DATA'!$C$17:$WWY$228,MATCH($B134,'QoL DATA'!$A$17:$A$228,0),MATCH(V$3,'QoL DATA'!$C$16:$WWY$16,0)),"-")</f>
        <v>1.01064703671</v>
      </c>
      <c r="W134" s="301">
        <f>IFERROR(INDEX('QoL DATA'!$C$17:$WWY$228,MATCH($B134,'QoL DATA'!$A$17:$A$228,0),MATCH(W$3,'QoL DATA'!$C$16:$WWY$16,0)),"-")</f>
        <v>9.7681394949900007</v>
      </c>
      <c r="X134" s="301" t="str">
        <f>IFERROR(INDEX('QoL DATA'!$C$17:$WWY$228,MATCH($B134,'QoL DATA'!$A$17:$A$228,0),MATCH(X$3,'QoL DATA'!$C$16:$WWY$16,0)),"-")</f>
        <v>-</v>
      </c>
      <c r="Y134" s="301">
        <f>IFERROR(INDEX('QoL DATA'!$C$17:$WWY$228,MATCH($B134,'QoL DATA'!$A$17:$A$228,0),MATCH(Y$3,'QoL DATA'!$C$16:$WWY$16,0)),"-")</f>
        <v>1072.47</v>
      </c>
      <c r="Z134" s="301">
        <f>IFERROR(INDEX('QoL DATA'!$C$17:$WWY$228,MATCH($B134,'QoL DATA'!$A$17:$A$228,0),MATCH(Z$3,'QoL DATA'!$C$16:$WWY$16,0)),"-")</f>
        <v>6.65</v>
      </c>
      <c r="AA134" s="301">
        <f>IFERROR(INDEX('QoL DATA'!$C$17:$WWY$228,MATCH($B134,'QoL DATA'!$A$17:$A$228,0),MATCH(AA$3,'QoL DATA'!$C$16:$WWY$16,0)),"-")</f>
        <v>0</v>
      </c>
      <c r="AB134" s="301">
        <f>IFERROR(INDEX('QoL DATA'!$C$17:$WWY$228,MATCH($B134,'QoL DATA'!$A$17:$A$228,0),MATCH(AB$3,'QoL DATA'!$C$16:$WWY$16,0)),"-")</f>
        <v>1.95</v>
      </c>
      <c r="AC134" s="301">
        <f>IFERROR(INDEX('QoL DATA'!$C$17:$WWY$228,MATCH($B134,'QoL DATA'!$A$17:$A$228,0),MATCH(AC$3,'QoL DATA'!$C$16:$WWY$16,0)),"-")</f>
        <v>10996.78</v>
      </c>
      <c r="AD134" s="301">
        <f>IFERROR(INDEX('QoL DATA'!$C$17:$WWY$228,MATCH($B134,'QoL DATA'!$A$17:$A$228,0),MATCH(AD$3,'QoL DATA'!$C$16:$WWY$16,0)),"-")</f>
        <v>4.5739626227431103</v>
      </c>
      <c r="AE134" s="301">
        <f>IFERROR(INDEX('QoL DATA'!$C$17:$WWY$228,MATCH($B134,'QoL DATA'!$A$17:$A$228,0),MATCH(AE$3,'QoL DATA'!$C$16:$WWY$16,0)),"-")</f>
        <v>29.603122966818479</v>
      </c>
      <c r="AF134" s="301">
        <f>IFERROR(INDEX('QoL DATA'!$C$17:$WWY$228,MATCH($B134,'QoL DATA'!$A$17:$A$228,0),MATCH(AF$3,'QoL DATA'!$C$16:$WWY$16,0)),"-")</f>
        <v>9.6999999999999993</v>
      </c>
      <c r="AG134" s="301">
        <f>IFERROR(INDEX('QoL DATA'!$C$17:$WWY$228,MATCH($B134,'QoL DATA'!$A$17:$A$228,0),MATCH(AG$3,'QoL DATA'!$C$16:$WWY$16,0)),"-")</f>
        <v>23.15</v>
      </c>
      <c r="AH134" s="301" t="str">
        <f>IFERROR(INDEX('QoL DATA'!$C$17:$WWY$228,MATCH($B134,'QoL DATA'!$A$17:$A$228,0),MATCH(AH$3,'QoL DATA'!$C$16:$WWY$16,0)),"-")</f>
        <v>-</v>
      </c>
      <c r="AI134" s="301">
        <f>IFERROR(INDEX('QoL DATA'!$C$17:$WWY$228,MATCH($B134,'QoL DATA'!$A$17:$A$228,0),MATCH(AI$3,'QoL DATA'!$C$16:$WWY$16,0)),"-")</f>
        <v>0</v>
      </c>
      <c r="AJ134" s="301">
        <f>IFERROR(INDEX('QoL DATA'!$C$17:$WWY$228,MATCH($B134,'QoL DATA'!$A$17:$A$228,0),MATCH(AJ$3,'QoL DATA'!$C$16:$WWY$16,0)),"-")</f>
        <v>70.229737113402066</v>
      </c>
      <c r="AK134" s="301">
        <f>IFERROR(INDEX('QoL DATA'!$C$17:$WWY$228,MATCH($B134,'QoL DATA'!$A$17:$A$228,0),MATCH(AK$3,'QoL DATA'!$C$16:$WWY$16,0)),"-")</f>
        <v>31.56</v>
      </c>
      <c r="AL134" s="301">
        <f>IFERROR(INDEX('QoL DATA'!$C$17:$WWY$228,MATCH($B134,'QoL DATA'!$A$17:$A$228,0),MATCH(AL$3,'QoL DATA'!$C$16:$WWY$16,0)),"-")</f>
        <v>15</v>
      </c>
      <c r="AM134" s="301">
        <f>IFERROR(INDEX('QoL DATA'!$C$17:$WWY$228,MATCH($B134,'QoL DATA'!$A$17:$A$228,0),MATCH(AM$3,'QoL DATA'!$C$16:$WWY$16,0)),"-")</f>
        <v>7.6</v>
      </c>
      <c r="AN134" s="301">
        <f>IFERROR(INDEX('QoL DATA'!$C$17:$WWY$228,MATCH($B134,'QoL DATA'!$A$17:$A$228,0),MATCH(AN$3,'QoL DATA'!$C$16:$WWY$16,0)),"-")</f>
        <v>64.36</v>
      </c>
      <c r="AO134" s="301">
        <f>IFERROR(INDEX('QoL DATA'!$C$17:$WWY$228,MATCH($B134,'QoL DATA'!$A$17:$A$228,0),MATCH(AO$3,'QoL DATA'!$C$16:$WWY$16,0)),"-")</f>
        <v>1.7484725754727413</v>
      </c>
      <c r="AP134" s="301">
        <f>IFERROR(INDEX('QoL DATA'!$C$17:$WWY$228,MATCH($B134,'QoL DATA'!$A$17:$A$228,0),MATCH(AP$3,'QoL DATA'!$C$16:$WWY$16,0)),"-")</f>
        <v>74.16</v>
      </c>
      <c r="AQ134" s="301">
        <f>IFERROR(INDEX('QoL DATA'!$C$17:$WWY$228,MATCH($B134,'QoL DATA'!$A$17:$A$228,0),MATCH(AQ$3,'QoL DATA'!$C$16:$WWY$16,0)),"-")</f>
        <v>49.526515151515149</v>
      </c>
      <c r="AR134" s="301">
        <f>IFERROR(INDEX('QoL DATA'!$C$17:$WWY$228,MATCH($B134,'QoL DATA'!$A$17:$A$228,0),MATCH(AR$3,'QoL DATA'!$C$16:$WWY$16,0)),"-")</f>
        <v>3.57</v>
      </c>
      <c r="AS134" s="301">
        <f>IFERROR(INDEX('QoL DATA'!$C$17:$WWY$228,MATCH($B134,'QoL DATA'!$A$17:$A$228,0),MATCH(AS$3,'QoL DATA'!$C$16:$WWY$16,0)),"-")</f>
        <v>1.6288725924596557</v>
      </c>
      <c r="AT134" s="301">
        <f>IFERROR(INDEX('QoL DATA'!$C$17:$WWY$228,MATCH($B134,'QoL DATA'!$A$17:$A$228,0),MATCH(AT$3,'QoL DATA'!$C$16:$WWY$16,0)),"-")</f>
        <v>57.775569198021536</v>
      </c>
      <c r="AU134" s="327"/>
    </row>
    <row r="135" spans="1:47">
      <c r="A135" s="325" t="str">
        <f>'TQoL Indexes'!B113</f>
        <v>Mirna Peč</v>
      </c>
      <c r="B135" s="326">
        <f>'TQoL Indexes'!C113</f>
        <v>170</v>
      </c>
      <c r="C135" s="301">
        <f>IFERROR(INDEX('QoL DATA'!$C$17:$WWY$228,MATCH($B135,'QoL DATA'!$A$17:$A$228,0),MATCH(C$3,'QoL DATA'!$C$16:$WWY$16,0)),"-")</f>
        <v>52.3</v>
      </c>
      <c r="D135" s="301">
        <f>IFERROR(INDEX('QoL DATA'!$C$17:$WWY$228,MATCH($B135,'QoL DATA'!$A$17:$A$228,0),MATCH(D$3,'QoL DATA'!$C$16:$WWY$16,0)),"-")</f>
        <v>98</v>
      </c>
      <c r="E135" s="301">
        <f>IFERROR(INDEX('QoL DATA'!$C$17:$WWY$228,MATCH($B135,'QoL DATA'!$A$17:$A$228,0),MATCH(E$3,'QoL DATA'!$C$16:$WWY$16,0)),"-")</f>
        <v>250.2</v>
      </c>
      <c r="F135" s="301">
        <f>IFERROR(INDEX('QoL DATA'!$C$17:$WWY$228,MATCH($B135,'QoL DATA'!$A$17:$A$228,0),MATCH(F$3,'QoL DATA'!$C$16:$WWY$16,0)),"-")</f>
        <v>17.978620019436345</v>
      </c>
      <c r="G135" s="301">
        <f>IFERROR(INDEX('QoL DATA'!$C$17:$WWY$228,MATCH($B135,'QoL DATA'!$A$17:$A$228,0),MATCH(G$3,'QoL DATA'!$C$16:$WWY$16,0)),"-")</f>
        <v>80.628441852931658</v>
      </c>
      <c r="H135" s="301">
        <f>IFERROR(INDEX('QoL DATA'!$C$17:$WWY$228,MATCH($B135,'QoL DATA'!$A$17:$A$228,0),MATCH(H$3,'QoL DATA'!$C$16:$WWY$16,0)),"-")</f>
        <v>4</v>
      </c>
      <c r="I135" s="301">
        <f>IFERROR(INDEX('QoL DATA'!$C$17:$WWY$228,MATCH($B135,'QoL DATA'!$A$17:$A$228,0),MATCH(I$3,'QoL DATA'!$C$16:$WWY$16,0)),"-")</f>
        <v>18.456375838926174</v>
      </c>
      <c r="J135" s="301">
        <f>IFERROR(INDEX('QoL DATA'!$C$17:$WWY$228,MATCH($B135,'QoL DATA'!$A$17:$A$228,0),MATCH(J$3,'QoL DATA'!$C$16:$WWY$16,0)),"-")</f>
        <v>99.546485260770979</v>
      </c>
      <c r="K135" s="301">
        <f>IFERROR(INDEX('QoL DATA'!$C$17:$WWY$228,MATCH($B135,'QoL DATA'!$A$17:$A$228,0),MATCH(K$3,'QoL DATA'!$C$16:$WWY$16,0)),"-")</f>
        <v>78.66</v>
      </c>
      <c r="L135" s="301">
        <f>IFERROR(INDEX('QoL DATA'!$C$17:$WWY$228,MATCH($B135,'QoL DATA'!$A$17:$A$228,0),MATCH(L$3,'QoL DATA'!$C$16:$WWY$16,0)),"-")</f>
        <v>5.6603773584905666</v>
      </c>
      <c r="M135" s="301">
        <f>IFERROR(INDEX('QoL DATA'!$C$17:$WWY$228,MATCH($B135,'QoL DATA'!$A$17:$A$228,0),MATCH(M$3,'QoL DATA'!$C$16:$WWY$16,0)),"-")</f>
        <v>12.5</v>
      </c>
      <c r="N135" s="301">
        <f>IFERROR(INDEX('QoL DATA'!$C$17:$WWY$228,MATCH($B135,'QoL DATA'!$A$17:$A$228,0),MATCH(N$3,'QoL DATA'!$C$16:$WWY$16,0)),"-")</f>
        <v>29.7</v>
      </c>
      <c r="O135" s="301">
        <f>IFERROR(INDEX('QoL DATA'!$C$17:$WWY$228,MATCH($B135,'QoL DATA'!$A$17:$A$228,0),MATCH(O$3,'QoL DATA'!$C$16:$WWY$16,0)),"-")</f>
        <v>0.41540755467196822</v>
      </c>
      <c r="P135" s="301">
        <f>IFERROR(INDEX('QoL DATA'!$C$17:$WWY$228,MATCH($B135,'QoL DATA'!$A$17:$A$228,0),MATCH(P$3,'QoL DATA'!$C$16:$WWY$16,0)),"-")</f>
        <v>51.409135082604472</v>
      </c>
      <c r="Q135" s="301" t="str">
        <f>IFERROR(INDEX('QoL DATA'!$C$17:$WWY$228,MATCH($B135,'QoL DATA'!$A$17:$A$228,0),MATCH(Q$3,'QoL DATA'!$C$16:$WWY$16,0)),"-")</f>
        <v>-</v>
      </c>
      <c r="R135" s="301" t="str">
        <f>IFERROR(INDEX('QoL DATA'!$C$17:$WWY$228,MATCH($B135,'QoL DATA'!$A$17:$A$228,0),MATCH(R$3,'QoL DATA'!$C$16:$WWY$16,0)),"-")</f>
        <v>-</v>
      </c>
      <c r="S135" s="301">
        <f>IFERROR(INDEX('QoL DATA'!$C$17:$WWY$228,MATCH($B135,'QoL DATA'!$A$17:$A$228,0),MATCH(S$3,'QoL DATA'!$C$16:$WWY$16,0)),"-")</f>
        <v>66.956812855708066</v>
      </c>
      <c r="T135" s="301">
        <f>IFERROR(INDEX('QoL DATA'!$C$17:$WWY$228,MATCH($B135,'QoL DATA'!$A$17:$A$228,0),MATCH(T$3,'QoL DATA'!$C$16:$WWY$16,0)),"-")</f>
        <v>3.8175624073436261</v>
      </c>
      <c r="U135" s="301">
        <f>IFERROR(INDEX('QoL DATA'!$C$17:$WWY$228,MATCH($B135,'QoL DATA'!$A$17:$A$228,0),MATCH(U$3,'QoL DATA'!$C$16:$WWY$16,0)),"-")</f>
        <v>56.953913240309802</v>
      </c>
      <c r="V135" s="301">
        <f>IFERROR(INDEX('QoL DATA'!$C$17:$WWY$228,MATCH($B135,'QoL DATA'!$A$17:$A$228,0),MATCH(V$3,'QoL DATA'!$C$16:$WWY$16,0)),"-")</f>
        <v>0.50345807036800005</v>
      </c>
      <c r="W135" s="301">
        <f>IFERROR(INDEX('QoL DATA'!$C$17:$WWY$228,MATCH($B135,'QoL DATA'!$A$17:$A$228,0),MATCH(W$3,'QoL DATA'!$C$16:$WWY$16,0)),"-")</f>
        <v>19.5949156438</v>
      </c>
      <c r="X135" s="301" t="str">
        <f>IFERROR(INDEX('QoL DATA'!$C$17:$WWY$228,MATCH($B135,'QoL DATA'!$A$17:$A$228,0),MATCH(X$3,'QoL DATA'!$C$16:$WWY$16,0)),"-")</f>
        <v>-</v>
      </c>
      <c r="Y135" s="301">
        <f>IFERROR(INDEX('QoL DATA'!$C$17:$WWY$228,MATCH($B135,'QoL DATA'!$A$17:$A$228,0),MATCH(Y$3,'QoL DATA'!$C$16:$WWY$16,0)),"-")</f>
        <v>894.64</v>
      </c>
      <c r="Z135" s="301">
        <f>IFERROR(INDEX('QoL DATA'!$C$17:$WWY$228,MATCH($B135,'QoL DATA'!$A$17:$A$228,0),MATCH(Z$3,'QoL DATA'!$C$16:$WWY$16,0)),"-")</f>
        <v>5.42</v>
      </c>
      <c r="AA135" s="301">
        <f>IFERROR(INDEX('QoL DATA'!$C$17:$WWY$228,MATCH($B135,'QoL DATA'!$A$17:$A$228,0),MATCH(AA$3,'QoL DATA'!$C$16:$WWY$16,0)),"-")</f>
        <v>0.21027155068831749</v>
      </c>
      <c r="AB135" s="301">
        <f>IFERROR(INDEX('QoL DATA'!$C$17:$WWY$228,MATCH($B135,'QoL DATA'!$A$17:$A$228,0),MATCH(AB$3,'QoL DATA'!$C$16:$WWY$16,0)),"-")</f>
        <v>1.64</v>
      </c>
      <c r="AC135" s="301">
        <f>IFERROR(INDEX('QoL DATA'!$C$17:$WWY$228,MATCH($B135,'QoL DATA'!$A$17:$A$228,0),MATCH(AC$3,'QoL DATA'!$C$16:$WWY$16,0)),"-")</f>
        <v>10354.34</v>
      </c>
      <c r="AD135" s="301">
        <f>IFERROR(INDEX('QoL DATA'!$C$17:$WWY$228,MATCH($B135,'QoL DATA'!$A$17:$A$228,0),MATCH(AD$3,'QoL DATA'!$C$16:$WWY$16,0)),"-")</f>
        <v>4.8430388610106201</v>
      </c>
      <c r="AE135" s="301">
        <f>IFERROR(INDEX('QoL DATA'!$C$17:$WWY$228,MATCH($B135,'QoL DATA'!$A$17:$A$228,0),MATCH(AE$3,'QoL DATA'!$C$16:$WWY$16,0)),"-")</f>
        <v>28.890193775689958</v>
      </c>
      <c r="AF135" s="301">
        <f>IFERROR(INDEX('QoL DATA'!$C$17:$WWY$228,MATCH($B135,'QoL DATA'!$A$17:$A$228,0),MATCH(AF$3,'QoL DATA'!$C$16:$WWY$16,0)),"-")</f>
        <v>9.6999999999999993</v>
      </c>
      <c r="AG135" s="301">
        <f>IFERROR(INDEX('QoL DATA'!$C$17:$WWY$228,MATCH($B135,'QoL DATA'!$A$17:$A$228,0),MATCH(AG$3,'QoL DATA'!$C$16:$WWY$16,0)),"-")</f>
        <v>19.53</v>
      </c>
      <c r="AH135" s="301" t="str">
        <f>IFERROR(INDEX('QoL DATA'!$C$17:$WWY$228,MATCH($B135,'QoL DATA'!$A$17:$A$228,0),MATCH(AH$3,'QoL DATA'!$C$16:$WWY$16,0)),"-")</f>
        <v>-</v>
      </c>
      <c r="AI135" s="301">
        <f>IFERROR(INDEX('QoL DATA'!$C$17:$WWY$228,MATCH($B135,'QoL DATA'!$A$17:$A$228,0),MATCH(AI$3,'QoL DATA'!$C$16:$WWY$16,0)),"-")</f>
        <v>0</v>
      </c>
      <c r="AJ135" s="301">
        <f>IFERROR(INDEX('QoL DATA'!$C$17:$WWY$228,MATCH($B135,'QoL DATA'!$A$17:$A$228,0),MATCH(AJ$3,'QoL DATA'!$C$16:$WWY$16,0)),"-")</f>
        <v>73.296966007102995</v>
      </c>
      <c r="AK135" s="301">
        <f>IFERROR(INDEX('QoL DATA'!$C$17:$WWY$228,MATCH($B135,'QoL DATA'!$A$17:$A$228,0),MATCH(AK$3,'QoL DATA'!$C$16:$WWY$16,0)),"-")</f>
        <v>14.44</v>
      </c>
      <c r="AL135" s="301">
        <f>IFERROR(INDEX('QoL DATA'!$C$17:$WWY$228,MATCH($B135,'QoL DATA'!$A$17:$A$228,0),MATCH(AL$3,'QoL DATA'!$C$16:$WWY$16,0)),"-")</f>
        <v>14.35</v>
      </c>
      <c r="AM135" s="301">
        <f>IFERROR(INDEX('QoL DATA'!$C$17:$WWY$228,MATCH($B135,'QoL DATA'!$A$17:$A$228,0),MATCH(AM$3,'QoL DATA'!$C$16:$WWY$16,0)),"-")</f>
        <v>7.6</v>
      </c>
      <c r="AN135" s="301">
        <f>IFERROR(INDEX('QoL DATA'!$C$17:$WWY$228,MATCH($B135,'QoL DATA'!$A$17:$A$228,0),MATCH(AN$3,'QoL DATA'!$C$16:$WWY$16,0)),"-")</f>
        <v>64.7</v>
      </c>
      <c r="AO135" s="301">
        <f>IFERROR(INDEX('QoL DATA'!$C$17:$WWY$228,MATCH($B135,'QoL DATA'!$A$17:$A$228,0),MATCH(AO$3,'QoL DATA'!$C$16:$WWY$16,0)),"-")</f>
        <v>1.7484725754727413</v>
      </c>
      <c r="AP135" s="301">
        <f>IFERROR(INDEX('QoL DATA'!$C$17:$WWY$228,MATCH($B135,'QoL DATA'!$A$17:$A$228,0),MATCH(AP$3,'QoL DATA'!$C$16:$WWY$16,0)),"-")</f>
        <v>70.19</v>
      </c>
      <c r="AQ135" s="301">
        <f>IFERROR(INDEX('QoL DATA'!$C$17:$WWY$228,MATCH($B135,'QoL DATA'!$A$17:$A$228,0),MATCH(AQ$3,'QoL DATA'!$C$16:$WWY$16,0)),"-")</f>
        <v>50.396991224404509</v>
      </c>
      <c r="AR135" s="301">
        <f>IFERROR(INDEX('QoL DATA'!$C$17:$WWY$228,MATCH($B135,'QoL DATA'!$A$17:$A$228,0),MATCH(AR$3,'QoL DATA'!$C$16:$WWY$16,0)),"-")</f>
        <v>3.57</v>
      </c>
      <c r="AS135" s="301">
        <f>IFERROR(INDEX('QoL DATA'!$C$17:$WWY$228,MATCH($B135,'QoL DATA'!$A$17:$A$228,0),MATCH(AS$3,'QoL DATA'!$C$16:$WWY$16,0)),"-")</f>
        <v>14.883430190961963</v>
      </c>
      <c r="AT135" s="301">
        <f>IFERROR(INDEX('QoL DATA'!$C$17:$WWY$228,MATCH($B135,'QoL DATA'!$A$17:$A$228,0),MATCH(AT$3,'QoL DATA'!$C$16:$WWY$16,0)),"-")</f>
        <v>55.445687002531606</v>
      </c>
      <c r="AU135" s="327"/>
    </row>
    <row r="136" spans="1:47">
      <c r="A136" s="325" t="str">
        <f>'TQoL Indexes'!B114</f>
        <v>Mislinja</v>
      </c>
      <c r="B136" s="326">
        <f>'TQoL Indexes'!C114</f>
        <v>76</v>
      </c>
      <c r="C136" s="301">
        <f>IFERROR(INDEX('QoL DATA'!$C$17:$WWY$228,MATCH($B136,'QoL DATA'!$A$17:$A$228,0),MATCH(C$3,'QoL DATA'!$C$16:$WWY$16,0)),"-")</f>
        <v>89.387083504730569</v>
      </c>
      <c r="D136" s="301">
        <f>IFERROR(INDEX('QoL DATA'!$C$17:$WWY$228,MATCH($B136,'QoL DATA'!$A$17:$A$228,0),MATCH(D$3,'QoL DATA'!$C$16:$WWY$16,0)),"-")</f>
        <v>94.3</v>
      </c>
      <c r="E136" s="301">
        <f>IFERROR(INDEX('QoL DATA'!$C$17:$WWY$228,MATCH($B136,'QoL DATA'!$A$17:$A$228,0),MATCH(E$3,'QoL DATA'!$C$16:$WWY$16,0)),"-")</f>
        <v>373.5</v>
      </c>
      <c r="F136" s="301">
        <f>IFERROR(INDEX('QoL DATA'!$C$17:$WWY$228,MATCH($B136,'QoL DATA'!$A$17:$A$228,0),MATCH(F$3,'QoL DATA'!$C$16:$WWY$16,0)),"-")</f>
        <v>0.52413190652981001</v>
      </c>
      <c r="G136" s="301">
        <f>IFERROR(INDEX('QoL DATA'!$C$17:$WWY$228,MATCH($B136,'QoL DATA'!$A$17:$A$228,0),MATCH(G$3,'QoL DATA'!$C$16:$WWY$16,0)),"-")</f>
        <v>79.427822668704962</v>
      </c>
      <c r="H136" s="301">
        <f>IFERROR(INDEX('QoL DATA'!$C$17:$WWY$228,MATCH($B136,'QoL DATA'!$A$17:$A$228,0),MATCH(H$3,'QoL DATA'!$C$16:$WWY$16,0)),"-")</f>
        <v>4</v>
      </c>
      <c r="I136" s="301">
        <f>IFERROR(INDEX('QoL DATA'!$C$17:$WWY$228,MATCH($B136,'QoL DATA'!$A$17:$A$228,0),MATCH(I$3,'QoL DATA'!$C$16:$WWY$16,0)),"-")</f>
        <v>52.407002188183803</v>
      </c>
      <c r="J136" s="301">
        <f>IFERROR(INDEX('QoL DATA'!$C$17:$WWY$228,MATCH($B136,'QoL DATA'!$A$17:$A$228,0),MATCH(J$3,'QoL DATA'!$C$16:$WWY$16,0)),"-")</f>
        <v>88.46909805634418</v>
      </c>
      <c r="K136" s="301">
        <f>IFERROR(INDEX('QoL DATA'!$C$17:$WWY$228,MATCH($B136,'QoL DATA'!$A$17:$A$228,0),MATCH(K$3,'QoL DATA'!$C$16:$WWY$16,0)),"-")</f>
        <v>78.5</v>
      </c>
      <c r="L136" s="301">
        <f>IFERROR(INDEX('QoL DATA'!$C$17:$WWY$228,MATCH($B136,'QoL DATA'!$A$17:$A$228,0),MATCH(L$3,'QoL DATA'!$C$16:$WWY$16,0)),"-")</f>
        <v>0.11494252873563218</v>
      </c>
      <c r="M136" s="301">
        <f>IFERROR(INDEX('QoL DATA'!$C$17:$WWY$228,MATCH($B136,'QoL DATA'!$A$17:$A$228,0),MATCH(M$3,'QoL DATA'!$C$16:$WWY$16,0)),"-")</f>
        <v>17.3</v>
      </c>
      <c r="N136" s="301">
        <f>IFERROR(INDEX('QoL DATA'!$C$17:$WWY$228,MATCH($B136,'QoL DATA'!$A$17:$A$228,0),MATCH(N$3,'QoL DATA'!$C$16:$WWY$16,0)),"-")</f>
        <v>30.6</v>
      </c>
      <c r="O136" s="301">
        <f>IFERROR(INDEX('QoL DATA'!$C$17:$WWY$228,MATCH($B136,'QoL DATA'!$A$17:$A$228,0),MATCH(O$3,'QoL DATA'!$C$16:$WWY$16,0)),"-")</f>
        <v>0.75756514123056717</v>
      </c>
      <c r="P136" s="301">
        <f>IFERROR(INDEX('QoL DATA'!$C$17:$WWY$228,MATCH($B136,'QoL DATA'!$A$17:$A$228,0),MATCH(P$3,'QoL DATA'!$C$16:$WWY$16,0)),"-")</f>
        <v>55.667176239353566</v>
      </c>
      <c r="Q136" s="301" t="str">
        <f>IFERROR(INDEX('QoL DATA'!$C$17:$WWY$228,MATCH($B136,'QoL DATA'!$A$17:$A$228,0),MATCH(Q$3,'QoL DATA'!$C$16:$WWY$16,0)),"-")</f>
        <v>-</v>
      </c>
      <c r="R136" s="301" t="str">
        <f>IFERROR(INDEX('QoL DATA'!$C$17:$WWY$228,MATCH($B136,'QoL DATA'!$A$17:$A$228,0),MATCH(R$3,'QoL DATA'!$C$16:$WWY$16,0)),"-")</f>
        <v>-</v>
      </c>
      <c r="S136" s="301">
        <f>IFERROR(INDEX('QoL DATA'!$C$17:$WWY$228,MATCH($B136,'QoL DATA'!$A$17:$A$228,0),MATCH(S$3,'QoL DATA'!$C$16:$WWY$16,0)),"-")</f>
        <v>21.925016443762335</v>
      </c>
      <c r="T136" s="301">
        <f>IFERROR(INDEX('QoL DATA'!$C$17:$WWY$228,MATCH($B136,'QoL DATA'!$A$17:$A$228,0),MATCH(T$3,'QoL DATA'!$C$16:$WWY$16,0)),"-")</f>
        <v>4.5853381859431863</v>
      </c>
      <c r="U136" s="301">
        <f>IFERROR(INDEX('QoL DATA'!$C$17:$WWY$228,MATCH($B136,'QoL DATA'!$A$17:$A$228,0),MATCH(U$3,'QoL DATA'!$C$16:$WWY$16,0)),"-")</f>
        <v>75.062700421575997</v>
      </c>
      <c r="V136" s="301">
        <f>IFERROR(INDEX('QoL DATA'!$C$17:$WWY$228,MATCH($B136,'QoL DATA'!$A$17:$A$228,0),MATCH(V$3,'QoL DATA'!$C$16:$WWY$16,0)),"-")</f>
        <v>0.48038409442699997</v>
      </c>
      <c r="W136" s="301">
        <f>IFERROR(INDEX('QoL DATA'!$C$17:$WWY$228,MATCH($B136,'QoL DATA'!$A$17:$A$228,0),MATCH(W$3,'QoL DATA'!$C$16:$WWY$16,0)),"-")</f>
        <v>85.209184297600004</v>
      </c>
      <c r="X136" s="301" t="str">
        <f>IFERROR(INDEX('QoL DATA'!$C$17:$WWY$228,MATCH($B136,'QoL DATA'!$A$17:$A$228,0),MATCH(X$3,'QoL DATA'!$C$16:$WWY$16,0)),"-")</f>
        <v>-</v>
      </c>
      <c r="Y136" s="301">
        <f>IFERROR(INDEX('QoL DATA'!$C$17:$WWY$228,MATCH($B136,'QoL DATA'!$A$17:$A$228,0),MATCH(Y$3,'QoL DATA'!$C$16:$WWY$16,0)),"-")</f>
        <v>994.61</v>
      </c>
      <c r="Z136" s="301">
        <f>IFERROR(INDEX('QoL DATA'!$C$17:$WWY$228,MATCH($B136,'QoL DATA'!$A$17:$A$228,0),MATCH(Z$3,'QoL DATA'!$C$16:$WWY$16,0)),"-")</f>
        <v>5.54</v>
      </c>
      <c r="AA136" s="301">
        <f>IFERROR(INDEX('QoL DATA'!$C$17:$WWY$228,MATCH($B136,'QoL DATA'!$A$17:$A$228,0),MATCH(AA$3,'QoL DATA'!$C$16:$WWY$16,0)),"-")</f>
        <v>7.5979594051883204E-2</v>
      </c>
      <c r="AB136" s="301">
        <f>IFERROR(INDEX('QoL DATA'!$C$17:$WWY$228,MATCH($B136,'QoL DATA'!$A$17:$A$228,0),MATCH(AB$3,'QoL DATA'!$C$16:$WWY$16,0)),"-")</f>
        <v>1.92</v>
      </c>
      <c r="AC136" s="301">
        <f>IFERROR(INDEX('QoL DATA'!$C$17:$WWY$228,MATCH($B136,'QoL DATA'!$A$17:$A$228,0),MATCH(AC$3,'QoL DATA'!$C$16:$WWY$16,0)),"-")</f>
        <v>10057.16</v>
      </c>
      <c r="AD136" s="301">
        <f>IFERROR(INDEX('QoL DATA'!$C$17:$WWY$228,MATCH($B136,'QoL DATA'!$A$17:$A$228,0),MATCH(AD$3,'QoL DATA'!$C$16:$WWY$16,0)),"-")</f>
        <v>7.0996804373772759</v>
      </c>
      <c r="AE136" s="301">
        <f>IFERROR(INDEX('QoL DATA'!$C$17:$WWY$228,MATCH($B136,'QoL DATA'!$A$17:$A$228,0),MATCH(AE$3,'QoL DATA'!$C$16:$WWY$16,0)),"-")</f>
        <v>27.908774642442985</v>
      </c>
      <c r="AF136" s="301">
        <f>IFERROR(INDEX('QoL DATA'!$C$17:$WWY$228,MATCH($B136,'QoL DATA'!$A$17:$A$228,0),MATCH(AF$3,'QoL DATA'!$C$16:$WWY$16,0)),"-")</f>
        <v>17.7</v>
      </c>
      <c r="AG136" s="301">
        <f>IFERROR(INDEX('QoL DATA'!$C$17:$WWY$228,MATCH($B136,'QoL DATA'!$A$17:$A$228,0),MATCH(AG$3,'QoL DATA'!$C$16:$WWY$16,0)),"-")</f>
        <v>18.329999999999998</v>
      </c>
      <c r="AH136" s="301" t="str">
        <f>IFERROR(INDEX('QoL DATA'!$C$17:$WWY$228,MATCH($B136,'QoL DATA'!$A$17:$A$228,0),MATCH(AH$3,'QoL DATA'!$C$16:$WWY$16,0)),"-")</f>
        <v>-</v>
      </c>
      <c r="AI136" s="301">
        <f>IFERROR(INDEX('QoL DATA'!$C$17:$WWY$228,MATCH($B136,'QoL DATA'!$A$17:$A$228,0),MATCH(AI$3,'QoL DATA'!$C$16:$WWY$16,0)),"-")</f>
        <v>87.986251920122882</v>
      </c>
      <c r="AJ136" s="301">
        <f>IFERROR(INDEX('QoL DATA'!$C$17:$WWY$228,MATCH($B136,'QoL DATA'!$A$17:$A$228,0),MATCH(AJ$3,'QoL DATA'!$C$16:$WWY$16,0)),"-")</f>
        <v>349.86821213778006</v>
      </c>
      <c r="AK136" s="301">
        <f>IFERROR(INDEX('QoL DATA'!$C$17:$WWY$228,MATCH($B136,'QoL DATA'!$A$17:$A$228,0),MATCH(AK$3,'QoL DATA'!$C$16:$WWY$16,0)),"-")</f>
        <v>21.03</v>
      </c>
      <c r="AL136" s="301">
        <f>IFERROR(INDEX('QoL DATA'!$C$17:$WWY$228,MATCH($B136,'QoL DATA'!$A$17:$A$228,0),MATCH(AL$3,'QoL DATA'!$C$16:$WWY$16,0)),"-")</f>
        <v>15.17</v>
      </c>
      <c r="AM136" s="301">
        <f>IFERROR(INDEX('QoL DATA'!$C$17:$WWY$228,MATCH($B136,'QoL DATA'!$A$17:$A$228,0),MATCH(AM$3,'QoL DATA'!$C$16:$WWY$16,0)),"-")</f>
        <v>6.8</v>
      </c>
      <c r="AN136" s="301">
        <f>IFERROR(INDEX('QoL DATA'!$C$17:$WWY$228,MATCH($B136,'QoL DATA'!$A$17:$A$228,0),MATCH(AN$3,'QoL DATA'!$C$16:$WWY$16,0)),"-")</f>
        <v>64.56</v>
      </c>
      <c r="AO136" s="301">
        <f>IFERROR(INDEX('QoL DATA'!$C$17:$WWY$228,MATCH($B136,'QoL DATA'!$A$17:$A$228,0),MATCH(AO$3,'QoL DATA'!$C$16:$WWY$16,0)),"-")</f>
        <v>2.3789171370768076</v>
      </c>
      <c r="AP136" s="301">
        <f>IFERROR(INDEX('QoL DATA'!$C$17:$WWY$228,MATCH($B136,'QoL DATA'!$A$17:$A$228,0),MATCH(AP$3,'QoL DATA'!$C$16:$WWY$16,0)),"-")</f>
        <v>74.92</v>
      </c>
      <c r="AQ136" s="301">
        <f>IFERROR(INDEX('QoL DATA'!$C$17:$WWY$228,MATCH($B136,'QoL DATA'!$A$17:$A$228,0),MATCH(AQ$3,'QoL DATA'!$C$16:$WWY$16,0)),"-")</f>
        <v>54.236848924591861</v>
      </c>
      <c r="AR136" s="301">
        <f>IFERROR(INDEX('QoL DATA'!$C$17:$WWY$228,MATCH($B136,'QoL DATA'!$A$17:$A$228,0),MATCH(AR$3,'QoL DATA'!$C$16:$WWY$16,0)),"-")</f>
        <v>3.6</v>
      </c>
      <c r="AS136" s="301">
        <f>IFERROR(INDEX('QoL DATA'!$C$17:$WWY$228,MATCH($B136,'QoL DATA'!$A$17:$A$228,0),MATCH(AS$3,'QoL DATA'!$C$16:$WWY$16,0)),"-")</f>
        <v>1.0252295790073231</v>
      </c>
      <c r="AT136" s="301">
        <f>IFERROR(INDEX('QoL DATA'!$C$17:$WWY$228,MATCH($B136,'QoL DATA'!$A$17:$A$228,0),MATCH(AT$3,'QoL DATA'!$C$16:$WWY$16,0)),"-")</f>
        <v>73.336958074522016</v>
      </c>
      <c r="AU136" s="327"/>
    </row>
    <row r="137" spans="1:47">
      <c r="A137" s="325" t="str">
        <f>'TQoL Indexes'!B115</f>
        <v>Mokronog - Trebelno</v>
      </c>
      <c r="B137" s="326">
        <f>'TQoL Indexes'!C115</f>
        <v>199</v>
      </c>
      <c r="C137" s="301">
        <f>IFERROR(INDEX('QoL DATA'!$C$17:$WWY$228,MATCH($B137,'QoL DATA'!$A$17:$A$228,0),MATCH(C$3,'QoL DATA'!$C$16:$WWY$16,0)),"-")</f>
        <v>70.599999999999994</v>
      </c>
      <c r="D137" s="301">
        <f>IFERROR(INDEX('QoL DATA'!$C$17:$WWY$228,MATCH($B137,'QoL DATA'!$A$17:$A$228,0),MATCH(D$3,'QoL DATA'!$C$16:$WWY$16,0)),"-")</f>
        <v>93.6</v>
      </c>
      <c r="E137" s="301">
        <f>IFERROR(INDEX('QoL DATA'!$C$17:$WWY$228,MATCH($B137,'QoL DATA'!$A$17:$A$228,0),MATCH(E$3,'QoL DATA'!$C$16:$WWY$16,0)),"-")</f>
        <v>250.2</v>
      </c>
      <c r="F137" s="301">
        <f>IFERROR(INDEX('QoL DATA'!$C$17:$WWY$228,MATCH($B137,'QoL DATA'!$A$17:$A$228,0),MATCH(F$3,'QoL DATA'!$C$16:$WWY$16,0)),"-")</f>
        <v>0</v>
      </c>
      <c r="G137" s="301">
        <f>IFERROR(INDEX('QoL DATA'!$C$17:$WWY$228,MATCH($B137,'QoL DATA'!$A$17:$A$228,0),MATCH(G$3,'QoL DATA'!$C$16:$WWY$16,0)),"-")</f>
        <v>64.911727616645649</v>
      </c>
      <c r="H137" s="301">
        <f>IFERROR(INDEX('QoL DATA'!$C$17:$WWY$228,MATCH($B137,'QoL DATA'!$A$17:$A$228,0),MATCH(H$3,'QoL DATA'!$C$16:$WWY$16,0)),"-")</f>
        <v>4</v>
      </c>
      <c r="I137" s="301">
        <f>IFERROR(INDEX('QoL DATA'!$C$17:$WWY$228,MATCH($B137,'QoL DATA'!$A$17:$A$228,0),MATCH(I$3,'QoL DATA'!$C$16:$WWY$16,0)),"-")</f>
        <v>38.186545336366592</v>
      </c>
      <c r="J137" s="301">
        <f>IFERROR(INDEX('QoL DATA'!$C$17:$WWY$228,MATCH($B137,'QoL DATA'!$A$17:$A$228,0),MATCH(J$3,'QoL DATA'!$C$16:$WWY$16,0)),"-")</f>
        <v>82.818411097099613</v>
      </c>
      <c r="K137" s="301">
        <f>IFERROR(INDEX('QoL DATA'!$C$17:$WWY$228,MATCH($B137,'QoL DATA'!$A$17:$A$228,0),MATCH(K$3,'QoL DATA'!$C$16:$WWY$16,0)),"-")</f>
        <v>70.48</v>
      </c>
      <c r="L137" s="301">
        <f>IFERROR(INDEX('QoL DATA'!$C$17:$WWY$228,MATCH($B137,'QoL DATA'!$A$17:$A$228,0),MATCH(L$3,'QoL DATA'!$C$16:$WWY$16,0)),"-")</f>
        <v>1.7953321364452424</v>
      </c>
      <c r="M137" s="301">
        <f>IFERROR(INDEX('QoL DATA'!$C$17:$WWY$228,MATCH($B137,'QoL DATA'!$A$17:$A$228,0),MATCH(M$3,'QoL DATA'!$C$16:$WWY$16,0)),"-")</f>
        <v>20</v>
      </c>
      <c r="N137" s="301">
        <f>IFERROR(INDEX('QoL DATA'!$C$17:$WWY$228,MATCH($B137,'QoL DATA'!$A$17:$A$228,0),MATCH(N$3,'QoL DATA'!$C$16:$WWY$16,0)),"-")</f>
        <v>46.8</v>
      </c>
      <c r="O137" s="301">
        <f>IFERROR(INDEX('QoL DATA'!$C$17:$WWY$228,MATCH($B137,'QoL DATA'!$A$17:$A$228,0),MATCH(O$3,'QoL DATA'!$C$16:$WWY$16,0)),"-")</f>
        <v>0.55541746335245379</v>
      </c>
      <c r="P137" s="301">
        <f>IFERROR(INDEX('QoL DATA'!$C$17:$WWY$228,MATCH($B137,'QoL DATA'!$A$17:$A$228,0),MATCH(P$3,'QoL DATA'!$C$16:$WWY$16,0)),"-")</f>
        <v>42.213114754098363</v>
      </c>
      <c r="Q137" s="301" t="str">
        <f>IFERROR(INDEX('QoL DATA'!$C$17:$WWY$228,MATCH($B137,'QoL DATA'!$A$17:$A$228,0),MATCH(Q$3,'QoL DATA'!$C$16:$WWY$16,0)),"-")</f>
        <v>-</v>
      </c>
      <c r="R137" s="301" t="str">
        <f>IFERROR(INDEX('QoL DATA'!$C$17:$WWY$228,MATCH($B137,'QoL DATA'!$A$17:$A$228,0),MATCH(R$3,'QoL DATA'!$C$16:$WWY$16,0)),"-")</f>
        <v>-</v>
      </c>
      <c r="S137" s="301">
        <f>IFERROR(INDEX('QoL DATA'!$C$17:$WWY$228,MATCH($B137,'QoL DATA'!$A$17:$A$228,0),MATCH(S$3,'QoL DATA'!$C$16:$WWY$16,0)),"-")</f>
        <v>422.07792207792204</v>
      </c>
      <c r="T137" s="301">
        <f>IFERROR(INDEX('QoL DATA'!$C$17:$WWY$228,MATCH($B137,'QoL DATA'!$A$17:$A$228,0),MATCH(T$3,'QoL DATA'!$C$16:$WWY$16,0)),"-")</f>
        <v>3.2961996336996338</v>
      </c>
      <c r="U137" s="301">
        <f>IFERROR(INDEX('QoL DATA'!$C$17:$WWY$228,MATCH($B137,'QoL DATA'!$A$17:$A$228,0),MATCH(U$3,'QoL DATA'!$C$16:$WWY$16,0)),"-")</f>
        <v>61.303090435009899</v>
      </c>
      <c r="V137" s="301">
        <f>IFERROR(INDEX('QoL DATA'!$C$17:$WWY$228,MATCH($B137,'QoL DATA'!$A$17:$A$228,0),MATCH(V$3,'QoL DATA'!$C$16:$WWY$16,0)),"-")</f>
        <v>1.01260182851</v>
      </c>
      <c r="W137" s="301">
        <f>IFERROR(INDEX('QoL DATA'!$C$17:$WWY$228,MATCH($B137,'QoL DATA'!$A$17:$A$228,0),MATCH(W$3,'QoL DATA'!$C$16:$WWY$16,0)),"-")</f>
        <v>13.4420308932</v>
      </c>
      <c r="X137" s="301" t="str">
        <f>IFERROR(INDEX('QoL DATA'!$C$17:$WWY$228,MATCH($B137,'QoL DATA'!$A$17:$A$228,0),MATCH(X$3,'QoL DATA'!$C$16:$WWY$16,0)),"-")</f>
        <v>-</v>
      </c>
      <c r="Y137" s="301">
        <f>IFERROR(INDEX('QoL DATA'!$C$17:$WWY$228,MATCH($B137,'QoL DATA'!$A$17:$A$228,0),MATCH(Y$3,'QoL DATA'!$C$16:$WWY$16,0)),"-")</f>
        <v>1029.8</v>
      </c>
      <c r="Z137" s="301">
        <f>IFERROR(INDEX('QoL DATA'!$C$17:$WWY$228,MATCH($B137,'QoL DATA'!$A$17:$A$228,0),MATCH(Z$3,'QoL DATA'!$C$16:$WWY$16,0)),"-")</f>
        <v>5.73</v>
      </c>
      <c r="AA137" s="301">
        <f>IFERROR(INDEX('QoL DATA'!$C$17:$WWY$228,MATCH($B137,'QoL DATA'!$A$17:$A$228,0),MATCH(AA$3,'QoL DATA'!$C$16:$WWY$16,0)),"-")</f>
        <v>3.2934821987287158E-2</v>
      </c>
      <c r="AB137" s="301">
        <f>IFERROR(INDEX('QoL DATA'!$C$17:$WWY$228,MATCH($B137,'QoL DATA'!$A$17:$A$228,0),MATCH(AB$3,'QoL DATA'!$C$16:$WWY$16,0)),"-")</f>
        <v>1.05</v>
      </c>
      <c r="AC137" s="301">
        <f>IFERROR(INDEX('QoL DATA'!$C$17:$WWY$228,MATCH($B137,'QoL DATA'!$A$17:$A$228,0),MATCH(AC$3,'QoL DATA'!$C$16:$WWY$16,0)),"-")</f>
        <v>9898.7999999999993</v>
      </c>
      <c r="AD137" s="301">
        <f>IFERROR(INDEX('QoL DATA'!$C$17:$WWY$228,MATCH($B137,'QoL DATA'!$A$17:$A$228,0),MATCH(AD$3,'QoL DATA'!$C$16:$WWY$16,0)),"-")</f>
        <v>5.2451167092877737</v>
      </c>
      <c r="AE137" s="301">
        <f>IFERROR(INDEX('QoL DATA'!$C$17:$WWY$228,MATCH($B137,'QoL DATA'!$A$17:$A$228,0),MATCH(AE$3,'QoL DATA'!$C$16:$WWY$16,0)),"-")</f>
        <v>25.272206303724925</v>
      </c>
      <c r="AF137" s="301">
        <f>IFERROR(INDEX('QoL DATA'!$C$17:$WWY$228,MATCH($B137,'QoL DATA'!$A$17:$A$228,0),MATCH(AF$3,'QoL DATA'!$C$16:$WWY$16,0)),"-")</f>
        <v>9.6999999999999993</v>
      </c>
      <c r="AG137" s="301">
        <f>IFERROR(INDEX('QoL DATA'!$C$17:$WWY$228,MATCH($B137,'QoL DATA'!$A$17:$A$228,0),MATCH(AG$3,'QoL DATA'!$C$16:$WWY$16,0)),"-")</f>
        <v>17.010000000000002</v>
      </c>
      <c r="AH137" s="301" t="str">
        <f>IFERROR(INDEX('QoL DATA'!$C$17:$WWY$228,MATCH($B137,'QoL DATA'!$A$17:$A$228,0),MATCH(AH$3,'QoL DATA'!$C$16:$WWY$16,0)),"-")</f>
        <v>-</v>
      </c>
      <c r="AI137" s="301">
        <f>IFERROR(INDEX('QoL DATA'!$C$17:$WWY$228,MATCH($B137,'QoL DATA'!$A$17:$A$228,0),MATCH(AI$3,'QoL DATA'!$C$16:$WWY$16,0)),"-")</f>
        <v>0</v>
      </c>
      <c r="AJ137" s="301">
        <f>IFERROR(INDEX('QoL DATA'!$C$17:$WWY$228,MATCH($B137,'QoL DATA'!$A$17:$A$228,0),MATCH(AJ$3,'QoL DATA'!$C$16:$WWY$16,0)),"-")</f>
        <v>208.48370257471012</v>
      </c>
      <c r="AK137" s="301">
        <f>IFERROR(INDEX('QoL DATA'!$C$17:$WWY$228,MATCH($B137,'QoL DATA'!$A$17:$A$228,0),MATCH(AK$3,'QoL DATA'!$C$16:$WWY$16,0)),"-")</f>
        <v>33.450000000000003</v>
      </c>
      <c r="AL137" s="301">
        <f>IFERROR(INDEX('QoL DATA'!$C$17:$WWY$228,MATCH($B137,'QoL DATA'!$A$17:$A$228,0),MATCH(AL$3,'QoL DATA'!$C$16:$WWY$16,0)),"-")</f>
        <v>15.19</v>
      </c>
      <c r="AM137" s="301">
        <f>IFERROR(INDEX('QoL DATA'!$C$17:$WWY$228,MATCH($B137,'QoL DATA'!$A$17:$A$228,0),MATCH(AM$3,'QoL DATA'!$C$16:$WWY$16,0)),"-")</f>
        <v>7.6</v>
      </c>
      <c r="AN137" s="301">
        <f>IFERROR(INDEX('QoL DATA'!$C$17:$WWY$228,MATCH($B137,'QoL DATA'!$A$17:$A$228,0),MATCH(AN$3,'QoL DATA'!$C$16:$WWY$16,0)),"-")</f>
        <v>64.3</v>
      </c>
      <c r="AO137" s="301">
        <f>IFERROR(INDEX('QoL DATA'!$C$17:$WWY$228,MATCH($B137,'QoL DATA'!$A$17:$A$228,0),MATCH(AO$3,'QoL DATA'!$C$16:$WWY$16,0)),"-")</f>
        <v>1.7484725754727413</v>
      </c>
      <c r="AP137" s="301">
        <f>IFERROR(INDEX('QoL DATA'!$C$17:$WWY$228,MATCH($B137,'QoL DATA'!$A$17:$A$228,0),MATCH(AP$3,'QoL DATA'!$C$16:$WWY$16,0)),"-")</f>
        <v>78.41</v>
      </c>
      <c r="AQ137" s="301">
        <f>IFERROR(INDEX('QoL DATA'!$C$17:$WWY$228,MATCH($B137,'QoL DATA'!$A$17:$A$228,0),MATCH(AQ$3,'QoL DATA'!$C$16:$WWY$16,0)),"-")</f>
        <v>50.90397750100442</v>
      </c>
      <c r="AR137" s="301">
        <f>IFERROR(INDEX('QoL DATA'!$C$17:$WWY$228,MATCH($B137,'QoL DATA'!$A$17:$A$228,0),MATCH(AR$3,'QoL DATA'!$C$16:$WWY$16,0)),"-")</f>
        <v>3.57</v>
      </c>
      <c r="AS137" s="301">
        <f>IFERROR(INDEX('QoL DATA'!$C$17:$WWY$228,MATCH($B137,'QoL DATA'!$A$17:$A$228,0),MATCH(AS$3,'QoL DATA'!$C$16:$WWY$16,0)),"-")</f>
        <v>4.4147704414029434</v>
      </c>
      <c r="AT137" s="301">
        <f>IFERROR(INDEX('QoL DATA'!$C$17:$WWY$228,MATCH($B137,'QoL DATA'!$A$17:$A$228,0),MATCH(AT$3,'QoL DATA'!$C$16:$WWY$16,0)),"-")</f>
        <v>59.905244687788176</v>
      </c>
      <c r="AU137" s="327"/>
    </row>
    <row r="138" spans="1:47">
      <c r="A138" s="325" t="str">
        <f>'TQoL Indexes'!B116</f>
        <v>Moravče</v>
      </c>
      <c r="B138" s="326">
        <f>'TQoL Indexes'!C116</f>
        <v>77</v>
      </c>
      <c r="C138" s="301">
        <f>IFERROR(INDEX('QoL DATA'!$C$17:$WWY$228,MATCH($B138,'QoL DATA'!$A$17:$A$228,0),MATCH(C$3,'QoL DATA'!$C$16:$WWY$16,0)),"-")</f>
        <v>38.788703640694109</v>
      </c>
      <c r="D138" s="301">
        <f>IFERROR(INDEX('QoL DATA'!$C$17:$WWY$228,MATCH($B138,'QoL DATA'!$A$17:$A$228,0),MATCH(D$3,'QoL DATA'!$C$16:$WWY$16,0)),"-")</f>
        <v>111.1</v>
      </c>
      <c r="E138" s="301">
        <f>IFERROR(INDEX('QoL DATA'!$C$17:$WWY$228,MATCH($B138,'QoL DATA'!$A$17:$A$228,0),MATCH(E$3,'QoL DATA'!$C$16:$WWY$16,0)),"-")</f>
        <v>572.20000000000005</v>
      </c>
      <c r="F138" s="301">
        <f>IFERROR(INDEX('QoL DATA'!$C$17:$WWY$228,MATCH($B138,'QoL DATA'!$A$17:$A$228,0),MATCH(F$3,'QoL DATA'!$C$16:$WWY$16,0)),"-")</f>
        <v>76.102675343456255</v>
      </c>
      <c r="G138" s="301">
        <f>IFERROR(INDEX('QoL DATA'!$C$17:$WWY$228,MATCH($B138,'QoL DATA'!$A$17:$A$228,0),MATCH(G$3,'QoL DATA'!$C$16:$WWY$16,0)),"-")</f>
        <v>76.409978308026027</v>
      </c>
      <c r="H138" s="301">
        <f>IFERROR(INDEX('QoL DATA'!$C$17:$WWY$228,MATCH($B138,'QoL DATA'!$A$17:$A$228,0),MATCH(H$3,'QoL DATA'!$C$16:$WWY$16,0)),"-")</f>
        <v>4</v>
      </c>
      <c r="I138" s="301">
        <f>IFERROR(INDEX('QoL DATA'!$C$17:$WWY$228,MATCH($B138,'QoL DATA'!$A$17:$A$228,0),MATCH(I$3,'QoL DATA'!$C$16:$WWY$16,0)),"-")</f>
        <v>65.634218289085538</v>
      </c>
      <c r="J138" s="301">
        <f>IFERROR(INDEX('QoL DATA'!$C$17:$WWY$228,MATCH($B138,'QoL DATA'!$A$17:$A$228,0),MATCH(J$3,'QoL DATA'!$C$16:$WWY$16,0)),"-")</f>
        <v>99.204627621113517</v>
      </c>
      <c r="K138" s="301">
        <f>IFERROR(INDEX('QoL DATA'!$C$17:$WWY$228,MATCH($B138,'QoL DATA'!$A$17:$A$228,0),MATCH(K$3,'QoL DATA'!$C$16:$WWY$16,0)),"-")</f>
        <v>3.12</v>
      </c>
      <c r="L138" s="301">
        <f>IFERROR(INDEX('QoL DATA'!$C$17:$WWY$228,MATCH($B138,'QoL DATA'!$A$17:$A$228,0),MATCH(L$3,'QoL DATA'!$C$16:$WWY$16,0)),"-")</f>
        <v>10.99476439790576</v>
      </c>
      <c r="M138" s="301">
        <f>IFERROR(INDEX('QoL DATA'!$C$17:$WWY$228,MATCH($B138,'QoL DATA'!$A$17:$A$228,0),MATCH(M$3,'QoL DATA'!$C$16:$WWY$16,0)),"-")</f>
        <v>19.2</v>
      </c>
      <c r="N138" s="301">
        <f>IFERROR(INDEX('QoL DATA'!$C$17:$WWY$228,MATCH($B138,'QoL DATA'!$A$17:$A$228,0),MATCH(N$3,'QoL DATA'!$C$16:$WWY$16,0)),"-")</f>
        <v>37</v>
      </c>
      <c r="O138" s="301">
        <f>IFERROR(INDEX('QoL DATA'!$C$17:$WWY$228,MATCH($B138,'QoL DATA'!$A$17:$A$228,0),MATCH(O$3,'QoL DATA'!$C$16:$WWY$16,0)),"-")</f>
        <v>0.59233436758532576</v>
      </c>
      <c r="P138" s="301">
        <f>IFERROR(INDEX('QoL DATA'!$C$17:$WWY$228,MATCH($B138,'QoL DATA'!$A$17:$A$228,0),MATCH(P$3,'QoL DATA'!$C$16:$WWY$16,0)),"-")</f>
        <v>49.38539407086045</v>
      </c>
      <c r="Q138" s="301" t="str">
        <f>IFERROR(INDEX('QoL DATA'!$C$17:$WWY$228,MATCH($B138,'QoL DATA'!$A$17:$A$228,0),MATCH(Q$3,'QoL DATA'!$C$16:$WWY$16,0)),"-")</f>
        <v>-</v>
      </c>
      <c r="R138" s="301" t="str">
        <f>IFERROR(INDEX('QoL DATA'!$C$17:$WWY$228,MATCH($B138,'QoL DATA'!$A$17:$A$228,0),MATCH(R$3,'QoL DATA'!$C$16:$WWY$16,0)),"-")</f>
        <v>-</v>
      </c>
      <c r="S138" s="301">
        <f>IFERROR(INDEX('QoL DATA'!$C$17:$WWY$228,MATCH($B138,'QoL DATA'!$A$17:$A$228,0),MATCH(S$3,'QoL DATA'!$C$16:$WWY$16,0)),"-")</f>
        <v>18.399264029438822</v>
      </c>
      <c r="T138" s="301">
        <f>IFERROR(INDEX('QoL DATA'!$C$17:$WWY$228,MATCH($B138,'QoL DATA'!$A$17:$A$228,0),MATCH(T$3,'QoL DATA'!$C$16:$WWY$16,0)),"-")</f>
        <v>7.1636810386333076</v>
      </c>
      <c r="U138" s="301">
        <f>IFERROR(INDEX('QoL DATA'!$C$17:$WWY$228,MATCH($B138,'QoL DATA'!$A$17:$A$228,0),MATCH(U$3,'QoL DATA'!$C$16:$WWY$16,0)),"-")</f>
        <v>54.205847063923805</v>
      </c>
      <c r="V138" s="301">
        <f>IFERROR(INDEX('QoL DATA'!$C$17:$WWY$228,MATCH($B138,'QoL DATA'!$A$17:$A$228,0),MATCH(V$3,'QoL DATA'!$C$16:$WWY$16,0)),"-")</f>
        <v>0.72812021546299999</v>
      </c>
      <c r="W138" s="301">
        <f>IFERROR(INDEX('QoL DATA'!$C$17:$WWY$228,MATCH($B138,'QoL DATA'!$A$17:$A$228,0),MATCH(W$3,'QoL DATA'!$C$16:$WWY$16,0)),"-")</f>
        <v>21.330379214499999</v>
      </c>
      <c r="X138" s="301" t="str">
        <f>IFERROR(INDEX('QoL DATA'!$C$17:$WWY$228,MATCH($B138,'QoL DATA'!$A$17:$A$228,0),MATCH(X$3,'QoL DATA'!$C$16:$WWY$16,0)),"-")</f>
        <v>-</v>
      </c>
      <c r="Y138" s="301">
        <f>IFERROR(INDEX('QoL DATA'!$C$17:$WWY$228,MATCH($B138,'QoL DATA'!$A$17:$A$228,0),MATCH(Y$3,'QoL DATA'!$C$16:$WWY$16,0)),"-")</f>
        <v>907.69</v>
      </c>
      <c r="Z138" s="301">
        <f>IFERROR(INDEX('QoL DATA'!$C$17:$WWY$228,MATCH($B138,'QoL DATA'!$A$17:$A$228,0),MATCH(Z$3,'QoL DATA'!$C$16:$WWY$16,0)),"-")</f>
        <v>4.51</v>
      </c>
      <c r="AA138" s="301">
        <f>IFERROR(INDEX('QoL DATA'!$C$17:$WWY$228,MATCH($B138,'QoL DATA'!$A$17:$A$228,0),MATCH(AA$3,'QoL DATA'!$C$16:$WWY$16,0)),"-")</f>
        <v>3.7994642755371497E-2</v>
      </c>
      <c r="AB138" s="301">
        <f>IFERROR(INDEX('QoL DATA'!$C$17:$WWY$228,MATCH($B138,'QoL DATA'!$A$17:$A$228,0),MATCH(AB$3,'QoL DATA'!$C$16:$WWY$16,0)),"-")</f>
        <v>1.61</v>
      </c>
      <c r="AC138" s="301">
        <f>IFERROR(INDEX('QoL DATA'!$C$17:$WWY$228,MATCH($B138,'QoL DATA'!$A$17:$A$228,0),MATCH(AC$3,'QoL DATA'!$C$16:$WWY$16,0)),"-")</f>
        <v>10083.540000000001</v>
      </c>
      <c r="AD138" s="301">
        <f>IFERROR(INDEX('QoL DATA'!$C$17:$WWY$228,MATCH($B138,'QoL DATA'!$A$17:$A$228,0),MATCH(AD$3,'QoL DATA'!$C$16:$WWY$16,0)),"-")</f>
        <v>5.0675568272134797</v>
      </c>
      <c r="AE138" s="301">
        <f>IFERROR(INDEX('QoL DATA'!$C$17:$WWY$228,MATCH($B138,'QoL DATA'!$A$17:$A$228,0),MATCH(AE$3,'QoL DATA'!$C$16:$WWY$16,0)),"-")</f>
        <v>26.353421859039837</v>
      </c>
      <c r="AF138" s="301">
        <f>IFERROR(INDEX('QoL DATA'!$C$17:$WWY$228,MATCH($B138,'QoL DATA'!$A$17:$A$228,0),MATCH(AF$3,'QoL DATA'!$C$16:$WWY$16,0)),"-")</f>
        <v>9.8000000000000007</v>
      </c>
      <c r="AG138" s="301">
        <f>IFERROR(INDEX('QoL DATA'!$C$17:$WWY$228,MATCH($B138,'QoL DATA'!$A$17:$A$228,0),MATCH(AG$3,'QoL DATA'!$C$16:$WWY$16,0)),"-")</f>
        <v>20.21</v>
      </c>
      <c r="AH138" s="301" t="str">
        <f>IFERROR(INDEX('QoL DATA'!$C$17:$WWY$228,MATCH($B138,'QoL DATA'!$A$17:$A$228,0),MATCH(AH$3,'QoL DATA'!$C$16:$WWY$16,0)),"-")</f>
        <v>-</v>
      </c>
      <c r="AI138" s="301">
        <f>IFERROR(INDEX('QoL DATA'!$C$17:$WWY$228,MATCH($B138,'QoL DATA'!$A$17:$A$228,0),MATCH(AI$3,'QoL DATA'!$C$16:$WWY$16,0)),"-")</f>
        <v>95.898466567052679</v>
      </c>
      <c r="AJ138" s="301">
        <f>IFERROR(INDEX('QoL DATA'!$C$17:$WWY$228,MATCH($B138,'QoL DATA'!$A$17:$A$228,0),MATCH(AJ$3,'QoL DATA'!$C$16:$WWY$16,0)),"-")</f>
        <v>84.819000000000017</v>
      </c>
      <c r="AK138" s="301">
        <f>IFERROR(INDEX('QoL DATA'!$C$17:$WWY$228,MATCH($B138,'QoL DATA'!$A$17:$A$228,0),MATCH(AK$3,'QoL DATA'!$C$16:$WWY$16,0)),"-")</f>
        <v>32.94</v>
      </c>
      <c r="AL138" s="301">
        <f>IFERROR(INDEX('QoL DATA'!$C$17:$WWY$228,MATCH($B138,'QoL DATA'!$A$17:$A$228,0),MATCH(AL$3,'QoL DATA'!$C$16:$WWY$16,0)),"-")</f>
        <v>13.55</v>
      </c>
      <c r="AM138" s="301">
        <f>IFERROR(INDEX('QoL DATA'!$C$17:$WWY$228,MATCH($B138,'QoL DATA'!$A$17:$A$228,0),MATCH(AM$3,'QoL DATA'!$C$16:$WWY$16,0)),"-")</f>
        <v>7.5</v>
      </c>
      <c r="AN138" s="301">
        <f>IFERROR(INDEX('QoL DATA'!$C$17:$WWY$228,MATCH($B138,'QoL DATA'!$A$17:$A$228,0),MATCH(AN$3,'QoL DATA'!$C$16:$WWY$16,0)),"-")</f>
        <v>71.45</v>
      </c>
      <c r="AO138" s="301">
        <f>IFERROR(INDEX('QoL DATA'!$C$17:$WWY$228,MATCH($B138,'QoL DATA'!$A$17:$A$228,0),MATCH(AO$3,'QoL DATA'!$C$16:$WWY$16,0)),"-")</f>
        <v>14.562530218879759</v>
      </c>
      <c r="AP138" s="301">
        <f>IFERROR(INDEX('QoL DATA'!$C$17:$WWY$228,MATCH($B138,'QoL DATA'!$A$17:$A$228,0),MATCH(AP$3,'QoL DATA'!$C$16:$WWY$16,0)),"-")</f>
        <v>72.89</v>
      </c>
      <c r="AQ138" s="301">
        <f>IFERROR(INDEX('QoL DATA'!$C$17:$WWY$228,MATCH($B138,'QoL DATA'!$A$17:$A$228,0),MATCH(AQ$3,'QoL DATA'!$C$16:$WWY$16,0)),"-")</f>
        <v>58.467451357194335</v>
      </c>
      <c r="AR138" s="301">
        <f>IFERROR(INDEX('QoL DATA'!$C$17:$WWY$228,MATCH($B138,'QoL DATA'!$A$17:$A$228,0),MATCH(AR$3,'QoL DATA'!$C$16:$WWY$16,0)),"-")</f>
        <v>3.69</v>
      </c>
      <c r="AS138" s="301">
        <f>IFERROR(INDEX('QoL DATA'!$C$17:$WWY$228,MATCH($B138,'QoL DATA'!$A$17:$A$228,0),MATCH(AS$3,'QoL DATA'!$C$16:$WWY$16,0)),"-")</f>
        <v>4.8712934962023002</v>
      </c>
      <c r="AT138" s="301">
        <f>IFERROR(INDEX('QoL DATA'!$C$17:$WWY$228,MATCH($B138,'QoL DATA'!$A$17:$A$228,0),MATCH(AT$3,'QoL DATA'!$C$16:$WWY$16,0)),"-")</f>
        <v>51.88672644208571</v>
      </c>
      <c r="AU138" s="327"/>
    </row>
    <row r="139" spans="1:47">
      <c r="A139" s="325" t="str">
        <f>'TQoL Indexes'!B117</f>
        <v>Moravske Toplice</v>
      </c>
      <c r="B139" s="326">
        <f>'TQoL Indexes'!C117</f>
        <v>78</v>
      </c>
      <c r="C139" s="301">
        <f>IFERROR(INDEX('QoL DATA'!$C$17:$WWY$228,MATCH($B139,'QoL DATA'!$A$17:$A$228,0),MATCH(C$3,'QoL DATA'!$C$16:$WWY$16,0)),"-")</f>
        <v>88.038277511961724</v>
      </c>
      <c r="D139" s="301">
        <f>IFERROR(INDEX('QoL DATA'!$C$17:$WWY$228,MATCH($B139,'QoL DATA'!$A$17:$A$228,0),MATCH(D$3,'QoL DATA'!$C$16:$WWY$16,0)),"-")</f>
        <v>98.8</v>
      </c>
      <c r="E139" s="301">
        <f>IFERROR(INDEX('QoL DATA'!$C$17:$WWY$228,MATCH($B139,'QoL DATA'!$A$17:$A$228,0),MATCH(E$3,'QoL DATA'!$C$16:$WWY$16,0)),"-")</f>
        <v>416.1</v>
      </c>
      <c r="F139" s="301">
        <f>IFERROR(INDEX('QoL DATA'!$C$17:$WWY$228,MATCH($B139,'QoL DATA'!$A$17:$A$228,0),MATCH(F$3,'QoL DATA'!$C$16:$WWY$16,0)),"-")</f>
        <v>22.71371769383698</v>
      </c>
      <c r="G139" s="301">
        <f>IFERROR(INDEX('QoL DATA'!$C$17:$WWY$228,MATCH($B139,'QoL DATA'!$A$17:$A$228,0),MATCH(G$3,'QoL DATA'!$C$16:$WWY$16,0)),"-")</f>
        <v>97.746852220013253</v>
      </c>
      <c r="H139" s="301">
        <f>IFERROR(INDEX('QoL DATA'!$C$17:$WWY$228,MATCH($B139,'QoL DATA'!$A$17:$A$228,0),MATCH(H$3,'QoL DATA'!$C$16:$WWY$16,0)),"-")</f>
        <v>4</v>
      </c>
      <c r="I139" s="301">
        <f>IFERROR(INDEX('QoL DATA'!$C$17:$WWY$228,MATCH($B139,'QoL DATA'!$A$17:$A$228,0),MATCH(I$3,'QoL DATA'!$C$16:$WWY$16,0)),"-")</f>
        <v>40.950302216252524</v>
      </c>
      <c r="J139" s="301">
        <f>IFERROR(INDEX('QoL DATA'!$C$17:$WWY$228,MATCH($B139,'QoL DATA'!$A$17:$A$228,0),MATCH(J$3,'QoL DATA'!$C$16:$WWY$16,0)),"-")</f>
        <v>81.09675281643473</v>
      </c>
      <c r="K139" s="301">
        <f>IFERROR(INDEX('QoL DATA'!$C$17:$WWY$228,MATCH($B139,'QoL DATA'!$A$17:$A$228,0),MATCH(K$3,'QoL DATA'!$C$16:$WWY$16,0)),"-")</f>
        <v>35.69</v>
      </c>
      <c r="L139" s="301">
        <f>IFERROR(INDEX('QoL DATA'!$C$17:$WWY$228,MATCH($B139,'QoL DATA'!$A$17:$A$228,0),MATCH(L$3,'QoL DATA'!$C$16:$WWY$16,0)),"-")</f>
        <v>11.627906976744185</v>
      </c>
      <c r="M139" s="301">
        <f>IFERROR(INDEX('QoL DATA'!$C$17:$WWY$228,MATCH($B139,'QoL DATA'!$A$17:$A$228,0),MATCH(M$3,'QoL DATA'!$C$16:$WWY$16,0)),"-")</f>
        <v>22.6</v>
      </c>
      <c r="N139" s="301">
        <f>IFERROR(INDEX('QoL DATA'!$C$17:$WWY$228,MATCH($B139,'QoL DATA'!$A$17:$A$228,0),MATCH(N$3,'QoL DATA'!$C$16:$WWY$16,0)),"-")</f>
        <v>52.6</v>
      </c>
      <c r="O139" s="301">
        <f>IFERROR(INDEX('QoL DATA'!$C$17:$WWY$228,MATCH($B139,'QoL DATA'!$A$17:$A$228,0),MATCH(O$3,'QoL DATA'!$C$16:$WWY$16,0)),"-")</f>
        <v>1.0137098145943189</v>
      </c>
      <c r="P139" s="301">
        <f>IFERROR(INDEX('QoL DATA'!$C$17:$WWY$228,MATCH($B139,'QoL DATA'!$A$17:$A$228,0),MATCH(P$3,'QoL DATA'!$C$16:$WWY$16,0)),"-")</f>
        <v>49.817760106030484</v>
      </c>
      <c r="Q139" s="301" t="str">
        <f>IFERROR(INDEX('QoL DATA'!$C$17:$WWY$228,MATCH($B139,'QoL DATA'!$A$17:$A$228,0),MATCH(Q$3,'QoL DATA'!$C$16:$WWY$16,0)),"-")</f>
        <v>-</v>
      </c>
      <c r="R139" s="301" t="str">
        <f>IFERROR(INDEX('QoL DATA'!$C$17:$WWY$228,MATCH($B139,'QoL DATA'!$A$17:$A$228,0),MATCH(R$3,'QoL DATA'!$C$16:$WWY$16,0)),"-")</f>
        <v>-</v>
      </c>
      <c r="S139" s="301">
        <f>IFERROR(INDEX('QoL DATA'!$C$17:$WWY$228,MATCH($B139,'QoL DATA'!$A$17:$A$228,0),MATCH(S$3,'QoL DATA'!$C$16:$WWY$16,0)),"-")</f>
        <v>136.68204339654878</v>
      </c>
      <c r="T139" s="301">
        <f>IFERROR(INDEX('QoL DATA'!$C$17:$WWY$228,MATCH($B139,'QoL DATA'!$A$17:$A$228,0),MATCH(T$3,'QoL DATA'!$C$16:$WWY$16,0)),"-")</f>
        <v>4.1108282354665002</v>
      </c>
      <c r="U139" s="301">
        <f>IFERROR(INDEX('QoL DATA'!$C$17:$WWY$228,MATCH($B139,'QoL DATA'!$A$17:$A$228,0),MATCH(U$3,'QoL DATA'!$C$16:$WWY$16,0)),"-")</f>
        <v>38.9953710454214</v>
      </c>
      <c r="V139" s="301">
        <f>IFERROR(INDEX('QoL DATA'!$C$17:$WWY$228,MATCH($B139,'QoL DATA'!$A$17:$A$228,0),MATCH(V$3,'QoL DATA'!$C$16:$WWY$16,0)),"-")</f>
        <v>1.3178759538</v>
      </c>
      <c r="W139" s="301">
        <f>IFERROR(INDEX('QoL DATA'!$C$17:$WWY$228,MATCH($B139,'QoL DATA'!$A$17:$A$228,0),MATCH(W$3,'QoL DATA'!$C$16:$WWY$16,0)),"-")</f>
        <v>68.703268131000002</v>
      </c>
      <c r="X139" s="301" t="str">
        <f>IFERROR(INDEX('QoL DATA'!$C$17:$WWY$228,MATCH($B139,'QoL DATA'!$A$17:$A$228,0),MATCH(X$3,'QoL DATA'!$C$16:$WWY$16,0)),"-")</f>
        <v>-</v>
      </c>
      <c r="Y139" s="301">
        <f>IFERROR(INDEX('QoL DATA'!$C$17:$WWY$228,MATCH($B139,'QoL DATA'!$A$17:$A$228,0),MATCH(Y$3,'QoL DATA'!$C$16:$WWY$16,0)),"-")</f>
        <v>1155.47</v>
      </c>
      <c r="Z139" s="301">
        <f>IFERROR(INDEX('QoL DATA'!$C$17:$WWY$228,MATCH($B139,'QoL DATA'!$A$17:$A$228,0),MATCH(Z$3,'QoL DATA'!$C$16:$WWY$16,0)),"-")</f>
        <v>5.85</v>
      </c>
      <c r="AA139" s="301">
        <f>IFERROR(INDEX('QoL DATA'!$C$17:$WWY$228,MATCH($B139,'QoL DATA'!$A$17:$A$228,0),MATCH(AA$3,'QoL DATA'!$C$16:$WWY$16,0)),"-")</f>
        <v>3.8275070170961975E-2</v>
      </c>
      <c r="AB139" s="301">
        <f>IFERROR(INDEX('QoL DATA'!$C$17:$WWY$228,MATCH($B139,'QoL DATA'!$A$17:$A$228,0),MATCH(AB$3,'QoL DATA'!$C$16:$WWY$16,0)),"-")</f>
        <v>1.75</v>
      </c>
      <c r="AC139" s="301">
        <f>IFERROR(INDEX('QoL DATA'!$C$17:$WWY$228,MATCH($B139,'QoL DATA'!$A$17:$A$228,0),MATCH(AC$3,'QoL DATA'!$C$16:$WWY$16,0)),"-")</f>
        <v>8962.31</v>
      </c>
      <c r="AD139" s="301">
        <f>IFERROR(INDEX('QoL DATA'!$C$17:$WWY$228,MATCH($B139,'QoL DATA'!$A$17:$A$228,0),MATCH(AD$3,'QoL DATA'!$C$16:$WWY$16,0)),"-")</f>
        <v>11.611880419308914</v>
      </c>
      <c r="AE139" s="301">
        <f>IFERROR(INDEX('QoL DATA'!$C$17:$WWY$228,MATCH($B139,'QoL DATA'!$A$17:$A$228,0),MATCH(AE$3,'QoL DATA'!$C$16:$WWY$16,0)),"-")</f>
        <v>24.20245398773006</v>
      </c>
      <c r="AF139" s="301">
        <f>IFERROR(INDEX('QoL DATA'!$C$17:$WWY$228,MATCH($B139,'QoL DATA'!$A$17:$A$228,0),MATCH(AF$3,'QoL DATA'!$C$16:$WWY$16,0)),"-")</f>
        <v>15.1</v>
      </c>
      <c r="AG139" s="301">
        <f>IFERROR(INDEX('QoL DATA'!$C$17:$WWY$228,MATCH($B139,'QoL DATA'!$A$17:$A$228,0),MATCH(AG$3,'QoL DATA'!$C$16:$WWY$16,0)),"-")</f>
        <v>16.53</v>
      </c>
      <c r="AH139" s="301" t="str">
        <f>IFERROR(INDEX('QoL DATA'!$C$17:$WWY$228,MATCH($B139,'QoL DATA'!$A$17:$A$228,0),MATCH(AH$3,'QoL DATA'!$C$16:$WWY$16,0)),"-")</f>
        <v>-</v>
      </c>
      <c r="AI139" s="301">
        <f>IFERROR(INDEX('QoL DATA'!$C$17:$WWY$228,MATCH($B139,'QoL DATA'!$A$17:$A$228,0),MATCH(AI$3,'QoL DATA'!$C$16:$WWY$16,0)),"-")</f>
        <v>0</v>
      </c>
      <c r="AJ139" s="301">
        <f>IFERROR(INDEX('QoL DATA'!$C$17:$WWY$228,MATCH($B139,'QoL DATA'!$A$17:$A$228,0),MATCH(AJ$3,'QoL DATA'!$C$16:$WWY$16,0)),"-")</f>
        <v>97.744073504273473</v>
      </c>
      <c r="AK139" s="301">
        <f>IFERROR(INDEX('QoL DATA'!$C$17:$WWY$228,MATCH($B139,'QoL DATA'!$A$17:$A$228,0),MATCH(AK$3,'QoL DATA'!$C$16:$WWY$16,0)),"-")</f>
        <v>17.079999999999998</v>
      </c>
      <c r="AL139" s="301">
        <f>IFERROR(INDEX('QoL DATA'!$C$17:$WWY$228,MATCH($B139,'QoL DATA'!$A$17:$A$228,0),MATCH(AL$3,'QoL DATA'!$C$16:$WWY$16,0)),"-")</f>
        <v>15.55</v>
      </c>
      <c r="AM139" s="301">
        <f>IFERROR(INDEX('QoL DATA'!$C$17:$WWY$228,MATCH($B139,'QoL DATA'!$A$17:$A$228,0),MATCH(AM$3,'QoL DATA'!$C$16:$WWY$16,0)),"-")</f>
        <v>6.9</v>
      </c>
      <c r="AN139" s="301">
        <f>IFERROR(INDEX('QoL DATA'!$C$17:$WWY$228,MATCH($B139,'QoL DATA'!$A$17:$A$228,0),MATCH(AN$3,'QoL DATA'!$C$16:$WWY$16,0)),"-")</f>
        <v>64.040000000000006</v>
      </c>
      <c r="AO139" s="301">
        <f>IFERROR(INDEX('QoL DATA'!$C$17:$WWY$228,MATCH($B139,'QoL DATA'!$A$17:$A$228,0),MATCH(AO$3,'QoL DATA'!$C$16:$WWY$16,0)),"-")</f>
        <v>2.0869785656841149</v>
      </c>
      <c r="AP139" s="301">
        <f>IFERROR(INDEX('QoL DATA'!$C$17:$WWY$228,MATCH($B139,'QoL DATA'!$A$17:$A$228,0),MATCH(AP$3,'QoL DATA'!$C$16:$WWY$16,0)),"-")</f>
        <v>78.52</v>
      </c>
      <c r="AQ139" s="301">
        <f>IFERROR(INDEX('QoL DATA'!$C$17:$WWY$228,MATCH($B139,'QoL DATA'!$A$17:$A$228,0),MATCH(AQ$3,'QoL DATA'!$C$16:$WWY$16,0)),"-")</f>
        <v>54.905808477237052</v>
      </c>
      <c r="AR139" s="301">
        <f>IFERROR(INDEX('QoL DATA'!$C$17:$WWY$228,MATCH($B139,'QoL DATA'!$A$17:$A$228,0),MATCH(AR$3,'QoL DATA'!$C$16:$WWY$16,0)),"-")</f>
        <v>3.72</v>
      </c>
      <c r="AS139" s="301">
        <f>IFERROR(INDEX('QoL DATA'!$C$17:$WWY$228,MATCH($B139,'QoL DATA'!$A$17:$A$228,0),MATCH(AS$3,'QoL DATA'!$C$16:$WWY$16,0)),"-")</f>
        <v>3.5650005265475562</v>
      </c>
      <c r="AT139" s="301">
        <f>IFERROR(INDEX('QoL DATA'!$C$17:$WWY$228,MATCH($B139,'QoL DATA'!$A$17:$A$228,0),MATCH(AT$3,'QoL DATA'!$C$16:$WWY$16,0)),"-")</f>
        <v>36.197037344928141</v>
      </c>
      <c r="AU139" s="327"/>
    </row>
    <row r="140" spans="1:47">
      <c r="A140" s="325" t="str">
        <f>'TQoL Indexes'!B118</f>
        <v>Mozirje</v>
      </c>
      <c r="B140" s="326">
        <f>'TQoL Indexes'!C118</f>
        <v>79</v>
      </c>
      <c r="C140" s="301">
        <f>IFERROR(INDEX('QoL DATA'!$C$17:$WWY$228,MATCH($B140,'QoL DATA'!$A$17:$A$228,0),MATCH(C$3,'QoL DATA'!$C$16:$WWY$16,0)),"-")</f>
        <v>79.893617021276597</v>
      </c>
      <c r="D140" s="301">
        <f>IFERROR(INDEX('QoL DATA'!$C$17:$WWY$228,MATCH($B140,'QoL DATA'!$A$17:$A$228,0),MATCH(D$3,'QoL DATA'!$C$16:$WWY$16,0)),"-")</f>
        <v>102.3</v>
      </c>
      <c r="E140" s="301">
        <f>IFERROR(INDEX('QoL DATA'!$C$17:$WWY$228,MATCH($B140,'QoL DATA'!$A$17:$A$228,0),MATCH(E$3,'QoL DATA'!$C$16:$WWY$16,0)),"-")</f>
        <v>388.9</v>
      </c>
      <c r="F140" s="301">
        <f>IFERROR(INDEX('QoL DATA'!$C$17:$WWY$228,MATCH($B140,'QoL DATA'!$A$17:$A$228,0),MATCH(F$3,'QoL DATA'!$C$16:$WWY$16,0)),"-")</f>
        <v>76.376146788990823</v>
      </c>
      <c r="G140" s="301">
        <f>IFERROR(INDEX('QoL DATA'!$C$17:$WWY$228,MATCH($B140,'QoL DATA'!$A$17:$A$228,0),MATCH(G$3,'QoL DATA'!$C$16:$WWY$16,0)),"-")</f>
        <v>83.922018348623851</v>
      </c>
      <c r="H140" s="301">
        <f>IFERROR(INDEX('QoL DATA'!$C$17:$WWY$228,MATCH($B140,'QoL DATA'!$A$17:$A$228,0),MATCH(H$3,'QoL DATA'!$C$16:$WWY$16,0)),"-")</f>
        <v>4</v>
      </c>
      <c r="I140" s="301">
        <f>IFERROR(INDEX('QoL DATA'!$C$17:$WWY$228,MATCH($B140,'QoL DATA'!$A$17:$A$228,0),MATCH(I$3,'QoL DATA'!$C$16:$WWY$16,0)),"-")</f>
        <v>69.769119769119769</v>
      </c>
      <c r="J140" s="301">
        <f>IFERROR(INDEX('QoL DATA'!$C$17:$WWY$228,MATCH($B140,'QoL DATA'!$A$17:$A$228,0),MATCH(J$3,'QoL DATA'!$C$16:$WWY$16,0)),"-")</f>
        <v>85.22935779816514</v>
      </c>
      <c r="K140" s="301">
        <f>IFERROR(INDEX('QoL DATA'!$C$17:$WWY$228,MATCH($B140,'QoL DATA'!$A$17:$A$228,0),MATCH(K$3,'QoL DATA'!$C$16:$WWY$16,0)),"-")</f>
        <v>4.2300000000000004</v>
      </c>
      <c r="L140" s="301">
        <f>IFERROR(INDEX('QoL DATA'!$C$17:$WWY$228,MATCH($B140,'QoL DATA'!$A$17:$A$228,0),MATCH(L$3,'QoL DATA'!$C$16:$WWY$16,0)),"-")</f>
        <v>34.295081967213115</v>
      </c>
      <c r="M140" s="301">
        <f>IFERROR(INDEX('QoL DATA'!$C$17:$WWY$228,MATCH($B140,'QoL DATA'!$A$17:$A$228,0),MATCH(M$3,'QoL DATA'!$C$16:$WWY$16,0)),"-")</f>
        <v>25.7</v>
      </c>
      <c r="N140" s="301">
        <f>IFERROR(INDEX('QoL DATA'!$C$17:$WWY$228,MATCH($B140,'QoL DATA'!$A$17:$A$228,0),MATCH(N$3,'QoL DATA'!$C$16:$WWY$16,0)),"-")</f>
        <v>59</v>
      </c>
      <c r="O140" s="301">
        <f>IFERROR(INDEX('QoL DATA'!$C$17:$WWY$228,MATCH($B140,'QoL DATA'!$A$17:$A$228,0),MATCH(O$3,'QoL DATA'!$C$16:$WWY$16,0)),"-")</f>
        <v>3.1524905123339657</v>
      </c>
      <c r="P140" s="301">
        <f>IFERROR(INDEX('QoL DATA'!$C$17:$WWY$228,MATCH($B140,'QoL DATA'!$A$17:$A$228,0),MATCH(P$3,'QoL DATA'!$C$16:$WWY$16,0)),"-")</f>
        <v>74.105504587155963</v>
      </c>
      <c r="Q140" s="301" t="str">
        <f>IFERROR(INDEX('QoL DATA'!$C$17:$WWY$228,MATCH($B140,'QoL DATA'!$A$17:$A$228,0),MATCH(Q$3,'QoL DATA'!$C$16:$WWY$16,0)),"-")</f>
        <v>-</v>
      </c>
      <c r="R140" s="301" t="str">
        <f>IFERROR(INDEX('QoL DATA'!$C$17:$WWY$228,MATCH($B140,'QoL DATA'!$A$17:$A$228,0),MATCH(R$3,'QoL DATA'!$C$16:$WWY$16,0)),"-")</f>
        <v>-</v>
      </c>
      <c r="S140" s="301">
        <f>IFERROR(INDEX('QoL DATA'!$C$17:$WWY$228,MATCH($B140,'QoL DATA'!$A$17:$A$228,0),MATCH(S$3,'QoL DATA'!$C$16:$WWY$16,0)),"-")</f>
        <v>24.195499637067506</v>
      </c>
      <c r="T140" s="301">
        <f>IFERROR(INDEX('QoL DATA'!$C$17:$WWY$228,MATCH($B140,'QoL DATA'!$A$17:$A$228,0),MATCH(T$3,'QoL DATA'!$C$16:$WWY$16,0)),"-")</f>
        <v>3.5311218784942229</v>
      </c>
      <c r="U140" s="301">
        <f>IFERROR(INDEX('QoL DATA'!$C$17:$WWY$228,MATCH($B140,'QoL DATA'!$A$17:$A$228,0),MATCH(U$3,'QoL DATA'!$C$16:$WWY$16,0)),"-")</f>
        <v>65.741375622068304</v>
      </c>
      <c r="V140" s="301">
        <f>IFERROR(INDEX('QoL DATA'!$C$17:$WWY$228,MATCH($B140,'QoL DATA'!$A$17:$A$228,0),MATCH(V$3,'QoL DATA'!$C$16:$WWY$16,0)),"-")</f>
        <v>0.67892931272299994</v>
      </c>
      <c r="W140" s="301">
        <f>IFERROR(INDEX('QoL DATA'!$C$17:$WWY$228,MATCH($B140,'QoL DATA'!$A$17:$A$228,0),MATCH(W$3,'QoL DATA'!$C$16:$WWY$16,0)),"-")</f>
        <v>29.453283518599999</v>
      </c>
      <c r="X140" s="301" t="str">
        <f>IFERROR(INDEX('QoL DATA'!$C$17:$WWY$228,MATCH($B140,'QoL DATA'!$A$17:$A$228,0),MATCH(X$3,'QoL DATA'!$C$16:$WWY$16,0)),"-")</f>
        <v>-</v>
      </c>
      <c r="Y140" s="301">
        <f>IFERROR(INDEX('QoL DATA'!$C$17:$WWY$228,MATCH($B140,'QoL DATA'!$A$17:$A$228,0),MATCH(Y$3,'QoL DATA'!$C$16:$WWY$16,0)),"-")</f>
        <v>843.09</v>
      </c>
      <c r="Z140" s="301">
        <f>IFERROR(INDEX('QoL DATA'!$C$17:$WWY$228,MATCH($B140,'QoL DATA'!$A$17:$A$228,0),MATCH(Z$3,'QoL DATA'!$C$16:$WWY$16,0)),"-")</f>
        <v>5.42</v>
      </c>
      <c r="AA140" s="301">
        <f>IFERROR(INDEX('QoL DATA'!$C$17:$WWY$228,MATCH($B140,'QoL DATA'!$A$17:$A$228,0),MATCH(AA$3,'QoL DATA'!$C$16:$WWY$16,0)),"-")</f>
        <v>0.10105269026660488</v>
      </c>
      <c r="AB140" s="301">
        <f>IFERROR(INDEX('QoL DATA'!$C$17:$WWY$228,MATCH($B140,'QoL DATA'!$A$17:$A$228,0),MATCH(AB$3,'QoL DATA'!$C$16:$WWY$16,0)),"-")</f>
        <v>1.31</v>
      </c>
      <c r="AC140" s="301">
        <f>IFERROR(INDEX('QoL DATA'!$C$17:$WWY$228,MATCH($B140,'QoL DATA'!$A$17:$A$228,0),MATCH(AC$3,'QoL DATA'!$C$16:$WWY$16,0)),"-")</f>
        <v>10543.93</v>
      </c>
      <c r="AD140" s="301">
        <f>IFERROR(INDEX('QoL DATA'!$C$17:$WWY$228,MATCH($B140,'QoL DATA'!$A$17:$A$228,0),MATCH(AD$3,'QoL DATA'!$C$16:$WWY$16,0)),"-")</f>
        <v>7.7553567713750784</v>
      </c>
      <c r="AE140" s="301">
        <f>IFERROR(INDEX('QoL DATA'!$C$17:$WWY$228,MATCH($B140,'QoL DATA'!$A$17:$A$228,0),MATCH(AE$3,'QoL DATA'!$C$16:$WWY$16,0)),"-")</f>
        <v>32.362030905077262</v>
      </c>
      <c r="AF140" s="301">
        <f>IFERROR(INDEX('QoL DATA'!$C$17:$WWY$228,MATCH($B140,'QoL DATA'!$A$17:$A$228,0),MATCH(AF$3,'QoL DATA'!$C$16:$WWY$16,0)),"-")</f>
        <v>12.4</v>
      </c>
      <c r="AG140" s="301">
        <f>IFERROR(INDEX('QoL DATA'!$C$17:$WWY$228,MATCH($B140,'QoL DATA'!$A$17:$A$228,0),MATCH(AG$3,'QoL DATA'!$C$16:$WWY$16,0)),"-")</f>
        <v>23.23</v>
      </c>
      <c r="AH140" s="301" t="str">
        <f>IFERROR(INDEX('QoL DATA'!$C$17:$WWY$228,MATCH($B140,'QoL DATA'!$A$17:$A$228,0),MATCH(AH$3,'QoL DATA'!$C$16:$WWY$16,0)),"-")</f>
        <v>-</v>
      </c>
      <c r="AI140" s="301">
        <f>IFERROR(INDEX('QoL DATA'!$C$17:$WWY$228,MATCH($B140,'QoL DATA'!$A$17:$A$228,0),MATCH(AI$3,'QoL DATA'!$C$16:$WWY$16,0)),"-")</f>
        <v>173.97776264591442</v>
      </c>
      <c r="AJ140" s="301">
        <f>IFERROR(INDEX('QoL DATA'!$C$17:$WWY$228,MATCH($B140,'QoL DATA'!$A$17:$A$228,0),MATCH(AJ$3,'QoL DATA'!$C$16:$WWY$16,0)),"-")</f>
        <v>131.95058909563662</v>
      </c>
      <c r="AK140" s="301">
        <f>IFERROR(INDEX('QoL DATA'!$C$17:$WWY$228,MATCH($B140,'QoL DATA'!$A$17:$A$228,0),MATCH(AK$3,'QoL DATA'!$C$16:$WWY$16,0)),"-")</f>
        <v>9.68</v>
      </c>
      <c r="AL140" s="301">
        <f>IFERROR(INDEX('QoL DATA'!$C$17:$WWY$228,MATCH($B140,'QoL DATA'!$A$17:$A$228,0),MATCH(AL$3,'QoL DATA'!$C$16:$WWY$16,0)),"-")</f>
        <v>16.55</v>
      </c>
      <c r="AM140" s="301">
        <f>IFERROR(INDEX('QoL DATA'!$C$17:$WWY$228,MATCH($B140,'QoL DATA'!$A$17:$A$228,0),MATCH(AM$3,'QoL DATA'!$C$16:$WWY$16,0)),"-")</f>
        <v>7.3</v>
      </c>
      <c r="AN140" s="301">
        <f>IFERROR(INDEX('QoL DATA'!$C$17:$WWY$228,MATCH($B140,'QoL DATA'!$A$17:$A$228,0),MATCH(AN$3,'QoL DATA'!$C$16:$WWY$16,0)),"-")</f>
        <v>64.44</v>
      </c>
      <c r="AO140" s="301">
        <f>IFERROR(INDEX('QoL DATA'!$C$17:$WWY$228,MATCH($B140,'QoL DATA'!$A$17:$A$228,0),MATCH(AO$3,'QoL DATA'!$C$16:$WWY$16,0)),"-")</f>
        <v>2.6571817034087597</v>
      </c>
      <c r="AP140" s="301">
        <f>IFERROR(INDEX('QoL DATA'!$C$17:$WWY$228,MATCH($B140,'QoL DATA'!$A$17:$A$228,0),MATCH(AP$3,'QoL DATA'!$C$16:$WWY$16,0)),"-")</f>
        <v>73.91</v>
      </c>
      <c r="AQ140" s="301">
        <f>IFERROR(INDEX('QoL DATA'!$C$17:$WWY$228,MATCH($B140,'QoL DATA'!$A$17:$A$228,0),MATCH(AQ$3,'QoL DATA'!$C$16:$WWY$16,0)),"-")</f>
        <v>57.554170376966461</v>
      </c>
      <c r="AR140" s="301">
        <f>IFERROR(INDEX('QoL DATA'!$C$17:$WWY$228,MATCH($B140,'QoL DATA'!$A$17:$A$228,0),MATCH(AR$3,'QoL DATA'!$C$16:$WWY$16,0)),"-")</f>
        <v>3.58</v>
      </c>
      <c r="AS140" s="301">
        <f>IFERROR(INDEX('QoL DATA'!$C$17:$WWY$228,MATCH($B140,'QoL DATA'!$A$17:$A$228,0),MATCH(AS$3,'QoL DATA'!$C$16:$WWY$16,0)),"-")</f>
        <v>2.3707298996357915</v>
      </c>
      <c r="AT140" s="301">
        <f>IFERROR(INDEX('QoL DATA'!$C$17:$WWY$228,MATCH($B140,'QoL DATA'!$A$17:$A$228,0),MATCH(AT$3,'QoL DATA'!$C$16:$WWY$16,0)),"-")</f>
        <v>65.271593250640578</v>
      </c>
      <c r="AU140" s="327"/>
    </row>
    <row r="141" spans="1:47">
      <c r="A141" s="325" t="str">
        <f>'TQoL Indexes'!B119</f>
        <v>Murska Sobota</v>
      </c>
      <c r="B141" s="326">
        <f>'TQoL Indexes'!C119</f>
        <v>80</v>
      </c>
      <c r="C141" s="301">
        <f>IFERROR(INDEX('QoL DATA'!$C$17:$WWY$228,MATCH($B141,'QoL DATA'!$A$17:$A$228,0),MATCH(C$3,'QoL DATA'!$C$16:$WWY$16,0)),"-")</f>
        <v>96.623722789871167</v>
      </c>
      <c r="D141" s="301">
        <f>IFERROR(INDEX('QoL DATA'!$C$17:$WWY$228,MATCH($B141,'QoL DATA'!$A$17:$A$228,0),MATCH(D$3,'QoL DATA'!$C$16:$WWY$16,0)),"-")</f>
        <v>86</v>
      </c>
      <c r="E141" s="301">
        <f>IFERROR(INDEX('QoL DATA'!$C$17:$WWY$228,MATCH($B141,'QoL DATA'!$A$17:$A$228,0),MATCH(E$3,'QoL DATA'!$C$16:$WWY$16,0)),"-")</f>
        <v>416.1</v>
      </c>
      <c r="F141" s="301">
        <f>IFERROR(INDEX('QoL DATA'!$C$17:$WWY$228,MATCH($B141,'QoL DATA'!$A$17:$A$228,0),MATCH(F$3,'QoL DATA'!$C$16:$WWY$16,0)),"-")</f>
        <v>97.989869368168485</v>
      </c>
      <c r="G141" s="301">
        <f>IFERROR(INDEX('QoL DATA'!$C$17:$WWY$228,MATCH($B141,'QoL DATA'!$A$17:$A$228,0),MATCH(G$3,'QoL DATA'!$C$16:$WWY$16,0)),"-")</f>
        <v>99.97867235403892</v>
      </c>
      <c r="H141" s="301">
        <f>IFERROR(INDEX('QoL DATA'!$C$17:$WWY$228,MATCH($B141,'QoL DATA'!$A$17:$A$228,0),MATCH(H$3,'QoL DATA'!$C$16:$WWY$16,0)),"-")</f>
        <v>3</v>
      </c>
      <c r="I141" s="301">
        <f>IFERROR(INDEX('QoL DATA'!$C$17:$WWY$228,MATCH($B141,'QoL DATA'!$A$17:$A$228,0),MATCH(I$3,'QoL DATA'!$C$16:$WWY$16,0)),"-")</f>
        <v>96.788413098236788</v>
      </c>
      <c r="J141" s="301">
        <f>IFERROR(INDEX('QoL DATA'!$C$17:$WWY$228,MATCH($B141,'QoL DATA'!$A$17:$A$228,0),MATCH(J$3,'QoL DATA'!$C$16:$WWY$16,0)),"-")</f>
        <v>100</v>
      </c>
      <c r="K141" s="301">
        <f>IFERROR(INDEX('QoL DATA'!$C$17:$WWY$228,MATCH($B141,'QoL DATA'!$A$17:$A$228,0),MATCH(K$3,'QoL DATA'!$C$16:$WWY$16,0)),"-")</f>
        <v>88.64</v>
      </c>
      <c r="L141" s="301">
        <f>IFERROR(INDEX('QoL DATA'!$C$17:$WWY$228,MATCH($B141,'QoL DATA'!$A$17:$A$228,0),MATCH(L$3,'QoL DATA'!$C$16:$WWY$16,0)),"-")</f>
        <v>3.5594531854526696</v>
      </c>
      <c r="M141" s="301">
        <f>IFERROR(INDEX('QoL DATA'!$C$17:$WWY$228,MATCH($B141,'QoL DATA'!$A$17:$A$228,0),MATCH(M$3,'QoL DATA'!$C$16:$WWY$16,0)),"-")</f>
        <v>59.8</v>
      </c>
      <c r="N141" s="301">
        <f>IFERROR(INDEX('QoL DATA'!$C$17:$WWY$228,MATCH($B141,'QoL DATA'!$A$17:$A$228,0),MATCH(N$3,'QoL DATA'!$C$16:$WWY$16,0)),"-")</f>
        <v>187.4</v>
      </c>
      <c r="O141" s="301">
        <f>IFERROR(INDEX('QoL DATA'!$C$17:$WWY$228,MATCH($B141,'QoL DATA'!$A$17:$A$228,0),MATCH(O$3,'QoL DATA'!$C$16:$WWY$16,0)),"-")</f>
        <v>6.6606508242346392</v>
      </c>
      <c r="P141" s="301">
        <f>IFERROR(INDEX('QoL DATA'!$C$17:$WWY$228,MATCH($B141,'QoL DATA'!$A$17:$A$228,0),MATCH(P$3,'QoL DATA'!$C$16:$WWY$16,0)),"-")</f>
        <v>96.411623567048792</v>
      </c>
      <c r="Q141" s="301">
        <f>IFERROR(INDEX('QoL DATA'!$C$17:$WWY$228,MATCH($B141,'QoL DATA'!$A$17:$A$228,0),MATCH(Q$3,'QoL DATA'!$C$16:$WWY$16,0)),"-")</f>
        <v>0</v>
      </c>
      <c r="R141" s="301">
        <f>IFERROR(INDEX('QoL DATA'!$C$17:$WWY$228,MATCH($B141,'QoL DATA'!$A$17:$A$228,0),MATCH(R$3,'QoL DATA'!$C$16:$WWY$16,0)),"-")</f>
        <v>0</v>
      </c>
      <c r="S141" s="301">
        <f>IFERROR(INDEX('QoL DATA'!$C$17:$WWY$228,MATCH($B141,'QoL DATA'!$A$17:$A$228,0),MATCH(S$3,'QoL DATA'!$C$16:$WWY$16,0)),"-")</f>
        <v>26.678049301035106</v>
      </c>
      <c r="T141" s="301">
        <f>IFERROR(INDEX('QoL DATA'!$C$17:$WWY$228,MATCH($B141,'QoL DATA'!$A$17:$A$228,0),MATCH(T$3,'QoL DATA'!$C$16:$WWY$16,0)),"-")</f>
        <v>4.1108282354665002</v>
      </c>
      <c r="U141" s="301">
        <f>IFERROR(INDEX('QoL DATA'!$C$17:$WWY$228,MATCH($B141,'QoL DATA'!$A$17:$A$228,0),MATCH(U$3,'QoL DATA'!$C$16:$WWY$16,0)),"-")</f>
        <v>17.597884392926399</v>
      </c>
      <c r="V141" s="301">
        <f>IFERROR(INDEX('QoL DATA'!$C$17:$WWY$228,MATCH($B141,'QoL DATA'!$A$17:$A$228,0),MATCH(V$3,'QoL DATA'!$C$16:$WWY$16,0)),"-")</f>
        <v>0.65580131723799995</v>
      </c>
      <c r="W141" s="301">
        <f>IFERROR(INDEX('QoL DATA'!$C$17:$WWY$228,MATCH($B141,'QoL DATA'!$A$17:$A$228,0),MATCH(W$3,'QoL DATA'!$C$16:$WWY$16,0)),"-")</f>
        <v>13.962228419100001</v>
      </c>
      <c r="X141" s="301">
        <f>IFERROR(INDEX('QoL DATA'!$C$17:$WWY$228,MATCH($B141,'QoL DATA'!$A$17:$A$228,0),MATCH(X$3,'QoL DATA'!$C$16:$WWY$16,0)),"-")</f>
        <v>0</v>
      </c>
      <c r="Y141" s="301">
        <f>IFERROR(INDEX('QoL DATA'!$C$17:$WWY$228,MATCH($B141,'QoL DATA'!$A$17:$A$228,0),MATCH(Y$3,'QoL DATA'!$C$16:$WWY$16,0)),"-")</f>
        <v>938.4</v>
      </c>
      <c r="Z141" s="301">
        <f>IFERROR(INDEX('QoL DATA'!$C$17:$WWY$228,MATCH($B141,'QoL DATA'!$A$17:$A$228,0),MATCH(Z$3,'QoL DATA'!$C$16:$WWY$16,0)),"-")</f>
        <v>5.65</v>
      </c>
      <c r="AA141" s="301">
        <f>IFERROR(INDEX('QoL DATA'!$C$17:$WWY$228,MATCH($B141,'QoL DATA'!$A$17:$A$228,0),MATCH(AA$3,'QoL DATA'!$C$16:$WWY$16,0)),"-")</f>
        <v>5.937427431442506E-2</v>
      </c>
      <c r="AB141" s="301">
        <f>IFERROR(INDEX('QoL DATA'!$C$17:$WWY$228,MATCH($B141,'QoL DATA'!$A$17:$A$228,0),MATCH(AB$3,'QoL DATA'!$C$16:$WWY$16,0)),"-")</f>
        <v>1.43</v>
      </c>
      <c r="AC141" s="301">
        <f>IFERROR(INDEX('QoL DATA'!$C$17:$WWY$228,MATCH($B141,'QoL DATA'!$A$17:$A$228,0),MATCH(AC$3,'QoL DATA'!$C$16:$WWY$16,0)),"-")</f>
        <v>9758.7800000000007</v>
      </c>
      <c r="AD141" s="301">
        <f>IFERROR(INDEX('QoL DATA'!$C$17:$WWY$228,MATCH($B141,'QoL DATA'!$A$17:$A$228,0),MATCH(AD$3,'QoL DATA'!$C$16:$WWY$16,0)),"-")</f>
        <v>14.709981660990307</v>
      </c>
      <c r="AE141" s="301">
        <f>IFERROR(INDEX('QoL DATA'!$C$17:$WWY$228,MATCH($B141,'QoL DATA'!$A$17:$A$228,0),MATCH(AE$3,'QoL DATA'!$C$16:$WWY$16,0)),"-")</f>
        <v>32.192378551342962</v>
      </c>
      <c r="AF141" s="301">
        <f>IFERROR(INDEX('QoL DATA'!$C$17:$WWY$228,MATCH($B141,'QoL DATA'!$A$17:$A$228,0),MATCH(AF$3,'QoL DATA'!$C$16:$WWY$16,0)),"-")</f>
        <v>15.1</v>
      </c>
      <c r="AG141" s="301">
        <f>IFERROR(INDEX('QoL DATA'!$C$17:$WWY$228,MATCH($B141,'QoL DATA'!$A$17:$A$228,0),MATCH(AG$3,'QoL DATA'!$C$16:$WWY$16,0)),"-")</f>
        <v>26.11</v>
      </c>
      <c r="AH141" s="301">
        <f>IFERROR(INDEX('QoL DATA'!$C$17:$WWY$228,MATCH($B141,'QoL DATA'!$A$17:$A$228,0),MATCH(AH$3,'QoL DATA'!$C$16:$WWY$16,0)),"-")</f>
        <v>0</v>
      </c>
      <c r="AI141" s="301">
        <f>IFERROR(INDEX('QoL DATA'!$C$17:$WWY$228,MATCH($B141,'QoL DATA'!$A$17:$A$228,0),MATCH(AI$3,'QoL DATA'!$C$16:$WWY$16,0)),"-")</f>
        <v>0</v>
      </c>
      <c r="AJ141" s="301">
        <f>IFERROR(INDEX('QoL DATA'!$C$17:$WWY$228,MATCH($B141,'QoL DATA'!$A$17:$A$228,0),MATCH(AJ$3,'QoL DATA'!$C$16:$WWY$16,0)),"-")</f>
        <v>178.49386734458872</v>
      </c>
      <c r="AK141" s="301">
        <f>IFERROR(INDEX('QoL DATA'!$C$17:$WWY$228,MATCH($B141,'QoL DATA'!$A$17:$A$228,0),MATCH(AK$3,'QoL DATA'!$C$16:$WWY$16,0)),"-")</f>
        <v>7.08</v>
      </c>
      <c r="AL141" s="301">
        <f>IFERROR(INDEX('QoL DATA'!$C$17:$WWY$228,MATCH($B141,'QoL DATA'!$A$17:$A$228,0),MATCH(AL$3,'QoL DATA'!$C$16:$WWY$16,0)),"-")</f>
        <v>17.77</v>
      </c>
      <c r="AM141" s="301">
        <f>IFERROR(INDEX('QoL DATA'!$C$17:$WWY$228,MATCH($B141,'QoL DATA'!$A$17:$A$228,0),MATCH(AM$3,'QoL DATA'!$C$16:$WWY$16,0)),"-")</f>
        <v>6.9</v>
      </c>
      <c r="AN141" s="301">
        <f>IFERROR(INDEX('QoL DATA'!$C$17:$WWY$228,MATCH($B141,'QoL DATA'!$A$17:$A$228,0),MATCH(AN$3,'QoL DATA'!$C$16:$WWY$16,0)),"-")</f>
        <v>62.36</v>
      </c>
      <c r="AO141" s="301">
        <f>IFERROR(INDEX('QoL DATA'!$C$17:$WWY$228,MATCH($B141,'QoL DATA'!$A$17:$A$228,0),MATCH(AO$3,'QoL DATA'!$C$16:$WWY$16,0)),"-")</f>
        <v>2.0869785656841149</v>
      </c>
      <c r="AP141" s="301">
        <f>IFERROR(INDEX('QoL DATA'!$C$17:$WWY$228,MATCH($B141,'QoL DATA'!$A$17:$A$228,0),MATCH(AP$3,'QoL DATA'!$C$16:$WWY$16,0)),"-")</f>
        <v>72.73</v>
      </c>
      <c r="AQ141" s="301">
        <f>IFERROR(INDEX('QoL DATA'!$C$17:$WWY$228,MATCH($B141,'QoL DATA'!$A$17:$A$228,0),MATCH(AQ$3,'QoL DATA'!$C$16:$WWY$16,0)),"-")</f>
        <v>52.018584793118606</v>
      </c>
      <c r="AR141" s="301">
        <f>IFERROR(INDEX('QoL DATA'!$C$17:$WWY$228,MATCH($B141,'QoL DATA'!$A$17:$A$228,0),MATCH(AR$3,'QoL DATA'!$C$16:$WWY$16,0)),"-")</f>
        <v>3.72</v>
      </c>
      <c r="AS141" s="301">
        <f>IFERROR(INDEX('QoL DATA'!$C$17:$WWY$228,MATCH($B141,'QoL DATA'!$A$17:$A$228,0),MATCH(AS$3,'QoL DATA'!$C$16:$WWY$16,0)),"-")</f>
        <v>5.9754772338418292</v>
      </c>
      <c r="AT141" s="301">
        <f>IFERROR(INDEX('QoL DATA'!$C$17:$WWY$228,MATCH($B141,'QoL DATA'!$A$17:$A$228,0),MATCH(AT$3,'QoL DATA'!$C$16:$WWY$16,0)),"-")</f>
        <v>13.43004087118009</v>
      </c>
      <c r="AU141" s="327"/>
    </row>
    <row r="142" spans="1:47">
      <c r="A142" s="325" t="str">
        <f>'TQoL Indexes'!B120</f>
        <v>Muta</v>
      </c>
      <c r="B142" s="326">
        <f>'TQoL Indexes'!C120</f>
        <v>81</v>
      </c>
      <c r="C142" s="301">
        <f>IFERROR(INDEX('QoL DATA'!$C$17:$WWY$228,MATCH($B142,'QoL DATA'!$A$17:$A$228,0),MATCH(C$3,'QoL DATA'!$C$16:$WWY$16,0)),"-")</f>
        <v>99</v>
      </c>
      <c r="D142" s="301">
        <f>IFERROR(INDEX('QoL DATA'!$C$17:$WWY$228,MATCH($B142,'QoL DATA'!$A$17:$A$228,0),MATCH(D$3,'QoL DATA'!$C$16:$WWY$16,0)),"-")</f>
        <v>93.6</v>
      </c>
      <c r="E142" s="301">
        <f>IFERROR(INDEX('QoL DATA'!$C$17:$WWY$228,MATCH($B142,'QoL DATA'!$A$17:$A$228,0),MATCH(E$3,'QoL DATA'!$C$16:$WWY$16,0)),"-")</f>
        <v>373.5</v>
      </c>
      <c r="F142" s="301">
        <f>IFERROR(INDEX('QoL DATA'!$C$17:$WWY$228,MATCH($B142,'QoL DATA'!$A$17:$A$228,0),MATCH(F$3,'QoL DATA'!$C$16:$WWY$16,0)),"-")</f>
        <v>67.5</v>
      </c>
      <c r="G142" s="301">
        <f>IFERROR(INDEX('QoL DATA'!$C$17:$WWY$228,MATCH($B142,'QoL DATA'!$A$17:$A$228,0),MATCH(G$3,'QoL DATA'!$C$16:$WWY$16,0)),"-")</f>
        <v>86.598837209302332</v>
      </c>
      <c r="H142" s="301">
        <f>IFERROR(INDEX('QoL DATA'!$C$17:$WWY$228,MATCH($B142,'QoL DATA'!$A$17:$A$228,0),MATCH(H$3,'QoL DATA'!$C$16:$WWY$16,0)),"-")</f>
        <v>3</v>
      </c>
      <c r="I142" s="301">
        <f>IFERROR(INDEX('QoL DATA'!$C$17:$WWY$228,MATCH($B142,'QoL DATA'!$A$17:$A$228,0),MATCH(I$3,'QoL DATA'!$C$16:$WWY$16,0)),"-")</f>
        <v>79.542119166422083</v>
      </c>
      <c r="J142" s="301">
        <f>IFERROR(INDEX('QoL DATA'!$C$17:$WWY$228,MATCH($B142,'QoL DATA'!$A$17:$A$228,0),MATCH(J$3,'QoL DATA'!$C$16:$WWY$16,0)),"-")</f>
        <v>88.488372093023258</v>
      </c>
      <c r="K142" s="301">
        <f>IFERROR(INDEX('QoL DATA'!$C$17:$WWY$228,MATCH($B142,'QoL DATA'!$A$17:$A$228,0),MATCH(K$3,'QoL DATA'!$C$16:$WWY$16,0)),"-")</f>
        <v>11.91</v>
      </c>
      <c r="L142" s="301">
        <f>IFERROR(INDEX('QoL DATA'!$C$17:$WWY$228,MATCH($B142,'QoL DATA'!$A$17:$A$228,0),MATCH(L$3,'QoL DATA'!$C$16:$WWY$16,0)),"-")</f>
        <v>4.6511627906976747</v>
      </c>
      <c r="M142" s="301">
        <f>IFERROR(INDEX('QoL DATA'!$C$17:$WWY$228,MATCH($B142,'QoL DATA'!$A$17:$A$228,0),MATCH(M$3,'QoL DATA'!$C$16:$WWY$16,0)),"-")</f>
        <v>35.200000000000003</v>
      </c>
      <c r="N142" s="301">
        <f>IFERROR(INDEX('QoL DATA'!$C$17:$WWY$228,MATCH($B142,'QoL DATA'!$A$17:$A$228,0),MATCH(N$3,'QoL DATA'!$C$16:$WWY$16,0)),"-")</f>
        <v>88.4</v>
      </c>
      <c r="O142" s="301">
        <f>IFERROR(INDEX('QoL DATA'!$C$17:$WWY$228,MATCH($B142,'QoL DATA'!$A$17:$A$228,0),MATCH(O$3,'QoL DATA'!$C$16:$WWY$16,0)),"-")</f>
        <v>1.0251244509516837</v>
      </c>
      <c r="P142" s="301">
        <f>IFERROR(INDEX('QoL DATA'!$C$17:$WWY$228,MATCH($B142,'QoL DATA'!$A$17:$A$228,0),MATCH(P$3,'QoL DATA'!$C$16:$WWY$16,0)),"-")</f>
        <v>73.95348837209302</v>
      </c>
      <c r="Q142" s="301" t="str">
        <f>IFERROR(INDEX('QoL DATA'!$C$17:$WWY$228,MATCH($B142,'QoL DATA'!$A$17:$A$228,0),MATCH(Q$3,'QoL DATA'!$C$16:$WWY$16,0)),"-")</f>
        <v>-</v>
      </c>
      <c r="R142" s="301" t="str">
        <f>IFERROR(INDEX('QoL DATA'!$C$17:$WWY$228,MATCH($B142,'QoL DATA'!$A$17:$A$228,0),MATCH(R$3,'QoL DATA'!$C$16:$WWY$16,0)),"-")</f>
        <v>-</v>
      </c>
      <c r="S142" s="301">
        <f>IFERROR(INDEX('QoL DATA'!$C$17:$WWY$228,MATCH($B142,'QoL DATA'!$A$17:$A$228,0),MATCH(S$3,'QoL DATA'!$C$16:$WWY$16,0)),"-")</f>
        <v>146.75667742882302</v>
      </c>
      <c r="T142" s="301">
        <f>IFERROR(INDEX('QoL DATA'!$C$17:$WWY$228,MATCH($B142,'QoL DATA'!$A$17:$A$228,0),MATCH(T$3,'QoL DATA'!$C$16:$WWY$16,0)),"-")</f>
        <v>3.7892522470835726</v>
      </c>
      <c r="U142" s="301">
        <f>IFERROR(INDEX('QoL DATA'!$C$17:$WWY$228,MATCH($B142,'QoL DATA'!$A$17:$A$228,0),MATCH(U$3,'QoL DATA'!$C$16:$WWY$16,0)),"-")</f>
        <v>62.489307632294803</v>
      </c>
      <c r="V142" s="301">
        <f>IFERROR(INDEX('QoL DATA'!$C$17:$WWY$228,MATCH($B142,'QoL DATA'!$A$17:$A$228,0),MATCH(V$3,'QoL DATA'!$C$16:$WWY$16,0)),"-")</f>
        <v>0.88172929238200004</v>
      </c>
      <c r="W142" s="301">
        <f>IFERROR(INDEX('QoL DATA'!$C$17:$WWY$228,MATCH($B142,'QoL DATA'!$A$17:$A$228,0),MATCH(W$3,'QoL DATA'!$C$16:$WWY$16,0)),"-")</f>
        <v>70.634505776599994</v>
      </c>
      <c r="X142" s="301" t="str">
        <f>IFERROR(INDEX('QoL DATA'!$C$17:$WWY$228,MATCH($B142,'QoL DATA'!$A$17:$A$228,0),MATCH(X$3,'QoL DATA'!$C$16:$WWY$16,0)),"-")</f>
        <v>-</v>
      </c>
      <c r="Y142" s="301">
        <f>IFERROR(INDEX('QoL DATA'!$C$17:$WWY$228,MATCH($B142,'QoL DATA'!$A$17:$A$228,0),MATCH(Y$3,'QoL DATA'!$C$16:$WWY$16,0)),"-")</f>
        <v>938.49</v>
      </c>
      <c r="Z142" s="301">
        <f>IFERROR(INDEX('QoL DATA'!$C$17:$WWY$228,MATCH($B142,'QoL DATA'!$A$17:$A$228,0),MATCH(Z$3,'QoL DATA'!$C$16:$WWY$16,0)),"-")</f>
        <v>5.86</v>
      </c>
      <c r="AA142" s="301">
        <f>IFERROR(INDEX('QoL DATA'!$C$17:$WWY$228,MATCH($B142,'QoL DATA'!$A$17:$A$228,0),MATCH(AA$3,'QoL DATA'!$C$16:$WWY$16,0)),"-")</f>
        <v>5.8481242141583081E-2</v>
      </c>
      <c r="AB142" s="301">
        <f>IFERROR(INDEX('QoL DATA'!$C$17:$WWY$228,MATCH($B142,'QoL DATA'!$A$17:$A$228,0),MATCH(AB$3,'QoL DATA'!$C$16:$WWY$16,0)),"-")</f>
        <v>2.12</v>
      </c>
      <c r="AC142" s="301">
        <f>IFERROR(INDEX('QoL DATA'!$C$17:$WWY$228,MATCH($B142,'QoL DATA'!$A$17:$A$228,0),MATCH(AC$3,'QoL DATA'!$C$16:$WWY$16,0)),"-")</f>
        <v>9377.68</v>
      </c>
      <c r="AD142" s="301">
        <f>IFERROR(INDEX('QoL DATA'!$C$17:$WWY$228,MATCH($B142,'QoL DATA'!$A$17:$A$228,0),MATCH(AD$3,'QoL DATA'!$C$16:$WWY$16,0)),"-")</f>
        <v>8.9361941136823209</v>
      </c>
      <c r="AE142" s="301">
        <f>IFERROR(INDEX('QoL DATA'!$C$17:$WWY$228,MATCH($B142,'QoL DATA'!$A$17:$A$228,0),MATCH(AE$3,'QoL DATA'!$C$16:$WWY$16,0)),"-")</f>
        <v>23.412073490813647</v>
      </c>
      <c r="AF142" s="301">
        <f>IFERROR(INDEX('QoL DATA'!$C$17:$WWY$228,MATCH($B142,'QoL DATA'!$A$17:$A$228,0),MATCH(AF$3,'QoL DATA'!$C$16:$WWY$16,0)),"-")</f>
        <v>17.7</v>
      </c>
      <c r="AG142" s="301">
        <f>IFERROR(INDEX('QoL DATA'!$C$17:$WWY$228,MATCH($B142,'QoL DATA'!$A$17:$A$228,0),MATCH(AG$3,'QoL DATA'!$C$16:$WWY$16,0)),"-")</f>
        <v>19.14</v>
      </c>
      <c r="AH142" s="301" t="str">
        <f>IFERROR(INDEX('QoL DATA'!$C$17:$WWY$228,MATCH($B142,'QoL DATA'!$A$17:$A$228,0),MATCH(AH$3,'QoL DATA'!$C$16:$WWY$16,0)),"-")</f>
        <v>-</v>
      </c>
      <c r="AI142" s="301">
        <f>IFERROR(INDEX('QoL DATA'!$C$17:$WWY$228,MATCH($B142,'QoL DATA'!$A$17:$A$228,0),MATCH(AI$3,'QoL DATA'!$C$16:$WWY$16,0)),"-")</f>
        <v>1.2429523245484158</v>
      </c>
      <c r="AJ142" s="301">
        <f>IFERROR(INDEX('QoL DATA'!$C$17:$WWY$228,MATCH($B142,'QoL DATA'!$A$17:$A$228,0),MATCH(AJ$3,'QoL DATA'!$C$16:$WWY$16,0)),"-")</f>
        <v>118.31032648244664</v>
      </c>
      <c r="AK142" s="301">
        <f>IFERROR(INDEX('QoL DATA'!$C$17:$WWY$228,MATCH($B142,'QoL DATA'!$A$17:$A$228,0),MATCH(AK$3,'QoL DATA'!$C$16:$WWY$16,0)),"-")</f>
        <v>13.87</v>
      </c>
      <c r="AL142" s="301">
        <f>IFERROR(INDEX('QoL DATA'!$C$17:$WWY$228,MATCH($B142,'QoL DATA'!$A$17:$A$228,0),MATCH(AL$3,'QoL DATA'!$C$16:$WWY$16,0)),"-")</f>
        <v>14.96</v>
      </c>
      <c r="AM142" s="301">
        <f>IFERROR(INDEX('QoL DATA'!$C$17:$WWY$228,MATCH($B142,'QoL DATA'!$A$17:$A$228,0),MATCH(AM$3,'QoL DATA'!$C$16:$WWY$16,0)),"-")</f>
        <v>6.8</v>
      </c>
      <c r="AN142" s="301">
        <f>IFERROR(INDEX('QoL DATA'!$C$17:$WWY$228,MATCH($B142,'QoL DATA'!$A$17:$A$228,0),MATCH(AN$3,'QoL DATA'!$C$16:$WWY$16,0)),"-")</f>
        <v>62.44</v>
      </c>
      <c r="AO142" s="301">
        <f>IFERROR(INDEX('QoL DATA'!$C$17:$WWY$228,MATCH($B142,'QoL DATA'!$A$17:$A$228,0),MATCH(AO$3,'QoL DATA'!$C$16:$WWY$16,0)),"-")</f>
        <v>2.3789171370768076</v>
      </c>
      <c r="AP142" s="301">
        <f>IFERROR(INDEX('QoL DATA'!$C$17:$WWY$228,MATCH($B142,'QoL DATA'!$A$17:$A$228,0),MATCH(AP$3,'QoL DATA'!$C$16:$WWY$16,0)),"-")</f>
        <v>80.349999999999994</v>
      </c>
      <c r="AQ142" s="301">
        <f>IFERROR(INDEX('QoL DATA'!$C$17:$WWY$228,MATCH($B142,'QoL DATA'!$A$17:$A$228,0),MATCH(AQ$3,'QoL DATA'!$C$16:$WWY$16,0)),"-")</f>
        <v>53.514817367332881</v>
      </c>
      <c r="AR142" s="301">
        <f>IFERROR(INDEX('QoL DATA'!$C$17:$WWY$228,MATCH($B142,'QoL DATA'!$A$17:$A$228,0),MATCH(AR$3,'QoL DATA'!$C$16:$WWY$16,0)),"-")</f>
        <v>3.6</v>
      </c>
      <c r="AS142" s="301">
        <f>IFERROR(INDEX('QoL DATA'!$C$17:$WWY$228,MATCH($B142,'QoL DATA'!$A$17:$A$228,0),MATCH(AS$3,'QoL DATA'!$C$16:$WWY$16,0)),"-")</f>
        <v>1.2380706585828276</v>
      </c>
      <c r="AT142" s="301">
        <f>IFERROR(INDEX('QoL DATA'!$C$17:$WWY$228,MATCH($B142,'QoL DATA'!$A$17:$A$228,0),MATCH(AT$3,'QoL DATA'!$C$16:$WWY$16,0)),"-")</f>
        <v>57.149663551133585</v>
      </c>
      <c r="AU142" s="327"/>
    </row>
    <row r="143" spans="1:47">
      <c r="A143" s="325" t="str">
        <f>'TQoL Indexes'!B121</f>
        <v>Naklo</v>
      </c>
      <c r="B143" s="326">
        <f>'TQoL Indexes'!C121</f>
        <v>82</v>
      </c>
      <c r="C143" s="301">
        <f>IFERROR(INDEX('QoL DATA'!$C$17:$WWY$228,MATCH($B143,'QoL DATA'!$A$17:$A$228,0),MATCH(C$3,'QoL DATA'!$C$16:$WWY$16,0)),"-")</f>
        <v>78.645461043602566</v>
      </c>
      <c r="D143" s="301">
        <f>IFERROR(INDEX('QoL DATA'!$C$17:$WWY$228,MATCH($B143,'QoL DATA'!$A$17:$A$228,0),MATCH(D$3,'QoL DATA'!$C$16:$WWY$16,0)),"-")</f>
        <v>113.9</v>
      </c>
      <c r="E143" s="301">
        <f>IFERROR(INDEX('QoL DATA'!$C$17:$WWY$228,MATCH($B143,'QoL DATA'!$A$17:$A$228,0),MATCH(E$3,'QoL DATA'!$C$16:$WWY$16,0)),"-")</f>
        <v>338.29999999999995</v>
      </c>
      <c r="F143" s="301">
        <f>IFERROR(INDEX('QoL DATA'!$C$17:$WWY$228,MATCH($B143,'QoL DATA'!$A$17:$A$228,0),MATCH(F$3,'QoL DATA'!$C$16:$WWY$16,0)),"-")</f>
        <v>78.961748633879779</v>
      </c>
      <c r="G143" s="301">
        <f>IFERROR(INDEX('QoL DATA'!$C$17:$WWY$228,MATCH($B143,'QoL DATA'!$A$17:$A$228,0),MATCH(G$3,'QoL DATA'!$C$16:$WWY$16,0)),"-")</f>
        <v>99.380692167577408</v>
      </c>
      <c r="H143" s="301">
        <f>IFERROR(INDEX('QoL DATA'!$C$17:$WWY$228,MATCH($B143,'QoL DATA'!$A$17:$A$228,0),MATCH(H$3,'QoL DATA'!$C$16:$WWY$16,0)),"-")</f>
        <v>3</v>
      </c>
      <c r="I143" s="301">
        <f>IFERROR(INDEX('QoL DATA'!$C$17:$WWY$228,MATCH($B143,'QoL DATA'!$A$17:$A$228,0),MATCH(I$3,'QoL DATA'!$C$16:$WWY$16,0)),"-")</f>
        <v>98.012646793134593</v>
      </c>
      <c r="J143" s="301">
        <f>IFERROR(INDEX('QoL DATA'!$C$17:$WWY$228,MATCH($B143,'QoL DATA'!$A$17:$A$228,0),MATCH(J$3,'QoL DATA'!$C$16:$WWY$16,0)),"-")</f>
        <v>100</v>
      </c>
      <c r="K143" s="301">
        <f>IFERROR(INDEX('QoL DATA'!$C$17:$WWY$228,MATCH($B143,'QoL DATA'!$A$17:$A$228,0),MATCH(K$3,'QoL DATA'!$C$16:$WWY$16,0)),"-")</f>
        <v>64.19</v>
      </c>
      <c r="L143" s="301">
        <f>IFERROR(INDEX('QoL DATA'!$C$17:$WWY$228,MATCH($B143,'QoL DATA'!$A$17:$A$228,0),MATCH(L$3,'QoL DATA'!$C$16:$WWY$16,0)),"-")</f>
        <v>5.408328826392645E-2</v>
      </c>
      <c r="M143" s="301">
        <f>IFERROR(INDEX('QoL DATA'!$C$17:$WWY$228,MATCH($B143,'QoL DATA'!$A$17:$A$228,0),MATCH(M$3,'QoL DATA'!$C$16:$WWY$16,0)),"-")</f>
        <v>23.9</v>
      </c>
      <c r="N143" s="301">
        <f>IFERROR(INDEX('QoL DATA'!$C$17:$WWY$228,MATCH($B143,'QoL DATA'!$A$17:$A$228,0),MATCH(N$3,'QoL DATA'!$C$16:$WWY$16,0)),"-")</f>
        <v>103.7</v>
      </c>
      <c r="O143" s="301">
        <f>IFERROR(INDEX('QoL DATA'!$C$17:$WWY$228,MATCH($B143,'QoL DATA'!$A$17:$A$228,0),MATCH(O$3,'QoL DATA'!$C$16:$WWY$16,0)),"-")</f>
        <v>0.46845117223555471</v>
      </c>
      <c r="P143" s="301">
        <f>IFERROR(INDEX('QoL DATA'!$C$17:$WWY$228,MATCH($B143,'QoL DATA'!$A$17:$A$228,0),MATCH(P$3,'QoL DATA'!$C$16:$WWY$16,0)),"-")</f>
        <v>65.428051001821501</v>
      </c>
      <c r="Q143" s="301" t="str">
        <f>IFERROR(INDEX('QoL DATA'!$C$17:$WWY$228,MATCH($B143,'QoL DATA'!$A$17:$A$228,0),MATCH(Q$3,'QoL DATA'!$C$16:$WWY$16,0)),"-")</f>
        <v>-</v>
      </c>
      <c r="R143" s="301" t="str">
        <f>IFERROR(INDEX('QoL DATA'!$C$17:$WWY$228,MATCH($B143,'QoL DATA'!$A$17:$A$228,0),MATCH(R$3,'QoL DATA'!$C$16:$WWY$16,0)),"-")</f>
        <v>-</v>
      </c>
      <c r="S143" s="301">
        <f>IFERROR(INDEX('QoL DATA'!$C$17:$WWY$228,MATCH($B143,'QoL DATA'!$A$17:$A$228,0),MATCH(S$3,'QoL DATA'!$C$16:$WWY$16,0)),"-")</f>
        <v>0</v>
      </c>
      <c r="T143" s="301">
        <f>IFERROR(INDEX('QoL DATA'!$C$17:$WWY$228,MATCH($B143,'QoL DATA'!$A$17:$A$228,0),MATCH(T$3,'QoL DATA'!$C$16:$WWY$16,0)),"-")</f>
        <v>4.2288445622578603</v>
      </c>
      <c r="U143" s="301">
        <f>IFERROR(INDEX('QoL DATA'!$C$17:$WWY$228,MATCH($B143,'QoL DATA'!$A$17:$A$228,0),MATCH(U$3,'QoL DATA'!$C$16:$WWY$16,0)),"-")</f>
        <v>55.597960630312606</v>
      </c>
      <c r="V143" s="301">
        <f>IFERROR(INDEX('QoL DATA'!$C$17:$WWY$228,MATCH($B143,'QoL DATA'!$A$17:$A$228,0),MATCH(V$3,'QoL DATA'!$C$16:$WWY$16,0)),"-")</f>
        <v>0.354305198898</v>
      </c>
      <c r="W143" s="301">
        <f>IFERROR(INDEX('QoL DATA'!$C$17:$WWY$228,MATCH($B143,'QoL DATA'!$A$17:$A$228,0),MATCH(W$3,'QoL DATA'!$C$16:$WWY$16,0)),"-")</f>
        <v>35.220304157999998</v>
      </c>
      <c r="X143" s="301" t="str">
        <f>IFERROR(INDEX('QoL DATA'!$C$17:$WWY$228,MATCH($B143,'QoL DATA'!$A$17:$A$228,0),MATCH(X$3,'QoL DATA'!$C$16:$WWY$16,0)),"-")</f>
        <v>-</v>
      </c>
      <c r="Y143" s="301">
        <f>IFERROR(INDEX('QoL DATA'!$C$17:$WWY$228,MATCH($B143,'QoL DATA'!$A$17:$A$228,0),MATCH(Y$3,'QoL DATA'!$C$16:$WWY$16,0)),"-")</f>
        <v>744.74</v>
      </c>
      <c r="Z143" s="301">
        <f>IFERROR(INDEX('QoL DATA'!$C$17:$WWY$228,MATCH($B143,'QoL DATA'!$A$17:$A$228,0),MATCH(Z$3,'QoL DATA'!$C$16:$WWY$16,0)),"-")</f>
        <v>4.6900000000000004</v>
      </c>
      <c r="AA143" s="301">
        <f>IFERROR(INDEX('QoL DATA'!$C$17:$WWY$228,MATCH($B143,'QoL DATA'!$A$17:$A$228,0),MATCH(AA$3,'QoL DATA'!$C$16:$WWY$16,0)),"-")</f>
        <v>8.1223094849768501E-2</v>
      </c>
      <c r="AB143" s="301">
        <f>IFERROR(INDEX('QoL DATA'!$C$17:$WWY$228,MATCH($B143,'QoL DATA'!$A$17:$A$228,0),MATCH(AB$3,'QoL DATA'!$C$16:$WWY$16,0)),"-")</f>
        <v>1.67</v>
      </c>
      <c r="AC143" s="301">
        <f>IFERROR(INDEX('QoL DATA'!$C$17:$WWY$228,MATCH($B143,'QoL DATA'!$A$17:$A$228,0),MATCH(AC$3,'QoL DATA'!$C$16:$WWY$16,0)),"-")</f>
        <v>11036.98</v>
      </c>
      <c r="AD143" s="301">
        <f>IFERROR(INDEX('QoL DATA'!$C$17:$WWY$228,MATCH($B143,'QoL DATA'!$A$17:$A$228,0),MATCH(AD$3,'QoL DATA'!$C$16:$WWY$16,0)),"-")</f>
        <v>5.6837011997083575</v>
      </c>
      <c r="AE143" s="301">
        <f>IFERROR(INDEX('QoL DATA'!$C$17:$WWY$228,MATCH($B143,'QoL DATA'!$A$17:$A$228,0),MATCH(AE$3,'QoL DATA'!$C$16:$WWY$16,0)),"-")</f>
        <v>35.802906770648704</v>
      </c>
      <c r="AF143" s="301">
        <f>IFERROR(INDEX('QoL DATA'!$C$17:$WWY$228,MATCH($B143,'QoL DATA'!$A$17:$A$228,0),MATCH(AF$3,'QoL DATA'!$C$16:$WWY$16,0)),"-")</f>
        <v>9.1999999999999993</v>
      </c>
      <c r="AG143" s="301">
        <f>IFERROR(INDEX('QoL DATA'!$C$17:$WWY$228,MATCH($B143,'QoL DATA'!$A$17:$A$228,0),MATCH(AG$3,'QoL DATA'!$C$16:$WWY$16,0)),"-")</f>
        <v>22.44</v>
      </c>
      <c r="AH143" s="301" t="str">
        <f>IFERROR(INDEX('QoL DATA'!$C$17:$WWY$228,MATCH($B143,'QoL DATA'!$A$17:$A$228,0),MATCH(AH$3,'QoL DATA'!$C$16:$WWY$16,0)),"-")</f>
        <v>-</v>
      </c>
      <c r="AI143" s="301">
        <f>IFERROR(INDEX('QoL DATA'!$C$17:$WWY$228,MATCH($B143,'QoL DATA'!$A$17:$A$228,0),MATCH(AI$3,'QoL DATA'!$C$16:$WWY$16,0)),"-")</f>
        <v>268.6108540459727</v>
      </c>
      <c r="AJ143" s="301">
        <f>IFERROR(INDEX('QoL DATA'!$C$17:$WWY$228,MATCH($B143,'QoL DATA'!$A$17:$A$228,0),MATCH(AJ$3,'QoL DATA'!$C$16:$WWY$16,0)),"-")</f>
        <v>135.76983779071577</v>
      </c>
      <c r="AK143" s="301">
        <f>IFERROR(INDEX('QoL DATA'!$C$17:$WWY$228,MATCH($B143,'QoL DATA'!$A$17:$A$228,0),MATCH(AK$3,'QoL DATA'!$C$16:$WWY$16,0)),"-")</f>
        <v>10.8</v>
      </c>
      <c r="AL143" s="301">
        <f>IFERROR(INDEX('QoL DATA'!$C$17:$WWY$228,MATCH($B143,'QoL DATA'!$A$17:$A$228,0),MATCH(AL$3,'QoL DATA'!$C$16:$WWY$16,0)),"-")</f>
        <v>12.62</v>
      </c>
      <c r="AM143" s="301">
        <f>IFERROR(INDEX('QoL DATA'!$C$17:$WWY$228,MATCH($B143,'QoL DATA'!$A$17:$A$228,0),MATCH(AM$3,'QoL DATA'!$C$16:$WWY$16,0)),"-")</f>
        <v>7.6</v>
      </c>
      <c r="AN143" s="301">
        <f>IFERROR(INDEX('QoL DATA'!$C$17:$WWY$228,MATCH($B143,'QoL DATA'!$A$17:$A$228,0),MATCH(AN$3,'QoL DATA'!$C$16:$WWY$16,0)),"-")</f>
        <v>71.599999999999994</v>
      </c>
      <c r="AO143" s="301">
        <f>IFERROR(INDEX('QoL DATA'!$C$17:$WWY$228,MATCH($B143,'QoL DATA'!$A$17:$A$228,0),MATCH(AO$3,'QoL DATA'!$C$16:$WWY$16,0)),"-")</f>
        <v>2.1242872489876872</v>
      </c>
      <c r="AP143" s="301">
        <f>IFERROR(INDEX('QoL DATA'!$C$17:$WWY$228,MATCH($B143,'QoL DATA'!$A$17:$A$228,0),MATCH(AP$3,'QoL DATA'!$C$16:$WWY$16,0)),"-")</f>
        <v>69.17</v>
      </c>
      <c r="AQ143" s="301">
        <f>IFERROR(INDEX('QoL DATA'!$C$17:$WWY$228,MATCH($B143,'QoL DATA'!$A$17:$A$228,0),MATCH(AQ$3,'QoL DATA'!$C$16:$WWY$16,0)),"-")</f>
        <v>60.354609929078016</v>
      </c>
      <c r="AR143" s="301">
        <f>IFERROR(INDEX('QoL DATA'!$C$17:$WWY$228,MATCH($B143,'QoL DATA'!$A$17:$A$228,0),MATCH(AR$3,'QoL DATA'!$C$16:$WWY$16,0)),"-")</f>
        <v>3.78</v>
      </c>
      <c r="AS143" s="301">
        <f>IFERROR(INDEX('QoL DATA'!$C$17:$WWY$228,MATCH($B143,'QoL DATA'!$A$17:$A$228,0),MATCH(AS$3,'QoL DATA'!$C$16:$WWY$16,0)),"-")</f>
        <v>21.880522444955229</v>
      </c>
      <c r="AT143" s="301">
        <f>IFERROR(INDEX('QoL DATA'!$C$17:$WWY$228,MATCH($B143,'QoL DATA'!$A$17:$A$228,0),MATCH(AT$3,'QoL DATA'!$C$16:$WWY$16,0)),"-")</f>
        <v>53.538021674720611</v>
      </c>
      <c r="AU143" s="327"/>
    </row>
    <row r="144" spans="1:47">
      <c r="A144" s="325" t="str">
        <f>'TQoL Indexes'!B122</f>
        <v>Nazarje</v>
      </c>
      <c r="B144" s="326">
        <f>'TQoL Indexes'!C122</f>
        <v>83</v>
      </c>
      <c r="C144" s="301">
        <f>IFERROR(INDEX('QoL DATA'!$C$17:$WWY$228,MATCH($B144,'QoL DATA'!$A$17:$A$228,0),MATCH(C$3,'QoL DATA'!$C$16:$WWY$16,0)),"-")</f>
        <v>59.373470386686243</v>
      </c>
      <c r="D144" s="301">
        <f>IFERROR(INDEX('QoL DATA'!$C$17:$WWY$228,MATCH($B144,'QoL DATA'!$A$17:$A$228,0),MATCH(D$3,'QoL DATA'!$C$16:$WWY$16,0)),"-")</f>
        <v>95.1</v>
      </c>
      <c r="E144" s="301">
        <f>IFERROR(INDEX('QoL DATA'!$C$17:$WWY$228,MATCH($B144,'QoL DATA'!$A$17:$A$228,0),MATCH(E$3,'QoL DATA'!$C$16:$WWY$16,0)),"-")</f>
        <v>388.9</v>
      </c>
      <c r="F144" s="301">
        <f>IFERROR(INDEX('QoL DATA'!$C$17:$WWY$228,MATCH($B144,'QoL DATA'!$A$17:$A$228,0),MATCH(F$3,'QoL DATA'!$C$16:$WWY$16,0)),"-")</f>
        <v>90.141369047619051</v>
      </c>
      <c r="G144" s="301">
        <f>IFERROR(INDEX('QoL DATA'!$C$17:$WWY$228,MATCH($B144,'QoL DATA'!$A$17:$A$228,0),MATCH(G$3,'QoL DATA'!$C$16:$WWY$16,0)),"-")</f>
        <v>94.382440476190482</v>
      </c>
      <c r="H144" s="301">
        <f>IFERROR(INDEX('QoL DATA'!$C$17:$WWY$228,MATCH($B144,'QoL DATA'!$A$17:$A$228,0),MATCH(H$3,'QoL DATA'!$C$16:$WWY$16,0)),"-")</f>
        <v>4</v>
      </c>
      <c r="I144" s="301">
        <f>IFERROR(INDEX('QoL DATA'!$C$17:$WWY$228,MATCH($B144,'QoL DATA'!$A$17:$A$228,0),MATCH(I$3,'QoL DATA'!$C$16:$WWY$16,0)),"-")</f>
        <v>91.17647058823529</v>
      </c>
      <c r="J144" s="301">
        <f>IFERROR(INDEX('QoL DATA'!$C$17:$WWY$228,MATCH($B144,'QoL DATA'!$A$17:$A$228,0),MATCH(J$3,'QoL DATA'!$C$16:$WWY$16,0)),"-")</f>
        <v>94.754464285714292</v>
      </c>
      <c r="K144" s="301">
        <f>IFERROR(INDEX('QoL DATA'!$C$17:$WWY$228,MATCH($B144,'QoL DATA'!$A$17:$A$228,0),MATCH(K$3,'QoL DATA'!$C$16:$WWY$16,0)),"-")</f>
        <v>42.52</v>
      </c>
      <c r="L144" s="301">
        <f>IFERROR(INDEX('QoL DATA'!$C$17:$WWY$228,MATCH($B144,'QoL DATA'!$A$17:$A$228,0),MATCH(L$3,'QoL DATA'!$C$16:$WWY$16,0)),"-")</f>
        <v>3.753609239653513</v>
      </c>
      <c r="M144" s="301">
        <f>IFERROR(INDEX('QoL DATA'!$C$17:$WWY$228,MATCH($B144,'QoL DATA'!$A$17:$A$228,0),MATCH(M$3,'QoL DATA'!$C$16:$WWY$16,0)),"-")</f>
        <v>43.5</v>
      </c>
      <c r="N144" s="301">
        <f>IFERROR(INDEX('QoL DATA'!$C$17:$WWY$228,MATCH($B144,'QoL DATA'!$A$17:$A$228,0),MATCH(N$3,'QoL DATA'!$C$16:$WWY$16,0)),"-")</f>
        <v>197.2</v>
      </c>
      <c r="O144" s="301">
        <f>IFERROR(INDEX('QoL DATA'!$C$17:$WWY$228,MATCH($B144,'QoL DATA'!$A$17:$A$228,0),MATCH(O$3,'QoL DATA'!$C$16:$WWY$16,0)),"-")</f>
        <v>0.67418867924528303</v>
      </c>
      <c r="P144" s="301">
        <f>IFERROR(INDEX('QoL DATA'!$C$17:$WWY$228,MATCH($B144,'QoL DATA'!$A$17:$A$228,0),MATCH(P$3,'QoL DATA'!$C$16:$WWY$16,0)),"-")</f>
        <v>62.90922619047619</v>
      </c>
      <c r="Q144" s="301" t="str">
        <f>IFERROR(INDEX('QoL DATA'!$C$17:$WWY$228,MATCH($B144,'QoL DATA'!$A$17:$A$228,0),MATCH(Q$3,'QoL DATA'!$C$16:$WWY$16,0)),"-")</f>
        <v>-</v>
      </c>
      <c r="R144" s="301" t="str">
        <f>IFERROR(INDEX('QoL DATA'!$C$17:$WWY$228,MATCH($B144,'QoL DATA'!$A$17:$A$228,0),MATCH(R$3,'QoL DATA'!$C$16:$WWY$16,0)),"-")</f>
        <v>-</v>
      </c>
      <c r="S144" s="301">
        <f>IFERROR(INDEX('QoL DATA'!$C$17:$WWY$228,MATCH($B144,'QoL DATA'!$A$17:$A$228,0),MATCH(S$3,'QoL DATA'!$C$16:$WWY$16,0)),"-")</f>
        <v>191.71779141104295</v>
      </c>
      <c r="T144" s="301">
        <f>IFERROR(INDEX('QoL DATA'!$C$17:$WWY$228,MATCH($B144,'QoL DATA'!$A$17:$A$228,0),MATCH(T$3,'QoL DATA'!$C$16:$WWY$16,0)),"-")</f>
        <v>3.5311218784942229</v>
      </c>
      <c r="U144" s="301">
        <f>IFERROR(INDEX('QoL DATA'!$C$17:$WWY$228,MATCH($B144,'QoL DATA'!$A$17:$A$228,0),MATCH(U$3,'QoL DATA'!$C$16:$WWY$16,0)),"-")</f>
        <v>74.546109951173307</v>
      </c>
      <c r="V144" s="301">
        <f>IFERROR(INDEX('QoL DATA'!$C$17:$WWY$228,MATCH($B144,'QoL DATA'!$A$17:$A$228,0),MATCH(V$3,'QoL DATA'!$C$16:$WWY$16,0)),"-")</f>
        <v>0.349820485184</v>
      </c>
      <c r="W144" s="301">
        <f>IFERROR(INDEX('QoL DATA'!$C$17:$WWY$228,MATCH($B144,'QoL DATA'!$A$17:$A$228,0),MATCH(W$3,'QoL DATA'!$C$16:$WWY$16,0)),"-")</f>
        <v>59.942717255399998</v>
      </c>
      <c r="X144" s="301" t="str">
        <f>IFERROR(INDEX('QoL DATA'!$C$17:$WWY$228,MATCH($B144,'QoL DATA'!$A$17:$A$228,0),MATCH(X$3,'QoL DATA'!$C$16:$WWY$16,0)),"-")</f>
        <v>-</v>
      </c>
      <c r="Y144" s="301">
        <f>IFERROR(INDEX('QoL DATA'!$C$17:$WWY$228,MATCH($B144,'QoL DATA'!$A$17:$A$228,0),MATCH(Y$3,'QoL DATA'!$C$16:$WWY$16,0)),"-")</f>
        <v>1027.75</v>
      </c>
      <c r="Z144" s="301">
        <f>IFERROR(INDEX('QoL DATA'!$C$17:$WWY$228,MATCH($B144,'QoL DATA'!$A$17:$A$228,0),MATCH(Z$3,'QoL DATA'!$C$16:$WWY$16,0)),"-")</f>
        <v>5.62</v>
      </c>
      <c r="AA144" s="301">
        <f>IFERROR(INDEX('QoL DATA'!$C$17:$WWY$228,MATCH($B144,'QoL DATA'!$A$17:$A$228,0),MATCH(AA$3,'QoL DATA'!$C$16:$WWY$16,0)),"-")</f>
        <v>5.4978888106911941E-3</v>
      </c>
      <c r="AB144" s="301">
        <f>IFERROR(INDEX('QoL DATA'!$C$17:$WWY$228,MATCH($B144,'QoL DATA'!$A$17:$A$228,0),MATCH(AB$3,'QoL DATA'!$C$16:$WWY$16,0)),"-")</f>
        <v>1.67</v>
      </c>
      <c r="AC144" s="301">
        <f>IFERROR(INDEX('QoL DATA'!$C$17:$WWY$228,MATCH($B144,'QoL DATA'!$A$17:$A$228,0),MATCH(AC$3,'QoL DATA'!$C$16:$WWY$16,0)),"-")</f>
        <v>9215.82</v>
      </c>
      <c r="AD144" s="301">
        <f>IFERROR(INDEX('QoL DATA'!$C$17:$WWY$228,MATCH($B144,'QoL DATA'!$A$17:$A$228,0),MATCH(AD$3,'QoL DATA'!$C$16:$WWY$16,0)),"-")</f>
        <v>6.7589679043423532</v>
      </c>
      <c r="AE144" s="301">
        <f>IFERROR(INDEX('QoL DATA'!$C$17:$WWY$228,MATCH($B144,'QoL DATA'!$A$17:$A$228,0),MATCH(AE$3,'QoL DATA'!$C$16:$WWY$16,0)),"-")</f>
        <v>25.524934383202101</v>
      </c>
      <c r="AF144" s="301">
        <f>IFERROR(INDEX('QoL DATA'!$C$17:$WWY$228,MATCH($B144,'QoL DATA'!$A$17:$A$228,0),MATCH(AF$3,'QoL DATA'!$C$16:$WWY$16,0)),"-")</f>
        <v>12.4</v>
      </c>
      <c r="AG144" s="301">
        <f>IFERROR(INDEX('QoL DATA'!$C$17:$WWY$228,MATCH($B144,'QoL DATA'!$A$17:$A$228,0),MATCH(AG$3,'QoL DATA'!$C$16:$WWY$16,0)),"-")</f>
        <v>23.75</v>
      </c>
      <c r="AH144" s="301" t="str">
        <f>IFERROR(INDEX('QoL DATA'!$C$17:$WWY$228,MATCH($B144,'QoL DATA'!$A$17:$A$228,0),MATCH(AH$3,'QoL DATA'!$C$16:$WWY$16,0)),"-")</f>
        <v>-</v>
      </c>
      <c r="AI144" s="301">
        <f>IFERROR(INDEX('QoL DATA'!$C$17:$WWY$228,MATCH($B144,'QoL DATA'!$A$17:$A$228,0),MATCH(AI$3,'QoL DATA'!$C$16:$WWY$16,0)),"-")</f>
        <v>122.00634615384615</v>
      </c>
      <c r="AJ144" s="301">
        <f>IFERROR(INDEX('QoL DATA'!$C$17:$WWY$228,MATCH($B144,'QoL DATA'!$A$17:$A$228,0),MATCH(AJ$3,'QoL DATA'!$C$16:$WWY$16,0)),"-")</f>
        <v>121.95159453741104</v>
      </c>
      <c r="AK144" s="301">
        <f>IFERROR(INDEX('QoL DATA'!$C$17:$WWY$228,MATCH($B144,'QoL DATA'!$A$17:$A$228,0),MATCH(AK$3,'QoL DATA'!$C$16:$WWY$16,0)),"-")</f>
        <v>13.69</v>
      </c>
      <c r="AL144" s="301">
        <f>IFERROR(INDEX('QoL DATA'!$C$17:$WWY$228,MATCH($B144,'QoL DATA'!$A$17:$A$228,0),MATCH(AL$3,'QoL DATA'!$C$16:$WWY$16,0)),"-")</f>
        <v>17.28</v>
      </c>
      <c r="AM144" s="301">
        <f>IFERROR(INDEX('QoL DATA'!$C$17:$WWY$228,MATCH($B144,'QoL DATA'!$A$17:$A$228,0),MATCH(AM$3,'QoL DATA'!$C$16:$WWY$16,0)),"-")</f>
        <v>7.3</v>
      </c>
      <c r="AN144" s="301">
        <f>IFERROR(INDEX('QoL DATA'!$C$17:$WWY$228,MATCH($B144,'QoL DATA'!$A$17:$A$228,0),MATCH(AN$3,'QoL DATA'!$C$16:$WWY$16,0)),"-")</f>
        <v>62.26</v>
      </c>
      <c r="AO144" s="301">
        <f>IFERROR(INDEX('QoL DATA'!$C$17:$WWY$228,MATCH($B144,'QoL DATA'!$A$17:$A$228,0),MATCH(AO$3,'QoL DATA'!$C$16:$WWY$16,0)),"-")</f>
        <v>2.6571817034087597</v>
      </c>
      <c r="AP144" s="301">
        <f>IFERROR(INDEX('QoL DATA'!$C$17:$WWY$228,MATCH($B144,'QoL DATA'!$A$17:$A$228,0),MATCH(AP$3,'QoL DATA'!$C$16:$WWY$16,0)),"-")</f>
        <v>76.61</v>
      </c>
      <c r="AQ144" s="301">
        <f>IFERROR(INDEX('QoL DATA'!$C$17:$WWY$228,MATCH($B144,'QoL DATA'!$A$17:$A$228,0),MATCH(AQ$3,'QoL DATA'!$C$16:$WWY$16,0)),"-")</f>
        <v>54.335793357933582</v>
      </c>
      <c r="AR144" s="301">
        <f>IFERROR(INDEX('QoL DATA'!$C$17:$WWY$228,MATCH($B144,'QoL DATA'!$A$17:$A$228,0),MATCH(AR$3,'QoL DATA'!$C$16:$WWY$16,0)),"-")</f>
        <v>3.58</v>
      </c>
      <c r="AS144" s="301">
        <f>IFERROR(INDEX('QoL DATA'!$C$17:$WWY$228,MATCH($B144,'QoL DATA'!$A$17:$A$228,0),MATCH(AS$3,'QoL DATA'!$C$16:$WWY$16,0)),"-")</f>
        <v>3.8248846581495202</v>
      </c>
      <c r="AT144" s="301">
        <f>IFERROR(INDEX('QoL DATA'!$C$17:$WWY$228,MATCH($B144,'QoL DATA'!$A$17:$A$228,0),MATCH(AT$3,'QoL DATA'!$C$16:$WWY$16,0)),"-")</f>
        <v>73.915359711647113</v>
      </c>
      <c r="AU144" s="327"/>
    </row>
    <row r="145" spans="1:47">
      <c r="A145" s="325" t="str">
        <f>'TQoL Indexes'!B123</f>
        <v>Nova Gorica</v>
      </c>
      <c r="B145" s="326">
        <f>'TQoL Indexes'!C123</f>
        <v>84</v>
      </c>
      <c r="C145" s="301">
        <f>IFERROR(INDEX('QoL DATA'!$C$17:$WWY$228,MATCH($B145,'QoL DATA'!$A$17:$A$228,0),MATCH(C$3,'QoL DATA'!$C$16:$WWY$16,0)),"-")</f>
        <v>76.7</v>
      </c>
      <c r="D145" s="301">
        <f>IFERROR(INDEX('QoL DATA'!$C$17:$WWY$228,MATCH($B145,'QoL DATA'!$A$17:$A$228,0),MATCH(D$3,'QoL DATA'!$C$16:$WWY$16,0)),"-")</f>
        <v>85.3</v>
      </c>
      <c r="E145" s="301">
        <f>IFERROR(INDEX('QoL DATA'!$C$17:$WWY$228,MATCH($B145,'QoL DATA'!$A$17:$A$228,0),MATCH(E$3,'QoL DATA'!$C$16:$WWY$16,0)),"-")</f>
        <v>527.9</v>
      </c>
      <c r="F145" s="301">
        <f>IFERROR(INDEX('QoL DATA'!$C$17:$WWY$228,MATCH($B145,'QoL DATA'!$A$17:$A$228,0),MATCH(F$3,'QoL DATA'!$C$16:$WWY$16,0)),"-")</f>
        <v>65.649658074697527</v>
      </c>
      <c r="G145" s="301">
        <f>IFERROR(INDEX('QoL DATA'!$C$17:$WWY$228,MATCH($B145,'QoL DATA'!$A$17:$A$228,0),MATCH(G$3,'QoL DATA'!$C$16:$WWY$16,0)),"-")</f>
        <v>92.047529164216982</v>
      </c>
      <c r="H145" s="301">
        <f>IFERROR(INDEX('QoL DATA'!$C$17:$WWY$228,MATCH($B145,'QoL DATA'!$A$17:$A$228,0),MATCH(H$3,'QoL DATA'!$C$16:$WWY$16,0)),"-")</f>
        <v>1</v>
      </c>
      <c r="I145" s="301">
        <f>IFERROR(INDEX('QoL DATA'!$C$17:$WWY$228,MATCH($B145,'QoL DATA'!$A$17:$A$228,0),MATCH(I$3,'QoL DATA'!$C$16:$WWY$16,0)),"-")</f>
        <v>85.876244316087011</v>
      </c>
      <c r="J145" s="301">
        <f>IFERROR(INDEX('QoL DATA'!$C$17:$WWY$228,MATCH($B145,'QoL DATA'!$A$17:$A$228,0),MATCH(J$3,'QoL DATA'!$C$16:$WWY$16,0)),"-")</f>
        <v>92.57666243772627</v>
      </c>
      <c r="K145" s="301">
        <f>IFERROR(INDEX('QoL DATA'!$C$17:$WWY$228,MATCH($B145,'QoL DATA'!$A$17:$A$228,0),MATCH(K$3,'QoL DATA'!$C$16:$WWY$16,0)),"-")</f>
        <v>71.8</v>
      </c>
      <c r="L145" s="301">
        <f>IFERROR(INDEX('QoL DATA'!$C$17:$WWY$228,MATCH($B145,'QoL DATA'!$A$17:$A$228,0),MATCH(L$3,'QoL DATA'!$C$16:$WWY$16,0)),"-")</f>
        <v>1.6011192289755944</v>
      </c>
      <c r="M145" s="301">
        <f>IFERROR(INDEX('QoL DATA'!$C$17:$WWY$228,MATCH($B145,'QoL DATA'!$A$17:$A$228,0),MATCH(M$3,'QoL DATA'!$C$16:$WWY$16,0)),"-")</f>
        <v>55.4</v>
      </c>
      <c r="N145" s="301">
        <f>IFERROR(INDEX('QoL DATA'!$C$17:$WWY$228,MATCH($B145,'QoL DATA'!$A$17:$A$228,0),MATCH(N$3,'QoL DATA'!$C$16:$WWY$16,0)),"-")</f>
        <v>113.4</v>
      </c>
      <c r="O145" s="301">
        <f>IFERROR(INDEX('QoL DATA'!$C$17:$WWY$228,MATCH($B145,'QoL DATA'!$A$17:$A$228,0),MATCH(O$3,'QoL DATA'!$C$16:$WWY$16,0)),"-")</f>
        <v>3.7884978513848377</v>
      </c>
      <c r="P145" s="301">
        <f>IFERROR(INDEX('QoL DATA'!$C$17:$WWY$228,MATCH($B145,'QoL DATA'!$A$17:$A$228,0),MATCH(P$3,'QoL DATA'!$C$16:$WWY$16,0)),"-")</f>
        <v>86.316799207847268</v>
      </c>
      <c r="Q145" s="301" t="str">
        <f>IFERROR(INDEX('QoL DATA'!$C$17:$WWY$228,MATCH($B145,'QoL DATA'!$A$17:$A$228,0),MATCH(Q$3,'QoL DATA'!$C$16:$WWY$16,0)),"-")</f>
        <v>-</v>
      </c>
      <c r="R145" s="301" t="str">
        <f>IFERROR(INDEX('QoL DATA'!$C$17:$WWY$228,MATCH($B145,'QoL DATA'!$A$17:$A$228,0),MATCH(R$3,'QoL DATA'!$C$16:$WWY$16,0)),"-")</f>
        <v>-</v>
      </c>
      <c r="S145" s="301">
        <f>IFERROR(INDEX('QoL DATA'!$C$17:$WWY$228,MATCH($B145,'QoL DATA'!$A$17:$A$228,0),MATCH(S$3,'QoL DATA'!$C$16:$WWY$16,0)),"-")</f>
        <v>25.053238131028436</v>
      </c>
      <c r="T145" s="301">
        <f>IFERROR(INDEX('QoL DATA'!$C$17:$WWY$228,MATCH($B145,'QoL DATA'!$A$17:$A$228,0),MATCH(T$3,'QoL DATA'!$C$16:$WWY$16,0)),"-")</f>
        <v>5.2771331758907483</v>
      </c>
      <c r="U145" s="301">
        <f>IFERROR(INDEX('QoL DATA'!$C$17:$WWY$228,MATCH($B145,'QoL DATA'!$A$17:$A$228,0),MATCH(U$3,'QoL DATA'!$C$16:$WWY$16,0)),"-")</f>
        <v>71.656760736124397</v>
      </c>
      <c r="V145" s="301">
        <f>IFERROR(INDEX('QoL DATA'!$C$17:$WWY$228,MATCH($B145,'QoL DATA'!$A$17:$A$228,0),MATCH(V$3,'QoL DATA'!$C$16:$WWY$16,0)),"-")</f>
        <v>1.5295072087299999</v>
      </c>
      <c r="W145" s="301">
        <f>IFERROR(INDEX('QoL DATA'!$C$17:$WWY$228,MATCH($B145,'QoL DATA'!$A$17:$A$228,0),MATCH(W$3,'QoL DATA'!$C$16:$WWY$16,0)),"-")</f>
        <v>66.686968701500007</v>
      </c>
      <c r="X145" s="301" t="str">
        <f>IFERROR(INDEX('QoL DATA'!$C$17:$WWY$228,MATCH($B145,'QoL DATA'!$A$17:$A$228,0),MATCH(X$3,'QoL DATA'!$C$16:$WWY$16,0)),"-")</f>
        <v>-</v>
      </c>
      <c r="Y145" s="301">
        <f>IFERROR(INDEX('QoL DATA'!$C$17:$WWY$228,MATCH($B145,'QoL DATA'!$A$17:$A$228,0),MATCH(Y$3,'QoL DATA'!$C$16:$WWY$16,0)),"-")</f>
        <v>810.06</v>
      </c>
      <c r="Z145" s="301">
        <f>IFERROR(INDEX('QoL DATA'!$C$17:$WWY$228,MATCH($B145,'QoL DATA'!$A$17:$A$228,0),MATCH(Z$3,'QoL DATA'!$C$16:$WWY$16,0)),"-")</f>
        <v>4.33</v>
      </c>
      <c r="AA145" s="301">
        <f>IFERROR(INDEX('QoL DATA'!$C$17:$WWY$228,MATCH($B145,'QoL DATA'!$A$17:$A$228,0),MATCH(AA$3,'QoL DATA'!$C$16:$WWY$16,0)),"-")</f>
        <v>5.654580524368101E-2</v>
      </c>
      <c r="AB145" s="301">
        <f>IFERROR(INDEX('QoL DATA'!$C$17:$WWY$228,MATCH($B145,'QoL DATA'!$A$17:$A$228,0),MATCH(AB$3,'QoL DATA'!$C$16:$WWY$16,0)),"-")</f>
        <v>1.58</v>
      </c>
      <c r="AC145" s="301">
        <f>IFERROR(INDEX('QoL DATA'!$C$17:$WWY$228,MATCH($B145,'QoL DATA'!$A$17:$A$228,0),MATCH(AC$3,'QoL DATA'!$C$16:$WWY$16,0)),"-")</f>
        <v>10167.379999999999</v>
      </c>
      <c r="AD145" s="301">
        <f>IFERROR(INDEX('QoL DATA'!$C$17:$WWY$228,MATCH($B145,'QoL DATA'!$A$17:$A$228,0),MATCH(AD$3,'QoL DATA'!$C$16:$WWY$16,0)),"-")</f>
        <v>7.1610405914353468</v>
      </c>
      <c r="AE145" s="301">
        <f>IFERROR(INDEX('QoL DATA'!$C$17:$WWY$228,MATCH($B145,'QoL DATA'!$A$17:$A$228,0),MATCH(AE$3,'QoL DATA'!$C$16:$WWY$16,0)),"-")</f>
        <v>32.402105384926834</v>
      </c>
      <c r="AF145" s="301">
        <f>IFERROR(INDEX('QoL DATA'!$C$17:$WWY$228,MATCH($B145,'QoL DATA'!$A$17:$A$228,0),MATCH(AF$3,'QoL DATA'!$C$16:$WWY$16,0)),"-")</f>
        <v>11.4</v>
      </c>
      <c r="AG145" s="301">
        <f>IFERROR(INDEX('QoL DATA'!$C$17:$WWY$228,MATCH($B145,'QoL DATA'!$A$17:$A$228,0),MATCH(AG$3,'QoL DATA'!$C$16:$WWY$16,0)),"-")</f>
        <v>21.84</v>
      </c>
      <c r="AH145" s="301" t="str">
        <f>IFERROR(INDEX('QoL DATA'!$C$17:$WWY$228,MATCH($B145,'QoL DATA'!$A$17:$A$228,0),MATCH(AH$3,'QoL DATA'!$C$16:$WWY$16,0)),"-")</f>
        <v>-</v>
      </c>
      <c r="AI145" s="301">
        <f>IFERROR(INDEX('QoL DATA'!$C$17:$WWY$228,MATCH($B145,'QoL DATA'!$A$17:$A$228,0),MATCH(AI$3,'QoL DATA'!$C$16:$WWY$16,0)),"-")</f>
        <v>0</v>
      </c>
      <c r="AJ145" s="301">
        <f>IFERROR(INDEX('QoL DATA'!$C$17:$WWY$228,MATCH($B145,'QoL DATA'!$A$17:$A$228,0),MATCH(AJ$3,'QoL DATA'!$C$16:$WWY$16,0)),"-")</f>
        <v>76.426975944837139</v>
      </c>
      <c r="AK145" s="301">
        <f>IFERROR(INDEX('QoL DATA'!$C$17:$WWY$228,MATCH($B145,'QoL DATA'!$A$17:$A$228,0),MATCH(AK$3,'QoL DATA'!$C$16:$WWY$16,0)),"-")</f>
        <v>13.01</v>
      </c>
      <c r="AL145" s="301">
        <f>IFERROR(INDEX('QoL DATA'!$C$17:$WWY$228,MATCH($B145,'QoL DATA'!$A$17:$A$228,0),MATCH(AL$3,'QoL DATA'!$C$16:$WWY$16,0)),"-")</f>
        <v>14.88</v>
      </c>
      <c r="AM145" s="301">
        <f>IFERROR(INDEX('QoL DATA'!$C$17:$WWY$228,MATCH($B145,'QoL DATA'!$A$17:$A$228,0),MATCH(AM$3,'QoL DATA'!$C$16:$WWY$16,0)),"-")</f>
        <v>7.6</v>
      </c>
      <c r="AN145" s="301">
        <f>IFERROR(INDEX('QoL DATA'!$C$17:$WWY$228,MATCH($B145,'QoL DATA'!$A$17:$A$228,0),MATCH(AN$3,'QoL DATA'!$C$16:$WWY$16,0)),"-")</f>
        <v>70.22</v>
      </c>
      <c r="AO145" s="301">
        <f>IFERROR(INDEX('QoL DATA'!$C$17:$WWY$228,MATCH($B145,'QoL DATA'!$A$17:$A$228,0),MATCH(AO$3,'QoL DATA'!$C$16:$WWY$16,0)),"-")</f>
        <v>2.515609111246695</v>
      </c>
      <c r="AP145" s="301">
        <f>IFERROR(INDEX('QoL DATA'!$C$17:$WWY$228,MATCH($B145,'QoL DATA'!$A$17:$A$228,0),MATCH(AP$3,'QoL DATA'!$C$16:$WWY$16,0)),"-")</f>
        <v>64.56</v>
      </c>
      <c r="AQ145" s="301">
        <f>IFERROR(INDEX('QoL DATA'!$C$17:$WWY$228,MATCH($B145,'QoL DATA'!$A$17:$A$228,0),MATCH(AQ$3,'QoL DATA'!$C$16:$WWY$16,0)),"-")</f>
        <v>49.518898948479553</v>
      </c>
      <c r="AR145" s="301">
        <f>IFERROR(INDEX('QoL DATA'!$C$17:$WWY$228,MATCH($B145,'QoL DATA'!$A$17:$A$228,0),MATCH(AR$3,'QoL DATA'!$C$16:$WWY$16,0)),"-")</f>
        <v>3.67</v>
      </c>
      <c r="AS145" s="301">
        <f>IFERROR(INDEX('QoL DATA'!$C$17:$WWY$228,MATCH($B145,'QoL DATA'!$A$17:$A$228,0),MATCH(AS$3,'QoL DATA'!$C$16:$WWY$16,0)),"-")</f>
        <v>2.9051878354203935</v>
      </c>
      <c r="AT145" s="301">
        <f>IFERROR(INDEX('QoL DATA'!$C$17:$WWY$228,MATCH($B145,'QoL DATA'!$A$17:$A$228,0),MATCH(AT$3,'QoL DATA'!$C$16:$WWY$16,0)),"-")</f>
        <v>69.671500853558513</v>
      </c>
      <c r="AU145" s="327"/>
    </row>
    <row r="146" spans="1:47">
      <c r="A146" s="325" t="str">
        <f>'TQoL Indexes'!B124</f>
        <v>Novo mesto</v>
      </c>
      <c r="B146" s="326">
        <f>'TQoL Indexes'!C124</f>
        <v>85</v>
      </c>
      <c r="C146" s="301">
        <f>IFERROR(INDEX('QoL DATA'!$C$17:$WWY$228,MATCH($B146,'QoL DATA'!$A$17:$A$228,0),MATCH(C$3,'QoL DATA'!$C$16:$WWY$16,0)),"-")</f>
        <v>83.9</v>
      </c>
      <c r="D146" s="301">
        <f>IFERROR(INDEX('QoL DATA'!$C$17:$WWY$228,MATCH($B146,'QoL DATA'!$A$17:$A$228,0),MATCH(D$3,'QoL DATA'!$C$16:$WWY$16,0)),"-")</f>
        <v>89.1</v>
      </c>
      <c r="E146" s="301">
        <f>IFERROR(INDEX('QoL DATA'!$C$17:$WWY$228,MATCH($B146,'QoL DATA'!$A$17:$A$228,0),MATCH(E$3,'QoL DATA'!$C$16:$WWY$16,0)),"-")</f>
        <v>250.2</v>
      </c>
      <c r="F146" s="301">
        <f>IFERROR(INDEX('QoL DATA'!$C$17:$WWY$228,MATCH($B146,'QoL DATA'!$A$17:$A$228,0),MATCH(F$3,'QoL DATA'!$C$16:$WWY$16,0)),"-")</f>
        <v>78.069736183222204</v>
      </c>
      <c r="G146" s="301">
        <f>IFERROR(INDEX('QoL DATA'!$C$17:$WWY$228,MATCH($B146,'QoL DATA'!$A$17:$A$228,0),MATCH(G$3,'QoL DATA'!$C$16:$WWY$16,0)),"-")</f>
        <v>94.742113169754631</v>
      </c>
      <c r="H146" s="301">
        <f>IFERROR(INDEX('QoL DATA'!$C$17:$WWY$228,MATCH($B146,'QoL DATA'!$A$17:$A$228,0),MATCH(H$3,'QoL DATA'!$C$16:$WWY$16,0)),"-")</f>
        <v>1</v>
      </c>
      <c r="I146" s="301">
        <f>IFERROR(INDEX('QoL DATA'!$C$17:$WWY$228,MATCH($B146,'QoL DATA'!$A$17:$A$228,0),MATCH(I$3,'QoL DATA'!$C$16:$WWY$16,0)),"-")</f>
        <v>76.345690648235419</v>
      </c>
      <c r="J146" s="301">
        <f>IFERROR(INDEX('QoL DATA'!$C$17:$WWY$228,MATCH($B146,'QoL DATA'!$A$17:$A$228,0),MATCH(J$3,'QoL DATA'!$C$16:$WWY$16,0)),"-")</f>
        <v>97.406636270194767</v>
      </c>
      <c r="K146" s="301">
        <f>IFERROR(INDEX('QoL DATA'!$C$17:$WWY$228,MATCH($B146,'QoL DATA'!$A$17:$A$228,0),MATCH(K$3,'QoL DATA'!$C$16:$WWY$16,0)),"-")</f>
        <v>84.87</v>
      </c>
      <c r="L146" s="301">
        <f>IFERROR(INDEX('QoL DATA'!$C$17:$WWY$228,MATCH($B146,'QoL DATA'!$A$17:$A$228,0),MATCH(L$3,'QoL DATA'!$C$16:$WWY$16,0)),"-")</f>
        <v>1.2224764083500144</v>
      </c>
      <c r="M146" s="301">
        <f>IFERROR(INDEX('QoL DATA'!$C$17:$WWY$228,MATCH($B146,'QoL DATA'!$A$17:$A$228,0),MATCH(M$3,'QoL DATA'!$C$16:$WWY$16,0)),"-")</f>
        <v>70.5</v>
      </c>
      <c r="N146" s="301">
        <f>IFERROR(INDEX('QoL DATA'!$C$17:$WWY$228,MATCH($B146,'QoL DATA'!$A$17:$A$228,0),MATCH(N$3,'QoL DATA'!$C$16:$WWY$16,0)),"-")</f>
        <v>151.5</v>
      </c>
      <c r="O146" s="301">
        <f>IFERROR(INDEX('QoL DATA'!$C$17:$WWY$228,MATCH($B146,'QoL DATA'!$A$17:$A$228,0),MATCH(O$3,'QoL DATA'!$C$16:$WWY$16,0)),"-")</f>
        <v>3.163288805770772</v>
      </c>
      <c r="P146" s="301">
        <f>IFERROR(INDEX('QoL DATA'!$C$17:$WWY$228,MATCH($B146,'QoL DATA'!$A$17:$A$228,0),MATCH(P$3,'QoL DATA'!$C$16:$WWY$16,0)),"-")</f>
        <v>77.416124186279418</v>
      </c>
      <c r="Q146" s="301" t="str">
        <f>IFERROR(INDEX('QoL DATA'!$C$17:$WWY$228,MATCH($B146,'QoL DATA'!$A$17:$A$228,0),MATCH(Q$3,'QoL DATA'!$C$16:$WWY$16,0)),"-")</f>
        <v>-</v>
      </c>
      <c r="R146" s="301" t="str">
        <f>IFERROR(INDEX('QoL DATA'!$C$17:$WWY$228,MATCH($B146,'QoL DATA'!$A$17:$A$228,0),MATCH(R$3,'QoL DATA'!$C$16:$WWY$16,0)),"-")</f>
        <v>-</v>
      </c>
      <c r="S146" s="301">
        <f>IFERROR(INDEX('QoL DATA'!$C$17:$WWY$228,MATCH($B146,'QoL DATA'!$A$17:$A$228,0),MATCH(S$3,'QoL DATA'!$C$16:$WWY$16,0)),"-")</f>
        <v>40.236051502145919</v>
      </c>
      <c r="T146" s="301">
        <f>IFERROR(INDEX('QoL DATA'!$C$17:$WWY$228,MATCH($B146,'QoL DATA'!$A$17:$A$228,0),MATCH(T$3,'QoL DATA'!$C$16:$WWY$16,0)),"-")</f>
        <v>3.8175624073436261</v>
      </c>
      <c r="U146" s="301">
        <f>IFERROR(INDEX('QoL DATA'!$C$17:$WWY$228,MATCH($B146,'QoL DATA'!$A$17:$A$228,0),MATCH(U$3,'QoL DATA'!$C$16:$WWY$16,0)),"-")</f>
        <v>60.622431246211235</v>
      </c>
      <c r="V146" s="301">
        <f>IFERROR(INDEX('QoL DATA'!$C$17:$WWY$228,MATCH($B146,'QoL DATA'!$A$17:$A$228,0),MATCH(V$3,'QoL DATA'!$C$16:$WWY$16,0)),"-")</f>
        <v>1.3612626405699999</v>
      </c>
      <c r="W146" s="301">
        <f>IFERROR(INDEX('QoL DATA'!$C$17:$WWY$228,MATCH($B146,'QoL DATA'!$A$17:$A$228,0),MATCH(W$3,'QoL DATA'!$C$16:$WWY$16,0)),"-")</f>
        <v>29.9270041427</v>
      </c>
      <c r="X146" s="301" t="str">
        <f>IFERROR(INDEX('QoL DATA'!$C$17:$WWY$228,MATCH($B146,'QoL DATA'!$A$17:$A$228,0),MATCH(X$3,'QoL DATA'!$C$16:$WWY$16,0)),"-")</f>
        <v>-</v>
      </c>
      <c r="Y146" s="301">
        <f>IFERROR(INDEX('QoL DATA'!$C$17:$WWY$228,MATCH($B146,'QoL DATA'!$A$17:$A$228,0),MATCH(Y$3,'QoL DATA'!$C$16:$WWY$16,0)),"-")</f>
        <v>916.32</v>
      </c>
      <c r="Z146" s="301">
        <f>IFERROR(INDEX('QoL DATA'!$C$17:$WWY$228,MATCH($B146,'QoL DATA'!$A$17:$A$228,0),MATCH(Z$3,'QoL DATA'!$C$16:$WWY$16,0)),"-")</f>
        <v>5.03</v>
      </c>
      <c r="AA146" s="301">
        <f>IFERROR(INDEX('QoL DATA'!$C$17:$WWY$228,MATCH($B146,'QoL DATA'!$A$17:$A$228,0),MATCH(AA$3,'QoL DATA'!$C$16:$WWY$16,0)),"-")</f>
        <v>4.4069056553239519E-2</v>
      </c>
      <c r="AB146" s="301">
        <f>IFERROR(INDEX('QoL DATA'!$C$17:$WWY$228,MATCH($B146,'QoL DATA'!$A$17:$A$228,0),MATCH(AB$3,'QoL DATA'!$C$16:$WWY$16,0)),"-")</f>
        <v>1.33</v>
      </c>
      <c r="AC146" s="301">
        <f>IFERROR(INDEX('QoL DATA'!$C$17:$WWY$228,MATCH($B146,'QoL DATA'!$A$17:$A$228,0),MATCH(AC$3,'QoL DATA'!$C$16:$WWY$16,0)),"-")</f>
        <v>11264.2</v>
      </c>
      <c r="AD146" s="301">
        <f>IFERROR(INDEX('QoL DATA'!$C$17:$WWY$228,MATCH($B146,'QoL DATA'!$A$17:$A$228,0),MATCH(AD$3,'QoL DATA'!$C$16:$WWY$16,0)),"-")</f>
        <v>7.0394343617804997</v>
      </c>
      <c r="AE146" s="301">
        <f>IFERROR(INDEX('QoL DATA'!$C$17:$WWY$228,MATCH($B146,'QoL DATA'!$A$17:$A$228,0),MATCH(AE$3,'QoL DATA'!$C$16:$WWY$16,0)),"-")</f>
        <v>34.558575896078899</v>
      </c>
      <c r="AF146" s="301">
        <f>IFERROR(INDEX('QoL DATA'!$C$17:$WWY$228,MATCH($B146,'QoL DATA'!$A$17:$A$228,0),MATCH(AF$3,'QoL DATA'!$C$16:$WWY$16,0)),"-")</f>
        <v>9.6999999999999993</v>
      </c>
      <c r="AG146" s="301">
        <f>IFERROR(INDEX('QoL DATA'!$C$17:$WWY$228,MATCH($B146,'QoL DATA'!$A$17:$A$228,0),MATCH(AG$3,'QoL DATA'!$C$16:$WWY$16,0)),"-")</f>
        <v>28.63</v>
      </c>
      <c r="AH146" s="301" t="str">
        <f>IFERROR(INDEX('QoL DATA'!$C$17:$WWY$228,MATCH($B146,'QoL DATA'!$A$17:$A$228,0),MATCH(AH$3,'QoL DATA'!$C$16:$WWY$16,0)),"-")</f>
        <v>-</v>
      </c>
      <c r="AI146" s="301">
        <f>IFERROR(INDEX('QoL DATA'!$C$17:$WWY$228,MATCH($B146,'QoL DATA'!$A$17:$A$228,0),MATCH(AI$3,'QoL DATA'!$C$16:$WWY$16,0)),"-")</f>
        <v>0</v>
      </c>
      <c r="AJ146" s="301">
        <f>IFERROR(INDEX('QoL DATA'!$C$17:$WWY$228,MATCH($B146,'QoL DATA'!$A$17:$A$228,0),MATCH(AJ$3,'QoL DATA'!$C$16:$WWY$16,0)),"-")</f>
        <v>160.03269514084568</v>
      </c>
      <c r="AK146" s="301">
        <f>IFERROR(INDEX('QoL DATA'!$C$17:$WWY$228,MATCH($B146,'QoL DATA'!$A$17:$A$228,0),MATCH(AK$3,'QoL DATA'!$C$16:$WWY$16,0)),"-")</f>
        <v>19.22</v>
      </c>
      <c r="AL146" s="301">
        <f>IFERROR(INDEX('QoL DATA'!$C$17:$WWY$228,MATCH($B146,'QoL DATA'!$A$17:$A$228,0),MATCH(AL$3,'QoL DATA'!$C$16:$WWY$16,0)),"-")</f>
        <v>14.18</v>
      </c>
      <c r="AM146" s="301">
        <f>IFERROR(INDEX('QoL DATA'!$C$17:$WWY$228,MATCH($B146,'QoL DATA'!$A$17:$A$228,0),MATCH(AM$3,'QoL DATA'!$C$16:$WWY$16,0)),"-")</f>
        <v>7.6</v>
      </c>
      <c r="AN146" s="301">
        <f>IFERROR(INDEX('QoL DATA'!$C$17:$WWY$228,MATCH($B146,'QoL DATA'!$A$17:$A$228,0),MATCH(AN$3,'QoL DATA'!$C$16:$WWY$16,0)),"-")</f>
        <v>68.22</v>
      </c>
      <c r="AO146" s="301">
        <f>IFERROR(INDEX('QoL DATA'!$C$17:$WWY$228,MATCH($B146,'QoL DATA'!$A$17:$A$228,0),MATCH(AO$3,'QoL DATA'!$C$16:$WWY$16,0)),"-")</f>
        <v>1.7484725754727413</v>
      </c>
      <c r="AP146" s="301">
        <f>IFERROR(INDEX('QoL DATA'!$C$17:$WWY$228,MATCH($B146,'QoL DATA'!$A$17:$A$228,0),MATCH(AP$3,'QoL DATA'!$C$16:$WWY$16,0)),"-")</f>
        <v>64.150000000000006</v>
      </c>
      <c r="AQ146" s="301">
        <f>IFERROR(INDEX('QoL DATA'!$C$17:$WWY$228,MATCH($B146,'QoL DATA'!$A$17:$A$228,0),MATCH(AQ$3,'QoL DATA'!$C$16:$WWY$16,0)),"-")</f>
        <v>51.739412273120131</v>
      </c>
      <c r="AR146" s="301">
        <f>IFERROR(INDEX('QoL DATA'!$C$17:$WWY$228,MATCH($B146,'QoL DATA'!$A$17:$A$228,0),MATCH(AR$3,'QoL DATA'!$C$16:$WWY$16,0)),"-")</f>
        <v>3.57</v>
      </c>
      <c r="AS146" s="301">
        <f>IFERROR(INDEX('QoL DATA'!$C$17:$WWY$228,MATCH($B146,'QoL DATA'!$A$17:$A$228,0),MATCH(AS$3,'QoL DATA'!$C$16:$WWY$16,0)),"-")</f>
        <v>5.0837395334802471</v>
      </c>
      <c r="AT146" s="301">
        <f>IFERROR(INDEX('QoL DATA'!$C$17:$WWY$228,MATCH($B146,'QoL DATA'!$A$17:$A$228,0),MATCH(AT$3,'QoL DATA'!$C$16:$WWY$16,0)),"-")</f>
        <v>57.280682418996264</v>
      </c>
      <c r="AU146" s="327"/>
    </row>
    <row r="147" spans="1:47">
      <c r="A147" s="325" t="str">
        <f>'TQoL Indexes'!B125</f>
        <v>Odranci</v>
      </c>
      <c r="B147" s="326">
        <f>'TQoL Indexes'!C125</f>
        <v>86</v>
      </c>
      <c r="C147" s="301">
        <f>IFERROR(INDEX('QoL DATA'!$C$17:$WWY$228,MATCH($B147,'QoL DATA'!$A$17:$A$228,0),MATCH(C$3,'QoL DATA'!$C$16:$WWY$16,0)),"-")</f>
        <v>99.4</v>
      </c>
      <c r="D147" s="301">
        <f>IFERROR(INDEX('QoL DATA'!$C$17:$WWY$228,MATCH($B147,'QoL DATA'!$A$17:$A$228,0),MATCH(D$3,'QoL DATA'!$C$16:$WWY$16,0)),"-")</f>
        <v>119.7</v>
      </c>
      <c r="E147" s="301">
        <f>IFERROR(INDEX('QoL DATA'!$C$17:$WWY$228,MATCH($B147,'QoL DATA'!$A$17:$A$228,0),MATCH(E$3,'QoL DATA'!$C$16:$WWY$16,0)),"-")</f>
        <v>416.1</v>
      </c>
      <c r="F147" s="301">
        <f>IFERROR(INDEX('QoL DATA'!$C$17:$WWY$228,MATCH($B147,'QoL DATA'!$A$17:$A$228,0),MATCH(F$3,'QoL DATA'!$C$16:$WWY$16,0)),"-")</f>
        <v>0</v>
      </c>
      <c r="G147" s="301">
        <f>IFERROR(INDEX('QoL DATA'!$C$17:$WWY$228,MATCH($B147,'QoL DATA'!$A$17:$A$228,0),MATCH(G$3,'QoL DATA'!$C$16:$WWY$16,0)),"-")</f>
        <v>100</v>
      </c>
      <c r="H147" s="301">
        <f>IFERROR(INDEX('QoL DATA'!$C$17:$WWY$228,MATCH($B147,'QoL DATA'!$A$17:$A$228,0),MATCH(H$3,'QoL DATA'!$C$16:$WWY$16,0)),"-")</f>
        <v>4</v>
      </c>
      <c r="I147" s="301">
        <f>IFERROR(INDEX('QoL DATA'!$C$17:$WWY$228,MATCH($B147,'QoL DATA'!$A$17:$A$228,0),MATCH(I$3,'QoL DATA'!$C$16:$WWY$16,0)),"-")</f>
        <v>100</v>
      </c>
      <c r="J147" s="301">
        <f>IFERROR(INDEX('QoL DATA'!$C$17:$WWY$228,MATCH($B147,'QoL DATA'!$A$17:$A$228,0),MATCH(J$3,'QoL DATA'!$C$16:$WWY$16,0)),"-")</f>
        <v>100</v>
      </c>
      <c r="K147" s="301">
        <f>IFERROR(INDEX('QoL DATA'!$C$17:$WWY$228,MATCH($B147,'QoL DATA'!$A$17:$A$228,0),MATCH(K$3,'QoL DATA'!$C$16:$WWY$16,0)),"-")</f>
        <v>57.14</v>
      </c>
      <c r="L147" s="301">
        <f>IFERROR(INDEX('QoL DATA'!$C$17:$WWY$228,MATCH($B147,'QoL DATA'!$A$17:$A$228,0),MATCH(L$3,'QoL DATA'!$C$16:$WWY$16,0)),"-")</f>
        <v>0</v>
      </c>
      <c r="M147" s="301">
        <f>IFERROR(INDEX('QoL DATA'!$C$17:$WWY$228,MATCH($B147,'QoL DATA'!$A$17:$A$228,0),MATCH(M$3,'QoL DATA'!$C$16:$WWY$16,0)),"-")</f>
        <v>32.200000000000003</v>
      </c>
      <c r="N147" s="301">
        <f>IFERROR(INDEX('QoL DATA'!$C$17:$WWY$228,MATCH($B147,'QoL DATA'!$A$17:$A$228,0),MATCH(N$3,'QoL DATA'!$C$16:$WWY$16,0)),"-")</f>
        <v>171</v>
      </c>
      <c r="O147" s="301">
        <f>IFERROR(INDEX('QoL DATA'!$C$17:$WWY$228,MATCH($B147,'QoL DATA'!$A$17:$A$228,0),MATCH(O$3,'QoL DATA'!$C$16:$WWY$16,0)),"-")</f>
        <v>1.786073619631902</v>
      </c>
      <c r="P147" s="301">
        <f>IFERROR(INDEX('QoL DATA'!$C$17:$WWY$228,MATCH($B147,'QoL DATA'!$A$17:$A$228,0),MATCH(P$3,'QoL DATA'!$C$16:$WWY$16,0)),"-")</f>
        <v>100</v>
      </c>
      <c r="Q147" s="301" t="str">
        <f>IFERROR(INDEX('QoL DATA'!$C$17:$WWY$228,MATCH($B147,'QoL DATA'!$A$17:$A$228,0),MATCH(Q$3,'QoL DATA'!$C$16:$WWY$16,0)),"-")</f>
        <v>-</v>
      </c>
      <c r="R147" s="301" t="str">
        <f>IFERROR(INDEX('QoL DATA'!$C$17:$WWY$228,MATCH($B147,'QoL DATA'!$A$17:$A$228,0),MATCH(R$3,'QoL DATA'!$C$16:$WWY$16,0)),"-")</f>
        <v>-</v>
      </c>
      <c r="S147" s="301">
        <f>IFERROR(INDEX('QoL DATA'!$C$17:$WWY$228,MATCH($B147,'QoL DATA'!$A$17:$A$228,0),MATCH(S$3,'QoL DATA'!$C$16:$WWY$16,0)),"-")</f>
        <v>60.827250608272507</v>
      </c>
      <c r="T147" s="301">
        <f>IFERROR(INDEX('QoL DATA'!$C$17:$WWY$228,MATCH($B147,'QoL DATA'!$A$17:$A$228,0),MATCH(T$3,'QoL DATA'!$C$16:$WWY$16,0)),"-")</f>
        <v>3.6740810219304123</v>
      </c>
      <c r="U147" s="301">
        <f>IFERROR(INDEX('QoL DATA'!$C$17:$WWY$228,MATCH($B147,'QoL DATA'!$A$17:$A$228,0),MATCH(U$3,'QoL DATA'!$C$16:$WWY$16,0)),"-")</f>
        <v>7.129528226373</v>
      </c>
      <c r="V147" s="301">
        <f>IFERROR(INDEX('QoL DATA'!$C$17:$WWY$228,MATCH($B147,'QoL DATA'!$A$17:$A$228,0),MATCH(V$3,'QoL DATA'!$C$16:$WWY$16,0)),"-")</f>
        <v>0.50338665497799995</v>
      </c>
      <c r="W147" s="301">
        <f>IFERROR(INDEX('QoL DATA'!$C$17:$WWY$228,MATCH($B147,'QoL DATA'!$A$17:$A$228,0),MATCH(W$3,'QoL DATA'!$C$16:$WWY$16,0)),"-")</f>
        <v>0</v>
      </c>
      <c r="X147" s="301" t="str">
        <f>IFERROR(INDEX('QoL DATA'!$C$17:$WWY$228,MATCH($B147,'QoL DATA'!$A$17:$A$228,0),MATCH(X$3,'QoL DATA'!$C$16:$WWY$16,0)),"-")</f>
        <v>-</v>
      </c>
      <c r="Y147" s="301">
        <f>IFERROR(INDEX('QoL DATA'!$C$17:$WWY$228,MATCH($B147,'QoL DATA'!$A$17:$A$228,0),MATCH(Y$3,'QoL DATA'!$C$16:$WWY$16,0)),"-")</f>
        <v>1134.74</v>
      </c>
      <c r="Z147" s="301">
        <f>IFERROR(INDEX('QoL DATA'!$C$17:$WWY$228,MATCH($B147,'QoL DATA'!$A$17:$A$228,0),MATCH(Z$3,'QoL DATA'!$C$16:$WWY$16,0)),"-")</f>
        <v>6.36</v>
      </c>
      <c r="AA147" s="301">
        <f>IFERROR(INDEX('QoL DATA'!$C$17:$WWY$228,MATCH($B147,'QoL DATA'!$A$17:$A$228,0),MATCH(AA$3,'QoL DATA'!$C$16:$WWY$16,0)),"-")</f>
        <v>8.6954253367216502E-3</v>
      </c>
      <c r="AB147" s="301">
        <f>IFERROR(INDEX('QoL DATA'!$C$17:$WWY$228,MATCH($B147,'QoL DATA'!$A$17:$A$228,0),MATCH(AB$3,'QoL DATA'!$C$16:$WWY$16,0)),"-")</f>
        <v>1.81</v>
      </c>
      <c r="AC147" s="301">
        <f>IFERROR(INDEX('QoL DATA'!$C$17:$WWY$228,MATCH($B147,'QoL DATA'!$A$17:$A$228,0),MATCH(AC$3,'QoL DATA'!$C$16:$WWY$16,0)),"-")</f>
        <v>8222.0400000000009</v>
      </c>
      <c r="AD147" s="301">
        <f>IFERROR(INDEX('QoL DATA'!$C$17:$WWY$228,MATCH($B147,'QoL DATA'!$A$17:$A$228,0),MATCH(AD$3,'QoL DATA'!$C$16:$WWY$16,0)),"-")</f>
        <v>9.3911248710010309</v>
      </c>
      <c r="AE147" s="301">
        <f>IFERROR(INDEX('QoL DATA'!$C$17:$WWY$228,MATCH($B147,'QoL DATA'!$A$17:$A$228,0),MATCH(AE$3,'QoL DATA'!$C$16:$WWY$16,0)),"-")</f>
        <v>18.538713195201744</v>
      </c>
      <c r="AF147" s="301">
        <f>IFERROR(INDEX('QoL DATA'!$C$17:$WWY$228,MATCH($B147,'QoL DATA'!$A$17:$A$228,0),MATCH(AF$3,'QoL DATA'!$C$16:$WWY$16,0)),"-")</f>
        <v>15.1</v>
      </c>
      <c r="AG147" s="301">
        <f>IFERROR(INDEX('QoL DATA'!$C$17:$WWY$228,MATCH($B147,'QoL DATA'!$A$17:$A$228,0),MATCH(AG$3,'QoL DATA'!$C$16:$WWY$16,0)),"-")</f>
        <v>17.95</v>
      </c>
      <c r="AH147" s="301" t="str">
        <f>IFERROR(INDEX('QoL DATA'!$C$17:$WWY$228,MATCH($B147,'QoL DATA'!$A$17:$A$228,0),MATCH(AH$3,'QoL DATA'!$C$16:$WWY$16,0)),"-")</f>
        <v>-</v>
      </c>
      <c r="AI147" s="301">
        <f>IFERROR(INDEX('QoL DATA'!$C$17:$WWY$228,MATCH($B147,'QoL DATA'!$A$17:$A$228,0),MATCH(AI$3,'QoL DATA'!$C$16:$WWY$16,0)),"-")</f>
        <v>0</v>
      </c>
      <c r="AJ147" s="301">
        <f>IFERROR(INDEX('QoL DATA'!$C$17:$WWY$228,MATCH($B147,'QoL DATA'!$A$17:$A$228,0),MATCH(AJ$3,'QoL DATA'!$C$16:$WWY$16,0)),"-")</f>
        <v>88.672326505655775</v>
      </c>
      <c r="AK147" s="301">
        <f>IFERROR(INDEX('QoL DATA'!$C$17:$WWY$228,MATCH($B147,'QoL DATA'!$A$17:$A$228,0),MATCH(AK$3,'QoL DATA'!$C$16:$WWY$16,0)),"-")</f>
        <v>45.72</v>
      </c>
      <c r="AL147" s="301">
        <f>IFERROR(INDEX('QoL DATA'!$C$17:$WWY$228,MATCH($B147,'QoL DATA'!$A$17:$A$228,0),MATCH(AL$3,'QoL DATA'!$C$16:$WWY$16,0)),"-")</f>
        <v>16.32</v>
      </c>
      <c r="AM147" s="301">
        <f>IFERROR(INDEX('QoL DATA'!$C$17:$WWY$228,MATCH($B147,'QoL DATA'!$A$17:$A$228,0),MATCH(AM$3,'QoL DATA'!$C$16:$WWY$16,0)),"-")</f>
        <v>6.9</v>
      </c>
      <c r="AN147" s="301">
        <f>IFERROR(INDEX('QoL DATA'!$C$17:$WWY$228,MATCH($B147,'QoL DATA'!$A$17:$A$228,0),MATCH(AN$3,'QoL DATA'!$C$16:$WWY$16,0)),"-")</f>
        <v>60.07</v>
      </c>
      <c r="AO147" s="301">
        <f>IFERROR(INDEX('QoL DATA'!$C$17:$WWY$228,MATCH($B147,'QoL DATA'!$A$17:$A$228,0),MATCH(AO$3,'QoL DATA'!$C$16:$WWY$16,0)),"-")</f>
        <v>2.0869785656841149</v>
      </c>
      <c r="AP147" s="301">
        <f>IFERROR(INDEX('QoL DATA'!$C$17:$WWY$228,MATCH($B147,'QoL DATA'!$A$17:$A$228,0),MATCH(AP$3,'QoL DATA'!$C$16:$WWY$16,0)),"-")</f>
        <v>82.46</v>
      </c>
      <c r="AQ147" s="301">
        <f>IFERROR(INDEX('QoL DATA'!$C$17:$WWY$228,MATCH($B147,'QoL DATA'!$A$17:$A$228,0),MATCH(AQ$3,'QoL DATA'!$C$16:$WWY$16,0)),"-")</f>
        <v>45.481263776634826</v>
      </c>
      <c r="AR147" s="301">
        <f>IFERROR(INDEX('QoL DATA'!$C$17:$WWY$228,MATCH($B147,'QoL DATA'!$A$17:$A$228,0),MATCH(AR$3,'QoL DATA'!$C$16:$WWY$16,0)),"-")</f>
        <v>3.72</v>
      </c>
      <c r="AS147" s="301">
        <f>IFERROR(INDEX('QoL DATA'!$C$17:$WWY$228,MATCH($B147,'QoL DATA'!$A$17:$A$228,0),MATCH(AS$3,'QoL DATA'!$C$16:$WWY$16,0)),"-")</f>
        <v>8.3694085767249931</v>
      </c>
      <c r="AT147" s="301">
        <f>IFERROR(INDEX('QoL DATA'!$C$17:$WWY$228,MATCH($B147,'QoL DATA'!$A$17:$A$228,0),MATCH(AT$3,'QoL DATA'!$C$16:$WWY$16,0)),"-")</f>
        <v>6.090751129776824</v>
      </c>
      <c r="AU147" s="327"/>
    </row>
    <row r="148" spans="1:47">
      <c r="A148" s="325" t="str">
        <f>'TQoL Indexes'!B126</f>
        <v>Oplotnica</v>
      </c>
      <c r="B148" s="326">
        <f>'TQoL Indexes'!C126</f>
        <v>171</v>
      </c>
      <c r="C148" s="301">
        <f>IFERROR(INDEX('QoL DATA'!$C$17:$WWY$228,MATCH($B148,'QoL DATA'!$A$17:$A$228,0),MATCH(C$3,'QoL DATA'!$C$16:$WWY$16,0)),"-")</f>
        <v>0</v>
      </c>
      <c r="D148" s="301">
        <f>IFERROR(INDEX('QoL DATA'!$C$17:$WWY$228,MATCH($B148,'QoL DATA'!$A$17:$A$228,0),MATCH(D$3,'QoL DATA'!$C$16:$WWY$16,0)),"-")</f>
        <v>91.1</v>
      </c>
      <c r="E148" s="301">
        <f>IFERROR(INDEX('QoL DATA'!$C$17:$WWY$228,MATCH($B148,'QoL DATA'!$A$17:$A$228,0),MATCH(E$3,'QoL DATA'!$C$16:$WWY$16,0)),"-")</f>
        <v>521.4</v>
      </c>
      <c r="F148" s="301">
        <f>IFERROR(INDEX('QoL DATA'!$C$17:$WWY$228,MATCH($B148,'QoL DATA'!$A$17:$A$228,0),MATCH(F$3,'QoL DATA'!$C$16:$WWY$16,0)),"-")</f>
        <v>12.905551550108147</v>
      </c>
      <c r="G148" s="301">
        <f>IFERROR(INDEX('QoL DATA'!$C$17:$WWY$228,MATCH($B148,'QoL DATA'!$A$17:$A$228,0),MATCH(G$3,'QoL DATA'!$C$16:$WWY$16,0)),"-")</f>
        <v>89.49771689497716</v>
      </c>
      <c r="H148" s="301">
        <f>IFERROR(INDEX('QoL DATA'!$C$17:$WWY$228,MATCH($B148,'QoL DATA'!$A$17:$A$228,0),MATCH(H$3,'QoL DATA'!$C$16:$WWY$16,0)),"-")</f>
        <v>4</v>
      </c>
      <c r="I148" s="301">
        <f>IFERROR(INDEX('QoL DATA'!$C$17:$WWY$228,MATCH($B148,'QoL DATA'!$A$17:$A$228,0),MATCH(I$3,'QoL DATA'!$C$16:$WWY$16,0)),"-")</f>
        <v>67.996155694377705</v>
      </c>
      <c r="J148" s="301">
        <f>IFERROR(INDEX('QoL DATA'!$C$17:$WWY$228,MATCH($B148,'QoL DATA'!$A$17:$A$228,0),MATCH(J$3,'QoL DATA'!$C$16:$WWY$16,0)),"-")</f>
        <v>65.200672915164631</v>
      </c>
      <c r="K148" s="301">
        <f>IFERROR(INDEX('QoL DATA'!$C$17:$WWY$228,MATCH($B148,'QoL DATA'!$A$17:$A$228,0),MATCH(K$3,'QoL DATA'!$C$16:$WWY$16,0)),"-")</f>
        <v>1.47</v>
      </c>
      <c r="L148" s="301">
        <f>IFERROR(INDEX('QoL DATA'!$C$17:$WWY$228,MATCH($B148,'QoL DATA'!$A$17:$A$228,0),MATCH(L$3,'QoL DATA'!$C$16:$WWY$16,0)),"-")</f>
        <v>3.6910457963089538</v>
      </c>
      <c r="M148" s="301">
        <f>IFERROR(INDEX('QoL DATA'!$C$17:$WWY$228,MATCH($B148,'QoL DATA'!$A$17:$A$228,0),MATCH(M$3,'QoL DATA'!$C$16:$WWY$16,0)),"-")</f>
        <v>18.399999999999999</v>
      </c>
      <c r="N148" s="301">
        <f>IFERROR(INDEX('QoL DATA'!$C$17:$WWY$228,MATCH($B148,'QoL DATA'!$A$17:$A$228,0),MATCH(N$3,'QoL DATA'!$C$16:$WWY$16,0)),"-")</f>
        <v>33.299999999999997</v>
      </c>
      <c r="O148" s="301">
        <f>IFERROR(INDEX('QoL DATA'!$C$17:$WWY$228,MATCH($B148,'QoL DATA'!$A$17:$A$228,0),MATCH(O$3,'QoL DATA'!$C$16:$WWY$16,0)),"-")</f>
        <v>0.643511818620357</v>
      </c>
      <c r="P148" s="301">
        <f>IFERROR(INDEX('QoL DATA'!$C$17:$WWY$228,MATCH($B148,'QoL DATA'!$A$17:$A$228,0),MATCH(P$3,'QoL DATA'!$C$16:$WWY$16,0)),"-")</f>
        <v>65.080509492910352</v>
      </c>
      <c r="Q148" s="301" t="str">
        <f>IFERROR(INDEX('QoL DATA'!$C$17:$WWY$228,MATCH($B148,'QoL DATA'!$A$17:$A$228,0),MATCH(Q$3,'QoL DATA'!$C$16:$WWY$16,0)),"-")</f>
        <v>-</v>
      </c>
      <c r="R148" s="301" t="str">
        <f>IFERROR(INDEX('QoL DATA'!$C$17:$WWY$228,MATCH($B148,'QoL DATA'!$A$17:$A$228,0),MATCH(R$3,'QoL DATA'!$C$16:$WWY$16,0)),"-")</f>
        <v>-</v>
      </c>
      <c r="S148" s="301">
        <f>IFERROR(INDEX('QoL DATA'!$C$17:$WWY$228,MATCH($B148,'QoL DATA'!$A$17:$A$228,0),MATCH(S$3,'QoL DATA'!$C$16:$WWY$16,0)),"-")</f>
        <v>24.213075060532688</v>
      </c>
      <c r="T148" s="301">
        <f>IFERROR(INDEX('QoL DATA'!$C$17:$WWY$228,MATCH($B148,'QoL DATA'!$A$17:$A$228,0),MATCH(T$3,'QoL DATA'!$C$16:$WWY$16,0)),"-")</f>
        <v>3.231502072866046</v>
      </c>
      <c r="U148" s="301">
        <f>IFERROR(INDEX('QoL DATA'!$C$17:$WWY$228,MATCH($B148,'QoL DATA'!$A$17:$A$228,0),MATCH(U$3,'QoL DATA'!$C$16:$WWY$16,0)),"-")</f>
        <v>45.879215988276435</v>
      </c>
      <c r="V148" s="301">
        <f>IFERROR(INDEX('QoL DATA'!$C$17:$WWY$228,MATCH($B148,'QoL DATA'!$A$17:$A$228,0),MATCH(V$3,'QoL DATA'!$C$16:$WWY$16,0)),"-")</f>
        <v>0.64129115107099999</v>
      </c>
      <c r="W148" s="301">
        <f>IFERROR(INDEX('QoL DATA'!$C$17:$WWY$228,MATCH($B148,'QoL DATA'!$A$17:$A$228,0),MATCH(W$3,'QoL DATA'!$C$16:$WWY$16,0)),"-")</f>
        <v>86.160621826400003</v>
      </c>
      <c r="X148" s="301" t="str">
        <f>IFERROR(INDEX('QoL DATA'!$C$17:$WWY$228,MATCH($B148,'QoL DATA'!$A$17:$A$228,0),MATCH(X$3,'QoL DATA'!$C$16:$WWY$16,0)),"-")</f>
        <v>-</v>
      </c>
      <c r="Y148" s="301">
        <f>IFERROR(INDEX('QoL DATA'!$C$17:$WWY$228,MATCH($B148,'QoL DATA'!$A$17:$A$228,0),MATCH(Y$3,'QoL DATA'!$C$16:$WWY$16,0)),"-")</f>
        <v>1062.2</v>
      </c>
      <c r="Z148" s="301">
        <f>IFERROR(INDEX('QoL DATA'!$C$17:$WWY$228,MATCH($B148,'QoL DATA'!$A$17:$A$228,0),MATCH(Z$3,'QoL DATA'!$C$16:$WWY$16,0)),"-")</f>
        <v>5.62</v>
      </c>
      <c r="AA148" s="301">
        <f>IFERROR(INDEX('QoL DATA'!$C$17:$WWY$228,MATCH($B148,'QoL DATA'!$A$17:$A$228,0),MATCH(AA$3,'QoL DATA'!$C$16:$WWY$16,0)),"-")</f>
        <v>2.4552530138230742E-2</v>
      </c>
      <c r="AB148" s="301">
        <f>IFERROR(INDEX('QoL DATA'!$C$17:$WWY$228,MATCH($B148,'QoL DATA'!$A$17:$A$228,0),MATCH(AB$3,'QoL DATA'!$C$16:$WWY$16,0)),"-")</f>
        <v>1.1100000000000001</v>
      </c>
      <c r="AC148" s="301">
        <f>IFERROR(INDEX('QoL DATA'!$C$17:$WWY$228,MATCH($B148,'QoL DATA'!$A$17:$A$228,0),MATCH(AC$3,'QoL DATA'!$C$16:$WWY$16,0)),"-")</f>
        <v>9306.36</v>
      </c>
      <c r="AD148" s="301">
        <f>IFERROR(INDEX('QoL DATA'!$C$17:$WWY$228,MATCH($B148,'QoL DATA'!$A$17:$A$228,0),MATCH(AD$3,'QoL DATA'!$C$16:$WWY$16,0)),"-")</f>
        <v>6.61271385441127</v>
      </c>
      <c r="AE148" s="301">
        <f>IFERROR(INDEX('QoL DATA'!$C$17:$WWY$228,MATCH($B148,'QoL DATA'!$A$17:$A$228,0),MATCH(AE$3,'QoL DATA'!$C$16:$WWY$16,0)),"-")</f>
        <v>25.137770241627809</v>
      </c>
      <c r="AF148" s="301">
        <f>IFERROR(INDEX('QoL DATA'!$C$17:$WWY$228,MATCH($B148,'QoL DATA'!$A$17:$A$228,0),MATCH(AF$3,'QoL DATA'!$C$16:$WWY$16,0)),"-")</f>
        <v>16.5</v>
      </c>
      <c r="AG148" s="301">
        <f>IFERROR(INDEX('QoL DATA'!$C$17:$WWY$228,MATCH($B148,'QoL DATA'!$A$17:$A$228,0),MATCH(AG$3,'QoL DATA'!$C$16:$WWY$16,0)),"-")</f>
        <v>19</v>
      </c>
      <c r="AH148" s="301" t="str">
        <f>IFERROR(INDEX('QoL DATA'!$C$17:$WWY$228,MATCH($B148,'QoL DATA'!$A$17:$A$228,0),MATCH(AH$3,'QoL DATA'!$C$16:$WWY$16,0)),"-")</f>
        <v>-</v>
      </c>
      <c r="AI148" s="301">
        <f>IFERROR(INDEX('QoL DATA'!$C$17:$WWY$228,MATCH($B148,'QoL DATA'!$A$17:$A$228,0),MATCH(AI$3,'QoL DATA'!$C$16:$WWY$16,0)),"-")</f>
        <v>0</v>
      </c>
      <c r="AJ148" s="301">
        <f>IFERROR(INDEX('QoL DATA'!$C$17:$WWY$228,MATCH($B148,'QoL DATA'!$A$17:$A$228,0),MATCH(AJ$3,'QoL DATA'!$C$16:$WWY$16,0)),"-")</f>
        <v>81.79511127325793</v>
      </c>
      <c r="AK148" s="301">
        <f>IFERROR(INDEX('QoL DATA'!$C$17:$WWY$228,MATCH($B148,'QoL DATA'!$A$17:$A$228,0),MATCH(AK$3,'QoL DATA'!$C$16:$WWY$16,0)),"-")</f>
        <v>39.049999999999997</v>
      </c>
      <c r="AL148" s="301">
        <f>IFERROR(INDEX('QoL DATA'!$C$17:$WWY$228,MATCH($B148,'QoL DATA'!$A$17:$A$228,0),MATCH(AL$3,'QoL DATA'!$C$16:$WWY$16,0)),"-")</f>
        <v>15.79</v>
      </c>
      <c r="AM148" s="301">
        <f>IFERROR(INDEX('QoL DATA'!$C$17:$WWY$228,MATCH($B148,'QoL DATA'!$A$17:$A$228,0),MATCH(AM$3,'QoL DATA'!$C$16:$WWY$16,0)),"-")</f>
        <v>7.3</v>
      </c>
      <c r="AN148" s="301">
        <f>IFERROR(INDEX('QoL DATA'!$C$17:$WWY$228,MATCH($B148,'QoL DATA'!$A$17:$A$228,0),MATCH(AN$3,'QoL DATA'!$C$16:$WWY$16,0)),"-")</f>
        <v>64.42</v>
      </c>
      <c r="AO148" s="301">
        <f>IFERROR(INDEX('QoL DATA'!$C$17:$WWY$228,MATCH($B148,'QoL DATA'!$A$17:$A$228,0),MATCH(AO$3,'QoL DATA'!$C$16:$WWY$16,0)),"-")</f>
        <v>2.777902270103886</v>
      </c>
      <c r="AP148" s="301">
        <f>IFERROR(INDEX('QoL DATA'!$C$17:$WWY$228,MATCH($B148,'QoL DATA'!$A$17:$A$228,0),MATCH(AP$3,'QoL DATA'!$C$16:$WWY$16,0)),"-")</f>
        <v>73.55</v>
      </c>
      <c r="AQ148" s="301">
        <f>IFERROR(INDEX('QoL DATA'!$C$17:$WWY$228,MATCH($B148,'QoL DATA'!$A$17:$A$228,0),MATCH(AQ$3,'QoL DATA'!$C$16:$WWY$16,0)),"-")</f>
        <v>53.617647058823522</v>
      </c>
      <c r="AR148" s="301">
        <f>IFERROR(INDEX('QoL DATA'!$C$17:$WWY$228,MATCH($B148,'QoL DATA'!$A$17:$A$228,0),MATCH(AR$3,'QoL DATA'!$C$16:$WWY$16,0)),"-")</f>
        <v>3.57</v>
      </c>
      <c r="AS148" s="301">
        <f>IFERROR(INDEX('QoL DATA'!$C$17:$WWY$228,MATCH($B148,'QoL DATA'!$A$17:$A$228,0),MATCH(AS$3,'QoL DATA'!$C$16:$WWY$16,0)),"-")</f>
        <v>7.6018096048434112</v>
      </c>
      <c r="AT148" s="301">
        <f>IFERROR(INDEX('QoL DATA'!$C$17:$WWY$228,MATCH($B148,'QoL DATA'!$A$17:$A$228,0),MATCH(AT$3,'QoL DATA'!$C$16:$WWY$16,0)),"-")</f>
        <v>43.590419958538334</v>
      </c>
      <c r="AU148" s="327"/>
    </row>
    <row r="149" spans="1:47">
      <c r="A149" s="325" t="str">
        <f>'TQoL Indexes'!B127</f>
        <v>Ormož</v>
      </c>
      <c r="B149" s="326">
        <f>'TQoL Indexes'!C127</f>
        <v>87</v>
      </c>
      <c r="C149" s="301">
        <f>IFERROR(INDEX('QoL DATA'!$C$17:$WWY$228,MATCH($B149,'QoL DATA'!$A$17:$A$228,0),MATCH(C$3,'QoL DATA'!$C$16:$WWY$16,0)),"-")</f>
        <v>81.589882565492317</v>
      </c>
      <c r="D149" s="301">
        <f>IFERROR(INDEX('QoL DATA'!$C$17:$WWY$228,MATCH($B149,'QoL DATA'!$A$17:$A$228,0),MATCH(D$3,'QoL DATA'!$C$16:$WWY$16,0)),"-")</f>
        <v>85.1</v>
      </c>
      <c r="E149" s="301">
        <f>IFERROR(INDEX('QoL DATA'!$C$17:$WWY$228,MATCH($B149,'QoL DATA'!$A$17:$A$228,0),MATCH(E$3,'QoL DATA'!$C$16:$WWY$16,0)),"-")</f>
        <v>521.4</v>
      </c>
      <c r="F149" s="301">
        <f>IFERROR(INDEX('QoL DATA'!$C$17:$WWY$228,MATCH($B149,'QoL DATA'!$A$17:$A$228,0),MATCH(F$3,'QoL DATA'!$C$16:$WWY$16,0)),"-")</f>
        <v>55.631684491978604</v>
      </c>
      <c r="G149" s="301">
        <f>IFERROR(INDEX('QoL DATA'!$C$17:$WWY$228,MATCH($B149,'QoL DATA'!$A$17:$A$228,0),MATCH(G$3,'QoL DATA'!$C$16:$WWY$16,0)),"-")</f>
        <v>91.903409090909093</v>
      </c>
      <c r="H149" s="301">
        <f>IFERROR(INDEX('QoL DATA'!$C$17:$WWY$228,MATCH($B149,'QoL DATA'!$A$17:$A$228,0),MATCH(H$3,'QoL DATA'!$C$16:$WWY$16,0)),"-")</f>
        <v>3</v>
      </c>
      <c r="I149" s="301">
        <f>IFERROR(INDEX('QoL DATA'!$C$17:$WWY$228,MATCH($B149,'QoL DATA'!$A$17:$A$228,0),MATCH(I$3,'QoL DATA'!$C$16:$WWY$16,0)),"-")</f>
        <v>58.610902412555312</v>
      </c>
      <c r="J149" s="301">
        <f>IFERROR(INDEX('QoL DATA'!$C$17:$WWY$228,MATCH($B149,'QoL DATA'!$A$17:$A$228,0),MATCH(J$3,'QoL DATA'!$C$16:$WWY$16,0)),"-")</f>
        <v>90.173796791443849</v>
      </c>
      <c r="K149" s="301">
        <f>IFERROR(INDEX('QoL DATA'!$C$17:$WWY$228,MATCH($B149,'QoL DATA'!$A$17:$A$228,0),MATCH(K$3,'QoL DATA'!$C$16:$WWY$16,0)),"-")</f>
        <v>66.069999999999993</v>
      </c>
      <c r="L149" s="301">
        <f>IFERROR(INDEX('QoL DATA'!$C$17:$WWY$228,MATCH($B149,'QoL DATA'!$A$17:$A$228,0),MATCH(L$3,'QoL DATA'!$C$16:$WWY$16,0)),"-")</f>
        <v>16.277589134125638</v>
      </c>
      <c r="M149" s="301">
        <f>IFERROR(INDEX('QoL DATA'!$C$17:$WWY$228,MATCH($B149,'QoL DATA'!$A$17:$A$228,0),MATCH(M$3,'QoL DATA'!$C$16:$WWY$16,0)),"-")</f>
        <v>40.1</v>
      </c>
      <c r="N149" s="301">
        <f>IFERROR(INDEX('QoL DATA'!$C$17:$WWY$228,MATCH($B149,'QoL DATA'!$A$17:$A$228,0),MATCH(N$3,'QoL DATA'!$C$16:$WWY$16,0)),"-")</f>
        <v>70.8</v>
      </c>
      <c r="O149" s="301">
        <f>IFERROR(INDEX('QoL DATA'!$C$17:$WWY$228,MATCH($B149,'QoL DATA'!$A$17:$A$228,0),MATCH(O$3,'QoL DATA'!$C$16:$WWY$16,0)),"-")</f>
        <v>1.5020812353138637</v>
      </c>
      <c r="P149" s="301">
        <f>IFERROR(INDEX('QoL DATA'!$C$17:$WWY$228,MATCH($B149,'QoL DATA'!$A$17:$A$228,0),MATCH(P$3,'QoL DATA'!$C$16:$WWY$16,0)),"-")</f>
        <v>39.747660427807489</v>
      </c>
      <c r="Q149" s="301" t="str">
        <f>IFERROR(INDEX('QoL DATA'!$C$17:$WWY$228,MATCH($B149,'QoL DATA'!$A$17:$A$228,0),MATCH(Q$3,'QoL DATA'!$C$16:$WWY$16,0)),"-")</f>
        <v>-</v>
      </c>
      <c r="R149" s="301" t="str">
        <f>IFERROR(INDEX('QoL DATA'!$C$17:$WWY$228,MATCH($B149,'QoL DATA'!$A$17:$A$228,0),MATCH(R$3,'QoL DATA'!$C$16:$WWY$16,0)),"-")</f>
        <v>-</v>
      </c>
      <c r="S149" s="301">
        <f>IFERROR(INDEX('QoL DATA'!$C$17:$WWY$228,MATCH($B149,'QoL DATA'!$A$17:$A$228,0),MATCH(S$3,'QoL DATA'!$C$16:$WWY$16,0)),"-")</f>
        <v>33.422459893048128</v>
      </c>
      <c r="T149" s="301">
        <f>IFERROR(INDEX('QoL DATA'!$C$17:$WWY$228,MATCH($B149,'QoL DATA'!$A$17:$A$228,0),MATCH(T$3,'QoL DATA'!$C$16:$WWY$16,0)),"-")</f>
        <v>4.2673461635857182</v>
      </c>
      <c r="U149" s="301">
        <f>IFERROR(INDEX('QoL DATA'!$C$17:$WWY$228,MATCH($B149,'QoL DATA'!$A$17:$A$228,0),MATCH(U$3,'QoL DATA'!$C$16:$WWY$16,0)),"-")</f>
        <v>30.417723529748649</v>
      </c>
      <c r="V149" s="301">
        <f>IFERROR(INDEX('QoL DATA'!$C$17:$WWY$228,MATCH($B149,'QoL DATA'!$A$17:$A$228,0),MATCH(V$3,'QoL DATA'!$C$16:$WWY$16,0)),"-")</f>
        <v>1.42047537339</v>
      </c>
      <c r="W149" s="301">
        <f>IFERROR(INDEX('QoL DATA'!$C$17:$WWY$228,MATCH($B149,'QoL DATA'!$A$17:$A$228,0),MATCH(W$3,'QoL DATA'!$C$16:$WWY$16,0)),"-")</f>
        <v>28.947471135600001</v>
      </c>
      <c r="X149" s="301" t="str">
        <f>IFERROR(INDEX('QoL DATA'!$C$17:$WWY$228,MATCH($B149,'QoL DATA'!$A$17:$A$228,0),MATCH(X$3,'QoL DATA'!$C$16:$WWY$16,0)),"-")</f>
        <v>-</v>
      </c>
      <c r="Y149" s="301">
        <f>IFERROR(INDEX('QoL DATA'!$C$17:$WWY$228,MATCH($B149,'QoL DATA'!$A$17:$A$228,0),MATCH(Y$3,'QoL DATA'!$C$16:$WWY$16,0)),"-")</f>
        <v>1053.8800000000001</v>
      </c>
      <c r="Z149" s="301">
        <f>IFERROR(INDEX('QoL DATA'!$C$17:$WWY$228,MATCH($B149,'QoL DATA'!$A$17:$A$228,0),MATCH(Z$3,'QoL DATA'!$C$16:$WWY$16,0)),"-")</f>
        <v>5.36</v>
      </c>
      <c r="AA149" s="301">
        <f>IFERROR(INDEX('QoL DATA'!$C$17:$WWY$228,MATCH($B149,'QoL DATA'!$A$17:$A$228,0),MATCH(AA$3,'QoL DATA'!$C$16:$WWY$16,0)),"-")</f>
        <v>4.8809456018612675E-2</v>
      </c>
      <c r="AB149" s="301">
        <f>IFERROR(INDEX('QoL DATA'!$C$17:$WWY$228,MATCH($B149,'QoL DATA'!$A$17:$A$228,0),MATCH(AB$3,'QoL DATA'!$C$16:$WWY$16,0)),"-")</f>
        <v>1</v>
      </c>
      <c r="AC149" s="301">
        <f>IFERROR(INDEX('QoL DATA'!$C$17:$WWY$228,MATCH($B149,'QoL DATA'!$A$17:$A$228,0),MATCH(AC$3,'QoL DATA'!$C$16:$WWY$16,0)),"-")</f>
        <v>9184.8700000000008</v>
      </c>
      <c r="AD149" s="301">
        <f>IFERROR(INDEX('QoL DATA'!$C$17:$WWY$228,MATCH($B149,'QoL DATA'!$A$17:$A$228,0),MATCH(AD$3,'QoL DATA'!$C$16:$WWY$16,0)),"-")</f>
        <v>9.714039594517681</v>
      </c>
      <c r="AE149" s="301">
        <f>IFERROR(INDEX('QoL DATA'!$C$17:$WWY$228,MATCH($B149,'QoL DATA'!$A$17:$A$228,0),MATCH(AE$3,'QoL DATA'!$C$16:$WWY$16,0)),"-")</f>
        <v>21.288682912243985</v>
      </c>
      <c r="AF149" s="301">
        <f>IFERROR(INDEX('QoL DATA'!$C$17:$WWY$228,MATCH($B149,'QoL DATA'!$A$17:$A$228,0),MATCH(AF$3,'QoL DATA'!$C$16:$WWY$16,0)),"-")</f>
        <v>16.5</v>
      </c>
      <c r="AG149" s="301">
        <f>IFERROR(INDEX('QoL DATA'!$C$17:$WWY$228,MATCH($B149,'QoL DATA'!$A$17:$A$228,0),MATCH(AG$3,'QoL DATA'!$C$16:$WWY$16,0)),"-")</f>
        <v>19.260000000000002</v>
      </c>
      <c r="AH149" s="301" t="str">
        <f>IFERROR(INDEX('QoL DATA'!$C$17:$WWY$228,MATCH($B149,'QoL DATA'!$A$17:$A$228,0),MATCH(AH$3,'QoL DATA'!$C$16:$WWY$16,0)),"-")</f>
        <v>-</v>
      </c>
      <c r="AI149" s="301">
        <f>IFERROR(INDEX('QoL DATA'!$C$17:$WWY$228,MATCH($B149,'QoL DATA'!$A$17:$A$228,0),MATCH(AI$3,'QoL DATA'!$C$16:$WWY$16,0)),"-")</f>
        <v>39.519493251635346</v>
      </c>
      <c r="AJ149" s="301">
        <f>IFERROR(INDEX('QoL DATA'!$C$17:$WWY$228,MATCH($B149,'QoL DATA'!$A$17:$A$228,0),MATCH(AJ$3,'QoL DATA'!$C$16:$WWY$16,0)),"-")</f>
        <v>61.572167561407603</v>
      </c>
      <c r="AK149" s="301">
        <f>IFERROR(INDEX('QoL DATA'!$C$17:$WWY$228,MATCH($B149,'QoL DATA'!$A$17:$A$228,0),MATCH(AK$3,'QoL DATA'!$C$16:$WWY$16,0)),"-")</f>
        <v>15.33</v>
      </c>
      <c r="AL149" s="301">
        <f>IFERROR(INDEX('QoL DATA'!$C$17:$WWY$228,MATCH($B149,'QoL DATA'!$A$17:$A$228,0),MATCH(AL$3,'QoL DATA'!$C$16:$WWY$16,0)),"-")</f>
        <v>17.649999999999999</v>
      </c>
      <c r="AM149" s="301">
        <f>IFERROR(INDEX('QoL DATA'!$C$17:$WWY$228,MATCH($B149,'QoL DATA'!$A$17:$A$228,0),MATCH(AM$3,'QoL DATA'!$C$16:$WWY$16,0)),"-")</f>
        <v>7.3</v>
      </c>
      <c r="AN149" s="301">
        <f>IFERROR(INDEX('QoL DATA'!$C$17:$WWY$228,MATCH($B149,'QoL DATA'!$A$17:$A$228,0),MATCH(AN$3,'QoL DATA'!$C$16:$WWY$16,0)),"-")</f>
        <v>54.68</v>
      </c>
      <c r="AO149" s="301">
        <f>IFERROR(INDEX('QoL DATA'!$C$17:$WWY$228,MATCH($B149,'QoL DATA'!$A$17:$A$228,0),MATCH(AO$3,'QoL DATA'!$C$16:$WWY$16,0)),"-")</f>
        <v>2.777902270103886</v>
      </c>
      <c r="AP149" s="301">
        <f>IFERROR(INDEX('QoL DATA'!$C$17:$WWY$228,MATCH($B149,'QoL DATA'!$A$17:$A$228,0),MATCH(AP$3,'QoL DATA'!$C$16:$WWY$16,0)),"-")</f>
        <v>73.97</v>
      </c>
      <c r="AQ149" s="301">
        <f>IFERROR(INDEX('QoL DATA'!$C$17:$WWY$228,MATCH($B149,'QoL DATA'!$A$17:$A$228,0),MATCH(AQ$3,'QoL DATA'!$C$16:$WWY$16,0)),"-")</f>
        <v>53.026240183872822</v>
      </c>
      <c r="AR149" s="301">
        <f>IFERROR(INDEX('QoL DATA'!$C$17:$WWY$228,MATCH($B149,'QoL DATA'!$A$17:$A$228,0),MATCH(AR$3,'QoL DATA'!$C$16:$WWY$16,0)),"-")</f>
        <v>3.57</v>
      </c>
      <c r="AS149" s="301">
        <f>IFERROR(INDEX('QoL DATA'!$C$17:$WWY$228,MATCH($B149,'QoL DATA'!$A$17:$A$228,0),MATCH(AS$3,'QoL DATA'!$C$16:$WWY$16,0)),"-")</f>
        <v>0.95345718971441851</v>
      </c>
      <c r="AT149" s="301">
        <f>IFERROR(INDEX('QoL DATA'!$C$17:$WWY$228,MATCH($B149,'QoL DATA'!$A$17:$A$228,0),MATCH(AT$3,'QoL DATA'!$C$16:$WWY$16,0)),"-")</f>
        <v>26.086547158612092</v>
      </c>
      <c r="AU149" s="327"/>
    </row>
    <row r="150" spans="1:47">
      <c r="A150" s="325" t="str">
        <f>'TQoL Indexes'!B128</f>
        <v>Osilnica</v>
      </c>
      <c r="B150" s="326">
        <f>'TQoL Indexes'!C128</f>
        <v>88</v>
      </c>
      <c r="C150" s="301">
        <f>IFERROR(INDEX('QoL DATA'!$C$17:$WWY$228,MATCH($B150,'QoL DATA'!$A$17:$A$228,0),MATCH(C$3,'QoL DATA'!$C$16:$WWY$16,0)),"-")</f>
        <v>98.701298701298697</v>
      </c>
      <c r="D150" s="301">
        <f>IFERROR(INDEX('QoL DATA'!$C$17:$WWY$228,MATCH($B150,'QoL DATA'!$A$17:$A$228,0),MATCH(D$3,'QoL DATA'!$C$16:$WWY$16,0)),"-")</f>
        <v>80.7</v>
      </c>
      <c r="E150" s="301">
        <f>IFERROR(INDEX('QoL DATA'!$C$17:$WWY$228,MATCH($B150,'QoL DATA'!$A$17:$A$228,0),MATCH(E$3,'QoL DATA'!$C$16:$WWY$16,0)),"-")</f>
        <v>250.2</v>
      </c>
      <c r="F150" s="301">
        <f>IFERROR(INDEX('QoL DATA'!$C$17:$WWY$228,MATCH($B150,'QoL DATA'!$A$17:$A$228,0),MATCH(F$3,'QoL DATA'!$C$16:$WWY$16,0)),"-")</f>
        <v>0</v>
      </c>
      <c r="G150" s="301">
        <f>IFERROR(INDEX('QoL DATA'!$C$17:$WWY$228,MATCH($B150,'QoL DATA'!$A$17:$A$228,0),MATCH(G$3,'QoL DATA'!$C$16:$WWY$16,0)),"-")</f>
        <v>0</v>
      </c>
      <c r="H150" s="301">
        <f>IFERROR(INDEX('QoL DATA'!$C$17:$WWY$228,MATCH($B150,'QoL DATA'!$A$17:$A$228,0),MATCH(H$3,'QoL DATA'!$C$16:$WWY$16,0)),"-")</f>
        <v>5</v>
      </c>
      <c r="I150" s="301">
        <f>IFERROR(INDEX('QoL DATA'!$C$17:$WWY$228,MATCH($B150,'QoL DATA'!$A$17:$A$228,0),MATCH(I$3,'QoL DATA'!$C$16:$WWY$16,0)),"-")</f>
        <v>0</v>
      </c>
      <c r="J150" s="301">
        <f>IFERROR(INDEX('QoL DATA'!$C$17:$WWY$228,MATCH($B150,'QoL DATA'!$A$17:$A$228,0),MATCH(J$3,'QoL DATA'!$C$16:$WWY$16,0)),"-")</f>
        <v>0</v>
      </c>
      <c r="K150" s="301">
        <f>IFERROR(INDEX('QoL DATA'!$C$17:$WWY$228,MATCH($B150,'QoL DATA'!$A$17:$A$228,0),MATCH(K$3,'QoL DATA'!$C$16:$WWY$16,0)),"-")</f>
        <v>0</v>
      </c>
      <c r="L150" s="301">
        <f>IFERROR(INDEX('QoL DATA'!$C$17:$WWY$228,MATCH($B150,'QoL DATA'!$A$17:$A$228,0),MATCH(L$3,'QoL DATA'!$C$16:$WWY$16,0)),"-")</f>
        <v>63.589743589743584</v>
      </c>
      <c r="M150" s="301">
        <f>IFERROR(INDEX('QoL DATA'!$C$17:$WWY$228,MATCH($B150,'QoL DATA'!$A$17:$A$228,0),MATCH(M$3,'QoL DATA'!$C$16:$WWY$16,0)),"-")</f>
        <v>20.5</v>
      </c>
      <c r="N150" s="301">
        <f>IFERROR(INDEX('QoL DATA'!$C$17:$WWY$228,MATCH($B150,'QoL DATA'!$A$17:$A$228,0),MATCH(N$3,'QoL DATA'!$C$16:$WWY$16,0)),"-")</f>
        <v>33.299999999999997</v>
      </c>
      <c r="O150" s="301">
        <f>IFERROR(INDEX('QoL DATA'!$C$17:$WWY$228,MATCH($B150,'QoL DATA'!$A$17:$A$228,0),MATCH(O$3,'QoL DATA'!$C$16:$WWY$16,0)),"-")</f>
        <v>7.492795389048991E-2</v>
      </c>
      <c r="P150" s="301">
        <f>IFERROR(INDEX('QoL DATA'!$C$17:$WWY$228,MATCH($B150,'QoL DATA'!$A$17:$A$228,0),MATCH(P$3,'QoL DATA'!$C$16:$WWY$16,0)),"-")</f>
        <v>48.024316109422493</v>
      </c>
      <c r="Q150" s="301" t="str">
        <f>IFERROR(INDEX('QoL DATA'!$C$17:$WWY$228,MATCH($B150,'QoL DATA'!$A$17:$A$228,0),MATCH(Q$3,'QoL DATA'!$C$16:$WWY$16,0)),"-")</f>
        <v>-</v>
      </c>
      <c r="R150" s="301" t="str">
        <f>IFERROR(INDEX('QoL DATA'!$C$17:$WWY$228,MATCH($B150,'QoL DATA'!$A$17:$A$228,0),MATCH(R$3,'QoL DATA'!$C$16:$WWY$16,0)),"-")</f>
        <v>-</v>
      </c>
      <c r="S150" s="301">
        <f>IFERROR(INDEX('QoL DATA'!$C$17:$WWY$228,MATCH($B150,'QoL DATA'!$A$17:$A$228,0),MATCH(S$3,'QoL DATA'!$C$16:$WWY$16,0)),"-")</f>
        <v>0</v>
      </c>
      <c r="T150" s="301">
        <f>IFERROR(INDEX('QoL DATA'!$C$17:$WWY$228,MATCH($B150,'QoL DATA'!$A$17:$A$228,0),MATCH(T$3,'QoL DATA'!$C$16:$WWY$16,0)),"-")</f>
        <v>3.629096146921138</v>
      </c>
      <c r="U150" s="301">
        <f>IFERROR(INDEX('QoL DATA'!$C$17:$WWY$228,MATCH($B150,'QoL DATA'!$A$17:$A$228,0),MATCH(U$3,'QoL DATA'!$C$16:$WWY$16,0)),"-")</f>
        <v>90.590327197493906</v>
      </c>
      <c r="V150" s="301">
        <f>IFERROR(INDEX('QoL DATA'!$C$17:$WWY$228,MATCH($B150,'QoL DATA'!$A$17:$A$228,0),MATCH(V$3,'QoL DATA'!$C$16:$WWY$16,0)),"-")</f>
        <v>0.66398202539200002</v>
      </c>
      <c r="W150" s="301">
        <f>IFERROR(INDEX('QoL DATA'!$C$17:$WWY$228,MATCH($B150,'QoL DATA'!$A$17:$A$228,0),MATCH(W$3,'QoL DATA'!$C$16:$WWY$16,0)),"-")</f>
        <v>99.908294040900003</v>
      </c>
      <c r="X150" s="301" t="str">
        <f>IFERROR(INDEX('QoL DATA'!$C$17:$WWY$228,MATCH($B150,'QoL DATA'!$A$17:$A$228,0),MATCH(X$3,'QoL DATA'!$C$16:$WWY$16,0)),"-")</f>
        <v>-</v>
      </c>
      <c r="Y150" s="301">
        <f>IFERROR(INDEX('QoL DATA'!$C$17:$WWY$228,MATCH($B150,'QoL DATA'!$A$17:$A$228,0),MATCH(Y$3,'QoL DATA'!$C$16:$WWY$16,0)),"-")</f>
        <v>1069.46</v>
      </c>
      <c r="Z150" s="301">
        <f>IFERROR(INDEX('QoL DATA'!$C$17:$WWY$228,MATCH($B150,'QoL DATA'!$A$17:$A$228,0),MATCH(Z$3,'QoL DATA'!$C$16:$WWY$16,0)),"-")</f>
        <v>4.54</v>
      </c>
      <c r="AA150" s="301">
        <f>IFERROR(INDEX('QoL DATA'!$C$17:$WWY$228,MATCH($B150,'QoL DATA'!$A$17:$A$228,0),MATCH(AA$3,'QoL DATA'!$C$16:$WWY$16,0)),"-")</f>
        <v>0</v>
      </c>
      <c r="AB150" s="301">
        <f>IFERROR(INDEX('QoL DATA'!$C$17:$WWY$228,MATCH($B150,'QoL DATA'!$A$17:$A$228,0),MATCH(AB$3,'QoL DATA'!$C$16:$WWY$16,0)),"-")</f>
        <v>0.82</v>
      </c>
      <c r="AC150" s="301">
        <f>IFERROR(INDEX('QoL DATA'!$C$17:$WWY$228,MATCH($B150,'QoL DATA'!$A$17:$A$228,0),MATCH(AC$3,'QoL DATA'!$C$16:$WWY$16,0)),"-")</f>
        <v>7755.7</v>
      </c>
      <c r="AD150" s="301">
        <f>IFERROR(INDEX('QoL DATA'!$C$17:$WWY$228,MATCH($B150,'QoL DATA'!$A$17:$A$228,0),MATCH(AD$3,'QoL DATA'!$C$16:$WWY$16,0)),"-")</f>
        <v>16.785206258890469</v>
      </c>
      <c r="AE150" s="301">
        <f>IFERROR(INDEX('QoL DATA'!$C$17:$WWY$228,MATCH($B150,'QoL DATA'!$A$17:$A$228,0),MATCH(AE$3,'QoL DATA'!$C$16:$WWY$16,0)),"-")</f>
        <v>13.812154696132598</v>
      </c>
      <c r="AF150" s="301">
        <f>IFERROR(INDEX('QoL DATA'!$C$17:$WWY$228,MATCH($B150,'QoL DATA'!$A$17:$A$228,0),MATCH(AF$3,'QoL DATA'!$C$16:$WWY$16,0)),"-")</f>
        <v>9.6999999999999993</v>
      </c>
      <c r="AG150" s="301">
        <f>IFERROR(INDEX('QoL DATA'!$C$17:$WWY$228,MATCH($B150,'QoL DATA'!$A$17:$A$228,0),MATCH(AG$3,'QoL DATA'!$C$16:$WWY$16,0)),"-")</f>
        <v>14.76</v>
      </c>
      <c r="AH150" s="301" t="str">
        <f>IFERROR(INDEX('QoL DATA'!$C$17:$WWY$228,MATCH($B150,'QoL DATA'!$A$17:$A$228,0),MATCH(AH$3,'QoL DATA'!$C$16:$WWY$16,0)),"-")</f>
        <v>-</v>
      </c>
      <c r="AI150" s="301">
        <f>IFERROR(INDEX('QoL DATA'!$C$17:$WWY$228,MATCH($B150,'QoL DATA'!$A$17:$A$228,0),MATCH(AI$3,'QoL DATA'!$C$16:$WWY$16,0)),"-")</f>
        <v>76.610630136986302</v>
      </c>
      <c r="AJ150" s="301">
        <f>IFERROR(INDEX('QoL DATA'!$C$17:$WWY$228,MATCH($B150,'QoL DATA'!$A$17:$A$228,0),MATCH(AJ$3,'QoL DATA'!$C$16:$WWY$16,0)),"-")</f>
        <v>19.870707439525329</v>
      </c>
      <c r="AK150" s="301">
        <f>IFERROR(INDEX('QoL DATA'!$C$17:$WWY$228,MATCH($B150,'QoL DATA'!$A$17:$A$228,0),MATCH(AK$3,'QoL DATA'!$C$16:$WWY$16,0)),"-")</f>
        <v>0</v>
      </c>
      <c r="AL150" s="301">
        <f>IFERROR(INDEX('QoL DATA'!$C$17:$WWY$228,MATCH($B150,'QoL DATA'!$A$17:$A$228,0),MATCH(AL$3,'QoL DATA'!$C$16:$WWY$16,0)),"-")</f>
        <v>16.059999999999999</v>
      </c>
      <c r="AM150" s="301">
        <f>IFERROR(INDEX('QoL DATA'!$C$17:$WWY$228,MATCH($B150,'QoL DATA'!$A$17:$A$228,0),MATCH(AM$3,'QoL DATA'!$C$16:$WWY$16,0)),"-")</f>
        <v>7.6</v>
      </c>
      <c r="AN150" s="301">
        <f>IFERROR(INDEX('QoL DATA'!$C$17:$WWY$228,MATCH($B150,'QoL DATA'!$A$17:$A$228,0),MATCH(AN$3,'QoL DATA'!$C$16:$WWY$16,0)),"-")</f>
        <v>55.03</v>
      </c>
      <c r="AO150" s="301">
        <f>IFERROR(INDEX('QoL DATA'!$C$17:$WWY$228,MATCH($B150,'QoL DATA'!$A$17:$A$228,0),MATCH(AO$3,'QoL DATA'!$C$16:$WWY$16,0)),"-")</f>
        <v>1.7484725754727413</v>
      </c>
      <c r="AP150" s="301">
        <f>IFERROR(INDEX('QoL DATA'!$C$17:$WWY$228,MATCH($B150,'QoL DATA'!$A$17:$A$228,0),MATCH(AP$3,'QoL DATA'!$C$16:$WWY$16,0)),"-")</f>
        <v>58.29</v>
      </c>
      <c r="AQ150" s="301">
        <f>IFERROR(INDEX('QoL DATA'!$C$17:$WWY$228,MATCH($B150,'QoL DATA'!$A$17:$A$228,0),MATCH(AQ$3,'QoL DATA'!$C$16:$WWY$16,0)),"-")</f>
        <v>35.01577287066246</v>
      </c>
      <c r="AR150" s="301">
        <f>IFERROR(INDEX('QoL DATA'!$C$17:$WWY$228,MATCH($B150,'QoL DATA'!$A$17:$A$228,0),MATCH(AR$3,'QoL DATA'!$C$16:$WWY$16,0)),"-")</f>
        <v>3.57</v>
      </c>
      <c r="AS150" s="301">
        <f>IFERROR(INDEX('QoL DATA'!$C$17:$WWY$228,MATCH($B150,'QoL DATA'!$A$17:$A$228,0),MATCH(AS$3,'QoL DATA'!$C$16:$WWY$16,0)),"-")</f>
        <v>0.63500826131539012</v>
      </c>
      <c r="AT150" s="301">
        <f>IFERROR(INDEX('QoL DATA'!$C$17:$WWY$228,MATCH($B150,'QoL DATA'!$A$17:$A$228,0),MATCH(AT$3,'QoL DATA'!$C$16:$WWY$16,0)),"-")</f>
        <v>89.453776423539225</v>
      </c>
      <c r="AU150" s="327"/>
    </row>
    <row r="151" spans="1:47">
      <c r="A151" s="325" t="str">
        <f>'TQoL Indexes'!B129</f>
        <v>Pesnica</v>
      </c>
      <c r="B151" s="326">
        <f>'TQoL Indexes'!C129</f>
        <v>89</v>
      </c>
      <c r="C151" s="301">
        <f>IFERROR(INDEX('QoL DATA'!$C$17:$WWY$228,MATCH($B151,'QoL DATA'!$A$17:$A$228,0),MATCH(C$3,'QoL DATA'!$C$16:$WWY$16,0)),"-")</f>
        <v>62.3</v>
      </c>
      <c r="D151" s="301">
        <f>IFERROR(INDEX('QoL DATA'!$C$17:$WWY$228,MATCH($B151,'QoL DATA'!$A$17:$A$228,0),MATCH(D$3,'QoL DATA'!$C$16:$WWY$16,0)),"-")</f>
        <v>98.2</v>
      </c>
      <c r="E151" s="301">
        <f>IFERROR(INDEX('QoL DATA'!$C$17:$WWY$228,MATCH($B151,'QoL DATA'!$A$17:$A$228,0),MATCH(E$3,'QoL DATA'!$C$16:$WWY$16,0)),"-")</f>
        <v>521.4</v>
      </c>
      <c r="F151" s="301">
        <f>IFERROR(INDEX('QoL DATA'!$C$17:$WWY$228,MATCH($B151,'QoL DATA'!$A$17:$A$228,0),MATCH(F$3,'QoL DATA'!$C$16:$WWY$16,0)),"-")</f>
        <v>15.711669283097853</v>
      </c>
      <c r="G151" s="301">
        <f>IFERROR(INDEX('QoL DATA'!$C$17:$WWY$228,MATCH($B151,'QoL DATA'!$A$17:$A$228,0),MATCH(G$3,'QoL DATA'!$C$16:$WWY$16,0)),"-")</f>
        <v>95.329670329670336</v>
      </c>
      <c r="H151" s="301">
        <f>IFERROR(INDEX('QoL DATA'!$C$17:$WWY$228,MATCH($B151,'QoL DATA'!$A$17:$A$228,0),MATCH(H$3,'QoL DATA'!$C$16:$WWY$16,0)),"-")</f>
        <v>4</v>
      </c>
      <c r="I151" s="301">
        <f>IFERROR(INDEX('QoL DATA'!$C$17:$WWY$228,MATCH($B151,'QoL DATA'!$A$17:$A$228,0),MATCH(I$3,'QoL DATA'!$C$16:$WWY$16,0)),"-")</f>
        <v>67.612137203166228</v>
      </c>
      <c r="J151" s="301">
        <f>IFERROR(INDEX('QoL DATA'!$C$17:$WWY$228,MATCH($B151,'QoL DATA'!$A$17:$A$228,0),MATCH(J$3,'QoL DATA'!$C$16:$WWY$16,0)),"-")</f>
        <v>87.820512820512818</v>
      </c>
      <c r="K151" s="301">
        <f>IFERROR(INDEX('QoL DATA'!$C$17:$WWY$228,MATCH($B151,'QoL DATA'!$A$17:$A$228,0),MATCH(K$3,'QoL DATA'!$C$16:$WWY$16,0)),"-")</f>
        <v>9.41</v>
      </c>
      <c r="L151" s="301">
        <f>IFERROR(INDEX('QoL DATA'!$C$17:$WWY$228,MATCH($B151,'QoL DATA'!$A$17:$A$228,0),MATCH(L$3,'QoL DATA'!$C$16:$WWY$16,0)),"-")</f>
        <v>5.4355400696864109</v>
      </c>
      <c r="M151" s="301">
        <f>IFERROR(INDEX('QoL DATA'!$C$17:$WWY$228,MATCH($B151,'QoL DATA'!$A$17:$A$228,0),MATCH(M$3,'QoL DATA'!$C$16:$WWY$16,0)),"-")</f>
        <v>17.600000000000001</v>
      </c>
      <c r="N151" s="301">
        <f>IFERROR(INDEX('QoL DATA'!$C$17:$WWY$228,MATCH($B151,'QoL DATA'!$A$17:$A$228,0),MATCH(N$3,'QoL DATA'!$C$16:$WWY$16,0)),"-")</f>
        <v>57.4</v>
      </c>
      <c r="O151" s="301">
        <f>IFERROR(INDEX('QoL DATA'!$C$17:$WWY$228,MATCH($B151,'QoL DATA'!$A$17:$A$228,0),MATCH(O$3,'QoL DATA'!$C$16:$WWY$16,0)),"-")</f>
        <v>0.99317419873943946</v>
      </c>
      <c r="P151" s="301">
        <f>IFERROR(INDEX('QoL DATA'!$C$17:$WWY$228,MATCH($B151,'QoL DATA'!$A$17:$A$228,0),MATCH(P$3,'QoL DATA'!$C$16:$WWY$16,0)),"-")</f>
        <v>50.11773940345369</v>
      </c>
      <c r="Q151" s="301" t="str">
        <f>IFERROR(INDEX('QoL DATA'!$C$17:$WWY$228,MATCH($B151,'QoL DATA'!$A$17:$A$228,0),MATCH(Q$3,'QoL DATA'!$C$16:$WWY$16,0)),"-")</f>
        <v>-</v>
      </c>
      <c r="R151" s="301" t="str">
        <f>IFERROR(INDEX('QoL DATA'!$C$17:$WWY$228,MATCH($B151,'QoL DATA'!$A$17:$A$228,0),MATCH(R$3,'QoL DATA'!$C$16:$WWY$16,0)),"-")</f>
        <v>-</v>
      </c>
      <c r="S151" s="301">
        <f>IFERROR(INDEX('QoL DATA'!$C$17:$WWY$228,MATCH($B151,'QoL DATA'!$A$17:$A$228,0),MATCH(S$3,'QoL DATA'!$C$16:$WWY$16,0)),"-")</f>
        <v>54.347826086956523</v>
      </c>
      <c r="T151" s="301">
        <f>IFERROR(INDEX('QoL DATA'!$C$17:$WWY$228,MATCH($B151,'QoL DATA'!$A$17:$A$228,0),MATCH(T$3,'QoL DATA'!$C$16:$WWY$16,0)),"-")</f>
        <v>3.1276129695232431</v>
      </c>
      <c r="U151" s="301">
        <f>IFERROR(INDEX('QoL DATA'!$C$17:$WWY$228,MATCH($B151,'QoL DATA'!$A$17:$A$228,0),MATCH(U$3,'QoL DATA'!$C$16:$WWY$16,0)),"-")</f>
        <v>21.17327377249665</v>
      </c>
      <c r="V151" s="301">
        <f>IFERROR(INDEX('QoL DATA'!$C$17:$WWY$228,MATCH($B151,'QoL DATA'!$A$17:$A$228,0),MATCH(V$3,'QoL DATA'!$C$16:$WWY$16,0)),"-")</f>
        <v>3.1173464790600001</v>
      </c>
      <c r="W151" s="301">
        <f>IFERROR(INDEX('QoL DATA'!$C$17:$WWY$228,MATCH($B151,'QoL DATA'!$A$17:$A$228,0),MATCH(W$3,'QoL DATA'!$C$16:$WWY$16,0)),"-")</f>
        <v>29.2512299192</v>
      </c>
      <c r="X151" s="301" t="str">
        <f>IFERROR(INDEX('QoL DATA'!$C$17:$WWY$228,MATCH($B151,'QoL DATA'!$A$17:$A$228,0),MATCH(X$3,'QoL DATA'!$C$16:$WWY$16,0)),"-")</f>
        <v>-</v>
      </c>
      <c r="Y151" s="301">
        <f>IFERROR(INDEX('QoL DATA'!$C$17:$WWY$228,MATCH($B151,'QoL DATA'!$A$17:$A$228,0),MATCH(Y$3,'QoL DATA'!$C$16:$WWY$16,0)),"-")</f>
        <v>1099.0899999999999</v>
      </c>
      <c r="Z151" s="301">
        <f>IFERROR(INDEX('QoL DATA'!$C$17:$WWY$228,MATCH($B151,'QoL DATA'!$A$17:$A$228,0),MATCH(Z$3,'QoL DATA'!$C$16:$WWY$16,0)),"-")</f>
        <v>6.39</v>
      </c>
      <c r="AA151" s="301">
        <f>IFERROR(INDEX('QoL DATA'!$C$17:$WWY$228,MATCH($B151,'QoL DATA'!$A$17:$A$228,0),MATCH(AA$3,'QoL DATA'!$C$16:$WWY$16,0)),"-")</f>
        <v>0.13420296856966477</v>
      </c>
      <c r="AB151" s="301">
        <f>IFERROR(INDEX('QoL DATA'!$C$17:$WWY$228,MATCH($B151,'QoL DATA'!$A$17:$A$228,0),MATCH(AB$3,'QoL DATA'!$C$16:$WWY$16,0)),"-")</f>
        <v>0.64</v>
      </c>
      <c r="AC151" s="301">
        <f>IFERROR(INDEX('QoL DATA'!$C$17:$WWY$228,MATCH($B151,'QoL DATA'!$A$17:$A$228,0),MATCH(AC$3,'QoL DATA'!$C$16:$WWY$16,0)),"-")</f>
        <v>8888.51</v>
      </c>
      <c r="AD151" s="301">
        <f>IFERROR(INDEX('QoL DATA'!$C$17:$WWY$228,MATCH($B151,'QoL DATA'!$A$17:$A$228,0),MATCH(AD$3,'QoL DATA'!$C$16:$WWY$16,0)),"-")</f>
        <v>9.2004086680647426</v>
      </c>
      <c r="AE151" s="301">
        <f>IFERROR(INDEX('QoL DATA'!$C$17:$WWY$228,MATCH($B151,'QoL DATA'!$A$17:$A$228,0),MATCH(AE$3,'QoL DATA'!$C$16:$WWY$16,0)),"-")</f>
        <v>22.04091573307355</v>
      </c>
      <c r="AF151" s="301">
        <f>IFERROR(INDEX('QoL DATA'!$C$17:$WWY$228,MATCH($B151,'QoL DATA'!$A$17:$A$228,0),MATCH(AF$3,'QoL DATA'!$C$16:$WWY$16,0)),"-")</f>
        <v>16.5</v>
      </c>
      <c r="AG151" s="301">
        <f>IFERROR(INDEX('QoL DATA'!$C$17:$WWY$228,MATCH($B151,'QoL DATA'!$A$17:$A$228,0),MATCH(AG$3,'QoL DATA'!$C$16:$WWY$16,0)),"-")</f>
        <v>17.7</v>
      </c>
      <c r="AH151" s="301" t="str">
        <f>IFERROR(INDEX('QoL DATA'!$C$17:$WWY$228,MATCH($B151,'QoL DATA'!$A$17:$A$228,0),MATCH(AH$3,'QoL DATA'!$C$16:$WWY$16,0)),"-")</f>
        <v>-</v>
      </c>
      <c r="AI151" s="301">
        <f>IFERROR(INDEX('QoL DATA'!$C$17:$WWY$228,MATCH($B151,'QoL DATA'!$A$17:$A$228,0),MATCH(AI$3,'QoL DATA'!$C$16:$WWY$16,0)),"-")</f>
        <v>22.734866374709185</v>
      </c>
      <c r="AJ151" s="301">
        <f>IFERROR(INDEX('QoL DATA'!$C$17:$WWY$228,MATCH($B151,'QoL DATA'!$A$17:$A$228,0),MATCH(AJ$3,'QoL DATA'!$C$16:$WWY$16,0)),"-")</f>
        <v>76.063524772998662</v>
      </c>
      <c r="AK151" s="301">
        <f>IFERROR(INDEX('QoL DATA'!$C$17:$WWY$228,MATCH($B151,'QoL DATA'!$A$17:$A$228,0),MATCH(AK$3,'QoL DATA'!$C$16:$WWY$16,0)),"-")</f>
        <v>38.409999999999997</v>
      </c>
      <c r="AL151" s="301">
        <f>IFERROR(INDEX('QoL DATA'!$C$17:$WWY$228,MATCH($B151,'QoL DATA'!$A$17:$A$228,0),MATCH(AL$3,'QoL DATA'!$C$16:$WWY$16,0)),"-")</f>
        <v>13.44</v>
      </c>
      <c r="AM151" s="301">
        <f>IFERROR(INDEX('QoL DATA'!$C$17:$WWY$228,MATCH($B151,'QoL DATA'!$A$17:$A$228,0),MATCH(AM$3,'QoL DATA'!$C$16:$WWY$16,0)),"-")</f>
        <v>7.3</v>
      </c>
      <c r="AN151" s="301">
        <f>IFERROR(INDEX('QoL DATA'!$C$17:$WWY$228,MATCH($B151,'QoL DATA'!$A$17:$A$228,0),MATCH(AN$3,'QoL DATA'!$C$16:$WWY$16,0)),"-")</f>
        <v>63.13</v>
      </c>
      <c r="AO151" s="301">
        <f>IFERROR(INDEX('QoL DATA'!$C$17:$WWY$228,MATCH($B151,'QoL DATA'!$A$17:$A$228,0),MATCH(AO$3,'QoL DATA'!$C$16:$WWY$16,0)),"-")</f>
        <v>2.777902270103886</v>
      </c>
      <c r="AP151" s="301">
        <f>IFERROR(INDEX('QoL DATA'!$C$17:$WWY$228,MATCH($B151,'QoL DATA'!$A$17:$A$228,0),MATCH(AP$3,'QoL DATA'!$C$16:$WWY$16,0)),"-")</f>
        <v>77.989999999999995</v>
      </c>
      <c r="AQ151" s="301">
        <f>IFERROR(INDEX('QoL DATA'!$C$17:$WWY$228,MATCH($B151,'QoL DATA'!$A$17:$A$228,0),MATCH(AQ$3,'QoL DATA'!$C$16:$WWY$16,0)),"-")</f>
        <v>47.700114585038463</v>
      </c>
      <c r="AR151" s="301">
        <f>IFERROR(INDEX('QoL DATA'!$C$17:$WWY$228,MATCH($B151,'QoL DATA'!$A$17:$A$228,0),MATCH(AR$3,'QoL DATA'!$C$16:$WWY$16,0)),"-")</f>
        <v>3.57</v>
      </c>
      <c r="AS151" s="301">
        <f>IFERROR(INDEX('QoL DATA'!$C$17:$WWY$228,MATCH($B151,'QoL DATA'!$A$17:$A$228,0),MATCH(AS$3,'QoL DATA'!$C$16:$WWY$16,0)),"-")</f>
        <v>6.6323842865047027</v>
      </c>
      <c r="AT151" s="301">
        <f>IFERROR(INDEX('QoL DATA'!$C$17:$WWY$228,MATCH($B151,'QoL DATA'!$A$17:$A$228,0),MATCH(AT$3,'QoL DATA'!$C$16:$WWY$16,0)),"-")</f>
        <v>15.740625898772771</v>
      </c>
      <c r="AU151" s="327"/>
    </row>
    <row r="152" spans="1:47">
      <c r="A152" s="325" t="str">
        <f>'TQoL Indexes'!B130</f>
        <v>Piran/Pirano</v>
      </c>
      <c r="B152" s="326">
        <f>'TQoL Indexes'!C130</f>
        <v>90</v>
      </c>
      <c r="C152" s="301">
        <f>IFERROR(INDEX('QoL DATA'!$C$17:$WWY$228,MATCH($B152,'QoL DATA'!$A$17:$A$228,0),MATCH(C$3,'QoL DATA'!$C$16:$WWY$16,0)),"-")</f>
        <v>94.208016309294123</v>
      </c>
      <c r="D152" s="301">
        <f>IFERROR(INDEX('QoL DATA'!$C$17:$WWY$228,MATCH($B152,'QoL DATA'!$A$17:$A$228,0),MATCH(D$3,'QoL DATA'!$C$16:$WWY$16,0)),"-")</f>
        <v>78.599999999999994</v>
      </c>
      <c r="E152" s="301">
        <f>IFERROR(INDEX('QoL DATA'!$C$17:$WWY$228,MATCH($B152,'QoL DATA'!$A$17:$A$228,0),MATCH(E$3,'QoL DATA'!$C$16:$WWY$16,0)),"-")</f>
        <v>564.79999999999995</v>
      </c>
      <c r="F152" s="301">
        <f>IFERROR(INDEX('QoL DATA'!$C$17:$WWY$228,MATCH($B152,'QoL DATA'!$A$17:$A$228,0),MATCH(F$3,'QoL DATA'!$C$16:$WWY$16,0)),"-")</f>
        <v>82.136279926335177</v>
      </c>
      <c r="G152" s="301">
        <f>IFERROR(INDEX('QoL DATA'!$C$17:$WWY$228,MATCH($B152,'QoL DATA'!$A$17:$A$228,0),MATCH(G$3,'QoL DATA'!$C$16:$WWY$16,0)),"-")</f>
        <v>92.412523020257836</v>
      </c>
      <c r="H152" s="301">
        <f>IFERROR(INDEX('QoL DATA'!$C$17:$WWY$228,MATCH($B152,'QoL DATA'!$A$17:$A$228,0),MATCH(H$3,'QoL DATA'!$C$16:$WWY$16,0)),"-")</f>
        <v>2</v>
      </c>
      <c r="I152" s="301">
        <f>IFERROR(INDEX('QoL DATA'!$C$17:$WWY$228,MATCH($B152,'QoL DATA'!$A$17:$A$228,0),MATCH(I$3,'QoL DATA'!$C$16:$WWY$16,0)),"-")</f>
        <v>92.274539381532165</v>
      </c>
      <c r="J152" s="301">
        <f>IFERROR(INDEX('QoL DATA'!$C$17:$WWY$228,MATCH($B152,'QoL DATA'!$A$17:$A$228,0),MATCH(J$3,'QoL DATA'!$C$16:$WWY$16,0)),"-")</f>
        <v>80.52617732175743</v>
      </c>
      <c r="K152" s="301">
        <f>IFERROR(INDEX('QoL DATA'!$C$17:$WWY$228,MATCH($B152,'QoL DATA'!$A$17:$A$228,0),MATCH(K$3,'QoL DATA'!$C$16:$WWY$16,0)),"-")</f>
        <v>53.63</v>
      </c>
      <c r="L152" s="301">
        <f>IFERROR(INDEX('QoL DATA'!$C$17:$WWY$228,MATCH($B152,'QoL DATA'!$A$17:$A$228,0),MATCH(L$3,'QoL DATA'!$C$16:$WWY$16,0)),"-")</f>
        <v>1.8999130758723459</v>
      </c>
      <c r="M152" s="301">
        <f>IFERROR(INDEX('QoL DATA'!$C$17:$WWY$228,MATCH($B152,'QoL DATA'!$A$17:$A$228,0),MATCH(M$3,'QoL DATA'!$C$16:$WWY$16,0)),"-")</f>
        <v>46.5</v>
      </c>
      <c r="N152" s="301">
        <f>IFERROR(INDEX('QoL DATA'!$C$17:$WWY$228,MATCH($B152,'QoL DATA'!$A$17:$A$228,0),MATCH(N$3,'QoL DATA'!$C$16:$WWY$16,0)),"-")</f>
        <v>81.099999999999994</v>
      </c>
      <c r="O152" s="301">
        <f>IFERROR(INDEX('QoL DATA'!$C$17:$WWY$228,MATCH($B152,'QoL DATA'!$A$17:$A$228,0),MATCH(O$3,'QoL DATA'!$C$16:$WWY$16,0)),"-")</f>
        <v>3.4292494053874663</v>
      </c>
      <c r="P152" s="301">
        <f>IFERROR(INDEX('QoL DATA'!$C$17:$WWY$228,MATCH($B152,'QoL DATA'!$A$17:$A$228,0),MATCH(P$3,'QoL DATA'!$C$16:$WWY$16,0)),"-")</f>
        <v>85.272296764009468</v>
      </c>
      <c r="Q152" s="301" t="str">
        <f>IFERROR(INDEX('QoL DATA'!$C$17:$WWY$228,MATCH($B152,'QoL DATA'!$A$17:$A$228,0),MATCH(Q$3,'QoL DATA'!$C$16:$WWY$16,0)),"-")</f>
        <v>-</v>
      </c>
      <c r="R152" s="301" t="str">
        <f>IFERROR(INDEX('QoL DATA'!$C$17:$WWY$228,MATCH($B152,'QoL DATA'!$A$17:$A$228,0),MATCH(R$3,'QoL DATA'!$C$16:$WWY$16,0)),"-")</f>
        <v>-</v>
      </c>
      <c r="S152" s="301">
        <f>IFERROR(INDEX('QoL DATA'!$C$17:$WWY$228,MATCH($B152,'QoL DATA'!$A$17:$A$228,0),MATCH(S$3,'QoL DATA'!$C$16:$WWY$16,0)),"-")</f>
        <v>96.088627628306568</v>
      </c>
      <c r="T152" s="301">
        <f>IFERROR(INDEX('QoL DATA'!$C$17:$WWY$228,MATCH($B152,'QoL DATA'!$A$17:$A$228,0),MATCH(T$3,'QoL DATA'!$C$16:$WWY$16,0)),"-")</f>
        <v>4.5699253224711471</v>
      </c>
      <c r="U152" s="301">
        <f>IFERROR(INDEX('QoL DATA'!$C$17:$WWY$228,MATCH($B152,'QoL DATA'!$A$17:$A$228,0),MATCH(U$3,'QoL DATA'!$C$16:$WWY$16,0)),"-")</f>
        <v>27.446339395703006</v>
      </c>
      <c r="V152" s="301">
        <f>IFERROR(INDEX('QoL DATA'!$C$17:$WWY$228,MATCH($B152,'QoL DATA'!$A$17:$A$228,0),MATCH(V$3,'QoL DATA'!$C$16:$WWY$16,0)),"-")</f>
        <v>2.82443780986</v>
      </c>
      <c r="W152" s="301">
        <f>IFERROR(INDEX('QoL DATA'!$C$17:$WWY$228,MATCH($B152,'QoL DATA'!$A$17:$A$228,0),MATCH(W$3,'QoL DATA'!$C$16:$WWY$16,0)),"-")</f>
        <v>47.505661085299998</v>
      </c>
      <c r="X152" s="301" t="str">
        <f>IFERROR(INDEX('QoL DATA'!$C$17:$WWY$228,MATCH($B152,'QoL DATA'!$A$17:$A$228,0),MATCH(X$3,'QoL DATA'!$C$16:$WWY$16,0)),"-")</f>
        <v>-</v>
      </c>
      <c r="Y152" s="301">
        <f>IFERROR(INDEX('QoL DATA'!$C$17:$WWY$228,MATCH($B152,'QoL DATA'!$A$17:$A$228,0),MATCH(Y$3,'QoL DATA'!$C$16:$WWY$16,0)),"-")</f>
        <v>814.59</v>
      </c>
      <c r="Z152" s="301">
        <f>IFERROR(INDEX('QoL DATA'!$C$17:$WWY$228,MATCH($B152,'QoL DATA'!$A$17:$A$228,0),MATCH(Z$3,'QoL DATA'!$C$16:$WWY$16,0)),"-")</f>
        <v>4.49</v>
      </c>
      <c r="AA152" s="301">
        <f>IFERROR(INDEX('QoL DATA'!$C$17:$WWY$228,MATCH($B152,'QoL DATA'!$A$17:$A$228,0),MATCH(AA$3,'QoL DATA'!$C$16:$WWY$16,0)),"-")</f>
        <v>3.376933294310993E-2</v>
      </c>
      <c r="AB152" s="301">
        <f>IFERROR(INDEX('QoL DATA'!$C$17:$WWY$228,MATCH($B152,'QoL DATA'!$A$17:$A$228,0),MATCH(AB$3,'QoL DATA'!$C$16:$WWY$16,0)),"-")</f>
        <v>0.81</v>
      </c>
      <c r="AC152" s="301">
        <f>IFERROR(INDEX('QoL DATA'!$C$17:$WWY$228,MATCH($B152,'QoL DATA'!$A$17:$A$228,0),MATCH(AC$3,'QoL DATA'!$C$16:$WWY$16,0)),"-")</f>
        <v>10343.39</v>
      </c>
      <c r="AD152" s="301">
        <f>IFERROR(INDEX('QoL DATA'!$C$17:$WWY$228,MATCH($B152,'QoL DATA'!$A$17:$A$228,0),MATCH(AD$3,'QoL DATA'!$C$16:$WWY$16,0)),"-")</f>
        <v>10.74600355239787</v>
      </c>
      <c r="AE152" s="301">
        <f>IFERROR(INDEX('QoL DATA'!$C$17:$WWY$228,MATCH($B152,'QoL DATA'!$A$17:$A$228,0),MATCH(AE$3,'QoL DATA'!$C$16:$WWY$16,0)),"-")</f>
        <v>31.868574884095946</v>
      </c>
      <c r="AF152" s="301">
        <f>IFERROR(INDEX('QoL DATA'!$C$17:$WWY$228,MATCH($B152,'QoL DATA'!$A$17:$A$228,0),MATCH(AF$3,'QoL DATA'!$C$16:$WWY$16,0)),"-")</f>
        <v>15.8</v>
      </c>
      <c r="AG152" s="301">
        <f>IFERROR(INDEX('QoL DATA'!$C$17:$WWY$228,MATCH($B152,'QoL DATA'!$A$17:$A$228,0),MATCH(AG$3,'QoL DATA'!$C$16:$WWY$16,0)),"-")</f>
        <v>23.61</v>
      </c>
      <c r="AH152" s="301" t="str">
        <f>IFERROR(INDEX('QoL DATA'!$C$17:$WWY$228,MATCH($B152,'QoL DATA'!$A$17:$A$228,0),MATCH(AH$3,'QoL DATA'!$C$16:$WWY$16,0)),"-")</f>
        <v>-</v>
      </c>
      <c r="AI152" s="301">
        <f>IFERROR(INDEX('QoL DATA'!$C$17:$WWY$228,MATCH($B152,'QoL DATA'!$A$17:$A$228,0),MATCH(AI$3,'QoL DATA'!$C$16:$WWY$16,0)),"-")</f>
        <v>7.0874092999489013</v>
      </c>
      <c r="AJ152" s="301">
        <f>IFERROR(INDEX('QoL DATA'!$C$17:$WWY$228,MATCH($B152,'QoL DATA'!$A$17:$A$228,0),MATCH(AJ$3,'QoL DATA'!$C$16:$WWY$16,0)),"-")</f>
        <v>54.194433909230575</v>
      </c>
      <c r="AK152" s="301">
        <f>IFERROR(INDEX('QoL DATA'!$C$17:$WWY$228,MATCH($B152,'QoL DATA'!$A$17:$A$228,0),MATCH(AK$3,'QoL DATA'!$C$16:$WWY$16,0)),"-")</f>
        <v>13.8</v>
      </c>
      <c r="AL152" s="301">
        <f>IFERROR(INDEX('QoL DATA'!$C$17:$WWY$228,MATCH($B152,'QoL DATA'!$A$17:$A$228,0),MATCH(AL$3,'QoL DATA'!$C$16:$WWY$16,0)),"-")</f>
        <v>14.49</v>
      </c>
      <c r="AM152" s="301">
        <f>IFERROR(INDEX('QoL DATA'!$C$17:$WWY$228,MATCH($B152,'QoL DATA'!$A$17:$A$228,0),MATCH(AM$3,'QoL DATA'!$C$16:$WWY$16,0)),"-")</f>
        <v>7.5</v>
      </c>
      <c r="AN152" s="301">
        <f>IFERROR(INDEX('QoL DATA'!$C$17:$WWY$228,MATCH($B152,'QoL DATA'!$A$17:$A$228,0),MATCH(AN$3,'QoL DATA'!$C$16:$WWY$16,0)),"-")</f>
        <v>76.38</v>
      </c>
      <c r="AO152" s="301">
        <f>IFERROR(INDEX('QoL DATA'!$C$17:$WWY$228,MATCH($B152,'QoL DATA'!$A$17:$A$228,0),MATCH(AO$3,'QoL DATA'!$C$16:$WWY$16,0)),"-")</f>
        <v>1.4360841773848962</v>
      </c>
      <c r="AP152" s="301">
        <f>IFERROR(INDEX('QoL DATA'!$C$17:$WWY$228,MATCH($B152,'QoL DATA'!$A$17:$A$228,0),MATCH(AP$3,'QoL DATA'!$C$16:$WWY$16,0)),"-")</f>
        <v>62.92</v>
      </c>
      <c r="AQ152" s="301">
        <f>IFERROR(INDEX('QoL DATA'!$C$17:$WWY$228,MATCH($B152,'QoL DATA'!$A$17:$A$228,0),MATCH(AQ$3,'QoL DATA'!$C$16:$WWY$16,0)),"-")</f>
        <v>41.544434857635892</v>
      </c>
      <c r="AR152" s="301">
        <f>IFERROR(INDEX('QoL DATA'!$C$17:$WWY$228,MATCH($B152,'QoL DATA'!$A$17:$A$228,0),MATCH(AR$3,'QoL DATA'!$C$16:$WWY$16,0)),"-")</f>
        <v>3.85</v>
      </c>
      <c r="AS152" s="301">
        <f>IFERROR(INDEX('QoL DATA'!$C$17:$WWY$228,MATCH($B152,'QoL DATA'!$A$17:$A$228,0),MATCH(AS$3,'QoL DATA'!$C$16:$WWY$16,0)),"-")</f>
        <v>4.4649021080218647</v>
      </c>
      <c r="AT152" s="301">
        <f>IFERROR(INDEX('QoL DATA'!$C$17:$WWY$228,MATCH($B152,'QoL DATA'!$A$17:$A$228,0),MATCH(AT$3,'QoL DATA'!$C$16:$WWY$16,0)),"-")</f>
        <v>21.948336639212645</v>
      </c>
      <c r="AU152" s="327"/>
    </row>
    <row r="153" spans="1:47">
      <c r="A153" s="325" t="str">
        <f>'TQoL Indexes'!B131</f>
        <v>Pivka</v>
      </c>
      <c r="B153" s="326">
        <f>'TQoL Indexes'!C131</f>
        <v>91</v>
      </c>
      <c r="C153" s="301">
        <f>IFERROR(INDEX('QoL DATA'!$C$17:$WWY$228,MATCH($B153,'QoL DATA'!$A$17:$A$228,0),MATCH(C$3,'QoL DATA'!$C$16:$WWY$16,0)),"-")</f>
        <v>46.182661434177668</v>
      </c>
      <c r="D153" s="301">
        <f>IFERROR(INDEX('QoL DATA'!$C$17:$WWY$228,MATCH($B153,'QoL DATA'!$A$17:$A$228,0),MATCH(D$3,'QoL DATA'!$C$16:$WWY$16,0)),"-")</f>
        <v>95.6</v>
      </c>
      <c r="E153" s="301">
        <f>IFERROR(INDEX('QoL DATA'!$C$17:$WWY$228,MATCH($B153,'QoL DATA'!$A$17:$A$228,0),MATCH(E$3,'QoL DATA'!$C$16:$WWY$16,0)),"-")</f>
        <v>102.2</v>
      </c>
      <c r="F153" s="301">
        <f>IFERROR(INDEX('QoL DATA'!$C$17:$WWY$228,MATCH($B153,'QoL DATA'!$A$17:$A$228,0),MATCH(F$3,'QoL DATA'!$C$16:$WWY$16,0)),"-")</f>
        <v>0</v>
      </c>
      <c r="G153" s="301">
        <f>IFERROR(INDEX('QoL DATA'!$C$17:$WWY$228,MATCH($B153,'QoL DATA'!$A$17:$A$228,0),MATCH(G$3,'QoL DATA'!$C$16:$WWY$16,0)),"-")</f>
        <v>85.169895204826929</v>
      </c>
      <c r="H153" s="301">
        <f>IFERROR(INDEX('QoL DATA'!$C$17:$WWY$228,MATCH($B153,'QoL DATA'!$A$17:$A$228,0),MATCH(H$3,'QoL DATA'!$C$16:$WWY$16,0)),"-")</f>
        <v>4</v>
      </c>
      <c r="I153" s="301">
        <f>IFERROR(INDEX('QoL DATA'!$C$17:$WWY$228,MATCH($B153,'QoL DATA'!$A$17:$A$228,0),MATCH(I$3,'QoL DATA'!$C$16:$WWY$16,0)),"-")</f>
        <v>58.51012145748988</v>
      </c>
      <c r="J153" s="301">
        <f>IFERROR(INDEX('QoL DATA'!$C$17:$WWY$228,MATCH($B153,'QoL DATA'!$A$17:$A$228,0),MATCH(J$3,'QoL DATA'!$C$16:$WWY$16,0)),"-")</f>
        <v>92.378532867577007</v>
      </c>
      <c r="K153" s="301">
        <f>IFERROR(INDEX('QoL DATA'!$C$17:$WWY$228,MATCH($B153,'QoL DATA'!$A$17:$A$228,0),MATCH(K$3,'QoL DATA'!$C$16:$WWY$16,0)),"-")</f>
        <v>55.91</v>
      </c>
      <c r="L153" s="301">
        <f>IFERROR(INDEX('QoL DATA'!$C$17:$WWY$228,MATCH($B153,'QoL DATA'!$A$17:$A$228,0),MATCH(L$3,'QoL DATA'!$C$16:$WWY$16,0)),"-")</f>
        <v>1.0403120936280885</v>
      </c>
      <c r="M153" s="301">
        <f>IFERROR(INDEX('QoL DATA'!$C$17:$WWY$228,MATCH($B153,'QoL DATA'!$A$17:$A$228,0),MATCH(M$3,'QoL DATA'!$C$16:$WWY$16,0)),"-")</f>
        <v>34.299999999999997</v>
      </c>
      <c r="N153" s="301">
        <f>IFERROR(INDEX('QoL DATA'!$C$17:$WWY$228,MATCH($B153,'QoL DATA'!$A$17:$A$228,0),MATCH(N$3,'QoL DATA'!$C$16:$WWY$16,0)),"-")</f>
        <v>71.3</v>
      </c>
      <c r="O153" s="301">
        <f>IFERROR(INDEX('QoL DATA'!$C$17:$WWY$228,MATCH($B153,'QoL DATA'!$A$17:$A$228,0),MATCH(O$3,'QoL DATA'!$C$16:$WWY$16,0)),"-")</f>
        <v>0.59690122659780509</v>
      </c>
      <c r="P153" s="301">
        <f>IFERROR(INDEX('QoL DATA'!$C$17:$WWY$228,MATCH($B153,'QoL DATA'!$A$17:$A$228,0),MATCH(P$3,'QoL DATA'!$C$16:$WWY$16,0)),"-")</f>
        <v>50.523975865354075</v>
      </c>
      <c r="Q153" s="301" t="str">
        <f>IFERROR(INDEX('QoL DATA'!$C$17:$WWY$228,MATCH($B153,'QoL DATA'!$A$17:$A$228,0),MATCH(Q$3,'QoL DATA'!$C$16:$WWY$16,0)),"-")</f>
        <v>-</v>
      </c>
      <c r="R153" s="301" t="str">
        <f>IFERROR(INDEX('QoL DATA'!$C$17:$WWY$228,MATCH($B153,'QoL DATA'!$A$17:$A$228,0),MATCH(R$3,'QoL DATA'!$C$16:$WWY$16,0)),"-")</f>
        <v>-</v>
      </c>
      <c r="S153" s="301">
        <f>IFERROR(INDEX('QoL DATA'!$C$17:$WWY$228,MATCH($B153,'QoL DATA'!$A$17:$A$228,0),MATCH(S$3,'QoL DATA'!$C$16:$WWY$16,0)),"-")</f>
        <v>97.15025906735751</v>
      </c>
      <c r="T153" s="301">
        <f>IFERROR(INDEX('QoL DATA'!$C$17:$WWY$228,MATCH($B153,'QoL DATA'!$A$17:$A$228,0),MATCH(T$3,'QoL DATA'!$C$16:$WWY$16,0)),"-")</f>
        <v>6.0895641036965067</v>
      </c>
      <c r="U153" s="301">
        <f>IFERROR(INDEX('QoL DATA'!$C$17:$WWY$228,MATCH($B153,'QoL DATA'!$A$17:$A$228,0),MATCH(U$3,'QoL DATA'!$C$16:$WWY$16,0)),"-")</f>
        <v>72.202130356548111</v>
      </c>
      <c r="V153" s="301">
        <f>IFERROR(INDEX('QoL DATA'!$C$17:$WWY$228,MATCH($B153,'QoL DATA'!$A$17:$A$228,0),MATCH(V$3,'QoL DATA'!$C$16:$WWY$16,0)),"-")</f>
        <v>1.5576734212400001</v>
      </c>
      <c r="W153" s="301">
        <f>IFERROR(INDEX('QoL DATA'!$C$17:$WWY$228,MATCH($B153,'QoL DATA'!$A$17:$A$228,0),MATCH(W$3,'QoL DATA'!$C$16:$WWY$16,0)),"-")</f>
        <v>66.129755738</v>
      </c>
      <c r="X153" s="301" t="str">
        <f>IFERROR(INDEX('QoL DATA'!$C$17:$WWY$228,MATCH($B153,'QoL DATA'!$A$17:$A$228,0),MATCH(X$3,'QoL DATA'!$C$16:$WWY$16,0)),"-")</f>
        <v>-</v>
      </c>
      <c r="Y153" s="301">
        <f>IFERROR(INDEX('QoL DATA'!$C$17:$WWY$228,MATCH($B153,'QoL DATA'!$A$17:$A$228,0),MATCH(Y$3,'QoL DATA'!$C$16:$WWY$16,0)),"-")</f>
        <v>915.81</v>
      </c>
      <c r="Z153" s="301">
        <f>IFERROR(INDEX('QoL DATA'!$C$17:$WWY$228,MATCH($B153,'QoL DATA'!$A$17:$A$228,0),MATCH(Z$3,'QoL DATA'!$C$16:$WWY$16,0)),"-")</f>
        <v>5.2</v>
      </c>
      <c r="AA153" s="301">
        <f>IFERROR(INDEX('QoL DATA'!$C$17:$WWY$228,MATCH($B153,'QoL DATA'!$A$17:$A$228,0),MATCH(AA$3,'QoL DATA'!$C$16:$WWY$16,0)),"-")</f>
        <v>0.13992230196878908</v>
      </c>
      <c r="AB153" s="301">
        <f>IFERROR(INDEX('QoL DATA'!$C$17:$WWY$228,MATCH($B153,'QoL DATA'!$A$17:$A$228,0),MATCH(AB$3,'QoL DATA'!$C$16:$WWY$16,0)),"-")</f>
        <v>0.81</v>
      </c>
      <c r="AC153" s="301">
        <f>IFERROR(INDEX('QoL DATA'!$C$17:$WWY$228,MATCH($B153,'QoL DATA'!$A$17:$A$228,0),MATCH(AC$3,'QoL DATA'!$C$16:$WWY$16,0)),"-")</f>
        <v>9855.74</v>
      </c>
      <c r="AD153" s="301">
        <f>IFERROR(INDEX('QoL DATA'!$C$17:$WWY$228,MATCH($B153,'QoL DATA'!$A$17:$A$228,0),MATCH(AD$3,'QoL DATA'!$C$16:$WWY$16,0)),"-")</f>
        <v>7.283630835069542</v>
      </c>
      <c r="AE153" s="301">
        <f>IFERROR(INDEX('QoL DATA'!$C$17:$WWY$228,MATCH($B153,'QoL DATA'!$A$17:$A$228,0),MATCH(AE$3,'QoL DATA'!$C$16:$WWY$16,0)),"-")</f>
        <v>26.314260819053153</v>
      </c>
      <c r="AF153" s="301">
        <f>IFERROR(INDEX('QoL DATA'!$C$17:$WWY$228,MATCH($B153,'QoL DATA'!$A$17:$A$228,0),MATCH(AF$3,'QoL DATA'!$C$16:$WWY$16,0)),"-")</f>
        <v>12.5</v>
      </c>
      <c r="AG153" s="301">
        <f>IFERROR(INDEX('QoL DATA'!$C$17:$WWY$228,MATCH($B153,'QoL DATA'!$A$17:$A$228,0),MATCH(AG$3,'QoL DATA'!$C$16:$WWY$16,0)),"-")</f>
        <v>19.27</v>
      </c>
      <c r="AH153" s="301" t="str">
        <f>IFERROR(INDEX('QoL DATA'!$C$17:$WWY$228,MATCH($B153,'QoL DATA'!$A$17:$A$228,0),MATCH(AH$3,'QoL DATA'!$C$16:$WWY$16,0)),"-")</f>
        <v>-</v>
      </c>
      <c r="AI153" s="301">
        <f>IFERROR(INDEX('QoL DATA'!$C$17:$WWY$228,MATCH($B153,'QoL DATA'!$A$17:$A$228,0),MATCH(AI$3,'QoL DATA'!$C$16:$WWY$16,0)),"-")</f>
        <v>38.708025196335079</v>
      </c>
      <c r="AJ153" s="301">
        <f>IFERROR(INDEX('QoL DATA'!$C$17:$WWY$228,MATCH($B153,'QoL DATA'!$A$17:$A$228,0),MATCH(AJ$3,'QoL DATA'!$C$16:$WWY$16,0)),"-")</f>
        <v>118.57025164262933</v>
      </c>
      <c r="AK153" s="301">
        <f>IFERROR(INDEX('QoL DATA'!$C$17:$WWY$228,MATCH($B153,'QoL DATA'!$A$17:$A$228,0),MATCH(AK$3,'QoL DATA'!$C$16:$WWY$16,0)),"-")</f>
        <v>12.37</v>
      </c>
      <c r="AL153" s="301">
        <f>IFERROR(INDEX('QoL DATA'!$C$17:$WWY$228,MATCH($B153,'QoL DATA'!$A$17:$A$228,0),MATCH(AL$3,'QoL DATA'!$C$16:$WWY$16,0)),"-")</f>
        <v>15.73</v>
      </c>
      <c r="AM153" s="301">
        <f>IFERROR(INDEX('QoL DATA'!$C$17:$WWY$228,MATCH($B153,'QoL DATA'!$A$17:$A$228,0),MATCH(AM$3,'QoL DATA'!$C$16:$WWY$16,0)),"-")</f>
        <v>7.3</v>
      </c>
      <c r="AN153" s="301">
        <f>IFERROR(INDEX('QoL DATA'!$C$17:$WWY$228,MATCH($B153,'QoL DATA'!$A$17:$A$228,0),MATCH(AN$3,'QoL DATA'!$C$16:$WWY$16,0)),"-")</f>
        <v>70.930000000000007</v>
      </c>
      <c r="AO153" s="301">
        <f>IFERROR(INDEX('QoL DATA'!$C$17:$WWY$228,MATCH($B153,'QoL DATA'!$A$17:$A$228,0),MATCH(AO$3,'QoL DATA'!$C$16:$WWY$16,0)),"-")</f>
        <v>2.8812147374001289</v>
      </c>
      <c r="AP153" s="301">
        <f>IFERROR(INDEX('QoL DATA'!$C$17:$WWY$228,MATCH($B153,'QoL DATA'!$A$17:$A$228,0),MATCH(AP$3,'QoL DATA'!$C$16:$WWY$16,0)),"-")</f>
        <v>58.9</v>
      </c>
      <c r="AQ153" s="301">
        <f>IFERROR(INDEX('QoL DATA'!$C$17:$WWY$228,MATCH($B153,'QoL DATA'!$A$17:$A$228,0),MATCH(AQ$3,'QoL DATA'!$C$16:$WWY$16,0)),"-")</f>
        <v>50.718981101068209</v>
      </c>
      <c r="AR153" s="301">
        <f>IFERROR(INDEX('QoL DATA'!$C$17:$WWY$228,MATCH($B153,'QoL DATA'!$A$17:$A$228,0),MATCH(AR$3,'QoL DATA'!$C$16:$WWY$16,0)),"-")</f>
        <v>3.85</v>
      </c>
      <c r="AS153" s="301">
        <f>IFERROR(INDEX('QoL DATA'!$C$17:$WWY$228,MATCH($B153,'QoL DATA'!$A$17:$A$228,0),MATCH(AS$3,'QoL DATA'!$C$16:$WWY$16,0)),"-")</f>
        <v>0.53301085249447311</v>
      </c>
      <c r="AT153" s="301">
        <f>IFERROR(INDEX('QoL DATA'!$C$17:$WWY$228,MATCH($B153,'QoL DATA'!$A$17:$A$228,0),MATCH(AT$3,'QoL DATA'!$C$16:$WWY$16,0)),"-")</f>
        <v>70.075267628004042</v>
      </c>
    </row>
    <row r="154" spans="1:47">
      <c r="A154" s="325" t="str">
        <f>'TQoL Indexes'!B132</f>
        <v>Podčetrtek</v>
      </c>
      <c r="B154" s="326">
        <f>'TQoL Indexes'!C132</f>
        <v>92</v>
      </c>
      <c r="C154" s="301">
        <f>IFERROR(INDEX('QoL DATA'!$C$17:$WWY$228,MATCH($B154,'QoL DATA'!$A$17:$A$228,0),MATCH(C$3,'QoL DATA'!$C$16:$WWY$16,0)),"-")</f>
        <v>80.599999999999994</v>
      </c>
      <c r="D154" s="301">
        <f>IFERROR(INDEX('QoL DATA'!$C$17:$WWY$228,MATCH($B154,'QoL DATA'!$A$17:$A$228,0),MATCH(D$3,'QoL DATA'!$C$16:$WWY$16,0)),"-")</f>
        <v>90</v>
      </c>
      <c r="E154" s="301">
        <f>IFERROR(INDEX('QoL DATA'!$C$17:$WWY$228,MATCH($B154,'QoL DATA'!$A$17:$A$228,0),MATCH(E$3,'QoL DATA'!$C$16:$WWY$16,0)),"-")</f>
        <v>388.9</v>
      </c>
      <c r="F154" s="301">
        <f>IFERROR(INDEX('QoL DATA'!$C$17:$WWY$228,MATCH($B154,'QoL DATA'!$A$17:$A$228,0),MATCH(F$3,'QoL DATA'!$C$16:$WWY$16,0)),"-")</f>
        <v>12.995416554327313</v>
      </c>
      <c r="G154" s="301">
        <f>IFERROR(INDEX('QoL DATA'!$C$17:$WWY$228,MATCH($B154,'QoL DATA'!$A$17:$A$228,0),MATCH(G$3,'QoL DATA'!$C$16:$WWY$16,0)),"-")</f>
        <v>73.631706659476947</v>
      </c>
      <c r="H154" s="301">
        <f>IFERROR(INDEX('QoL DATA'!$C$17:$WWY$228,MATCH($B154,'QoL DATA'!$A$17:$A$228,0),MATCH(H$3,'QoL DATA'!$C$16:$WWY$16,0)),"-")</f>
        <v>4</v>
      </c>
      <c r="I154" s="301">
        <f>IFERROR(INDEX('QoL DATA'!$C$17:$WWY$228,MATCH($B154,'QoL DATA'!$A$17:$A$228,0),MATCH(I$3,'QoL DATA'!$C$16:$WWY$16,0)),"-")</f>
        <v>9.1911764705882355</v>
      </c>
      <c r="J154" s="301">
        <f>IFERROR(INDEX('QoL DATA'!$C$17:$WWY$228,MATCH($B154,'QoL DATA'!$A$17:$A$228,0),MATCH(J$3,'QoL DATA'!$C$16:$WWY$16,0)),"-")</f>
        <v>97.330816931787538</v>
      </c>
      <c r="K154" s="301">
        <f>IFERROR(INDEX('QoL DATA'!$C$17:$WWY$228,MATCH($B154,'QoL DATA'!$A$17:$A$228,0),MATCH(K$3,'QoL DATA'!$C$16:$WWY$16,0)),"-")</f>
        <v>26.11</v>
      </c>
      <c r="L154" s="301">
        <f>IFERROR(INDEX('QoL DATA'!$C$17:$WWY$228,MATCH($B154,'QoL DATA'!$A$17:$A$228,0),MATCH(L$3,'QoL DATA'!$C$16:$WWY$16,0)),"-")</f>
        <v>0</v>
      </c>
      <c r="M154" s="301">
        <f>IFERROR(INDEX('QoL DATA'!$C$17:$WWY$228,MATCH($B154,'QoL DATA'!$A$17:$A$228,0),MATCH(M$3,'QoL DATA'!$C$16:$WWY$16,0)),"-")</f>
        <v>34.200000000000003</v>
      </c>
      <c r="N154" s="301">
        <f>IFERROR(INDEX('QoL DATA'!$C$17:$WWY$228,MATCH($B154,'QoL DATA'!$A$17:$A$228,0),MATCH(N$3,'QoL DATA'!$C$16:$WWY$16,0)),"-")</f>
        <v>73.599999999999994</v>
      </c>
      <c r="O154" s="301">
        <f>IFERROR(INDEX('QoL DATA'!$C$17:$WWY$228,MATCH($B154,'QoL DATA'!$A$17:$A$228,0),MATCH(O$3,'QoL DATA'!$C$16:$WWY$16,0)),"-")</f>
        <v>1.4966562765655993</v>
      </c>
      <c r="P154" s="301">
        <f>IFERROR(INDEX('QoL DATA'!$C$17:$WWY$228,MATCH($B154,'QoL DATA'!$A$17:$A$228,0),MATCH(P$3,'QoL DATA'!$C$16:$WWY$16,0)),"-")</f>
        <v>42.140738743596657</v>
      </c>
      <c r="Q154" s="301" t="str">
        <f>IFERROR(INDEX('QoL DATA'!$C$17:$WWY$228,MATCH($B154,'QoL DATA'!$A$17:$A$228,0),MATCH(Q$3,'QoL DATA'!$C$16:$WWY$16,0)),"-")</f>
        <v>-</v>
      </c>
      <c r="R154" s="301" t="str">
        <f>IFERROR(INDEX('QoL DATA'!$C$17:$WWY$228,MATCH($B154,'QoL DATA'!$A$17:$A$228,0),MATCH(R$3,'QoL DATA'!$C$16:$WWY$16,0)),"-")</f>
        <v>-</v>
      </c>
      <c r="S154" s="301">
        <f>IFERROR(INDEX('QoL DATA'!$C$17:$WWY$228,MATCH($B154,'QoL DATA'!$A$17:$A$228,0),MATCH(S$3,'QoL DATA'!$C$16:$WWY$16,0)),"-")</f>
        <v>0</v>
      </c>
      <c r="T154" s="301">
        <f>IFERROR(INDEX('QoL DATA'!$C$17:$WWY$228,MATCH($B154,'QoL DATA'!$A$17:$A$228,0),MATCH(T$3,'QoL DATA'!$C$16:$WWY$16,0)),"-")</f>
        <v>3.0309278350515463</v>
      </c>
      <c r="U154" s="301">
        <f>IFERROR(INDEX('QoL DATA'!$C$17:$WWY$228,MATCH($B154,'QoL DATA'!$A$17:$A$228,0),MATCH(U$3,'QoL DATA'!$C$16:$WWY$16,0)),"-")</f>
        <v>41.08160375814861</v>
      </c>
      <c r="V154" s="301">
        <f>IFERROR(INDEX('QoL DATA'!$C$17:$WWY$228,MATCH($B154,'QoL DATA'!$A$17:$A$228,0),MATCH(V$3,'QoL DATA'!$C$16:$WWY$16,0)),"-")</f>
        <v>1.8554387808099999</v>
      </c>
      <c r="W154" s="301">
        <f>IFERROR(INDEX('QoL DATA'!$C$17:$WWY$228,MATCH($B154,'QoL DATA'!$A$17:$A$228,0),MATCH(W$3,'QoL DATA'!$C$16:$WWY$16,0)),"-")</f>
        <v>50.977434823099998</v>
      </c>
      <c r="X154" s="301" t="str">
        <f>IFERROR(INDEX('QoL DATA'!$C$17:$WWY$228,MATCH($B154,'QoL DATA'!$A$17:$A$228,0),MATCH(X$3,'QoL DATA'!$C$16:$WWY$16,0)),"-")</f>
        <v>-</v>
      </c>
      <c r="Y154" s="301">
        <f>IFERROR(INDEX('QoL DATA'!$C$17:$WWY$228,MATCH($B154,'QoL DATA'!$A$17:$A$228,0),MATCH(Y$3,'QoL DATA'!$C$16:$WWY$16,0)),"-")</f>
        <v>982.79</v>
      </c>
      <c r="Z154" s="301">
        <f>IFERROR(INDEX('QoL DATA'!$C$17:$WWY$228,MATCH($B154,'QoL DATA'!$A$17:$A$228,0),MATCH(Z$3,'QoL DATA'!$C$16:$WWY$16,0)),"-")</f>
        <v>5.74</v>
      </c>
      <c r="AA154" s="301">
        <f>IFERROR(INDEX('QoL DATA'!$C$17:$WWY$228,MATCH($B154,'QoL DATA'!$A$17:$A$228,0),MATCH(AA$3,'QoL DATA'!$C$16:$WWY$16,0)),"-")</f>
        <v>0.14844283466437075</v>
      </c>
      <c r="AB154" s="301">
        <f>IFERROR(INDEX('QoL DATA'!$C$17:$WWY$228,MATCH($B154,'QoL DATA'!$A$17:$A$228,0),MATCH(AB$3,'QoL DATA'!$C$16:$WWY$16,0)),"-")</f>
        <v>1.76</v>
      </c>
      <c r="AC154" s="301">
        <f>IFERROR(INDEX('QoL DATA'!$C$17:$WWY$228,MATCH($B154,'QoL DATA'!$A$17:$A$228,0),MATCH(AC$3,'QoL DATA'!$C$16:$WWY$16,0)),"-")</f>
        <v>8929.51</v>
      </c>
      <c r="AD154" s="301">
        <f>IFERROR(INDEX('QoL DATA'!$C$17:$WWY$228,MATCH($B154,'QoL DATA'!$A$17:$A$228,0),MATCH(AD$3,'QoL DATA'!$C$16:$WWY$16,0)),"-")</f>
        <v>8.7416083416654757</v>
      </c>
      <c r="AE154" s="301">
        <f>IFERROR(INDEX('QoL DATA'!$C$17:$WWY$228,MATCH($B154,'QoL DATA'!$A$17:$A$228,0),MATCH(AE$3,'QoL DATA'!$C$16:$WWY$16,0)),"-")</f>
        <v>24.26885582349923</v>
      </c>
      <c r="AF154" s="301">
        <f>IFERROR(INDEX('QoL DATA'!$C$17:$WWY$228,MATCH($B154,'QoL DATA'!$A$17:$A$228,0),MATCH(AF$3,'QoL DATA'!$C$16:$WWY$16,0)),"-")</f>
        <v>12.4</v>
      </c>
      <c r="AG154" s="301">
        <f>IFERROR(INDEX('QoL DATA'!$C$17:$WWY$228,MATCH($B154,'QoL DATA'!$A$17:$A$228,0),MATCH(AG$3,'QoL DATA'!$C$16:$WWY$16,0)),"-")</f>
        <v>17.16</v>
      </c>
      <c r="AH154" s="301" t="str">
        <f>IFERROR(INDEX('QoL DATA'!$C$17:$WWY$228,MATCH($B154,'QoL DATA'!$A$17:$A$228,0),MATCH(AH$3,'QoL DATA'!$C$16:$WWY$16,0)),"-")</f>
        <v>-</v>
      </c>
      <c r="AI154" s="301">
        <f>IFERROR(INDEX('QoL DATA'!$C$17:$WWY$228,MATCH($B154,'QoL DATA'!$A$17:$A$228,0),MATCH(AI$3,'QoL DATA'!$C$16:$WWY$16,0)),"-")</f>
        <v>78.804130945390483</v>
      </c>
      <c r="AJ154" s="301">
        <f>IFERROR(INDEX('QoL DATA'!$C$17:$WWY$228,MATCH($B154,'QoL DATA'!$A$17:$A$228,0),MATCH(AJ$3,'QoL DATA'!$C$16:$WWY$16,0)),"-")</f>
        <v>99.800147210363619</v>
      </c>
      <c r="AK154" s="301">
        <f>IFERROR(INDEX('QoL DATA'!$C$17:$WWY$228,MATCH($B154,'QoL DATA'!$A$17:$A$228,0),MATCH(AK$3,'QoL DATA'!$C$16:$WWY$16,0)),"-")</f>
        <v>38.479999999999997</v>
      </c>
      <c r="AL154" s="301">
        <f>IFERROR(INDEX('QoL DATA'!$C$17:$WWY$228,MATCH($B154,'QoL DATA'!$A$17:$A$228,0),MATCH(AL$3,'QoL DATA'!$C$16:$WWY$16,0)),"-")</f>
        <v>14.99</v>
      </c>
      <c r="AM154" s="301">
        <f>IFERROR(INDEX('QoL DATA'!$C$17:$WWY$228,MATCH($B154,'QoL DATA'!$A$17:$A$228,0),MATCH(AM$3,'QoL DATA'!$C$16:$WWY$16,0)),"-")</f>
        <v>7.3</v>
      </c>
      <c r="AN154" s="301">
        <f>IFERROR(INDEX('QoL DATA'!$C$17:$WWY$228,MATCH($B154,'QoL DATA'!$A$17:$A$228,0),MATCH(AN$3,'QoL DATA'!$C$16:$WWY$16,0)),"-")</f>
        <v>59.87</v>
      </c>
      <c r="AO154" s="301">
        <f>IFERROR(INDEX('QoL DATA'!$C$17:$WWY$228,MATCH($B154,'QoL DATA'!$A$17:$A$228,0),MATCH(AO$3,'QoL DATA'!$C$16:$WWY$16,0)),"-")</f>
        <v>2.6571817034087597</v>
      </c>
      <c r="AP154" s="301">
        <f>IFERROR(INDEX('QoL DATA'!$C$17:$WWY$228,MATCH($B154,'QoL DATA'!$A$17:$A$228,0),MATCH(AP$3,'QoL DATA'!$C$16:$WWY$16,0)),"-")</f>
        <v>65.63</v>
      </c>
      <c r="AQ154" s="301">
        <f>IFERROR(INDEX('QoL DATA'!$C$17:$WWY$228,MATCH($B154,'QoL DATA'!$A$17:$A$228,0),MATCH(AQ$3,'QoL DATA'!$C$16:$WWY$16,0)),"-")</f>
        <v>47.929824561403514</v>
      </c>
      <c r="AR154" s="301">
        <f>IFERROR(INDEX('QoL DATA'!$C$17:$WWY$228,MATCH($B154,'QoL DATA'!$A$17:$A$228,0),MATCH(AR$3,'QoL DATA'!$C$16:$WWY$16,0)),"-")</f>
        <v>3.58</v>
      </c>
      <c r="AS154" s="301">
        <f>IFERROR(INDEX('QoL DATA'!$C$17:$WWY$228,MATCH($B154,'QoL DATA'!$A$17:$A$228,0),MATCH(AS$3,'QoL DATA'!$C$16:$WWY$16,0)),"-")</f>
        <v>1.5993404379159137</v>
      </c>
      <c r="AT154" s="301">
        <f>IFERROR(INDEX('QoL DATA'!$C$17:$WWY$228,MATCH($B154,'QoL DATA'!$A$17:$A$228,0),MATCH(AT$3,'QoL DATA'!$C$16:$WWY$16,0)),"-")</f>
        <v>37.103240341857891</v>
      </c>
    </row>
    <row r="155" spans="1:47">
      <c r="A155" s="325" t="str">
        <f>'TQoL Indexes'!B133</f>
        <v>Podlehnik</v>
      </c>
      <c r="B155" s="326">
        <f>'TQoL Indexes'!C133</f>
        <v>172</v>
      </c>
      <c r="C155" s="301">
        <f>IFERROR(INDEX('QoL DATA'!$C$17:$WWY$228,MATCH($B155,'QoL DATA'!$A$17:$A$228,0),MATCH(C$3,'QoL DATA'!$C$16:$WWY$16,0)),"-")</f>
        <v>64.2</v>
      </c>
      <c r="D155" s="301">
        <f>IFERROR(INDEX('QoL DATA'!$C$17:$WWY$228,MATCH($B155,'QoL DATA'!$A$17:$A$228,0),MATCH(D$3,'QoL DATA'!$C$16:$WWY$16,0)),"-")</f>
        <v>72.5</v>
      </c>
      <c r="E155" s="301">
        <f>IFERROR(INDEX('QoL DATA'!$C$17:$WWY$228,MATCH($B155,'QoL DATA'!$A$17:$A$228,0),MATCH(E$3,'QoL DATA'!$C$16:$WWY$16,0)),"-")</f>
        <v>521.4</v>
      </c>
      <c r="F155" s="301">
        <f>IFERROR(INDEX('QoL DATA'!$C$17:$WWY$228,MATCH($B155,'QoL DATA'!$A$17:$A$228,0),MATCH(F$3,'QoL DATA'!$C$16:$WWY$16,0)),"-")</f>
        <v>0</v>
      </c>
      <c r="G155" s="301">
        <f>IFERROR(INDEX('QoL DATA'!$C$17:$WWY$228,MATCH($B155,'QoL DATA'!$A$17:$A$228,0),MATCH(G$3,'QoL DATA'!$C$16:$WWY$16,0)),"-")</f>
        <v>76.716738197424888</v>
      </c>
      <c r="H155" s="301">
        <f>IFERROR(INDEX('QoL DATA'!$C$17:$WWY$228,MATCH($B155,'QoL DATA'!$A$17:$A$228,0),MATCH(H$3,'QoL DATA'!$C$16:$WWY$16,0)),"-")</f>
        <v>4</v>
      </c>
      <c r="I155" s="301">
        <f>IFERROR(INDEX('QoL DATA'!$C$17:$WWY$228,MATCH($B155,'QoL DATA'!$A$17:$A$228,0),MATCH(I$3,'QoL DATA'!$C$16:$WWY$16,0)),"-")</f>
        <v>56.048166392993984</v>
      </c>
      <c r="J155" s="301">
        <f>IFERROR(INDEX('QoL DATA'!$C$17:$WWY$228,MATCH($B155,'QoL DATA'!$A$17:$A$228,0),MATCH(J$3,'QoL DATA'!$C$16:$WWY$16,0)),"-")</f>
        <v>82.13519313304721</v>
      </c>
      <c r="K155" s="301">
        <f>IFERROR(INDEX('QoL DATA'!$C$17:$WWY$228,MATCH($B155,'QoL DATA'!$A$17:$A$228,0),MATCH(K$3,'QoL DATA'!$C$16:$WWY$16,0)),"-")</f>
        <v>0.15</v>
      </c>
      <c r="L155" s="301">
        <f>IFERROR(INDEX('QoL DATA'!$C$17:$WWY$228,MATCH($B155,'QoL DATA'!$A$17:$A$228,0),MATCH(L$3,'QoL DATA'!$C$16:$WWY$16,0)),"-")</f>
        <v>41.778319123020708</v>
      </c>
      <c r="M155" s="301">
        <f>IFERROR(INDEX('QoL DATA'!$C$17:$WWY$228,MATCH($B155,'QoL DATA'!$A$17:$A$228,0),MATCH(M$3,'QoL DATA'!$C$16:$WWY$16,0)),"-")</f>
        <v>16.2</v>
      </c>
      <c r="N155" s="301">
        <f>IFERROR(INDEX('QoL DATA'!$C$17:$WWY$228,MATCH($B155,'QoL DATA'!$A$17:$A$228,0),MATCH(N$3,'QoL DATA'!$C$16:$WWY$16,0)),"-")</f>
        <v>53.4</v>
      </c>
      <c r="O155" s="301">
        <f>IFERROR(INDEX('QoL DATA'!$C$17:$WWY$228,MATCH($B155,'QoL DATA'!$A$17:$A$228,0),MATCH(O$3,'QoL DATA'!$C$16:$WWY$16,0)),"-")</f>
        <v>0.895945205479452</v>
      </c>
      <c r="P155" s="301">
        <f>IFERROR(INDEX('QoL DATA'!$C$17:$WWY$228,MATCH($B155,'QoL DATA'!$A$17:$A$228,0),MATCH(P$3,'QoL DATA'!$C$16:$WWY$16,0)),"-")</f>
        <v>37.231759656652358</v>
      </c>
      <c r="Q155" s="301" t="str">
        <f>IFERROR(INDEX('QoL DATA'!$C$17:$WWY$228,MATCH($B155,'QoL DATA'!$A$17:$A$228,0),MATCH(Q$3,'QoL DATA'!$C$16:$WWY$16,0)),"-")</f>
        <v>-</v>
      </c>
      <c r="R155" s="301" t="str">
        <f>IFERROR(INDEX('QoL DATA'!$C$17:$WWY$228,MATCH($B155,'QoL DATA'!$A$17:$A$228,0),MATCH(R$3,'QoL DATA'!$C$16:$WWY$16,0)),"-")</f>
        <v>-</v>
      </c>
      <c r="S155" s="301">
        <f>IFERROR(INDEX('QoL DATA'!$C$17:$WWY$228,MATCH($B155,'QoL DATA'!$A$17:$A$228,0),MATCH(S$3,'QoL DATA'!$C$16:$WWY$16,0)),"-")</f>
        <v>0</v>
      </c>
      <c r="T155" s="301">
        <f>IFERROR(INDEX('QoL DATA'!$C$17:$WWY$228,MATCH($B155,'QoL DATA'!$A$17:$A$228,0),MATCH(T$3,'QoL DATA'!$C$16:$WWY$16,0)),"-")</f>
        <v>3.192738520242242</v>
      </c>
      <c r="U155" s="301">
        <f>IFERROR(INDEX('QoL DATA'!$C$17:$WWY$228,MATCH($B155,'QoL DATA'!$A$17:$A$228,0),MATCH(U$3,'QoL DATA'!$C$16:$WWY$16,0)),"-")</f>
        <v>57.712699391041532</v>
      </c>
      <c r="V155" s="301">
        <f>IFERROR(INDEX('QoL DATA'!$C$17:$WWY$228,MATCH($B155,'QoL DATA'!$A$17:$A$228,0),MATCH(V$3,'QoL DATA'!$C$16:$WWY$16,0)),"-")</f>
        <v>5.3825143794799999</v>
      </c>
      <c r="W155" s="301">
        <f>IFERROR(INDEX('QoL DATA'!$C$17:$WWY$228,MATCH($B155,'QoL DATA'!$A$17:$A$228,0),MATCH(W$3,'QoL DATA'!$C$16:$WWY$16,0)),"-")</f>
        <v>42.502093874099998</v>
      </c>
      <c r="X155" s="301" t="str">
        <f>IFERROR(INDEX('QoL DATA'!$C$17:$WWY$228,MATCH($B155,'QoL DATA'!$A$17:$A$228,0),MATCH(X$3,'QoL DATA'!$C$16:$WWY$16,0)),"-")</f>
        <v>-</v>
      </c>
      <c r="Y155" s="301">
        <f>IFERROR(INDEX('QoL DATA'!$C$17:$WWY$228,MATCH($B155,'QoL DATA'!$A$17:$A$228,0),MATCH(Y$3,'QoL DATA'!$C$16:$WWY$16,0)),"-")</f>
        <v>1048.3</v>
      </c>
      <c r="Z155" s="301">
        <f>IFERROR(INDEX('QoL DATA'!$C$17:$WWY$228,MATCH($B155,'QoL DATA'!$A$17:$A$228,0),MATCH(Z$3,'QoL DATA'!$C$16:$WWY$16,0)),"-")</f>
        <v>4.9000000000000004</v>
      </c>
      <c r="AA155" s="301">
        <f>IFERROR(INDEX('QoL DATA'!$C$17:$WWY$228,MATCH($B155,'QoL DATA'!$A$17:$A$228,0),MATCH(AA$3,'QoL DATA'!$C$16:$WWY$16,0)),"-")</f>
        <v>0.16267216137078408</v>
      </c>
      <c r="AB155" s="301">
        <f>IFERROR(INDEX('QoL DATA'!$C$17:$WWY$228,MATCH($B155,'QoL DATA'!$A$17:$A$228,0),MATCH(AB$3,'QoL DATA'!$C$16:$WWY$16,0)),"-")</f>
        <v>0.38</v>
      </c>
      <c r="AC155" s="301">
        <f>IFERROR(INDEX('QoL DATA'!$C$17:$WWY$228,MATCH($B155,'QoL DATA'!$A$17:$A$228,0),MATCH(AC$3,'QoL DATA'!$C$16:$WWY$16,0)),"-")</f>
        <v>8876.18</v>
      </c>
      <c r="AD155" s="301">
        <f>IFERROR(INDEX('QoL DATA'!$C$17:$WWY$228,MATCH($B155,'QoL DATA'!$A$17:$A$228,0),MATCH(AD$3,'QoL DATA'!$C$16:$WWY$16,0)),"-")</f>
        <v>9.6212995001922348</v>
      </c>
      <c r="AE155" s="301">
        <f>IFERROR(INDEX('QoL DATA'!$C$17:$WWY$228,MATCH($B155,'QoL DATA'!$A$17:$A$228,0),MATCH(AE$3,'QoL DATA'!$C$16:$WWY$16,0)),"-")</f>
        <v>15.938069216757741</v>
      </c>
      <c r="AF155" s="301">
        <f>IFERROR(INDEX('QoL DATA'!$C$17:$WWY$228,MATCH($B155,'QoL DATA'!$A$17:$A$228,0),MATCH(AF$3,'QoL DATA'!$C$16:$WWY$16,0)),"-")</f>
        <v>16.5</v>
      </c>
      <c r="AG155" s="301">
        <f>IFERROR(INDEX('QoL DATA'!$C$17:$WWY$228,MATCH($B155,'QoL DATA'!$A$17:$A$228,0),MATCH(AG$3,'QoL DATA'!$C$16:$WWY$16,0)),"-")</f>
        <v>17.77</v>
      </c>
      <c r="AH155" s="301" t="str">
        <f>IFERROR(INDEX('QoL DATA'!$C$17:$WWY$228,MATCH($B155,'QoL DATA'!$A$17:$A$228,0),MATCH(AH$3,'QoL DATA'!$C$16:$WWY$16,0)),"-")</f>
        <v>-</v>
      </c>
      <c r="AI155" s="301">
        <f>IFERROR(INDEX('QoL DATA'!$C$17:$WWY$228,MATCH($B155,'QoL DATA'!$A$17:$A$228,0),MATCH(AI$3,'QoL DATA'!$C$16:$WWY$16,0)),"-")</f>
        <v>5.3324382384532765</v>
      </c>
      <c r="AJ155" s="301">
        <f>IFERROR(INDEX('QoL DATA'!$C$17:$WWY$228,MATCH($B155,'QoL DATA'!$A$17:$A$228,0),MATCH(AJ$3,'QoL DATA'!$C$16:$WWY$16,0)),"-")</f>
        <v>55.566598633257406</v>
      </c>
      <c r="AK155" s="301">
        <f>IFERROR(INDEX('QoL DATA'!$C$17:$WWY$228,MATCH($B155,'QoL DATA'!$A$17:$A$228,0),MATCH(AK$3,'QoL DATA'!$C$16:$WWY$16,0)),"-")</f>
        <v>73.849999999999994</v>
      </c>
      <c r="AL155" s="301">
        <f>IFERROR(INDEX('QoL DATA'!$C$17:$WWY$228,MATCH($B155,'QoL DATA'!$A$17:$A$228,0),MATCH(AL$3,'QoL DATA'!$C$16:$WWY$16,0)),"-")</f>
        <v>15.59</v>
      </c>
      <c r="AM155" s="301">
        <f>IFERROR(INDEX('QoL DATA'!$C$17:$WWY$228,MATCH($B155,'QoL DATA'!$A$17:$A$228,0),MATCH(AM$3,'QoL DATA'!$C$16:$WWY$16,0)),"-")</f>
        <v>7.3</v>
      </c>
      <c r="AN155" s="301">
        <f>IFERROR(INDEX('QoL DATA'!$C$17:$WWY$228,MATCH($B155,'QoL DATA'!$A$17:$A$228,0),MATCH(AN$3,'QoL DATA'!$C$16:$WWY$16,0)),"-")</f>
        <v>54.86</v>
      </c>
      <c r="AO155" s="301">
        <f>IFERROR(INDEX('QoL DATA'!$C$17:$WWY$228,MATCH($B155,'QoL DATA'!$A$17:$A$228,0),MATCH(AO$3,'QoL DATA'!$C$16:$WWY$16,0)),"-")</f>
        <v>2.777902270103886</v>
      </c>
      <c r="AP155" s="301">
        <f>IFERROR(INDEX('QoL DATA'!$C$17:$WWY$228,MATCH($B155,'QoL DATA'!$A$17:$A$228,0),MATCH(AP$3,'QoL DATA'!$C$16:$WWY$16,0)),"-")</f>
        <v>65.58</v>
      </c>
      <c r="AQ155" s="301">
        <f>IFERROR(INDEX('QoL DATA'!$C$17:$WWY$228,MATCH($B155,'QoL DATA'!$A$17:$A$228,0),MATCH(AQ$3,'QoL DATA'!$C$16:$WWY$16,0)),"-")</f>
        <v>45.883854499042762</v>
      </c>
      <c r="AR155" s="301">
        <f>IFERROR(INDEX('QoL DATA'!$C$17:$WWY$228,MATCH($B155,'QoL DATA'!$A$17:$A$228,0),MATCH(AR$3,'QoL DATA'!$C$16:$WWY$16,0)),"-")</f>
        <v>3.57</v>
      </c>
      <c r="AS155" s="301">
        <f>IFERROR(INDEX('QoL DATA'!$C$17:$WWY$228,MATCH($B155,'QoL DATA'!$A$17:$A$228,0),MATCH(AS$3,'QoL DATA'!$C$16:$WWY$16,0)),"-")</f>
        <v>2.9769665066765074</v>
      </c>
      <c r="AT155" s="301">
        <f>IFERROR(INDEX('QoL DATA'!$C$17:$WWY$228,MATCH($B155,'QoL DATA'!$A$17:$A$228,0),MATCH(AT$3,'QoL DATA'!$C$16:$WWY$16,0)),"-")</f>
        <v>49.953722293087246</v>
      </c>
    </row>
    <row r="156" spans="1:47">
      <c r="A156" s="325" t="str">
        <f>'TQoL Indexes'!B134</f>
        <v>Podvelka</v>
      </c>
      <c r="B156" s="326">
        <f>'TQoL Indexes'!C134</f>
        <v>93</v>
      </c>
      <c r="C156" s="301">
        <f>IFERROR(INDEX('QoL DATA'!$C$17:$WWY$228,MATCH($B156,'QoL DATA'!$A$17:$A$228,0),MATCH(C$3,'QoL DATA'!$C$16:$WWY$16,0)),"-")</f>
        <v>96.1</v>
      </c>
      <c r="D156" s="301">
        <f>IFERROR(INDEX('QoL DATA'!$C$17:$WWY$228,MATCH($B156,'QoL DATA'!$A$17:$A$228,0),MATCH(D$3,'QoL DATA'!$C$16:$WWY$16,0)),"-")</f>
        <v>85.7</v>
      </c>
      <c r="E156" s="301">
        <f>IFERROR(INDEX('QoL DATA'!$C$17:$WWY$228,MATCH($B156,'QoL DATA'!$A$17:$A$228,0),MATCH(E$3,'QoL DATA'!$C$16:$WWY$16,0)),"-")</f>
        <v>373.5</v>
      </c>
      <c r="F156" s="301">
        <f>IFERROR(INDEX('QoL DATA'!$C$17:$WWY$228,MATCH($B156,'QoL DATA'!$A$17:$A$228,0),MATCH(F$3,'QoL DATA'!$C$16:$WWY$16,0)),"-")</f>
        <v>17.34128674904133</v>
      </c>
      <c r="G156" s="301">
        <f>IFERROR(INDEX('QoL DATA'!$C$17:$WWY$228,MATCH($B156,'QoL DATA'!$A$17:$A$228,0),MATCH(G$3,'QoL DATA'!$C$16:$WWY$16,0)),"-")</f>
        <v>58.755858542820626</v>
      </c>
      <c r="H156" s="301">
        <f>IFERROR(INDEX('QoL DATA'!$C$17:$WWY$228,MATCH($B156,'QoL DATA'!$A$17:$A$228,0),MATCH(H$3,'QoL DATA'!$C$16:$WWY$16,0)),"-")</f>
        <v>4</v>
      </c>
      <c r="I156" s="301">
        <f>IFERROR(INDEX('QoL DATA'!$C$17:$WWY$228,MATCH($B156,'QoL DATA'!$A$17:$A$228,0),MATCH(I$3,'QoL DATA'!$C$16:$WWY$16,0)),"-")</f>
        <v>51.822033898305087</v>
      </c>
      <c r="J156" s="301">
        <f>IFERROR(INDEX('QoL DATA'!$C$17:$WWY$228,MATCH($B156,'QoL DATA'!$A$17:$A$228,0),MATCH(J$3,'QoL DATA'!$C$16:$WWY$16,0)),"-")</f>
        <v>64.294844482317842</v>
      </c>
      <c r="K156" s="301">
        <f>IFERROR(INDEX('QoL DATA'!$C$17:$WWY$228,MATCH($B156,'QoL DATA'!$A$17:$A$228,0),MATCH(K$3,'QoL DATA'!$C$16:$WWY$16,0)),"-")</f>
        <v>27.67</v>
      </c>
      <c r="L156" s="301">
        <f>IFERROR(INDEX('QoL DATA'!$C$17:$WWY$228,MATCH($B156,'QoL DATA'!$A$17:$A$228,0),MATCH(L$3,'QoL DATA'!$C$16:$WWY$16,0)),"-")</f>
        <v>36.047666335650447</v>
      </c>
      <c r="M156" s="301">
        <f>IFERROR(INDEX('QoL DATA'!$C$17:$WWY$228,MATCH($B156,'QoL DATA'!$A$17:$A$228,0),MATCH(M$3,'QoL DATA'!$C$16:$WWY$16,0)),"-")</f>
        <v>17.2</v>
      </c>
      <c r="N156" s="301">
        <f>IFERROR(INDEX('QoL DATA'!$C$17:$WWY$228,MATCH($B156,'QoL DATA'!$A$17:$A$228,0),MATCH(N$3,'QoL DATA'!$C$16:$WWY$16,0)),"-")</f>
        <v>38.6</v>
      </c>
      <c r="O156" s="301">
        <f>IFERROR(INDEX('QoL DATA'!$C$17:$WWY$228,MATCH($B156,'QoL DATA'!$A$17:$A$228,0),MATCH(O$3,'QoL DATA'!$C$16:$WWY$16,0)),"-")</f>
        <v>0.81040781648258287</v>
      </c>
      <c r="P156" s="301">
        <f>IFERROR(INDEX('QoL DATA'!$C$17:$WWY$228,MATCH($B156,'QoL DATA'!$A$17:$A$228,0),MATCH(P$3,'QoL DATA'!$C$16:$WWY$16,0)),"-")</f>
        <v>39.028547081380488</v>
      </c>
      <c r="Q156" s="301" t="str">
        <f>IFERROR(INDEX('QoL DATA'!$C$17:$WWY$228,MATCH($B156,'QoL DATA'!$A$17:$A$228,0),MATCH(Q$3,'QoL DATA'!$C$16:$WWY$16,0)),"-")</f>
        <v>-</v>
      </c>
      <c r="R156" s="301" t="str">
        <f>IFERROR(INDEX('QoL DATA'!$C$17:$WWY$228,MATCH($B156,'QoL DATA'!$A$17:$A$228,0),MATCH(R$3,'QoL DATA'!$C$16:$WWY$16,0)),"-")</f>
        <v>-</v>
      </c>
      <c r="S156" s="301">
        <f>IFERROR(INDEX('QoL DATA'!$C$17:$WWY$228,MATCH($B156,'QoL DATA'!$A$17:$A$228,0),MATCH(S$3,'QoL DATA'!$C$16:$WWY$16,0)),"-")</f>
        <v>85.324232081911262</v>
      </c>
      <c r="T156" s="301">
        <f>IFERROR(INDEX('QoL DATA'!$C$17:$WWY$228,MATCH($B156,'QoL DATA'!$A$17:$A$228,0),MATCH(T$3,'QoL DATA'!$C$16:$WWY$16,0)),"-")</f>
        <v>3.7892522470835726</v>
      </c>
      <c r="U156" s="301">
        <f>IFERROR(INDEX('QoL DATA'!$C$17:$WWY$228,MATCH($B156,'QoL DATA'!$A$17:$A$228,0),MATCH(U$3,'QoL DATA'!$C$16:$WWY$16,0)),"-")</f>
        <v>82.053667781214202</v>
      </c>
      <c r="V156" s="301">
        <f>IFERROR(INDEX('QoL DATA'!$C$17:$WWY$228,MATCH($B156,'QoL DATA'!$A$17:$A$228,0),MATCH(V$3,'QoL DATA'!$C$16:$WWY$16,0)),"-")</f>
        <v>0.76332593271600002</v>
      </c>
      <c r="W156" s="301">
        <f>IFERROR(INDEX('QoL DATA'!$C$17:$WWY$228,MATCH($B156,'QoL DATA'!$A$17:$A$228,0),MATCH(W$3,'QoL DATA'!$C$16:$WWY$16,0)),"-")</f>
        <v>81.353841676800002</v>
      </c>
      <c r="X156" s="301" t="str">
        <f>IFERROR(INDEX('QoL DATA'!$C$17:$WWY$228,MATCH($B156,'QoL DATA'!$A$17:$A$228,0),MATCH(X$3,'QoL DATA'!$C$16:$WWY$16,0)),"-")</f>
        <v>-</v>
      </c>
      <c r="Y156" s="301">
        <f>IFERROR(INDEX('QoL DATA'!$C$17:$WWY$228,MATCH($B156,'QoL DATA'!$A$17:$A$228,0),MATCH(Y$3,'QoL DATA'!$C$16:$WWY$16,0)),"-")</f>
        <v>1085.6099999999999</v>
      </c>
      <c r="Z156" s="301">
        <f>IFERROR(INDEX('QoL DATA'!$C$17:$WWY$228,MATCH($B156,'QoL DATA'!$A$17:$A$228,0),MATCH(Z$3,'QoL DATA'!$C$16:$WWY$16,0)),"-")</f>
        <v>5.92</v>
      </c>
      <c r="AA156" s="301">
        <f>IFERROR(INDEX('QoL DATA'!$C$17:$WWY$228,MATCH($B156,'QoL DATA'!$A$17:$A$228,0),MATCH(AA$3,'QoL DATA'!$C$16:$WWY$16,0)),"-")</f>
        <v>0.24884907303720297</v>
      </c>
      <c r="AB156" s="301">
        <f>IFERROR(INDEX('QoL DATA'!$C$17:$WWY$228,MATCH($B156,'QoL DATA'!$A$17:$A$228,0),MATCH(AB$3,'QoL DATA'!$C$16:$WWY$16,0)),"-")</f>
        <v>1.1299999999999999</v>
      </c>
      <c r="AC156" s="301">
        <f>IFERROR(INDEX('QoL DATA'!$C$17:$WWY$228,MATCH($B156,'QoL DATA'!$A$17:$A$228,0),MATCH(AC$3,'QoL DATA'!$C$16:$WWY$16,0)),"-")</f>
        <v>8944.48</v>
      </c>
      <c r="AD156" s="301">
        <f>IFERROR(INDEX('QoL DATA'!$C$17:$WWY$228,MATCH($B156,'QoL DATA'!$A$17:$A$228,0),MATCH(AD$3,'QoL DATA'!$C$16:$WWY$16,0)),"-")</f>
        <v>11.03962072468676</v>
      </c>
      <c r="AE156" s="301">
        <f>IFERROR(INDEX('QoL DATA'!$C$17:$WWY$228,MATCH($B156,'QoL DATA'!$A$17:$A$228,0),MATCH(AE$3,'QoL DATA'!$C$16:$WWY$16,0)),"-")</f>
        <v>16.413373860182372</v>
      </c>
      <c r="AF156" s="301">
        <f>IFERROR(INDEX('QoL DATA'!$C$17:$WWY$228,MATCH($B156,'QoL DATA'!$A$17:$A$228,0),MATCH(AF$3,'QoL DATA'!$C$16:$WWY$16,0)),"-")</f>
        <v>17.7</v>
      </c>
      <c r="AG156" s="301">
        <f>IFERROR(INDEX('QoL DATA'!$C$17:$WWY$228,MATCH($B156,'QoL DATA'!$A$17:$A$228,0),MATCH(AG$3,'QoL DATA'!$C$16:$WWY$16,0)),"-")</f>
        <v>16.190000000000001</v>
      </c>
      <c r="AH156" s="301" t="str">
        <f>IFERROR(INDEX('QoL DATA'!$C$17:$WWY$228,MATCH($B156,'QoL DATA'!$A$17:$A$228,0),MATCH(AH$3,'QoL DATA'!$C$16:$WWY$16,0)),"-")</f>
        <v>-</v>
      </c>
      <c r="AI156" s="301">
        <f>IFERROR(INDEX('QoL DATA'!$C$17:$WWY$228,MATCH($B156,'QoL DATA'!$A$17:$A$228,0),MATCH(AI$3,'QoL DATA'!$C$16:$WWY$16,0)),"-")</f>
        <v>256.64946474086662</v>
      </c>
      <c r="AJ156" s="301">
        <f>IFERROR(INDEX('QoL DATA'!$C$17:$WWY$228,MATCH($B156,'QoL DATA'!$A$17:$A$228,0),MATCH(AJ$3,'QoL DATA'!$C$16:$WWY$16,0)),"-")</f>
        <v>76.802025369978878</v>
      </c>
      <c r="AK156" s="301">
        <f>IFERROR(INDEX('QoL DATA'!$C$17:$WWY$228,MATCH($B156,'QoL DATA'!$A$17:$A$228,0),MATCH(AK$3,'QoL DATA'!$C$16:$WWY$16,0)),"-")</f>
        <v>38.119999999999997</v>
      </c>
      <c r="AL156" s="301">
        <f>IFERROR(INDEX('QoL DATA'!$C$17:$WWY$228,MATCH($B156,'QoL DATA'!$A$17:$A$228,0),MATCH(AL$3,'QoL DATA'!$C$16:$WWY$16,0)),"-")</f>
        <v>16.190000000000001</v>
      </c>
      <c r="AM156" s="301">
        <f>IFERROR(INDEX('QoL DATA'!$C$17:$WWY$228,MATCH($B156,'QoL DATA'!$A$17:$A$228,0),MATCH(AM$3,'QoL DATA'!$C$16:$WWY$16,0)),"-")</f>
        <v>6.8</v>
      </c>
      <c r="AN156" s="301">
        <f>IFERROR(INDEX('QoL DATA'!$C$17:$WWY$228,MATCH($B156,'QoL DATA'!$A$17:$A$228,0),MATCH(AN$3,'QoL DATA'!$C$16:$WWY$16,0)),"-")</f>
        <v>61.03</v>
      </c>
      <c r="AO156" s="301">
        <f>IFERROR(INDEX('QoL DATA'!$C$17:$WWY$228,MATCH($B156,'QoL DATA'!$A$17:$A$228,0),MATCH(AO$3,'QoL DATA'!$C$16:$WWY$16,0)),"-")</f>
        <v>2.3789171370768076</v>
      </c>
      <c r="AP156" s="301">
        <f>IFERROR(INDEX('QoL DATA'!$C$17:$WWY$228,MATCH($B156,'QoL DATA'!$A$17:$A$228,0),MATCH(AP$3,'QoL DATA'!$C$16:$WWY$16,0)),"-")</f>
        <v>80.69</v>
      </c>
      <c r="AQ156" s="301">
        <f>IFERROR(INDEX('QoL DATA'!$C$17:$WWY$228,MATCH($B156,'QoL DATA'!$A$17:$A$228,0),MATCH(AQ$3,'QoL DATA'!$C$16:$WWY$16,0)),"-")</f>
        <v>49.900990099009903</v>
      </c>
      <c r="AR156" s="301">
        <f>IFERROR(INDEX('QoL DATA'!$C$17:$WWY$228,MATCH($B156,'QoL DATA'!$A$17:$A$228,0),MATCH(AR$3,'QoL DATA'!$C$16:$WWY$16,0)),"-")</f>
        <v>3.6</v>
      </c>
      <c r="AS156" s="301">
        <f>IFERROR(INDEX('QoL DATA'!$C$17:$WWY$228,MATCH($B156,'QoL DATA'!$A$17:$A$228,0),MATCH(AS$3,'QoL DATA'!$C$16:$WWY$16,0)),"-")</f>
        <v>3.2633809103113531</v>
      </c>
      <c r="AT156" s="301">
        <f>IFERROR(INDEX('QoL DATA'!$C$17:$WWY$228,MATCH($B156,'QoL DATA'!$A$17:$A$228,0),MATCH(AT$3,'QoL DATA'!$C$16:$WWY$16,0)),"-")</f>
        <v>77.816137564396257</v>
      </c>
    </row>
    <row r="157" spans="1:47">
      <c r="A157" s="325" t="str">
        <f>'TQoL Indexes'!B135</f>
        <v>Poljčane</v>
      </c>
      <c r="B157" s="326">
        <f>'TQoL Indexes'!C135</f>
        <v>200</v>
      </c>
      <c r="C157" s="301">
        <f>IFERROR(INDEX('QoL DATA'!$C$17:$WWY$228,MATCH($B157,'QoL DATA'!$A$17:$A$228,0),MATCH(C$3,'QoL DATA'!$C$16:$WWY$16,0)),"-")</f>
        <v>0</v>
      </c>
      <c r="D157" s="301">
        <f>IFERROR(INDEX('QoL DATA'!$C$17:$WWY$228,MATCH($B157,'QoL DATA'!$A$17:$A$228,0),MATCH(D$3,'QoL DATA'!$C$16:$WWY$16,0)),"-")</f>
        <v>84.2</v>
      </c>
      <c r="E157" s="301">
        <f>IFERROR(INDEX('QoL DATA'!$C$17:$WWY$228,MATCH($B157,'QoL DATA'!$A$17:$A$228,0),MATCH(E$3,'QoL DATA'!$C$16:$WWY$16,0)),"-")</f>
        <v>521.4</v>
      </c>
      <c r="F157" s="301">
        <f>IFERROR(INDEX('QoL DATA'!$C$17:$WWY$228,MATCH($B157,'QoL DATA'!$A$17:$A$228,0),MATCH(F$3,'QoL DATA'!$C$16:$WWY$16,0)),"-")</f>
        <v>0</v>
      </c>
      <c r="G157" s="301">
        <f>IFERROR(INDEX('QoL DATA'!$C$17:$WWY$228,MATCH($B157,'QoL DATA'!$A$17:$A$228,0),MATCH(G$3,'QoL DATA'!$C$16:$WWY$16,0)),"-")</f>
        <v>97.724762535895735</v>
      </c>
      <c r="H157" s="301">
        <f>IFERROR(INDEX('QoL DATA'!$C$17:$WWY$228,MATCH($B157,'QoL DATA'!$A$17:$A$228,0),MATCH(H$3,'QoL DATA'!$C$16:$WWY$16,0)),"-")</f>
        <v>4</v>
      </c>
      <c r="I157" s="301">
        <f>IFERROR(INDEX('QoL DATA'!$C$17:$WWY$228,MATCH($B157,'QoL DATA'!$A$17:$A$228,0),MATCH(I$3,'QoL DATA'!$C$16:$WWY$16,0)),"-")</f>
        <v>79.16388703580165</v>
      </c>
      <c r="J157" s="301">
        <f>IFERROR(INDEX('QoL DATA'!$C$17:$WWY$228,MATCH($B157,'QoL DATA'!$A$17:$A$228,0),MATCH(J$3,'QoL DATA'!$C$16:$WWY$16,0)),"-")</f>
        <v>92.666224872984316</v>
      </c>
      <c r="K157" s="301">
        <f>IFERROR(INDEX('QoL DATA'!$C$17:$WWY$228,MATCH($B157,'QoL DATA'!$A$17:$A$228,0),MATCH(K$3,'QoL DATA'!$C$16:$WWY$16,0)),"-")</f>
        <v>16.91</v>
      </c>
      <c r="L157" s="301">
        <f>IFERROR(INDEX('QoL DATA'!$C$17:$WWY$228,MATCH($B157,'QoL DATA'!$A$17:$A$228,0),MATCH(L$3,'QoL DATA'!$C$16:$WWY$16,0)),"-")</f>
        <v>1.3569321533923304</v>
      </c>
      <c r="M157" s="301">
        <f>IFERROR(INDEX('QoL DATA'!$C$17:$WWY$228,MATCH($B157,'QoL DATA'!$A$17:$A$228,0),MATCH(M$3,'QoL DATA'!$C$16:$WWY$16,0)),"-")</f>
        <v>27</v>
      </c>
      <c r="N157" s="301">
        <f>IFERROR(INDEX('QoL DATA'!$C$17:$WWY$228,MATCH($B157,'QoL DATA'!$A$17:$A$228,0),MATCH(N$3,'QoL DATA'!$C$16:$WWY$16,0)),"-")</f>
        <v>70.7</v>
      </c>
      <c r="O157" s="301">
        <f>IFERROR(INDEX('QoL DATA'!$C$17:$WWY$228,MATCH($B157,'QoL DATA'!$A$17:$A$228,0),MATCH(O$3,'QoL DATA'!$C$16:$WWY$16,0)),"-")</f>
        <v>1.044372342805997</v>
      </c>
      <c r="P157" s="301">
        <f>IFERROR(INDEX('QoL DATA'!$C$17:$WWY$228,MATCH($B157,'QoL DATA'!$A$17:$A$228,0),MATCH(P$3,'QoL DATA'!$C$16:$WWY$16,0)),"-")</f>
        <v>78.020764303070465</v>
      </c>
      <c r="Q157" s="301" t="str">
        <f>IFERROR(INDEX('QoL DATA'!$C$17:$WWY$228,MATCH($B157,'QoL DATA'!$A$17:$A$228,0),MATCH(Q$3,'QoL DATA'!$C$16:$WWY$16,0)),"-")</f>
        <v>-</v>
      </c>
      <c r="R157" s="301" t="str">
        <f>IFERROR(INDEX('QoL DATA'!$C$17:$WWY$228,MATCH($B157,'QoL DATA'!$A$17:$A$228,0),MATCH(R$3,'QoL DATA'!$C$16:$WWY$16,0)),"-")</f>
        <v>-</v>
      </c>
      <c r="S157" s="301">
        <f>IFERROR(INDEX('QoL DATA'!$C$17:$WWY$228,MATCH($B157,'QoL DATA'!$A$17:$A$228,0),MATCH(S$3,'QoL DATA'!$C$16:$WWY$16,0)),"-")</f>
        <v>0</v>
      </c>
      <c r="T157" s="301">
        <f>IFERROR(INDEX('QoL DATA'!$C$17:$WWY$228,MATCH($B157,'QoL DATA'!$A$17:$A$228,0),MATCH(T$3,'QoL DATA'!$C$16:$WWY$16,0)),"-")</f>
        <v>3.231502072866046</v>
      </c>
      <c r="U157" s="301">
        <f>IFERROR(INDEX('QoL DATA'!$C$17:$WWY$228,MATCH($B157,'QoL DATA'!$A$17:$A$228,0),MATCH(U$3,'QoL DATA'!$C$16:$WWY$16,0)),"-")</f>
        <v>59.232966783858302</v>
      </c>
      <c r="V157" s="301">
        <f>IFERROR(INDEX('QoL DATA'!$C$17:$WWY$228,MATCH($B157,'QoL DATA'!$A$17:$A$228,0),MATCH(V$3,'QoL DATA'!$C$16:$WWY$16,0)),"-")</f>
        <v>1.2437886654600001</v>
      </c>
      <c r="W157" s="301">
        <f>IFERROR(INDEX('QoL DATA'!$C$17:$WWY$228,MATCH($B157,'QoL DATA'!$A$17:$A$228,0),MATCH(W$3,'QoL DATA'!$C$16:$WWY$16,0)),"-")</f>
        <v>56.516124520600002</v>
      </c>
      <c r="X157" s="301" t="str">
        <f>IFERROR(INDEX('QoL DATA'!$C$17:$WWY$228,MATCH($B157,'QoL DATA'!$A$17:$A$228,0),MATCH(X$3,'QoL DATA'!$C$16:$WWY$16,0)),"-")</f>
        <v>-</v>
      </c>
      <c r="Y157" s="301">
        <f>IFERROR(INDEX('QoL DATA'!$C$17:$WWY$228,MATCH($B157,'QoL DATA'!$A$17:$A$228,0),MATCH(Y$3,'QoL DATA'!$C$16:$WWY$16,0)),"-")</f>
        <v>1093.08</v>
      </c>
      <c r="Z157" s="301">
        <f>IFERROR(INDEX('QoL DATA'!$C$17:$WWY$228,MATCH($B157,'QoL DATA'!$A$17:$A$228,0),MATCH(Z$3,'QoL DATA'!$C$16:$WWY$16,0)),"-")</f>
        <v>4.0999999999999996</v>
      </c>
      <c r="AA157" s="301">
        <f>IFERROR(INDEX('QoL DATA'!$C$17:$WWY$228,MATCH($B157,'QoL DATA'!$A$17:$A$228,0),MATCH(AA$3,'QoL DATA'!$C$16:$WWY$16,0)),"-")</f>
        <v>8.9499474190589137E-2</v>
      </c>
      <c r="AB157" s="301">
        <f>IFERROR(INDEX('QoL DATA'!$C$17:$WWY$228,MATCH($B157,'QoL DATA'!$A$17:$A$228,0),MATCH(AB$3,'QoL DATA'!$C$16:$WWY$16,0)),"-")</f>
        <v>0.81</v>
      </c>
      <c r="AC157" s="301">
        <f>IFERROR(INDEX('QoL DATA'!$C$17:$WWY$228,MATCH($B157,'QoL DATA'!$A$17:$A$228,0),MATCH(AC$3,'QoL DATA'!$C$16:$WWY$16,0)),"-")</f>
        <v>9368.2000000000007</v>
      </c>
      <c r="AD157" s="301">
        <f>IFERROR(INDEX('QoL DATA'!$C$17:$WWY$228,MATCH($B157,'QoL DATA'!$A$17:$A$228,0),MATCH(AD$3,'QoL DATA'!$C$16:$WWY$16,0)),"-")</f>
        <v>9.6005910730583697</v>
      </c>
      <c r="AE157" s="301">
        <f>IFERROR(INDEX('QoL DATA'!$C$17:$WWY$228,MATCH($B157,'QoL DATA'!$A$17:$A$228,0),MATCH(AE$3,'QoL DATA'!$C$16:$WWY$16,0)),"-")</f>
        <v>25.103734439834025</v>
      </c>
      <c r="AF157" s="301">
        <f>IFERROR(INDEX('QoL DATA'!$C$17:$WWY$228,MATCH($B157,'QoL DATA'!$A$17:$A$228,0),MATCH(AF$3,'QoL DATA'!$C$16:$WWY$16,0)),"-")</f>
        <v>16.5</v>
      </c>
      <c r="AG157" s="301">
        <f>IFERROR(INDEX('QoL DATA'!$C$17:$WWY$228,MATCH($B157,'QoL DATA'!$A$17:$A$228,0),MATCH(AG$3,'QoL DATA'!$C$16:$WWY$16,0)),"-")</f>
        <v>19.100000000000001</v>
      </c>
      <c r="AH157" s="301" t="str">
        <f>IFERROR(INDEX('QoL DATA'!$C$17:$WWY$228,MATCH($B157,'QoL DATA'!$A$17:$A$228,0),MATCH(AH$3,'QoL DATA'!$C$16:$WWY$16,0)),"-")</f>
        <v>-</v>
      </c>
      <c r="AI157" s="301">
        <f>IFERROR(INDEX('QoL DATA'!$C$17:$WWY$228,MATCH($B157,'QoL DATA'!$A$17:$A$228,0),MATCH(AI$3,'QoL DATA'!$C$16:$WWY$16,0)),"-")</f>
        <v>0</v>
      </c>
      <c r="AJ157" s="301">
        <f>IFERROR(INDEX('QoL DATA'!$C$17:$WWY$228,MATCH($B157,'QoL DATA'!$A$17:$A$228,0),MATCH(AJ$3,'QoL DATA'!$C$16:$WWY$16,0)),"-")</f>
        <v>91.448512157540691</v>
      </c>
      <c r="AK157" s="301">
        <f>IFERROR(INDEX('QoL DATA'!$C$17:$WWY$228,MATCH($B157,'QoL DATA'!$A$17:$A$228,0),MATCH(AK$3,'QoL DATA'!$C$16:$WWY$16,0)),"-")</f>
        <v>8.8800000000000008</v>
      </c>
      <c r="AL157" s="301">
        <f>IFERROR(INDEX('QoL DATA'!$C$17:$WWY$228,MATCH($B157,'QoL DATA'!$A$17:$A$228,0),MATCH(AL$3,'QoL DATA'!$C$16:$WWY$16,0)),"-")</f>
        <v>13.55</v>
      </c>
      <c r="AM157" s="301">
        <f>IFERROR(INDEX('QoL DATA'!$C$17:$WWY$228,MATCH($B157,'QoL DATA'!$A$17:$A$228,0),MATCH(AM$3,'QoL DATA'!$C$16:$WWY$16,0)),"-")</f>
        <v>7.3</v>
      </c>
      <c r="AN157" s="301">
        <f>IFERROR(INDEX('QoL DATA'!$C$17:$WWY$228,MATCH($B157,'QoL DATA'!$A$17:$A$228,0),MATCH(AN$3,'QoL DATA'!$C$16:$WWY$16,0)),"-")</f>
        <v>64.790000000000006</v>
      </c>
      <c r="AO157" s="301">
        <f>IFERROR(INDEX('QoL DATA'!$C$17:$WWY$228,MATCH($B157,'QoL DATA'!$A$17:$A$228,0),MATCH(AO$3,'QoL DATA'!$C$16:$WWY$16,0)),"-")</f>
        <v>2.777902270103886</v>
      </c>
      <c r="AP157" s="301">
        <f>IFERROR(INDEX('QoL DATA'!$C$17:$WWY$228,MATCH($B157,'QoL DATA'!$A$17:$A$228,0),MATCH(AP$3,'QoL DATA'!$C$16:$WWY$16,0)),"-")</f>
        <v>74.87</v>
      </c>
      <c r="AQ157" s="301">
        <f>IFERROR(INDEX('QoL DATA'!$C$17:$WWY$228,MATCH($B157,'QoL DATA'!$A$17:$A$228,0),MATCH(AQ$3,'QoL DATA'!$C$16:$WWY$16,0)),"-")</f>
        <v>49.886104783599087</v>
      </c>
      <c r="AR157" s="301">
        <f>IFERROR(INDEX('QoL DATA'!$C$17:$WWY$228,MATCH($B157,'QoL DATA'!$A$17:$A$228,0),MATCH(AR$3,'QoL DATA'!$C$16:$WWY$16,0)),"-")</f>
        <v>3.57</v>
      </c>
      <c r="AS157" s="301">
        <f>IFERROR(INDEX('QoL DATA'!$C$17:$WWY$228,MATCH($B157,'QoL DATA'!$A$17:$A$228,0),MATCH(AS$3,'QoL DATA'!$C$16:$WWY$16,0)),"-")</f>
        <v>8.7200000000000006</v>
      </c>
      <c r="AT157" s="301">
        <f>IFERROR(INDEX('QoL DATA'!$C$17:$WWY$228,MATCH($B157,'QoL DATA'!$A$17:$A$228,0),MATCH(AT$3,'QoL DATA'!$C$16:$WWY$16,0)),"-")</f>
        <v>56.282005621752106</v>
      </c>
    </row>
    <row r="158" spans="1:47">
      <c r="A158" s="325" t="str">
        <f>'TQoL Indexes'!B136</f>
        <v>Polzela</v>
      </c>
      <c r="B158" s="326">
        <f>'TQoL Indexes'!C136</f>
        <v>173</v>
      </c>
      <c r="C158" s="301">
        <f>IFERROR(INDEX('QoL DATA'!$C$17:$WWY$228,MATCH($B158,'QoL DATA'!$A$17:$A$228,0),MATCH(C$3,'QoL DATA'!$C$16:$WWY$16,0)),"-")</f>
        <v>86.047525615870939</v>
      </c>
      <c r="D158" s="301">
        <f>IFERROR(INDEX('QoL DATA'!$C$17:$WWY$228,MATCH($B158,'QoL DATA'!$A$17:$A$228,0),MATCH(D$3,'QoL DATA'!$C$16:$WWY$16,0)),"-")</f>
        <v>95.6</v>
      </c>
      <c r="E158" s="301">
        <f>IFERROR(INDEX('QoL DATA'!$C$17:$WWY$228,MATCH($B158,'QoL DATA'!$A$17:$A$228,0),MATCH(E$3,'QoL DATA'!$C$16:$WWY$16,0)),"-")</f>
        <v>388.9</v>
      </c>
      <c r="F158" s="301">
        <f>IFERROR(INDEX('QoL DATA'!$C$17:$WWY$228,MATCH($B158,'QoL DATA'!$A$17:$A$228,0),MATCH(F$3,'QoL DATA'!$C$16:$WWY$16,0)),"-")</f>
        <v>10.981671326498912</v>
      </c>
      <c r="G158" s="301">
        <f>IFERROR(INDEX('QoL DATA'!$C$17:$WWY$228,MATCH($B158,'QoL DATA'!$A$17:$A$228,0),MATCH(G$3,'QoL DATA'!$C$16:$WWY$16,0)),"-")</f>
        <v>89.919229574401996</v>
      </c>
      <c r="H158" s="301">
        <f>IFERROR(INDEX('QoL DATA'!$C$17:$WWY$228,MATCH($B158,'QoL DATA'!$A$17:$A$228,0),MATCH(H$3,'QoL DATA'!$C$16:$WWY$16,0)),"-")</f>
        <v>4</v>
      </c>
      <c r="I158" s="301">
        <f>IFERROR(INDEX('QoL DATA'!$C$17:$WWY$228,MATCH($B158,'QoL DATA'!$A$17:$A$228,0),MATCH(I$3,'QoL DATA'!$C$16:$WWY$16,0)),"-")</f>
        <v>71.580619539316913</v>
      </c>
      <c r="J158" s="301">
        <f>IFERROR(INDEX('QoL DATA'!$C$17:$WWY$228,MATCH($B158,'QoL DATA'!$A$17:$A$228,0),MATCH(J$3,'QoL DATA'!$C$16:$WWY$16,0)),"-")</f>
        <v>86.222429325877599</v>
      </c>
      <c r="K158" s="301">
        <f>IFERROR(INDEX('QoL DATA'!$C$17:$WWY$228,MATCH($B158,'QoL DATA'!$A$17:$A$228,0),MATCH(K$3,'QoL DATA'!$C$16:$WWY$16,0)),"-")</f>
        <v>18.260000000000002</v>
      </c>
      <c r="L158" s="301">
        <f>IFERROR(INDEX('QoL DATA'!$C$17:$WWY$228,MATCH($B158,'QoL DATA'!$A$17:$A$228,0),MATCH(L$3,'QoL DATA'!$C$16:$WWY$16,0)),"-")</f>
        <v>0</v>
      </c>
      <c r="M158" s="301">
        <f>IFERROR(INDEX('QoL DATA'!$C$17:$WWY$228,MATCH($B158,'QoL DATA'!$A$17:$A$228,0),MATCH(M$3,'QoL DATA'!$C$16:$WWY$16,0)),"-")</f>
        <v>17.600000000000001</v>
      </c>
      <c r="N158" s="301">
        <f>IFERROR(INDEX('QoL DATA'!$C$17:$WWY$228,MATCH($B158,'QoL DATA'!$A$17:$A$228,0),MATCH(N$3,'QoL DATA'!$C$16:$WWY$16,0)),"-")</f>
        <v>44.6</v>
      </c>
      <c r="O158" s="301">
        <f>IFERROR(INDEX('QoL DATA'!$C$17:$WWY$228,MATCH($B158,'QoL DATA'!$A$17:$A$228,0),MATCH(O$3,'QoL DATA'!$C$16:$WWY$16,0)),"-")</f>
        <v>1.4447368421052631</v>
      </c>
      <c r="P158" s="301">
        <f>IFERROR(INDEX('QoL DATA'!$C$17:$WWY$228,MATCH($B158,'QoL DATA'!$A$17:$A$228,0),MATCH(P$3,'QoL DATA'!$C$16:$WWY$16,0)),"-")</f>
        <v>76.980428704566634</v>
      </c>
      <c r="Q158" s="301" t="str">
        <f>IFERROR(INDEX('QoL DATA'!$C$17:$WWY$228,MATCH($B158,'QoL DATA'!$A$17:$A$228,0),MATCH(Q$3,'QoL DATA'!$C$16:$WWY$16,0)),"-")</f>
        <v>-</v>
      </c>
      <c r="R158" s="301" t="str">
        <f>IFERROR(INDEX('QoL DATA'!$C$17:$WWY$228,MATCH($B158,'QoL DATA'!$A$17:$A$228,0),MATCH(R$3,'QoL DATA'!$C$16:$WWY$16,0)),"-")</f>
        <v>-</v>
      </c>
      <c r="S158" s="301">
        <f>IFERROR(INDEX('QoL DATA'!$C$17:$WWY$228,MATCH($B158,'QoL DATA'!$A$17:$A$228,0),MATCH(S$3,'QoL DATA'!$C$16:$WWY$16,0)),"-")</f>
        <v>32.133676092544988</v>
      </c>
      <c r="T158" s="301">
        <f>IFERROR(INDEX('QoL DATA'!$C$17:$WWY$228,MATCH($B158,'QoL DATA'!$A$17:$A$228,0),MATCH(T$3,'QoL DATA'!$C$16:$WWY$16,0)),"-")</f>
        <v>2.649737057379923</v>
      </c>
      <c r="U158" s="301">
        <f>IFERROR(INDEX('QoL DATA'!$C$17:$WWY$228,MATCH($B158,'QoL DATA'!$A$17:$A$228,0),MATCH(U$3,'QoL DATA'!$C$16:$WWY$16,0)),"-")</f>
        <v>46.326659363380998</v>
      </c>
      <c r="V158" s="301">
        <f>IFERROR(INDEX('QoL DATA'!$C$17:$WWY$228,MATCH($B158,'QoL DATA'!$A$17:$A$228,0),MATCH(V$3,'QoL DATA'!$C$16:$WWY$16,0)),"-")</f>
        <v>0.70092797832300002</v>
      </c>
      <c r="W158" s="301">
        <f>IFERROR(INDEX('QoL DATA'!$C$17:$WWY$228,MATCH($B158,'QoL DATA'!$A$17:$A$228,0),MATCH(W$3,'QoL DATA'!$C$16:$WWY$16,0)),"-")</f>
        <v>7.4862197883999997</v>
      </c>
      <c r="X158" s="301" t="str">
        <f>IFERROR(INDEX('QoL DATA'!$C$17:$WWY$228,MATCH($B158,'QoL DATA'!$A$17:$A$228,0),MATCH(X$3,'QoL DATA'!$C$16:$WWY$16,0)),"-")</f>
        <v>-</v>
      </c>
      <c r="Y158" s="301">
        <f>IFERROR(INDEX('QoL DATA'!$C$17:$WWY$228,MATCH($B158,'QoL DATA'!$A$17:$A$228,0),MATCH(Y$3,'QoL DATA'!$C$16:$WWY$16,0)),"-")</f>
        <v>1031.93</v>
      </c>
      <c r="Z158" s="301">
        <f>IFERROR(INDEX('QoL DATA'!$C$17:$WWY$228,MATCH($B158,'QoL DATA'!$A$17:$A$228,0),MATCH(Z$3,'QoL DATA'!$C$16:$WWY$16,0)),"-")</f>
        <v>5.86</v>
      </c>
      <c r="AA158" s="301">
        <f>IFERROR(INDEX('QoL DATA'!$C$17:$WWY$228,MATCH($B158,'QoL DATA'!$A$17:$A$228,0),MATCH(AA$3,'QoL DATA'!$C$16:$WWY$16,0)),"-")</f>
        <v>3.5314763200984464E-2</v>
      </c>
      <c r="AB158" s="301">
        <f>IFERROR(INDEX('QoL DATA'!$C$17:$WWY$228,MATCH($B158,'QoL DATA'!$A$17:$A$228,0),MATCH(AB$3,'QoL DATA'!$C$16:$WWY$16,0)),"-")</f>
        <v>1.68</v>
      </c>
      <c r="AC158" s="301">
        <f>IFERROR(INDEX('QoL DATA'!$C$17:$WWY$228,MATCH($B158,'QoL DATA'!$A$17:$A$228,0),MATCH(AC$3,'QoL DATA'!$C$16:$WWY$16,0)),"-")</f>
        <v>10287.459999999999</v>
      </c>
      <c r="AD158" s="301">
        <f>IFERROR(INDEX('QoL DATA'!$C$17:$WWY$228,MATCH($B158,'QoL DATA'!$A$17:$A$228,0),MATCH(AD$3,'QoL DATA'!$C$16:$WWY$16,0)),"-")</f>
        <v>8.1733344610786887</v>
      </c>
      <c r="AE158" s="301">
        <f>IFERROR(INDEX('QoL DATA'!$C$17:$WWY$228,MATCH($B158,'QoL DATA'!$A$17:$A$228,0),MATCH(AE$3,'QoL DATA'!$C$16:$WWY$16,0)),"-")</f>
        <v>31.980140186915889</v>
      </c>
      <c r="AF158" s="301">
        <f>IFERROR(INDEX('QoL DATA'!$C$17:$WWY$228,MATCH($B158,'QoL DATA'!$A$17:$A$228,0),MATCH(AF$3,'QoL DATA'!$C$16:$WWY$16,0)),"-")</f>
        <v>12.4</v>
      </c>
      <c r="AG158" s="301">
        <f>IFERROR(INDEX('QoL DATA'!$C$17:$WWY$228,MATCH($B158,'QoL DATA'!$A$17:$A$228,0),MATCH(AG$3,'QoL DATA'!$C$16:$WWY$16,0)),"-")</f>
        <v>19.97</v>
      </c>
      <c r="AH158" s="301" t="str">
        <f>IFERROR(INDEX('QoL DATA'!$C$17:$WWY$228,MATCH($B158,'QoL DATA'!$A$17:$A$228,0),MATCH(AH$3,'QoL DATA'!$C$16:$WWY$16,0)),"-")</f>
        <v>-</v>
      </c>
      <c r="AI158" s="301">
        <f>IFERROR(INDEX('QoL DATA'!$C$17:$WWY$228,MATCH($B158,'QoL DATA'!$A$17:$A$228,0),MATCH(AI$3,'QoL DATA'!$C$16:$WWY$16,0)),"-")</f>
        <v>0</v>
      </c>
      <c r="AJ158" s="301">
        <f>IFERROR(INDEX('QoL DATA'!$C$17:$WWY$228,MATCH($B158,'QoL DATA'!$A$17:$A$228,0),MATCH(AJ$3,'QoL DATA'!$C$16:$WWY$16,0)),"-")</f>
        <v>120.96810153102334</v>
      </c>
      <c r="AK158" s="301">
        <f>IFERROR(INDEX('QoL DATA'!$C$17:$WWY$228,MATCH($B158,'QoL DATA'!$A$17:$A$228,0),MATCH(AK$3,'QoL DATA'!$C$16:$WWY$16,0)),"-")</f>
        <v>20.68</v>
      </c>
      <c r="AL158" s="301">
        <f>IFERROR(INDEX('QoL DATA'!$C$17:$WWY$228,MATCH($B158,'QoL DATA'!$A$17:$A$228,0),MATCH(AL$3,'QoL DATA'!$C$16:$WWY$16,0)),"-")</f>
        <v>14.15</v>
      </c>
      <c r="AM158" s="301">
        <f>IFERROR(INDEX('QoL DATA'!$C$17:$WWY$228,MATCH($B158,'QoL DATA'!$A$17:$A$228,0),MATCH(AM$3,'QoL DATA'!$C$16:$WWY$16,0)),"-")</f>
        <v>7.3</v>
      </c>
      <c r="AN158" s="301">
        <f>IFERROR(INDEX('QoL DATA'!$C$17:$WWY$228,MATCH($B158,'QoL DATA'!$A$17:$A$228,0),MATCH(AN$3,'QoL DATA'!$C$16:$WWY$16,0)),"-")</f>
        <v>66.040000000000006</v>
      </c>
      <c r="AO158" s="301">
        <f>IFERROR(INDEX('QoL DATA'!$C$17:$WWY$228,MATCH($B158,'QoL DATA'!$A$17:$A$228,0),MATCH(AO$3,'QoL DATA'!$C$16:$WWY$16,0)),"-")</f>
        <v>2.6571817034087597</v>
      </c>
      <c r="AP158" s="301">
        <f>IFERROR(INDEX('QoL DATA'!$C$17:$WWY$228,MATCH($B158,'QoL DATA'!$A$17:$A$228,0),MATCH(AP$3,'QoL DATA'!$C$16:$WWY$16,0)),"-")</f>
        <v>68.88</v>
      </c>
      <c r="AQ158" s="301">
        <f>IFERROR(INDEX('QoL DATA'!$C$17:$WWY$228,MATCH($B158,'QoL DATA'!$A$17:$A$228,0),MATCH(AQ$3,'QoL DATA'!$C$16:$WWY$16,0)),"-")</f>
        <v>56.874483897605288</v>
      </c>
      <c r="AR158" s="301">
        <f>IFERROR(INDEX('QoL DATA'!$C$17:$WWY$228,MATCH($B158,'QoL DATA'!$A$17:$A$228,0),MATCH(AR$3,'QoL DATA'!$C$16:$WWY$16,0)),"-")</f>
        <v>3.58</v>
      </c>
      <c r="AS158" s="301">
        <f>IFERROR(INDEX('QoL DATA'!$C$17:$WWY$228,MATCH($B158,'QoL DATA'!$A$17:$A$228,0),MATCH(AS$3,'QoL DATA'!$C$16:$WWY$16,0)),"-")</f>
        <v>3.116730527236951</v>
      </c>
      <c r="AT158" s="301">
        <f>IFERROR(INDEX('QoL DATA'!$C$17:$WWY$228,MATCH($B158,'QoL DATA'!$A$17:$A$228,0),MATCH(AT$3,'QoL DATA'!$C$16:$WWY$16,0)),"-")</f>
        <v>44.735388979818829</v>
      </c>
    </row>
    <row r="159" spans="1:47">
      <c r="A159" s="325" t="str">
        <f>'TQoL Indexes'!B137</f>
        <v>Postojna</v>
      </c>
      <c r="B159" s="326">
        <f>'TQoL Indexes'!C137</f>
        <v>94</v>
      </c>
      <c r="C159" s="301">
        <f>IFERROR(INDEX('QoL DATA'!$C$17:$WWY$228,MATCH($B159,'QoL DATA'!$A$17:$A$228,0),MATCH(C$3,'QoL DATA'!$C$16:$WWY$16,0)),"-")</f>
        <v>71.444910407929854</v>
      </c>
      <c r="D159" s="301">
        <f>IFERROR(INDEX('QoL DATA'!$C$17:$WWY$228,MATCH($B159,'QoL DATA'!$A$17:$A$228,0),MATCH(D$3,'QoL DATA'!$C$16:$WWY$16,0)),"-")</f>
        <v>82.6</v>
      </c>
      <c r="E159" s="301">
        <f>IFERROR(INDEX('QoL DATA'!$C$17:$WWY$228,MATCH($B159,'QoL DATA'!$A$17:$A$228,0),MATCH(E$3,'QoL DATA'!$C$16:$WWY$16,0)),"-")</f>
        <v>102.2</v>
      </c>
      <c r="F159" s="301">
        <f>IFERROR(INDEX('QoL DATA'!$C$17:$WWY$228,MATCH($B159,'QoL DATA'!$A$17:$A$228,0),MATCH(F$3,'QoL DATA'!$C$16:$WWY$16,0)),"-")</f>
        <v>77.881656804733723</v>
      </c>
      <c r="G159" s="301">
        <f>IFERROR(INDEX('QoL DATA'!$C$17:$WWY$228,MATCH($B159,'QoL DATA'!$A$17:$A$228,0),MATCH(G$3,'QoL DATA'!$C$16:$WWY$16,0)),"-")</f>
        <v>83.437869822485212</v>
      </c>
      <c r="H159" s="301">
        <f>IFERROR(INDEX('QoL DATA'!$C$17:$WWY$228,MATCH($B159,'QoL DATA'!$A$17:$A$228,0),MATCH(H$3,'QoL DATA'!$C$16:$WWY$16,0)),"-")</f>
        <v>3</v>
      </c>
      <c r="I159" s="301">
        <f>IFERROR(INDEX('QoL DATA'!$C$17:$WWY$228,MATCH($B159,'QoL DATA'!$A$17:$A$228,0),MATCH(I$3,'QoL DATA'!$C$16:$WWY$16,0)),"-")</f>
        <v>82.35792531622586</v>
      </c>
      <c r="J159" s="301">
        <f>IFERROR(INDEX('QoL DATA'!$C$17:$WWY$228,MATCH($B159,'QoL DATA'!$A$17:$A$228,0),MATCH(J$3,'QoL DATA'!$C$16:$WWY$16,0)),"-")</f>
        <v>95.473372781065095</v>
      </c>
      <c r="K159" s="301">
        <f>IFERROR(INDEX('QoL DATA'!$C$17:$WWY$228,MATCH($B159,'QoL DATA'!$A$17:$A$228,0),MATCH(K$3,'QoL DATA'!$C$16:$WWY$16,0)),"-")</f>
        <v>61.48</v>
      </c>
      <c r="L159" s="301">
        <f>IFERROR(INDEX('QoL DATA'!$C$17:$WWY$228,MATCH($B159,'QoL DATA'!$A$17:$A$228,0),MATCH(L$3,'QoL DATA'!$C$16:$WWY$16,0)),"-")</f>
        <v>0</v>
      </c>
      <c r="M159" s="301">
        <f>IFERROR(INDEX('QoL DATA'!$C$17:$WWY$228,MATCH($B159,'QoL DATA'!$A$17:$A$228,0),MATCH(M$3,'QoL DATA'!$C$16:$WWY$16,0)),"-")</f>
        <v>44.4</v>
      </c>
      <c r="N159" s="301">
        <f>IFERROR(INDEX('QoL DATA'!$C$17:$WWY$228,MATCH($B159,'QoL DATA'!$A$17:$A$228,0),MATCH(N$3,'QoL DATA'!$C$16:$WWY$16,0)),"-")</f>
        <v>78.5</v>
      </c>
      <c r="O159" s="301">
        <f>IFERROR(INDEX('QoL DATA'!$C$17:$WWY$228,MATCH($B159,'QoL DATA'!$A$17:$A$228,0),MATCH(O$3,'QoL DATA'!$C$16:$WWY$16,0)),"-")</f>
        <v>2.6228659644024699</v>
      </c>
      <c r="P159" s="301">
        <f>IFERROR(INDEX('QoL DATA'!$C$17:$WWY$228,MATCH($B159,'QoL DATA'!$A$17:$A$228,0),MATCH(P$3,'QoL DATA'!$C$16:$WWY$16,0)),"-")</f>
        <v>76.781065088757401</v>
      </c>
      <c r="Q159" s="301" t="str">
        <f>IFERROR(INDEX('QoL DATA'!$C$17:$WWY$228,MATCH($B159,'QoL DATA'!$A$17:$A$228,0),MATCH(Q$3,'QoL DATA'!$C$16:$WWY$16,0)),"-")</f>
        <v>-</v>
      </c>
      <c r="R159" s="301" t="str">
        <f>IFERROR(INDEX('QoL DATA'!$C$17:$WWY$228,MATCH($B159,'QoL DATA'!$A$17:$A$228,0),MATCH(R$3,'QoL DATA'!$C$16:$WWY$16,0)),"-")</f>
        <v>-</v>
      </c>
      <c r="S159" s="301">
        <f>IFERROR(INDEX('QoL DATA'!$C$17:$WWY$228,MATCH($B159,'QoL DATA'!$A$17:$A$228,0),MATCH(S$3,'QoL DATA'!$C$16:$WWY$16,0)),"-")</f>
        <v>91.670231620118557</v>
      </c>
      <c r="T159" s="301">
        <f>IFERROR(INDEX('QoL DATA'!$C$17:$WWY$228,MATCH($B159,'QoL DATA'!$A$17:$A$228,0),MATCH(T$3,'QoL DATA'!$C$16:$WWY$16,0)),"-")</f>
        <v>6.0895641036965067</v>
      </c>
      <c r="U159" s="301">
        <f>IFERROR(INDEX('QoL DATA'!$C$17:$WWY$228,MATCH($B159,'QoL DATA'!$A$17:$A$228,0),MATCH(U$3,'QoL DATA'!$C$16:$WWY$16,0)),"-")</f>
        <v>69.562785984876797</v>
      </c>
      <c r="V159" s="301">
        <f>IFERROR(INDEX('QoL DATA'!$C$17:$WWY$228,MATCH($B159,'QoL DATA'!$A$17:$A$228,0),MATCH(V$3,'QoL DATA'!$C$16:$WWY$16,0)),"-")</f>
        <v>1.0636992065199999</v>
      </c>
      <c r="W159" s="301">
        <f>IFERROR(INDEX('QoL DATA'!$C$17:$WWY$228,MATCH($B159,'QoL DATA'!$A$17:$A$228,0),MATCH(W$3,'QoL DATA'!$C$16:$WWY$16,0)),"-")</f>
        <v>84.868699972200005</v>
      </c>
      <c r="X159" s="301" t="str">
        <f>IFERROR(INDEX('QoL DATA'!$C$17:$WWY$228,MATCH($B159,'QoL DATA'!$A$17:$A$228,0),MATCH(X$3,'QoL DATA'!$C$16:$WWY$16,0)),"-")</f>
        <v>-</v>
      </c>
      <c r="Y159" s="301">
        <f>IFERROR(INDEX('QoL DATA'!$C$17:$WWY$228,MATCH($B159,'QoL DATA'!$A$17:$A$228,0),MATCH(Y$3,'QoL DATA'!$C$16:$WWY$16,0)),"-")</f>
        <v>861.64</v>
      </c>
      <c r="Z159" s="301">
        <f>IFERROR(INDEX('QoL DATA'!$C$17:$WWY$228,MATCH($B159,'QoL DATA'!$A$17:$A$228,0),MATCH(Z$3,'QoL DATA'!$C$16:$WWY$16,0)),"-")</f>
        <v>5.27</v>
      </c>
      <c r="AA159" s="301">
        <f>IFERROR(INDEX('QoL DATA'!$C$17:$WWY$228,MATCH($B159,'QoL DATA'!$A$17:$A$228,0),MATCH(AA$3,'QoL DATA'!$C$16:$WWY$16,0)),"-")</f>
        <v>0.13389882231314887</v>
      </c>
      <c r="AB159" s="301">
        <f>IFERROR(INDEX('QoL DATA'!$C$17:$WWY$228,MATCH($B159,'QoL DATA'!$A$17:$A$228,0),MATCH(AB$3,'QoL DATA'!$C$16:$WWY$16,0)),"-")</f>
        <v>1.19</v>
      </c>
      <c r="AC159" s="301">
        <f>IFERROR(INDEX('QoL DATA'!$C$17:$WWY$228,MATCH($B159,'QoL DATA'!$A$17:$A$228,0),MATCH(AC$3,'QoL DATA'!$C$16:$WWY$16,0)),"-")</f>
        <v>10213.58</v>
      </c>
      <c r="AD159" s="301">
        <f>IFERROR(INDEX('QoL DATA'!$C$17:$WWY$228,MATCH($B159,'QoL DATA'!$A$17:$A$228,0),MATCH(AD$3,'QoL DATA'!$C$16:$WWY$16,0)),"-")</f>
        <v>8.2128853896206291</v>
      </c>
      <c r="AE159" s="301">
        <f>IFERROR(INDEX('QoL DATA'!$C$17:$WWY$228,MATCH($B159,'QoL DATA'!$A$17:$A$228,0),MATCH(AE$3,'QoL DATA'!$C$16:$WWY$16,0)),"-")</f>
        <v>31.658070887742785</v>
      </c>
      <c r="AF159" s="301">
        <f>IFERROR(INDEX('QoL DATA'!$C$17:$WWY$228,MATCH($B159,'QoL DATA'!$A$17:$A$228,0),MATCH(AF$3,'QoL DATA'!$C$16:$WWY$16,0)),"-")</f>
        <v>12.5</v>
      </c>
      <c r="AG159" s="301">
        <f>IFERROR(INDEX('QoL DATA'!$C$17:$WWY$228,MATCH($B159,'QoL DATA'!$A$17:$A$228,0),MATCH(AG$3,'QoL DATA'!$C$16:$WWY$16,0)),"-")</f>
        <v>22.52</v>
      </c>
      <c r="AH159" s="301" t="str">
        <f>IFERROR(INDEX('QoL DATA'!$C$17:$WWY$228,MATCH($B159,'QoL DATA'!$A$17:$A$228,0),MATCH(AH$3,'QoL DATA'!$C$16:$WWY$16,0)),"-")</f>
        <v>-</v>
      </c>
      <c r="AI159" s="301">
        <f>IFERROR(INDEX('QoL DATA'!$C$17:$WWY$228,MATCH($B159,'QoL DATA'!$A$17:$A$228,0),MATCH(AI$3,'QoL DATA'!$C$16:$WWY$16,0)),"-")</f>
        <v>0</v>
      </c>
      <c r="AJ159" s="301">
        <f>IFERROR(INDEX('QoL DATA'!$C$17:$WWY$228,MATCH($B159,'QoL DATA'!$A$17:$A$228,0),MATCH(AJ$3,'QoL DATA'!$C$16:$WWY$16,0)),"-")</f>
        <v>94.790125841080695</v>
      </c>
      <c r="AK159" s="301">
        <f>IFERROR(INDEX('QoL DATA'!$C$17:$WWY$228,MATCH($B159,'QoL DATA'!$A$17:$A$228,0),MATCH(AK$3,'QoL DATA'!$C$16:$WWY$16,0)),"-")</f>
        <v>8.6999999999999993</v>
      </c>
      <c r="AL159" s="301">
        <f>IFERROR(INDEX('QoL DATA'!$C$17:$WWY$228,MATCH($B159,'QoL DATA'!$A$17:$A$228,0),MATCH(AL$3,'QoL DATA'!$C$16:$WWY$16,0)),"-")</f>
        <v>15.38</v>
      </c>
      <c r="AM159" s="301">
        <f>IFERROR(INDEX('QoL DATA'!$C$17:$WWY$228,MATCH($B159,'QoL DATA'!$A$17:$A$228,0),MATCH(AM$3,'QoL DATA'!$C$16:$WWY$16,0)),"-")</f>
        <v>7.3</v>
      </c>
      <c r="AN159" s="301">
        <f>IFERROR(INDEX('QoL DATA'!$C$17:$WWY$228,MATCH($B159,'QoL DATA'!$A$17:$A$228,0),MATCH(AN$3,'QoL DATA'!$C$16:$WWY$16,0)),"-")</f>
        <v>72.45</v>
      </c>
      <c r="AO159" s="301">
        <f>IFERROR(INDEX('QoL DATA'!$C$17:$WWY$228,MATCH($B159,'QoL DATA'!$A$17:$A$228,0),MATCH(AO$3,'QoL DATA'!$C$16:$WWY$16,0)),"-")</f>
        <v>2.8812147374001289</v>
      </c>
      <c r="AP159" s="301">
        <f>IFERROR(INDEX('QoL DATA'!$C$17:$WWY$228,MATCH($B159,'QoL DATA'!$A$17:$A$228,0),MATCH(AP$3,'QoL DATA'!$C$16:$WWY$16,0)),"-")</f>
        <v>59.52</v>
      </c>
      <c r="AQ159" s="301">
        <f>IFERROR(INDEX('QoL DATA'!$C$17:$WWY$228,MATCH($B159,'QoL DATA'!$A$17:$A$228,0),MATCH(AQ$3,'QoL DATA'!$C$16:$WWY$16,0)),"-")</f>
        <v>49.40292275574113</v>
      </c>
      <c r="AR159" s="301">
        <f>IFERROR(INDEX('QoL DATA'!$C$17:$WWY$228,MATCH($B159,'QoL DATA'!$A$17:$A$228,0),MATCH(AR$3,'QoL DATA'!$C$16:$WWY$16,0)),"-")</f>
        <v>3.85</v>
      </c>
      <c r="AS159" s="301">
        <f>IFERROR(INDEX('QoL DATA'!$C$17:$WWY$228,MATCH($B159,'QoL DATA'!$A$17:$A$228,0),MATCH(AS$3,'QoL DATA'!$C$16:$WWY$16,0)),"-")</f>
        <v>2.3788349947554273</v>
      </c>
      <c r="AT159" s="301">
        <f>IFERROR(INDEX('QoL DATA'!$C$17:$WWY$228,MATCH($B159,'QoL DATA'!$A$17:$A$228,0),MATCH(AT$3,'QoL DATA'!$C$16:$WWY$16,0)),"-")</f>
        <v>67.07699620908204</v>
      </c>
      <c r="AU159" s="327"/>
    </row>
    <row r="160" spans="1:47">
      <c r="A160" s="325" t="str">
        <f>'TQoL Indexes'!B138</f>
        <v>Prebold</v>
      </c>
      <c r="B160" s="326">
        <f>'TQoL Indexes'!C138</f>
        <v>174</v>
      </c>
      <c r="C160" s="301">
        <f>IFERROR(INDEX('QoL DATA'!$C$17:$WWY$228,MATCH($B160,'QoL DATA'!$A$17:$A$228,0),MATCH(C$3,'QoL DATA'!$C$16:$WWY$16,0)),"-")</f>
        <v>90.65726517250063</v>
      </c>
      <c r="D160" s="301">
        <f>IFERROR(INDEX('QoL DATA'!$C$17:$WWY$228,MATCH($B160,'QoL DATA'!$A$17:$A$228,0),MATCH(D$3,'QoL DATA'!$C$16:$WWY$16,0)),"-")</f>
        <v>81.900000000000006</v>
      </c>
      <c r="E160" s="301">
        <f>IFERROR(INDEX('QoL DATA'!$C$17:$WWY$228,MATCH($B160,'QoL DATA'!$A$17:$A$228,0),MATCH(E$3,'QoL DATA'!$C$16:$WWY$16,0)),"-")</f>
        <v>388.9</v>
      </c>
      <c r="F160" s="301">
        <f>IFERROR(INDEX('QoL DATA'!$C$17:$WWY$228,MATCH($B160,'QoL DATA'!$A$17:$A$228,0),MATCH(F$3,'QoL DATA'!$C$16:$WWY$16,0)),"-")</f>
        <v>20.655430711610485</v>
      </c>
      <c r="G160" s="301">
        <f>IFERROR(INDEX('QoL DATA'!$C$17:$WWY$228,MATCH($B160,'QoL DATA'!$A$17:$A$228,0),MATCH(G$3,'QoL DATA'!$C$16:$WWY$16,0)),"-")</f>
        <v>96.217228464419478</v>
      </c>
      <c r="H160" s="301">
        <f>IFERROR(INDEX('QoL DATA'!$C$17:$WWY$228,MATCH($B160,'QoL DATA'!$A$17:$A$228,0),MATCH(H$3,'QoL DATA'!$C$16:$WWY$16,0)),"-")</f>
        <v>4</v>
      </c>
      <c r="I160" s="301">
        <f>IFERROR(INDEX('QoL DATA'!$C$17:$WWY$228,MATCH($B160,'QoL DATA'!$A$17:$A$228,0),MATCH(I$3,'QoL DATA'!$C$16:$WWY$16,0)),"-")</f>
        <v>71.661863592699319</v>
      </c>
      <c r="J160" s="301">
        <f>IFERROR(INDEX('QoL DATA'!$C$17:$WWY$228,MATCH($B160,'QoL DATA'!$A$17:$A$228,0),MATCH(J$3,'QoL DATA'!$C$16:$WWY$16,0)),"-")</f>
        <v>98.951310861423224</v>
      </c>
      <c r="K160" s="301">
        <f>IFERROR(INDEX('QoL DATA'!$C$17:$WWY$228,MATCH($B160,'QoL DATA'!$A$17:$A$228,0),MATCH(K$3,'QoL DATA'!$C$16:$WWY$16,0)),"-")</f>
        <v>40.26</v>
      </c>
      <c r="L160" s="301">
        <f>IFERROR(INDEX('QoL DATA'!$C$17:$WWY$228,MATCH($B160,'QoL DATA'!$A$17:$A$228,0),MATCH(L$3,'QoL DATA'!$C$16:$WWY$16,0)),"-")</f>
        <v>0</v>
      </c>
      <c r="M160" s="301">
        <f>IFERROR(INDEX('QoL DATA'!$C$17:$WWY$228,MATCH($B160,'QoL DATA'!$A$17:$A$228,0),MATCH(M$3,'QoL DATA'!$C$16:$WWY$16,0)),"-")</f>
        <v>23.9</v>
      </c>
      <c r="N160" s="301">
        <f>IFERROR(INDEX('QoL DATA'!$C$17:$WWY$228,MATCH($B160,'QoL DATA'!$A$17:$A$228,0),MATCH(N$3,'QoL DATA'!$C$16:$WWY$16,0)),"-")</f>
        <v>109</v>
      </c>
      <c r="O160" s="301">
        <f>IFERROR(INDEX('QoL DATA'!$C$17:$WWY$228,MATCH($B160,'QoL DATA'!$A$17:$A$228,0),MATCH(O$3,'QoL DATA'!$C$16:$WWY$16,0)),"-")</f>
        <v>1.1094859359844811</v>
      </c>
      <c r="P160" s="301">
        <f>IFERROR(INDEX('QoL DATA'!$C$17:$WWY$228,MATCH($B160,'QoL DATA'!$A$17:$A$228,0),MATCH(P$3,'QoL DATA'!$C$16:$WWY$16,0)),"-")</f>
        <v>85.468164794007492</v>
      </c>
      <c r="Q160" s="301" t="str">
        <f>IFERROR(INDEX('QoL DATA'!$C$17:$WWY$228,MATCH($B160,'QoL DATA'!$A$17:$A$228,0),MATCH(Q$3,'QoL DATA'!$C$16:$WWY$16,0)),"-")</f>
        <v>-</v>
      </c>
      <c r="R160" s="301" t="str">
        <f>IFERROR(INDEX('QoL DATA'!$C$17:$WWY$228,MATCH($B160,'QoL DATA'!$A$17:$A$228,0),MATCH(R$3,'QoL DATA'!$C$16:$WWY$16,0)),"-")</f>
        <v>-</v>
      </c>
      <c r="S160" s="301">
        <f>IFERROR(INDEX('QoL DATA'!$C$17:$WWY$228,MATCH($B160,'QoL DATA'!$A$17:$A$228,0),MATCH(S$3,'QoL DATA'!$C$16:$WWY$16,0)),"-")</f>
        <v>19.512195121951219</v>
      </c>
      <c r="T160" s="301">
        <f>IFERROR(INDEX('QoL DATA'!$C$17:$WWY$228,MATCH($B160,'QoL DATA'!$A$17:$A$228,0),MATCH(T$3,'QoL DATA'!$C$16:$WWY$16,0)),"-")</f>
        <v>2.649737057379923</v>
      </c>
      <c r="U160" s="301">
        <f>IFERROR(INDEX('QoL DATA'!$C$17:$WWY$228,MATCH($B160,'QoL DATA'!$A$17:$A$228,0),MATCH(U$3,'QoL DATA'!$C$16:$WWY$16,0)),"-")</f>
        <v>64.17693835983799</v>
      </c>
      <c r="V160" s="301">
        <f>IFERROR(INDEX('QoL DATA'!$C$17:$WWY$228,MATCH($B160,'QoL DATA'!$A$17:$A$228,0),MATCH(V$3,'QoL DATA'!$C$16:$WWY$16,0)),"-")</f>
        <v>0.78383719739299995</v>
      </c>
      <c r="W160" s="301">
        <f>IFERROR(INDEX('QoL DATA'!$C$17:$WWY$228,MATCH($B160,'QoL DATA'!$A$17:$A$228,0),MATCH(W$3,'QoL DATA'!$C$16:$WWY$16,0)),"-")</f>
        <v>23.517506891899998</v>
      </c>
      <c r="X160" s="301" t="str">
        <f>IFERROR(INDEX('QoL DATA'!$C$17:$WWY$228,MATCH($B160,'QoL DATA'!$A$17:$A$228,0),MATCH(X$3,'QoL DATA'!$C$16:$WWY$16,0)),"-")</f>
        <v>-</v>
      </c>
      <c r="Y160" s="301">
        <f>IFERROR(INDEX('QoL DATA'!$C$17:$WWY$228,MATCH($B160,'QoL DATA'!$A$17:$A$228,0),MATCH(Y$3,'QoL DATA'!$C$16:$WWY$16,0)),"-")</f>
        <v>989.05</v>
      </c>
      <c r="Z160" s="301">
        <f>IFERROR(INDEX('QoL DATA'!$C$17:$WWY$228,MATCH($B160,'QoL DATA'!$A$17:$A$228,0),MATCH(Z$3,'QoL DATA'!$C$16:$WWY$16,0)),"-")</f>
        <v>6.16</v>
      </c>
      <c r="AA160" s="301">
        <f>IFERROR(INDEX('QoL DATA'!$C$17:$WWY$228,MATCH($B160,'QoL DATA'!$A$17:$A$228,0),MATCH(AA$3,'QoL DATA'!$C$16:$WWY$16,0)),"-")</f>
        <v>4.2911088225263412E-2</v>
      </c>
      <c r="AB160" s="301">
        <f>IFERROR(INDEX('QoL DATA'!$C$17:$WWY$228,MATCH($B160,'QoL DATA'!$A$17:$A$228,0),MATCH(AB$3,'QoL DATA'!$C$16:$WWY$16,0)),"-")</f>
        <v>1.1599999999999999</v>
      </c>
      <c r="AC160" s="301">
        <f>IFERROR(INDEX('QoL DATA'!$C$17:$WWY$228,MATCH($B160,'QoL DATA'!$A$17:$A$228,0),MATCH(AC$3,'QoL DATA'!$C$16:$WWY$16,0)),"-")</f>
        <v>10365.24</v>
      </c>
      <c r="AD160" s="301">
        <f>IFERROR(INDEX('QoL DATA'!$C$17:$WWY$228,MATCH($B160,'QoL DATA'!$A$17:$A$228,0),MATCH(AD$3,'QoL DATA'!$C$16:$WWY$16,0)),"-")</f>
        <v>8.0504889851443266</v>
      </c>
      <c r="AE160" s="301">
        <f>IFERROR(INDEX('QoL DATA'!$C$17:$WWY$228,MATCH($B160,'QoL DATA'!$A$17:$A$228,0),MATCH(AE$3,'QoL DATA'!$C$16:$WWY$16,0)),"-")</f>
        <v>31.439525967235969</v>
      </c>
      <c r="AF160" s="301">
        <f>IFERROR(INDEX('QoL DATA'!$C$17:$WWY$228,MATCH($B160,'QoL DATA'!$A$17:$A$228,0),MATCH(AF$3,'QoL DATA'!$C$16:$WWY$16,0)),"-")</f>
        <v>12.4</v>
      </c>
      <c r="AG160" s="301">
        <f>IFERROR(INDEX('QoL DATA'!$C$17:$WWY$228,MATCH($B160,'QoL DATA'!$A$17:$A$228,0),MATCH(AG$3,'QoL DATA'!$C$16:$WWY$16,0)),"-")</f>
        <v>22.48</v>
      </c>
      <c r="AH160" s="301" t="str">
        <f>IFERROR(INDEX('QoL DATA'!$C$17:$WWY$228,MATCH($B160,'QoL DATA'!$A$17:$A$228,0),MATCH(AH$3,'QoL DATA'!$C$16:$WWY$16,0)),"-")</f>
        <v>-</v>
      </c>
      <c r="AI160" s="301">
        <f>IFERROR(INDEX('QoL DATA'!$C$17:$WWY$228,MATCH($B160,'QoL DATA'!$A$17:$A$228,0),MATCH(AI$3,'QoL DATA'!$C$16:$WWY$16,0)),"-")</f>
        <v>104.27758709422011</v>
      </c>
      <c r="AJ160" s="301">
        <f>IFERROR(INDEX('QoL DATA'!$C$17:$WWY$228,MATCH($B160,'QoL DATA'!$A$17:$A$228,0),MATCH(AJ$3,'QoL DATA'!$C$16:$WWY$16,0)),"-")</f>
        <v>113.16916981503989</v>
      </c>
      <c r="AK160" s="301">
        <f>IFERROR(INDEX('QoL DATA'!$C$17:$WWY$228,MATCH($B160,'QoL DATA'!$A$17:$A$228,0),MATCH(AK$3,'QoL DATA'!$C$16:$WWY$16,0)),"-")</f>
        <v>27.94</v>
      </c>
      <c r="AL160" s="301">
        <f>IFERROR(INDEX('QoL DATA'!$C$17:$WWY$228,MATCH($B160,'QoL DATA'!$A$17:$A$228,0),MATCH(AL$3,'QoL DATA'!$C$16:$WWY$16,0)),"-")</f>
        <v>14.01</v>
      </c>
      <c r="AM160" s="301">
        <f>IFERROR(INDEX('QoL DATA'!$C$17:$WWY$228,MATCH($B160,'QoL DATA'!$A$17:$A$228,0),MATCH(AM$3,'QoL DATA'!$C$16:$WWY$16,0)),"-")</f>
        <v>7.3</v>
      </c>
      <c r="AN160" s="301">
        <f>IFERROR(INDEX('QoL DATA'!$C$17:$WWY$228,MATCH($B160,'QoL DATA'!$A$17:$A$228,0),MATCH(AN$3,'QoL DATA'!$C$16:$WWY$16,0)),"-")</f>
        <v>63.89</v>
      </c>
      <c r="AO160" s="301">
        <f>IFERROR(INDEX('QoL DATA'!$C$17:$WWY$228,MATCH($B160,'QoL DATA'!$A$17:$A$228,0),MATCH(AO$3,'QoL DATA'!$C$16:$WWY$16,0)),"-")</f>
        <v>2.6571817034087597</v>
      </c>
      <c r="AP160" s="301">
        <f>IFERROR(INDEX('QoL DATA'!$C$17:$WWY$228,MATCH($B160,'QoL DATA'!$A$17:$A$228,0),MATCH(AP$3,'QoL DATA'!$C$16:$WWY$16,0)),"-")</f>
        <v>64.86</v>
      </c>
      <c r="AQ160" s="301">
        <f>IFERROR(INDEX('QoL DATA'!$C$17:$WWY$228,MATCH($B160,'QoL DATA'!$A$17:$A$228,0),MATCH(AQ$3,'QoL DATA'!$C$16:$WWY$16,0)),"-")</f>
        <v>59.608776103621466</v>
      </c>
      <c r="AR160" s="301">
        <f>IFERROR(INDEX('QoL DATA'!$C$17:$WWY$228,MATCH($B160,'QoL DATA'!$A$17:$A$228,0),MATCH(AR$3,'QoL DATA'!$C$16:$WWY$16,0)),"-")</f>
        <v>3.58</v>
      </c>
      <c r="AS160" s="301">
        <f>IFERROR(INDEX('QoL DATA'!$C$17:$WWY$228,MATCH($B160,'QoL DATA'!$A$17:$A$228,0),MATCH(AS$3,'QoL DATA'!$C$16:$WWY$16,0)),"-")</f>
        <v>4.7478473002548576</v>
      </c>
      <c r="AT160" s="301">
        <f>IFERROR(INDEX('QoL DATA'!$C$17:$WWY$228,MATCH($B160,'QoL DATA'!$A$17:$A$228,0),MATCH(AT$3,'QoL DATA'!$C$16:$WWY$16,0)),"-")</f>
        <v>61.604548534262186</v>
      </c>
      <c r="AU160" s="327"/>
    </row>
    <row r="161" spans="1:47">
      <c r="A161" s="325" t="str">
        <f>'TQoL Indexes'!B139</f>
        <v>Preddvor</v>
      </c>
      <c r="B161" s="326">
        <f>'TQoL Indexes'!C139</f>
        <v>95</v>
      </c>
      <c r="C161" s="301">
        <f>IFERROR(INDEX('QoL DATA'!$C$17:$WWY$228,MATCH($B161,'QoL DATA'!$A$17:$A$228,0),MATCH(C$3,'QoL DATA'!$C$16:$WWY$16,0)),"-")</f>
        <v>78.900000000000006</v>
      </c>
      <c r="D161" s="301">
        <f>IFERROR(INDEX('QoL DATA'!$C$17:$WWY$228,MATCH($B161,'QoL DATA'!$A$17:$A$228,0),MATCH(D$3,'QoL DATA'!$C$16:$WWY$16,0)),"-")</f>
        <v>103.9</v>
      </c>
      <c r="E161" s="301">
        <f>IFERROR(INDEX('QoL DATA'!$C$17:$WWY$228,MATCH($B161,'QoL DATA'!$A$17:$A$228,0),MATCH(E$3,'QoL DATA'!$C$16:$WWY$16,0)),"-")</f>
        <v>338.29999999999995</v>
      </c>
      <c r="F161" s="301">
        <f>IFERROR(INDEX('QoL DATA'!$C$17:$WWY$228,MATCH($B161,'QoL DATA'!$A$17:$A$228,0),MATCH(F$3,'QoL DATA'!$C$16:$WWY$16,0)),"-")</f>
        <v>7.4451410658307209</v>
      </c>
      <c r="G161" s="301">
        <f>IFERROR(INDEX('QoL DATA'!$C$17:$WWY$228,MATCH($B161,'QoL DATA'!$A$17:$A$228,0),MATCH(G$3,'QoL DATA'!$C$16:$WWY$16,0)),"-")</f>
        <v>94.278996865203752</v>
      </c>
      <c r="H161" s="301">
        <f>IFERROR(INDEX('QoL DATA'!$C$17:$WWY$228,MATCH($B161,'QoL DATA'!$A$17:$A$228,0),MATCH(H$3,'QoL DATA'!$C$16:$WWY$16,0)),"-")</f>
        <v>4</v>
      </c>
      <c r="I161" s="301">
        <f>IFERROR(INDEX('QoL DATA'!$C$17:$WWY$228,MATCH($B161,'QoL DATA'!$A$17:$A$228,0),MATCH(I$3,'QoL DATA'!$C$16:$WWY$16,0)),"-")</f>
        <v>91.034296516338102</v>
      </c>
      <c r="J161" s="301">
        <f>IFERROR(INDEX('QoL DATA'!$C$17:$WWY$228,MATCH($B161,'QoL DATA'!$A$17:$A$228,0),MATCH(J$3,'QoL DATA'!$C$16:$WWY$16,0)),"-")</f>
        <v>88.923719958202724</v>
      </c>
      <c r="K161" s="301">
        <f>IFERROR(INDEX('QoL DATA'!$C$17:$WWY$228,MATCH($B161,'QoL DATA'!$A$17:$A$228,0),MATCH(K$3,'QoL DATA'!$C$16:$WWY$16,0)),"-")</f>
        <v>15.01</v>
      </c>
      <c r="L161" s="301">
        <f>IFERROR(INDEX('QoL DATA'!$C$17:$WWY$228,MATCH($B161,'QoL DATA'!$A$17:$A$228,0),MATCH(L$3,'QoL DATA'!$C$16:$WWY$16,0)),"-")</f>
        <v>10.526315789473683</v>
      </c>
      <c r="M161" s="301">
        <f>IFERROR(INDEX('QoL DATA'!$C$17:$WWY$228,MATCH($B161,'QoL DATA'!$A$17:$A$228,0),MATCH(M$3,'QoL DATA'!$C$16:$WWY$16,0)),"-")</f>
        <v>18.399999999999999</v>
      </c>
      <c r="N161" s="301">
        <f>IFERROR(INDEX('QoL DATA'!$C$17:$WWY$228,MATCH($B161,'QoL DATA'!$A$17:$A$228,0),MATCH(N$3,'QoL DATA'!$C$16:$WWY$16,0)),"-")</f>
        <v>41.9</v>
      </c>
      <c r="O161" s="301">
        <f>IFERROR(INDEX('QoL DATA'!$C$17:$WWY$228,MATCH($B161,'QoL DATA'!$A$17:$A$228,0),MATCH(O$3,'QoL DATA'!$C$16:$WWY$16,0)),"-")</f>
        <v>0.308739406779661</v>
      </c>
      <c r="P161" s="301">
        <f>IFERROR(INDEX('QoL DATA'!$C$17:$WWY$228,MATCH($B161,'QoL DATA'!$A$17:$A$228,0),MATCH(P$3,'QoL DATA'!$C$16:$WWY$16,0)),"-")</f>
        <v>76.044932079414835</v>
      </c>
      <c r="Q161" s="301" t="str">
        <f>IFERROR(INDEX('QoL DATA'!$C$17:$WWY$228,MATCH($B161,'QoL DATA'!$A$17:$A$228,0),MATCH(Q$3,'QoL DATA'!$C$16:$WWY$16,0)),"-")</f>
        <v>-</v>
      </c>
      <c r="R161" s="301" t="str">
        <f>IFERROR(INDEX('QoL DATA'!$C$17:$WWY$228,MATCH($B161,'QoL DATA'!$A$17:$A$228,0),MATCH(R$3,'QoL DATA'!$C$16:$WWY$16,0)),"-")</f>
        <v>-</v>
      </c>
      <c r="S161" s="301">
        <f>IFERROR(INDEX('QoL DATA'!$C$17:$WWY$228,MATCH($B161,'QoL DATA'!$A$17:$A$228,0),MATCH(S$3,'QoL DATA'!$C$16:$WWY$16,0)),"-")</f>
        <v>54.097917230186638</v>
      </c>
      <c r="T161" s="301">
        <f>IFERROR(INDEX('QoL DATA'!$C$17:$WWY$228,MATCH($B161,'QoL DATA'!$A$17:$A$228,0),MATCH(T$3,'QoL DATA'!$C$16:$WWY$16,0)),"-")</f>
        <v>4.2288445622578603</v>
      </c>
      <c r="U161" s="301">
        <f>IFERROR(INDEX('QoL DATA'!$C$17:$WWY$228,MATCH($B161,'QoL DATA'!$A$17:$A$228,0),MATCH(U$3,'QoL DATA'!$C$16:$WWY$16,0)),"-")</f>
        <v>82.661160524525002</v>
      </c>
      <c r="V161" s="301">
        <f>IFERROR(INDEX('QoL DATA'!$C$17:$WWY$228,MATCH($B161,'QoL DATA'!$A$17:$A$228,0),MATCH(V$3,'QoL DATA'!$C$16:$WWY$16,0)),"-")</f>
        <v>0.36154561376299998</v>
      </c>
      <c r="W161" s="301">
        <f>IFERROR(INDEX('QoL DATA'!$C$17:$WWY$228,MATCH($B161,'QoL DATA'!$A$17:$A$228,0),MATCH(W$3,'QoL DATA'!$C$16:$WWY$16,0)),"-")</f>
        <v>71.933955470900003</v>
      </c>
      <c r="X161" s="301" t="str">
        <f>IFERROR(INDEX('QoL DATA'!$C$17:$WWY$228,MATCH($B161,'QoL DATA'!$A$17:$A$228,0),MATCH(X$3,'QoL DATA'!$C$16:$WWY$16,0)),"-")</f>
        <v>-</v>
      </c>
      <c r="Y161" s="301">
        <f>IFERROR(INDEX('QoL DATA'!$C$17:$WWY$228,MATCH($B161,'QoL DATA'!$A$17:$A$228,0),MATCH(Y$3,'QoL DATA'!$C$16:$WWY$16,0)),"-")</f>
        <v>856.97</v>
      </c>
      <c r="Z161" s="301">
        <f>IFERROR(INDEX('QoL DATA'!$C$17:$WWY$228,MATCH($B161,'QoL DATA'!$A$17:$A$228,0),MATCH(Z$3,'QoL DATA'!$C$16:$WWY$16,0)),"-")</f>
        <v>4.4800000000000004</v>
      </c>
      <c r="AA161" s="301">
        <f>IFERROR(INDEX('QoL DATA'!$C$17:$WWY$228,MATCH($B161,'QoL DATA'!$A$17:$A$228,0),MATCH(AA$3,'QoL DATA'!$C$16:$WWY$16,0)),"-")</f>
        <v>6.4626321377371565E-2</v>
      </c>
      <c r="AB161" s="301">
        <f>IFERROR(INDEX('QoL DATA'!$C$17:$WWY$228,MATCH($B161,'QoL DATA'!$A$17:$A$228,0),MATCH(AB$3,'QoL DATA'!$C$16:$WWY$16,0)),"-")</f>
        <v>1.71</v>
      </c>
      <c r="AC161" s="301">
        <f>IFERROR(INDEX('QoL DATA'!$C$17:$WWY$228,MATCH($B161,'QoL DATA'!$A$17:$A$228,0),MATCH(AC$3,'QoL DATA'!$C$16:$WWY$16,0)),"-")</f>
        <v>10700.06</v>
      </c>
      <c r="AD161" s="301">
        <f>IFERROR(INDEX('QoL DATA'!$C$17:$WWY$228,MATCH($B161,'QoL DATA'!$A$17:$A$228,0),MATCH(AD$3,'QoL DATA'!$C$16:$WWY$16,0)),"-")</f>
        <v>6.0037435657463734</v>
      </c>
      <c r="AE161" s="301">
        <f>IFERROR(INDEX('QoL DATA'!$C$17:$WWY$228,MATCH($B161,'QoL DATA'!$A$17:$A$228,0),MATCH(AE$3,'QoL DATA'!$C$16:$WWY$16,0)),"-")</f>
        <v>39.393939393939391</v>
      </c>
      <c r="AF161" s="301">
        <f>IFERROR(INDEX('QoL DATA'!$C$17:$WWY$228,MATCH($B161,'QoL DATA'!$A$17:$A$228,0),MATCH(AF$3,'QoL DATA'!$C$16:$WWY$16,0)),"-")</f>
        <v>9.1999999999999993</v>
      </c>
      <c r="AG161" s="301">
        <f>IFERROR(INDEX('QoL DATA'!$C$17:$WWY$228,MATCH($B161,'QoL DATA'!$A$17:$A$228,0),MATCH(AG$3,'QoL DATA'!$C$16:$WWY$16,0)),"-")</f>
        <v>18.760000000000002</v>
      </c>
      <c r="AH161" s="301" t="str">
        <f>IFERROR(INDEX('QoL DATA'!$C$17:$WWY$228,MATCH($B161,'QoL DATA'!$A$17:$A$228,0),MATCH(AH$3,'QoL DATA'!$C$16:$WWY$16,0)),"-")</f>
        <v>-</v>
      </c>
      <c r="AI161" s="301">
        <f>IFERROR(INDEX('QoL DATA'!$C$17:$WWY$228,MATCH($B161,'QoL DATA'!$A$17:$A$228,0),MATCH(AI$3,'QoL DATA'!$C$16:$WWY$16,0)),"-")</f>
        <v>0</v>
      </c>
      <c r="AJ161" s="301">
        <f>IFERROR(INDEX('QoL DATA'!$C$17:$WWY$228,MATCH($B161,'QoL DATA'!$A$17:$A$228,0),MATCH(AJ$3,'QoL DATA'!$C$16:$WWY$16,0)),"-")</f>
        <v>201.58630208333332</v>
      </c>
      <c r="AK161" s="301">
        <f>IFERROR(INDEX('QoL DATA'!$C$17:$WWY$228,MATCH($B161,'QoL DATA'!$A$17:$A$228,0),MATCH(AK$3,'QoL DATA'!$C$16:$WWY$16,0)),"-")</f>
        <v>16.420000000000002</v>
      </c>
      <c r="AL161" s="301">
        <f>IFERROR(INDEX('QoL DATA'!$C$17:$WWY$228,MATCH($B161,'QoL DATA'!$A$17:$A$228,0),MATCH(AL$3,'QoL DATA'!$C$16:$WWY$16,0)),"-")</f>
        <v>11.37</v>
      </c>
      <c r="AM161" s="301">
        <f>IFERROR(INDEX('QoL DATA'!$C$17:$WWY$228,MATCH($B161,'QoL DATA'!$A$17:$A$228,0),MATCH(AM$3,'QoL DATA'!$C$16:$WWY$16,0)),"-")</f>
        <v>7.6</v>
      </c>
      <c r="AN161" s="301">
        <f>IFERROR(INDEX('QoL DATA'!$C$17:$WWY$228,MATCH($B161,'QoL DATA'!$A$17:$A$228,0),MATCH(AN$3,'QoL DATA'!$C$16:$WWY$16,0)),"-")</f>
        <v>68.77</v>
      </c>
      <c r="AO161" s="301">
        <f>IFERROR(INDEX('QoL DATA'!$C$17:$WWY$228,MATCH($B161,'QoL DATA'!$A$17:$A$228,0),MATCH(AO$3,'QoL DATA'!$C$16:$WWY$16,0)),"-")</f>
        <v>2.1242872489876872</v>
      </c>
      <c r="AP161" s="301">
        <f>IFERROR(INDEX('QoL DATA'!$C$17:$WWY$228,MATCH($B161,'QoL DATA'!$A$17:$A$228,0),MATCH(AP$3,'QoL DATA'!$C$16:$WWY$16,0)),"-")</f>
        <v>72.489999999999995</v>
      </c>
      <c r="AQ161" s="301">
        <f>IFERROR(INDEX('QoL DATA'!$C$17:$WWY$228,MATCH($B161,'QoL DATA'!$A$17:$A$228,0),MATCH(AQ$3,'QoL DATA'!$C$16:$WWY$16,0)),"-")</f>
        <v>59.294871794871796</v>
      </c>
      <c r="AR161" s="301">
        <f>IFERROR(INDEX('QoL DATA'!$C$17:$WWY$228,MATCH($B161,'QoL DATA'!$A$17:$A$228,0),MATCH(AR$3,'QoL DATA'!$C$16:$WWY$16,0)),"-")</f>
        <v>3.78</v>
      </c>
      <c r="AS161" s="301">
        <f>IFERROR(INDEX('QoL DATA'!$C$17:$WWY$228,MATCH($B161,'QoL DATA'!$A$17:$A$228,0),MATCH(AS$3,'QoL DATA'!$C$16:$WWY$16,0)),"-")</f>
        <v>4.565317435368824</v>
      </c>
      <c r="AT161" s="301">
        <f>IFERROR(INDEX('QoL DATA'!$C$17:$WWY$228,MATCH($B161,'QoL DATA'!$A$17:$A$228,0),MATCH(AT$3,'QoL DATA'!$C$16:$WWY$16,0)),"-")</f>
        <v>68.420947647345074</v>
      </c>
      <c r="AU161" s="327"/>
    </row>
    <row r="162" spans="1:47">
      <c r="A162" s="325" t="str">
        <f>'TQoL Indexes'!B140</f>
        <v>Prevalje</v>
      </c>
      <c r="B162" s="326">
        <f>'TQoL Indexes'!C140</f>
        <v>175</v>
      </c>
      <c r="C162" s="301">
        <f>IFERROR(INDEX('QoL DATA'!$C$17:$WWY$228,MATCH($B162,'QoL DATA'!$A$17:$A$228,0),MATCH(C$3,'QoL DATA'!$C$16:$WWY$16,0)),"-")</f>
        <v>86.370081531371852</v>
      </c>
      <c r="D162" s="301">
        <f>IFERROR(INDEX('QoL DATA'!$C$17:$WWY$228,MATCH($B162,'QoL DATA'!$A$17:$A$228,0),MATCH(D$3,'QoL DATA'!$C$16:$WWY$16,0)),"-")</f>
        <v>91.3</v>
      </c>
      <c r="E162" s="301">
        <f>IFERROR(INDEX('QoL DATA'!$C$17:$WWY$228,MATCH($B162,'QoL DATA'!$A$17:$A$228,0),MATCH(E$3,'QoL DATA'!$C$16:$WWY$16,0)),"-")</f>
        <v>373.5</v>
      </c>
      <c r="F162" s="301">
        <f>IFERROR(INDEX('QoL DATA'!$C$17:$WWY$228,MATCH($B162,'QoL DATA'!$A$17:$A$228,0),MATCH(F$3,'QoL DATA'!$C$16:$WWY$16,0)),"-")</f>
        <v>78.344505974934421</v>
      </c>
      <c r="G162" s="301">
        <f>IFERROR(INDEX('QoL DATA'!$C$17:$WWY$228,MATCH($B162,'QoL DATA'!$A$17:$A$228,0),MATCH(G$3,'QoL DATA'!$C$16:$WWY$16,0)),"-")</f>
        <v>87.86068201690469</v>
      </c>
      <c r="H162" s="301">
        <f>IFERROR(INDEX('QoL DATA'!$C$17:$WWY$228,MATCH($B162,'QoL DATA'!$A$17:$A$228,0),MATCH(H$3,'QoL DATA'!$C$16:$WWY$16,0)),"-")</f>
        <v>4</v>
      </c>
      <c r="I162" s="301">
        <f>IFERROR(INDEX('QoL DATA'!$C$17:$WWY$228,MATCH($B162,'QoL DATA'!$A$17:$A$228,0),MATCH(I$3,'QoL DATA'!$C$16:$WWY$16,0)),"-")</f>
        <v>82.466782206816873</v>
      </c>
      <c r="J162" s="301">
        <f>IFERROR(INDEX('QoL DATA'!$C$17:$WWY$228,MATCH($B162,'QoL DATA'!$A$17:$A$228,0),MATCH(J$3,'QoL DATA'!$C$16:$WWY$16,0)),"-")</f>
        <v>93.034100845234619</v>
      </c>
      <c r="K162" s="301">
        <f>IFERROR(INDEX('QoL DATA'!$C$17:$WWY$228,MATCH($B162,'QoL DATA'!$A$17:$A$228,0),MATCH(K$3,'QoL DATA'!$C$16:$WWY$16,0)),"-")</f>
        <v>15.43</v>
      </c>
      <c r="L162" s="301">
        <f>IFERROR(INDEX('QoL DATA'!$C$17:$WWY$228,MATCH($B162,'QoL DATA'!$A$17:$A$228,0),MATCH(L$3,'QoL DATA'!$C$16:$WWY$16,0)),"-")</f>
        <v>4.542151162790697</v>
      </c>
      <c r="M162" s="301">
        <f>IFERROR(INDEX('QoL DATA'!$C$17:$WWY$228,MATCH($B162,'QoL DATA'!$A$17:$A$228,0),MATCH(M$3,'QoL DATA'!$C$16:$WWY$16,0)),"-")</f>
        <v>26</v>
      </c>
      <c r="N162" s="301">
        <f>IFERROR(INDEX('QoL DATA'!$C$17:$WWY$228,MATCH($B162,'QoL DATA'!$A$17:$A$228,0),MATCH(N$3,'QoL DATA'!$C$16:$WWY$16,0)),"-")</f>
        <v>61.5</v>
      </c>
      <c r="O162" s="301">
        <f>IFERROR(INDEX('QoL DATA'!$C$17:$WWY$228,MATCH($B162,'QoL DATA'!$A$17:$A$228,0),MATCH(O$3,'QoL DATA'!$C$16:$WWY$16,0)),"-")</f>
        <v>2.4012886220530096</v>
      </c>
      <c r="P162" s="301">
        <f>IFERROR(INDEX('QoL DATA'!$C$17:$WWY$228,MATCH($B162,'QoL DATA'!$A$17:$A$228,0),MATCH(P$3,'QoL DATA'!$C$16:$WWY$16,0)),"-")</f>
        <v>72.952491984844073</v>
      </c>
      <c r="Q162" s="301" t="str">
        <f>IFERROR(INDEX('QoL DATA'!$C$17:$WWY$228,MATCH($B162,'QoL DATA'!$A$17:$A$228,0),MATCH(Q$3,'QoL DATA'!$C$16:$WWY$16,0)),"-")</f>
        <v>-</v>
      </c>
      <c r="R162" s="301" t="str">
        <f>IFERROR(INDEX('QoL DATA'!$C$17:$WWY$228,MATCH($B162,'QoL DATA'!$A$17:$A$228,0),MATCH(R$3,'QoL DATA'!$C$16:$WWY$16,0)),"-")</f>
        <v>-</v>
      </c>
      <c r="S162" s="301">
        <f>IFERROR(INDEX('QoL DATA'!$C$17:$WWY$228,MATCH($B162,'QoL DATA'!$A$17:$A$228,0),MATCH(S$3,'QoL DATA'!$C$16:$WWY$16,0)),"-")</f>
        <v>14.67997651203758</v>
      </c>
      <c r="T162" s="301">
        <f>IFERROR(INDEX('QoL DATA'!$C$17:$WWY$228,MATCH($B162,'QoL DATA'!$A$17:$A$228,0),MATCH(T$3,'QoL DATA'!$C$16:$WWY$16,0)),"-")</f>
        <v>8.2891277420385983</v>
      </c>
      <c r="U162" s="301">
        <f>IFERROR(INDEX('QoL DATA'!$C$17:$WWY$228,MATCH($B162,'QoL DATA'!$A$17:$A$228,0),MATCH(U$3,'QoL DATA'!$C$16:$WWY$16,0)),"-")</f>
        <v>62.770855129916171</v>
      </c>
      <c r="V162" s="301">
        <f>IFERROR(INDEX('QoL DATA'!$C$17:$WWY$228,MATCH($B162,'QoL DATA'!$A$17:$A$228,0),MATCH(V$3,'QoL DATA'!$C$16:$WWY$16,0)),"-")</f>
        <v>0.80652004282199996</v>
      </c>
      <c r="W162" s="301">
        <f>IFERROR(INDEX('QoL DATA'!$C$17:$WWY$228,MATCH($B162,'QoL DATA'!$A$17:$A$228,0),MATCH(W$3,'QoL DATA'!$C$16:$WWY$16,0)),"-")</f>
        <v>26.073289058699999</v>
      </c>
      <c r="X162" s="301" t="str">
        <f>IFERROR(INDEX('QoL DATA'!$C$17:$WWY$228,MATCH($B162,'QoL DATA'!$A$17:$A$228,0),MATCH(X$3,'QoL DATA'!$C$16:$WWY$16,0)),"-")</f>
        <v>-</v>
      </c>
      <c r="Y162" s="301">
        <f>IFERROR(INDEX('QoL DATA'!$C$17:$WWY$228,MATCH($B162,'QoL DATA'!$A$17:$A$228,0),MATCH(Y$3,'QoL DATA'!$C$16:$WWY$16,0)),"-")</f>
        <v>991.6</v>
      </c>
      <c r="Z162" s="301">
        <f>IFERROR(INDEX('QoL DATA'!$C$17:$WWY$228,MATCH($B162,'QoL DATA'!$A$17:$A$228,0),MATCH(Z$3,'QoL DATA'!$C$16:$WWY$16,0)),"-")</f>
        <v>4.8600000000000003</v>
      </c>
      <c r="AA162" s="301">
        <f>IFERROR(INDEX('QoL DATA'!$C$17:$WWY$228,MATCH($B162,'QoL DATA'!$A$17:$A$228,0),MATCH(AA$3,'QoL DATA'!$C$16:$WWY$16,0)),"-")</f>
        <v>0</v>
      </c>
      <c r="AB162" s="301">
        <f>IFERROR(INDEX('QoL DATA'!$C$17:$WWY$228,MATCH($B162,'QoL DATA'!$A$17:$A$228,0),MATCH(AB$3,'QoL DATA'!$C$16:$WWY$16,0)),"-")</f>
        <v>1.97</v>
      </c>
      <c r="AC162" s="301">
        <f>IFERROR(INDEX('QoL DATA'!$C$17:$WWY$228,MATCH($B162,'QoL DATA'!$A$17:$A$228,0),MATCH(AC$3,'QoL DATA'!$C$16:$WWY$16,0)),"-")</f>
        <v>9936.8799999999992</v>
      </c>
      <c r="AD162" s="301">
        <f>IFERROR(INDEX('QoL DATA'!$C$17:$WWY$228,MATCH($B162,'QoL DATA'!$A$17:$A$228,0),MATCH(AD$3,'QoL DATA'!$C$16:$WWY$16,0)),"-")</f>
        <v>8.202339479423344</v>
      </c>
      <c r="AE162" s="301">
        <f>IFERROR(INDEX('QoL DATA'!$C$17:$WWY$228,MATCH($B162,'QoL DATA'!$A$17:$A$228,0),MATCH(AE$3,'QoL DATA'!$C$16:$WWY$16,0)),"-")</f>
        <v>24.728555917481</v>
      </c>
      <c r="AF162" s="301">
        <f>IFERROR(INDEX('QoL DATA'!$C$17:$WWY$228,MATCH($B162,'QoL DATA'!$A$17:$A$228,0),MATCH(AF$3,'QoL DATA'!$C$16:$WWY$16,0)),"-")</f>
        <v>17.7</v>
      </c>
      <c r="AG162" s="301">
        <f>IFERROR(INDEX('QoL DATA'!$C$17:$WWY$228,MATCH($B162,'QoL DATA'!$A$17:$A$228,0),MATCH(AG$3,'QoL DATA'!$C$16:$WWY$16,0)),"-")</f>
        <v>22.25</v>
      </c>
      <c r="AH162" s="301" t="str">
        <f>IFERROR(INDEX('QoL DATA'!$C$17:$WWY$228,MATCH($B162,'QoL DATA'!$A$17:$A$228,0),MATCH(AH$3,'QoL DATA'!$C$16:$WWY$16,0)),"-")</f>
        <v>-</v>
      </c>
      <c r="AI162" s="301">
        <f>IFERROR(INDEX('QoL DATA'!$C$17:$WWY$228,MATCH($B162,'QoL DATA'!$A$17:$A$228,0),MATCH(AI$3,'QoL DATA'!$C$16:$WWY$16,0)),"-")</f>
        <v>0.41808847224256629</v>
      </c>
      <c r="AJ162" s="301">
        <f>IFERROR(INDEX('QoL DATA'!$C$17:$WWY$228,MATCH($B162,'QoL DATA'!$A$17:$A$228,0),MATCH(AJ$3,'QoL DATA'!$C$16:$WWY$16,0)),"-")</f>
        <v>82.814137381366947</v>
      </c>
      <c r="AK162" s="301">
        <f>IFERROR(INDEX('QoL DATA'!$C$17:$WWY$228,MATCH($B162,'QoL DATA'!$A$17:$A$228,0),MATCH(AK$3,'QoL DATA'!$C$16:$WWY$16,0)),"-")</f>
        <v>10.99</v>
      </c>
      <c r="AL162" s="301">
        <f>IFERROR(INDEX('QoL DATA'!$C$17:$WWY$228,MATCH($B162,'QoL DATA'!$A$17:$A$228,0),MATCH(AL$3,'QoL DATA'!$C$16:$WWY$16,0)),"-")</f>
        <v>15.09</v>
      </c>
      <c r="AM162" s="301">
        <f>IFERROR(INDEX('QoL DATA'!$C$17:$WWY$228,MATCH($B162,'QoL DATA'!$A$17:$A$228,0),MATCH(AM$3,'QoL DATA'!$C$16:$WWY$16,0)),"-")</f>
        <v>6.8</v>
      </c>
      <c r="AN162" s="301">
        <f>IFERROR(INDEX('QoL DATA'!$C$17:$WWY$228,MATCH($B162,'QoL DATA'!$A$17:$A$228,0),MATCH(AN$3,'QoL DATA'!$C$16:$WWY$16,0)),"-")</f>
        <v>63.14</v>
      </c>
      <c r="AO162" s="301">
        <f>IFERROR(INDEX('QoL DATA'!$C$17:$WWY$228,MATCH($B162,'QoL DATA'!$A$17:$A$228,0),MATCH(AO$3,'QoL DATA'!$C$16:$WWY$16,0)),"-")</f>
        <v>2.3789171370768076</v>
      </c>
      <c r="AP162" s="301">
        <f>IFERROR(INDEX('QoL DATA'!$C$17:$WWY$228,MATCH($B162,'QoL DATA'!$A$17:$A$228,0),MATCH(AP$3,'QoL DATA'!$C$16:$WWY$16,0)),"-")</f>
        <v>74.09</v>
      </c>
      <c r="AQ162" s="301">
        <f>IFERROR(INDEX('QoL DATA'!$C$17:$WWY$228,MATCH($B162,'QoL DATA'!$A$17:$A$228,0),MATCH(AQ$3,'QoL DATA'!$C$16:$WWY$16,0)),"-")</f>
        <v>55.746807329261514</v>
      </c>
      <c r="AR162" s="301">
        <f>IFERROR(INDEX('QoL DATA'!$C$17:$WWY$228,MATCH($B162,'QoL DATA'!$A$17:$A$228,0),MATCH(AR$3,'QoL DATA'!$C$16:$WWY$16,0)),"-")</f>
        <v>3.6</v>
      </c>
      <c r="AS162" s="301">
        <f>IFERROR(INDEX('QoL DATA'!$C$17:$WWY$228,MATCH($B162,'QoL DATA'!$A$17:$A$228,0),MATCH(AS$3,'QoL DATA'!$C$16:$WWY$16,0)),"-")</f>
        <v>0.55105906953969142</v>
      </c>
      <c r="AT162" s="301">
        <f>IFERROR(INDEX('QoL DATA'!$C$17:$WWY$228,MATCH($B162,'QoL DATA'!$A$17:$A$228,0),MATCH(AT$3,'QoL DATA'!$C$16:$WWY$16,0)),"-")</f>
        <v>59.757188507993249</v>
      </c>
      <c r="AU162" s="327"/>
    </row>
    <row r="163" spans="1:47">
      <c r="A163" s="325" t="str">
        <f>'TQoL Indexes'!B141</f>
        <v>Ptuj</v>
      </c>
      <c r="B163" s="326">
        <f>'TQoL Indexes'!C141</f>
        <v>96</v>
      </c>
      <c r="C163" s="301">
        <f>IFERROR(INDEX('QoL DATA'!$C$17:$WWY$228,MATCH($B163,'QoL DATA'!$A$17:$A$228,0),MATCH(C$3,'QoL DATA'!$C$16:$WWY$16,0)),"-")</f>
        <v>86.930260282137894</v>
      </c>
      <c r="D163" s="301">
        <f>IFERROR(INDEX('QoL DATA'!$C$17:$WWY$228,MATCH($B163,'QoL DATA'!$A$17:$A$228,0),MATCH(D$3,'QoL DATA'!$C$16:$WWY$16,0)),"-")</f>
        <v>84.3</v>
      </c>
      <c r="E163" s="301">
        <f>IFERROR(INDEX('QoL DATA'!$C$17:$WWY$228,MATCH($B163,'QoL DATA'!$A$17:$A$228,0),MATCH(E$3,'QoL DATA'!$C$16:$WWY$16,0)),"-")</f>
        <v>521.4</v>
      </c>
      <c r="F163" s="301">
        <f>IFERROR(INDEX('QoL DATA'!$C$17:$WWY$228,MATCH($B163,'QoL DATA'!$A$17:$A$228,0),MATCH(F$3,'QoL DATA'!$C$16:$WWY$16,0)),"-")</f>
        <v>94.921322121388727</v>
      </c>
      <c r="G163" s="301">
        <f>IFERROR(INDEX('QoL DATA'!$C$17:$WWY$228,MATCH($B163,'QoL DATA'!$A$17:$A$228,0),MATCH(G$3,'QoL DATA'!$C$16:$WWY$16,0)),"-")</f>
        <v>97.739572058945967</v>
      </c>
      <c r="H163" s="301">
        <f>IFERROR(INDEX('QoL DATA'!$C$17:$WWY$228,MATCH($B163,'QoL DATA'!$A$17:$A$228,0),MATCH(H$3,'QoL DATA'!$C$16:$WWY$16,0)),"-")</f>
        <v>2</v>
      </c>
      <c r="I163" s="301">
        <f>IFERROR(INDEX('QoL DATA'!$C$17:$WWY$228,MATCH($B163,'QoL DATA'!$A$17:$A$228,0),MATCH(I$3,'QoL DATA'!$C$16:$WWY$16,0)),"-")</f>
        <v>95.93638104754767</v>
      </c>
      <c r="J163" s="301">
        <f>IFERROR(INDEX('QoL DATA'!$C$17:$WWY$228,MATCH($B163,'QoL DATA'!$A$17:$A$228,0),MATCH(J$3,'QoL DATA'!$C$16:$WWY$16,0)),"-")</f>
        <v>95.362584297727082</v>
      </c>
      <c r="K163" s="301">
        <f>IFERROR(INDEX('QoL DATA'!$C$17:$WWY$228,MATCH($B163,'QoL DATA'!$A$17:$A$228,0),MATCH(K$3,'QoL DATA'!$C$16:$WWY$16,0)),"-")</f>
        <v>49.44</v>
      </c>
      <c r="L163" s="301">
        <f>IFERROR(INDEX('QoL DATA'!$C$17:$WWY$228,MATCH($B163,'QoL DATA'!$A$17:$A$228,0),MATCH(L$3,'QoL DATA'!$C$16:$WWY$16,0)),"-")</f>
        <v>9.9840255591054309E-3</v>
      </c>
      <c r="M163" s="301">
        <f>IFERROR(INDEX('QoL DATA'!$C$17:$WWY$228,MATCH($B163,'QoL DATA'!$A$17:$A$228,0),MATCH(M$3,'QoL DATA'!$C$16:$WWY$16,0)),"-")</f>
        <v>50.8</v>
      </c>
      <c r="N163" s="301">
        <f>IFERROR(INDEX('QoL DATA'!$C$17:$WWY$228,MATCH($B163,'QoL DATA'!$A$17:$A$228,0),MATCH(N$3,'QoL DATA'!$C$16:$WWY$16,0)),"-")</f>
        <v>140.19999999999999</v>
      </c>
      <c r="O163" s="301">
        <f>IFERROR(INDEX('QoL DATA'!$C$17:$WWY$228,MATCH($B163,'QoL DATA'!$A$17:$A$228,0),MATCH(O$3,'QoL DATA'!$C$16:$WWY$16,0)),"-")</f>
        <v>3.9645371467253345</v>
      </c>
      <c r="P163" s="301">
        <f>IFERROR(INDEX('QoL DATA'!$C$17:$WWY$228,MATCH($B163,'QoL DATA'!$A$17:$A$228,0),MATCH(P$3,'QoL DATA'!$C$16:$WWY$16,0)),"-")</f>
        <v>85.047040213137961</v>
      </c>
      <c r="Q163" s="301" t="str">
        <f>IFERROR(INDEX('QoL DATA'!$C$17:$WWY$228,MATCH($B163,'QoL DATA'!$A$17:$A$228,0),MATCH(Q$3,'QoL DATA'!$C$16:$WWY$16,0)),"-")</f>
        <v>-</v>
      </c>
      <c r="R163" s="301" t="str">
        <f>IFERROR(INDEX('QoL DATA'!$C$17:$WWY$228,MATCH($B163,'QoL DATA'!$A$17:$A$228,0),MATCH(R$3,'QoL DATA'!$C$16:$WWY$16,0)),"-")</f>
        <v>-</v>
      </c>
      <c r="S163" s="301">
        <f>IFERROR(INDEX('QoL DATA'!$C$17:$WWY$228,MATCH($B163,'QoL DATA'!$A$17:$A$228,0),MATCH(S$3,'QoL DATA'!$C$16:$WWY$16,0)),"-")</f>
        <v>68.250650514012719</v>
      </c>
      <c r="T163" s="301">
        <f>IFERROR(INDEX('QoL DATA'!$C$17:$WWY$228,MATCH($B163,'QoL DATA'!$A$17:$A$228,0),MATCH(T$3,'QoL DATA'!$C$16:$WWY$16,0)),"-")</f>
        <v>3.192738520242242</v>
      </c>
      <c r="U163" s="301">
        <f>IFERROR(INDEX('QoL DATA'!$C$17:$WWY$228,MATCH($B163,'QoL DATA'!$A$17:$A$228,0),MATCH(U$3,'QoL DATA'!$C$16:$WWY$16,0)),"-")</f>
        <v>27.624003905557998</v>
      </c>
      <c r="V163" s="301">
        <f>IFERROR(INDEX('QoL DATA'!$C$17:$WWY$228,MATCH($B163,'QoL DATA'!$A$17:$A$228,0),MATCH(V$3,'QoL DATA'!$C$16:$WWY$16,0)),"-")</f>
        <v>0.88753645503</v>
      </c>
      <c r="W163" s="301">
        <f>IFERROR(INDEX('QoL DATA'!$C$17:$WWY$228,MATCH($B163,'QoL DATA'!$A$17:$A$228,0),MATCH(W$3,'QoL DATA'!$C$16:$WWY$16,0)),"-")</f>
        <v>24.9612008428</v>
      </c>
      <c r="X163" s="301" t="str">
        <f>IFERROR(INDEX('QoL DATA'!$C$17:$WWY$228,MATCH($B163,'QoL DATA'!$A$17:$A$228,0),MATCH(X$3,'QoL DATA'!$C$16:$WWY$16,0)),"-")</f>
        <v>-</v>
      </c>
      <c r="Y163" s="301">
        <f>IFERROR(INDEX('QoL DATA'!$C$17:$WWY$228,MATCH($B163,'QoL DATA'!$A$17:$A$228,0),MATCH(Y$3,'QoL DATA'!$C$16:$WWY$16,0)),"-")</f>
        <v>948.22</v>
      </c>
      <c r="Z163" s="301">
        <f>IFERROR(INDEX('QoL DATA'!$C$17:$WWY$228,MATCH($B163,'QoL DATA'!$A$17:$A$228,0),MATCH(Z$3,'QoL DATA'!$C$16:$WWY$16,0)),"-")</f>
        <v>4.83</v>
      </c>
      <c r="AA163" s="301">
        <f>IFERROR(INDEX('QoL DATA'!$C$17:$WWY$228,MATCH($B163,'QoL DATA'!$A$17:$A$228,0),MATCH(AA$3,'QoL DATA'!$C$16:$WWY$16,0)),"-")</f>
        <v>5.9973097781852135E-2</v>
      </c>
      <c r="AB163" s="301">
        <f>IFERROR(INDEX('QoL DATA'!$C$17:$WWY$228,MATCH($B163,'QoL DATA'!$A$17:$A$228,0),MATCH(AB$3,'QoL DATA'!$C$16:$WWY$16,0)),"-")</f>
        <v>0.5</v>
      </c>
      <c r="AC163" s="301">
        <f>IFERROR(INDEX('QoL DATA'!$C$17:$WWY$228,MATCH($B163,'QoL DATA'!$A$17:$A$228,0),MATCH(AC$3,'QoL DATA'!$C$16:$WWY$16,0)),"-")</f>
        <v>10201.969999999999</v>
      </c>
      <c r="AD163" s="301">
        <f>IFERROR(INDEX('QoL DATA'!$C$17:$WWY$228,MATCH($B163,'QoL DATA'!$A$17:$A$228,0),MATCH(AD$3,'QoL DATA'!$C$16:$WWY$16,0)),"-")</f>
        <v>9.3218026648880556</v>
      </c>
      <c r="AE163" s="301">
        <f>IFERROR(INDEX('QoL DATA'!$C$17:$WWY$228,MATCH($B163,'QoL DATA'!$A$17:$A$228,0),MATCH(AE$3,'QoL DATA'!$C$16:$WWY$16,0)),"-")</f>
        <v>30.571235041770151</v>
      </c>
      <c r="AF163" s="301">
        <f>IFERROR(INDEX('QoL DATA'!$C$17:$WWY$228,MATCH($B163,'QoL DATA'!$A$17:$A$228,0),MATCH(AF$3,'QoL DATA'!$C$16:$WWY$16,0)),"-")</f>
        <v>16.5</v>
      </c>
      <c r="AG163" s="301">
        <f>IFERROR(INDEX('QoL DATA'!$C$17:$WWY$228,MATCH($B163,'QoL DATA'!$A$17:$A$228,0),MATCH(AG$3,'QoL DATA'!$C$16:$WWY$16,0)),"-")</f>
        <v>22.38</v>
      </c>
      <c r="AH163" s="301" t="str">
        <f>IFERROR(INDEX('QoL DATA'!$C$17:$WWY$228,MATCH($B163,'QoL DATA'!$A$17:$A$228,0),MATCH(AH$3,'QoL DATA'!$C$16:$WWY$16,0)),"-")</f>
        <v>-</v>
      </c>
      <c r="AI163" s="301">
        <f>IFERROR(INDEX('QoL DATA'!$C$17:$WWY$228,MATCH($B163,'QoL DATA'!$A$17:$A$228,0),MATCH(AI$3,'QoL DATA'!$C$16:$WWY$16,0)),"-")</f>
        <v>81.207494365469103</v>
      </c>
      <c r="AJ163" s="301">
        <f>IFERROR(INDEX('QoL DATA'!$C$17:$WWY$228,MATCH($B163,'QoL DATA'!$A$17:$A$228,0),MATCH(AJ$3,'QoL DATA'!$C$16:$WWY$16,0)),"-")</f>
        <v>94.052873229152496</v>
      </c>
      <c r="AK163" s="301">
        <f>IFERROR(INDEX('QoL DATA'!$C$17:$WWY$228,MATCH($B163,'QoL DATA'!$A$17:$A$228,0),MATCH(AK$3,'QoL DATA'!$C$16:$WWY$16,0)),"-")</f>
        <v>24.16</v>
      </c>
      <c r="AL163" s="301">
        <f>IFERROR(INDEX('QoL DATA'!$C$17:$WWY$228,MATCH($B163,'QoL DATA'!$A$17:$A$228,0),MATCH(AL$3,'QoL DATA'!$C$16:$WWY$16,0)),"-")</f>
        <v>15.43</v>
      </c>
      <c r="AM163" s="301">
        <f>IFERROR(INDEX('QoL DATA'!$C$17:$WWY$228,MATCH($B163,'QoL DATA'!$A$17:$A$228,0),MATCH(AM$3,'QoL DATA'!$C$16:$WWY$16,0)),"-")</f>
        <v>7.3</v>
      </c>
      <c r="AN163" s="301">
        <f>IFERROR(INDEX('QoL DATA'!$C$17:$WWY$228,MATCH($B163,'QoL DATA'!$A$17:$A$228,0),MATCH(AN$3,'QoL DATA'!$C$16:$WWY$16,0)),"-")</f>
        <v>64.069999999999993</v>
      </c>
      <c r="AO163" s="301">
        <f>IFERROR(INDEX('QoL DATA'!$C$17:$WWY$228,MATCH($B163,'QoL DATA'!$A$17:$A$228,0),MATCH(AO$3,'QoL DATA'!$C$16:$WWY$16,0)),"-")</f>
        <v>2.777902270103886</v>
      </c>
      <c r="AP163" s="301">
        <f>IFERROR(INDEX('QoL DATA'!$C$17:$WWY$228,MATCH($B163,'QoL DATA'!$A$17:$A$228,0),MATCH(AP$3,'QoL DATA'!$C$16:$WWY$16,0)),"-")</f>
        <v>64.88</v>
      </c>
      <c r="AQ163" s="301">
        <f>IFERROR(INDEX('QoL DATA'!$C$17:$WWY$228,MATCH($B163,'QoL DATA'!$A$17:$A$228,0),MATCH(AQ$3,'QoL DATA'!$C$16:$WWY$16,0)),"-")</f>
        <v>51.67986304301305</v>
      </c>
      <c r="AR163" s="301">
        <f>IFERROR(INDEX('QoL DATA'!$C$17:$WWY$228,MATCH($B163,'QoL DATA'!$A$17:$A$228,0),MATCH(AR$3,'QoL DATA'!$C$16:$WWY$16,0)),"-")</f>
        <v>3.57</v>
      </c>
      <c r="AS163" s="301">
        <f>IFERROR(INDEX('QoL DATA'!$C$17:$WWY$228,MATCH($B163,'QoL DATA'!$A$17:$A$228,0),MATCH(AS$3,'QoL DATA'!$C$16:$WWY$16,0)),"-")</f>
        <v>8.897224102384298</v>
      </c>
      <c r="AT163" s="301">
        <f>IFERROR(INDEX('QoL DATA'!$C$17:$WWY$228,MATCH($B163,'QoL DATA'!$A$17:$A$228,0),MATCH(AT$3,'QoL DATA'!$C$16:$WWY$16,0)),"-")</f>
        <v>20.916935900664818</v>
      </c>
      <c r="AU163" s="327"/>
    </row>
    <row r="164" spans="1:47">
      <c r="A164" s="325" t="str">
        <f>'TQoL Indexes'!B142</f>
        <v>Puconci</v>
      </c>
      <c r="B164" s="326">
        <f>'TQoL Indexes'!C142</f>
        <v>97</v>
      </c>
      <c r="C164" s="301">
        <f>IFERROR(INDEX('QoL DATA'!$C$17:$WWY$228,MATCH($B164,'QoL DATA'!$A$17:$A$228,0),MATCH(C$3,'QoL DATA'!$C$16:$WWY$16,0)),"-")</f>
        <v>77.715163934426229</v>
      </c>
      <c r="D164" s="301">
        <f>IFERROR(INDEX('QoL DATA'!$C$17:$WWY$228,MATCH($B164,'QoL DATA'!$A$17:$A$228,0),MATCH(D$3,'QoL DATA'!$C$16:$WWY$16,0)),"-")</f>
        <v>97.8</v>
      </c>
      <c r="E164" s="301">
        <f>IFERROR(INDEX('QoL DATA'!$C$17:$WWY$228,MATCH($B164,'QoL DATA'!$A$17:$A$228,0),MATCH(E$3,'QoL DATA'!$C$16:$WWY$16,0)),"-")</f>
        <v>416.1</v>
      </c>
      <c r="F164" s="301">
        <f>IFERROR(INDEX('QoL DATA'!$C$17:$WWY$228,MATCH($B164,'QoL DATA'!$A$17:$A$228,0),MATCH(F$3,'QoL DATA'!$C$16:$WWY$16,0)),"-")</f>
        <v>24.987380111055021</v>
      </c>
      <c r="G164" s="301">
        <f>IFERROR(INDEX('QoL DATA'!$C$17:$WWY$228,MATCH($B164,'QoL DATA'!$A$17:$A$228,0),MATCH(G$3,'QoL DATA'!$C$16:$WWY$16,0)),"-")</f>
        <v>54.972236244321046</v>
      </c>
      <c r="H164" s="301">
        <f>IFERROR(INDEX('QoL DATA'!$C$17:$WWY$228,MATCH($B164,'QoL DATA'!$A$17:$A$228,0),MATCH(H$3,'QoL DATA'!$C$16:$WWY$16,0)),"-")</f>
        <v>4</v>
      </c>
      <c r="I164" s="301">
        <f>IFERROR(INDEX('QoL DATA'!$C$17:$WWY$228,MATCH($B164,'QoL DATA'!$A$17:$A$228,0),MATCH(I$3,'QoL DATA'!$C$16:$WWY$16,0)),"-")</f>
        <v>33.735545500251384</v>
      </c>
      <c r="J164" s="301">
        <f>IFERROR(INDEX('QoL DATA'!$C$17:$WWY$228,MATCH($B164,'QoL DATA'!$A$17:$A$228,0),MATCH(J$3,'QoL DATA'!$C$16:$WWY$16,0)),"-")</f>
        <v>82.567726737338049</v>
      </c>
      <c r="K164" s="301">
        <f>IFERROR(INDEX('QoL DATA'!$C$17:$WWY$228,MATCH($B164,'QoL DATA'!$A$17:$A$228,0),MATCH(K$3,'QoL DATA'!$C$16:$WWY$16,0)),"-")</f>
        <v>39.22</v>
      </c>
      <c r="L164" s="301">
        <f>IFERROR(INDEX('QoL DATA'!$C$17:$WWY$228,MATCH($B164,'QoL DATA'!$A$17:$A$228,0),MATCH(L$3,'QoL DATA'!$C$16:$WWY$16,0)),"-")</f>
        <v>7.4537037037037042</v>
      </c>
      <c r="M164" s="301">
        <f>IFERROR(INDEX('QoL DATA'!$C$17:$WWY$228,MATCH($B164,'QoL DATA'!$A$17:$A$228,0),MATCH(M$3,'QoL DATA'!$C$16:$WWY$16,0)),"-")</f>
        <v>21.8</v>
      </c>
      <c r="N164" s="301">
        <f>IFERROR(INDEX('QoL DATA'!$C$17:$WWY$228,MATCH($B164,'QoL DATA'!$A$17:$A$228,0),MATCH(N$3,'QoL DATA'!$C$16:$WWY$16,0)),"-")</f>
        <v>50</v>
      </c>
      <c r="O164" s="301">
        <f>IFERROR(INDEX('QoL DATA'!$C$17:$WWY$228,MATCH($B164,'QoL DATA'!$A$17:$A$228,0),MATCH(O$3,'QoL DATA'!$C$16:$WWY$16,0)),"-")</f>
        <v>0.9018938747653984</v>
      </c>
      <c r="P164" s="301">
        <f>IFERROR(INDEX('QoL DATA'!$C$17:$WWY$228,MATCH($B164,'QoL DATA'!$A$17:$A$228,0),MATCH(P$3,'QoL DATA'!$C$16:$WWY$16,0)),"-")</f>
        <v>17.751977115934714</v>
      </c>
      <c r="Q164" s="301" t="str">
        <f>IFERROR(INDEX('QoL DATA'!$C$17:$WWY$228,MATCH($B164,'QoL DATA'!$A$17:$A$228,0),MATCH(Q$3,'QoL DATA'!$C$16:$WWY$16,0)),"-")</f>
        <v>-</v>
      </c>
      <c r="R164" s="301" t="str">
        <f>IFERROR(INDEX('QoL DATA'!$C$17:$WWY$228,MATCH($B164,'QoL DATA'!$A$17:$A$228,0),MATCH(R$3,'QoL DATA'!$C$16:$WWY$16,0)),"-")</f>
        <v>-</v>
      </c>
      <c r="S164" s="301">
        <f>IFERROR(INDEX('QoL DATA'!$C$17:$WWY$228,MATCH($B164,'QoL DATA'!$A$17:$A$228,0),MATCH(S$3,'QoL DATA'!$C$16:$WWY$16,0)),"-")</f>
        <v>16.972165648336727</v>
      </c>
      <c r="T164" s="301">
        <f>IFERROR(INDEX('QoL DATA'!$C$17:$WWY$228,MATCH($B164,'QoL DATA'!$A$17:$A$228,0),MATCH(T$3,'QoL DATA'!$C$16:$WWY$16,0)),"-")</f>
        <v>4.1108282354665002</v>
      </c>
      <c r="U164" s="301">
        <f>IFERROR(INDEX('QoL DATA'!$C$17:$WWY$228,MATCH($B164,'QoL DATA'!$A$17:$A$228,0),MATCH(U$3,'QoL DATA'!$C$16:$WWY$16,0)),"-")</f>
        <v>37.811348357226002</v>
      </c>
      <c r="V164" s="301">
        <f>IFERROR(INDEX('QoL DATA'!$C$17:$WWY$228,MATCH($B164,'QoL DATA'!$A$17:$A$228,0),MATCH(V$3,'QoL DATA'!$C$16:$WWY$16,0)),"-")</f>
        <v>1.2872522048699999</v>
      </c>
      <c r="W164" s="301">
        <f>IFERROR(INDEX('QoL DATA'!$C$17:$WWY$228,MATCH($B164,'QoL DATA'!$A$17:$A$228,0),MATCH(W$3,'QoL DATA'!$C$16:$WWY$16,0)),"-")</f>
        <v>69.383033363099997</v>
      </c>
      <c r="X164" s="301" t="str">
        <f>IFERROR(INDEX('QoL DATA'!$C$17:$WWY$228,MATCH($B164,'QoL DATA'!$A$17:$A$228,0),MATCH(X$3,'QoL DATA'!$C$16:$WWY$16,0)),"-")</f>
        <v>-</v>
      </c>
      <c r="Y164" s="301">
        <f>IFERROR(INDEX('QoL DATA'!$C$17:$WWY$228,MATCH($B164,'QoL DATA'!$A$17:$A$228,0),MATCH(Y$3,'QoL DATA'!$C$16:$WWY$16,0)),"-")</f>
        <v>1097.97</v>
      </c>
      <c r="Z164" s="301">
        <f>IFERROR(INDEX('QoL DATA'!$C$17:$WWY$228,MATCH($B164,'QoL DATA'!$A$17:$A$228,0),MATCH(Z$3,'QoL DATA'!$C$16:$WWY$16,0)),"-")</f>
        <v>6.75</v>
      </c>
      <c r="AA164" s="301">
        <f>IFERROR(INDEX('QoL DATA'!$C$17:$WWY$228,MATCH($B164,'QoL DATA'!$A$17:$A$228,0),MATCH(AA$3,'QoL DATA'!$C$16:$WWY$16,0)),"-")</f>
        <v>3.7540669058146327E-2</v>
      </c>
      <c r="AB164" s="301">
        <f>IFERROR(INDEX('QoL DATA'!$C$17:$WWY$228,MATCH($B164,'QoL DATA'!$A$17:$A$228,0),MATCH(AB$3,'QoL DATA'!$C$16:$WWY$16,0)),"-")</f>
        <v>1.38</v>
      </c>
      <c r="AC164" s="301">
        <f>IFERROR(INDEX('QoL DATA'!$C$17:$WWY$228,MATCH($B164,'QoL DATA'!$A$17:$A$228,0),MATCH(AC$3,'QoL DATA'!$C$16:$WWY$16,0)),"-")</f>
        <v>8528.24</v>
      </c>
      <c r="AD164" s="301">
        <f>IFERROR(INDEX('QoL DATA'!$C$17:$WWY$228,MATCH($B164,'QoL DATA'!$A$17:$A$228,0),MATCH(AD$3,'QoL DATA'!$C$16:$WWY$16,0)),"-")</f>
        <v>13.331761059263503</v>
      </c>
      <c r="AE164" s="301">
        <f>IFERROR(INDEX('QoL DATA'!$C$17:$WWY$228,MATCH($B164,'QoL DATA'!$A$17:$A$228,0),MATCH(AE$3,'QoL DATA'!$C$16:$WWY$16,0)),"-")</f>
        <v>19.819277108433734</v>
      </c>
      <c r="AF164" s="301">
        <f>IFERROR(INDEX('QoL DATA'!$C$17:$WWY$228,MATCH($B164,'QoL DATA'!$A$17:$A$228,0),MATCH(AF$3,'QoL DATA'!$C$16:$WWY$16,0)),"-")</f>
        <v>15.1</v>
      </c>
      <c r="AG164" s="301">
        <f>IFERROR(INDEX('QoL DATA'!$C$17:$WWY$228,MATCH($B164,'QoL DATA'!$A$17:$A$228,0),MATCH(AG$3,'QoL DATA'!$C$16:$WWY$16,0)),"-")</f>
        <v>17.649999999999999</v>
      </c>
      <c r="AH164" s="301" t="str">
        <f>IFERROR(INDEX('QoL DATA'!$C$17:$WWY$228,MATCH($B164,'QoL DATA'!$A$17:$A$228,0),MATCH(AH$3,'QoL DATA'!$C$16:$WWY$16,0)),"-")</f>
        <v>-</v>
      </c>
      <c r="AI164" s="301">
        <f>IFERROR(INDEX('QoL DATA'!$C$17:$WWY$228,MATCH($B164,'QoL DATA'!$A$17:$A$228,0),MATCH(AI$3,'QoL DATA'!$C$16:$WWY$16,0)),"-")</f>
        <v>37.280670948115599</v>
      </c>
      <c r="AJ164" s="301">
        <f>IFERROR(INDEX('QoL DATA'!$C$17:$WWY$228,MATCH($B164,'QoL DATA'!$A$17:$A$228,0),MATCH(AJ$3,'QoL DATA'!$C$16:$WWY$16,0)),"-")</f>
        <v>101.43447579965147</v>
      </c>
      <c r="AK164" s="301">
        <f>IFERROR(INDEX('QoL DATA'!$C$17:$WWY$228,MATCH($B164,'QoL DATA'!$A$17:$A$228,0),MATCH(AK$3,'QoL DATA'!$C$16:$WWY$16,0)),"-")</f>
        <v>28.98</v>
      </c>
      <c r="AL164" s="301">
        <f>IFERROR(INDEX('QoL DATA'!$C$17:$WWY$228,MATCH($B164,'QoL DATA'!$A$17:$A$228,0),MATCH(AL$3,'QoL DATA'!$C$16:$WWY$16,0)),"-")</f>
        <v>15.29</v>
      </c>
      <c r="AM164" s="301">
        <f>IFERROR(INDEX('QoL DATA'!$C$17:$WWY$228,MATCH($B164,'QoL DATA'!$A$17:$A$228,0),MATCH(AM$3,'QoL DATA'!$C$16:$WWY$16,0)),"-")</f>
        <v>6.9</v>
      </c>
      <c r="AN164" s="301">
        <f>IFERROR(INDEX('QoL DATA'!$C$17:$WWY$228,MATCH($B164,'QoL DATA'!$A$17:$A$228,0),MATCH(AN$3,'QoL DATA'!$C$16:$WWY$16,0)),"-")</f>
        <v>59.14</v>
      </c>
      <c r="AO164" s="301">
        <f>IFERROR(INDEX('QoL DATA'!$C$17:$WWY$228,MATCH($B164,'QoL DATA'!$A$17:$A$228,0),MATCH(AO$3,'QoL DATA'!$C$16:$WWY$16,0)),"-")</f>
        <v>2.0869785656841149</v>
      </c>
      <c r="AP164" s="301">
        <f>IFERROR(INDEX('QoL DATA'!$C$17:$WWY$228,MATCH($B164,'QoL DATA'!$A$17:$A$228,0),MATCH(AP$3,'QoL DATA'!$C$16:$WWY$16,0)),"-")</f>
        <v>80.5</v>
      </c>
      <c r="AQ164" s="301">
        <f>IFERROR(INDEX('QoL DATA'!$C$17:$WWY$228,MATCH($B164,'QoL DATA'!$A$17:$A$228,0),MATCH(AQ$3,'QoL DATA'!$C$16:$WWY$16,0)),"-")</f>
        <v>50.282706180542014</v>
      </c>
      <c r="AR164" s="301">
        <f>IFERROR(INDEX('QoL DATA'!$C$17:$WWY$228,MATCH($B164,'QoL DATA'!$A$17:$A$228,0),MATCH(AR$3,'QoL DATA'!$C$16:$WWY$16,0)),"-")</f>
        <v>3.72</v>
      </c>
      <c r="AS164" s="301">
        <f>IFERROR(INDEX('QoL DATA'!$C$17:$WWY$228,MATCH($B164,'QoL DATA'!$A$17:$A$228,0),MATCH(AS$3,'QoL DATA'!$C$16:$WWY$16,0)),"-")</f>
        <v>8.3875159695708632</v>
      </c>
      <c r="AT164" s="301">
        <f>IFERROR(INDEX('QoL DATA'!$C$17:$WWY$228,MATCH($B164,'QoL DATA'!$A$17:$A$228,0),MATCH(AT$3,'QoL DATA'!$C$16:$WWY$16,0)),"-")</f>
        <v>34.369067620143497</v>
      </c>
      <c r="AU164" s="327"/>
    </row>
    <row r="165" spans="1:47">
      <c r="A165" s="325" t="str">
        <f>'TQoL Indexes'!B143</f>
        <v>Rače - Fram</v>
      </c>
      <c r="B165" s="326">
        <f>'TQoL Indexes'!C143</f>
        <v>98</v>
      </c>
      <c r="C165" s="301">
        <f>IFERROR(INDEX('QoL DATA'!$C$17:$WWY$228,MATCH($B165,'QoL DATA'!$A$17:$A$228,0),MATCH(C$3,'QoL DATA'!$C$16:$WWY$16,0)),"-")</f>
        <v>89.422172030867685</v>
      </c>
      <c r="D165" s="301">
        <f>IFERROR(INDEX('QoL DATA'!$C$17:$WWY$228,MATCH($B165,'QoL DATA'!$A$17:$A$228,0),MATCH(D$3,'QoL DATA'!$C$16:$WWY$16,0)),"-")</f>
        <v>95.8</v>
      </c>
      <c r="E165" s="301">
        <f>IFERROR(INDEX('QoL DATA'!$C$17:$WWY$228,MATCH($B165,'QoL DATA'!$A$17:$A$228,0),MATCH(E$3,'QoL DATA'!$C$16:$WWY$16,0)),"-")</f>
        <v>521.4</v>
      </c>
      <c r="F165" s="301">
        <f>IFERROR(INDEX('QoL DATA'!$C$17:$WWY$228,MATCH($B165,'QoL DATA'!$A$17:$A$228,0),MATCH(F$3,'QoL DATA'!$C$16:$WWY$16,0)),"-")</f>
        <v>6.3686154629983449E-2</v>
      </c>
      <c r="G165" s="301">
        <f>IFERROR(INDEX('QoL DATA'!$C$17:$WWY$228,MATCH($B165,'QoL DATA'!$A$17:$A$228,0),MATCH(G$3,'QoL DATA'!$C$16:$WWY$16,0)),"-")</f>
        <v>97.847407973506563</v>
      </c>
      <c r="H165" s="301">
        <f>IFERROR(INDEX('QoL DATA'!$C$17:$WWY$228,MATCH($B165,'QoL DATA'!$A$17:$A$228,0),MATCH(H$3,'QoL DATA'!$C$16:$WWY$16,0)),"-")</f>
        <v>4</v>
      </c>
      <c r="I165" s="301">
        <f>IFERROR(INDEX('QoL DATA'!$C$17:$WWY$228,MATCH($B165,'QoL DATA'!$A$17:$A$228,0),MATCH(I$3,'QoL DATA'!$C$16:$WWY$16,0)),"-")</f>
        <v>47.525145579671786</v>
      </c>
      <c r="J165" s="301">
        <f>IFERROR(INDEX('QoL DATA'!$C$17:$WWY$228,MATCH($B165,'QoL DATA'!$A$17:$A$228,0),MATCH(J$3,'QoL DATA'!$C$16:$WWY$16,0)),"-")</f>
        <v>97.52897720035665</v>
      </c>
      <c r="K165" s="301">
        <f>IFERROR(INDEX('QoL DATA'!$C$17:$WWY$228,MATCH($B165,'QoL DATA'!$A$17:$A$228,0),MATCH(K$3,'QoL DATA'!$C$16:$WWY$16,0)),"-")</f>
        <v>44.69</v>
      </c>
      <c r="L165" s="301">
        <f>IFERROR(INDEX('QoL DATA'!$C$17:$WWY$228,MATCH($B165,'QoL DATA'!$A$17:$A$228,0),MATCH(L$3,'QoL DATA'!$C$16:$WWY$16,0)),"-")</f>
        <v>0.26684456304202797</v>
      </c>
      <c r="M165" s="301">
        <f>IFERROR(INDEX('QoL DATA'!$C$17:$WWY$228,MATCH($B165,'QoL DATA'!$A$17:$A$228,0),MATCH(M$3,'QoL DATA'!$C$16:$WWY$16,0)),"-")</f>
        <v>18.2</v>
      </c>
      <c r="N165" s="301">
        <f>IFERROR(INDEX('QoL DATA'!$C$17:$WWY$228,MATCH($B165,'QoL DATA'!$A$17:$A$228,0),MATCH(N$3,'QoL DATA'!$C$16:$WWY$16,0)),"-")</f>
        <v>49.6</v>
      </c>
      <c r="O165" s="301">
        <f>IFERROR(INDEX('QoL DATA'!$C$17:$WWY$228,MATCH($B165,'QoL DATA'!$A$17:$A$228,0),MATCH(O$3,'QoL DATA'!$C$16:$WWY$16,0)),"-")</f>
        <v>0.95137104252218829</v>
      </c>
      <c r="P165" s="301">
        <f>IFERROR(INDEX('QoL DATA'!$C$17:$WWY$228,MATCH($B165,'QoL DATA'!$A$17:$A$228,0),MATCH(P$3,'QoL DATA'!$C$16:$WWY$16,0)),"-")</f>
        <v>77.340466182651895</v>
      </c>
      <c r="Q165" s="301" t="str">
        <f>IFERROR(INDEX('QoL DATA'!$C$17:$WWY$228,MATCH($B165,'QoL DATA'!$A$17:$A$228,0),MATCH(Q$3,'QoL DATA'!$C$16:$WWY$16,0)),"-")</f>
        <v>-</v>
      </c>
      <c r="R165" s="301" t="str">
        <f>IFERROR(INDEX('QoL DATA'!$C$17:$WWY$228,MATCH($B165,'QoL DATA'!$A$17:$A$228,0),MATCH(R$3,'QoL DATA'!$C$16:$WWY$16,0)),"-")</f>
        <v>-</v>
      </c>
      <c r="S165" s="301">
        <f>IFERROR(INDEX('QoL DATA'!$C$17:$WWY$228,MATCH($B165,'QoL DATA'!$A$17:$A$228,0),MATCH(S$3,'QoL DATA'!$C$16:$WWY$16,0)),"-")</f>
        <v>13.453518094981838</v>
      </c>
      <c r="T165" s="301">
        <f>IFERROR(INDEX('QoL DATA'!$C$17:$WWY$228,MATCH($B165,'QoL DATA'!$A$17:$A$228,0),MATCH(T$3,'QoL DATA'!$C$16:$WWY$16,0)),"-")</f>
        <v>3.1276129695232431</v>
      </c>
      <c r="U165" s="301">
        <f>IFERROR(INDEX('QoL DATA'!$C$17:$WWY$228,MATCH($B165,'QoL DATA'!$A$17:$A$228,0),MATCH(U$3,'QoL DATA'!$C$16:$WWY$16,0)),"-")</f>
        <v>34.471717533468002</v>
      </c>
      <c r="V165" s="301">
        <f>IFERROR(INDEX('QoL DATA'!$C$17:$WWY$228,MATCH($B165,'QoL DATA'!$A$17:$A$228,0),MATCH(V$3,'QoL DATA'!$C$16:$WWY$16,0)),"-")</f>
        <v>0.98051027718100003</v>
      </c>
      <c r="W165" s="301">
        <f>IFERROR(INDEX('QoL DATA'!$C$17:$WWY$228,MATCH($B165,'QoL DATA'!$A$17:$A$228,0),MATCH(W$3,'QoL DATA'!$C$16:$WWY$16,0)),"-")</f>
        <v>70.744791629299996</v>
      </c>
      <c r="X165" s="301" t="str">
        <f>IFERROR(INDEX('QoL DATA'!$C$17:$WWY$228,MATCH($B165,'QoL DATA'!$A$17:$A$228,0),MATCH(X$3,'QoL DATA'!$C$16:$WWY$16,0)),"-")</f>
        <v>-</v>
      </c>
      <c r="Y165" s="301">
        <f>IFERROR(INDEX('QoL DATA'!$C$17:$WWY$228,MATCH($B165,'QoL DATA'!$A$17:$A$228,0),MATCH(Y$3,'QoL DATA'!$C$16:$WWY$16,0)),"-")</f>
        <v>994.39</v>
      </c>
      <c r="Z165" s="301">
        <f>IFERROR(INDEX('QoL DATA'!$C$17:$WWY$228,MATCH($B165,'QoL DATA'!$A$17:$A$228,0),MATCH(Z$3,'QoL DATA'!$C$16:$WWY$16,0)),"-")</f>
        <v>5.9</v>
      </c>
      <c r="AA165" s="301">
        <f>IFERROR(INDEX('QoL DATA'!$C$17:$WWY$228,MATCH($B165,'QoL DATA'!$A$17:$A$228,0),MATCH(AA$3,'QoL DATA'!$C$16:$WWY$16,0)),"-")</f>
        <v>4.1911148365465209E-2</v>
      </c>
      <c r="AB165" s="301">
        <f>IFERROR(INDEX('QoL DATA'!$C$17:$WWY$228,MATCH($B165,'QoL DATA'!$A$17:$A$228,0),MATCH(AB$3,'QoL DATA'!$C$16:$WWY$16,0)),"-")</f>
        <v>0.54</v>
      </c>
      <c r="AC165" s="301">
        <f>IFERROR(INDEX('QoL DATA'!$C$17:$WWY$228,MATCH($B165,'QoL DATA'!$A$17:$A$228,0),MATCH(AC$3,'QoL DATA'!$C$16:$WWY$16,0)),"-")</f>
        <v>9860.5400000000009</v>
      </c>
      <c r="AD165" s="301">
        <f>IFERROR(INDEX('QoL DATA'!$C$17:$WWY$228,MATCH($B165,'QoL DATA'!$A$17:$A$228,0),MATCH(AD$3,'QoL DATA'!$C$16:$WWY$16,0)),"-")</f>
        <v>8.4761153726670972</v>
      </c>
      <c r="AE165" s="301">
        <f>IFERROR(INDEX('QoL DATA'!$C$17:$WWY$228,MATCH($B165,'QoL DATA'!$A$17:$A$228,0),MATCH(AE$3,'QoL DATA'!$C$16:$WWY$16,0)),"-")</f>
        <v>33.574091332712023</v>
      </c>
      <c r="AF165" s="301">
        <f>IFERROR(INDEX('QoL DATA'!$C$17:$WWY$228,MATCH($B165,'QoL DATA'!$A$17:$A$228,0),MATCH(AF$3,'QoL DATA'!$C$16:$WWY$16,0)),"-")</f>
        <v>16.5</v>
      </c>
      <c r="AG165" s="301">
        <f>IFERROR(INDEX('QoL DATA'!$C$17:$WWY$228,MATCH($B165,'QoL DATA'!$A$17:$A$228,0),MATCH(AG$3,'QoL DATA'!$C$16:$WWY$16,0)),"-")</f>
        <v>23.34</v>
      </c>
      <c r="AH165" s="301" t="str">
        <f>IFERROR(INDEX('QoL DATA'!$C$17:$WWY$228,MATCH($B165,'QoL DATA'!$A$17:$A$228,0),MATCH(AH$3,'QoL DATA'!$C$16:$WWY$16,0)),"-")</f>
        <v>-</v>
      </c>
      <c r="AI165" s="301">
        <f>IFERROR(INDEX('QoL DATA'!$C$17:$WWY$228,MATCH($B165,'QoL DATA'!$A$17:$A$228,0),MATCH(AI$3,'QoL DATA'!$C$16:$WWY$16,0)),"-")</f>
        <v>3.7372120131651125</v>
      </c>
      <c r="AJ165" s="301">
        <f>IFERROR(INDEX('QoL DATA'!$C$17:$WWY$228,MATCH($B165,'QoL DATA'!$A$17:$A$228,0),MATCH(AJ$3,'QoL DATA'!$C$16:$WWY$16,0)),"-")</f>
        <v>89.024956336381763</v>
      </c>
      <c r="AK165" s="301">
        <f>IFERROR(INDEX('QoL DATA'!$C$17:$WWY$228,MATCH($B165,'QoL DATA'!$A$17:$A$228,0),MATCH(AK$3,'QoL DATA'!$C$16:$WWY$16,0)),"-")</f>
        <v>17.38</v>
      </c>
      <c r="AL165" s="301">
        <f>IFERROR(INDEX('QoL DATA'!$C$17:$WWY$228,MATCH($B165,'QoL DATA'!$A$17:$A$228,0),MATCH(AL$3,'QoL DATA'!$C$16:$WWY$16,0)),"-")</f>
        <v>16.96</v>
      </c>
      <c r="AM165" s="301">
        <f>IFERROR(INDEX('QoL DATA'!$C$17:$WWY$228,MATCH($B165,'QoL DATA'!$A$17:$A$228,0),MATCH(AM$3,'QoL DATA'!$C$16:$WWY$16,0)),"-")</f>
        <v>7.3</v>
      </c>
      <c r="AN165" s="301">
        <f>IFERROR(INDEX('QoL DATA'!$C$17:$WWY$228,MATCH($B165,'QoL DATA'!$A$17:$A$228,0),MATCH(AN$3,'QoL DATA'!$C$16:$WWY$16,0)),"-")</f>
        <v>64.09</v>
      </c>
      <c r="AO165" s="301">
        <f>IFERROR(INDEX('QoL DATA'!$C$17:$WWY$228,MATCH($B165,'QoL DATA'!$A$17:$A$228,0),MATCH(AO$3,'QoL DATA'!$C$16:$WWY$16,0)),"-")</f>
        <v>2.777902270103886</v>
      </c>
      <c r="AP165" s="301">
        <f>IFERROR(INDEX('QoL DATA'!$C$17:$WWY$228,MATCH($B165,'QoL DATA'!$A$17:$A$228,0),MATCH(AP$3,'QoL DATA'!$C$16:$WWY$16,0)),"-")</f>
        <v>54.12</v>
      </c>
      <c r="AQ165" s="301">
        <f>IFERROR(INDEX('QoL DATA'!$C$17:$WWY$228,MATCH($B165,'QoL DATA'!$A$17:$A$228,0),MATCH(AQ$3,'QoL DATA'!$C$16:$WWY$16,0)),"-")</f>
        <v>50.846332558911392</v>
      </c>
      <c r="AR165" s="301">
        <f>IFERROR(INDEX('QoL DATA'!$C$17:$WWY$228,MATCH($B165,'QoL DATA'!$A$17:$A$228,0),MATCH(AR$3,'QoL DATA'!$C$16:$WWY$16,0)),"-")</f>
        <v>3.57</v>
      </c>
      <c r="AS165" s="301">
        <f>IFERROR(INDEX('QoL DATA'!$C$17:$WWY$228,MATCH($B165,'QoL DATA'!$A$17:$A$228,0),MATCH(AS$3,'QoL DATA'!$C$16:$WWY$16,0)),"-")</f>
        <v>7.3380169337115966</v>
      </c>
      <c r="AT165" s="301">
        <f>IFERROR(INDEX('QoL DATA'!$C$17:$WWY$228,MATCH($B165,'QoL DATA'!$A$17:$A$228,0),MATCH(AT$3,'QoL DATA'!$C$16:$WWY$16,0)),"-")</f>
        <v>30.396555752679756</v>
      </c>
      <c r="AU165" s="327"/>
    </row>
    <row r="166" spans="1:47">
      <c r="A166" s="325" t="str">
        <f>'TQoL Indexes'!B144</f>
        <v>Radeče</v>
      </c>
      <c r="B166" s="326">
        <f>'TQoL Indexes'!C144</f>
        <v>99</v>
      </c>
      <c r="C166" s="301">
        <f>IFERROR(INDEX('QoL DATA'!$C$17:$WWY$228,MATCH($B166,'QoL DATA'!$A$17:$A$228,0),MATCH(C$3,'QoL DATA'!$C$16:$WWY$16,0)),"-")</f>
        <v>77.615262321144669</v>
      </c>
      <c r="D166" s="301">
        <f>IFERROR(INDEX('QoL DATA'!$C$17:$WWY$228,MATCH($B166,'QoL DATA'!$A$17:$A$228,0),MATCH(D$3,'QoL DATA'!$C$16:$WWY$16,0)),"-")</f>
        <v>82.4</v>
      </c>
      <c r="E166" s="301">
        <f>IFERROR(INDEX('QoL DATA'!$C$17:$WWY$228,MATCH($B166,'QoL DATA'!$A$17:$A$228,0),MATCH(E$3,'QoL DATA'!$C$16:$WWY$16,0)),"-")</f>
        <v>188.6</v>
      </c>
      <c r="F166" s="301">
        <f>IFERROR(INDEX('QoL DATA'!$C$17:$WWY$228,MATCH($B166,'QoL DATA'!$A$17:$A$228,0),MATCH(F$3,'QoL DATA'!$C$16:$WWY$16,0)),"-")</f>
        <v>88.700023940627247</v>
      </c>
      <c r="G166" s="301">
        <f>IFERROR(INDEX('QoL DATA'!$C$17:$WWY$228,MATCH($B166,'QoL DATA'!$A$17:$A$228,0),MATCH(G$3,'QoL DATA'!$C$16:$WWY$16,0)),"-")</f>
        <v>85.491979889873122</v>
      </c>
      <c r="H166" s="301">
        <f>IFERROR(INDEX('QoL DATA'!$C$17:$WWY$228,MATCH($B166,'QoL DATA'!$A$17:$A$228,0),MATCH(H$3,'QoL DATA'!$C$16:$WWY$16,0)),"-")</f>
        <v>4</v>
      </c>
      <c r="I166" s="301">
        <f>IFERROR(INDEX('QoL DATA'!$C$17:$WWY$228,MATCH($B166,'QoL DATA'!$A$17:$A$228,0),MATCH(I$3,'QoL DATA'!$C$16:$WWY$16,0)),"-")</f>
        <v>48.383262006657155</v>
      </c>
      <c r="J166" s="301">
        <f>IFERROR(INDEX('QoL DATA'!$C$17:$WWY$228,MATCH($B166,'QoL DATA'!$A$17:$A$228,0),MATCH(J$3,'QoL DATA'!$C$16:$WWY$16,0)),"-")</f>
        <v>88.173330141249707</v>
      </c>
      <c r="K166" s="301">
        <f>IFERROR(INDEX('QoL DATA'!$C$17:$WWY$228,MATCH($B166,'QoL DATA'!$A$17:$A$228,0),MATCH(K$3,'QoL DATA'!$C$16:$WWY$16,0)),"-")</f>
        <v>44.44</v>
      </c>
      <c r="L166" s="301">
        <f>IFERROR(INDEX('QoL DATA'!$C$17:$WWY$228,MATCH($B166,'QoL DATA'!$A$17:$A$228,0),MATCH(L$3,'QoL DATA'!$C$16:$WWY$16,0)),"-")</f>
        <v>10.161662817551962</v>
      </c>
      <c r="M166" s="301">
        <f>IFERROR(INDEX('QoL DATA'!$C$17:$WWY$228,MATCH($B166,'QoL DATA'!$A$17:$A$228,0),MATCH(M$3,'QoL DATA'!$C$16:$WWY$16,0)),"-")</f>
        <v>34.4</v>
      </c>
      <c r="N166" s="301">
        <f>IFERROR(INDEX('QoL DATA'!$C$17:$WWY$228,MATCH($B166,'QoL DATA'!$A$17:$A$228,0),MATCH(N$3,'QoL DATA'!$C$16:$WWY$16,0)),"-")</f>
        <v>59.3</v>
      </c>
      <c r="O166" s="301">
        <f>IFERROR(INDEX('QoL DATA'!$C$17:$WWY$228,MATCH($B166,'QoL DATA'!$A$17:$A$228,0),MATCH(O$3,'QoL DATA'!$C$16:$WWY$16,0)),"-")</f>
        <v>1.5506035731530663</v>
      </c>
      <c r="P166" s="301">
        <f>IFERROR(INDEX('QoL DATA'!$C$17:$WWY$228,MATCH($B166,'QoL DATA'!$A$17:$A$228,0),MATCH(P$3,'QoL DATA'!$C$16:$WWY$16,0)),"-")</f>
        <v>64.041177878860424</v>
      </c>
      <c r="Q166" s="301" t="str">
        <f>IFERROR(INDEX('QoL DATA'!$C$17:$WWY$228,MATCH($B166,'QoL DATA'!$A$17:$A$228,0),MATCH(Q$3,'QoL DATA'!$C$16:$WWY$16,0)),"-")</f>
        <v>-</v>
      </c>
      <c r="R166" s="301" t="str">
        <f>IFERROR(INDEX('QoL DATA'!$C$17:$WWY$228,MATCH($B166,'QoL DATA'!$A$17:$A$228,0),MATCH(R$3,'QoL DATA'!$C$16:$WWY$16,0)),"-")</f>
        <v>-</v>
      </c>
      <c r="S166" s="301">
        <f>IFERROR(INDEX('QoL DATA'!$C$17:$WWY$228,MATCH($B166,'QoL DATA'!$A$17:$A$228,0),MATCH(S$3,'QoL DATA'!$C$16:$WWY$16,0)),"-")</f>
        <v>167.90597265531304</v>
      </c>
      <c r="T166" s="301">
        <f>IFERROR(INDEX('QoL DATA'!$C$17:$WWY$228,MATCH($B166,'QoL DATA'!$A$17:$A$228,0),MATCH(T$3,'QoL DATA'!$C$16:$WWY$16,0)),"-")</f>
        <v>6.0988608624898291</v>
      </c>
      <c r="U166" s="301">
        <f>IFERROR(INDEX('QoL DATA'!$C$17:$WWY$228,MATCH($B166,'QoL DATA'!$A$17:$A$228,0),MATCH(U$3,'QoL DATA'!$C$16:$WWY$16,0)),"-")</f>
        <v>68.924094283626019</v>
      </c>
      <c r="V166" s="301">
        <f>IFERROR(INDEX('QoL DATA'!$C$17:$WWY$228,MATCH($B166,'QoL DATA'!$A$17:$A$228,0),MATCH(V$3,'QoL DATA'!$C$16:$WWY$16,0)),"-")</f>
        <v>0.85618393917500002</v>
      </c>
      <c r="W166" s="301">
        <f>IFERROR(INDEX('QoL DATA'!$C$17:$WWY$228,MATCH($B166,'QoL DATA'!$A$17:$A$228,0),MATCH(W$3,'QoL DATA'!$C$16:$WWY$16,0)),"-")</f>
        <v>35.096659725000002</v>
      </c>
      <c r="X166" s="301" t="str">
        <f>IFERROR(INDEX('QoL DATA'!$C$17:$WWY$228,MATCH($B166,'QoL DATA'!$A$17:$A$228,0),MATCH(X$3,'QoL DATA'!$C$16:$WWY$16,0)),"-")</f>
        <v>-</v>
      </c>
      <c r="Y166" s="301">
        <f>IFERROR(INDEX('QoL DATA'!$C$17:$WWY$228,MATCH($B166,'QoL DATA'!$A$17:$A$228,0),MATCH(Y$3,'QoL DATA'!$C$16:$WWY$16,0)),"-")</f>
        <v>1051.6400000000001</v>
      </c>
      <c r="Z166" s="301">
        <f>IFERROR(INDEX('QoL DATA'!$C$17:$WWY$228,MATCH($B166,'QoL DATA'!$A$17:$A$228,0),MATCH(Z$3,'QoL DATA'!$C$16:$WWY$16,0)),"-")</f>
        <v>7.21</v>
      </c>
      <c r="AA166" s="301">
        <f>IFERROR(INDEX('QoL DATA'!$C$17:$WWY$228,MATCH($B166,'QoL DATA'!$A$17:$A$228,0),MATCH(AA$3,'QoL DATA'!$C$16:$WWY$16,0)),"-")</f>
        <v>6.9977373982412355E-2</v>
      </c>
      <c r="AB166" s="301">
        <f>IFERROR(INDEX('QoL DATA'!$C$17:$WWY$228,MATCH($B166,'QoL DATA'!$A$17:$A$228,0),MATCH(AB$3,'QoL DATA'!$C$16:$WWY$16,0)),"-")</f>
        <v>1.69</v>
      </c>
      <c r="AC166" s="301">
        <f>IFERROR(INDEX('QoL DATA'!$C$17:$WWY$228,MATCH($B166,'QoL DATA'!$A$17:$A$228,0),MATCH(AC$3,'QoL DATA'!$C$16:$WWY$16,0)),"-")</f>
        <v>9938.59</v>
      </c>
      <c r="AD166" s="301">
        <f>IFERROR(INDEX('QoL DATA'!$C$17:$WWY$228,MATCH($B166,'QoL DATA'!$A$17:$A$228,0),MATCH(AD$3,'QoL DATA'!$C$16:$WWY$16,0)),"-")</f>
        <v>8.5421906165987327</v>
      </c>
      <c r="AE166" s="301">
        <f>IFERROR(INDEX('QoL DATA'!$C$17:$WWY$228,MATCH($B166,'QoL DATA'!$A$17:$A$228,0),MATCH(AE$3,'QoL DATA'!$C$16:$WWY$16,0)),"-")</f>
        <v>26.086956521739129</v>
      </c>
      <c r="AF166" s="301">
        <f>IFERROR(INDEX('QoL DATA'!$C$17:$WWY$228,MATCH($B166,'QoL DATA'!$A$17:$A$228,0),MATCH(AF$3,'QoL DATA'!$C$16:$WWY$16,0)),"-")</f>
        <v>9.4</v>
      </c>
      <c r="AG166" s="301">
        <f>IFERROR(INDEX('QoL DATA'!$C$17:$WWY$228,MATCH($B166,'QoL DATA'!$A$17:$A$228,0),MATCH(AG$3,'QoL DATA'!$C$16:$WWY$16,0)),"-")</f>
        <v>18.95</v>
      </c>
      <c r="AH166" s="301" t="str">
        <f>IFERROR(INDEX('QoL DATA'!$C$17:$WWY$228,MATCH($B166,'QoL DATA'!$A$17:$A$228,0),MATCH(AH$3,'QoL DATA'!$C$16:$WWY$16,0)),"-")</f>
        <v>-</v>
      </c>
      <c r="AI166" s="301">
        <f>IFERROR(INDEX('QoL DATA'!$C$17:$WWY$228,MATCH($B166,'QoL DATA'!$A$17:$A$228,0),MATCH(AI$3,'QoL DATA'!$C$16:$WWY$16,0)),"-")</f>
        <v>0</v>
      </c>
      <c r="AJ166" s="301">
        <f>IFERROR(INDEX('QoL DATA'!$C$17:$WWY$228,MATCH($B166,'QoL DATA'!$A$17:$A$228,0),MATCH(AJ$3,'QoL DATA'!$C$16:$WWY$16,0)),"-")</f>
        <v>84.018443468976145</v>
      </c>
      <c r="AK166" s="301">
        <f>IFERROR(INDEX('QoL DATA'!$C$17:$WWY$228,MATCH($B166,'QoL DATA'!$A$17:$A$228,0),MATCH(AK$3,'QoL DATA'!$C$16:$WWY$16,0)),"-")</f>
        <v>33.03</v>
      </c>
      <c r="AL166" s="301">
        <f>IFERROR(INDEX('QoL DATA'!$C$17:$WWY$228,MATCH($B166,'QoL DATA'!$A$17:$A$228,0),MATCH(AL$3,'QoL DATA'!$C$16:$WWY$16,0)),"-")</f>
        <v>15.32</v>
      </c>
      <c r="AM166" s="301">
        <f>IFERROR(INDEX('QoL DATA'!$C$17:$WWY$228,MATCH($B166,'QoL DATA'!$A$17:$A$228,0),MATCH(AM$3,'QoL DATA'!$C$16:$WWY$16,0)),"-")</f>
        <v>7.2</v>
      </c>
      <c r="AN166" s="301">
        <f>IFERROR(INDEX('QoL DATA'!$C$17:$WWY$228,MATCH($B166,'QoL DATA'!$A$17:$A$228,0),MATCH(AN$3,'QoL DATA'!$C$16:$WWY$16,0)),"-")</f>
        <v>65.23</v>
      </c>
      <c r="AO166" s="301">
        <f>IFERROR(INDEX('QoL DATA'!$C$17:$WWY$228,MATCH($B166,'QoL DATA'!$A$17:$A$228,0),MATCH(AO$3,'QoL DATA'!$C$16:$WWY$16,0)),"-")</f>
        <v>1.774822905536428</v>
      </c>
      <c r="AP166" s="301">
        <f>IFERROR(INDEX('QoL DATA'!$C$17:$WWY$228,MATCH($B166,'QoL DATA'!$A$17:$A$228,0),MATCH(AP$3,'QoL DATA'!$C$16:$WWY$16,0)),"-")</f>
        <v>60.09</v>
      </c>
      <c r="AQ166" s="301">
        <f>IFERROR(INDEX('QoL DATA'!$C$17:$WWY$228,MATCH($B166,'QoL DATA'!$A$17:$A$228,0),MATCH(AQ$3,'QoL DATA'!$C$16:$WWY$16,0)),"-")</f>
        <v>62.637969094922738</v>
      </c>
      <c r="AR166" s="301">
        <f>IFERROR(INDEX('QoL DATA'!$C$17:$WWY$228,MATCH($B166,'QoL DATA'!$A$17:$A$228,0),MATCH(AR$3,'QoL DATA'!$C$16:$WWY$16,0)),"-")</f>
        <v>3.87</v>
      </c>
      <c r="AS166" s="301">
        <f>IFERROR(INDEX('QoL DATA'!$C$17:$WWY$228,MATCH($B166,'QoL DATA'!$A$17:$A$228,0),MATCH(AS$3,'QoL DATA'!$C$16:$WWY$16,0)),"-")</f>
        <v>5.9842215257849158</v>
      </c>
      <c r="AT166" s="301">
        <f>IFERROR(INDEX('QoL DATA'!$C$17:$WWY$228,MATCH($B166,'QoL DATA'!$A$17:$A$228,0),MATCH(AT$3,'QoL DATA'!$C$16:$WWY$16,0)),"-")</f>
        <v>65.026980800444321</v>
      </c>
      <c r="AU166" s="327"/>
    </row>
    <row r="167" spans="1:47">
      <c r="A167" s="325" t="str">
        <f>'TQoL Indexes'!B145</f>
        <v>Radenci</v>
      </c>
      <c r="B167" s="326">
        <f>'TQoL Indexes'!C145</f>
        <v>100</v>
      </c>
      <c r="C167" s="301">
        <f>IFERROR(INDEX('QoL DATA'!$C$17:$WWY$228,MATCH($B167,'QoL DATA'!$A$17:$A$228,0),MATCH(C$3,'QoL DATA'!$C$16:$WWY$16,0)),"-")</f>
        <v>96.9</v>
      </c>
      <c r="D167" s="301">
        <f>IFERROR(INDEX('QoL DATA'!$C$17:$WWY$228,MATCH($B167,'QoL DATA'!$A$17:$A$228,0),MATCH(D$3,'QoL DATA'!$C$16:$WWY$16,0)),"-")</f>
        <v>90.6</v>
      </c>
      <c r="E167" s="301">
        <f>IFERROR(INDEX('QoL DATA'!$C$17:$WWY$228,MATCH($B167,'QoL DATA'!$A$17:$A$228,0),MATCH(E$3,'QoL DATA'!$C$16:$WWY$16,0)),"-")</f>
        <v>416.1</v>
      </c>
      <c r="F167" s="301">
        <f>IFERROR(INDEX('QoL DATA'!$C$17:$WWY$228,MATCH($B167,'QoL DATA'!$A$17:$A$228,0),MATCH(F$3,'QoL DATA'!$C$16:$WWY$16,0)),"-")</f>
        <v>67.145631067961162</v>
      </c>
      <c r="G167" s="301">
        <f>IFERROR(INDEX('QoL DATA'!$C$17:$WWY$228,MATCH($B167,'QoL DATA'!$A$17:$A$228,0),MATCH(G$3,'QoL DATA'!$C$16:$WWY$16,0)),"-")</f>
        <v>96.271844660194176</v>
      </c>
      <c r="H167" s="301">
        <f>IFERROR(INDEX('QoL DATA'!$C$17:$WWY$228,MATCH($B167,'QoL DATA'!$A$17:$A$228,0),MATCH(H$3,'QoL DATA'!$C$16:$WWY$16,0)),"-")</f>
        <v>3</v>
      </c>
      <c r="I167" s="301">
        <f>IFERROR(INDEX('QoL DATA'!$C$17:$WWY$228,MATCH($B167,'QoL DATA'!$A$17:$A$228,0),MATCH(I$3,'QoL DATA'!$C$16:$WWY$16,0)),"-")</f>
        <v>79.711538461538467</v>
      </c>
      <c r="J167" s="301">
        <f>IFERROR(INDEX('QoL DATA'!$C$17:$WWY$228,MATCH($B167,'QoL DATA'!$A$17:$A$228,0),MATCH(J$3,'QoL DATA'!$C$16:$WWY$16,0)),"-")</f>
        <v>99.22330097087378</v>
      </c>
      <c r="K167" s="301">
        <f>IFERROR(INDEX('QoL DATA'!$C$17:$WWY$228,MATCH($B167,'QoL DATA'!$A$17:$A$228,0),MATCH(K$3,'QoL DATA'!$C$16:$WWY$16,0)),"-")</f>
        <v>19.059999999999999</v>
      </c>
      <c r="L167" s="301">
        <f>IFERROR(INDEX('QoL DATA'!$C$17:$WWY$228,MATCH($B167,'QoL DATA'!$A$17:$A$228,0),MATCH(L$3,'QoL DATA'!$C$16:$WWY$16,0)),"-")</f>
        <v>0</v>
      </c>
      <c r="M167" s="301">
        <f>IFERROR(INDEX('QoL DATA'!$C$17:$WWY$228,MATCH($B167,'QoL DATA'!$A$17:$A$228,0),MATCH(M$3,'QoL DATA'!$C$16:$WWY$16,0)),"-")</f>
        <v>29.4</v>
      </c>
      <c r="N167" s="301">
        <f>IFERROR(INDEX('QoL DATA'!$C$17:$WWY$228,MATCH($B167,'QoL DATA'!$A$17:$A$228,0),MATCH(N$3,'QoL DATA'!$C$16:$WWY$16,0)),"-")</f>
        <v>76.5</v>
      </c>
      <c r="O167" s="301">
        <f>IFERROR(INDEX('QoL DATA'!$C$17:$WWY$228,MATCH($B167,'QoL DATA'!$A$17:$A$228,0),MATCH(O$3,'QoL DATA'!$C$16:$WWY$16,0)),"-")</f>
        <v>1.6227786438035854</v>
      </c>
      <c r="P167" s="301">
        <f>IFERROR(INDEX('QoL DATA'!$C$17:$WWY$228,MATCH($B167,'QoL DATA'!$A$17:$A$228,0),MATCH(P$3,'QoL DATA'!$C$16:$WWY$16,0)),"-")</f>
        <v>67.883495145631073</v>
      </c>
      <c r="Q167" s="301" t="str">
        <f>IFERROR(INDEX('QoL DATA'!$C$17:$WWY$228,MATCH($B167,'QoL DATA'!$A$17:$A$228,0),MATCH(Q$3,'QoL DATA'!$C$16:$WWY$16,0)),"-")</f>
        <v>-</v>
      </c>
      <c r="R167" s="301" t="str">
        <f>IFERROR(INDEX('QoL DATA'!$C$17:$WWY$228,MATCH($B167,'QoL DATA'!$A$17:$A$228,0),MATCH(R$3,'QoL DATA'!$C$16:$WWY$16,0)),"-")</f>
        <v>-</v>
      </c>
      <c r="S167" s="301">
        <f>IFERROR(INDEX('QoL DATA'!$C$17:$WWY$228,MATCH($B167,'QoL DATA'!$A$17:$A$228,0),MATCH(S$3,'QoL DATA'!$C$16:$WWY$16,0)),"-")</f>
        <v>19.580967299784607</v>
      </c>
      <c r="T167" s="301">
        <f>IFERROR(INDEX('QoL DATA'!$C$17:$WWY$228,MATCH($B167,'QoL DATA'!$A$17:$A$228,0),MATCH(T$3,'QoL DATA'!$C$16:$WWY$16,0)),"-")</f>
        <v>1.811529933481153</v>
      </c>
      <c r="U167" s="301">
        <f>IFERROR(INDEX('QoL DATA'!$C$17:$WWY$228,MATCH($B167,'QoL DATA'!$A$17:$A$228,0),MATCH(U$3,'QoL DATA'!$C$16:$WWY$16,0)),"-")</f>
        <v>29.102110151253999</v>
      </c>
      <c r="V167" s="301">
        <f>IFERROR(INDEX('QoL DATA'!$C$17:$WWY$228,MATCH($B167,'QoL DATA'!$A$17:$A$228,0),MATCH(V$3,'QoL DATA'!$C$16:$WWY$16,0)),"-")</f>
        <v>1.1994405883199999</v>
      </c>
      <c r="W167" s="301">
        <f>IFERROR(INDEX('QoL DATA'!$C$17:$WWY$228,MATCH($B167,'QoL DATA'!$A$17:$A$228,0),MATCH(W$3,'QoL DATA'!$C$16:$WWY$16,0)),"-")</f>
        <v>18.5542640199</v>
      </c>
      <c r="X167" s="301" t="str">
        <f>IFERROR(INDEX('QoL DATA'!$C$17:$WWY$228,MATCH($B167,'QoL DATA'!$A$17:$A$228,0),MATCH(X$3,'QoL DATA'!$C$16:$WWY$16,0)),"-")</f>
        <v>-</v>
      </c>
      <c r="Y167" s="301">
        <f>IFERROR(INDEX('QoL DATA'!$C$17:$WWY$228,MATCH($B167,'QoL DATA'!$A$17:$A$228,0),MATCH(Y$3,'QoL DATA'!$C$16:$WWY$16,0)),"-")</f>
        <v>1064.2</v>
      </c>
      <c r="Z167" s="301">
        <f>IFERROR(INDEX('QoL DATA'!$C$17:$WWY$228,MATCH($B167,'QoL DATA'!$A$17:$A$228,0),MATCH(Z$3,'QoL DATA'!$C$16:$WWY$16,0)),"-")</f>
        <v>4.79</v>
      </c>
      <c r="AA167" s="301">
        <f>IFERROR(INDEX('QoL DATA'!$C$17:$WWY$228,MATCH($B167,'QoL DATA'!$A$17:$A$228,0),MATCH(AA$3,'QoL DATA'!$C$16:$WWY$16,0)),"-")</f>
        <v>1.9288263091908571E-2</v>
      </c>
      <c r="AB167" s="301">
        <f>IFERROR(INDEX('QoL DATA'!$C$17:$WWY$228,MATCH($B167,'QoL DATA'!$A$17:$A$228,0),MATCH(AB$3,'QoL DATA'!$C$16:$WWY$16,0)),"-")</f>
        <v>1.39</v>
      </c>
      <c r="AC167" s="301">
        <f>IFERROR(INDEX('QoL DATA'!$C$17:$WWY$228,MATCH($B167,'QoL DATA'!$A$17:$A$228,0),MATCH(AC$3,'QoL DATA'!$C$16:$WWY$16,0)),"-")</f>
        <v>9242.36</v>
      </c>
      <c r="AD167" s="301">
        <f>IFERROR(INDEX('QoL DATA'!$C$17:$WWY$228,MATCH($B167,'QoL DATA'!$A$17:$A$228,0),MATCH(AD$3,'QoL DATA'!$C$16:$WWY$16,0)),"-")</f>
        <v>10.734946630815612</v>
      </c>
      <c r="AE167" s="301">
        <f>IFERROR(INDEX('QoL DATA'!$C$17:$WWY$228,MATCH($B167,'QoL DATA'!$A$17:$A$228,0),MATCH(AE$3,'QoL DATA'!$C$16:$WWY$16,0)),"-")</f>
        <v>26.153287322920448</v>
      </c>
      <c r="AF167" s="301">
        <f>IFERROR(INDEX('QoL DATA'!$C$17:$WWY$228,MATCH($B167,'QoL DATA'!$A$17:$A$228,0),MATCH(AF$3,'QoL DATA'!$C$16:$WWY$16,0)),"-")</f>
        <v>15.1</v>
      </c>
      <c r="AG167" s="301">
        <f>IFERROR(INDEX('QoL DATA'!$C$17:$WWY$228,MATCH($B167,'QoL DATA'!$A$17:$A$228,0),MATCH(AG$3,'QoL DATA'!$C$16:$WWY$16,0)),"-")</f>
        <v>19.22</v>
      </c>
      <c r="AH167" s="301" t="str">
        <f>IFERROR(INDEX('QoL DATA'!$C$17:$WWY$228,MATCH($B167,'QoL DATA'!$A$17:$A$228,0),MATCH(AH$3,'QoL DATA'!$C$16:$WWY$16,0)),"-")</f>
        <v>-</v>
      </c>
      <c r="AI167" s="301">
        <f>IFERROR(INDEX('QoL DATA'!$C$17:$WWY$228,MATCH($B167,'QoL DATA'!$A$17:$A$228,0),MATCH(AI$3,'QoL DATA'!$C$16:$WWY$16,0)),"-")</f>
        <v>16.763290034897249</v>
      </c>
      <c r="AJ167" s="301">
        <f>IFERROR(INDEX('QoL DATA'!$C$17:$WWY$228,MATCH($B167,'QoL DATA'!$A$17:$A$228,0),MATCH(AJ$3,'QoL DATA'!$C$16:$WWY$16,0)),"-")</f>
        <v>123.51817440279665</v>
      </c>
      <c r="AK167" s="301">
        <f>IFERROR(INDEX('QoL DATA'!$C$17:$WWY$228,MATCH($B167,'QoL DATA'!$A$17:$A$228,0),MATCH(AK$3,'QoL DATA'!$C$16:$WWY$16,0)),"-")</f>
        <v>16.47</v>
      </c>
      <c r="AL167" s="301">
        <f>IFERROR(INDEX('QoL DATA'!$C$17:$WWY$228,MATCH($B167,'QoL DATA'!$A$17:$A$228,0),MATCH(AL$3,'QoL DATA'!$C$16:$WWY$16,0)),"-")</f>
        <v>14.22</v>
      </c>
      <c r="AM167" s="301">
        <f>IFERROR(INDEX('QoL DATA'!$C$17:$WWY$228,MATCH($B167,'QoL DATA'!$A$17:$A$228,0),MATCH(AM$3,'QoL DATA'!$C$16:$WWY$16,0)),"-")</f>
        <v>6.9</v>
      </c>
      <c r="AN167" s="301">
        <f>IFERROR(INDEX('QoL DATA'!$C$17:$WWY$228,MATCH($B167,'QoL DATA'!$A$17:$A$228,0),MATCH(AN$3,'QoL DATA'!$C$16:$WWY$16,0)),"-")</f>
        <v>60.78</v>
      </c>
      <c r="AO167" s="301">
        <f>IFERROR(INDEX('QoL DATA'!$C$17:$WWY$228,MATCH($B167,'QoL DATA'!$A$17:$A$228,0),MATCH(AO$3,'QoL DATA'!$C$16:$WWY$16,0)),"-")</f>
        <v>2.0869785656841149</v>
      </c>
      <c r="AP167" s="301">
        <f>IFERROR(INDEX('QoL DATA'!$C$17:$WWY$228,MATCH($B167,'QoL DATA'!$A$17:$A$228,0),MATCH(AP$3,'QoL DATA'!$C$16:$WWY$16,0)),"-")</f>
        <v>68.64</v>
      </c>
      <c r="AQ167" s="301">
        <f>IFERROR(INDEX('QoL DATA'!$C$17:$WWY$228,MATCH($B167,'QoL DATA'!$A$17:$A$228,0),MATCH(AQ$3,'QoL DATA'!$C$16:$WWY$16,0)),"-")</f>
        <v>53.877925653969719</v>
      </c>
      <c r="AR167" s="301">
        <f>IFERROR(INDEX('QoL DATA'!$C$17:$WWY$228,MATCH($B167,'QoL DATA'!$A$17:$A$228,0),MATCH(AR$3,'QoL DATA'!$C$16:$WWY$16,0)),"-")</f>
        <v>3.72</v>
      </c>
      <c r="AS167" s="301">
        <f>IFERROR(INDEX('QoL DATA'!$C$17:$WWY$228,MATCH($B167,'QoL DATA'!$A$17:$A$228,0),MATCH(AS$3,'QoL DATA'!$C$16:$WWY$16,0)),"-")</f>
        <v>8.4994140996000489</v>
      </c>
      <c r="AT167" s="301">
        <f>IFERROR(INDEX('QoL DATA'!$C$17:$WWY$228,MATCH($B167,'QoL DATA'!$A$17:$A$228,0),MATCH(AT$3,'QoL DATA'!$C$16:$WWY$16,0)),"-")</f>
        <v>25.16962876036855</v>
      </c>
      <c r="AU167" s="327"/>
    </row>
    <row r="168" spans="1:47">
      <c r="A168" s="325" t="str">
        <f>'TQoL Indexes'!B146</f>
        <v>Radlje ob Dravi</v>
      </c>
      <c r="B168" s="326">
        <f>'TQoL Indexes'!C146</f>
        <v>101</v>
      </c>
      <c r="C168" s="301">
        <f>IFERROR(INDEX('QoL DATA'!$C$17:$WWY$228,MATCH($B168,'QoL DATA'!$A$17:$A$228,0),MATCH(C$3,'QoL DATA'!$C$16:$WWY$16,0)),"-")</f>
        <v>95.7</v>
      </c>
      <c r="D168" s="301">
        <f>IFERROR(INDEX('QoL DATA'!$C$17:$WWY$228,MATCH($B168,'QoL DATA'!$A$17:$A$228,0),MATCH(D$3,'QoL DATA'!$C$16:$WWY$16,0)),"-")</f>
        <v>94.8</v>
      </c>
      <c r="E168" s="301">
        <f>IFERROR(INDEX('QoL DATA'!$C$17:$WWY$228,MATCH($B168,'QoL DATA'!$A$17:$A$228,0),MATCH(E$3,'QoL DATA'!$C$16:$WWY$16,0)),"-")</f>
        <v>373.5</v>
      </c>
      <c r="F168" s="301">
        <f>IFERROR(INDEX('QoL DATA'!$C$17:$WWY$228,MATCH($B168,'QoL DATA'!$A$17:$A$228,0),MATCH(F$3,'QoL DATA'!$C$16:$WWY$16,0)),"-")</f>
        <v>84.312469985593083</v>
      </c>
      <c r="G168" s="301">
        <f>IFERROR(INDEX('QoL DATA'!$C$17:$WWY$228,MATCH($B168,'QoL DATA'!$A$17:$A$228,0),MATCH(G$3,'QoL DATA'!$C$16:$WWY$16,0)),"-")</f>
        <v>85.000800384184402</v>
      </c>
      <c r="H168" s="301">
        <f>IFERROR(INDEX('QoL DATA'!$C$17:$WWY$228,MATCH($B168,'QoL DATA'!$A$17:$A$228,0),MATCH(H$3,'QoL DATA'!$C$16:$WWY$16,0)),"-")</f>
        <v>4</v>
      </c>
      <c r="I168" s="301">
        <f>IFERROR(INDEX('QoL DATA'!$C$17:$WWY$228,MATCH($B168,'QoL DATA'!$A$17:$A$228,0),MATCH(I$3,'QoL DATA'!$C$16:$WWY$16,0)),"-")</f>
        <v>78.362853039731931</v>
      </c>
      <c r="J168" s="301">
        <f>IFERROR(INDEX('QoL DATA'!$C$17:$WWY$228,MATCH($B168,'QoL DATA'!$A$17:$A$228,0),MATCH(J$3,'QoL DATA'!$C$16:$WWY$16,0)),"-")</f>
        <v>88.138306387065796</v>
      </c>
      <c r="K168" s="301">
        <f>IFERROR(INDEX('QoL DATA'!$C$17:$WWY$228,MATCH($B168,'QoL DATA'!$A$17:$A$228,0),MATCH(K$3,'QoL DATA'!$C$16:$WWY$16,0)),"-")</f>
        <v>41.69</v>
      </c>
      <c r="L168" s="301">
        <f>IFERROR(INDEX('QoL DATA'!$C$17:$WWY$228,MATCH($B168,'QoL DATA'!$A$17:$A$228,0),MATCH(L$3,'QoL DATA'!$C$16:$WWY$16,0)),"-")</f>
        <v>3.4846029173419772</v>
      </c>
      <c r="M168" s="301">
        <f>IFERROR(INDEX('QoL DATA'!$C$17:$WWY$228,MATCH($B168,'QoL DATA'!$A$17:$A$228,0),MATCH(M$3,'QoL DATA'!$C$16:$WWY$16,0)),"-")</f>
        <v>47.7</v>
      </c>
      <c r="N168" s="301">
        <f>IFERROR(INDEX('QoL DATA'!$C$17:$WWY$228,MATCH($B168,'QoL DATA'!$A$17:$A$228,0),MATCH(N$3,'QoL DATA'!$C$16:$WWY$16,0)),"-")</f>
        <v>94.3</v>
      </c>
      <c r="O168" s="301">
        <f>IFERROR(INDEX('QoL DATA'!$C$17:$WWY$228,MATCH($B168,'QoL DATA'!$A$17:$A$228,0),MATCH(O$3,'QoL DATA'!$C$16:$WWY$16,0)),"-")</f>
        <v>2.211589511168663</v>
      </c>
      <c r="P168" s="301">
        <f>IFERROR(INDEX('QoL DATA'!$C$17:$WWY$228,MATCH($B168,'QoL DATA'!$A$17:$A$228,0),MATCH(P$3,'QoL DATA'!$C$16:$WWY$16,0)),"-")</f>
        <v>79.077957419561386</v>
      </c>
      <c r="Q168" s="301" t="str">
        <f>IFERROR(INDEX('QoL DATA'!$C$17:$WWY$228,MATCH($B168,'QoL DATA'!$A$17:$A$228,0),MATCH(Q$3,'QoL DATA'!$C$16:$WWY$16,0)),"-")</f>
        <v>-</v>
      </c>
      <c r="R168" s="301" t="str">
        <f>IFERROR(INDEX('QoL DATA'!$C$17:$WWY$228,MATCH($B168,'QoL DATA'!$A$17:$A$228,0),MATCH(R$3,'QoL DATA'!$C$16:$WWY$16,0)),"-")</f>
        <v>-</v>
      </c>
      <c r="S168" s="301">
        <f>IFERROR(INDEX('QoL DATA'!$C$17:$WWY$228,MATCH($B168,'QoL DATA'!$A$17:$A$228,0),MATCH(S$3,'QoL DATA'!$C$16:$WWY$16,0)),"-")</f>
        <v>32.346757237586935</v>
      </c>
      <c r="T168" s="301">
        <f>IFERROR(INDEX('QoL DATA'!$C$17:$WWY$228,MATCH($B168,'QoL DATA'!$A$17:$A$228,0),MATCH(T$3,'QoL DATA'!$C$16:$WWY$16,0)),"-")</f>
        <v>3.7892522470835726</v>
      </c>
      <c r="U168" s="301">
        <f>IFERROR(INDEX('QoL DATA'!$C$17:$WWY$228,MATCH($B168,'QoL DATA'!$A$17:$A$228,0),MATCH(U$3,'QoL DATA'!$C$16:$WWY$16,0)),"-")</f>
        <v>70.809089992972005</v>
      </c>
      <c r="V168" s="301">
        <f>IFERROR(INDEX('QoL DATA'!$C$17:$WWY$228,MATCH($B168,'QoL DATA'!$A$17:$A$228,0),MATCH(V$3,'QoL DATA'!$C$16:$WWY$16,0)),"-")</f>
        <v>0.78953925479499998</v>
      </c>
      <c r="W168" s="301">
        <f>IFERROR(INDEX('QoL DATA'!$C$17:$WWY$228,MATCH($B168,'QoL DATA'!$A$17:$A$228,0),MATCH(W$3,'QoL DATA'!$C$16:$WWY$16,0)),"-")</f>
        <v>68.462935224700004</v>
      </c>
      <c r="X168" s="301" t="str">
        <f>IFERROR(INDEX('QoL DATA'!$C$17:$WWY$228,MATCH($B168,'QoL DATA'!$A$17:$A$228,0),MATCH(X$3,'QoL DATA'!$C$16:$WWY$16,0)),"-")</f>
        <v>-</v>
      </c>
      <c r="Y168" s="301">
        <f>IFERROR(INDEX('QoL DATA'!$C$17:$WWY$228,MATCH($B168,'QoL DATA'!$A$17:$A$228,0),MATCH(Y$3,'QoL DATA'!$C$16:$WWY$16,0)),"-")</f>
        <v>978.22</v>
      </c>
      <c r="Z168" s="301">
        <f>IFERROR(INDEX('QoL DATA'!$C$17:$WWY$228,MATCH($B168,'QoL DATA'!$A$17:$A$228,0),MATCH(Z$3,'QoL DATA'!$C$16:$WWY$16,0)),"-")</f>
        <v>4.75</v>
      </c>
      <c r="AA168" s="301">
        <f>IFERROR(INDEX('QoL DATA'!$C$17:$WWY$228,MATCH($B168,'QoL DATA'!$A$17:$A$228,0),MATCH(AA$3,'QoL DATA'!$C$16:$WWY$16,0)),"-")</f>
        <v>3.2042039155371842E-2</v>
      </c>
      <c r="AB168" s="301">
        <f>IFERROR(INDEX('QoL DATA'!$C$17:$WWY$228,MATCH($B168,'QoL DATA'!$A$17:$A$228,0),MATCH(AB$3,'QoL DATA'!$C$16:$WWY$16,0)),"-")</f>
        <v>1.81</v>
      </c>
      <c r="AC168" s="301">
        <f>IFERROR(INDEX('QoL DATA'!$C$17:$WWY$228,MATCH($B168,'QoL DATA'!$A$17:$A$228,0),MATCH(AC$3,'QoL DATA'!$C$16:$WWY$16,0)),"-")</f>
        <v>9034.98</v>
      </c>
      <c r="AD168" s="301">
        <f>IFERROR(INDEX('QoL DATA'!$C$17:$WWY$228,MATCH($B168,'QoL DATA'!$A$17:$A$228,0),MATCH(AD$3,'QoL DATA'!$C$16:$WWY$16,0)),"-")</f>
        <v>10.316616742358359</v>
      </c>
      <c r="AE168" s="301">
        <f>IFERROR(INDEX('QoL DATA'!$C$17:$WWY$228,MATCH($B168,'QoL DATA'!$A$17:$A$228,0),MATCH(AE$3,'QoL DATA'!$C$16:$WWY$16,0)),"-")</f>
        <v>22.258254716981131</v>
      </c>
      <c r="AF168" s="301">
        <f>IFERROR(INDEX('QoL DATA'!$C$17:$WWY$228,MATCH($B168,'QoL DATA'!$A$17:$A$228,0),MATCH(AF$3,'QoL DATA'!$C$16:$WWY$16,0)),"-")</f>
        <v>17.7</v>
      </c>
      <c r="AG168" s="301">
        <f>IFERROR(INDEX('QoL DATA'!$C$17:$WWY$228,MATCH($B168,'QoL DATA'!$A$17:$A$228,0),MATCH(AG$3,'QoL DATA'!$C$16:$WWY$16,0)),"-")</f>
        <v>21.06</v>
      </c>
      <c r="AH168" s="301" t="str">
        <f>IFERROR(INDEX('QoL DATA'!$C$17:$WWY$228,MATCH($B168,'QoL DATA'!$A$17:$A$228,0),MATCH(AH$3,'QoL DATA'!$C$16:$WWY$16,0)),"-")</f>
        <v>-</v>
      </c>
      <c r="AI168" s="301">
        <f>IFERROR(INDEX('QoL DATA'!$C$17:$WWY$228,MATCH($B168,'QoL DATA'!$A$17:$A$228,0),MATCH(AI$3,'QoL DATA'!$C$16:$WWY$16,0)),"-")</f>
        <v>120.21150040290088</v>
      </c>
      <c r="AJ168" s="301">
        <f>IFERROR(INDEX('QoL DATA'!$C$17:$WWY$228,MATCH($B168,'QoL DATA'!$A$17:$A$228,0),MATCH(AJ$3,'QoL DATA'!$C$16:$WWY$16,0)),"-")</f>
        <v>116.21959875382716</v>
      </c>
      <c r="AK168" s="301">
        <f>IFERROR(INDEX('QoL DATA'!$C$17:$WWY$228,MATCH($B168,'QoL DATA'!$A$17:$A$228,0),MATCH(AK$3,'QoL DATA'!$C$16:$WWY$16,0)),"-")</f>
        <v>15.65</v>
      </c>
      <c r="AL168" s="301">
        <f>IFERROR(INDEX('QoL DATA'!$C$17:$WWY$228,MATCH($B168,'QoL DATA'!$A$17:$A$228,0),MATCH(AL$3,'QoL DATA'!$C$16:$WWY$16,0)),"-")</f>
        <v>15.09</v>
      </c>
      <c r="AM168" s="301">
        <f>IFERROR(INDEX('QoL DATA'!$C$17:$WWY$228,MATCH($B168,'QoL DATA'!$A$17:$A$228,0),MATCH(AM$3,'QoL DATA'!$C$16:$WWY$16,0)),"-")</f>
        <v>6.8</v>
      </c>
      <c r="AN168" s="301">
        <f>IFERROR(INDEX('QoL DATA'!$C$17:$WWY$228,MATCH($B168,'QoL DATA'!$A$17:$A$228,0),MATCH(AN$3,'QoL DATA'!$C$16:$WWY$16,0)),"-")</f>
        <v>62.88</v>
      </c>
      <c r="AO168" s="301">
        <f>IFERROR(INDEX('QoL DATA'!$C$17:$WWY$228,MATCH($B168,'QoL DATA'!$A$17:$A$228,0),MATCH(AO$3,'QoL DATA'!$C$16:$WWY$16,0)),"-")</f>
        <v>2.3789171370768076</v>
      </c>
      <c r="AP168" s="301">
        <f>IFERROR(INDEX('QoL DATA'!$C$17:$WWY$228,MATCH($B168,'QoL DATA'!$A$17:$A$228,0),MATCH(AP$3,'QoL DATA'!$C$16:$WWY$16,0)),"-")</f>
        <v>78.14</v>
      </c>
      <c r="AQ168" s="301">
        <f>IFERROR(INDEX('QoL DATA'!$C$17:$WWY$228,MATCH($B168,'QoL DATA'!$A$17:$A$228,0),MATCH(AQ$3,'QoL DATA'!$C$16:$WWY$16,0)),"-")</f>
        <v>49.837398373983739</v>
      </c>
      <c r="AR168" s="301">
        <f>IFERROR(INDEX('QoL DATA'!$C$17:$WWY$228,MATCH($B168,'QoL DATA'!$A$17:$A$228,0),MATCH(AR$3,'QoL DATA'!$C$16:$WWY$16,0)),"-")</f>
        <v>3.6</v>
      </c>
      <c r="AS168" s="301">
        <f>IFERROR(INDEX('QoL DATA'!$C$17:$WWY$228,MATCH($B168,'QoL DATA'!$A$17:$A$228,0),MATCH(AS$3,'QoL DATA'!$C$16:$WWY$16,0)),"-")</f>
        <v>3.6193313941211596</v>
      </c>
      <c r="AT168" s="301">
        <f>IFERROR(INDEX('QoL DATA'!$C$17:$WWY$228,MATCH($B168,'QoL DATA'!$A$17:$A$228,0),MATCH(AT$3,'QoL DATA'!$C$16:$WWY$16,0)),"-")</f>
        <v>65.467108692854282</v>
      </c>
      <c r="AU168" s="327"/>
    </row>
    <row r="169" spans="1:47">
      <c r="A169" s="325" t="str">
        <f>'TQoL Indexes'!B147</f>
        <v>Radovljica</v>
      </c>
      <c r="B169" s="326">
        <f>'TQoL Indexes'!C147</f>
        <v>102</v>
      </c>
      <c r="C169" s="301">
        <f>IFERROR(INDEX('QoL DATA'!$C$17:$WWY$228,MATCH($B169,'QoL DATA'!$A$17:$A$228,0),MATCH(C$3,'QoL DATA'!$C$16:$WWY$16,0)),"-")</f>
        <v>69.764560099132595</v>
      </c>
      <c r="D169" s="301">
        <f>IFERROR(INDEX('QoL DATA'!$C$17:$WWY$228,MATCH($B169,'QoL DATA'!$A$17:$A$228,0),MATCH(D$3,'QoL DATA'!$C$16:$WWY$16,0)),"-")</f>
        <v>91.9</v>
      </c>
      <c r="E169" s="301">
        <f>IFERROR(INDEX('QoL DATA'!$C$17:$WWY$228,MATCH($B169,'QoL DATA'!$A$17:$A$228,0),MATCH(E$3,'QoL DATA'!$C$16:$WWY$16,0)),"-")</f>
        <v>338.29999999999995</v>
      </c>
      <c r="F169" s="301">
        <f>IFERROR(INDEX('QoL DATA'!$C$17:$WWY$228,MATCH($B169,'QoL DATA'!$A$17:$A$228,0),MATCH(F$3,'QoL DATA'!$C$16:$WWY$16,0)),"-")</f>
        <v>75.597400603796757</v>
      </c>
      <c r="G169" s="301">
        <f>IFERROR(INDEX('QoL DATA'!$C$17:$WWY$228,MATCH($B169,'QoL DATA'!$A$17:$A$228,0),MATCH(G$3,'QoL DATA'!$C$16:$WWY$16,0)),"-")</f>
        <v>96.336284091490555</v>
      </c>
      <c r="H169" s="301">
        <f>IFERROR(INDEX('QoL DATA'!$C$17:$WWY$228,MATCH($B169,'QoL DATA'!$A$17:$A$228,0),MATCH(H$3,'QoL DATA'!$C$16:$WWY$16,0)),"-")</f>
        <v>3</v>
      </c>
      <c r="I169" s="301">
        <f>IFERROR(INDEX('QoL DATA'!$C$17:$WWY$228,MATCH($B169,'QoL DATA'!$A$17:$A$228,0),MATCH(I$3,'QoL DATA'!$C$16:$WWY$16,0)),"-")</f>
        <v>90.123010130246016</v>
      </c>
      <c r="J169" s="301">
        <f>IFERROR(INDEX('QoL DATA'!$C$17:$WWY$228,MATCH($B169,'QoL DATA'!$A$17:$A$228,0),MATCH(J$3,'QoL DATA'!$C$16:$WWY$16,0)),"-")</f>
        <v>99.278514045949962</v>
      </c>
      <c r="K169" s="301">
        <f>IFERROR(INDEX('QoL DATA'!$C$17:$WWY$228,MATCH($B169,'QoL DATA'!$A$17:$A$228,0),MATCH(K$3,'QoL DATA'!$C$16:$WWY$16,0)),"-")</f>
        <v>41.96</v>
      </c>
      <c r="L169" s="301">
        <f>IFERROR(INDEX('QoL DATA'!$C$17:$WWY$228,MATCH($B169,'QoL DATA'!$A$17:$A$228,0),MATCH(L$3,'QoL DATA'!$C$16:$WWY$16,0)),"-")</f>
        <v>0</v>
      </c>
      <c r="M169" s="301">
        <f>IFERROR(INDEX('QoL DATA'!$C$17:$WWY$228,MATCH($B169,'QoL DATA'!$A$17:$A$228,0),MATCH(M$3,'QoL DATA'!$C$16:$WWY$16,0)),"-")</f>
        <v>38.6</v>
      </c>
      <c r="N169" s="301">
        <f>IFERROR(INDEX('QoL DATA'!$C$17:$WWY$228,MATCH($B169,'QoL DATA'!$A$17:$A$228,0),MATCH(N$3,'QoL DATA'!$C$16:$WWY$16,0)),"-")</f>
        <v>88.5</v>
      </c>
      <c r="O169" s="301">
        <f>IFERROR(INDEX('QoL DATA'!$C$17:$WWY$228,MATCH($B169,'QoL DATA'!$A$17:$A$228,0),MATCH(O$3,'QoL DATA'!$C$16:$WWY$16,0)),"-")</f>
        <v>2.0826258274666385</v>
      </c>
      <c r="P169" s="301">
        <f>IFERROR(INDEX('QoL DATA'!$C$17:$WWY$228,MATCH($B169,'QoL DATA'!$A$17:$A$228,0),MATCH(P$3,'QoL DATA'!$C$16:$WWY$16,0)),"-")</f>
        <v>86.087090006652005</v>
      </c>
      <c r="Q169" s="301" t="str">
        <f>IFERROR(INDEX('QoL DATA'!$C$17:$WWY$228,MATCH($B169,'QoL DATA'!$A$17:$A$228,0),MATCH(Q$3,'QoL DATA'!$C$16:$WWY$16,0)),"-")</f>
        <v>-</v>
      </c>
      <c r="R169" s="301" t="str">
        <f>IFERROR(INDEX('QoL DATA'!$C$17:$WWY$228,MATCH($B169,'QoL DATA'!$A$17:$A$228,0),MATCH(R$3,'QoL DATA'!$C$16:$WWY$16,0)),"-")</f>
        <v>-</v>
      </c>
      <c r="S169" s="301">
        <f>IFERROR(INDEX('QoL DATA'!$C$17:$WWY$228,MATCH($B169,'QoL DATA'!$A$17:$A$228,0),MATCH(S$3,'QoL DATA'!$C$16:$WWY$16,0)),"-")</f>
        <v>115.46738046501862</v>
      </c>
      <c r="T169" s="301">
        <f>IFERROR(INDEX('QoL DATA'!$C$17:$WWY$228,MATCH($B169,'QoL DATA'!$A$17:$A$228,0),MATCH(T$3,'QoL DATA'!$C$16:$WWY$16,0)),"-")</f>
        <v>9.0615972202280108</v>
      </c>
      <c r="U169" s="301">
        <f>IFERROR(INDEX('QoL DATA'!$C$17:$WWY$228,MATCH($B169,'QoL DATA'!$A$17:$A$228,0),MATCH(U$3,'QoL DATA'!$C$16:$WWY$16,0)),"-")</f>
        <v>64.468209189611812</v>
      </c>
      <c r="V169" s="301">
        <f>IFERROR(INDEX('QoL DATA'!$C$17:$WWY$228,MATCH($B169,'QoL DATA'!$A$17:$A$228,0),MATCH(V$3,'QoL DATA'!$C$16:$WWY$16,0)),"-")</f>
        <v>0.63255439210300002</v>
      </c>
      <c r="W169" s="301">
        <f>IFERROR(INDEX('QoL DATA'!$C$17:$WWY$228,MATCH($B169,'QoL DATA'!$A$17:$A$228,0),MATCH(W$3,'QoL DATA'!$C$16:$WWY$16,0)),"-")</f>
        <v>33.855000580400002</v>
      </c>
      <c r="X169" s="301" t="str">
        <f>IFERROR(INDEX('QoL DATA'!$C$17:$WWY$228,MATCH($B169,'QoL DATA'!$A$17:$A$228,0),MATCH(X$3,'QoL DATA'!$C$16:$WWY$16,0)),"-")</f>
        <v>-</v>
      </c>
      <c r="Y169" s="301">
        <f>IFERROR(INDEX('QoL DATA'!$C$17:$WWY$228,MATCH($B169,'QoL DATA'!$A$17:$A$228,0),MATCH(Y$3,'QoL DATA'!$C$16:$WWY$16,0)),"-")</f>
        <v>878.45</v>
      </c>
      <c r="Z169" s="301">
        <f>IFERROR(INDEX('QoL DATA'!$C$17:$WWY$228,MATCH($B169,'QoL DATA'!$A$17:$A$228,0),MATCH(Z$3,'QoL DATA'!$C$16:$WWY$16,0)),"-")</f>
        <v>4.4800000000000004</v>
      </c>
      <c r="AA169" s="301">
        <f>IFERROR(INDEX('QoL DATA'!$C$17:$WWY$228,MATCH($B169,'QoL DATA'!$A$17:$A$228,0),MATCH(AA$3,'QoL DATA'!$C$16:$WWY$16,0)),"-")</f>
        <v>5.8163205955912289E-2</v>
      </c>
      <c r="AB169" s="301">
        <f>IFERROR(INDEX('QoL DATA'!$C$17:$WWY$228,MATCH($B169,'QoL DATA'!$A$17:$A$228,0),MATCH(AB$3,'QoL DATA'!$C$16:$WWY$16,0)),"-")</f>
        <v>1.75</v>
      </c>
      <c r="AC169" s="301">
        <f>IFERROR(INDEX('QoL DATA'!$C$17:$WWY$228,MATCH($B169,'QoL DATA'!$A$17:$A$228,0),MATCH(AC$3,'QoL DATA'!$C$16:$WWY$16,0)),"-")</f>
        <v>11233.64</v>
      </c>
      <c r="AD169" s="301">
        <f>IFERROR(INDEX('QoL DATA'!$C$17:$WWY$228,MATCH($B169,'QoL DATA'!$A$17:$A$228,0),MATCH(AD$3,'QoL DATA'!$C$16:$WWY$16,0)),"-")</f>
        <v>7.0696662108284043</v>
      </c>
      <c r="AE169" s="301">
        <f>IFERROR(INDEX('QoL DATA'!$C$17:$WWY$228,MATCH($B169,'QoL DATA'!$A$17:$A$228,0),MATCH(AE$3,'QoL DATA'!$C$16:$WWY$16,0)),"-")</f>
        <v>36.093521675596691</v>
      </c>
      <c r="AF169" s="301">
        <f>IFERROR(INDEX('QoL DATA'!$C$17:$WWY$228,MATCH($B169,'QoL DATA'!$A$17:$A$228,0),MATCH(AF$3,'QoL DATA'!$C$16:$WWY$16,0)),"-")</f>
        <v>9.1999999999999993</v>
      </c>
      <c r="AG169" s="301">
        <f>IFERROR(INDEX('QoL DATA'!$C$17:$WWY$228,MATCH($B169,'QoL DATA'!$A$17:$A$228,0),MATCH(AG$3,'QoL DATA'!$C$16:$WWY$16,0)),"-")</f>
        <v>19.96</v>
      </c>
      <c r="AH169" s="301" t="str">
        <f>IFERROR(INDEX('QoL DATA'!$C$17:$WWY$228,MATCH($B169,'QoL DATA'!$A$17:$A$228,0),MATCH(AH$3,'QoL DATA'!$C$16:$WWY$16,0)),"-")</f>
        <v>-</v>
      </c>
      <c r="AI169" s="301">
        <f>IFERROR(INDEX('QoL DATA'!$C$17:$WWY$228,MATCH($B169,'QoL DATA'!$A$17:$A$228,0),MATCH(AI$3,'QoL DATA'!$C$16:$WWY$16,0)),"-")</f>
        <v>21.053975769759813</v>
      </c>
      <c r="AJ169" s="301">
        <f>IFERROR(INDEX('QoL DATA'!$C$17:$WWY$228,MATCH($B169,'QoL DATA'!$A$17:$A$228,0),MATCH(AJ$3,'QoL DATA'!$C$16:$WWY$16,0)),"-")</f>
        <v>126.3364106222751</v>
      </c>
      <c r="AK169" s="301">
        <f>IFERROR(INDEX('QoL DATA'!$C$17:$WWY$228,MATCH($B169,'QoL DATA'!$A$17:$A$228,0),MATCH(AK$3,'QoL DATA'!$C$16:$WWY$16,0)),"-")</f>
        <v>20.5</v>
      </c>
      <c r="AL169" s="301">
        <f>IFERROR(INDEX('QoL DATA'!$C$17:$WWY$228,MATCH($B169,'QoL DATA'!$A$17:$A$228,0),MATCH(AL$3,'QoL DATA'!$C$16:$WWY$16,0)),"-")</f>
        <v>12.92</v>
      </c>
      <c r="AM169" s="301">
        <f>IFERROR(INDEX('QoL DATA'!$C$17:$WWY$228,MATCH($B169,'QoL DATA'!$A$17:$A$228,0),MATCH(AM$3,'QoL DATA'!$C$16:$WWY$16,0)),"-")</f>
        <v>7.6</v>
      </c>
      <c r="AN169" s="301">
        <f>IFERROR(INDEX('QoL DATA'!$C$17:$WWY$228,MATCH($B169,'QoL DATA'!$A$17:$A$228,0),MATCH(AN$3,'QoL DATA'!$C$16:$WWY$16,0)),"-")</f>
        <v>68.55</v>
      </c>
      <c r="AO169" s="301">
        <f>IFERROR(INDEX('QoL DATA'!$C$17:$WWY$228,MATCH($B169,'QoL DATA'!$A$17:$A$228,0),MATCH(AO$3,'QoL DATA'!$C$16:$WWY$16,0)),"-")</f>
        <v>2.1242872489876872</v>
      </c>
      <c r="AP169" s="301">
        <f>IFERROR(INDEX('QoL DATA'!$C$17:$WWY$228,MATCH($B169,'QoL DATA'!$A$17:$A$228,0),MATCH(AP$3,'QoL DATA'!$C$16:$WWY$16,0)),"-")</f>
        <v>66.930000000000007</v>
      </c>
      <c r="AQ169" s="301">
        <f>IFERROR(INDEX('QoL DATA'!$C$17:$WWY$228,MATCH($B169,'QoL DATA'!$A$17:$A$228,0),MATCH(AQ$3,'QoL DATA'!$C$16:$WWY$16,0)),"-")</f>
        <v>52.555810557062387</v>
      </c>
      <c r="AR169" s="301">
        <f>IFERROR(INDEX('QoL DATA'!$C$17:$WWY$228,MATCH($B169,'QoL DATA'!$A$17:$A$228,0),MATCH(AR$3,'QoL DATA'!$C$16:$WWY$16,0)),"-")</f>
        <v>3.78</v>
      </c>
      <c r="AS169" s="301">
        <f>IFERROR(INDEX('QoL DATA'!$C$17:$WWY$228,MATCH($B169,'QoL DATA'!$A$17:$A$228,0),MATCH(AS$3,'QoL DATA'!$C$16:$WWY$16,0)),"-")</f>
        <v>8.1711735109167947</v>
      </c>
      <c r="AT169" s="301">
        <f>IFERROR(INDEX('QoL DATA'!$C$17:$WWY$228,MATCH($B169,'QoL DATA'!$A$17:$A$228,0),MATCH(AT$3,'QoL DATA'!$C$16:$WWY$16,0)),"-")</f>
        <v>59.823735993655745</v>
      </c>
      <c r="AU169" s="327"/>
    </row>
    <row r="170" spans="1:47">
      <c r="A170" s="325" t="str">
        <f>'TQoL Indexes'!B148</f>
        <v>Ravne na Koroškem</v>
      </c>
      <c r="B170" s="326">
        <f>'TQoL Indexes'!C148</f>
        <v>103</v>
      </c>
      <c r="C170" s="301">
        <f>IFERROR(INDEX('QoL DATA'!$C$17:$WWY$228,MATCH($B170,'QoL DATA'!$A$17:$A$228,0),MATCH(C$3,'QoL DATA'!$C$16:$WWY$16,0)),"-")</f>
        <v>89.1</v>
      </c>
      <c r="D170" s="301">
        <f>IFERROR(INDEX('QoL DATA'!$C$17:$WWY$228,MATCH($B170,'QoL DATA'!$A$17:$A$228,0),MATCH(D$3,'QoL DATA'!$C$16:$WWY$16,0)),"-")</f>
        <v>78.400000000000006</v>
      </c>
      <c r="E170" s="301">
        <f>IFERROR(INDEX('QoL DATA'!$C$17:$WWY$228,MATCH($B170,'QoL DATA'!$A$17:$A$228,0),MATCH(E$3,'QoL DATA'!$C$16:$WWY$16,0)),"-")</f>
        <v>373.5</v>
      </c>
      <c r="F170" s="301">
        <f>IFERROR(INDEX('QoL DATA'!$C$17:$WWY$228,MATCH($B170,'QoL DATA'!$A$17:$A$228,0),MATCH(F$3,'QoL DATA'!$C$16:$WWY$16,0)),"-")</f>
        <v>95.224299885874814</v>
      </c>
      <c r="G170" s="301">
        <f>IFERROR(INDEX('QoL DATA'!$C$17:$WWY$228,MATCH($B170,'QoL DATA'!$A$17:$A$228,0),MATCH(G$3,'QoL DATA'!$C$16:$WWY$16,0)),"-")</f>
        <v>94.065490299359141</v>
      </c>
      <c r="H170" s="301">
        <f>IFERROR(INDEX('QoL DATA'!$C$17:$WWY$228,MATCH($B170,'QoL DATA'!$A$17:$A$228,0),MATCH(H$3,'QoL DATA'!$C$16:$WWY$16,0)),"-")</f>
        <v>2</v>
      </c>
      <c r="I170" s="301">
        <f>IFERROR(INDEX('QoL DATA'!$C$17:$WWY$228,MATCH($B170,'QoL DATA'!$A$17:$A$228,0),MATCH(I$3,'QoL DATA'!$C$16:$WWY$16,0)),"-")</f>
        <v>86.983021332172399</v>
      </c>
      <c r="J170" s="301">
        <f>IFERROR(INDEX('QoL DATA'!$C$17:$WWY$228,MATCH($B170,'QoL DATA'!$A$17:$A$228,0),MATCH(J$3,'QoL DATA'!$C$16:$WWY$16,0)),"-")</f>
        <v>96.795715916074101</v>
      </c>
      <c r="K170" s="301">
        <f>IFERROR(INDEX('QoL DATA'!$C$17:$WWY$228,MATCH($B170,'QoL DATA'!$A$17:$A$228,0),MATCH(K$3,'QoL DATA'!$C$16:$WWY$16,0)),"-")</f>
        <v>57.76</v>
      </c>
      <c r="L170" s="301">
        <f>IFERROR(INDEX('QoL DATA'!$C$17:$WWY$228,MATCH($B170,'QoL DATA'!$A$17:$A$228,0),MATCH(L$3,'QoL DATA'!$C$16:$WWY$16,0)),"-")</f>
        <v>0.88313822140069831</v>
      </c>
      <c r="M170" s="301">
        <f>IFERROR(INDEX('QoL DATA'!$C$17:$WWY$228,MATCH($B170,'QoL DATA'!$A$17:$A$228,0),MATCH(M$3,'QoL DATA'!$C$16:$WWY$16,0)),"-")</f>
        <v>48.2</v>
      </c>
      <c r="N170" s="301">
        <f>IFERROR(INDEX('QoL DATA'!$C$17:$WWY$228,MATCH($B170,'QoL DATA'!$A$17:$A$228,0),MATCH(N$3,'QoL DATA'!$C$16:$WWY$16,0)),"-")</f>
        <v>106.6</v>
      </c>
      <c r="O170" s="301">
        <f>IFERROR(INDEX('QoL DATA'!$C$17:$WWY$228,MATCH($B170,'QoL DATA'!$A$17:$A$228,0),MATCH(O$3,'QoL DATA'!$C$16:$WWY$16,0)),"-")</f>
        <v>2.1500749360839282</v>
      </c>
      <c r="P170" s="301">
        <f>IFERROR(INDEX('QoL DATA'!$C$17:$WWY$228,MATCH($B170,'QoL DATA'!$A$17:$A$228,0),MATCH(P$3,'QoL DATA'!$C$16:$WWY$16,0)),"-")</f>
        <v>90.088666491089455</v>
      </c>
      <c r="Q170" s="301" t="str">
        <f>IFERROR(INDEX('QoL DATA'!$C$17:$WWY$228,MATCH($B170,'QoL DATA'!$A$17:$A$228,0),MATCH(Q$3,'QoL DATA'!$C$16:$WWY$16,0)),"-")</f>
        <v>-</v>
      </c>
      <c r="R170" s="301" t="str">
        <f>IFERROR(INDEX('QoL DATA'!$C$17:$WWY$228,MATCH($B170,'QoL DATA'!$A$17:$A$228,0),MATCH(R$3,'QoL DATA'!$C$16:$WWY$16,0)),"-")</f>
        <v>-</v>
      </c>
      <c r="S170" s="301">
        <f>IFERROR(INDEX('QoL DATA'!$C$17:$WWY$228,MATCH($B170,'QoL DATA'!$A$17:$A$228,0),MATCH(S$3,'QoL DATA'!$C$16:$WWY$16,0)),"-")</f>
        <v>53.026955368979237</v>
      </c>
      <c r="T170" s="301">
        <f>IFERROR(INDEX('QoL DATA'!$C$17:$WWY$228,MATCH($B170,'QoL DATA'!$A$17:$A$228,0),MATCH(T$3,'QoL DATA'!$C$16:$WWY$16,0)),"-")</f>
        <v>8.2891277420385983</v>
      </c>
      <c r="U170" s="301">
        <f>IFERROR(INDEX('QoL DATA'!$C$17:$WWY$228,MATCH($B170,'QoL DATA'!$A$17:$A$228,0),MATCH(U$3,'QoL DATA'!$C$16:$WWY$16,0)),"-")</f>
        <v>64.556743218850201</v>
      </c>
      <c r="V170" s="301">
        <f>IFERROR(INDEX('QoL DATA'!$C$17:$WWY$228,MATCH($B170,'QoL DATA'!$A$17:$A$228,0),MATCH(V$3,'QoL DATA'!$C$16:$WWY$16,0)),"-")</f>
        <v>0.73320574693499996</v>
      </c>
      <c r="W170" s="301">
        <f>IFERROR(INDEX('QoL DATA'!$C$17:$WWY$228,MATCH($B170,'QoL DATA'!$A$17:$A$228,0),MATCH(W$3,'QoL DATA'!$C$16:$WWY$16,0)),"-")</f>
        <v>17.688625110699999</v>
      </c>
      <c r="X170" s="301" t="str">
        <f>IFERROR(INDEX('QoL DATA'!$C$17:$WWY$228,MATCH($B170,'QoL DATA'!$A$17:$A$228,0),MATCH(X$3,'QoL DATA'!$C$16:$WWY$16,0)),"-")</f>
        <v>-</v>
      </c>
      <c r="Y170" s="301">
        <f>IFERROR(INDEX('QoL DATA'!$C$17:$WWY$228,MATCH($B170,'QoL DATA'!$A$17:$A$228,0),MATCH(Y$3,'QoL DATA'!$C$16:$WWY$16,0)),"-")</f>
        <v>909.97</v>
      </c>
      <c r="Z170" s="301">
        <f>IFERROR(INDEX('QoL DATA'!$C$17:$WWY$228,MATCH($B170,'QoL DATA'!$A$17:$A$228,0),MATCH(Z$3,'QoL DATA'!$C$16:$WWY$16,0)),"-")</f>
        <v>5.38</v>
      </c>
      <c r="AA170" s="301">
        <f>IFERROR(INDEX('QoL DATA'!$C$17:$WWY$228,MATCH($B170,'QoL DATA'!$A$17:$A$228,0),MATCH(AA$3,'QoL DATA'!$C$16:$WWY$16,0)),"-")</f>
        <v>3.5171637591446259E-2</v>
      </c>
      <c r="AB170" s="301">
        <f>IFERROR(INDEX('QoL DATA'!$C$17:$WWY$228,MATCH($B170,'QoL DATA'!$A$17:$A$228,0),MATCH(AB$3,'QoL DATA'!$C$16:$WWY$16,0)),"-")</f>
        <v>1.44</v>
      </c>
      <c r="AC170" s="301">
        <f>IFERROR(INDEX('QoL DATA'!$C$17:$WWY$228,MATCH($B170,'QoL DATA'!$A$17:$A$228,0),MATCH(AC$3,'QoL DATA'!$C$16:$WWY$16,0)),"-")</f>
        <v>10085.18</v>
      </c>
      <c r="AD170" s="301">
        <f>IFERROR(INDEX('QoL DATA'!$C$17:$WWY$228,MATCH($B170,'QoL DATA'!$A$17:$A$228,0),MATCH(AD$3,'QoL DATA'!$C$16:$WWY$16,0)),"-")</f>
        <v>8.8640304081088299</v>
      </c>
      <c r="AE170" s="301">
        <f>IFERROR(INDEX('QoL DATA'!$C$17:$WWY$228,MATCH($B170,'QoL DATA'!$A$17:$A$228,0),MATCH(AE$3,'QoL DATA'!$C$16:$WWY$16,0)),"-")</f>
        <v>27.84375</v>
      </c>
      <c r="AF170" s="301">
        <f>IFERROR(INDEX('QoL DATA'!$C$17:$WWY$228,MATCH($B170,'QoL DATA'!$A$17:$A$228,0),MATCH(AF$3,'QoL DATA'!$C$16:$WWY$16,0)),"-")</f>
        <v>17.7</v>
      </c>
      <c r="AG170" s="301">
        <f>IFERROR(INDEX('QoL DATA'!$C$17:$WWY$228,MATCH($B170,'QoL DATA'!$A$17:$A$228,0),MATCH(AG$3,'QoL DATA'!$C$16:$WWY$16,0)),"-")</f>
        <v>26.9</v>
      </c>
      <c r="AH170" s="301" t="str">
        <f>IFERROR(INDEX('QoL DATA'!$C$17:$WWY$228,MATCH($B170,'QoL DATA'!$A$17:$A$228,0),MATCH(AH$3,'QoL DATA'!$C$16:$WWY$16,0)),"-")</f>
        <v>-</v>
      </c>
      <c r="AI170" s="301">
        <f>IFERROR(INDEX('QoL DATA'!$C$17:$WWY$228,MATCH($B170,'QoL DATA'!$A$17:$A$228,0),MATCH(AI$3,'QoL DATA'!$C$16:$WWY$16,0)),"-")</f>
        <v>33.517803576194289</v>
      </c>
      <c r="AJ170" s="301">
        <f>IFERROR(INDEX('QoL DATA'!$C$17:$WWY$228,MATCH($B170,'QoL DATA'!$A$17:$A$228,0),MATCH(AJ$3,'QoL DATA'!$C$16:$WWY$16,0)),"-")</f>
        <v>149.62419861833283</v>
      </c>
      <c r="AK170" s="301">
        <f>IFERROR(INDEX('QoL DATA'!$C$17:$WWY$228,MATCH($B170,'QoL DATA'!$A$17:$A$228,0),MATCH(AK$3,'QoL DATA'!$C$16:$WWY$16,0)),"-")</f>
        <v>13.14</v>
      </c>
      <c r="AL170" s="301">
        <f>IFERROR(INDEX('QoL DATA'!$C$17:$WWY$228,MATCH($B170,'QoL DATA'!$A$17:$A$228,0),MATCH(AL$3,'QoL DATA'!$C$16:$WWY$16,0)),"-")</f>
        <v>17.399999999999999</v>
      </c>
      <c r="AM170" s="301">
        <f>IFERROR(INDEX('QoL DATA'!$C$17:$WWY$228,MATCH($B170,'QoL DATA'!$A$17:$A$228,0),MATCH(AM$3,'QoL DATA'!$C$16:$WWY$16,0)),"-")</f>
        <v>6.8</v>
      </c>
      <c r="AN170" s="301">
        <f>IFERROR(INDEX('QoL DATA'!$C$17:$WWY$228,MATCH($B170,'QoL DATA'!$A$17:$A$228,0),MATCH(AN$3,'QoL DATA'!$C$16:$WWY$16,0)),"-")</f>
        <v>60.21</v>
      </c>
      <c r="AO170" s="301">
        <f>IFERROR(INDEX('QoL DATA'!$C$17:$WWY$228,MATCH($B170,'QoL DATA'!$A$17:$A$228,0),MATCH(AO$3,'QoL DATA'!$C$16:$WWY$16,0)),"-")</f>
        <v>2.3789171370768076</v>
      </c>
      <c r="AP170" s="301">
        <f>IFERROR(INDEX('QoL DATA'!$C$17:$WWY$228,MATCH($B170,'QoL DATA'!$A$17:$A$228,0),MATCH(AP$3,'QoL DATA'!$C$16:$WWY$16,0)),"-")</f>
        <v>72.099999999999994</v>
      </c>
      <c r="AQ170" s="301">
        <f>IFERROR(INDEX('QoL DATA'!$C$17:$WWY$228,MATCH($B170,'QoL DATA'!$A$17:$A$228,0),MATCH(AQ$3,'QoL DATA'!$C$16:$WWY$16,0)),"-")</f>
        <v>53.101443032522077</v>
      </c>
      <c r="AR170" s="301">
        <f>IFERROR(INDEX('QoL DATA'!$C$17:$WWY$228,MATCH($B170,'QoL DATA'!$A$17:$A$228,0),MATCH(AR$3,'QoL DATA'!$C$16:$WWY$16,0)),"-")</f>
        <v>3.6</v>
      </c>
      <c r="AS170" s="301">
        <f>IFERROR(INDEX('QoL DATA'!$C$17:$WWY$228,MATCH($B170,'QoL DATA'!$A$17:$A$228,0),MATCH(AS$3,'QoL DATA'!$C$16:$WWY$16,0)),"-")</f>
        <v>0.80378249624527376</v>
      </c>
      <c r="AT170" s="301">
        <f>IFERROR(INDEX('QoL DATA'!$C$17:$WWY$228,MATCH($B170,'QoL DATA'!$A$17:$A$228,0),MATCH(AT$3,'QoL DATA'!$C$16:$WWY$16,0)),"-")</f>
        <v>61.12559924470893</v>
      </c>
      <c r="AU170" s="327"/>
    </row>
    <row r="171" spans="1:47">
      <c r="A171" s="325" t="str">
        <f>'TQoL Indexes'!B149</f>
        <v>Razkrižje</v>
      </c>
      <c r="B171" s="326">
        <f>'TQoL Indexes'!C149</f>
        <v>176</v>
      </c>
      <c r="C171" s="301">
        <f>IFERROR(INDEX('QoL DATA'!$C$17:$WWY$228,MATCH($B171,'QoL DATA'!$A$17:$A$228,0),MATCH(C$3,'QoL DATA'!$C$16:$WWY$16,0)),"-")</f>
        <v>88.1</v>
      </c>
      <c r="D171" s="301">
        <f>IFERROR(INDEX('QoL DATA'!$C$17:$WWY$228,MATCH($B171,'QoL DATA'!$A$17:$A$228,0),MATCH(D$3,'QoL DATA'!$C$16:$WWY$16,0)),"-")</f>
        <v>85.7</v>
      </c>
      <c r="E171" s="301">
        <f>IFERROR(INDEX('QoL DATA'!$C$17:$WWY$228,MATCH($B171,'QoL DATA'!$A$17:$A$228,0),MATCH(E$3,'QoL DATA'!$C$16:$WWY$16,0)),"-")</f>
        <v>416.1</v>
      </c>
      <c r="F171" s="301">
        <f>IFERROR(INDEX('QoL DATA'!$C$17:$WWY$228,MATCH($B171,'QoL DATA'!$A$17:$A$228,0),MATCH(F$3,'QoL DATA'!$C$16:$WWY$16,0)),"-")</f>
        <v>35.770440251572325</v>
      </c>
      <c r="G171" s="301">
        <f>IFERROR(INDEX('QoL DATA'!$C$17:$WWY$228,MATCH($B171,'QoL DATA'!$A$17:$A$228,0),MATCH(G$3,'QoL DATA'!$C$16:$WWY$16,0)),"-")</f>
        <v>99.371069182389931</v>
      </c>
      <c r="H171" s="301">
        <f>IFERROR(INDEX('QoL DATA'!$C$17:$WWY$228,MATCH($B171,'QoL DATA'!$A$17:$A$228,0),MATCH(H$3,'QoL DATA'!$C$16:$WWY$16,0)),"-")</f>
        <v>4</v>
      </c>
      <c r="I171" s="301">
        <f>IFERROR(INDEX('QoL DATA'!$C$17:$WWY$228,MATCH($B171,'QoL DATA'!$A$17:$A$228,0),MATCH(I$3,'QoL DATA'!$C$16:$WWY$16,0)),"-")</f>
        <v>0</v>
      </c>
      <c r="J171" s="301">
        <f>IFERROR(INDEX('QoL DATA'!$C$17:$WWY$228,MATCH($B171,'QoL DATA'!$A$17:$A$228,0),MATCH(J$3,'QoL DATA'!$C$16:$WWY$16,0)),"-")</f>
        <v>100</v>
      </c>
      <c r="K171" s="301">
        <f>IFERROR(INDEX('QoL DATA'!$C$17:$WWY$228,MATCH($B171,'QoL DATA'!$A$17:$A$228,0),MATCH(K$3,'QoL DATA'!$C$16:$WWY$16,0)),"-")</f>
        <v>49.61</v>
      </c>
      <c r="L171" s="301">
        <f>IFERROR(INDEX('QoL DATA'!$C$17:$WWY$228,MATCH($B171,'QoL DATA'!$A$17:$A$228,0),MATCH(L$3,'QoL DATA'!$C$16:$WWY$16,0)),"-")</f>
        <v>0</v>
      </c>
      <c r="M171" s="301">
        <f>IFERROR(INDEX('QoL DATA'!$C$17:$WWY$228,MATCH($B171,'QoL DATA'!$A$17:$A$228,0),MATCH(M$3,'QoL DATA'!$C$16:$WWY$16,0)),"-")</f>
        <v>18</v>
      </c>
      <c r="N171" s="301">
        <f>IFERROR(INDEX('QoL DATA'!$C$17:$WWY$228,MATCH($B171,'QoL DATA'!$A$17:$A$228,0),MATCH(N$3,'QoL DATA'!$C$16:$WWY$16,0)),"-")</f>
        <v>33.4</v>
      </c>
      <c r="O171" s="301">
        <f>IFERROR(INDEX('QoL DATA'!$C$17:$WWY$228,MATCH($B171,'QoL DATA'!$A$17:$A$228,0),MATCH(O$3,'QoL DATA'!$C$16:$WWY$16,0)),"-")</f>
        <v>0.49992283950617283</v>
      </c>
      <c r="P171" s="301">
        <f>IFERROR(INDEX('QoL DATA'!$C$17:$WWY$228,MATCH($B171,'QoL DATA'!$A$17:$A$228,0),MATCH(P$3,'QoL DATA'!$C$16:$WWY$16,0)),"-")</f>
        <v>78.223270440251568</v>
      </c>
      <c r="Q171" s="301" t="str">
        <f>IFERROR(INDEX('QoL DATA'!$C$17:$WWY$228,MATCH($B171,'QoL DATA'!$A$17:$A$228,0),MATCH(Q$3,'QoL DATA'!$C$16:$WWY$16,0)),"-")</f>
        <v>-</v>
      </c>
      <c r="R171" s="301" t="str">
        <f>IFERROR(INDEX('QoL DATA'!$C$17:$WWY$228,MATCH($B171,'QoL DATA'!$A$17:$A$228,0),MATCH(R$3,'QoL DATA'!$C$16:$WWY$16,0)),"-")</f>
        <v>-</v>
      </c>
      <c r="S171" s="301">
        <f>IFERROR(INDEX('QoL DATA'!$C$17:$WWY$228,MATCH($B171,'QoL DATA'!$A$17:$A$228,0),MATCH(S$3,'QoL DATA'!$C$16:$WWY$16,0)),"-")</f>
        <v>157.60441292356188</v>
      </c>
      <c r="T171" s="301">
        <f>IFERROR(INDEX('QoL DATA'!$C$17:$WWY$228,MATCH($B171,'QoL DATA'!$A$17:$A$228,0),MATCH(T$3,'QoL DATA'!$C$16:$WWY$16,0)),"-")</f>
        <v>2.05836732349055</v>
      </c>
      <c r="U171" s="301">
        <f>IFERROR(INDEX('QoL DATA'!$C$17:$WWY$228,MATCH($B171,'QoL DATA'!$A$17:$A$228,0),MATCH(U$3,'QoL DATA'!$C$16:$WWY$16,0)),"-")</f>
        <v>32.767301475153403</v>
      </c>
      <c r="V171" s="301">
        <f>IFERROR(INDEX('QoL DATA'!$C$17:$WWY$228,MATCH($B171,'QoL DATA'!$A$17:$A$228,0),MATCH(V$3,'QoL DATA'!$C$16:$WWY$16,0)),"-")</f>
        <v>0.955801719115</v>
      </c>
      <c r="W171" s="301">
        <f>IFERROR(INDEX('QoL DATA'!$C$17:$WWY$228,MATCH($B171,'QoL DATA'!$A$17:$A$228,0),MATCH(W$3,'QoL DATA'!$C$16:$WWY$16,0)),"-")</f>
        <v>23.588217495199999</v>
      </c>
      <c r="X171" s="301" t="str">
        <f>IFERROR(INDEX('QoL DATA'!$C$17:$WWY$228,MATCH($B171,'QoL DATA'!$A$17:$A$228,0),MATCH(X$3,'QoL DATA'!$C$16:$WWY$16,0)),"-")</f>
        <v>-</v>
      </c>
      <c r="Y171" s="301">
        <f>IFERROR(INDEX('QoL DATA'!$C$17:$WWY$228,MATCH($B171,'QoL DATA'!$A$17:$A$228,0),MATCH(Y$3,'QoL DATA'!$C$16:$WWY$16,0)),"-")</f>
        <v>791.12</v>
      </c>
      <c r="Z171" s="301">
        <f>IFERROR(INDEX('QoL DATA'!$C$17:$WWY$228,MATCH($B171,'QoL DATA'!$A$17:$A$228,0),MATCH(Z$3,'QoL DATA'!$C$16:$WWY$16,0)),"-")</f>
        <v>3.74</v>
      </c>
      <c r="AA171" s="301">
        <f>IFERROR(INDEX('QoL DATA'!$C$17:$WWY$228,MATCH($B171,'QoL DATA'!$A$17:$A$228,0),MATCH(AA$3,'QoL DATA'!$C$16:$WWY$16,0)),"-")</f>
        <v>0</v>
      </c>
      <c r="AB171" s="301">
        <f>IFERROR(INDEX('QoL DATA'!$C$17:$WWY$228,MATCH($B171,'QoL DATA'!$A$17:$A$228,0),MATCH(AB$3,'QoL DATA'!$C$16:$WWY$16,0)),"-")</f>
        <v>1.1000000000000001</v>
      </c>
      <c r="AC171" s="301">
        <f>IFERROR(INDEX('QoL DATA'!$C$17:$WWY$228,MATCH($B171,'QoL DATA'!$A$17:$A$228,0),MATCH(AC$3,'QoL DATA'!$C$16:$WWY$16,0)),"-")</f>
        <v>8421.8799999999992</v>
      </c>
      <c r="AD171" s="301">
        <f>IFERROR(INDEX('QoL DATA'!$C$17:$WWY$228,MATCH($B171,'QoL DATA'!$A$17:$A$228,0),MATCH(AD$3,'QoL DATA'!$C$16:$WWY$16,0)),"-")</f>
        <v>10.24397873005943</v>
      </c>
      <c r="AE171" s="301">
        <f>IFERROR(INDEX('QoL DATA'!$C$17:$WWY$228,MATCH($B171,'QoL DATA'!$A$17:$A$228,0),MATCH(AE$3,'QoL DATA'!$C$16:$WWY$16,0)),"-")</f>
        <v>23.14165497896213</v>
      </c>
      <c r="AF171" s="301">
        <f>IFERROR(INDEX('QoL DATA'!$C$17:$WWY$228,MATCH($B171,'QoL DATA'!$A$17:$A$228,0),MATCH(AF$3,'QoL DATA'!$C$16:$WWY$16,0)),"-")</f>
        <v>15.1</v>
      </c>
      <c r="AG171" s="301">
        <f>IFERROR(INDEX('QoL DATA'!$C$17:$WWY$228,MATCH($B171,'QoL DATA'!$A$17:$A$228,0),MATCH(AG$3,'QoL DATA'!$C$16:$WWY$16,0)),"-")</f>
        <v>17.84</v>
      </c>
      <c r="AH171" s="301" t="str">
        <f>IFERROR(INDEX('QoL DATA'!$C$17:$WWY$228,MATCH($B171,'QoL DATA'!$A$17:$A$228,0),MATCH(AH$3,'QoL DATA'!$C$16:$WWY$16,0)),"-")</f>
        <v>-</v>
      </c>
      <c r="AI171" s="301">
        <f>IFERROR(INDEX('QoL DATA'!$C$17:$WWY$228,MATCH($B171,'QoL DATA'!$A$17:$A$228,0),MATCH(AI$3,'QoL DATA'!$C$16:$WWY$16,0)),"-")</f>
        <v>59.803461538461541</v>
      </c>
      <c r="AJ171" s="301">
        <f>IFERROR(INDEX('QoL DATA'!$C$17:$WWY$228,MATCH($B171,'QoL DATA'!$A$17:$A$228,0),MATCH(AJ$3,'QoL DATA'!$C$16:$WWY$16,0)),"-")</f>
        <v>45.634137931034473</v>
      </c>
      <c r="AK171" s="301">
        <f>IFERROR(INDEX('QoL DATA'!$C$17:$WWY$228,MATCH($B171,'QoL DATA'!$A$17:$A$228,0),MATCH(AK$3,'QoL DATA'!$C$16:$WWY$16,0)),"-")</f>
        <v>0</v>
      </c>
      <c r="AL171" s="301">
        <f>IFERROR(INDEX('QoL DATA'!$C$17:$WWY$228,MATCH($B171,'QoL DATA'!$A$17:$A$228,0),MATCH(AL$3,'QoL DATA'!$C$16:$WWY$16,0)),"-")</f>
        <v>15.37</v>
      </c>
      <c r="AM171" s="301">
        <f>IFERROR(INDEX('QoL DATA'!$C$17:$WWY$228,MATCH($B171,'QoL DATA'!$A$17:$A$228,0),MATCH(AM$3,'QoL DATA'!$C$16:$WWY$16,0)),"-")</f>
        <v>6.9</v>
      </c>
      <c r="AN171" s="301">
        <f>IFERROR(INDEX('QoL DATA'!$C$17:$WWY$228,MATCH($B171,'QoL DATA'!$A$17:$A$228,0),MATCH(AN$3,'QoL DATA'!$C$16:$WWY$16,0)),"-")</f>
        <v>55.35</v>
      </c>
      <c r="AO171" s="301">
        <f>IFERROR(INDEX('QoL DATA'!$C$17:$WWY$228,MATCH($B171,'QoL DATA'!$A$17:$A$228,0),MATCH(AO$3,'QoL DATA'!$C$16:$WWY$16,0)),"-")</f>
        <v>2.0869785656841149</v>
      </c>
      <c r="AP171" s="301">
        <f>IFERROR(INDEX('QoL DATA'!$C$17:$WWY$228,MATCH($B171,'QoL DATA'!$A$17:$A$228,0),MATCH(AP$3,'QoL DATA'!$C$16:$WWY$16,0)),"-")</f>
        <v>75.88</v>
      </c>
      <c r="AQ171" s="301">
        <f>IFERROR(INDEX('QoL DATA'!$C$17:$WWY$228,MATCH($B171,'QoL DATA'!$A$17:$A$228,0),MATCH(AQ$3,'QoL DATA'!$C$16:$WWY$16,0)),"-")</f>
        <v>53.282588011417701</v>
      </c>
      <c r="AR171" s="301">
        <f>IFERROR(INDEX('QoL DATA'!$C$17:$WWY$228,MATCH($B171,'QoL DATA'!$A$17:$A$228,0),MATCH(AR$3,'QoL DATA'!$C$16:$WWY$16,0)),"-")</f>
        <v>3.72</v>
      </c>
      <c r="AS171" s="301">
        <f>IFERROR(INDEX('QoL DATA'!$C$17:$WWY$228,MATCH($B171,'QoL DATA'!$A$17:$A$228,0),MATCH(AS$3,'QoL DATA'!$C$16:$WWY$16,0)),"-")</f>
        <v>23.756344257631863</v>
      </c>
      <c r="AT171" s="301">
        <f>IFERROR(INDEX('QoL DATA'!$C$17:$WWY$228,MATCH($B171,'QoL DATA'!$A$17:$A$228,0),MATCH(AT$3,'QoL DATA'!$C$16:$WWY$16,0)),"-")</f>
        <v>25.546543960475162</v>
      </c>
      <c r="AU171" s="327"/>
    </row>
    <row r="172" spans="1:47">
      <c r="A172" s="325" t="str">
        <f>'TQoL Indexes'!B150</f>
        <v>Rečica ob Savinji</v>
      </c>
      <c r="B172" s="326">
        <f>'TQoL Indexes'!C150</f>
        <v>209</v>
      </c>
      <c r="C172" s="301">
        <f>IFERROR(INDEX('QoL DATA'!$C$17:$WWY$228,MATCH($B172,'QoL DATA'!$A$17:$A$228,0),MATCH(C$3,'QoL DATA'!$C$16:$WWY$16,0)),"-")</f>
        <v>66.599999999999994</v>
      </c>
      <c r="D172" s="301">
        <f>IFERROR(INDEX('QoL DATA'!$C$17:$WWY$228,MATCH($B172,'QoL DATA'!$A$17:$A$228,0),MATCH(D$3,'QoL DATA'!$C$16:$WWY$16,0)),"-")</f>
        <v>104.8</v>
      </c>
      <c r="E172" s="301">
        <f>IFERROR(INDEX('QoL DATA'!$C$17:$WWY$228,MATCH($B172,'QoL DATA'!$A$17:$A$228,0),MATCH(E$3,'QoL DATA'!$C$16:$WWY$16,0)),"-")</f>
        <v>388.9</v>
      </c>
      <c r="F172" s="301">
        <f>IFERROR(INDEX('QoL DATA'!$C$17:$WWY$228,MATCH($B172,'QoL DATA'!$A$17:$A$228,0),MATCH(F$3,'QoL DATA'!$C$16:$WWY$16,0)),"-")</f>
        <v>89.449541284403665</v>
      </c>
      <c r="G172" s="301">
        <f>IFERROR(INDEX('QoL DATA'!$C$17:$WWY$228,MATCH($B172,'QoL DATA'!$A$17:$A$228,0),MATCH(G$3,'QoL DATA'!$C$16:$WWY$16,0)),"-")</f>
        <v>97.247706422018354</v>
      </c>
      <c r="H172" s="301">
        <f>IFERROR(INDEX('QoL DATA'!$C$17:$WWY$228,MATCH($B172,'QoL DATA'!$A$17:$A$228,0),MATCH(H$3,'QoL DATA'!$C$16:$WWY$16,0)),"-")</f>
        <v>5</v>
      </c>
      <c r="I172" s="301">
        <f>IFERROR(INDEX('QoL DATA'!$C$17:$WWY$228,MATCH($B172,'QoL DATA'!$A$17:$A$228,0),MATCH(I$3,'QoL DATA'!$C$16:$WWY$16,0)),"-")</f>
        <v>81.070826306914</v>
      </c>
      <c r="J172" s="301">
        <f>IFERROR(INDEX('QoL DATA'!$C$17:$WWY$228,MATCH($B172,'QoL DATA'!$A$17:$A$228,0),MATCH(J$3,'QoL DATA'!$C$16:$WWY$16,0)),"-")</f>
        <v>94.995829858215174</v>
      </c>
      <c r="K172" s="301">
        <f>IFERROR(INDEX('QoL DATA'!$C$17:$WWY$228,MATCH($B172,'QoL DATA'!$A$17:$A$228,0),MATCH(K$3,'QoL DATA'!$C$16:$WWY$16,0)),"-")</f>
        <v>0</v>
      </c>
      <c r="L172" s="301">
        <f>IFERROR(INDEX('QoL DATA'!$C$17:$WWY$228,MATCH($B172,'QoL DATA'!$A$17:$A$228,0),MATCH(L$3,'QoL DATA'!$C$16:$WWY$16,0)),"-")</f>
        <v>51.918735891647863</v>
      </c>
      <c r="M172" s="301">
        <f>IFERROR(INDEX('QoL DATA'!$C$17:$WWY$228,MATCH($B172,'QoL DATA'!$A$17:$A$228,0),MATCH(M$3,'QoL DATA'!$C$16:$WWY$16,0)),"-")</f>
        <v>22.5</v>
      </c>
      <c r="N172" s="301">
        <f>IFERROR(INDEX('QoL DATA'!$C$17:$WWY$228,MATCH($B172,'QoL DATA'!$A$17:$A$228,0),MATCH(N$3,'QoL DATA'!$C$16:$WWY$16,0)),"-")</f>
        <v>46.1</v>
      </c>
      <c r="O172" s="301">
        <f>IFERROR(INDEX('QoL DATA'!$C$17:$WWY$228,MATCH($B172,'QoL DATA'!$A$17:$A$228,0),MATCH(O$3,'QoL DATA'!$C$16:$WWY$16,0)),"-")</f>
        <v>0.61283241874208527</v>
      </c>
      <c r="P172" s="301">
        <f>IFERROR(INDEX('QoL DATA'!$C$17:$WWY$228,MATCH($B172,'QoL DATA'!$A$17:$A$228,0),MATCH(P$3,'QoL DATA'!$C$16:$WWY$16,0)),"-")</f>
        <v>51.626355296080064</v>
      </c>
      <c r="Q172" s="301" t="str">
        <f>IFERROR(INDEX('QoL DATA'!$C$17:$WWY$228,MATCH($B172,'QoL DATA'!$A$17:$A$228,0),MATCH(Q$3,'QoL DATA'!$C$16:$WWY$16,0)),"-")</f>
        <v>-</v>
      </c>
      <c r="R172" s="301" t="str">
        <f>IFERROR(INDEX('QoL DATA'!$C$17:$WWY$228,MATCH($B172,'QoL DATA'!$A$17:$A$228,0),MATCH(R$3,'QoL DATA'!$C$16:$WWY$16,0)),"-")</f>
        <v>-</v>
      </c>
      <c r="S172" s="301">
        <f>IFERROR(INDEX('QoL DATA'!$C$17:$WWY$228,MATCH($B172,'QoL DATA'!$A$17:$A$228,0),MATCH(S$3,'QoL DATA'!$C$16:$WWY$16,0)),"-")</f>
        <v>85.726532361765962</v>
      </c>
      <c r="T172" s="301">
        <f>IFERROR(INDEX('QoL DATA'!$C$17:$WWY$228,MATCH($B172,'QoL DATA'!$A$17:$A$228,0),MATCH(T$3,'QoL DATA'!$C$16:$WWY$16,0)),"-")</f>
        <v>3.5311218784942229</v>
      </c>
      <c r="U172" s="301">
        <f>IFERROR(INDEX('QoL DATA'!$C$17:$WWY$228,MATCH($B172,'QoL DATA'!$A$17:$A$228,0),MATCH(U$3,'QoL DATA'!$C$16:$WWY$16,0)),"-")</f>
        <v>61.408498976243003</v>
      </c>
      <c r="V172" s="301">
        <f>IFERROR(INDEX('QoL DATA'!$C$17:$WWY$228,MATCH($B172,'QoL DATA'!$A$17:$A$228,0),MATCH(V$3,'QoL DATA'!$C$16:$WWY$16,0)),"-")</f>
        <v>0.43693927050199999</v>
      </c>
      <c r="W172" s="301">
        <f>IFERROR(INDEX('QoL DATA'!$C$17:$WWY$228,MATCH($B172,'QoL DATA'!$A$17:$A$228,0),MATCH(W$3,'QoL DATA'!$C$16:$WWY$16,0)),"-")</f>
        <v>10.911886023899999</v>
      </c>
      <c r="X172" s="301" t="str">
        <f>IFERROR(INDEX('QoL DATA'!$C$17:$WWY$228,MATCH($B172,'QoL DATA'!$A$17:$A$228,0),MATCH(X$3,'QoL DATA'!$C$16:$WWY$16,0)),"-")</f>
        <v>-</v>
      </c>
      <c r="Y172" s="301">
        <f>IFERROR(INDEX('QoL DATA'!$C$17:$WWY$228,MATCH($B172,'QoL DATA'!$A$17:$A$228,0),MATCH(Y$3,'QoL DATA'!$C$16:$WWY$16,0)),"-")</f>
        <v>1113.74</v>
      </c>
      <c r="Z172" s="301">
        <f>IFERROR(INDEX('QoL DATA'!$C$17:$WWY$228,MATCH($B172,'QoL DATA'!$A$17:$A$228,0),MATCH(Z$3,'QoL DATA'!$C$16:$WWY$16,0)),"-")</f>
        <v>5.42</v>
      </c>
      <c r="AA172" s="301">
        <f>IFERROR(INDEX('QoL DATA'!$C$17:$WWY$228,MATCH($B172,'QoL DATA'!$A$17:$A$228,0),MATCH(AA$3,'QoL DATA'!$C$16:$WWY$16,0)),"-")</f>
        <v>4.9214414902247872E-2</v>
      </c>
      <c r="AB172" s="301">
        <f>IFERROR(INDEX('QoL DATA'!$C$17:$WWY$228,MATCH($B172,'QoL DATA'!$A$17:$A$228,0),MATCH(AB$3,'QoL DATA'!$C$16:$WWY$16,0)),"-")</f>
        <v>1.64</v>
      </c>
      <c r="AC172" s="301">
        <f>IFERROR(INDEX('QoL DATA'!$C$17:$WWY$228,MATCH($B172,'QoL DATA'!$A$17:$A$228,0),MATCH(AC$3,'QoL DATA'!$C$16:$WWY$16,0)),"-")</f>
        <v>12412.93</v>
      </c>
      <c r="AD172" s="301">
        <f>IFERROR(INDEX('QoL DATA'!$C$17:$WWY$228,MATCH($B172,'QoL DATA'!$A$17:$A$228,0),MATCH(AD$3,'QoL DATA'!$C$16:$WWY$16,0)),"-")</f>
        <v>7.2322571469207801</v>
      </c>
      <c r="AE172" s="301">
        <f>IFERROR(INDEX('QoL DATA'!$C$17:$WWY$228,MATCH($B172,'QoL DATA'!$A$17:$A$228,0),MATCH(AE$3,'QoL DATA'!$C$16:$WWY$16,0)),"-")</f>
        <v>25.488721804511279</v>
      </c>
      <c r="AF172" s="301">
        <f>IFERROR(INDEX('QoL DATA'!$C$17:$WWY$228,MATCH($B172,'QoL DATA'!$A$17:$A$228,0),MATCH(AF$3,'QoL DATA'!$C$16:$WWY$16,0)),"-")</f>
        <v>12.4</v>
      </c>
      <c r="AG172" s="301">
        <f>IFERROR(INDEX('QoL DATA'!$C$17:$WWY$228,MATCH($B172,'QoL DATA'!$A$17:$A$228,0),MATCH(AG$3,'QoL DATA'!$C$16:$WWY$16,0)),"-")</f>
        <v>19.77</v>
      </c>
      <c r="AH172" s="301" t="str">
        <f>IFERROR(INDEX('QoL DATA'!$C$17:$WWY$228,MATCH($B172,'QoL DATA'!$A$17:$A$228,0),MATCH(AH$3,'QoL DATA'!$C$16:$WWY$16,0)),"-")</f>
        <v>-</v>
      </c>
      <c r="AI172" s="301">
        <f>IFERROR(INDEX('QoL DATA'!$C$17:$WWY$228,MATCH($B172,'QoL DATA'!$A$17:$A$228,0),MATCH(AI$3,'QoL DATA'!$C$16:$WWY$16,0)),"-")</f>
        <v>335.95487933304076</v>
      </c>
      <c r="AJ172" s="301">
        <f>IFERROR(INDEX('QoL DATA'!$C$17:$WWY$228,MATCH($B172,'QoL DATA'!$A$17:$A$228,0),MATCH(AJ$3,'QoL DATA'!$C$16:$WWY$16,0)),"-")</f>
        <v>133.01708073196986</v>
      </c>
      <c r="AK172" s="301">
        <f>IFERROR(INDEX('QoL DATA'!$C$17:$WWY$228,MATCH($B172,'QoL DATA'!$A$17:$A$228,0),MATCH(AK$3,'QoL DATA'!$C$16:$WWY$16,0)),"-")</f>
        <v>9.32</v>
      </c>
      <c r="AL172" s="301">
        <f>IFERROR(INDEX('QoL DATA'!$C$17:$WWY$228,MATCH($B172,'QoL DATA'!$A$17:$A$228,0),MATCH(AL$3,'QoL DATA'!$C$16:$WWY$16,0)),"-")</f>
        <v>15.39</v>
      </c>
      <c r="AM172" s="301">
        <f>IFERROR(INDEX('QoL DATA'!$C$17:$WWY$228,MATCH($B172,'QoL DATA'!$A$17:$A$228,0),MATCH(AM$3,'QoL DATA'!$C$16:$WWY$16,0)),"-")</f>
        <v>7.3</v>
      </c>
      <c r="AN172" s="301">
        <f>IFERROR(INDEX('QoL DATA'!$C$17:$WWY$228,MATCH($B172,'QoL DATA'!$A$17:$A$228,0),MATCH(AN$3,'QoL DATA'!$C$16:$WWY$16,0)),"-")</f>
        <v>59.45</v>
      </c>
      <c r="AO172" s="301">
        <f>IFERROR(INDEX('QoL DATA'!$C$17:$WWY$228,MATCH($B172,'QoL DATA'!$A$17:$A$228,0),MATCH(AO$3,'QoL DATA'!$C$16:$WWY$16,0)),"-")</f>
        <v>2.6571817034087597</v>
      </c>
      <c r="AP172" s="301">
        <f>IFERROR(INDEX('QoL DATA'!$C$17:$WWY$228,MATCH($B172,'QoL DATA'!$A$17:$A$228,0),MATCH(AP$3,'QoL DATA'!$C$16:$WWY$16,0)),"-")</f>
        <v>74.81</v>
      </c>
      <c r="AQ172" s="301">
        <f>IFERROR(INDEX('QoL DATA'!$C$17:$WWY$228,MATCH($B172,'QoL DATA'!$A$17:$A$228,0),MATCH(AQ$3,'QoL DATA'!$C$16:$WWY$16,0)),"-")</f>
        <v>51.124197002141322</v>
      </c>
      <c r="AR172" s="301">
        <f>IFERROR(INDEX('QoL DATA'!$C$17:$WWY$228,MATCH($B172,'QoL DATA'!$A$17:$A$228,0),MATCH(AR$3,'QoL DATA'!$C$16:$WWY$16,0)),"-")</f>
        <v>3.58</v>
      </c>
      <c r="AS172" s="301">
        <f>IFERROR(INDEX('QoL DATA'!$C$17:$WWY$228,MATCH($B172,'QoL DATA'!$A$17:$A$228,0),MATCH(AS$3,'QoL DATA'!$C$16:$WWY$16,0)),"-")</f>
        <v>2.0611702179938431</v>
      </c>
      <c r="AT172" s="301">
        <f>IFERROR(INDEX('QoL DATA'!$C$17:$WWY$228,MATCH($B172,'QoL DATA'!$A$17:$A$228,0),MATCH(AT$3,'QoL DATA'!$C$16:$WWY$16,0)),"-")</f>
        <v>59.460225218373061</v>
      </c>
      <c r="AU172" s="327"/>
    </row>
    <row r="173" spans="1:47">
      <c r="A173" s="325" t="str">
        <f>'TQoL Indexes'!B151</f>
        <v>Renče - Vogrsko</v>
      </c>
      <c r="B173" s="326">
        <f>'TQoL Indexes'!C151</f>
        <v>201</v>
      </c>
      <c r="C173" s="301">
        <f>IFERROR(INDEX('QoL DATA'!$C$17:$WWY$228,MATCH($B173,'QoL DATA'!$A$17:$A$228,0),MATCH(C$3,'QoL DATA'!$C$16:$WWY$16,0)),"-")</f>
        <v>0</v>
      </c>
      <c r="D173" s="301">
        <f>IFERROR(INDEX('QoL DATA'!$C$17:$WWY$228,MATCH($B173,'QoL DATA'!$A$17:$A$228,0),MATCH(D$3,'QoL DATA'!$C$16:$WWY$16,0)),"-")</f>
        <v>106.4</v>
      </c>
      <c r="E173" s="301">
        <f>IFERROR(INDEX('QoL DATA'!$C$17:$WWY$228,MATCH($B173,'QoL DATA'!$A$17:$A$228,0),MATCH(E$3,'QoL DATA'!$C$16:$WWY$16,0)),"-")</f>
        <v>527.9</v>
      </c>
      <c r="F173" s="301">
        <f>IFERROR(INDEX('QoL DATA'!$C$17:$WWY$228,MATCH($B173,'QoL DATA'!$A$17:$A$228,0),MATCH(F$3,'QoL DATA'!$C$16:$WWY$16,0)),"-")</f>
        <v>0.84167424931756141</v>
      </c>
      <c r="G173" s="301">
        <f>IFERROR(INDEX('QoL DATA'!$C$17:$WWY$228,MATCH($B173,'QoL DATA'!$A$17:$A$228,0),MATCH(G$3,'QoL DATA'!$C$16:$WWY$16,0)),"-")</f>
        <v>97.565969062784347</v>
      </c>
      <c r="H173" s="301">
        <f>IFERROR(INDEX('QoL DATA'!$C$17:$WWY$228,MATCH($B173,'QoL DATA'!$A$17:$A$228,0),MATCH(H$3,'QoL DATA'!$C$16:$WWY$16,0)),"-")</f>
        <v>4</v>
      </c>
      <c r="I173" s="301">
        <f>IFERROR(INDEX('QoL DATA'!$C$17:$WWY$228,MATCH($B173,'QoL DATA'!$A$17:$A$228,0),MATCH(I$3,'QoL DATA'!$C$16:$WWY$16,0)),"-")</f>
        <v>30.022675736961453</v>
      </c>
      <c r="J173" s="301">
        <f>IFERROR(INDEX('QoL DATA'!$C$17:$WWY$228,MATCH($B173,'QoL DATA'!$A$17:$A$228,0),MATCH(J$3,'QoL DATA'!$C$16:$WWY$16,0)),"-")</f>
        <v>97.975432211100994</v>
      </c>
      <c r="K173" s="301">
        <f>IFERROR(INDEX('QoL DATA'!$C$17:$WWY$228,MATCH($B173,'QoL DATA'!$A$17:$A$228,0),MATCH(K$3,'QoL DATA'!$C$16:$WWY$16,0)),"-")</f>
        <v>49.89</v>
      </c>
      <c r="L173" s="301">
        <f>IFERROR(INDEX('QoL DATA'!$C$17:$WWY$228,MATCH($B173,'QoL DATA'!$A$17:$A$228,0),MATCH(L$3,'QoL DATA'!$C$16:$WWY$16,0)),"-")</f>
        <v>6.1881188118811881E-2</v>
      </c>
      <c r="M173" s="301">
        <f>IFERROR(INDEX('QoL DATA'!$C$17:$WWY$228,MATCH($B173,'QoL DATA'!$A$17:$A$228,0),MATCH(M$3,'QoL DATA'!$C$16:$WWY$16,0)),"-")</f>
        <v>21.1</v>
      </c>
      <c r="N173" s="301">
        <f>IFERROR(INDEX('QoL DATA'!$C$17:$WWY$228,MATCH($B173,'QoL DATA'!$A$17:$A$228,0),MATCH(N$3,'QoL DATA'!$C$16:$WWY$16,0)),"-")</f>
        <v>60.8</v>
      </c>
      <c r="O173" s="301">
        <f>IFERROR(INDEX('QoL DATA'!$C$17:$WWY$228,MATCH($B173,'QoL DATA'!$A$17:$A$228,0),MATCH(O$3,'QoL DATA'!$C$16:$WWY$16,0)),"-")</f>
        <v>0.34946113276771384</v>
      </c>
      <c r="P173" s="301">
        <f>IFERROR(INDEX('QoL DATA'!$C$17:$WWY$228,MATCH($B173,'QoL DATA'!$A$17:$A$228,0),MATCH(P$3,'QoL DATA'!$C$16:$WWY$16,0)),"-")</f>
        <v>78.935395814376704</v>
      </c>
      <c r="Q173" s="301" t="str">
        <f>IFERROR(INDEX('QoL DATA'!$C$17:$WWY$228,MATCH($B173,'QoL DATA'!$A$17:$A$228,0),MATCH(Q$3,'QoL DATA'!$C$16:$WWY$16,0)),"-")</f>
        <v>-</v>
      </c>
      <c r="R173" s="301" t="str">
        <f>IFERROR(INDEX('QoL DATA'!$C$17:$WWY$228,MATCH($B173,'QoL DATA'!$A$17:$A$228,0),MATCH(R$3,'QoL DATA'!$C$16:$WWY$16,0)),"-")</f>
        <v>-</v>
      </c>
      <c r="S173" s="301">
        <f>IFERROR(INDEX('QoL DATA'!$C$17:$WWY$228,MATCH($B173,'QoL DATA'!$A$17:$A$228,0),MATCH(S$3,'QoL DATA'!$C$16:$WWY$16,0)),"-")</f>
        <v>0</v>
      </c>
      <c r="T173" s="301">
        <f>IFERROR(INDEX('QoL DATA'!$C$17:$WWY$228,MATCH($B173,'QoL DATA'!$A$17:$A$228,0),MATCH(T$3,'QoL DATA'!$C$16:$WWY$16,0)),"-")</f>
        <v>5.2771331758907483</v>
      </c>
      <c r="U173" s="301">
        <f>IFERROR(INDEX('QoL DATA'!$C$17:$WWY$228,MATCH($B173,'QoL DATA'!$A$17:$A$228,0),MATCH(U$3,'QoL DATA'!$C$16:$WWY$16,0)),"-")</f>
        <v>52.605785459063448</v>
      </c>
      <c r="V173" s="301">
        <f>IFERROR(INDEX('QoL DATA'!$C$17:$WWY$228,MATCH($B173,'QoL DATA'!$A$17:$A$228,0),MATCH(V$3,'QoL DATA'!$C$16:$WWY$16,0)),"-")</f>
        <v>2.0909311542800002</v>
      </c>
      <c r="W173" s="301">
        <f>IFERROR(INDEX('QoL DATA'!$C$17:$WWY$228,MATCH($B173,'QoL DATA'!$A$17:$A$228,0),MATCH(W$3,'QoL DATA'!$C$16:$WWY$16,0)),"-")</f>
        <v>82.284633855500005</v>
      </c>
      <c r="X173" s="301" t="str">
        <f>IFERROR(INDEX('QoL DATA'!$C$17:$WWY$228,MATCH($B173,'QoL DATA'!$A$17:$A$228,0),MATCH(X$3,'QoL DATA'!$C$16:$WWY$16,0)),"-")</f>
        <v>-</v>
      </c>
      <c r="Y173" s="301">
        <f>IFERROR(INDEX('QoL DATA'!$C$17:$WWY$228,MATCH($B173,'QoL DATA'!$A$17:$A$228,0),MATCH(Y$3,'QoL DATA'!$C$16:$WWY$16,0)),"-")</f>
        <v>815.9</v>
      </c>
      <c r="Z173" s="301">
        <f>IFERROR(INDEX('QoL DATA'!$C$17:$WWY$228,MATCH($B173,'QoL DATA'!$A$17:$A$228,0),MATCH(Z$3,'QoL DATA'!$C$16:$WWY$16,0)),"-")</f>
        <v>5.13</v>
      </c>
      <c r="AA173" s="301">
        <f>IFERROR(INDEX('QoL DATA'!$C$17:$WWY$228,MATCH($B173,'QoL DATA'!$A$17:$A$228,0),MATCH(AA$3,'QoL DATA'!$C$16:$WWY$16,0)),"-")</f>
        <v>4.6242774566473986E-2</v>
      </c>
      <c r="AB173" s="301">
        <f>IFERROR(INDEX('QoL DATA'!$C$17:$WWY$228,MATCH($B173,'QoL DATA'!$A$17:$A$228,0),MATCH(AB$3,'QoL DATA'!$C$16:$WWY$16,0)),"-")</f>
        <v>1.49</v>
      </c>
      <c r="AC173" s="301">
        <f>IFERROR(INDEX('QoL DATA'!$C$17:$WWY$228,MATCH($B173,'QoL DATA'!$A$17:$A$228,0),MATCH(AC$3,'QoL DATA'!$C$16:$WWY$16,0)),"-")</f>
        <v>10058.34</v>
      </c>
      <c r="AD173" s="301">
        <f>IFERROR(INDEX('QoL DATA'!$C$17:$WWY$228,MATCH($B173,'QoL DATA'!$A$17:$A$228,0),MATCH(AD$3,'QoL DATA'!$C$16:$WWY$16,0)),"-")</f>
        <v>5.779800755754037</v>
      </c>
      <c r="AE173" s="301">
        <f>IFERROR(INDEX('QoL DATA'!$C$17:$WWY$228,MATCH($B173,'QoL DATA'!$A$17:$A$228,0),MATCH(AE$3,'QoL DATA'!$C$16:$WWY$16,0)),"-")</f>
        <v>30.407391852162956</v>
      </c>
      <c r="AF173" s="301">
        <f>IFERROR(INDEX('QoL DATA'!$C$17:$WWY$228,MATCH($B173,'QoL DATA'!$A$17:$A$228,0),MATCH(AF$3,'QoL DATA'!$C$16:$WWY$16,0)),"-")</f>
        <v>11.4</v>
      </c>
      <c r="AG173" s="301">
        <f>IFERROR(INDEX('QoL DATA'!$C$17:$WWY$228,MATCH($B173,'QoL DATA'!$A$17:$A$228,0),MATCH(AG$3,'QoL DATA'!$C$16:$WWY$16,0)),"-")</f>
        <v>16.72</v>
      </c>
      <c r="AH173" s="301" t="str">
        <f>IFERROR(INDEX('QoL DATA'!$C$17:$WWY$228,MATCH($B173,'QoL DATA'!$A$17:$A$228,0),MATCH(AH$3,'QoL DATA'!$C$16:$WWY$16,0)),"-")</f>
        <v>-</v>
      </c>
      <c r="AI173" s="301">
        <f>IFERROR(INDEX('QoL DATA'!$C$17:$WWY$228,MATCH($B173,'QoL DATA'!$A$17:$A$228,0),MATCH(AI$3,'QoL DATA'!$C$16:$WWY$16,0)),"-")</f>
        <v>0</v>
      </c>
      <c r="AJ173" s="301">
        <f>IFERROR(INDEX('QoL DATA'!$C$17:$WWY$228,MATCH($B173,'QoL DATA'!$A$17:$A$228,0),MATCH(AJ$3,'QoL DATA'!$C$16:$WWY$16,0)),"-")</f>
        <v>101.43471116225548</v>
      </c>
      <c r="AK173" s="301">
        <f>IFERROR(INDEX('QoL DATA'!$C$17:$WWY$228,MATCH($B173,'QoL DATA'!$A$17:$A$228,0),MATCH(AK$3,'QoL DATA'!$C$16:$WWY$16,0)),"-")</f>
        <v>9.0500000000000007</v>
      </c>
      <c r="AL173" s="301">
        <f>IFERROR(INDEX('QoL DATA'!$C$17:$WWY$228,MATCH($B173,'QoL DATA'!$A$17:$A$228,0),MATCH(AL$3,'QoL DATA'!$C$16:$WWY$16,0)),"-")</f>
        <v>14.13</v>
      </c>
      <c r="AM173" s="301">
        <f>IFERROR(INDEX('QoL DATA'!$C$17:$WWY$228,MATCH($B173,'QoL DATA'!$A$17:$A$228,0),MATCH(AM$3,'QoL DATA'!$C$16:$WWY$16,0)),"-")</f>
        <v>7.6</v>
      </c>
      <c r="AN173" s="301">
        <f>IFERROR(INDEX('QoL DATA'!$C$17:$WWY$228,MATCH($B173,'QoL DATA'!$A$17:$A$228,0),MATCH(AN$3,'QoL DATA'!$C$16:$WWY$16,0)),"-")</f>
        <v>72.319999999999993</v>
      </c>
      <c r="AO173" s="301">
        <f>IFERROR(INDEX('QoL DATA'!$C$17:$WWY$228,MATCH($B173,'QoL DATA'!$A$17:$A$228,0),MATCH(AO$3,'QoL DATA'!$C$16:$WWY$16,0)),"-")</f>
        <v>2.515609111246695</v>
      </c>
      <c r="AP173" s="301">
        <f>IFERROR(INDEX('QoL DATA'!$C$17:$WWY$228,MATCH($B173,'QoL DATA'!$A$17:$A$228,0),MATCH(AP$3,'QoL DATA'!$C$16:$WWY$16,0)),"-")</f>
        <v>65.28</v>
      </c>
      <c r="AQ173" s="301">
        <f>IFERROR(INDEX('QoL DATA'!$C$17:$WWY$228,MATCH($B173,'QoL DATA'!$A$17:$A$228,0),MATCH(AQ$3,'QoL DATA'!$C$16:$WWY$16,0)),"-")</f>
        <v>50.656392694063925</v>
      </c>
      <c r="AR173" s="301">
        <f>IFERROR(INDEX('QoL DATA'!$C$17:$WWY$228,MATCH($B173,'QoL DATA'!$A$17:$A$228,0),MATCH(AR$3,'QoL DATA'!$C$16:$WWY$16,0)),"-")</f>
        <v>3.67</v>
      </c>
      <c r="AS173" s="301">
        <f>IFERROR(INDEX('QoL DATA'!$C$17:$WWY$228,MATCH($B173,'QoL DATA'!$A$17:$A$228,0),MATCH(AS$3,'QoL DATA'!$C$16:$WWY$16,0)),"-")</f>
        <v>4.6487954934534965</v>
      </c>
      <c r="AT173" s="301">
        <f>IFERROR(INDEX('QoL DATA'!$C$17:$WWY$228,MATCH($B173,'QoL DATA'!$A$17:$A$228,0),MATCH(AT$3,'QoL DATA'!$C$16:$WWY$16,0)),"-")</f>
        <v>47.143331071207228</v>
      </c>
      <c r="AU173" s="327"/>
    </row>
    <row r="174" spans="1:47">
      <c r="A174" s="325" t="str">
        <f>'TQoL Indexes'!B152</f>
        <v>Ribnica</v>
      </c>
      <c r="B174" s="326">
        <f>'TQoL Indexes'!C152</f>
        <v>104</v>
      </c>
      <c r="C174" s="301">
        <f>IFERROR(INDEX('QoL DATA'!$C$17:$WWY$228,MATCH($B174,'QoL DATA'!$A$17:$A$228,0),MATCH(C$3,'QoL DATA'!$C$16:$WWY$16,0)),"-")</f>
        <v>39.2263986013986</v>
      </c>
      <c r="D174" s="301">
        <f>IFERROR(INDEX('QoL DATA'!$C$17:$WWY$228,MATCH($B174,'QoL DATA'!$A$17:$A$228,0),MATCH(D$3,'QoL DATA'!$C$16:$WWY$16,0)),"-")</f>
        <v>99.6</v>
      </c>
      <c r="E174" s="301">
        <f>IFERROR(INDEX('QoL DATA'!$C$17:$WWY$228,MATCH($B174,'QoL DATA'!$A$17:$A$228,0),MATCH(E$3,'QoL DATA'!$C$16:$WWY$16,0)),"-")</f>
        <v>250.2</v>
      </c>
      <c r="F174" s="301">
        <f>IFERROR(INDEX('QoL DATA'!$C$17:$WWY$228,MATCH($B174,'QoL DATA'!$A$17:$A$228,0),MATCH(F$3,'QoL DATA'!$C$16:$WWY$16,0)),"-")</f>
        <v>86.913580246913583</v>
      </c>
      <c r="G174" s="301">
        <f>IFERROR(INDEX('QoL DATA'!$C$17:$WWY$228,MATCH($B174,'QoL DATA'!$A$17:$A$228,0),MATCH(G$3,'QoL DATA'!$C$16:$WWY$16,0)),"-")</f>
        <v>95.195473251028801</v>
      </c>
      <c r="H174" s="301">
        <f>IFERROR(INDEX('QoL DATA'!$C$17:$WWY$228,MATCH($B174,'QoL DATA'!$A$17:$A$228,0),MATCH(H$3,'QoL DATA'!$C$16:$WWY$16,0)),"-")</f>
        <v>4</v>
      </c>
      <c r="I174" s="301">
        <f>IFERROR(INDEX('QoL DATA'!$C$17:$WWY$228,MATCH($B174,'QoL DATA'!$A$17:$A$228,0),MATCH(I$3,'QoL DATA'!$C$16:$WWY$16,0)),"-")</f>
        <v>79.374419324868384</v>
      </c>
      <c r="J174" s="301">
        <f>IFERROR(INDEX('QoL DATA'!$C$17:$WWY$228,MATCH($B174,'QoL DATA'!$A$17:$A$228,0),MATCH(J$3,'QoL DATA'!$C$16:$WWY$16,0)),"-")</f>
        <v>98.693415637860085</v>
      </c>
      <c r="K174" s="301">
        <f>IFERROR(INDEX('QoL DATA'!$C$17:$WWY$228,MATCH($B174,'QoL DATA'!$A$17:$A$228,0),MATCH(K$3,'QoL DATA'!$C$16:$WWY$16,0)),"-")</f>
        <v>69.260000000000005</v>
      </c>
      <c r="L174" s="301">
        <f>IFERROR(INDEX('QoL DATA'!$C$17:$WWY$228,MATCH($B174,'QoL DATA'!$A$17:$A$228,0),MATCH(L$3,'QoL DATA'!$C$16:$WWY$16,0)),"-")</f>
        <v>5.0338534000588755</v>
      </c>
      <c r="M174" s="301">
        <f>IFERROR(INDEX('QoL DATA'!$C$17:$WWY$228,MATCH($B174,'QoL DATA'!$A$17:$A$228,0),MATCH(M$3,'QoL DATA'!$C$16:$WWY$16,0)),"-")</f>
        <v>49.3</v>
      </c>
      <c r="N174" s="301">
        <f>IFERROR(INDEX('QoL DATA'!$C$17:$WWY$228,MATCH($B174,'QoL DATA'!$A$17:$A$228,0),MATCH(N$3,'QoL DATA'!$C$16:$WWY$16,0)),"-")</f>
        <v>83.2</v>
      </c>
      <c r="O174" s="301">
        <f>IFERROR(INDEX('QoL DATA'!$C$17:$WWY$228,MATCH($B174,'QoL DATA'!$A$17:$A$228,0),MATCH(O$3,'QoL DATA'!$C$16:$WWY$16,0)),"-")</f>
        <v>1.5130263021104065</v>
      </c>
      <c r="P174" s="301">
        <f>IFERROR(INDEX('QoL DATA'!$C$17:$WWY$228,MATCH($B174,'QoL DATA'!$A$17:$A$228,0),MATCH(P$3,'QoL DATA'!$C$16:$WWY$16,0)),"-")</f>
        <v>77.530864197530875</v>
      </c>
      <c r="Q174" s="301" t="str">
        <f>IFERROR(INDEX('QoL DATA'!$C$17:$WWY$228,MATCH($B174,'QoL DATA'!$A$17:$A$228,0),MATCH(Q$3,'QoL DATA'!$C$16:$WWY$16,0)),"-")</f>
        <v>-</v>
      </c>
      <c r="R174" s="301" t="str">
        <f>IFERROR(INDEX('QoL DATA'!$C$17:$WWY$228,MATCH($B174,'QoL DATA'!$A$17:$A$228,0),MATCH(R$3,'QoL DATA'!$C$16:$WWY$16,0)),"-")</f>
        <v>-</v>
      </c>
      <c r="S174" s="301">
        <f>IFERROR(INDEX('QoL DATA'!$C$17:$WWY$228,MATCH($B174,'QoL DATA'!$A$17:$A$228,0),MATCH(S$3,'QoL DATA'!$C$16:$WWY$16,0)),"-")</f>
        <v>42.047724166929463</v>
      </c>
      <c r="T174" s="301">
        <f>IFERROR(INDEX('QoL DATA'!$C$17:$WWY$228,MATCH($B174,'QoL DATA'!$A$17:$A$228,0),MATCH(T$3,'QoL DATA'!$C$16:$WWY$16,0)),"-")</f>
        <v>4.5374416709873344</v>
      </c>
      <c r="U174" s="301">
        <f>IFERROR(INDEX('QoL DATA'!$C$17:$WWY$228,MATCH($B174,'QoL DATA'!$A$17:$A$228,0),MATCH(U$3,'QoL DATA'!$C$16:$WWY$16,0)),"-")</f>
        <v>72.764726827135959</v>
      </c>
      <c r="V174" s="301">
        <f>IFERROR(INDEX('QoL DATA'!$C$17:$WWY$228,MATCH($B174,'QoL DATA'!$A$17:$A$228,0),MATCH(V$3,'QoL DATA'!$C$16:$WWY$16,0)),"-")</f>
        <v>0.74149662291499996</v>
      </c>
      <c r="W174" s="301">
        <f>IFERROR(INDEX('QoL DATA'!$C$17:$WWY$228,MATCH($B174,'QoL DATA'!$A$17:$A$228,0),MATCH(W$3,'QoL DATA'!$C$16:$WWY$16,0)),"-")</f>
        <v>99.999104817499997</v>
      </c>
      <c r="X174" s="301" t="str">
        <f>IFERROR(INDEX('QoL DATA'!$C$17:$WWY$228,MATCH($B174,'QoL DATA'!$A$17:$A$228,0),MATCH(X$3,'QoL DATA'!$C$16:$WWY$16,0)),"-")</f>
        <v>-</v>
      </c>
      <c r="Y174" s="301">
        <f>IFERROR(INDEX('QoL DATA'!$C$17:$WWY$228,MATCH($B174,'QoL DATA'!$A$17:$A$228,0),MATCH(Y$3,'QoL DATA'!$C$16:$WWY$16,0)),"-")</f>
        <v>906.86</v>
      </c>
      <c r="Z174" s="301">
        <f>IFERROR(INDEX('QoL DATA'!$C$17:$WWY$228,MATCH($B174,'QoL DATA'!$A$17:$A$228,0),MATCH(Z$3,'QoL DATA'!$C$16:$WWY$16,0)),"-")</f>
        <v>5.25</v>
      </c>
      <c r="AA174" s="301">
        <f>IFERROR(INDEX('QoL DATA'!$C$17:$WWY$228,MATCH($B174,'QoL DATA'!$A$17:$A$228,0),MATCH(AA$3,'QoL DATA'!$C$16:$WWY$16,0)),"-")</f>
        <v>4.2537353113202531E-2</v>
      </c>
      <c r="AB174" s="301">
        <f>IFERROR(INDEX('QoL DATA'!$C$17:$WWY$228,MATCH($B174,'QoL DATA'!$A$17:$A$228,0),MATCH(AB$3,'QoL DATA'!$C$16:$WWY$16,0)),"-")</f>
        <v>2.1800000000000002</v>
      </c>
      <c r="AC174" s="301">
        <f>IFERROR(INDEX('QoL DATA'!$C$17:$WWY$228,MATCH($B174,'QoL DATA'!$A$17:$A$228,0),MATCH(AC$3,'QoL DATA'!$C$16:$WWY$16,0)),"-")</f>
        <v>10594.31</v>
      </c>
      <c r="AD174" s="301">
        <f>IFERROR(INDEX('QoL DATA'!$C$17:$WWY$228,MATCH($B174,'QoL DATA'!$A$17:$A$228,0),MATCH(AD$3,'QoL DATA'!$C$16:$WWY$16,0)),"-")</f>
        <v>6.4311364213428135</v>
      </c>
      <c r="AE174" s="301">
        <f>IFERROR(INDEX('QoL DATA'!$C$17:$WWY$228,MATCH($B174,'QoL DATA'!$A$17:$A$228,0),MATCH(AE$3,'QoL DATA'!$C$16:$WWY$16,0)),"-")</f>
        <v>29.10842463165848</v>
      </c>
      <c r="AF174" s="301">
        <f>IFERROR(INDEX('QoL DATA'!$C$17:$WWY$228,MATCH($B174,'QoL DATA'!$A$17:$A$228,0),MATCH(AF$3,'QoL DATA'!$C$16:$WWY$16,0)),"-")</f>
        <v>9.6999999999999993</v>
      </c>
      <c r="AG174" s="301">
        <f>IFERROR(INDEX('QoL DATA'!$C$17:$WWY$228,MATCH($B174,'QoL DATA'!$A$17:$A$228,0),MATCH(AG$3,'QoL DATA'!$C$16:$WWY$16,0)),"-")</f>
        <v>22.6</v>
      </c>
      <c r="AH174" s="301" t="str">
        <f>IFERROR(INDEX('QoL DATA'!$C$17:$WWY$228,MATCH($B174,'QoL DATA'!$A$17:$A$228,0),MATCH(AH$3,'QoL DATA'!$C$16:$WWY$16,0)),"-")</f>
        <v>-</v>
      </c>
      <c r="AI174" s="301">
        <f>IFERROR(INDEX('QoL DATA'!$C$17:$WWY$228,MATCH($B174,'QoL DATA'!$A$17:$A$228,0),MATCH(AI$3,'QoL DATA'!$C$16:$WWY$16,0)),"-")</f>
        <v>11.467439516129032</v>
      </c>
      <c r="AJ174" s="301">
        <f>IFERROR(INDEX('QoL DATA'!$C$17:$WWY$228,MATCH($B174,'QoL DATA'!$A$17:$A$228,0),MATCH(AJ$3,'QoL DATA'!$C$16:$WWY$16,0)),"-")</f>
        <v>99.866875011028952</v>
      </c>
      <c r="AK174" s="301">
        <f>IFERROR(INDEX('QoL DATA'!$C$17:$WWY$228,MATCH($B174,'QoL DATA'!$A$17:$A$228,0),MATCH(AK$3,'QoL DATA'!$C$16:$WWY$16,0)),"-")</f>
        <v>6.16</v>
      </c>
      <c r="AL174" s="301">
        <f>IFERROR(INDEX('QoL DATA'!$C$17:$WWY$228,MATCH($B174,'QoL DATA'!$A$17:$A$228,0),MATCH(AL$3,'QoL DATA'!$C$16:$WWY$16,0)),"-")</f>
        <v>13.68</v>
      </c>
      <c r="AM174" s="301">
        <f>IFERROR(INDEX('QoL DATA'!$C$17:$WWY$228,MATCH($B174,'QoL DATA'!$A$17:$A$228,0),MATCH(AM$3,'QoL DATA'!$C$16:$WWY$16,0)),"-")</f>
        <v>7.6</v>
      </c>
      <c r="AN174" s="301">
        <f>IFERROR(INDEX('QoL DATA'!$C$17:$WWY$228,MATCH($B174,'QoL DATA'!$A$17:$A$228,0),MATCH(AN$3,'QoL DATA'!$C$16:$WWY$16,0)),"-")</f>
        <v>68.62</v>
      </c>
      <c r="AO174" s="301">
        <f>IFERROR(INDEX('QoL DATA'!$C$17:$WWY$228,MATCH($B174,'QoL DATA'!$A$17:$A$228,0),MATCH(AO$3,'QoL DATA'!$C$16:$WWY$16,0)),"-")</f>
        <v>1.7484725754727413</v>
      </c>
      <c r="AP174" s="301">
        <f>IFERROR(INDEX('QoL DATA'!$C$17:$WWY$228,MATCH($B174,'QoL DATA'!$A$17:$A$228,0),MATCH(AP$3,'QoL DATA'!$C$16:$WWY$16,0)),"-")</f>
        <v>77.989999999999995</v>
      </c>
      <c r="AQ174" s="301">
        <f>IFERROR(INDEX('QoL DATA'!$C$17:$WWY$228,MATCH($B174,'QoL DATA'!$A$17:$A$228,0),MATCH(AQ$3,'QoL DATA'!$C$16:$WWY$16,0)),"-")</f>
        <v>56.342980795239384</v>
      </c>
      <c r="AR174" s="301">
        <f>IFERROR(INDEX('QoL DATA'!$C$17:$WWY$228,MATCH($B174,'QoL DATA'!$A$17:$A$228,0),MATCH(AR$3,'QoL DATA'!$C$16:$WWY$16,0)),"-")</f>
        <v>3.57</v>
      </c>
      <c r="AS174" s="301">
        <f>IFERROR(INDEX('QoL DATA'!$C$17:$WWY$228,MATCH($B174,'QoL DATA'!$A$17:$A$228,0),MATCH(AS$3,'QoL DATA'!$C$16:$WWY$16,0)),"-")</f>
        <v>2.1218432784110282</v>
      </c>
      <c r="AT174" s="301">
        <f>IFERROR(INDEX('QoL DATA'!$C$17:$WWY$228,MATCH($B174,'QoL DATA'!$A$17:$A$228,0),MATCH(AT$3,'QoL DATA'!$C$16:$WWY$16,0)),"-")</f>
        <v>69.855060094876933</v>
      </c>
      <c r="AU174" s="327"/>
    </row>
    <row r="175" spans="1:47">
      <c r="A175" s="325" t="str">
        <f>'TQoL Indexes'!B153</f>
        <v>Ribnica na  Pohorju</v>
      </c>
      <c r="B175" s="326">
        <f>'TQoL Indexes'!C153</f>
        <v>177</v>
      </c>
      <c r="C175" s="301">
        <f>IFERROR(INDEX('QoL DATA'!$C$17:$WWY$228,MATCH($B175,'QoL DATA'!$A$17:$A$228,0),MATCH(C$3,'QoL DATA'!$C$16:$WWY$16,0)),"-")</f>
        <v>86.5</v>
      </c>
      <c r="D175" s="301">
        <f>IFERROR(INDEX('QoL DATA'!$C$17:$WWY$228,MATCH($B175,'QoL DATA'!$A$17:$A$228,0),MATCH(D$3,'QoL DATA'!$C$16:$WWY$16,0)),"-")</f>
        <v>93.2</v>
      </c>
      <c r="E175" s="301">
        <f>IFERROR(INDEX('QoL DATA'!$C$17:$WWY$228,MATCH($B175,'QoL DATA'!$A$17:$A$228,0),MATCH(E$3,'QoL DATA'!$C$16:$WWY$16,0)),"-")</f>
        <v>373.5</v>
      </c>
      <c r="F175" s="301">
        <f>IFERROR(INDEX('QoL DATA'!$C$17:$WWY$228,MATCH($B175,'QoL DATA'!$A$17:$A$228,0),MATCH(F$3,'QoL DATA'!$C$16:$WWY$16,0)),"-")</f>
        <v>1.1294526498696786</v>
      </c>
      <c r="G175" s="301">
        <f>IFERROR(INDEX('QoL DATA'!$C$17:$WWY$228,MATCH($B175,'QoL DATA'!$A$17:$A$228,0),MATCH(G$3,'QoL DATA'!$C$16:$WWY$16,0)),"-")</f>
        <v>86.967854039965246</v>
      </c>
      <c r="H175" s="301">
        <f>IFERROR(INDEX('QoL DATA'!$C$17:$WWY$228,MATCH($B175,'QoL DATA'!$A$17:$A$228,0),MATCH(H$3,'QoL DATA'!$C$16:$WWY$16,0)),"-")</f>
        <v>4</v>
      </c>
      <c r="I175" s="301">
        <f>IFERROR(INDEX('QoL DATA'!$C$17:$WWY$228,MATCH($B175,'QoL DATA'!$A$17:$A$228,0),MATCH(I$3,'QoL DATA'!$C$16:$WWY$16,0)),"-")</f>
        <v>42.082239720034998</v>
      </c>
      <c r="J175" s="301">
        <f>IFERROR(INDEX('QoL DATA'!$C$17:$WWY$228,MATCH($B175,'QoL DATA'!$A$17:$A$228,0),MATCH(J$3,'QoL DATA'!$C$16:$WWY$16,0)),"-")</f>
        <v>3.7358818418766289</v>
      </c>
      <c r="K175" s="301">
        <f>IFERROR(INDEX('QoL DATA'!$C$17:$WWY$228,MATCH($B175,'QoL DATA'!$A$17:$A$228,0),MATCH(K$3,'QoL DATA'!$C$16:$WWY$16,0)),"-")</f>
        <v>94.6</v>
      </c>
      <c r="L175" s="301">
        <f>IFERROR(INDEX('QoL DATA'!$C$17:$WWY$228,MATCH($B175,'QoL DATA'!$A$17:$A$228,0),MATCH(L$3,'QoL DATA'!$C$16:$WWY$16,0)),"-")</f>
        <v>0.98231827111984282</v>
      </c>
      <c r="M175" s="301">
        <f>IFERROR(INDEX('QoL DATA'!$C$17:$WWY$228,MATCH($B175,'QoL DATA'!$A$17:$A$228,0),MATCH(M$3,'QoL DATA'!$C$16:$WWY$16,0)),"-")</f>
        <v>13.9</v>
      </c>
      <c r="N175" s="301">
        <f>IFERROR(INDEX('QoL DATA'!$C$17:$WWY$228,MATCH($B175,'QoL DATA'!$A$17:$A$228,0),MATCH(N$3,'QoL DATA'!$C$16:$WWY$16,0)),"-")</f>
        <v>22.3</v>
      </c>
      <c r="O175" s="301">
        <f>IFERROR(INDEX('QoL DATA'!$C$17:$WWY$228,MATCH($B175,'QoL DATA'!$A$17:$A$228,0),MATCH(O$3,'QoL DATA'!$C$16:$WWY$16,0)),"-")</f>
        <v>0.55909494232475598</v>
      </c>
      <c r="P175" s="301">
        <f>IFERROR(INDEX('QoL DATA'!$C$17:$WWY$228,MATCH($B175,'QoL DATA'!$A$17:$A$228,0),MATCH(P$3,'QoL DATA'!$C$16:$WWY$16,0)),"-")</f>
        <v>45.004344048653344</v>
      </c>
      <c r="Q175" s="301" t="str">
        <f>IFERROR(INDEX('QoL DATA'!$C$17:$WWY$228,MATCH($B175,'QoL DATA'!$A$17:$A$228,0),MATCH(Q$3,'QoL DATA'!$C$16:$WWY$16,0)),"-")</f>
        <v>-</v>
      </c>
      <c r="R175" s="301" t="str">
        <f>IFERROR(INDEX('QoL DATA'!$C$17:$WWY$228,MATCH($B175,'QoL DATA'!$A$17:$A$228,0),MATCH(R$3,'QoL DATA'!$C$16:$WWY$16,0)),"-")</f>
        <v>-</v>
      </c>
      <c r="S175" s="301">
        <f>IFERROR(INDEX('QoL DATA'!$C$17:$WWY$228,MATCH($B175,'QoL DATA'!$A$17:$A$228,0),MATCH(S$3,'QoL DATA'!$C$16:$WWY$16,0)),"-")</f>
        <v>177.77778000000001</v>
      </c>
      <c r="T175" s="301">
        <f>IFERROR(INDEX('QoL DATA'!$C$17:$WWY$228,MATCH($B175,'QoL DATA'!$A$17:$A$228,0),MATCH(T$3,'QoL DATA'!$C$16:$WWY$16,0)),"-")</f>
        <v>3.7892522470835726</v>
      </c>
      <c r="U175" s="301">
        <f>IFERROR(INDEX('QoL DATA'!$C$17:$WWY$228,MATCH($B175,'QoL DATA'!$A$17:$A$228,0),MATCH(U$3,'QoL DATA'!$C$16:$WWY$16,0)),"-")</f>
        <v>84.409296936133018</v>
      </c>
      <c r="V175" s="301">
        <f>IFERROR(INDEX('QoL DATA'!$C$17:$WWY$228,MATCH($B175,'QoL DATA'!$A$17:$A$228,0),MATCH(V$3,'QoL DATA'!$C$16:$WWY$16,0)),"-")</f>
        <v>0.65058360470700005</v>
      </c>
      <c r="W175" s="301">
        <f>IFERROR(INDEX('QoL DATA'!$C$17:$WWY$228,MATCH($B175,'QoL DATA'!$A$17:$A$228,0),MATCH(W$3,'QoL DATA'!$C$16:$WWY$16,0)),"-")</f>
        <v>86.655783420600002</v>
      </c>
      <c r="X175" s="301" t="str">
        <f>IFERROR(INDEX('QoL DATA'!$C$17:$WWY$228,MATCH($B175,'QoL DATA'!$A$17:$A$228,0),MATCH(X$3,'QoL DATA'!$C$16:$WWY$16,0)),"-")</f>
        <v>-</v>
      </c>
      <c r="Y175" s="301">
        <f>IFERROR(INDEX('QoL DATA'!$C$17:$WWY$228,MATCH($B175,'QoL DATA'!$A$17:$A$228,0),MATCH(Y$3,'QoL DATA'!$C$16:$WWY$16,0)),"-")</f>
        <v>1050.99</v>
      </c>
      <c r="Z175" s="301">
        <f>IFERROR(INDEX('QoL DATA'!$C$17:$WWY$228,MATCH($B175,'QoL DATA'!$A$17:$A$228,0),MATCH(Z$3,'QoL DATA'!$C$16:$WWY$16,0)),"-")</f>
        <v>6.78</v>
      </c>
      <c r="AA175" s="301">
        <f>IFERROR(INDEX('QoL DATA'!$C$17:$WWY$228,MATCH($B175,'QoL DATA'!$A$17:$A$228,0),MATCH(AA$3,'QoL DATA'!$C$16:$WWY$16,0)),"-")</f>
        <v>8.5222430543719099E-2</v>
      </c>
      <c r="AB175" s="301">
        <f>IFERROR(INDEX('QoL DATA'!$C$17:$WWY$228,MATCH($B175,'QoL DATA'!$A$17:$A$228,0),MATCH(AB$3,'QoL DATA'!$C$16:$WWY$16,0)),"-")</f>
        <v>1.84</v>
      </c>
      <c r="AC175" s="301">
        <f>IFERROR(INDEX('QoL DATA'!$C$17:$WWY$228,MATCH($B175,'QoL DATA'!$A$17:$A$228,0),MATCH(AC$3,'QoL DATA'!$C$16:$WWY$16,0)),"-")</f>
        <v>8408.15</v>
      </c>
      <c r="AD175" s="301">
        <f>IFERROR(INDEX('QoL DATA'!$C$17:$WWY$228,MATCH($B175,'QoL DATA'!$A$17:$A$228,0),MATCH(AD$3,'QoL DATA'!$C$16:$WWY$16,0)),"-")</f>
        <v>13.504992117708881</v>
      </c>
      <c r="AE175" s="301">
        <f>IFERROR(INDEX('QoL DATA'!$C$17:$WWY$228,MATCH($B175,'QoL DATA'!$A$17:$A$228,0),MATCH(AE$3,'QoL DATA'!$C$16:$WWY$16,0)),"-")</f>
        <v>19.554848966613672</v>
      </c>
      <c r="AF175" s="301">
        <f>IFERROR(INDEX('QoL DATA'!$C$17:$WWY$228,MATCH($B175,'QoL DATA'!$A$17:$A$228,0),MATCH(AF$3,'QoL DATA'!$C$16:$WWY$16,0)),"-")</f>
        <v>17.7</v>
      </c>
      <c r="AG175" s="301">
        <f>IFERROR(INDEX('QoL DATA'!$C$17:$WWY$228,MATCH($B175,'QoL DATA'!$A$17:$A$228,0),MATCH(AG$3,'QoL DATA'!$C$16:$WWY$16,0)),"-")</f>
        <v>17.07</v>
      </c>
      <c r="AH175" s="301" t="str">
        <f>IFERROR(INDEX('QoL DATA'!$C$17:$WWY$228,MATCH($B175,'QoL DATA'!$A$17:$A$228,0),MATCH(AH$3,'QoL DATA'!$C$16:$WWY$16,0)),"-")</f>
        <v>-</v>
      </c>
      <c r="AI175" s="301">
        <f>IFERROR(INDEX('QoL DATA'!$C$17:$WWY$228,MATCH($B175,'QoL DATA'!$A$17:$A$228,0),MATCH(AI$3,'QoL DATA'!$C$16:$WWY$16,0)),"-")</f>
        <v>135.23441124780317</v>
      </c>
      <c r="AJ175" s="301">
        <f>IFERROR(INDEX('QoL DATA'!$C$17:$WWY$228,MATCH($B175,'QoL DATA'!$A$17:$A$228,0),MATCH(AJ$3,'QoL DATA'!$C$16:$WWY$16,0)),"-")</f>
        <v>87.486732044995676</v>
      </c>
      <c r="AK175" s="301">
        <f>IFERROR(INDEX('QoL DATA'!$C$17:$WWY$228,MATCH($B175,'QoL DATA'!$A$17:$A$228,0),MATCH(AK$3,'QoL DATA'!$C$16:$WWY$16,0)),"-")</f>
        <v>15.18</v>
      </c>
      <c r="AL175" s="301">
        <f>IFERROR(INDEX('QoL DATA'!$C$17:$WWY$228,MATCH($B175,'QoL DATA'!$A$17:$A$228,0),MATCH(AL$3,'QoL DATA'!$C$16:$WWY$16,0)),"-")</f>
        <v>16.27</v>
      </c>
      <c r="AM175" s="301">
        <f>IFERROR(INDEX('QoL DATA'!$C$17:$WWY$228,MATCH($B175,'QoL DATA'!$A$17:$A$228,0),MATCH(AM$3,'QoL DATA'!$C$16:$WWY$16,0)),"-")</f>
        <v>6.8</v>
      </c>
      <c r="AN175" s="301">
        <f>IFERROR(INDEX('QoL DATA'!$C$17:$WWY$228,MATCH($B175,'QoL DATA'!$A$17:$A$228,0),MATCH(AN$3,'QoL DATA'!$C$16:$WWY$16,0)),"-")</f>
        <v>57.53</v>
      </c>
      <c r="AO175" s="301">
        <f>IFERROR(INDEX('QoL DATA'!$C$17:$WWY$228,MATCH($B175,'QoL DATA'!$A$17:$A$228,0),MATCH(AO$3,'QoL DATA'!$C$16:$WWY$16,0)),"-")</f>
        <v>2.3789171370768076</v>
      </c>
      <c r="AP175" s="301">
        <f>IFERROR(INDEX('QoL DATA'!$C$17:$WWY$228,MATCH($B175,'QoL DATA'!$A$17:$A$228,0),MATCH(AP$3,'QoL DATA'!$C$16:$WWY$16,0)),"-")</f>
        <v>76.63</v>
      </c>
      <c r="AQ175" s="301">
        <f>IFERROR(INDEX('QoL DATA'!$C$17:$WWY$228,MATCH($B175,'QoL DATA'!$A$17:$A$228,0),MATCH(AQ$3,'QoL DATA'!$C$16:$WWY$16,0)),"-")</f>
        <v>46.884576098059242</v>
      </c>
      <c r="AR175" s="301">
        <f>IFERROR(INDEX('QoL DATA'!$C$17:$WWY$228,MATCH($B175,'QoL DATA'!$A$17:$A$228,0),MATCH(AR$3,'QoL DATA'!$C$16:$WWY$16,0)),"-")</f>
        <v>3.6</v>
      </c>
      <c r="AS175" s="301">
        <f>IFERROR(INDEX('QoL DATA'!$C$17:$WWY$228,MATCH($B175,'QoL DATA'!$A$17:$A$228,0),MATCH(AS$3,'QoL DATA'!$C$16:$WWY$16,0)),"-")</f>
        <v>3.5401213938024161</v>
      </c>
      <c r="AT175" s="301">
        <f>IFERROR(INDEX('QoL DATA'!$C$17:$WWY$228,MATCH($B175,'QoL DATA'!$A$17:$A$228,0),MATCH(AT$3,'QoL DATA'!$C$16:$WWY$16,0)),"-")</f>
        <v>83.014028847923285</v>
      </c>
      <c r="AU175" s="327"/>
    </row>
    <row r="176" spans="1:47">
      <c r="A176" s="325" t="str">
        <f>'TQoL Indexes'!B154</f>
        <v>Rogaška Slatina</v>
      </c>
      <c r="B176" s="326">
        <f>'TQoL Indexes'!C154</f>
        <v>106</v>
      </c>
      <c r="C176" s="301">
        <f>IFERROR(INDEX('QoL DATA'!$C$17:$WWY$228,MATCH($B176,'QoL DATA'!$A$17:$A$228,0),MATCH(C$3,'QoL DATA'!$C$16:$WWY$16,0)),"-")</f>
        <v>90.4</v>
      </c>
      <c r="D176" s="301">
        <f>IFERROR(INDEX('QoL DATA'!$C$17:$WWY$228,MATCH($B176,'QoL DATA'!$A$17:$A$228,0),MATCH(D$3,'QoL DATA'!$C$16:$WWY$16,0)),"-")</f>
        <v>87.3</v>
      </c>
      <c r="E176" s="301">
        <f>IFERROR(INDEX('QoL DATA'!$C$17:$WWY$228,MATCH($B176,'QoL DATA'!$A$17:$A$228,0),MATCH(E$3,'QoL DATA'!$C$16:$WWY$16,0)),"-")</f>
        <v>388.9</v>
      </c>
      <c r="F176" s="301">
        <f>IFERROR(INDEX('QoL DATA'!$C$17:$WWY$228,MATCH($B176,'QoL DATA'!$A$17:$A$228,0),MATCH(F$3,'QoL DATA'!$C$16:$WWY$16,0)),"-")</f>
        <v>81.229278245345569</v>
      </c>
      <c r="G176" s="301">
        <f>IFERROR(INDEX('QoL DATA'!$C$17:$WWY$228,MATCH($B176,'QoL DATA'!$A$17:$A$228,0),MATCH(G$3,'QoL DATA'!$C$16:$WWY$16,0)),"-")</f>
        <v>97.5006375924509</v>
      </c>
      <c r="H176" s="301">
        <f>IFERROR(INDEX('QoL DATA'!$C$17:$WWY$228,MATCH($B176,'QoL DATA'!$A$17:$A$228,0),MATCH(H$3,'QoL DATA'!$C$16:$WWY$16,0)),"-")</f>
        <v>3</v>
      </c>
      <c r="I176" s="301">
        <f>IFERROR(INDEX('QoL DATA'!$C$17:$WWY$228,MATCH($B176,'QoL DATA'!$A$17:$A$228,0),MATCH(I$3,'QoL DATA'!$C$16:$WWY$16,0)),"-")</f>
        <v>52.655133832515709</v>
      </c>
      <c r="J176" s="301">
        <f>IFERROR(INDEX('QoL DATA'!$C$17:$WWY$228,MATCH($B176,'QoL DATA'!$A$17:$A$228,0),MATCH(J$3,'QoL DATA'!$C$16:$WWY$16,0)),"-")</f>
        <v>98.044716483890156</v>
      </c>
      <c r="K176" s="301">
        <f>IFERROR(INDEX('QoL DATA'!$C$17:$WWY$228,MATCH($B176,'QoL DATA'!$A$17:$A$228,0),MATCH(K$3,'QoL DATA'!$C$16:$WWY$16,0)),"-")</f>
        <v>36.1</v>
      </c>
      <c r="L176" s="301">
        <f>IFERROR(INDEX('QoL DATA'!$C$17:$WWY$228,MATCH($B176,'QoL DATA'!$A$17:$A$228,0),MATCH(L$3,'QoL DATA'!$C$16:$WWY$16,0)),"-")</f>
        <v>0</v>
      </c>
      <c r="M176" s="301">
        <f>IFERROR(INDEX('QoL DATA'!$C$17:$WWY$228,MATCH($B176,'QoL DATA'!$A$17:$A$228,0),MATCH(M$3,'QoL DATA'!$C$16:$WWY$16,0)),"-")</f>
        <v>55.4</v>
      </c>
      <c r="N176" s="301">
        <f>IFERROR(INDEX('QoL DATA'!$C$17:$WWY$228,MATCH($B176,'QoL DATA'!$A$17:$A$228,0),MATCH(N$3,'QoL DATA'!$C$16:$WWY$16,0)),"-")</f>
        <v>112.5</v>
      </c>
      <c r="O176" s="301">
        <f>IFERROR(INDEX('QoL DATA'!$C$17:$WWY$228,MATCH($B176,'QoL DATA'!$A$17:$A$228,0),MATCH(O$3,'QoL DATA'!$C$16:$WWY$16,0)),"-")</f>
        <v>3.3472346119536129</v>
      </c>
      <c r="P176" s="301">
        <f>IFERROR(INDEX('QoL DATA'!$C$17:$WWY$228,MATCH($B176,'QoL DATA'!$A$17:$A$228,0),MATCH(P$3,'QoL DATA'!$C$16:$WWY$16,0)),"-")</f>
        <v>81.178270849273147</v>
      </c>
      <c r="Q176" s="301" t="str">
        <f>IFERROR(INDEX('QoL DATA'!$C$17:$WWY$228,MATCH($B176,'QoL DATA'!$A$17:$A$228,0),MATCH(Q$3,'QoL DATA'!$C$16:$WWY$16,0)),"-")</f>
        <v>-</v>
      </c>
      <c r="R176" s="301" t="str">
        <f>IFERROR(INDEX('QoL DATA'!$C$17:$WWY$228,MATCH($B176,'QoL DATA'!$A$17:$A$228,0),MATCH(R$3,'QoL DATA'!$C$16:$WWY$16,0)),"-")</f>
        <v>-</v>
      </c>
      <c r="S176" s="301">
        <f>IFERROR(INDEX('QoL DATA'!$C$17:$WWY$228,MATCH($B176,'QoL DATA'!$A$17:$A$228,0),MATCH(S$3,'QoL DATA'!$C$16:$WWY$16,0)),"-")</f>
        <v>8.9855332914008432</v>
      </c>
      <c r="T176" s="301">
        <f>IFERROR(INDEX('QoL DATA'!$C$17:$WWY$228,MATCH($B176,'QoL DATA'!$A$17:$A$228,0),MATCH(T$3,'QoL DATA'!$C$16:$WWY$16,0)),"-")</f>
        <v>3.2639415648265206</v>
      </c>
      <c r="U176" s="301">
        <f>IFERROR(INDEX('QoL DATA'!$C$17:$WWY$228,MATCH($B176,'QoL DATA'!$A$17:$A$228,0),MATCH(U$3,'QoL DATA'!$C$16:$WWY$16,0)),"-")</f>
        <v>44.255051982960353</v>
      </c>
      <c r="V176" s="301">
        <f>IFERROR(INDEX('QoL DATA'!$C$17:$WWY$228,MATCH($B176,'QoL DATA'!$A$17:$A$228,0),MATCH(V$3,'QoL DATA'!$C$16:$WWY$16,0)),"-")</f>
        <v>1.1604794567100001</v>
      </c>
      <c r="W176" s="301">
        <f>IFERROR(INDEX('QoL DATA'!$C$17:$WWY$228,MATCH($B176,'QoL DATA'!$A$17:$A$228,0),MATCH(W$3,'QoL DATA'!$C$16:$WWY$16,0)),"-")</f>
        <v>20.621268471800001</v>
      </c>
      <c r="X176" s="301" t="str">
        <f>IFERROR(INDEX('QoL DATA'!$C$17:$WWY$228,MATCH($B176,'QoL DATA'!$A$17:$A$228,0),MATCH(X$3,'QoL DATA'!$C$16:$WWY$16,0)),"-")</f>
        <v>-</v>
      </c>
      <c r="Y176" s="301">
        <f>IFERROR(INDEX('QoL DATA'!$C$17:$WWY$228,MATCH($B176,'QoL DATA'!$A$17:$A$228,0),MATCH(Y$3,'QoL DATA'!$C$16:$WWY$16,0)),"-")</f>
        <v>945.43</v>
      </c>
      <c r="Z176" s="301">
        <f>IFERROR(INDEX('QoL DATA'!$C$17:$WWY$228,MATCH($B176,'QoL DATA'!$A$17:$A$228,0),MATCH(Z$3,'QoL DATA'!$C$16:$WWY$16,0)),"-")</f>
        <v>6.33</v>
      </c>
      <c r="AA176" s="301">
        <f>IFERROR(INDEX('QoL DATA'!$C$17:$WWY$228,MATCH($B176,'QoL DATA'!$A$17:$A$228,0),MATCH(AA$3,'QoL DATA'!$C$16:$WWY$16,0)),"-")</f>
        <v>5.4251019467074148E-2</v>
      </c>
      <c r="AB176" s="301">
        <f>IFERROR(INDEX('QoL DATA'!$C$17:$WWY$228,MATCH($B176,'QoL DATA'!$A$17:$A$228,0),MATCH(AB$3,'QoL DATA'!$C$16:$WWY$16,0)),"-")</f>
        <v>1.35</v>
      </c>
      <c r="AC176" s="301">
        <f>IFERROR(INDEX('QoL DATA'!$C$17:$WWY$228,MATCH($B176,'QoL DATA'!$A$17:$A$228,0),MATCH(AC$3,'QoL DATA'!$C$16:$WWY$16,0)),"-")</f>
        <v>9257.5499999999993</v>
      </c>
      <c r="AD176" s="301">
        <f>IFERROR(INDEX('QoL DATA'!$C$17:$WWY$228,MATCH($B176,'QoL DATA'!$A$17:$A$228,0),MATCH(AD$3,'QoL DATA'!$C$16:$WWY$16,0)),"-")</f>
        <v>10.620980558154731</v>
      </c>
      <c r="AE176" s="301">
        <f>IFERROR(INDEX('QoL DATA'!$C$17:$WWY$228,MATCH($B176,'QoL DATA'!$A$17:$A$228,0),MATCH(AE$3,'QoL DATA'!$C$16:$WWY$16,0)),"-")</f>
        <v>22.522950300728077</v>
      </c>
      <c r="AF176" s="301">
        <f>IFERROR(INDEX('QoL DATA'!$C$17:$WWY$228,MATCH($B176,'QoL DATA'!$A$17:$A$228,0),MATCH(AF$3,'QoL DATA'!$C$16:$WWY$16,0)),"-")</f>
        <v>12.4</v>
      </c>
      <c r="AG176" s="301">
        <f>IFERROR(INDEX('QoL DATA'!$C$17:$WWY$228,MATCH($B176,'QoL DATA'!$A$17:$A$228,0),MATCH(AG$3,'QoL DATA'!$C$16:$WWY$16,0)),"-")</f>
        <v>23.32</v>
      </c>
      <c r="AH176" s="301" t="str">
        <f>IFERROR(INDEX('QoL DATA'!$C$17:$WWY$228,MATCH($B176,'QoL DATA'!$A$17:$A$228,0),MATCH(AH$3,'QoL DATA'!$C$16:$WWY$16,0)),"-")</f>
        <v>-</v>
      </c>
      <c r="AI176" s="301">
        <f>IFERROR(INDEX('QoL DATA'!$C$17:$WWY$228,MATCH($B176,'QoL DATA'!$A$17:$A$228,0),MATCH(AI$3,'QoL DATA'!$C$16:$WWY$16,0)),"-")</f>
        <v>13.397165311653117</v>
      </c>
      <c r="AJ176" s="301">
        <f>IFERROR(INDEX('QoL DATA'!$C$17:$WWY$228,MATCH($B176,'QoL DATA'!$A$17:$A$228,0),MATCH(AJ$3,'QoL DATA'!$C$16:$WWY$16,0)),"-")</f>
        <v>83.44227925027829</v>
      </c>
      <c r="AK176" s="301">
        <f>IFERROR(INDEX('QoL DATA'!$C$17:$WWY$228,MATCH($B176,'QoL DATA'!$A$17:$A$228,0),MATCH(AK$3,'QoL DATA'!$C$16:$WWY$16,0)),"-")</f>
        <v>27.99</v>
      </c>
      <c r="AL176" s="301">
        <f>IFERROR(INDEX('QoL DATA'!$C$17:$WWY$228,MATCH($B176,'QoL DATA'!$A$17:$A$228,0),MATCH(AL$3,'QoL DATA'!$C$16:$WWY$16,0)),"-")</f>
        <v>18.59</v>
      </c>
      <c r="AM176" s="301">
        <f>IFERROR(INDEX('QoL DATA'!$C$17:$WWY$228,MATCH($B176,'QoL DATA'!$A$17:$A$228,0),MATCH(AM$3,'QoL DATA'!$C$16:$WWY$16,0)),"-")</f>
        <v>7.3</v>
      </c>
      <c r="AN176" s="301">
        <f>IFERROR(INDEX('QoL DATA'!$C$17:$WWY$228,MATCH($B176,'QoL DATA'!$A$17:$A$228,0),MATCH(AN$3,'QoL DATA'!$C$16:$WWY$16,0)),"-")</f>
        <v>59.75</v>
      </c>
      <c r="AO176" s="301">
        <f>IFERROR(INDEX('QoL DATA'!$C$17:$WWY$228,MATCH($B176,'QoL DATA'!$A$17:$A$228,0),MATCH(AO$3,'QoL DATA'!$C$16:$WWY$16,0)),"-")</f>
        <v>2.6571817034087597</v>
      </c>
      <c r="AP176" s="301">
        <f>IFERROR(INDEX('QoL DATA'!$C$17:$WWY$228,MATCH($B176,'QoL DATA'!$A$17:$A$228,0),MATCH(AP$3,'QoL DATA'!$C$16:$WWY$16,0)),"-")</f>
        <v>58.54</v>
      </c>
      <c r="AQ176" s="301">
        <f>IFERROR(INDEX('QoL DATA'!$C$17:$WWY$228,MATCH($B176,'QoL DATA'!$A$17:$A$228,0),MATCH(AQ$3,'QoL DATA'!$C$16:$WWY$16,0)),"-")</f>
        <v>45.357548240635644</v>
      </c>
      <c r="AR176" s="301">
        <f>IFERROR(INDEX('QoL DATA'!$C$17:$WWY$228,MATCH($B176,'QoL DATA'!$A$17:$A$228,0),MATCH(AR$3,'QoL DATA'!$C$16:$WWY$16,0)),"-")</f>
        <v>3.58</v>
      </c>
      <c r="AS176" s="301">
        <f>IFERROR(INDEX('QoL DATA'!$C$17:$WWY$228,MATCH($B176,'QoL DATA'!$A$17:$A$228,0),MATCH(AS$3,'QoL DATA'!$C$16:$WWY$16,0)),"-")</f>
        <v>6.1275878487702089</v>
      </c>
      <c r="AT176" s="301">
        <f>IFERROR(INDEX('QoL DATA'!$C$17:$WWY$228,MATCH($B176,'QoL DATA'!$A$17:$A$228,0),MATCH(AT$3,'QoL DATA'!$C$16:$WWY$16,0)),"-")</f>
        <v>41.567609522017221</v>
      </c>
      <c r="AU176" s="327"/>
    </row>
    <row r="177" spans="1:47">
      <c r="A177" s="325" t="str">
        <f>'TQoL Indexes'!B155</f>
        <v>Rogašovci</v>
      </c>
      <c r="B177" s="326">
        <f>'TQoL Indexes'!C155</f>
        <v>105</v>
      </c>
      <c r="C177" s="301">
        <f>IFERROR(INDEX('QoL DATA'!$C$17:$WWY$228,MATCH($B177,'QoL DATA'!$A$17:$A$228,0),MATCH(C$3,'QoL DATA'!$C$16:$WWY$16,0)),"-")</f>
        <v>45.07829977628635</v>
      </c>
      <c r="D177" s="301">
        <f>IFERROR(INDEX('QoL DATA'!$C$17:$WWY$228,MATCH($B177,'QoL DATA'!$A$17:$A$228,0),MATCH(D$3,'QoL DATA'!$C$16:$WWY$16,0)),"-")</f>
        <v>97.5</v>
      </c>
      <c r="E177" s="301">
        <f>IFERROR(INDEX('QoL DATA'!$C$17:$WWY$228,MATCH($B177,'QoL DATA'!$A$17:$A$228,0),MATCH(E$3,'QoL DATA'!$C$16:$WWY$16,0)),"-")</f>
        <v>416.1</v>
      </c>
      <c r="F177" s="301">
        <f>IFERROR(INDEX('QoL DATA'!$C$17:$WWY$228,MATCH($B177,'QoL DATA'!$A$17:$A$228,0),MATCH(F$3,'QoL DATA'!$C$16:$WWY$16,0)),"-")</f>
        <v>29.861982434127981</v>
      </c>
      <c r="G177" s="301">
        <f>IFERROR(INDEX('QoL DATA'!$C$17:$WWY$228,MATCH($B177,'QoL DATA'!$A$17:$A$228,0),MATCH(G$3,'QoL DATA'!$C$16:$WWY$16,0)),"-")</f>
        <v>97.459222082810541</v>
      </c>
      <c r="H177" s="301">
        <f>IFERROR(INDEX('QoL DATA'!$C$17:$WWY$228,MATCH($B177,'QoL DATA'!$A$17:$A$228,0),MATCH(H$3,'QoL DATA'!$C$16:$WWY$16,0)),"-")</f>
        <v>4</v>
      </c>
      <c r="I177" s="301">
        <f>IFERROR(INDEX('QoL DATA'!$C$17:$WWY$228,MATCH($B177,'QoL DATA'!$A$17:$A$228,0),MATCH(I$3,'QoL DATA'!$C$16:$WWY$16,0)),"-")</f>
        <v>56.727158948685855</v>
      </c>
      <c r="J177" s="301">
        <f>IFERROR(INDEX('QoL DATA'!$C$17:$WWY$228,MATCH($B177,'QoL DATA'!$A$17:$A$228,0),MATCH(J$3,'QoL DATA'!$C$16:$WWY$16,0)),"-")</f>
        <v>99.874529485570889</v>
      </c>
      <c r="K177" s="301">
        <f>IFERROR(INDEX('QoL DATA'!$C$17:$WWY$228,MATCH($B177,'QoL DATA'!$A$17:$A$228,0),MATCH(K$3,'QoL DATA'!$C$16:$WWY$16,0)),"-")</f>
        <v>8.85</v>
      </c>
      <c r="L177" s="301">
        <f>IFERROR(INDEX('QoL DATA'!$C$17:$WWY$228,MATCH($B177,'QoL DATA'!$A$17:$A$228,0),MATCH(L$3,'QoL DATA'!$C$16:$WWY$16,0)),"-")</f>
        <v>0.90579710144927539</v>
      </c>
      <c r="M177" s="301">
        <f>IFERROR(INDEX('QoL DATA'!$C$17:$WWY$228,MATCH($B177,'QoL DATA'!$A$17:$A$228,0),MATCH(M$3,'QoL DATA'!$C$16:$WWY$16,0)),"-")</f>
        <v>26.2</v>
      </c>
      <c r="N177" s="301">
        <f>IFERROR(INDEX('QoL DATA'!$C$17:$WWY$228,MATCH($B177,'QoL DATA'!$A$17:$A$228,0),MATCH(N$3,'QoL DATA'!$C$16:$WWY$16,0)),"-")</f>
        <v>44.3</v>
      </c>
      <c r="O177" s="301">
        <f>IFERROR(INDEX('QoL DATA'!$C$17:$WWY$228,MATCH($B177,'QoL DATA'!$A$17:$A$228,0),MATCH(O$3,'QoL DATA'!$C$16:$WWY$16,0)),"-")</f>
        <v>0.47806959947472094</v>
      </c>
      <c r="P177" s="301">
        <f>IFERROR(INDEX('QoL DATA'!$C$17:$WWY$228,MATCH($B177,'QoL DATA'!$A$17:$A$228,0),MATCH(P$3,'QoL DATA'!$C$16:$WWY$16,0)),"-")</f>
        <v>45.734002509410288</v>
      </c>
      <c r="Q177" s="301" t="str">
        <f>IFERROR(INDEX('QoL DATA'!$C$17:$WWY$228,MATCH($B177,'QoL DATA'!$A$17:$A$228,0),MATCH(Q$3,'QoL DATA'!$C$16:$WWY$16,0)),"-")</f>
        <v>-</v>
      </c>
      <c r="R177" s="301" t="str">
        <f>IFERROR(INDEX('QoL DATA'!$C$17:$WWY$228,MATCH($B177,'QoL DATA'!$A$17:$A$228,0),MATCH(R$3,'QoL DATA'!$C$16:$WWY$16,0)),"-")</f>
        <v>-</v>
      </c>
      <c r="S177" s="301">
        <f>IFERROR(INDEX('QoL DATA'!$C$17:$WWY$228,MATCH($B177,'QoL DATA'!$A$17:$A$228,0),MATCH(S$3,'QoL DATA'!$C$16:$WWY$16,0)),"-")</f>
        <v>0</v>
      </c>
      <c r="T177" s="301">
        <f>IFERROR(INDEX('QoL DATA'!$C$17:$WWY$228,MATCH($B177,'QoL DATA'!$A$17:$A$228,0),MATCH(T$3,'QoL DATA'!$C$16:$WWY$16,0)),"-")</f>
        <v>4.1108282354665002</v>
      </c>
      <c r="U177" s="301">
        <f>IFERROR(INDEX('QoL DATA'!$C$17:$WWY$228,MATCH($B177,'QoL DATA'!$A$17:$A$228,0),MATCH(U$3,'QoL DATA'!$C$16:$WWY$16,0)),"-")</f>
        <v>29.736937497692999</v>
      </c>
      <c r="V177" s="301">
        <f>IFERROR(INDEX('QoL DATA'!$C$17:$WWY$228,MATCH($B177,'QoL DATA'!$A$17:$A$228,0),MATCH(V$3,'QoL DATA'!$C$16:$WWY$16,0)),"-")</f>
        <v>1.2862874585799999</v>
      </c>
      <c r="W177" s="301">
        <f>IFERROR(INDEX('QoL DATA'!$C$17:$WWY$228,MATCH($B177,'QoL DATA'!$A$17:$A$228,0),MATCH(W$3,'QoL DATA'!$C$16:$WWY$16,0)),"-")</f>
        <v>99.974466133000007</v>
      </c>
      <c r="X177" s="301" t="str">
        <f>IFERROR(INDEX('QoL DATA'!$C$17:$WWY$228,MATCH($B177,'QoL DATA'!$A$17:$A$228,0),MATCH(X$3,'QoL DATA'!$C$16:$WWY$16,0)),"-")</f>
        <v>-</v>
      </c>
      <c r="Y177" s="301">
        <f>IFERROR(INDEX('QoL DATA'!$C$17:$WWY$228,MATCH($B177,'QoL DATA'!$A$17:$A$228,0),MATCH(Y$3,'QoL DATA'!$C$16:$WWY$16,0)),"-")</f>
        <v>1203.77</v>
      </c>
      <c r="Z177" s="301">
        <f>IFERROR(INDEX('QoL DATA'!$C$17:$WWY$228,MATCH($B177,'QoL DATA'!$A$17:$A$228,0),MATCH(Z$3,'QoL DATA'!$C$16:$WWY$16,0)),"-")</f>
        <v>5.43</v>
      </c>
      <c r="AA177" s="301">
        <f>IFERROR(INDEX('QoL DATA'!$C$17:$WWY$228,MATCH($B177,'QoL DATA'!$A$17:$A$228,0),MATCH(AA$3,'QoL DATA'!$C$16:$WWY$16,0)),"-")</f>
        <v>4.007309332221972E-2</v>
      </c>
      <c r="AB177" s="301">
        <f>IFERROR(INDEX('QoL DATA'!$C$17:$WWY$228,MATCH($B177,'QoL DATA'!$A$17:$A$228,0),MATCH(AB$3,'QoL DATA'!$C$16:$WWY$16,0)),"-")</f>
        <v>0.66</v>
      </c>
      <c r="AC177" s="301">
        <f>IFERROR(INDEX('QoL DATA'!$C$17:$WWY$228,MATCH($B177,'QoL DATA'!$A$17:$A$228,0),MATCH(AC$3,'QoL DATA'!$C$16:$WWY$16,0)),"-")</f>
        <v>6450.97</v>
      </c>
      <c r="AD177" s="301">
        <f>IFERROR(INDEX('QoL DATA'!$C$17:$WWY$228,MATCH($B177,'QoL DATA'!$A$17:$A$228,0),MATCH(AD$3,'QoL DATA'!$C$16:$WWY$16,0)),"-")</f>
        <v>20.896278166933918</v>
      </c>
      <c r="AE177" s="301">
        <f>IFERROR(INDEX('QoL DATA'!$C$17:$WWY$228,MATCH($B177,'QoL DATA'!$A$17:$A$228,0),MATCH(AE$3,'QoL DATA'!$C$16:$WWY$16,0)),"-")</f>
        <v>14.867156585641606</v>
      </c>
      <c r="AF177" s="301">
        <f>IFERROR(INDEX('QoL DATA'!$C$17:$WWY$228,MATCH($B177,'QoL DATA'!$A$17:$A$228,0),MATCH(AF$3,'QoL DATA'!$C$16:$WWY$16,0)),"-")</f>
        <v>15.1</v>
      </c>
      <c r="AG177" s="301">
        <f>IFERROR(INDEX('QoL DATA'!$C$17:$WWY$228,MATCH($B177,'QoL DATA'!$A$17:$A$228,0),MATCH(AG$3,'QoL DATA'!$C$16:$WWY$16,0)),"-")</f>
        <v>14.47</v>
      </c>
      <c r="AH177" s="301" t="str">
        <f>IFERROR(INDEX('QoL DATA'!$C$17:$WWY$228,MATCH($B177,'QoL DATA'!$A$17:$A$228,0),MATCH(AH$3,'QoL DATA'!$C$16:$WWY$16,0)),"-")</f>
        <v>-</v>
      </c>
      <c r="AI177" s="301">
        <f>IFERROR(INDEX('QoL DATA'!$C$17:$WWY$228,MATCH($B177,'QoL DATA'!$A$17:$A$228,0),MATCH(AI$3,'QoL DATA'!$C$16:$WWY$16,0)),"-")</f>
        <v>0</v>
      </c>
      <c r="AJ177" s="301">
        <f>IFERROR(INDEX('QoL DATA'!$C$17:$WWY$228,MATCH($B177,'QoL DATA'!$A$17:$A$228,0),MATCH(AJ$3,'QoL DATA'!$C$16:$WWY$16,0)),"-")</f>
        <v>72.579434238335224</v>
      </c>
      <c r="AK177" s="301">
        <f>IFERROR(INDEX('QoL DATA'!$C$17:$WWY$228,MATCH($B177,'QoL DATA'!$A$17:$A$228,0),MATCH(AK$3,'QoL DATA'!$C$16:$WWY$16,0)),"-")</f>
        <v>29.01</v>
      </c>
      <c r="AL177" s="301">
        <f>IFERROR(INDEX('QoL DATA'!$C$17:$WWY$228,MATCH($B177,'QoL DATA'!$A$17:$A$228,0),MATCH(AL$3,'QoL DATA'!$C$16:$WWY$16,0)),"-")</f>
        <v>17.260000000000002</v>
      </c>
      <c r="AM177" s="301">
        <f>IFERROR(INDEX('QoL DATA'!$C$17:$WWY$228,MATCH($B177,'QoL DATA'!$A$17:$A$228,0),MATCH(AM$3,'QoL DATA'!$C$16:$WWY$16,0)),"-")</f>
        <v>6.9</v>
      </c>
      <c r="AN177" s="301">
        <f>IFERROR(INDEX('QoL DATA'!$C$17:$WWY$228,MATCH($B177,'QoL DATA'!$A$17:$A$228,0),MATCH(AN$3,'QoL DATA'!$C$16:$WWY$16,0)),"-")</f>
        <v>55.41</v>
      </c>
      <c r="AO177" s="301">
        <f>IFERROR(INDEX('QoL DATA'!$C$17:$WWY$228,MATCH($B177,'QoL DATA'!$A$17:$A$228,0),MATCH(AO$3,'QoL DATA'!$C$16:$WWY$16,0)),"-")</f>
        <v>2.0869785656841149</v>
      </c>
      <c r="AP177" s="301">
        <f>IFERROR(INDEX('QoL DATA'!$C$17:$WWY$228,MATCH($B177,'QoL DATA'!$A$17:$A$228,0),MATCH(AP$3,'QoL DATA'!$C$16:$WWY$16,0)),"-")</f>
        <v>85.62</v>
      </c>
      <c r="AQ177" s="301">
        <f>IFERROR(INDEX('QoL DATA'!$C$17:$WWY$228,MATCH($B177,'QoL DATA'!$A$17:$A$228,0),MATCH(AQ$3,'QoL DATA'!$C$16:$WWY$16,0)),"-")</f>
        <v>41.725548531052439</v>
      </c>
      <c r="AR177" s="301">
        <f>IFERROR(INDEX('QoL DATA'!$C$17:$WWY$228,MATCH($B177,'QoL DATA'!$A$17:$A$228,0),MATCH(AR$3,'QoL DATA'!$C$16:$WWY$16,0)),"-")</f>
        <v>3.72</v>
      </c>
      <c r="AS177" s="301">
        <f>IFERROR(INDEX('QoL DATA'!$C$17:$WWY$228,MATCH($B177,'QoL DATA'!$A$17:$A$228,0),MATCH(AS$3,'QoL DATA'!$C$16:$WWY$16,0)),"-")</f>
        <v>8.9912823482040327</v>
      </c>
      <c r="AT177" s="301">
        <f>IFERROR(INDEX('QoL DATA'!$C$17:$WWY$228,MATCH($B177,'QoL DATA'!$A$17:$A$228,0),MATCH(AT$3,'QoL DATA'!$C$16:$WWY$16,0)),"-")</f>
        <v>26.346264007983681</v>
      </c>
      <c r="AU177" s="327"/>
    </row>
    <row r="178" spans="1:47">
      <c r="A178" s="325" t="str">
        <f>'TQoL Indexes'!B156</f>
        <v>Rogatec</v>
      </c>
      <c r="B178" s="326">
        <f>'TQoL Indexes'!C156</f>
        <v>107</v>
      </c>
      <c r="C178" s="301">
        <f>IFERROR(INDEX('QoL DATA'!$C$17:$WWY$228,MATCH($B178,'QoL DATA'!$A$17:$A$228,0),MATCH(C$3,'QoL DATA'!$C$16:$WWY$16,0)),"-")</f>
        <v>78.099999999999994</v>
      </c>
      <c r="D178" s="301">
        <f>IFERROR(INDEX('QoL DATA'!$C$17:$WWY$228,MATCH($B178,'QoL DATA'!$A$17:$A$228,0),MATCH(D$3,'QoL DATA'!$C$16:$WWY$16,0)),"-")</f>
        <v>81.2</v>
      </c>
      <c r="E178" s="301">
        <f>IFERROR(INDEX('QoL DATA'!$C$17:$WWY$228,MATCH($B178,'QoL DATA'!$A$17:$A$228,0),MATCH(E$3,'QoL DATA'!$C$16:$WWY$16,0)),"-")</f>
        <v>388.9</v>
      </c>
      <c r="F178" s="301">
        <f>IFERROR(INDEX('QoL DATA'!$C$17:$WWY$228,MATCH($B178,'QoL DATA'!$A$17:$A$228,0),MATCH(F$3,'QoL DATA'!$C$16:$WWY$16,0)),"-")</f>
        <v>8.5290482076637826</v>
      </c>
      <c r="G178" s="301">
        <f>IFERROR(INDEX('QoL DATA'!$C$17:$WWY$228,MATCH($B178,'QoL DATA'!$A$17:$A$228,0),MATCH(G$3,'QoL DATA'!$C$16:$WWY$16,0)),"-")</f>
        <v>83.590852904820764</v>
      </c>
      <c r="H178" s="301">
        <f>IFERROR(INDEX('QoL DATA'!$C$17:$WWY$228,MATCH($B178,'QoL DATA'!$A$17:$A$228,0),MATCH(H$3,'QoL DATA'!$C$16:$WWY$16,0)),"-")</f>
        <v>4</v>
      </c>
      <c r="I178" s="301">
        <f>IFERROR(INDEX('QoL DATA'!$C$17:$WWY$228,MATCH($B178,'QoL DATA'!$A$17:$A$228,0),MATCH(I$3,'QoL DATA'!$C$16:$WWY$16,0)),"-")</f>
        <v>56.719675709385719</v>
      </c>
      <c r="J178" s="301">
        <f>IFERROR(INDEX('QoL DATA'!$C$17:$WWY$228,MATCH($B178,'QoL DATA'!$A$17:$A$228,0),MATCH(J$3,'QoL DATA'!$C$16:$WWY$16,0)),"-")</f>
        <v>96.16810877626699</v>
      </c>
      <c r="K178" s="301">
        <f>IFERROR(INDEX('QoL DATA'!$C$17:$WWY$228,MATCH($B178,'QoL DATA'!$A$17:$A$228,0),MATCH(K$3,'QoL DATA'!$C$16:$WWY$16,0)),"-")</f>
        <v>40.24</v>
      </c>
      <c r="L178" s="301">
        <f>IFERROR(INDEX('QoL DATA'!$C$17:$WWY$228,MATCH($B178,'QoL DATA'!$A$17:$A$228,0),MATCH(L$3,'QoL DATA'!$C$16:$WWY$16,0)),"-")</f>
        <v>0</v>
      </c>
      <c r="M178" s="301">
        <f>IFERROR(INDEX('QoL DATA'!$C$17:$WWY$228,MATCH($B178,'QoL DATA'!$A$17:$A$228,0),MATCH(M$3,'QoL DATA'!$C$16:$WWY$16,0)),"-")</f>
        <v>29.7</v>
      </c>
      <c r="N178" s="301">
        <f>IFERROR(INDEX('QoL DATA'!$C$17:$WWY$228,MATCH($B178,'QoL DATA'!$A$17:$A$228,0),MATCH(N$3,'QoL DATA'!$C$16:$WWY$16,0)),"-")</f>
        <v>65.7</v>
      </c>
      <c r="O178" s="301">
        <f>IFERROR(INDEX('QoL DATA'!$C$17:$WWY$228,MATCH($B178,'QoL DATA'!$A$17:$A$228,0),MATCH(O$3,'QoL DATA'!$C$16:$WWY$16,0)),"-")</f>
        <v>1.90402576489533</v>
      </c>
      <c r="P178" s="301">
        <f>IFERROR(INDEX('QoL DATA'!$C$17:$WWY$228,MATCH($B178,'QoL DATA'!$A$17:$A$228,0),MATCH(P$3,'QoL DATA'!$C$16:$WWY$16,0)),"-")</f>
        <v>62.639060568603213</v>
      </c>
      <c r="Q178" s="301" t="str">
        <f>IFERROR(INDEX('QoL DATA'!$C$17:$WWY$228,MATCH($B178,'QoL DATA'!$A$17:$A$228,0),MATCH(Q$3,'QoL DATA'!$C$16:$WWY$16,0)),"-")</f>
        <v>-</v>
      </c>
      <c r="R178" s="301" t="str">
        <f>IFERROR(INDEX('QoL DATA'!$C$17:$WWY$228,MATCH($B178,'QoL DATA'!$A$17:$A$228,0),MATCH(R$3,'QoL DATA'!$C$16:$WWY$16,0)),"-")</f>
        <v>-</v>
      </c>
      <c r="S178" s="301">
        <f>IFERROR(INDEX('QoL DATA'!$C$17:$WWY$228,MATCH($B178,'QoL DATA'!$A$17:$A$228,0),MATCH(S$3,'QoL DATA'!$C$16:$WWY$16,0)),"-")</f>
        <v>32.320620555914672</v>
      </c>
      <c r="T178" s="301">
        <f>IFERROR(INDEX('QoL DATA'!$C$17:$WWY$228,MATCH($B178,'QoL DATA'!$A$17:$A$228,0),MATCH(T$3,'QoL DATA'!$C$16:$WWY$16,0)),"-")</f>
        <v>3.0309278350515463</v>
      </c>
      <c r="U178" s="301">
        <f>IFERROR(INDEX('QoL DATA'!$C$17:$WWY$228,MATCH($B178,'QoL DATA'!$A$17:$A$228,0),MATCH(U$3,'QoL DATA'!$C$16:$WWY$16,0)),"-")</f>
        <v>65.328264496341006</v>
      </c>
      <c r="V178" s="301">
        <f>IFERROR(INDEX('QoL DATA'!$C$17:$WWY$228,MATCH($B178,'QoL DATA'!$A$17:$A$228,0),MATCH(V$3,'QoL DATA'!$C$16:$WWY$16,0)),"-")</f>
        <v>1.4125813971700001</v>
      </c>
      <c r="W178" s="301">
        <f>IFERROR(INDEX('QoL DATA'!$C$17:$WWY$228,MATCH($B178,'QoL DATA'!$A$17:$A$228,0),MATCH(W$3,'QoL DATA'!$C$16:$WWY$16,0)),"-")</f>
        <v>5.5061199084099997</v>
      </c>
      <c r="X178" s="301" t="str">
        <f>IFERROR(INDEX('QoL DATA'!$C$17:$WWY$228,MATCH($B178,'QoL DATA'!$A$17:$A$228,0),MATCH(X$3,'QoL DATA'!$C$16:$WWY$16,0)),"-")</f>
        <v>-</v>
      </c>
      <c r="Y178" s="301">
        <f>IFERROR(INDEX('QoL DATA'!$C$17:$WWY$228,MATCH($B178,'QoL DATA'!$A$17:$A$228,0),MATCH(Y$3,'QoL DATA'!$C$16:$WWY$16,0)),"-")</f>
        <v>980.25</v>
      </c>
      <c r="Z178" s="301">
        <f>IFERROR(INDEX('QoL DATA'!$C$17:$WWY$228,MATCH($B178,'QoL DATA'!$A$17:$A$228,0),MATCH(Z$3,'QoL DATA'!$C$16:$WWY$16,0)),"-")</f>
        <v>6.76</v>
      </c>
      <c r="AA178" s="301">
        <f>IFERROR(INDEX('QoL DATA'!$C$17:$WWY$228,MATCH($B178,'QoL DATA'!$A$17:$A$228,0),MATCH(AA$3,'QoL DATA'!$C$16:$WWY$16,0)),"-")</f>
        <v>0</v>
      </c>
      <c r="AB178" s="301">
        <f>IFERROR(INDEX('QoL DATA'!$C$17:$WWY$228,MATCH($B178,'QoL DATA'!$A$17:$A$228,0),MATCH(AB$3,'QoL DATA'!$C$16:$WWY$16,0)),"-")</f>
        <v>0.86</v>
      </c>
      <c r="AC178" s="301">
        <f>IFERROR(INDEX('QoL DATA'!$C$17:$WWY$228,MATCH($B178,'QoL DATA'!$A$17:$A$228,0),MATCH(AC$3,'QoL DATA'!$C$16:$WWY$16,0)),"-")</f>
        <v>8747.7900000000009</v>
      </c>
      <c r="AD178" s="301">
        <f>IFERROR(INDEX('QoL DATA'!$C$17:$WWY$228,MATCH($B178,'QoL DATA'!$A$17:$A$228,0),MATCH(AD$3,'QoL DATA'!$C$16:$WWY$16,0)),"-")</f>
        <v>13.603247293921733</v>
      </c>
      <c r="AE178" s="301">
        <f>IFERROR(INDEX('QoL DATA'!$C$17:$WWY$228,MATCH($B178,'QoL DATA'!$A$17:$A$228,0),MATCH(AE$3,'QoL DATA'!$C$16:$WWY$16,0)),"-")</f>
        <v>18.280739934711644</v>
      </c>
      <c r="AF178" s="301">
        <f>IFERROR(INDEX('QoL DATA'!$C$17:$WWY$228,MATCH($B178,'QoL DATA'!$A$17:$A$228,0),MATCH(AF$3,'QoL DATA'!$C$16:$WWY$16,0)),"-")</f>
        <v>12.4</v>
      </c>
      <c r="AG178" s="301">
        <f>IFERROR(INDEX('QoL DATA'!$C$17:$WWY$228,MATCH($B178,'QoL DATA'!$A$17:$A$228,0),MATCH(AG$3,'QoL DATA'!$C$16:$WWY$16,0)),"-")</f>
        <v>22.68</v>
      </c>
      <c r="AH178" s="301" t="str">
        <f>IFERROR(INDEX('QoL DATA'!$C$17:$WWY$228,MATCH($B178,'QoL DATA'!$A$17:$A$228,0),MATCH(AH$3,'QoL DATA'!$C$16:$WWY$16,0)),"-")</f>
        <v>-</v>
      </c>
      <c r="AI178" s="301">
        <f>IFERROR(INDEX('QoL DATA'!$C$17:$WWY$228,MATCH($B178,'QoL DATA'!$A$17:$A$228,0),MATCH(AI$3,'QoL DATA'!$C$16:$WWY$16,0)),"-")</f>
        <v>16.728628158844764</v>
      </c>
      <c r="AJ178" s="301">
        <f>IFERROR(INDEX('QoL DATA'!$C$17:$WWY$228,MATCH($B178,'QoL DATA'!$A$17:$A$228,0),MATCH(AJ$3,'QoL DATA'!$C$16:$WWY$16,0)),"-")</f>
        <v>35.659603960396034</v>
      </c>
      <c r="AK178" s="301">
        <f>IFERROR(INDEX('QoL DATA'!$C$17:$WWY$228,MATCH($B178,'QoL DATA'!$A$17:$A$228,0),MATCH(AK$3,'QoL DATA'!$C$16:$WWY$16,0)),"-")</f>
        <v>18.12</v>
      </c>
      <c r="AL178" s="301">
        <f>IFERROR(INDEX('QoL DATA'!$C$17:$WWY$228,MATCH($B178,'QoL DATA'!$A$17:$A$228,0),MATCH(AL$3,'QoL DATA'!$C$16:$WWY$16,0)),"-")</f>
        <v>20.57</v>
      </c>
      <c r="AM178" s="301">
        <f>IFERROR(INDEX('QoL DATA'!$C$17:$WWY$228,MATCH($B178,'QoL DATA'!$A$17:$A$228,0),MATCH(AM$3,'QoL DATA'!$C$16:$WWY$16,0)),"-")</f>
        <v>7.3</v>
      </c>
      <c r="AN178" s="301">
        <f>IFERROR(INDEX('QoL DATA'!$C$17:$WWY$228,MATCH($B178,'QoL DATA'!$A$17:$A$228,0),MATCH(AN$3,'QoL DATA'!$C$16:$WWY$16,0)),"-")</f>
        <v>54.6</v>
      </c>
      <c r="AO178" s="301">
        <f>IFERROR(INDEX('QoL DATA'!$C$17:$WWY$228,MATCH($B178,'QoL DATA'!$A$17:$A$228,0),MATCH(AO$3,'QoL DATA'!$C$16:$WWY$16,0)),"-")</f>
        <v>2.6571817034087597</v>
      </c>
      <c r="AP178" s="301">
        <f>IFERROR(INDEX('QoL DATA'!$C$17:$WWY$228,MATCH($B178,'QoL DATA'!$A$17:$A$228,0),MATCH(AP$3,'QoL DATA'!$C$16:$WWY$16,0)),"-")</f>
        <v>56.85</v>
      </c>
      <c r="AQ178" s="301">
        <f>IFERROR(INDEX('QoL DATA'!$C$17:$WWY$228,MATCH($B178,'QoL DATA'!$A$17:$A$228,0),MATCH(AQ$3,'QoL DATA'!$C$16:$WWY$16,0)),"-")</f>
        <v>49.019607843137251</v>
      </c>
      <c r="AR178" s="301">
        <f>IFERROR(INDEX('QoL DATA'!$C$17:$WWY$228,MATCH($B178,'QoL DATA'!$A$17:$A$228,0),MATCH(AR$3,'QoL DATA'!$C$16:$WWY$16,0)),"-")</f>
        <v>3.58</v>
      </c>
      <c r="AS178" s="301">
        <f>IFERROR(INDEX('QoL DATA'!$C$17:$WWY$228,MATCH($B178,'QoL DATA'!$A$17:$A$228,0),MATCH(AS$3,'QoL DATA'!$C$16:$WWY$16,0)),"-")</f>
        <v>7.6650647446690741</v>
      </c>
      <c r="AT178" s="301">
        <f>IFERROR(INDEX('QoL DATA'!$C$17:$WWY$228,MATCH($B178,'QoL DATA'!$A$17:$A$228,0),MATCH(AT$3,'QoL DATA'!$C$16:$WWY$16,0)),"-")</f>
        <v>63.74663958265478</v>
      </c>
      <c r="AU178" s="327"/>
    </row>
    <row r="179" spans="1:47">
      <c r="A179" s="325" t="str">
        <f>'TQoL Indexes'!B157</f>
        <v>Ruše</v>
      </c>
      <c r="B179" s="326">
        <f>'TQoL Indexes'!C157</f>
        <v>108</v>
      </c>
      <c r="C179" s="301">
        <f>IFERROR(INDEX('QoL DATA'!$C$17:$WWY$228,MATCH($B179,'QoL DATA'!$A$17:$A$228,0),MATCH(C$3,'QoL DATA'!$C$16:$WWY$16,0)),"-")</f>
        <v>83.4</v>
      </c>
      <c r="D179" s="301">
        <f>IFERROR(INDEX('QoL DATA'!$C$17:$WWY$228,MATCH($B179,'QoL DATA'!$A$17:$A$228,0),MATCH(D$3,'QoL DATA'!$C$16:$WWY$16,0)),"-")</f>
        <v>77.8</v>
      </c>
      <c r="E179" s="301">
        <f>IFERROR(INDEX('QoL DATA'!$C$17:$WWY$228,MATCH($B179,'QoL DATA'!$A$17:$A$228,0),MATCH(E$3,'QoL DATA'!$C$16:$WWY$16,0)),"-")</f>
        <v>521.4</v>
      </c>
      <c r="F179" s="301">
        <f>IFERROR(INDEX('QoL DATA'!$C$17:$WWY$228,MATCH($B179,'QoL DATA'!$A$17:$A$228,0),MATCH(F$3,'QoL DATA'!$C$16:$WWY$16,0)),"-")</f>
        <v>93.989296006587068</v>
      </c>
      <c r="G179" s="301">
        <f>IFERROR(INDEX('QoL DATA'!$C$17:$WWY$228,MATCH($B179,'QoL DATA'!$A$17:$A$228,0),MATCH(G$3,'QoL DATA'!$C$16:$WWY$16,0)),"-")</f>
        <v>98.847262247838614</v>
      </c>
      <c r="H179" s="301">
        <f>IFERROR(INDEX('QoL DATA'!$C$17:$WWY$228,MATCH($B179,'QoL DATA'!$A$17:$A$228,0),MATCH(H$3,'QoL DATA'!$C$16:$WWY$16,0)),"-")</f>
        <v>3</v>
      </c>
      <c r="I179" s="301">
        <f>IFERROR(INDEX('QoL DATA'!$C$17:$WWY$228,MATCH($B179,'QoL DATA'!$A$17:$A$228,0),MATCH(I$3,'QoL DATA'!$C$16:$WWY$16,0)),"-")</f>
        <v>93.17290793564959</v>
      </c>
      <c r="J179" s="301">
        <f>IFERROR(INDEX('QoL DATA'!$C$17:$WWY$228,MATCH($B179,'QoL DATA'!$A$17:$A$228,0),MATCH(J$3,'QoL DATA'!$C$16:$WWY$16,0)),"-")</f>
        <v>98.339508714148479</v>
      </c>
      <c r="K179" s="301">
        <f>IFERROR(INDEX('QoL DATA'!$C$17:$WWY$228,MATCH($B179,'QoL DATA'!$A$17:$A$228,0),MATCH(K$3,'QoL DATA'!$C$16:$WWY$16,0)),"-")</f>
        <v>88.4</v>
      </c>
      <c r="L179" s="301">
        <f>IFERROR(INDEX('QoL DATA'!$C$17:$WWY$228,MATCH($B179,'QoL DATA'!$A$17:$A$228,0),MATCH(L$3,'QoL DATA'!$C$16:$WWY$16,0)),"-")</f>
        <v>1.9439133205863608</v>
      </c>
      <c r="M179" s="301">
        <f>IFERROR(INDEX('QoL DATA'!$C$17:$WWY$228,MATCH($B179,'QoL DATA'!$A$17:$A$228,0),MATCH(M$3,'QoL DATA'!$C$16:$WWY$16,0)),"-")</f>
        <v>29</v>
      </c>
      <c r="N179" s="301">
        <f>IFERROR(INDEX('QoL DATA'!$C$17:$WWY$228,MATCH($B179,'QoL DATA'!$A$17:$A$228,0),MATCH(N$3,'QoL DATA'!$C$16:$WWY$16,0)),"-")</f>
        <v>69.5</v>
      </c>
      <c r="O179" s="301">
        <f>IFERROR(INDEX('QoL DATA'!$C$17:$WWY$228,MATCH($B179,'QoL DATA'!$A$17:$A$228,0),MATCH(O$3,'QoL DATA'!$C$16:$WWY$16,0)),"-")</f>
        <v>1.594672950585547</v>
      </c>
      <c r="P179" s="301">
        <f>IFERROR(INDEX('QoL DATA'!$C$17:$WWY$228,MATCH($B179,'QoL DATA'!$A$17:$A$228,0),MATCH(P$3,'QoL DATA'!$C$16:$WWY$16,0)),"-")</f>
        <v>88.321668725126941</v>
      </c>
      <c r="Q179" s="301" t="str">
        <f>IFERROR(INDEX('QoL DATA'!$C$17:$WWY$228,MATCH($B179,'QoL DATA'!$A$17:$A$228,0),MATCH(Q$3,'QoL DATA'!$C$16:$WWY$16,0)),"-")</f>
        <v>-</v>
      </c>
      <c r="R179" s="301" t="str">
        <f>IFERROR(INDEX('QoL DATA'!$C$17:$WWY$228,MATCH($B179,'QoL DATA'!$A$17:$A$228,0),MATCH(R$3,'QoL DATA'!$C$16:$WWY$16,0)),"-")</f>
        <v>-</v>
      </c>
      <c r="S179" s="301">
        <f>IFERROR(INDEX('QoL DATA'!$C$17:$WWY$228,MATCH($B179,'QoL DATA'!$A$17:$A$228,0),MATCH(S$3,'QoL DATA'!$C$16:$WWY$16,0)),"-")</f>
        <v>42.625745950554133</v>
      </c>
      <c r="T179" s="301">
        <f>IFERROR(INDEX('QoL DATA'!$C$17:$WWY$228,MATCH($B179,'QoL DATA'!$A$17:$A$228,0),MATCH(T$3,'QoL DATA'!$C$16:$WWY$16,0)),"-")</f>
        <v>3.1276129695232431</v>
      </c>
      <c r="U179" s="301">
        <f>IFERROR(INDEX('QoL DATA'!$C$17:$WWY$228,MATCH($B179,'QoL DATA'!$A$17:$A$228,0),MATCH(U$3,'QoL DATA'!$C$16:$WWY$16,0)),"-")</f>
        <v>83.185186504827101</v>
      </c>
      <c r="V179" s="301">
        <f>IFERROR(INDEX('QoL DATA'!$C$17:$WWY$228,MATCH($B179,'QoL DATA'!$A$17:$A$228,0),MATCH(V$3,'QoL DATA'!$C$16:$WWY$16,0)),"-")</f>
        <v>0.47258613543400002</v>
      </c>
      <c r="W179" s="301">
        <f>IFERROR(INDEX('QoL DATA'!$C$17:$WWY$228,MATCH($B179,'QoL DATA'!$A$17:$A$228,0),MATCH(W$3,'QoL DATA'!$C$16:$WWY$16,0)),"-")</f>
        <v>79.168221196499999</v>
      </c>
      <c r="X179" s="301" t="str">
        <f>IFERROR(INDEX('QoL DATA'!$C$17:$WWY$228,MATCH($B179,'QoL DATA'!$A$17:$A$228,0),MATCH(X$3,'QoL DATA'!$C$16:$WWY$16,0)),"-")</f>
        <v>-</v>
      </c>
      <c r="Y179" s="301">
        <f>IFERROR(INDEX('QoL DATA'!$C$17:$WWY$228,MATCH($B179,'QoL DATA'!$A$17:$A$228,0),MATCH(Y$3,'QoL DATA'!$C$16:$WWY$16,0)),"-")</f>
        <v>1031.26</v>
      </c>
      <c r="Z179" s="301">
        <f>IFERROR(INDEX('QoL DATA'!$C$17:$WWY$228,MATCH($B179,'QoL DATA'!$A$17:$A$228,0),MATCH(Z$3,'QoL DATA'!$C$16:$WWY$16,0)),"-")</f>
        <v>6.48</v>
      </c>
      <c r="AA179" s="301">
        <f>IFERROR(INDEX('QoL DATA'!$C$17:$WWY$228,MATCH($B179,'QoL DATA'!$A$17:$A$228,0),MATCH(AA$3,'QoL DATA'!$C$16:$WWY$16,0)),"-")</f>
        <v>4.2020337843516262E-2</v>
      </c>
      <c r="AB179" s="301">
        <f>IFERROR(INDEX('QoL DATA'!$C$17:$WWY$228,MATCH($B179,'QoL DATA'!$A$17:$A$228,0),MATCH(AB$3,'QoL DATA'!$C$16:$WWY$16,0)),"-")</f>
        <v>0.87</v>
      </c>
      <c r="AC179" s="301">
        <f>IFERROR(INDEX('QoL DATA'!$C$17:$WWY$228,MATCH($B179,'QoL DATA'!$A$17:$A$228,0),MATCH(AC$3,'QoL DATA'!$C$16:$WWY$16,0)),"-")</f>
        <v>9672.31</v>
      </c>
      <c r="AD179" s="301">
        <f>IFERROR(INDEX('QoL DATA'!$C$17:$WWY$228,MATCH($B179,'QoL DATA'!$A$17:$A$228,0),MATCH(AD$3,'QoL DATA'!$C$16:$WWY$16,0)),"-")</f>
        <v>12.068376068376068</v>
      </c>
      <c r="AE179" s="301">
        <f>IFERROR(INDEX('QoL DATA'!$C$17:$WWY$228,MATCH($B179,'QoL DATA'!$A$17:$A$228,0),MATCH(AE$3,'QoL DATA'!$C$16:$WWY$16,0)),"-")</f>
        <v>26.981707317073173</v>
      </c>
      <c r="AF179" s="301">
        <f>IFERROR(INDEX('QoL DATA'!$C$17:$WWY$228,MATCH($B179,'QoL DATA'!$A$17:$A$228,0),MATCH(AF$3,'QoL DATA'!$C$16:$WWY$16,0)),"-")</f>
        <v>16.5</v>
      </c>
      <c r="AG179" s="301">
        <f>IFERROR(INDEX('QoL DATA'!$C$17:$WWY$228,MATCH($B179,'QoL DATA'!$A$17:$A$228,0),MATCH(AG$3,'QoL DATA'!$C$16:$WWY$16,0)),"-")</f>
        <v>25.32</v>
      </c>
      <c r="AH179" s="301" t="str">
        <f>IFERROR(INDEX('QoL DATA'!$C$17:$WWY$228,MATCH($B179,'QoL DATA'!$A$17:$A$228,0),MATCH(AH$3,'QoL DATA'!$C$16:$WWY$16,0)),"-")</f>
        <v>-</v>
      </c>
      <c r="AI179" s="301">
        <f>IFERROR(INDEX('QoL DATA'!$C$17:$WWY$228,MATCH($B179,'QoL DATA'!$A$17:$A$228,0),MATCH(AI$3,'QoL DATA'!$C$16:$WWY$16,0)),"-")</f>
        <v>43.082230073487843</v>
      </c>
      <c r="AJ179" s="301">
        <f>IFERROR(INDEX('QoL DATA'!$C$17:$WWY$228,MATCH($B179,'QoL DATA'!$A$17:$A$228,0),MATCH(AJ$3,'QoL DATA'!$C$16:$WWY$16,0)),"-")</f>
        <v>130.45343979649519</v>
      </c>
      <c r="AK179" s="301">
        <f>IFERROR(INDEX('QoL DATA'!$C$17:$WWY$228,MATCH($B179,'QoL DATA'!$A$17:$A$228,0),MATCH(AK$3,'QoL DATA'!$C$16:$WWY$16,0)),"-")</f>
        <v>12.87</v>
      </c>
      <c r="AL179" s="301">
        <f>IFERROR(INDEX('QoL DATA'!$C$17:$WWY$228,MATCH($B179,'QoL DATA'!$A$17:$A$228,0),MATCH(AL$3,'QoL DATA'!$C$16:$WWY$16,0)),"-")</f>
        <v>17.309999999999999</v>
      </c>
      <c r="AM179" s="301">
        <f>IFERROR(INDEX('QoL DATA'!$C$17:$WWY$228,MATCH($B179,'QoL DATA'!$A$17:$A$228,0),MATCH(AM$3,'QoL DATA'!$C$16:$WWY$16,0)),"-")</f>
        <v>7.3</v>
      </c>
      <c r="AN179" s="301">
        <f>IFERROR(INDEX('QoL DATA'!$C$17:$WWY$228,MATCH($B179,'QoL DATA'!$A$17:$A$228,0),MATCH(AN$3,'QoL DATA'!$C$16:$WWY$16,0)),"-")</f>
        <v>64.34</v>
      </c>
      <c r="AO179" s="301">
        <f>IFERROR(INDEX('QoL DATA'!$C$17:$WWY$228,MATCH($B179,'QoL DATA'!$A$17:$A$228,0),MATCH(AO$3,'QoL DATA'!$C$16:$WWY$16,0)),"-")</f>
        <v>2.777902270103886</v>
      </c>
      <c r="AP179" s="301">
        <f>IFERROR(INDEX('QoL DATA'!$C$17:$WWY$228,MATCH($B179,'QoL DATA'!$A$17:$A$228,0),MATCH(AP$3,'QoL DATA'!$C$16:$WWY$16,0)),"-")</f>
        <v>72.88</v>
      </c>
      <c r="AQ179" s="301">
        <f>IFERROR(INDEX('QoL DATA'!$C$17:$WWY$228,MATCH($B179,'QoL DATA'!$A$17:$A$228,0),MATCH(AQ$3,'QoL DATA'!$C$16:$WWY$16,0)),"-")</f>
        <v>46.578991176960209</v>
      </c>
      <c r="AR179" s="301">
        <f>IFERROR(INDEX('QoL DATA'!$C$17:$WWY$228,MATCH($B179,'QoL DATA'!$A$17:$A$228,0),MATCH(AR$3,'QoL DATA'!$C$16:$WWY$16,0)),"-")</f>
        <v>3.57</v>
      </c>
      <c r="AS179" s="301">
        <f>IFERROR(INDEX('QoL DATA'!$C$17:$WWY$228,MATCH($B179,'QoL DATA'!$A$17:$A$228,0),MATCH(AS$3,'QoL DATA'!$C$16:$WWY$16,0)),"-")</f>
        <v>5.1463334687690949</v>
      </c>
      <c r="AT179" s="301">
        <f>IFERROR(INDEX('QoL DATA'!$C$17:$WWY$228,MATCH($B179,'QoL DATA'!$A$17:$A$228,0),MATCH(AT$3,'QoL DATA'!$C$16:$WWY$16,0)),"-")</f>
        <v>79.844359786772458</v>
      </c>
      <c r="AU179" s="327"/>
    </row>
    <row r="180" spans="1:47">
      <c r="A180" s="325" t="str">
        <f>'TQoL Indexes'!B158</f>
        <v>Selnica ob Dravi</v>
      </c>
      <c r="B180" s="326">
        <f>'TQoL Indexes'!C158</f>
        <v>178</v>
      </c>
      <c r="C180" s="301">
        <f>IFERROR(INDEX('QoL DATA'!$C$17:$WWY$228,MATCH($B180,'QoL DATA'!$A$17:$A$228,0),MATCH(C$3,'QoL DATA'!$C$16:$WWY$16,0)),"-")</f>
        <v>44.364370135485728</v>
      </c>
      <c r="D180" s="301">
        <f>IFERROR(INDEX('QoL DATA'!$C$17:$WWY$228,MATCH($B180,'QoL DATA'!$A$17:$A$228,0),MATCH(D$3,'QoL DATA'!$C$16:$WWY$16,0)),"-")</f>
        <v>94.1</v>
      </c>
      <c r="E180" s="301">
        <f>IFERROR(INDEX('QoL DATA'!$C$17:$WWY$228,MATCH($B180,'QoL DATA'!$A$17:$A$228,0),MATCH(E$3,'QoL DATA'!$C$16:$WWY$16,0)),"-")</f>
        <v>521.4</v>
      </c>
      <c r="F180" s="301">
        <f>IFERROR(INDEX('QoL DATA'!$C$17:$WWY$228,MATCH($B180,'QoL DATA'!$A$17:$A$228,0),MATCH(F$3,'QoL DATA'!$C$16:$WWY$16,0)),"-")</f>
        <v>83.997387328543439</v>
      </c>
      <c r="G180" s="301">
        <f>IFERROR(INDEX('QoL DATA'!$C$17:$WWY$228,MATCH($B180,'QoL DATA'!$A$17:$A$228,0),MATCH(G$3,'QoL DATA'!$C$16:$WWY$16,0)),"-")</f>
        <v>86.457652950141522</v>
      </c>
      <c r="H180" s="301">
        <f>IFERROR(INDEX('QoL DATA'!$C$17:$WWY$228,MATCH($B180,'QoL DATA'!$A$17:$A$228,0),MATCH(H$3,'QoL DATA'!$C$16:$WWY$16,0)),"-")</f>
        <v>4</v>
      </c>
      <c r="I180" s="301">
        <f>IFERROR(INDEX('QoL DATA'!$C$17:$WWY$228,MATCH($B180,'QoL DATA'!$A$17:$A$228,0),MATCH(I$3,'QoL DATA'!$C$16:$WWY$16,0)),"-")</f>
        <v>79.400830964356004</v>
      </c>
      <c r="J180" s="301">
        <f>IFERROR(INDEX('QoL DATA'!$C$17:$WWY$228,MATCH($B180,'QoL DATA'!$A$17:$A$228,0),MATCH(J$3,'QoL DATA'!$C$16:$WWY$16,0)),"-")</f>
        <v>88.308295231874595</v>
      </c>
      <c r="K180" s="301">
        <f>IFERROR(INDEX('QoL DATA'!$C$17:$WWY$228,MATCH($B180,'QoL DATA'!$A$17:$A$228,0),MATCH(K$3,'QoL DATA'!$C$16:$WWY$16,0)),"-")</f>
        <v>0.9</v>
      </c>
      <c r="L180" s="301">
        <f>IFERROR(INDEX('QoL DATA'!$C$17:$WWY$228,MATCH($B180,'QoL DATA'!$A$17:$A$228,0),MATCH(L$3,'QoL DATA'!$C$16:$WWY$16,0)),"-")</f>
        <v>14.301369863013699</v>
      </c>
      <c r="M180" s="301">
        <f>IFERROR(INDEX('QoL DATA'!$C$17:$WWY$228,MATCH($B180,'QoL DATA'!$A$17:$A$228,0),MATCH(M$3,'QoL DATA'!$C$16:$WWY$16,0)),"-")</f>
        <v>19.3</v>
      </c>
      <c r="N180" s="301">
        <f>IFERROR(INDEX('QoL DATA'!$C$17:$WWY$228,MATCH($B180,'QoL DATA'!$A$17:$A$228,0),MATCH(N$3,'QoL DATA'!$C$16:$WWY$16,0)),"-")</f>
        <v>40.9</v>
      </c>
      <c r="O180" s="301">
        <f>IFERROR(INDEX('QoL DATA'!$C$17:$WWY$228,MATCH($B180,'QoL DATA'!$A$17:$A$228,0),MATCH(O$3,'QoL DATA'!$C$16:$WWY$16,0)),"-")</f>
        <v>1.088905874645119</v>
      </c>
      <c r="P180" s="301">
        <f>IFERROR(INDEX('QoL DATA'!$C$17:$WWY$228,MATCH($B180,'QoL DATA'!$A$17:$A$228,0),MATCH(P$3,'QoL DATA'!$C$16:$WWY$16,0)),"-")</f>
        <v>77.879381667755283</v>
      </c>
      <c r="Q180" s="301" t="str">
        <f>IFERROR(INDEX('QoL DATA'!$C$17:$WWY$228,MATCH($B180,'QoL DATA'!$A$17:$A$228,0),MATCH(Q$3,'QoL DATA'!$C$16:$WWY$16,0)),"-")</f>
        <v>-</v>
      </c>
      <c r="R180" s="301" t="str">
        <f>IFERROR(INDEX('QoL DATA'!$C$17:$WWY$228,MATCH($B180,'QoL DATA'!$A$17:$A$228,0),MATCH(R$3,'QoL DATA'!$C$16:$WWY$16,0)),"-")</f>
        <v>-</v>
      </c>
      <c r="S180" s="301">
        <f>IFERROR(INDEX('QoL DATA'!$C$17:$WWY$228,MATCH($B180,'QoL DATA'!$A$17:$A$228,0),MATCH(S$3,'QoL DATA'!$C$16:$WWY$16,0)),"-")</f>
        <v>66.979236436704625</v>
      </c>
      <c r="T180" s="301">
        <f>IFERROR(INDEX('QoL DATA'!$C$17:$WWY$228,MATCH($B180,'QoL DATA'!$A$17:$A$228,0),MATCH(T$3,'QoL DATA'!$C$16:$WWY$16,0)),"-")</f>
        <v>3.1276129695232431</v>
      </c>
      <c r="U180" s="301">
        <f>IFERROR(INDEX('QoL DATA'!$C$17:$WWY$228,MATCH($B180,'QoL DATA'!$A$17:$A$228,0),MATCH(U$3,'QoL DATA'!$C$16:$WWY$16,0)),"-")</f>
        <v>72.730639688627392</v>
      </c>
      <c r="V180" s="301">
        <f>IFERROR(INDEX('QoL DATA'!$C$17:$WWY$228,MATCH($B180,'QoL DATA'!$A$17:$A$228,0),MATCH(V$3,'QoL DATA'!$C$16:$WWY$16,0)),"-")</f>
        <v>0.91361252658699998</v>
      </c>
      <c r="W180" s="301">
        <f>IFERROR(INDEX('QoL DATA'!$C$17:$WWY$228,MATCH($B180,'QoL DATA'!$A$17:$A$228,0),MATCH(W$3,'QoL DATA'!$C$16:$WWY$16,0)),"-")</f>
        <v>72.002845070999996</v>
      </c>
      <c r="X180" s="301" t="str">
        <f>IFERROR(INDEX('QoL DATA'!$C$17:$WWY$228,MATCH($B180,'QoL DATA'!$A$17:$A$228,0),MATCH(X$3,'QoL DATA'!$C$16:$WWY$16,0)),"-")</f>
        <v>-</v>
      </c>
      <c r="Y180" s="301">
        <f>IFERROR(INDEX('QoL DATA'!$C$17:$WWY$228,MATCH($B180,'QoL DATA'!$A$17:$A$228,0),MATCH(Y$3,'QoL DATA'!$C$16:$WWY$16,0)),"-")</f>
        <v>970.87</v>
      </c>
      <c r="Z180" s="301">
        <f>IFERROR(INDEX('QoL DATA'!$C$17:$WWY$228,MATCH($B180,'QoL DATA'!$A$17:$A$228,0),MATCH(Z$3,'QoL DATA'!$C$16:$WWY$16,0)),"-")</f>
        <v>5.58</v>
      </c>
      <c r="AA180" s="301">
        <f>IFERROR(INDEX('QoL DATA'!$C$17:$WWY$228,MATCH($B180,'QoL DATA'!$A$17:$A$228,0),MATCH(AA$3,'QoL DATA'!$C$16:$WWY$16,0)),"-")</f>
        <v>8.8711465956974933E-2</v>
      </c>
      <c r="AB180" s="301">
        <f>IFERROR(INDEX('QoL DATA'!$C$17:$WWY$228,MATCH($B180,'QoL DATA'!$A$17:$A$228,0),MATCH(AB$3,'QoL DATA'!$C$16:$WWY$16,0)),"-")</f>
        <v>1.05</v>
      </c>
      <c r="AC180" s="301">
        <f>IFERROR(INDEX('QoL DATA'!$C$17:$WWY$228,MATCH($B180,'QoL DATA'!$A$17:$A$228,0),MATCH(AC$3,'QoL DATA'!$C$16:$WWY$16,0)),"-")</f>
        <v>9363.68</v>
      </c>
      <c r="AD180" s="301">
        <f>IFERROR(INDEX('QoL DATA'!$C$17:$WWY$228,MATCH($B180,'QoL DATA'!$A$17:$A$228,0),MATCH(AD$3,'QoL DATA'!$C$16:$WWY$16,0)),"-")</f>
        <v>9.4084016902808845</v>
      </c>
      <c r="AE180" s="301">
        <f>IFERROR(INDEX('QoL DATA'!$C$17:$WWY$228,MATCH($B180,'QoL DATA'!$A$17:$A$228,0),MATCH(AE$3,'QoL DATA'!$C$16:$WWY$16,0)),"-")</f>
        <v>26.571201272871921</v>
      </c>
      <c r="AF180" s="301">
        <f>IFERROR(INDEX('QoL DATA'!$C$17:$WWY$228,MATCH($B180,'QoL DATA'!$A$17:$A$228,0),MATCH(AF$3,'QoL DATA'!$C$16:$WWY$16,0)),"-")</f>
        <v>16.5</v>
      </c>
      <c r="AG180" s="301">
        <f>IFERROR(INDEX('QoL DATA'!$C$17:$WWY$228,MATCH($B180,'QoL DATA'!$A$17:$A$228,0),MATCH(AG$3,'QoL DATA'!$C$16:$WWY$16,0)),"-")</f>
        <v>19.61</v>
      </c>
      <c r="AH180" s="301" t="str">
        <f>IFERROR(INDEX('QoL DATA'!$C$17:$WWY$228,MATCH($B180,'QoL DATA'!$A$17:$A$228,0),MATCH(AH$3,'QoL DATA'!$C$16:$WWY$16,0)),"-")</f>
        <v>-</v>
      </c>
      <c r="AI180" s="301">
        <f>IFERROR(INDEX('QoL DATA'!$C$17:$WWY$228,MATCH($B180,'QoL DATA'!$A$17:$A$228,0),MATCH(AI$3,'QoL DATA'!$C$16:$WWY$16,0)),"-")</f>
        <v>41.88979231799911</v>
      </c>
      <c r="AJ180" s="301">
        <f>IFERROR(INDEX('QoL DATA'!$C$17:$WWY$228,MATCH($B180,'QoL DATA'!$A$17:$A$228,0),MATCH(AJ$3,'QoL DATA'!$C$16:$WWY$16,0)),"-")</f>
        <v>73.593112558277227</v>
      </c>
      <c r="AK180" s="301">
        <f>IFERROR(INDEX('QoL DATA'!$C$17:$WWY$228,MATCH($B180,'QoL DATA'!$A$17:$A$228,0),MATCH(AK$3,'QoL DATA'!$C$16:$WWY$16,0)),"-")</f>
        <v>27.82</v>
      </c>
      <c r="AL180" s="301">
        <f>IFERROR(INDEX('QoL DATA'!$C$17:$WWY$228,MATCH($B180,'QoL DATA'!$A$17:$A$228,0),MATCH(AL$3,'QoL DATA'!$C$16:$WWY$16,0)),"-")</f>
        <v>15.21</v>
      </c>
      <c r="AM180" s="301">
        <f>IFERROR(INDEX('QoL DATA'!$C$17:$WWY$228,MATCH($B180,'QoL DATA'!$A$17:$A$228,0),MATCH(AM$3,'QoL DATA'!$C$16:$WWY$16,0)),"-")</f>
        <v>7.3</v>
      </c>
      <c r="AN180" s="301">
        <f>IFERROR(INDEX('QoL DATA'!$C$17:$WWY$228,MATCH($B180,'QoL DATA'!$A$17:$A$228,0),MATCH(AN$3,'QoL DATA'!$C$16:$WWY$16,0)),"-")</f>
        <v>61.26</v>
      </c>
      <c r="AO180" s="301">
        <f>IFERROR(INDEX('QoL DATA'!$C$17:$WWY$228,MATCH($B180,'QoL DATA'!$A$17:$A$228,0),MATCH(AO$3,'QoL DATA'!$C$16:$WWY$16,0)),"-")</f>
        <v>2.777902270103886</v>
      </c>
      <c r="AP180" s="301">
        <f>IFERROR(INDEX('QoL DATA'!$C$17:$WWY$228,MATCH($B180,'QoL DATA'!$A$17:$A$228,0),MATCH(AP$3,'QoL DATA'!$C$16:$WWY$16,0)),"-")</f>
        <v>76.5</v>
      </c>
      <c r="AQ180" s="301">
        <f>IFERROR(INDEX('QoL DATA'!$C$17:$WWY$228,MATCH($B180,'QoL DATA'!$A$17:$A$228,0),MATCH(AQ$3,'QoL DATA'!$C$16:$WWY$16,0)),"-")</f>
        <v>52.060119201865774</v>
      </c>
      <c r="AR180" s="301">
        <f>IFERROR(INDEX('QoL DATA'!$C$17:$WWY$228,MATCH($B180,'QoL DATA'!$A$17:$A$228,0),MATCH(AR$3,'QoL DATA'!$C$16:$WWY$16,0)),"-")</f>
        <v>3.57</v>
      </c>
      <c r="AS180" s="301">
        <f>IFERROR(INDEX('QoL DATA'!$C$17:$WWY$228,MATCH($B180,'QoL DATA'!$A$17:$A$228,0),MATCH(AS$3,'QoL DATA'!$C$16:$WWY$16,0)),"-")</f>
        <v>3.4589731003198501</v>
      </c>
      <c r="AT180" s="301">
        <f>IFERROR(INDEX('QoL DATA'!$C$17:$WWY$228,MATCH($B180,'QoL DATA'!$A$17:$A$228,0),MATCH(AT$3,'QoL DATA'!$C$16:$WWY$16,0)),"-")</f>
        <v>68.509310674495069</v>
      </c>
      <c r="AU180" s="327"/>
    </row>
    <row r="181" spans="1:47">
      <c r="A181" s="325" t="str">
        <f>'TQoL Indexes'!B159</f>
        <v>Semič</v>
      </c>
      <c r="B181" s="326">
        <f>'TQoL Indexes'!C159</f>
        <v>109</v>
      </c>
      <c r="C181" s="301">
        <f>IFERROR(INDEX('QoL DATA'!$C$17:$WWY$228,MATCH($B181,'QoL DATA'!$A$17:$A$228,0),MATCH(C$3,'QoL DATA'!$C$16:$WWY$16,0)),"-")</f>
        <v>53.293885601577905</v>
      </c>
      <c r="D181" s="301">
        <f>IFERROR(INDEX('QoL DATA'!$C$17:$WWY$228,MATCH($B181,'QoL DATA'!$A$17:$A$228,0),MATCH(D$3,'QoL DATA'!$C$16:$WWY$16,0)),"-")</f>
        <v>89.8</v>
      </c>
      <c r="E181" s="301">
        <f>IFERROR(INDEX('QoL DATA'!$C$17:$WWY$228,MATCH($B181,'QoL DATA'!$A$17:$A$228,0),MATCH(E$3,'QoL DATA'!$C$16:$WWY$16,0)),"-")</f>
        <v>250.2</v>
      </c>
      <c r="F181" s="301">
        <f>IFERROR(INDEX('QoL DATA'!$C$17:$WWY$228,MATCH($B181,'QoL DATA'!$A$17:$A$228,0),MATCH(F$3,'QoL DATA'!$C$16:$WWY$16,0)),"-")</f>
        <v>14.110115236875801</v>
      </c>
      <c r="G181" s="301">
        <f>IFERROR(INDEX('QoL DATA'!$C$17:$WWY$228,MATCH($B181,'QoL DATA'!$A$17:$A$228,0),MATCH(G$3,'QoL DATA'!$C$16:$WWY$16,0)),"-")</f>
        <v>85.377720870678615</v>
      </c>
      <c r="H181" s="301">
        <f>IFERROR(INDEX('QoL DATA'!$C$17:$WWY$228,MATCH($B181,'QoL DATA'!$A$17:$A$228,0),MATCH(H$3,'QoL DATA'!$C$16:$WWY$16,0)),"-")</f>
        <v>4</v>
      </c>
      <c r="I181" s="301">
        <f>IFERROR(INDEX('QoL DATA'!$C$17:$WWY$228,MATCH($B181,'QoL DATA'!$A$17:$A$228,0),MATCH(I$3,'QoL DATA'!$C$16:$WWY$16,0)),"-")</f>
        <v>81.827541827541822</v>
      </c>
      <c r="J181" s="301">
        <f>IFERROR(INDEX('QoL DATA'!$C$17:$WWY$228,MATCH($B181,'QoL DATA'!$A$17:$A$228,0),MATCH(J$3,'QoL DATA'!$C$16:$WWY$16,0)),"-")</f>
        <v>99.052496798975682</v>
      </c>
      <c r="K181" s="301">
        <f>IFERROR(INDEX('QoL DATA'!$C$17:$WWY$228,MATCH($B181,'QoL DATA'!$A$17:$A$228,0),MATCH(K$3,'QoL DATA'!$C$16:$WWY$16,0)),"-")</f>
        <v>91.43</v>
      </c>
      <c r="L181" s="301">
        <f>IFERROR(INDEX('QoL DATA'!$C$17:$WWY$228,MATCH($B181,'QoL DATA'!$A$17:$A$228,0),MATCH(L$3,'QoL DATA'!$C$16:$WWY$16,0)),"-")</f>
        <v>0</v>
      </c>
      <c r="M181" s="301">
        <f>IFERROR(INDEX('QoL DATA'!$C$17:$WWY$228,MATCH($B181,'QoL DATA'!$A$17:$A$228,0),MATCH(M$3,'QoL DATA'!$C$16:$WWY$16,0)),"-")</f>
        <v>35.1</v>
      </c>
      <c r="N181" s="301">
        <f>IFERROR(INDEX('QoL DATA'!$C$17:$WWY$228,MATCH($B181,'QoL DATA'!$A$17:$A$228,0),MATCH(N$3,'QoL DATA'!$C$16:$WWY$16,0)),"-")</f>
        <v>77</v>
      </c>
      <c r="O181" s="301">
        <f>IFERROR(INDEX('QoL DATA'!$C$17:$WWY$228,MATCH($B181,'QoL DATA'!$A$17:$A$228,0),MATCH(O$3,'QoL DATA'!$C$16:$WWY$16,0)),"-")</f>
        <v>0.29119691119691121</v>
      </c>
      <c r="P181" s="301">
        <f>IFERROR(INDEX('QoL DATA'!$C$17:$WWY$228,MATCH($B181,'QoL DATA'!$A$17:$A$228,0),MATCH(P$3,'QoL DATA'!$C$16:$WWY$16,0)),"-")</f>
        <v>54.186939820742644</v>
      </c>
      <c r="Q181" s="301" t="str">
        <f>IFERROR(INDEX('QoL DATA'!$C$17:$WWY$228,MATCH($B181,'QoL DATA'!$A$17:$A$228,0),MATCH(Q$3,'QoL DATA'!$C$16:$WWY$16,0)),"-")</f>
        <v>-</v>
      </c>
      <c r="R181" s="301" t="str">
        <f>IFERROR(INDEX('QoL DATA'!$C$17:$WWY$228,MATCH($B181,'QoL DATA'!$A$17:$A$228,0),MATCH(R$3,'QoL DATA'!$C$16:$WWY$16,0)),"-")</f>
        <v>-</v>
      </c>
      <c r="S181" s="301">
        <f>IFERROR(INDEX('QoL DATA'!$C$17:$WWY$228,MATCH($B181,'QoL DATA'!$A$17:$A$228,0),MATCH(S$3,'QoL DATA'!$C$16:$WWY$16,0)),"-")</f>
        <v>52.110474205315263</v>
      </c>
      <c r="T181" s="301">
        <f>IFERROR(INDEX('QoL DATA'!$C$17:$WWY$228,MATCH($B181,'QoL DATA'!$A$17:$A$228,0),MATCH(T$3,'QoL DATA'!$C$16:$WWY$16,0)),"-")</f>
        <v>3.3489091411212373</v>
      </c>
      <c r="U181" s="301">
        <f>IFERROR(INDEX('QoL DATA'!$C$17:$WWY$228,MATCH($B181,'QoL DATA'!$A$17:$A$228,0),MATCH(U$3,'QoL DATA'!$C$16:$WWY$16,0)),"-")</f>
        <v>79.760494849970925</v>
      </c>
      <c r="V181" s="301">
        <f>IFERROR(INDEX('QoL DATA'!$C$17:$WWY$228,MATCH($B181,'QoL DATA'!$A$17:$A$228,0),MATCH(V$3,'QoL DATA'!$C$16:$WWY$16,0)),"-")</f>
        <v>1.09126033654</v>
      </c>
      <c r="W181" s="301">
        <f>IFERROR(INDEX('QoL DATA'!$C$17:$WWY$228,MATCH($B181,'QoL DATA'!$A$17:$A$228,0),MATCH(W$3,'QoL DATA'!$C$16:$WWY$16,0)),"-")</f>
        <v>74.000638237299995</v>
      </c>
      <c r="X181" s="301" t="str">
        <f>IFERROR(INDEX('QoL DATA'!$C$17:$WWY$228,MATCH($B181,'QoL DATA'!$A$17:$A$228,0),MATCH(X$3,'QoL DATA'!$C$16:$WWY$16,0)),"-")</f>
        <v>-</v>
      </c>
      <c r="Y181" s="301">
        <f>IFERROR(INDEX('QoL DATA'!$C$17:$WWY$228,MATCH($B181,'QoL DATA'!$A$17:$A$228,0),MATCH(Y$3,'QoL DATA'!$C$16:$WWY$16,0)),"-")</f>
        <v>1013.86</v>
      </c>
      <c r="Z181" s="301">
        <f>IFERROR(INDEX('QoL DATA'!$C$17:$WWY$228,MATCH($B181,'QoL DATA'!$A$17:$A$228,0),MATCH(Z$3,'QoL DATA'!$C$16:$WWY$16,0)),"-")</f>
        <v>5.61</v>
      </c>
      <c r="AA181" s="301">
        <f>IFERROR(INDEX('QoL DATA'!$C$17:$WWY$228,MATCH($B181,'QoL DATA'!$A$17:$A$228,0),MATCH(AA$3,'QoL DATA'!$C$16:$WWY$16,0)),"-")</f>
        <v>5.2366987850858818E-2</v>
      </c>
      <c r="AB181" s="301">
        <f>IFERROR(INDEX('QoL DATA'!$C$17:$WWY$228,MATCH($B181,'QoL DATA'!$A$17:$A$228,0),MATCH(AB$3,'QoL DATA'!$C$16:$WWY$16,0)),"-")</f>
        <v>1.37</v>
      </c>
      <c r="AC181" s="301">
        <f>IFERROR(INDEX('QoL DATA'!$C$17:$WWY$228,MATCH($B181,'QoL DATA'!$A$17:$A$228,0),MATCH(AC$3,'QoL DATA'!$C$16:$WWY$16,0)),"-")</f>
        <v>9360.4699999999993</v>
      </c>
      <c r="AD181" s="301">
        <f>IFERROR(INDEX('QoL DATA'!$C$17:$WWY$228,MATCH($B181,'QoL DATA'!$A$17:$A$228,0),MATCH(AD$3,'QoL DATA'!$C$16:$WWY$16,0)),"-")</f>
        <v>10.525095092309119</v>
      </c>
      <c r="AE181" s="301">
        <f>IFERROR(INDEX('QoL DATA'!$C$17:$WWY$228,MATCH($B181,'QoL DATA'!$A$17:$A$228,0),MATCH(AE$3,'QoL DATA'!$C$16:$WWY$16,0)),"-")</f>
        <v>21.986143187066975</v>
      </c>
      <c r="AF181" s="301">
        <f>IFERROR(INDEX('QoL DATA'!$C$17:$WWY$228,MATCH($B181,'QoL DATA'!$A$17:$A$228,0),MATCH(AF$3,'QoL DATA'!$C$16:$WWY$16,0)),"-")</f>
        <v>9.6999999999999993</v>
      </c>
      <c r="AG181" s="301">
        <f>IFERROR(INDEX('QoL DATA'!$C$17:$WWY$228,MATCH($B181,'QoL DATA'!$A$17:$A$228,0),MATCH(AG$3,'QoL DATA'!$C$16:$WWY$16,0)),"-")</f>
        <v>18.989999999999998</v>
      </c>
      <c r="AH181" s="301" t="str">
        <f>IFERROR(INDEX('QoL DATA'!$C$17:$WWY$228,MATCH($B181,'QoL DATA'!$A$17:$A$228,0),MATCH(AH$3,'QoL DATA'!$C$16:$WWY$16,0)),"-")</f>
        <v>-</v>
      </c>
      <c r="AI181" s="301">
        <f>IFERROR(INDEX('QoL DATA'!$C$17:$WWY$228,MATCH($B181,'QoL DATA'!$A$17:$A$228,0),MATCH(AI$3,'QoL DATA'!$C$16:$WWY$16,0)),"-")</f>
        <v>17.139190122145514</v>
      </c>
      <c r="AJ181" s="301">
        <f>IFERROR(INDEX('QoL DATA'!$C$17:$WWY$228,MATCH($B181,'QoL DATA'!$A$17:$A$228,0),MATCH(AJ$3,'QoL DATA'!$C$16:$WWY$16,0)),"-")</f>
        <v>54.748982984121433</v>
      </c>
      <c r="AK181" s="301">
        <f>IFERROR(INDEX('QoL DATA'!$C$17:$WWY$228,MATCH($B181,'QoL DATA'!$A$17:$A$228,0),MATCH(AK$3,'QoL DATA'!$C$16:$WWY$16,0)),"-")</f>
        <v>16.72</v>
      </c>
      <c r="AL181" s="301">
        <f>IFERROR(INDEX('QoL DATA'!$C$17:$WWY$228,MATCH($B181,'QoL DATA'!$A$17:$A$228,0),MATCH(AL$3,'QoL DATA'!$C$16:$WWY$16,0)),"-")</f>
        <v>16.63</v>
      </c>
      <c r="AM181" s="301">
        <f>IFERROR(INDEX('QoL DATA'!$C$17:$WWY$228,MATCH($B181,'QoL DATA'!$A$17:$A$228,0),MATCH(AM$3,'QoL DATA'!$C$16:$WWY$16,0)),"-")</f>
        <v>7.6</v>
      </c>
      <c r="AN181" s="301">
        <f>IFERROR(INDEX('QoL DATA'!$C$17:$WWY$228,MATCH($B181,'QoL DATA'!$A$17:$A$228,0),MATCH(AN$3,'QoL DATA'!$C$16:$WWY$16,0)),"-")</f>
        <v>63.84</v>
      </c>
      <c r="AO181" s="301">
        <f>IFERROR(INDEX('QoL DATA'!$C$17:$WWY$228,MATCH($B181,'QoL DATA'!$A$17:$A$228,0),MATCH(AO$3,'QoL DATA'!$C$16:$WWY$16,0)),"-")</f>
        <v>1.7484725754727413</v>
      </c>
      <c r="AP181" s="301">
        <f>IFERROR(INDEX('QoL DATA'!$C$17:$WWY$228,MATCH($B181,'QoL DATA'!$A$17:$A$228,0),MATCH(AP$3,'QoL DATA'!$C$16:$WWY$16,0)),"-")</f>
        <v>62.36</v>
      </c>
      <c r="AQ181" s="301">
        <f>IFERROR(INDEX('QoL DATA'!$C$17:$WWY$228,MATCH($B181,'QoL DATA'!$A$17:$A$228,0),MATCH(AQ$3,'QoL DATA'!$C$16:$WWY$16,0)),"-")</f>
        <v>52</v>
      </c>
      <c r="AR181" s="301">
        <f>IFERROR(INDEX('QoL DATA'!$C$17:$WWY$228,MATCH($B181,'QoL DATA'!$A$17:$A$228,0),MATCH(AR$3,'QoL DATA'!$C$16:$WWY$16,0)),"-")</f>
        <v>3.57</v>
      </c>
      <c r="AS181" s="301">
        <f>IFERROR(INDEX('QoL DATA'!$C$17:$WWY$228,MATCH($B181,'QoL DATA'!$A$17:$A$228,0),MATCH(AS$3,'QoL DATA'!$C$16:$WWY$16,0)),"-")</f>
        <v>2.9455883622864669</v>
      </c>
      <c r="AT181" s="301">
        <f>IFERROR(INDEX('QoL DATA'!$C$17:$WWY$228,MATCH($B181,'QoL DATA'!$A$17:$A$228,0),MATCH(AT$3,'QoL DATA'!$C$16:$WWY$16,0)),"-")</f>
        <v>78.151999001140311</v>
      </c>
      <c r="AU181" s="327"/>
    </row>
    <row r="182" spans="1:47">
      <c r="A182" s="325" t="str">
        <f>'TQoL Indexes'!B160</f>
        <v>Sevnica</v>
      </c>
      <c r="B182" s="326">
        <f>'TQoL Indexes'!C160</f>
        <v>110</v>
      </c>
      <c r="C182" s="301">
        <f>IFERROR(INDEX('QoL DATA'!$C$17:$WWY$228,MATCH($B182,'QoL DATA'!$A$17:$A$228,0),MATCH(C$3,'QoL DATA'!$C$16:$WWY$16,0)),"-")</f>
        <v>63.8</v>
      </c>
      <c r="D182" s="301">
        <f>IFERROR(INDEX('QoL DATA'!$C$17:$WWY$228,MATCH($B182,'QoL DATA'!$A$17:$A$228,0),MATCH(D$3,'QoL DATA'!$C$16:$WWY$16,0)),"-")</f>
        <v>88.7</v>
      </c>
      <c r="E182" s="301">
        <f>IFERROR(INDEX('QoL DATA'!$C$17:$WWY$228,MATCH($B182,'QoL DATA'!$A$17:$A$228,0),MATCH(E$3,'QoL DATA'!$C$16:$WWY$16,0)),"-")</f>
        <v>188.6</v>
      </c>
      <c r="F182" s="301">
        <f>IFERROR(INDEX('QoL DATA'!$C$17:$WWY$228,MATCH($B182,'QoL DATA'!$A$17:$A$228,0),MATCH(F$3,'QoL DATA'!$C$16:$WWY$16,0)),"-")</f>
        <v>49.148201759269568</v>
      </c>
      <c r="G182" s="301">
        <f>IFERROR(INDEX('QoL DATA'!$C$17:$WWY$228,MATCH($B182,'QoL DATA'!$A$17:$A$228,0),MATCH(G$3,'QoL DATA'!$C$16:$WWY$16,0)),"-")</f>
        <v>76.561630108005787</v>
      </c>
      <c r="H182" s="301">
        <f>IFERROR(INDEX('QoL DATA'!$C$17:$WWY$228,MATCH($B182,'QoL DATA'!$A$17:$A$228,0),MATCH(H$3,'QoL DATA'!$C$16:$WWY$16,0)),"-")</f>
        <v>3</v>
      </c>
      <c r="I182" s="301">
        <f>IFERROR(INDEX('QoL DATA'!$C$17:$WWY$228,MATCH($B182,'QoL DATA'!$A$17:$A$228,0),MATCH(I$3,'QoL DATA'!$C$16:$WWY$16,0)),"-")</f>
        <v>46.381414006351328</v>
      </c>
      <c r="J182" s="301">
        <f>IFERROR(INDEX('QoL DATA'!$C$17:$WWY$228,MATCH($B182,'QoL DATA'!$A$17:$A$228,0),MATCH(J$3,'QoL DATA'!$C$16:$WWY$16,0)),"-")</f>
        <v>78.354303529673757</v>
      </c>
      <c r="K182" s="301">
        <f>IFERROR(INDEX('QoL DATA'!$C$17:$WWY$228,MATCH($B182,'QoL DATA'!$A$17:$A$228,0),MATCH(K$3,'QoL DATA'!$C$16:$WWY$16,0)),"-")</f>
        <v>69.849999999999994</v>
      </c>
      <c r="L182" s="301">
        <f>IFERROR(INDEX('QoL DATA'!$C$17:$WWY$228,MATCH($B182,'QoL DATA'!$A$17:$A$228,0),MATCH(L$3,'QoL DATA'!$C$16:$WWY$16,0)),"-")</f>
        <v>2.3864959254947613</v>
      </c>
      <c r="M182" s="301">
        <f>IFERROR(INDEX('QoL DATA'!$C$17:$WWY$228,MATCH($B182,'QoL DATA'!$A$17:$A$228,0),MATCH(M$3,'QoL DATA'!$C$16:$WWY$16,0)),"-")</f>
        <v>46.8</v>
      </c>
      <c r="N182" s="301">
        <f>IFERROR(INDEX('QoL DATA'!$C$17:$WWY$228,MATCH($B182,'QoL DATA'!$A$17:$A$228,0),MATCH(N$3,'QoL DATA'!$C$16:$WWY$16,0)),"-")</f>
        <v>73.3</v>
      </c>
      <c r="O182" s="301">
        <f>IFERROR(INDEX('QoL DATA'!$C$17:$WWY$228,MATCH($B182,'QoL DATA'!$A$17:$A$228,0),MATCH(O$3,'QoL DATA'!$C$16:$WWY$16,0)),"-")</f>
        <v>1.4290879350217158</v>
      </c>
      <c r="P182" s="301">
        <f>IFERROR(INDEX('QoL DATA'!$C$17:$WWY$228,MATCH($B182,'QoL DATA'!$A$17:$A$228,0),MATCH(P$3,'QoL DATA'!$C$16:$WWY$16,0)),"-")</f>
        <v>47.121701369557954</v>
      </c>
      <c r="Q182" s="301" t="str">
        <f>IFERROR(INDEX('QoL DATA'!$C$17:$WWY$228,MATCH($B182,'QoL DATA'!$A$17:$A$228,0),MATCH(Q$3,'QoL DATA'!$C$16:$WWY$16,0)),"-")</f>
        <v>-</v>
      </c>
      <c r="R182" s="301" t="str">
        <f>IFERROR(INDEX('QoL DATA'!$C$17:$WWY$228,MATCH($B182,'QoL DATA'!$A$17:$A$228,0),MATCH(R$3,'QoL DATA'!$C$16:$WWY$16,0)),"-")</f>
        <v>-</v>
      </c>
      <c r="S182" s="301">
        <f>IFERROR(INDEX('QoL DATA'!$C$17:$WWY$228,MATCH($B182,'QoL DATA'!$A$17:$A$228,0),MATCH(S$3,'QoL DATA'!$C$16:$WWY$16,0)),"-")</f>
        <v>45.490731263505062</v>
      </c>
      <c r="T182" s="301">
        <f>IFERROR(INDEX('QoL DATA'!$C$17:$WWY$228,MATCH($B182,'QoL DATA'!$A$17:$A$228,0),MATCH(T$3,'QoL DATA'!$C$16:$WWY$16,0)),"-")</f>
        <v>3.1531572384083439</v>
      </c>
      <c r="U182" s="301">
        <f>IFERROR(INDEX('QoL DATA'!$C$17:$WWY$228,MATCH($B182,'QoL DATA'!$A$17:$A$228,0),MATCH(U$3,'QoL DATA'!$C$16:$WWY$16,0)),"-")</f>
        <v>61.884240783055887</v>
      </c>
      <c r="V182" s="301">
        <f>IFERROR(INDEX('QoL DATA'!$C$17:$WWY$228,MATCH($B182,'QoL DATA'!$A$17:$A$228,0),MATCH(V$3,'QoL DATA'!$C$16:$WWY$16,0)),"-")</f>
        <v>1.1366866574600001</v>
      </c>
      <c r="W182" s="301">
        <f>IFERROR(INDEX('QoL DATA'!$C$17:$WWY$228,MATCH($B182,'QoL DATA'!$A$17:$A$228,0),MATCH(W$3,'QoL DATA'!$C$16:$WWY$16,0)),"-")</f>
        <v>14.221336236300001</v>
      </c>
      <c r="X182" s="301" t="str">
        <f>IFERROR(INDEX('QoL DATA'!$C$17:$WWY$228,MATCH($B182,'QoL DATA'!$A$17:$A$228,0),MATCH(X$3,'QoL DATA'!$C$16:$WWY$16,0)),"-")</f>
        <v>-</v>
      </c>
      <c r="Y182" s="301">
        <f>IFERROR(INDEX('QoL DATA'!$C$17:$WWY$228,MATCH($B182,'QoL DATA'!$A$17:$A$228,0),MATCH(Y$3,'QoL DATA'!$C$16:$WWY$16,0)),"-")</f>
        <v>1015.02</v>
      </c>
      <c r="Z182" s="301">
        <f>IFERROR(INDEX('QoL DATA'!$C$17:$WWY$228,MATCH($B182,'QoL DATA'!$A$17:$A$228,0),MATCH(Z$3,'QoL DATA'!$C$16:$WWY$16,0)),"-")</f>
        <v>7.01</v>
      </c>
      <c r="AA182" s="301">
        <f>IFERROR(INDEX('QoL DATA'!$C$17:$WWY$228,MATCH($B182,'QoL DATA'!$A$17:$A$228,0),MATCH(AA$3,'QoL DATA'!$C$16:$WWY$16,0)),"-")</f>
        <v>2.8510497565203508E-2</v>
      </c>
      <c r="AB182" s="301">
        <f>IFERROR(INDEX('QoL DATA'!$C$17:$WWY$228,MATCH($B182,'QoL DATA'!$A$17:$A$228,0),MATCH(AB$3,'QoL DATA'!$C$16:$WWY$16,0)),"-")</f>
        <v>1.51</v>
      </c>
      <c r="AC182" s="301">
        <f>IFERROR(INDEX('QoL DATA'!$C$17:$WWY$228,MATCH($B182,'QoL DATA'!$A$17:$A$228,0),MATCH(AC$3,'QoL DATA'!$C$16:$WWY$16,0)),"-")</f>
        <v>10079.19</v>
      </c>
      <c r="AD182" s="301">
        <f>IFERROR(INDEX('QoL DATA'!$C$17:$WWY$228,MATCH($B182,'QoL DATA'!$A$17:$A$228,0),MATCH(AD$3,'QoL DATA'!$C$16:$WWY$16,0)),"-")</f>
        <v>8.1367235508633389</v>
      </c>
      <c r="AE182" s="301">
        <f>IFERROR(INDEX('QoL DATA'!$C$17:$WWY$228,MATCH($B182,'QoL DATA'!$A$17:$A$228,0),MATCH(AE$3,'QoL DATA'!$C$16:$WWY$16,0)),"-")</f>
        <v>23.453295592397897</v>
      </c>
      <c r="AF182" s="301">
        <f>IFERROR(INDEX('QoL DATA'!$C$17:$WWY$228,MATCH($B182,'QoL DATA'!$A$17:$A$228,0),MATCH(AF$3,'QoL DATA'!$C$16:$WWY$16,0)),"-")</f>
        <v>9.4</v>
      </c>
      <c r="AG182" s="301">
        <f>IFERROR(INDEX('QoL DATA'!$C$17:$WWY$228,MATCH($B182,'QoL DATA'!$A$17:$A$228,0),MATCH(AG$3,'QoL DATA'!$C$16:$WWY$16,0)),"-")</f>
        <v>20.39</v>
      </c>
      <c r="AH182" s="301" t="str">
        <f>IFERROR(INDEX('QoL DATA'!$C$17:$WWY$228,MATCH($B182,'QoL DATA'!$A$17:$A$228,0),MATCH(AH$3,'QoL DATA'!$C$16:$WWY$16,0)),"-")</f>
        <v>-</v>
      </c>
      <c r="AI182" s="301">
        <f>IFERROR(INDEX('QoL DATA'!$C$17:$WWY$228,MATCH($B182,'QoL DATA'!$A$17:$A$228,0),MATCH(AI$3,'QoL DATA'!$C$16:$WWY$16,0)),"-")</f>
        <v>0</v>
      </c>
      <c r="AJ182" s="301">
        <f>IFERROR(INDEX('QoL DATA'!$C$17:$WWY$228,MATCH($B182,'QoL DATA'!$A$17:$A$228,0),MATCH(AJ$3,'QoL DATA'!$C$16:$WWY$16,0)),"-")</f>
        <v>92.345232796597287</v>
      </c>
      <c r="AK182" s="301">
        <f>IFERROR(INDEX('QoL DATA'!$C$17:$WWY$228,MATCH($B182,'QoL DATA'!$A$17:$A$228,0),MATCH(AK$3,'QoL DATA'!$C$16:$WWY$16,0)),"-")</f>
        <v>18.34</v>
      </c>
      <c r="AL182" s="301">
        <f>IFERROR(INDEX('QoL DATA'!$C$17:$WWY$228,MATCH($B182,'QoL DATA'!$A$17:$A$228,0),MATCH(AL$3,'QoL DATA'!$C$16:$WWY$16,0)),"-")</f>
        <v>14.11</v>
      </c>
      <c r="AM182" s="301">
        <f>IFERROR(INDEX('QoL DATA'!$C$17:$WWY$228,MATCH($B182,'QoL DATA'!$A$17:$A$228,0),MATCH(AM$3,'QoL DATA'!$C$16:$WWY$16,0)),"-")</f>
        <v>7.2</v>
      </c>
      <c r="AN182" s="301">
        <f>IFERROR(INDEX('QoL DATA'!$C$17:$WWY$228,MATCH($B182,'QoL DATA'!$A$17:$A$228,0),MATCH(AN$3,'QoL DATA'!$C$16:$WWY$16,0)),"-")</f>
        <v>68.39</v>
      </c>
      <c r="AO182" s="301">
        <f>IFERROR(INDEX('QoL DATA'!$C$17:$WWY$228,MATCH($B182,'QoL DATA'!$A$17:$A$228,0),MATCH(AO$3,'QoL DATA'!$C$16:$WWY$16,0)),"-")</f>
        <v>1.774822905536428</v>
      </c>
      <c r="AP182" s="301">
        <f>IFERROR(INDEX('QoL DATA'!$C$17:$WWY$228,MATCH($B182,'QoL DATA'!$A$17:$A$228,0),MATCH(AP$3,'QoL DATA'!$C$16:$WWY$16,0)),"-")</f>
        <v>70.08</v>
      </c>
      <c r="AQ182" s="301">
        <f>IFERROR(INDEX('QoL DATA'!$C$17:$WWY$228,MATCH($B182,'QoL DATA'!$A$17:$A$228,0),MATCH(AQ$3,'QoL DATA'!$C$16:$WWY$16,0)),"-")</f>
        <v>50.35818143130718</v>
      </c>
      <c r="AR182" s="301">
        <f>IFERROR(INDEX('QoL DATA'!$C$17:$WWY$228,MATCH($B182,'QoL DATA'!$A$17:$A$228,0),MATCH(AR$3,'QoL DATA'!$C$16:$WWY$16,0)),"-")</f>
        <v>3.87</v>
      </c>
      <c r="AS182" s="301">
        <f>IFERROR(INDEX('QoL DATA'!$C$17:$WWY$228,MATCH($B182,'QoL DATA'!$A$17:$A$228,0),MATCH(AS$3,'QoL DATA'!$C$16:$WWY$16,0)),"-")</f>
        <v>4.5816950379476653</v>
      </c>
      <c r="AT182" s="301">
        <f>IFERROR(INDEX('QoL DATA'!$C$17:$WWY$228,MATCH($B182,'QoL DATA'!$A$17:$A$228,0),MATCH(AT$3,'QoL DATA'!$C$16:$WWY$16,0)),"-")</f>
        <v>57.825332206949092</v>
      </c>
      <c r="AU182" s="327"/>
    </row>
    <row r="183" spans="1:47">
      <c r="A183" s="325" t="str">
        <f>'TQoL Indexes'!B161</f>
        <v>Sežana</v>
      </c>
      <c r="B183" s="326">
        <f>'TQoL Indexes'!C161</f>
        <v>111</v>
      </c>
      <c r="C183" s="301">
        <f>IFERROR(INDEX('QoL DATA'!$C$17:$WWY$228,MATCH($B183,'QoL DATA'!$A$17:$A$228,0),MATCH(C$3,'QoL DATA'!$C$16:$WWY$16,0)),"-")</f>
        <v>40.988188621404746</v>
      </c>
      <c r="D183" s="301">
        <f>IFERROR(INDEX('QoL DATA'!$C$17:$WWY$228,MATCH($B183,'QoL DATA'!$A$17:$A$228,0),MATCH(D$3,'QoL DATA'!$C$16:$WWY$16,0)),"-")</f>
        <v>91.8</v>
      </c>
      <c r="E183" s="301">
        <f>IFERROR(INDEX('QoL DATA'!$C$17:$WWY$228,MATCH($B183,'QoL DATA'!$A$17:$A$228,0),MATCH(E$3,'QoL DATA'!$C$16:$WWY$16,0)),"-")</f>
        <v>564.79999999999995</v>
      </c>
      <c r="F183" s="301">
        <f>IFERROR(INDEX('QoL DATA'!$C$17:$WWY$228,MATCH($B183,'QoL DATA'!$A$17:$A$228,0),MATCH(F$3,'QoL DATA'!$C$16:$WWY$16,0)),"-")</f>
        <v>75.226091291034678</v>
      </c>
      <c r="G183" s="301">
        <f>IFERROR(INDEX('QoL DATA'!$C$17:$WWY$228,MATCH($B183,'QoL DATA'!$A$17:$A$228,0),MATCH(G$3,'QoL DATA'!$C$16:$WWY$16,0)),"-")</f>
        <v>91.120131026134018</v>
      </c>
      <c r="H183" s="301">
        <f>IFERROR(INDEX('QoL DATA'!$C$17:$WWY$228,MATCH($B183,'QoL DATA'!$A$17:$A$228,0),MATCH(H$3,'QoL DATA'!$C$16:$WWY$16,0)),"-")</f>
        <v>3</v>
      </c>
      <c r="I183" s="301">
        <f>IFERROR(INDEX('QoL DATA'!$C$17:$WWY$228,MATCH($B183,'QoL DATA'!$A$17:$A$228,0),MATCH(I$3,'QoL DATA'!$C$16:$WWY$16,0)),"-")</f>
        <v>64.255505323027563</v>
      </c>
      <c r="J183" s="301">
        <f>IFERROR(INDEX('QoL DATA'!$C$17:$WWY$228,MATCH($B183,'QoL DATA'!$A$17:$A$228,0),MATCH(J$3,'QoL DATA'!$C$16:$WWY$16,0)),"-")</f>
        <v>96.489354126611133</v>
      </c>
      <c r="K183" s="301">
        <f>IFERROR(INDEX('QoL DATA'!$C$17:$WWY$228,MATCH($B183,'QoL DATA'!$A$17:$A$228,0),MATCH(K$3,'QoL DATA'!$C$16:$WWY$16,0)),"-")</f>
        <v>97.26</v>
      </c>
      <c r="L183" s="301">
        <f>IFERROR(INDEX('QoL DATA'!$C$17:$WWY$228,MATCH($B183,'QoL DATA'!$A$17:$A$228,0),MATCH(L$3,'QoL DATA'!$C$16:$WWY$16,0)),"-")</f>
        <v>0</v>
      </c>
      <c r="M183" s="301">
        <f>IFERROR(INDEX('QoL DATA'!$C$17:$WWY$228,MATCH($B183,'QoL DATA'!$A$17:$A$228,0),MATCH(M$3,'QoL DATA'!$C$16:$WWY$16,0)),"-")</f>
        <v>56.8</v>
      </c>
      <c r="N183" s="301">
        <f>IFERROR(INDEX('QoL DATA'!$C$17:$WWY$228,MATCH($B183,'QoL DATA'!$A$17:$A$228,0),MATCH(N$3,'QoL DATA'!$C$16:$WWY$16,0)),"-")</f>
        <v>107.8</v>
      </c>
      <c r="O183" s="301">
        <f>IFERROR(INDEX('QoL DATA'!$C$17:$WWY$228,MATCH($B183,'QoL DATA'!$A$17:$A$228,0),MATCH(O$3,'QoL DATA'!$C$16:$WWY$16,0)),"-")</f>
        <v>2.1722157349292073</v>
      </c>
      <c r="P183" s="301">
        <f>IFERROR(INDEX('QoL DATA'!$C$17:$WWY$228,MATCH($B183,'QoL DATA'!$A$17:$A$228,0),MATCH(P$3,'QoL DATA'!$C$16:$WWY$16,0)),"-")</f>
        <v>71.957558926155386</v>
      </c>
      <c r="Q183" s="301" t="str">
        <f>IFERROR(INDEX('QoL DATA'!$C$17:$WWY$228,MATCH($B183,'QoL DATA'!$A$17:$A$228,0),MATCH(Q$3,'QoL DATA'!$C$16:$WWY$16,0)),"-")</f>
        <v>-</v>
      </c>
      <c r="R183" s="301" t="str">
        <f>IFERROR(INDEX('QoL DATA'!$C$17:$WWY$228,MATCH($B183,'QoL DATA'!$A$17:$A$228,0),MATCH(R$3,'QoL DATA'!$C$16:$WWY$16,0)),"-")</f>
        <v>-</v>
      </c>
      <c r="S183" s="301">
        <f>IFERROR(INDEX('QoL DATA'!$C$17:$WWY$228,MATCH($B183,'QoL DATA'!$A$17:$A$228,0),MATCH(S$3,'QoL DATA'!$C$16:$WWY$16,0)),"-")</f>
        <v>125.70245489500148</v>
      </c>
      <c r="T183" s="301">
        <f>IFERROR(INDEX('QoL DATA'!$C$17:$WWY$228,MATCH($B183,'QoL DATA'!$A$17:$A$228,0),MATCH(T$3,'QoL DATA'!$C$16:$WWY$16,0)),"-")</f>
        <v>3.3751785921149167</v>
      </c>
      <c r="U183" s="301">
        <f>IFERROR(INDEX('QoL DATA'!$C$17:$WWY$228,MATCH($B183,'QoL DATA'!$A$17:$A$228,0),MATCH(U$3,'QoL DATA'!$C$16:$WWY$16,0)),"-")</f>
        <v>65.575140164286296</v>
      </c>
      <c r="V183" s="301">
        <f>IFERROR(INDEX('QoL DATA'!$C$17:$WWY$228,MATCH($B183,'QoL DATA'!$A$17:$A$228,0),MATCH(V$3,'QoL DATA'!$C$16:$WWY$16,0)),"-")</f>
        <v>2.2292541403600001</v>
      </c>
      <c r="W183" s="301">
        <f>IFERROR(INDEX('QoL DATA'!$C$17:$WWY$228,MATCH($B183,'QoL DATA'!$A$17:$A$228,0),MATCH(W$3,'QoL DATA'!$C$16:$WWY$16,0)),"-")</f>
        <v>88.004424661300007</v>
      </c>
      <c r="X183" s="301" t="str">
        <f>IFERROR(INDEX('QoL DATA'!$C$17:$WWY$228,MATCH($B183,'QoL DATA'!$A$17:$A$228,0),MATCH(X$3,'QoL DATA'!$C$16:$WWY$16,0)),"-")</f>
        <v>-</v>
      </c>
      <c r="Y183" s="301">
        <f>IFERROR(INDEX('QoL DATA'!$C$17:$WWY$228,MATCH($B183,'QoL DATA'!$A$17:$A$228,0),MATCH(Y$3,'QoL DATA'!$C$16:$WWY$16,0)),"-")</f>
        <v>849.38</v>
      </c>
      <c r="Z183" s="301">
        <f>IFERROR(INDEX('QoL DATA'!$C$17:$WWY$228,MATCH($B183,'QoL DATA'!$A$17:$A$228,0),MATCH(Z$3,'QoL DATA'!$C$16:$WWY$16,0)),"-")</f>
        <v>4.22</v>
      </c>
      <c r="AA183" s="301">
        <f>IFERROR(INDEX('QoL DATA'!$C$17:$WWY$228,MATCH($B183,'QoL DATA'!$A$17:$A$228,0),MATCH(AA$3,'QoL DATA'!$C$16:$WWY$16,0)),"-")</f>
        <v>6.2403558137423987E-2</v>
      </c>
      <c r="AB183" s="301">
        <f>IFERROR(INDEX('QoL DATA'!$C$17:$WWY$228,MATCH($B183,'QoL DATA'!$A$17:$A$228,0),MATCH(AB$3,'QoL DATA'!$C$16:$WWY$16,0)),"-")</f>
        <v>0.97</v>
      </c>
      <c r="AC183" s="301">
        <f>IFERROR(INDEX('QoL DATA'!$C$17:$WWY$228,MATCH($B183,'QoL DATA'!$A$17:$A$228,0),MATCH(AC$3,'QoL DATA'!$C$16:$WWY$16,0)),"-")</f>
        <v>9994.34</v>
      </c>
      <c r="AD183" s="301">
        <f>IFERROR(INDEX('QoL DATA'!$C$17:$WWY$228,MATCH($B183,'QoL DATA'!$A$17:$A$228,0),MATCH(AD$3,'QoL DATA'!$C$16:$WWY$16,0)),"-")</f>
        <v>7.9439760674462869</v>
      </c>
      <c r="AE183" s="301">
        <f>IFERROR(INDEX('QoL DATA'!$C$17:$WWY$228,MATCH($B183,'QoL DATA'!$A$17:$A$228,0),MATCH(AE$3,'QoL DATA'!$C$16:$WWY$16,0)),"-")</f>
        <v>28.981688842049795</v>
      </c>
      <c r="AF183" s="301">
        <f>IFERROR(INDEX('QoL DATA'!$C$17:$WWY$228,MATCH($B183,'QoL DATA'!$A$17:$A$228,0),MATCH(AF$3,'QoL DATA'!$C$16:$WWY$16,0)),"-")</f>
        <v>15.8</v>
      </c>
      <c r="AG183" s="301">
        <f>IFERROR(INDEX('QoL DATA'!$C$17:$WWY$228,MATCH($B183,'QoL DATA'!$A$17:$A$228,0),MATCH(AG$3,'QoL DATA'!$C$16:$WWY$16,0)),"-")</f>
        <v>17.27</v>
      </c>
      <c r="AH183" s="301" t="str">
        <f>IFERROR(INDEX('QoL DATA'!$C$17:$WWY$228,MATCH($B183,'QoL DATA'!$A$17:$A$228,0),MATCH(AH$3,'QoL DATA'!$C$16:$WWY$16,0)),"-")</f>
        <v>-</v>
      </c>
      <c r="AI183" s="301">
        <f>IFERROR(INDEX('QoL DATA'!$C$17:$WWY$228,MATCH($B183,'QoL DATA'!$A$17:$A$228,0),MATCH(AI$3,'QoL DATA'!$C$16:$WWY$16,0)),"-")</f>
        <v>0</v>
      </c>
      <c r="AJ183" s="301">
        <f>IFERROR(INDEX('QoL DATA'!$C$17:$WWY$228,MATCH($B183,'QoL DATA'!$A$17:$A$228,0),MATCH(AJ$3,'QoL DATA'!$C$16:$WWY$16,0)),"-")</f>
        <v>84.537458897606328</v>
      </c>
      <c r="AK183" s="301">
        <f>IFERROR(INDEX('QoL DATA'!$C$17:$WWY$228,MATCH($B183,'QoL DATA'!$A$17:$A$228,0),MATCH(AK$3,'QoL DATA'!$C$16:$WWY$16,0)),"-")</f>
        <v>16.89</v>
      </c>
      <c r="AL183" s="301">
        <f>IFERROR(INDEX('QoL DATA'!$C$17:$WWY$228,MATCH($B183,'QoL DATA'!$A$17:$A$228,0),MATCH(AL$3,'QoL DATA'!$C$16:$WWY$16,0)),"-")</f>
        <v>12.88</v>
      </c>
      <c r="AM183" s="301">
        <f>IFERROR(INDEX('QoL DATA'!$C$17:$WWY$228,MATCH($B183,'QoL DATA'!$A$17:$A$228,0),MATCH(AM$3,'QoL DATA'!$C$16:$WWY$16,0)),"-")</f>
        <v>7.5</v>
      </c>
      <c r="AN183" s="301">
        <f>IFERROR(INDEX('QoL DATA'!$C$17:$WWY$228,MATCH($B183,'QoL DATA'!$A$17:$A$228,0),MATCH(AN$3,'QoL DATA'!$C$16:$WWY$16,0)),"-")</f>
        <v>72.25</v>
      </c>
      <c r="AO183" s="301">
        <f>IFERROR(INDEX('QoL DATA'!$C$17:$WWY$228,MATCH($B183,'QoL DATA'!$A$17:$A$228,0),MATCH(AO$3,'QoL DATA'!$C$16:$WWY$16,0)),"-")</f>
        <v>1.4360841773848962</v>
      </c>
      <c r="AP183" s="301">
        <f>IFERROR(INDEX('QoL DATA'!$C$17:$WWY$228,MATCH($B183,'QoL DATA'!$A$17:$A$228,0),MATCH(AP$3,'QoL DATA'!$C$16:$WWY$16,0)),"-")</f>
        <v>57.45</v>
      </c>
      <c r="AQ183" s="301">
        <f>IFERROR(INDEX('QoL DATA'!$C$17:$WWY$228,MATCH($B183,'QoL DATA'!$A$17:$A$228,0),MATCH(AQ$3,'QoL DATA'!$C$16:$WWY$16,0)),"-")</f>
        <v>51.03462618280129</v>
      </c>
      <c r="AR183" s="301">
        <f>IFERROR(INDEX('QoL DATA'!$C$17:$WWY$228,MATCH($B183,'QoL DATA'!$A$17:$A$228,0),MATCH(AR$3,'QoL DATA'!$C$16:$WWY$16,0)),"-")</f>
        <v>3.85</v>
      </c>
      <c r="AS183" s="301">
        <f>IFERROR(INDEX('QoL DATA'!$C$17:$WWY$228,MATCH($B183,'QoL DATA'!$A$17:$A$228,0),MATCH(AS$3,'QoL DATA'!$C$16:$WWY$16,0)),"-")</f>
        <v>0.62554619248968046</v>
      </c>
      <c r="AT183" s="301">
        <f>IFERROR(INDEX('QoL DATA'!$C$17:$WWY$228,MATCH($B183,'QoL DATA'!$A$17:$A$228,0),MATCH(AT$3,'QoL DATA'!$C$16:$WWY$16,0)),"-")</f>
        <v>60.91866042344661</v>
      </c>
      <c r="AU183" s="327"/>
    </row>
    <row r="184" spans="1:47">
      <c r="A184" s="325" t="str">
        <f>'TQoL Indexes'!B162</f>
        <v>Slovenj Gradec</v>
      </c>
      <c r="B184" s="326">
        <f>'TQoL Indexes'!C162</f>
        <v>112</v>
      </c>
      <c r="C184" s="301">
        <f>IFERROR(INDEX('QoL DATA'!$C$17:$WWY$228,MATCH($B184,'QoL DATA'!$A$17:$A$228,0),MATCH(C$3,'QoL DATA'!$C$16:$WWY$16,0)),"-")</f>
        <v>91.9</v>
      </c>
      <c r="D184" s="301">
        <f>IFERROR(INDEX('QoL DATA'!$C$17:$WWY$228,MATCH($B184,'QoL DATA'!$A$17:$A$228,0),MATCH(D$3,'QoL DATA'!$C$16:$WWY$16,0)),"-")</f>
        <v>96.8</v>
      </c>
      <c r="E184" s="301">
        <f>IFERROR(INDEX('QoL DATA'!$C$17:$WWY$228,MATCH($B184,'QoL DATA'!$A$17:$A$228,0),MATCH(E$3,'QoL DATA'!$C$16:$WWY$16,0)),"-")</f>
        <v>373.5</v>
      </c>
      <c r="F184" s="301">
        <f>IFERROR(INDEX('QoL DATA'!$C$17:$WWY$228,MATCH($B184,'QoL DATA'!$A$17:$A$228,0),MATCH(F$3,'QoL DATA'!$C$16:$WWY$16,0)),"-")</f>
        <v>83.542505327965898</v>
      </c>
      <c r="G184" s="301">
        <f>IFERROR(INDEX('QoL DATA'!$C$17:$WWY$228,MATCH($B184,'QoL DATA'!$A$17:$A$228,0),MATCH(G$3,'QoL DATA'!$C$16:$WWY$16,0)),"-")</f>
        <v>90.089983424106094</v>
      </c>
      <c r="H184" s="301">
        <f>IFERROR(INDEX('QoL DATA'!$C$17:$WWY$228,MATCH($B184,'QoL DATA'!$A$17:$A$228,0),MATCH(H$3,'QoL DATA'!$C$16:$WWY$16,0)),"-")</f>
        <v>2</v>
      </c>
      <c r="I184" s="301">
        <f>IFERROR(INDEX('QoL DATA'!$C$17:$WWY$228,MATCH($B184,'QoL DATA'!$A$17:$A$228,0),MATCH(I$3,'QoL DATA'!$C$16:$WWY$16,0)),"-")</f>
        <v>71.836176662901991</v>
      </c>
      <c r="J184" s="301">
        <f>IFERROR(INDEX('QoL DATA'!$C$17:$WWY$228,MATCH($B184,'QoL DATA'!$A$17:$A$228,0),MATCH(J$3,'QoL DATA'!$C$16:$WWY$16,0)),"-")</f>
        <v>92.907885389533504</v>
      </c>
      <c r="K184" s="301">
        <f>IFERROR(INDEX('QoL DATA'!$C$17:$WWY$228,MATCH($B184,'QoL DATA'!$A$17:$A$228,0),MATCH(K$3,'QoL DATA'!$C$16:$WWY$16,0)),"-")</f>
        <v>45.57</v>
      </c>
      <c r="L184" s="301">
        <f>IFERROR(INDEX('QoL DATA'!$C$17:$WWY$228,MATCH($B184,'QoL DATA'!$A$17:$A$228,0),MATCH(L$3,'QoL DATA'!$C$16:$WWY$16,0)),"-")</f>
        <v>1.3867952969550799</v>
      </c>
      <c r="M184" s="301">
        <f>IFERROR(INDEX('QoL DATA'!$C$17:$WWY$228,MATCH($B184,'QoL DATA'!$A$17:$A$228,0),MATCH(M$3,'QoL DATA'!$C$16:$WWY$16,0)),"-")</f>
        <v>61.3</v>
      </c>
      <c r="N184" s="301">
        <f>IFERROR(INDEX('QoL DATA'!$C$17:$WWY$228,MATCH($B184,'QoL DATA'!$A$17:$A$228,0),MATCH(N$3,'QoL DATA'!$C$16:$WWY$16,0)),"-")</f>
        <v>120.9</v>
      </c>
      <c r="O184" s="301">
        <f>IFERROR(INDEX('QoL DATA'!$C$17:$WWY$228,MATCH($B184,'QoL DATA'!$A$17:$A$228,0),MATCH(O$3,'QoL DATA'!$C$16:$WWY$16,0)),"-")</f>
        <v>2.2685351315551809</v>
      </c>
      <c r="P184" s="301">
        <f>IFERROR(INDEX('QoL DATA'!$C$17:$WWY$228,MATCH($B184,'QoL DATA'!$A$17:$A$228,0),MATCH(P$3,'QoL DATA'!$C$16:$WWY$16,0)),"-")</f>
        <v>73.413450153919015</v>
      </c>
      <c r="Q184" s="301" t="str">
        <f>IFERROR(INDEX('QoL DATA'!$C$17:$WWY$228,MATCH($B184,'QoL DATA'!$A$17:$A$228,0),MATCH(Q$3,'QoL DATA'!$C$16:$WWY$16,0)),"-")</f>
        <v>-</v>
      </c>
      <c r="R184" s="301" t="str">
        <f>IFERROR(INDEX('QoL DATA'!$C$17:$WWY$228,MATCH($B184,'QoL DATA'!$A$17:$A$228,0),MATCH(R$3,'QoL DATA'!$C$16:$WWY$16,0)),"-")</f>
        <v>-</v>
      </c>
      <c r="S184" s="301">
        <f>IFERROR(INDEX('QoL DATA'!$C$17:$WWY$228,MATCH($B184,'QoL DATA'!$A$17:$A$228,0),MATCH(S$3,'QoL DATA'!$C$16:$WWY$16,0)),"-")</f>
        <v>54.220133742996566</v>
      </c>
      <c r="T184" s="301">
        <f>IFERROR(INDEX('QoL DATA'!$C$17:$WWY$228,MATCH($B184,'QoL DATA'!$A$17:$A$228,0),MATCH(T$3,'QoL DATA'!$C$16:$WWY$16,0)),"-")</f>
        <v>4.5853381859431863</v>
      </c>
      <c r="U184" s="301">
        <f>IFERROR(INDEX('QoL DATA'!$C$17:$WWY$228,MATCH($B184,'QoL DATA'!$A$17:$A$228,0),MATCH(U$3,'QoL DATA'!$C$16:$WWY$16,0)),"-")</f>
        <v>64.775973405651243</v>
      </c>
      <c r="V184" s="301">
        <f>IFERROR(INDEX('QoL DATA'!$C$17:$WWY$228,MATCH($B184,'QoL DATA'!$A$17:$A$228,0),MATCH(V$3,'QoL DATA'!$C$16:$WWY$16,0)),"-")</f>
        <v>0.58718769863499998</v>
      </c>
      <c r="W184" s="301">
        <f>IFERROR(INDEX('QoL DATA'!$C$17:$WWY$228,MATCH($B184,'QoL DATA'!$A$17:$A$228,0),MATCH(W$3,'QoL DATA'!$C$16:$WWY$16,0)),"-")</f>
        <v>40.3858453259</v>
      </c>
      <c r="X184" s="301" t="str">
        <f>IFERROR(INDEX('QoL DATA'!$C$17:$WWY$228,MATCH($B184,'QoL DATA'!$A$17:$A$228,0),MATCH(X$3,'QoL DATA'!$C$16:$WWY$16,0)),"-")</f>
        <v>-</v>
      </c>
      <c r="Y184" s="301">
        <f>IFERROR(INDEX('QoL DATA'!$C$17:$WWY$228,MATCH($B184,'QoL DATA'!$A$17:$A$228,0),MATCH(Y$3,'QoL DATA'!$C$16:$WWY$16,0)),"-")</f>
        <v>903.47</v>
      </c>
      <c r="Z184" s="301">
        <f>IFERROR(INDEX('QoL DATA'!$C$17:$WWY$228,MATCH($B184,'QoL DATA'!$A$17:$A$228,0),MATCH(Z$3,'QoL DATA'!$C$16:$WWY$16,0)),"-")</f>
        <v>5.27</v>
      </c>
      <c r="AA184" s="301">
        <f>IFERROR(INDEX('QoL DATA'!$C$17:$WWY$228,MATCH($B184,'QoL DATA'!$A$17:$A$228,0),MATCH(AA$3,'QoL DATA'!$C$16:$WWY$16,0)),"-")</f>
        <v>6.2765257935321894E-2</v>
      </c>
      <c r="AB184" s="301">
        <f>IFERROR(INDEX('QoL DATA'!$C$17:$WWY$228,MATCH($B184,'QoL DATA'!$A$17:$A$228,0),MATCH(AB$3,'QoL DATA'!$C$16:$WWY$16,0)),"-")</f>
        <v>1.92</v>
      </c>
      <c r="AC184" s="301">
        <f>IFERROR(INDEX('QoL DATA'!$C$17:$WWY$228,MATCH($B184,'QoL DATA'!$A$17:$A$228,0),MATCH(AC$3,'QoL DATA'!$C$16:$WWY$16,0)),"-")</f>
        <v>10036.69</v>
      </c>
      <c r="AD184" s="301">
        <f>IFERROR(INDEX('QoL DATA'!$C$17:$WWY$228,MATCH($B184,'QoL DATA'!$A$17:$A$228,0),MATCH(AD$3,'QoL DATA'!$C$16:$WWY$16,0)),"-")</f>
        <v>8.3573517794999894</v>
      </c>
      <c r="AE184" s="301">
        <f>IFERROR(INDEX('QoL DATA'!$C$17:$WWY$228,MATCH($B184,'QoL DATA'!$A$17:$A$228,0),MATCH(AE$3,'QoL DATA'!$C$16:$WWY$16,0)),"-")</f>
        <v>30.978841632827525</v>
      </c>
      <c r="AF184" s="301">
        <f>IFERROR(INDEX('QoL DATA'!$C$17:$WWY$228,MATCH($B184,'QoL DATA'!$A$17:$A$228,0),MATCH(AF$3,'QoL DATA'!$C$16:$WWY$16,0)),"-")</f>
        <v>17.7</v>
      </c>
      <c r="AG184" s="301">
        <f>IFERROR(INDEX('QoL DATA'!$C$17:$WWY$228,MATCH($B184,'QoL DATA'!$A$17:$A$228,0),MATCH(AG$3,'QoL DATA'!$C$16:$WWY$16,0)),"-")</f>
        <v>21.14</v>
      </c>
      <c r="AH184" s="301" t="str">
        <f>IFERROR(INDEX('QoL DATA'!$C$17:$WWY$228,MATCH($B184,'QoL DATA'!$A$17:$A$228,0),MATCH(AH$3,'QoL DATA'!$C$16:$WWY$16,0)),"-")</f>
        <v>-</v>
      </c>
      <c r="AI184" s="301">
        <f>IFERROR(INDEX('QoL DATA'!$C$17:$WWY$228,MATCH($B184,'QoL DATA'!$A$17:$A$228,0),MATCH(AI$3,'QoL DATA'!$C$16:$WWY$16,0)),"-")</f>
        <v>0.17219413610038609</v>
      </c>
      <c r="AJ184" s="301">
        <f>IFERROR(INDEX('QoL DATA'!$C$17:$WWY$228,MATCH($B184,'QoL DATA'!$A$17:$A$228,0),MATCH(AJ$3,'QoL DATA'!$C$16:$WWY$16,0)),"-")</f>
        <v>132.28446699592271</v>
      </c>
      <c r="AK184" s="301">
        <f>IFERROR(INDEX('QoL DATA'!$C$17:$WWY$228,MATCH($B184,'QoL DATA'!$A$17:$A$228,0),MATCH(AK$3,'QoL DATA'!$C$16:$WWY$16,0)),"-")</f>
        <v>22.31</v>
      </c>
      <c r="AL184" s="301">
        <f>IFERROR(INDEX('QoL DATA'!$C$17:$WWY$228,MATCH($B184,'QoL DATA'!$A$17:$A$228,0),MATCH(AL$3,'QoL DATA'!$C$16:$WWY$16,0)),"-")</f>
        <v>14.39</v>
      </c>
      <c r="AM184" s="301">
        <f>IFERROR(INDEX('QoL DATA'!$C$17:$WWY$228,MATCH($B184,'QoL DATA'!$A$17:$A$228,0),MATCH(AM$3,'QoL DATA'!$C$16:$WWY$16,0)),"-")</f>
        <v>6.8</v>
      </c>
      <c r="AN184" s="301">
        <f>IFERROR(INDEX('QoL DATA'!$C$17:$WWY$228,MATCH($B184,'QoL DATA'!$A$17:$A$228,0),MATCH(AN$3,'QoL DATA'!$C$16:$WWY$16,0)),"-")</f>
        <v>65.84</v>
      </c>
      <c r="AO184" s="301">
        <f>IFERROR(INDEX('QoL DATA'!$C$17:$WWY$228,MATCH($B184,'QoL DATA'!$A$17:$A$228,0),MATCH(AO$3,'QoL DATA'!$C$16:$WWY$16,0)),"-")</f>
        <v>2.3789171370768076</v>
      </c>
      <c r="AP184" s="301">
        <f>IFERROR(INDEX('QoL DATA'!$C$17:$WWY$228,MATCH($B184,'QoL DATA'!$A$17:$A$228,0),MATCH(AP$3,'QoL DATA'!$C$16:$WWY$16,0)),"-")</f>
        <v>72.7</v>
      </c>
      <c r="AQ184" s="301">
        <f>IFERROR(INDEX('QoL DATA'!$C$17:$WWY$228,MATCH($B184,'QoL DATA'!$A$17:$A$228,0),MATCH(AQ$3,'QoL DATA'!$C$16:$WWY$16,0)),"-")</f>
        <v>55.269491649040916</v>
      </c>
      <c r="AR184" s="301">
        <f>IFERROR(INDEX('QoL DATA'!$C$17:$WWY$228,MATCH($B184,'QoL DATA'!$A$17:$A$228,0),MATCH(AR$3,'QoL DATA'!$C$16:$WWY$16,0)),"-")</f>
        <v>3.6</v>
      </c>
      <c r="AS184" s="301">
        <f>IFERROR(INDEX('QoL DATA'!$C$17:$WWY$228,MATCH($B184,'QoL DATA'!$A$17:$A$228,0),MATCH(AS$3,'QoL DATA'!$C$16:$WWY$16,0)),"-")</f>
        <v>0.87507197852911767</v>
      </c>
      <c r="AT184" s="301">
        <f>IFERROR(INDEX('QoL DATA'!$C$17:$WWY$228,MATCH($B184,'QoL DATA'!$A$17:$A$228,0),MATCH(AT$3,'QoL DATA'!$C$16:$WWY$16,0)),"-")</f>
        <v>61.9289633999214</v>
      </c>
      <c r="AU184" s="327"/>
    </row>
    <row r="185" spans="1:47">
      <c r="A185" s="325" t="str">
        <f>'TQoL Indexes'!B163</f>
        <v>Slovenska Bistrica</v>
      </c>
      <c r="B185" s="326">
        <f>'TQoL Indexes'!C163</f>
        <v>113</v>
      </c>
      <c r="C185" s="301">
        <f>IFERROR(INDEX('QoL DATA'!$C$17:$WWY$228,MATCH($B185,'QoL DATA'!$A$17:$A$228,0),MATCH(C$3,'QoL DATA'!$C$16:$WWY$16,0)),"-")</f>
        <v>66.968236148715576</v>
      </c>
      <c r="D185" s="301">
        <f>IFERROR(INDEX('QoL DATA'!$C$17:$WWY$228,MATCH($B185,'QoL DATA'!$A$17:$A$228,0),MATCH(D$3,'QoL DATA'!$C$16:$WWY$16,0)),"-")</f>
        <v>87.6</v>
      </c>
      <c r="E185" s="301">
        <f>IFERROR(INDEX('QoL DATA'!$C$17:$WWY$228,MATCH($B185,'QoL DATA'!$A$17:$A$228,0),MATCH(E$3,'QoL DATA'!$C$16:$WWY$16,0)),"-")</f>
        <v>521.4</v>
      </c>
      <c r="F185" s="301">
        <f>IFERROR(INDEX('QoL DATA'!$C$17:$WWY$228,MATCH($B185,'QoL DATA'!$A$17:$A$228,0),MATCH(F$3,'QoL DATA'!$C$16:$WWY$16,0)),"-")</f>
        <v>67.314776136406792</v>
      </c>
      <c r="G185" s="301">
        <f>IFERROR(INDEX('QoL DATA'!$C$17:$WWY$228,MATCH($B185,'QoL DATA'!$A$17:$A$228,0),MATCH(G$3,'QoL DATA'!$C$16:$WWY$16,0)),"-")</f>
        <v>95.44298029088975</v>
      </c>
      <c r="H185" s="301">
        <f>IFERROR(INDEX('QoL DATA'!$C$17:$WWY$228,MATCH($B185,'QoL DATA'!$A$17:$A$228,0),MATCH(H$3,'QoL DATA'!$C$16:$WWY$16,0)),"-")</f>
        <v>3</v>
      </c>
      <c r="I185" s="301">
        <f>IFERROR(INDEX('QoL DATA'!$C$17:$WWY$228,MATCH($B185,'QoL DATA'!$A$17:$A$228,0),MATCH(I$3,'QoL DATA'!$C$16:$WWY$16,0)),"-")</f>
        <v>75.222905457340502</v>
      </c>
      <c r="J185" s="301">
        <f>IFERROR(INDEX('QoL DATA'!$C$17:$WWY$228,MATCH($B185,'QoL DATA'!$A$17:$A$228,0),MATCH(J$3,'QoL DATA'!$C$16:$WWY$16,0)),"-")</f>
        <v>91.550525956024771</v>
      </c>
      <c r="K185" s="301">
        <f>IFERROR(INDEX('QoL DATA'!$C$17:$WWY$228,MATCH($B185,'QoL DATA'!$A$17:$A$228,0),MATCH(K$3,'QoL DATA'!$C$16:$WWY$16,0)),"-")</f>
        <v>44.27</v>
      </c>
      <c r="L185" s="301">
        <f>IFERROR(INDEX('QoL DATA'!$C$17:$WWY$228,MATCH($B185,'QoL DATA'!$A$17:$A$228,0),MATCH(L$3,'QoL DATA'!$C$16:$WWY$16,0)),"-")</f>
        <v>1.556970983722576</v>
      </c>
      <c r="M185" s="301">
        <f>IFERROR(INDEX('QoL DATA'!$C$17:$WWY$228,MATCH($B185,'QoL DATA'!$A$17:$A$228,0),MATCH(M$3,'QoL DATA'!$C$16:$WWY$16,0)),"-")</f>
        <v>45.3</v>
      </c>
      <c r="N185" s="301">
        <f>IFERROR(INDEX('QoL DATA'!$C$17:$WWY$228,MATCH($B185,'QoL DATA'!$A$17:$A$228,0),MATCH(N$3,'QoL DATA'!$C$16:$WWY$16,0)),"-")</f>
        <v>79.5</v>
      </c>
      <c r="O185" s="301">
        <f>IFERROR(INDEX('QoL DATA'!$C$17:$WWY$228,MATCH($B185,'QoL DATA'!$A$17:$A$228,0),MATCH(O$3,'QoL DATA'!$C$16:$WWY$16,0)),"-")</f>
        <v>1.8051873310158364</v>
      </c>
      <c r="P185" s="301">
        <f>IFERROR(INDEX('QoL DATA'!$C$17:$WWY$228,MATCH($B185,'QoL DATA'!$A$17:$A$228,0),MATCH(P$3,'QoL DATA'!$C$16:$WWY$16,0)),"-")</f>
        <v>69.17176166786922</v>
      </c>
      <c r="Q185" s="301" t="str">
        <f>IFERROR(INDEX('QoL DATA'!$C$17:$WWY$228,MATCH($B185,'QoL DATA'!$A$17:$A$228,0),MATCH(Q$3,'QoL DATA'!$C$16:$WWY$16,0)),"-")</f>
        <v>-</v>
      </c>
      <c r="R185" s="301" t="str">
        <f>IFERROR(INDEX('QoL DATA'!$C$17:$WWY$228,MATCH($B185,'QoL DATA'!$A$17:$A$228,0),MATCH(R$3,'QoL DATA'!$C$16:$WWY$16,0)),"-")</f>
        <v>-</v>
      </c>
      <c r="S185" s="301">
        <f>IFERROR(INDEX('QoL DATA'!$C$17:$WWY$228,MATCH($B185,'QoL DATA'!$A$17:$A$228,0),MATCH(S$3,'QoL DATA'!$C$16:$WWY$16,0)),"-")</f>
        <v>3.8925652004671076</v>
      </c>
      <c r="T185" s="301">
        <f>IFERROR(INDEX('QoL DATA'!$C$17:$WWY$228,MATCH($B185,'QoL DATA'!$A$17:$A$228,0),MATCH(T$3,'QoL DATA'!$C$16:$WWY$16,0)),"-")</f>
        <v>3.231502072866046</v>
      </c>
      <c r="U185" s="301">
        <f>IFERROR(INDEX('QoL DATA'!$C$17:$WWY$228,MATCH($B185,'QoL DATA'!$A$17:$A$228,0),MATCH(U$3,'QoL DATA'!$C$16:$WWY$16,0)),"-")</f>
        <v>55.466548888126503</v>
      </c>
      <c r="V185" s="301">
        <f>IFERROR(INDEX('QoL DATA'!$C$17:$WWY$228,MATCH($B185,'QoL DATA'!$A$17:$A$228,0),MATCH(V$3,'QoL DATA'!$C$16:$WWY$16,0)),"-")</f>
        <v>0.64194128866900002</v>
      </c>
      <c r="W185" s="301">
        <f>IFERROR(INDEX('QoL DATA'!$C$17:$WWY$228,MATCH($B185,'QoL DATA'!$A$17:$A$228,0),MATCH(W$3,'QoL DATA'!$C$16:$WWY$16,0)),"-")</f>
        <v>66.402043129000006</v>
      </c>
      <c r="X185" s="301" t="str">
        <f>IFERROR(INDEX('QoL DATA'!$C$17:$WWY$228,MATCH($B185,'QoL DATA'!$A$17:$A$228,0),MATCH(X$3,'QoL DATA'!$C$16:$WWY$16,0)),"-")</f>
        <v>-</v>
      </c>
      <c r="Y185" s="301">
        <f>IFERROR(INDEX('QoL DATA'!$C$17:$WWY$228,MATCH($B185,'QoL DATA'!$A$17:$A$228,0),MATCH(Y$3,'QoL DATA'!$C$16:$WWY$16,0)),"-")</f>
        <v>983.89</v>
      </c>
      <c r="Z185" s="301">
        <f>IFERROR(INDEX('QoL DATA'!$C$17:$WWY$228,MATCH($B185,'QoL DATA'!$A$17:$A$228,0),MATCH(Z$3,'QoL DATA'!$C$16:$WWY$16,0)),"-")</f>
        <v>5.48</v>
      </c>
      <c r="AA185" s="301">
        <f>IFERROR(INDEX('QoL DATA'!$C$17:$WWY$228,MATCH($B185,'QoL DATA'!$A$17:$A$228,0),MATCH(AA$3,'QoL DATA'!$C$16:$WWY$16,0)),"-")</f>
        <v>8.2646579612269483E-2</v>
      </c>
      <c r="AB185" s="301">
        <f>IFERROR(INDEX('QoL DATA'!$C$17:$WWY$228,MATCH($B185,'QoL DATA'!$A$17:$A$228,0),MATCH(AB$3,'QoL DATA'!$C$16:$WWY$16,0)),"-")</f>
        <v>0.75</v>
      </c>
      <c r="AC185" s="301">
        <f>IFERROR(INDEX('QoL DATA'!$C$17:$WWY$228,MATCH($B185,'QoL DATA'!$A$17:$A$228,0),MATCH(AC$3,'QoL DATA'!$C$16:$WWY$16,0)),"-")</f>
        <v>9851.3700000000008</v>
      </c>
      <c r="AD185" s="301">
        <f>IFERROR(INDEX('QoL DATA'!$C$17:$WWY$228,MATCH($B185,'QoL DATA'!$A$17:$A$228,0),MATCH(AD$3,'QoL DATA'!$C$16:$WWY$16,0)),"-")</f>
        <v>8.0483846356586994</v>
      </c>
      <c r="AE185" s="301">
        <f>IFERROR(INDEX('QoL DATA'!$C$17:$WWY$228,MATCH($B185,'QoL DATA'!$A$17:$A$228,0),MATCH(AE$3,'QoL DATA'!$C$16:$WWY$16,0)),"-")</f>
        <v>29.244567092100727</v>
      </c>
      <c r="AF185" s="301">
        <f>IFERROR(INDEX('QoL DATA'!$C$17:$WWY$228,MATCH($B185,'QoL DATA'!$A$17:$A$228,0),MATCH(AF$3,'QoL DATA'!$C$16:$WWY$16,0)),"-")</f>
        <v>16.5</v>
      </c>
      <c r="AG185" s="301">
        <f>IFERROR(INDEX('QoL DATA'!$C$17:$WWY$228,MATCH($B185,'QoL DATA'!$A$17:$A$228,0),MATCH(AG$3,'QoL DATA'!$C$16:$WWY$16,0)),"-")</f>
        <v>20.78</v>
      </c>
      <c r="AH185" s="301" t="str">
        <f>IFERROR(INDEX('QoL DATA'!$C$17:$WWY$228,MATCH($B185,'QoL DATA'!$A$17:$A$228,0),MATCH(AH$3,'QoL DATA'!$C$16:$WWY$16,0)),"-")</f>
        <v>-</v>
      </c>
      <c r="AI185" s="301">
        <f>IFERROR(INDEX('QoL DATA'!$C$17:$WWY$228,MATCH($B185,'QoL DATA'!$A$17:$A$228,0),MATCH(AI$3,'QoL DATA'!$C$16:$WWY$16,0)),"-")</f>
        <v>1.3249913901064496</v>
      </c>
      <c r="AJ185" s="301">
        <f>IFERROR(INDEX('QoL DATA'!$C$17:$WWY$228,MATCH($B185,'QoL DATA'!$A$17:$A$228,0),MATCH(AJ$3,'QoL DATA'!$C$16:$WWY$16,0)),"-")</f>
        <v>128.33738834571761</v>
      </c>
      <c r="AK185" s="301">
        <f>IFERROR(INDEX('QoL DATA'!$C$17:$WWY$228,MATCH($B185,'QoL DATA'!$A$17:$A$228,0),MATCH(AK$3,'QoL DATA'!$C$16:$WWY$16,0)),"-")</f>
        <v>29.4</v>
      </c>
      <c r="AL185" s="301">
        <f>IFERROR(INDEX('QoL DATA'!$C$17:$WWY$228,MATCH($B185,'QoL DATA'!$A$17:$A$228,0),MATCH(AL$3,'QoL DATA'!$C$16:$WWY$16,0)),"-")</f>
        <v>15.04</v>
      </c>
      <c r="AM185" s="301">
        <f>IFERROR(INDEX('QoL DATA'!$C$17:$WWY$228,MATCH($B185,'QoL DATA'!$A$17:$A$228,0),MATCH(AM$3,'QoL DATA'!$C$16:$WWY$16,0)),"-")</f>
        <v>7.3</v>
      </c>
      <c r="AN185" s="301">
        <f>IFERROR(INDEX('QoL DATA'!$C$17:$WWY$228,MATCH($B185,'QoL DATA'!$A$17:$A$228,0),MATCH(AN$3,'QoL DATA'!$C$16:$WWY$16,0)),"-")</f>
        <v>67.569999999999993</v>
      </c>
      <c r="AO185" s="301">
        <f>IFERROR(INDEX('QoL DATA'!$C$17:$WWY$228,MATCH($B185,'QoL DATA'!$A$17:$A$228,0),MATCH(AO$3,'QoL DATA'!$C$16:$WWY$16,0)),"-")</f>
        <v>2.777902270103886</v>
      </c>
      <c r="AP185" s="301">
        <f>IFERROR(INDEX('QoL DATA'!$C$17:$WWY$228,MATCH($B185,'QoL DATA'!$A$17:$A$228,0),MATCH(AP$3,'QoL DATA'!$C$16:$WWY$16,0)),"-")</f>
        <v>72.94</v>
      </c>
      <c r="AQ185" s="301">
        <f>IFERROR(INDEX('QoL DATA'!$C$17:$WWY$228,MATCH($B185,'QoL DATA'!$A$17:$A$228,0),MATCH(AQ$3,'QoL DATA'!$C$16:$WWY$16,0)),"-")</f>
        <v>51.428291919389558</v>
      </c>
      <c r="AR185" s="301">
        <f>IFERROR(INDEX('QoL DATA'!$C$17:$WWY$228,MATCH($B185,'QoL DATA'!$A$17:$A$228,0),MATCH(AR$3,'QoL DATA'!$C$16:$WWY$16,0)),"-")</f>
        <v>3.57</v>
      </c>
      <c r="AS185" s="301">
        <f>IFERROR(INDEX('QoL DATA'!$C$17:$WWY$228,MATCH($B185,'QoL DATA'!$A$17:$A$228,0),MATCH(AS$3,'QoL DATA'!$C$16:$WWY$16,0)),"-")</f>
        <v>5.4869841189377011</v>
      </c>
      <c r="AT185" s="301">
        <f>IFERROR(INDEX('QoL DATA'!$C$17:$WWY$228,MATCH($B185,'QoL DATA'!$A$17:$A$228,0),MATCH(AT$3,'QoL DATA'!$C$16:$WWY$16,0)),"-")</f>
        <v>52.855357300257559</v>
      </c>
      <c r="AU185" s="327"/>
    </row>
    <row r="186" spans="1:47">
      <c r="A186" s="325" t="str">
        <f>'TQoL Indexes'!B164</f>
        <v>Slovenske Konjice</v>
      </c>
      <c r="B186" s="326">
        <f>'TQoL Indexes'!C164</f>
        <v>114</v>
      </c>
      <c r="C186" s="301">
        <f>IFERROR(INDEX('QoL DATA'!$C$17:$WWY$228,MATCH($B186,'QoL DATA'!$A$17:$A$228,0),MATCH(C$3,'QoL DATA'!$C$16:$WWY$16,0)),"-")</f>
        <v>77.214484679665745</v>
      </c>
      <c r="D186" s="301">
        <f>IFERROR(INDEX('QoL DATA'!$C$17:$WWY$228,MATCH($B186,'QoL DATA'!$A$17:$A$228,0),MATCH(D$3,'QoL DATA'!$C$16:$WWY$16,0)),"-")</f>
        <v>86.6</v>
      </c>
      <c r="E186" s="301">
        <f>IFERROR(INDEX('QoL DATA'!$C$17:$WWY$228,MATCH($B186,'QoL DATA'!$A$17:$A$228,0),MATCH(E$3,'QoL DATA'!$C$16:$WWY$16,0)),"-")</f>
        <v>388.9</v>
      </c>
      <c r="F186" s="301">
        <f>IFERROR(INDEX('QoL DATA'!$C$17:$WWY$228,MATCH($B186,'QoL DATA'!$A$17:$A$228,0),MATCH(F$3,'QoL DATA'!$C$16:$WWY$16,0)),"-")</f>
        <v>73.51837474120083</v>
      </c>
      <c r="G186" s="301">
        <f>IFERROR(INDEX('QoL DATA'!$C$17:$WWY$228,MATCH($B186,'QoL DATA'!$A$17:$A$228,0),MATCH(G$3,'QoL DATA'!$C$16:$WWY$16,0)),"-")</f>
        <v>94.54580745341616</v>
      </c>
      <c r="H186" s="301">
        <f>IFERROR(INDEX('QoL DATA'!$C$17:$WWY$228,MATCH($B186,'QoL DATA'!$A$17:$A$228,0),MATCH(H$3,'QoL DATA'!$C$16:$WWY$16,0)),"-")</f>
        <v>3</v>
      </c>
      <c r="I186" s="301">
        <f>IFERROR(INDEX('QoL DATA'!$C$17:$WWY$228,MATCH($B186,'QoL DATA'!$A$17:$A$228,0),MATCH(I$3,'QoL DATA'!$C$16:$WWY$16,0)),"-")</f>
        <v>72.18143681174621</v>
      </c>
      <c r="J186" s="301">
        <f>IFERROR(INDEX('QoL DATA'!$C$17:$WWY$228,MATCH($B186,'QoL DATA'!$A$17:$A$228,0),MATCH(J$3,'QoL DATA'!$C$16:$WWY$16,0)),"-")</f>
        <v>91.23317805383023</v>
      </c>
      <c r="K186" s="301">
        <f>IFERROR(INDEX('QoL DATA'!$C$17:$WWY$228,MATCH($B186,'QoL DATA'!$A$17:$A$228,0),MATCH(K$3,'QoL DATA'!$C$16:$WWY$16,0)),"-")</f>
        <v>66.36</v>
      </c>
      <c r="L186" s="301">
        <f>IFERROR(INDEX('QoL DATA'!$C$17:$WWY$228,MATCH($B186,'QoL DATA'!$A$17:$A$228,0),MATCH(L$3,'QoL DATA'!$C$16:$WWY$16,0)),"-")</f>
        <v>0</v>
      </c>
      <c r="M186" s="301">
        <f>IFERROR(INDEX('QoL DATA'!$C$17:$WWY$228,MATCH($B186,'QoL DATA'!$A$17:$A$228,0),MATCH(M$3,'QoL DATA'!$C$16:$WWY$16,0)),"-")</f>
        <v>43.2</v>
      </c>
      <c r="N186" s="301">
        <f>IFERROR(INDEX('QoL DATA'!$C$17:$WWY$228,MATCH($B186,'QoL DATA'!$A$17:$A$228,0),MATCH(N$3,'QoL DATA'!$C$16:$WWY$16,0)),"-")</f>
        <v>84.8</v>
      </c>
      <c r="O186" s="301">
        <f>IFERROR(INDEX('QoL DATA'!$C$17:$WWY$228,MATCH($B186,'QoL DATA'!$A$17:$A$228,0),MATCH(O$3,'QoL DATA'!$C$16:$WWY$16,0)),"-")</f>
        <v>1.3917551612690457</v>
      </c>
      <c r="P186" s="301">
        <f>IFERROR(INDEX('QoL DATA'!$C$17:$WWY$228,MATCH($B186,'QoL DATA'!$A$17:$A$228,0),MATCH(P$3,'QoL DATA'!$C$16:$WWY$16,0)),"-")</f>
        <v>78.396739130434781</v>
      </c>
      <c r="Q186" s="301" t="str">
        <f>IFERROR(INDEX('QoL DATA'!$C$17:$WWY$228,MATCH($B186,'QoL DATA'!$A$17:$A$228,0),MATCH(Q$3,'QoL DATA'!$C$16:$WWY$16,0)),"-")</f>
        <v>-</v>
      </c>
      <c r="R186" s="301" t="str">
        <f>IFERROR(INDEX('QoL DATA'!$C$17:$WWY$228,MATCH($B186,'QoL DATA'!$A$17:$A$228,0),MATCH(R$3,'QoL DATA'!$C$16:$WWY$16,0)),"-")</f>
        <v>-</v>
      </c>
      <c r="S186" s="301">
        <f>IFERROR(INDEX('QoL DATA'!$C$17:$WWY$228,MATCH($B186,'QoL DATA'!$A$17:$A$228,0),MATCH(S$3,'QoL DATA'!$C$16:$WWY$16,0)),"-")</f>
        <v>60.028013072767294</v>
      </c>
      <c r="T186" s="301">
        <f>IFERROR(INDEX('QoL DATA'!$C$17:$WWY$228,MATCH($B186,'QoL DATA'!$A$17:$A$228,0),MATCH(T$3,'QoL DATA'!$C$16:$WWY$16,0)),"-")</f>
        <v>2.1552547770700636</v>
      </c>
      <c r="U186" s="301">
        <f>IFERROR(INDEX('QoL DATA'!$C$17:$WWY$228,MATCH($B186,'QoL DATA'!$A$17:$A$228,0),MATCH(U$3,'QoL DATA'!$C$16:$WWY$16,0)),"-")</f>
        <v>44.816209435526972</v>
      </c>
      <c r="V186" s="301">
        <f>IFERROR(INDEX('QoL DATA'!$C$17:$WWY$228,MATCH($B186,'QoL DATA'!$A$17:$A$228,0),MATCH(V$3,'QoL DATA'!$C$16:$WWY$16,0)),"-")</f>
        <v>0.88215104808300004</v>
      </c>
      <c r="W186" s="301">
        <f>IFERROR(INDEX('QoL DATA'!$C$17:$WWY$228,MATCH($B186,'QoL DATA'!$A$17:$A$228,0),MATCH(W$3,'QoL DATA'!$C$16:$WWY$16,0)),"-")</f>
        <v>26.817722542199999</v>
      </c>
      <c r="X186" s="301" t="str">
        <f>IFERROR(INDEX('QoL DATA'!$C$17:$WWY$228,MATCH($B186,'QoL DATA'!$A$17:$A$228,0),MATCH(X$3,'QoL DATA'!$C$16:$WWY$16,0)),"-")</f>
        <v>-</v>
      </c>
      <c r="Y186" s="301">
        <f>IFERROR(INDEX('QoL DATA'!$C$17:$WWY$228,MATCH($B186,'QoL DATA'!$A$17:$A$228,0),MATCH(Y$3,'QoL DATA'!$C$16:$WWY$16,0)),"-")</f>
        <v>995.74</v>
      </c>
      <c r="Z186" s="301">
        <f>IFERROR(INDEX('QoL DATA'!$C$17:$WWY$228,MATCH($B186,'QoL DATA'!$A$17:$A$228,0),MATCH(Z$3,'QoL DATA'!$C$16:$WWY$16,0)),"-")</f>
        <v>5.8</v>
      </c>
      <c r="AA186" s="301">
        <f>IFERROR(INDEX('QoL DATA'!$C$17:$WWY$228,MATCH($B186,'QoL DATA'!$A$17:$A$228,0),MATCH(AA$3,'QoL DATA'!$C$16:$WWY$16,0)),"-")</f>
        <v>3.4001115236579761E-2</v>
      </c>
      <c r="AB186" s="301">
        <f>IFERROR(INDEX('QoL DATA'!$C$17:$WWY$228,MATCH($B186,'QoL DATA'!$A$17:$A$228,0),MATCH(AB$3,'QoL DATA'!$C$16:$WWY$16,0)),"-")</f>
        <v>1.1399999999999999</v>
      </c>
      <c r="AC186" s="301">
        <f>IFERROR(INDEX('QoL DATA'!$C$17:$WWY$228,MATCH($B186,'QoL DATA'!$A$17:$A$228,0),MATCH(AC$3,'QoL DATA'!$C$16:$WWY$16,0)),"-")</f>
        <v>9623.31</v>
      </c>
      <c r="AD186" s="301">
        <f>IFERROR(INDEX('QoL DATA'!$C$17:$WWY$228,MATCH($B186,'QoL DATA'!$A$17:$A$228,0),MATCH(AD$3,'QoL DATA'!$C$16:$WWY$16,0)),"-")</f>
        <v>10.912950238522471</v>
      </c>
      <c r="AE186" s="301">
        <f>IFERROR(INDEX('QoL DATA'!$C$17:$WWY$228,MATCH($B186,'QoL DATA'!$A$17:$A$228,0),MATCH(AE$3,'QoL DATA'!$C$16:$WWY$16,0)),"-")</f>
        <v>26.451164407368786</v>
      </c>
      <c r="AF186" s="301">
        <f>IFERROR(INDEX('QoL DATA'!$C$17:$WWY$228,MATCH($B186,'QoL DATA'!$A$17:$A$228,0),MATCH(AF$3,'QoL DATA'!$C$16:$WWY$16,0)),"-")</f>
        <v>12.4</v>
      </c>
      <c r="AG186" s="301">
        <f>IFERROR(INDEX('QoL DATA'!$C$17:$WWY$228,MATCH($B186,'QoL DATA'!$A$17:$A$228,0),MATCH(AG$3,'QoL DATA'!$C$16:$WWY$16,0)),"-")</f>
        <v>23.15</v>
      </c>
      <c r="AH186" s="301" t="str">
        <f>IFERROR(INDEX('QoL DATA'!$C$17:$WWY$228,MATCH($B186,'QoL DATA'!$A$17:$A$228,0),MATCH(AH$3,'QoL DATA'!$C$16:$WWY$16,0)),"-")</f>
        <v>-</v>
      </c>
      <c r="AI186" s="301">
        <f>IFERROR(INDEX('QoL DATA'!$C$17:$WWY$228,MATCH($B186,'QoL DATA'!$A$17:$A$228,0),MATCH(AI$3,'QoL DATA'!$C$16:$WWY$16,0)),"-")</f>
        <v>0</v>
      </c>
      <c r="AJ186" s="301">
        <f>IFERROR(INDEX('QoL DATA'!$C$17:$WWY$228,MATCH($B186,'QoL DATA'!$A$17:$A$228,0),MATCH(AJ$3,'QoL DATA'!$C$16:$WWY$16,0)),"-")</f>
        <v>171.39566907136691</v>
      </c>
      <c r="AK186" s="301">
        <f>IFERROR(INDEX('QoL DATA'!$C$17:$WWY$228,MATCH($B186,'QoL DATA'!$A$17:$A$228,0),MATCH(AK$3,'QoL DATA'!$C$16:$WWY$16,0)),"-")</f>
        <v>34.82</v>
      </c>
      <c r="AL186" s="301">
        <f>IFERROR(INDEX('QoL DATA'!$C$17:$WWY$228,MATCH($B186,'QoL DATA'!$A$17:$A$228,0),MATCH(AL$3,'QoL DATA'!$C$16:$WWY$16,0)),"-")</f>
        <v>15.36</v>
      </c>
      <c r="AM186" s="301">
        <f>IFERROR(INDEX('QoL DATA'!$C$17:$WWY$228,MATCH($B186,'QoL DATA'!$A$17:$A$228,0),MATCH(AM$3,'QoL DATA'!$C$16:$WWY$16,0)),"-")</f>
        <v>7.3</v>
      </c>
      <c r="AN186" s="301">
        <f>IFERROR(INDEX('QoL DATA'!$C$17:$WWY$228,MATCH($B186,'QoL DATA'!$A$17:$A$228,0),MATCH(AN$3,'QoL DATA'!$C$16:$WWY$16,0)),"-")</f>
        <v>64.38</v>
      </c>
      <c r="AO186" s="301">
        <f>IFERROR(INDEX('QoL DATA'!$C$17:$WWY$228,MATCH($B186,'QoL DATA'!$A$17:$A$228,0),MATCH(AO$3,'QoL DATA'!$C$16:$WWY$16,0)),"-")</f>
        <v>2.6571817034087597</v>
      </c>
      <c r="AP186" s="301">
        <f>IFERROR(INDEX('QoL DATA'!$C$17:$WWY$228,MATCH($B186,'QoL DATA'!$A$17:$A$228,0),MATCH(AP$3,'QoL DATA'!$C$16:$WWY$16,0)),"-")</f>
        <v>65.06</v>
      </c>
      <c r="AQ186" s="301">
        <f>IFERROR(INDEX('QoL DATA'!$C$17:$WWY$228,MATCH($B186,'QoL DATA'!$A$17:$A$228,0),MATCH(AQ$3,'QoL DATA'!$C$16:$WWY$16,0)),"-")</f>
        <v>53.868866695614415</v>
      </c>
      <c r="AR186" s="301">
        <f>IFERROR(INDEX('QoL DATA'!$C$17:$WWY$228,MATCH($B186,'QoL DATA'!$A$17:$A$228,0),MATCH(AR$3,'QoL DATA'!$C$16:$WWY$16,0)),"-")</f>
        <v>3.58</v>
      </c>
      <c r="AS186" s="301">
        <f>IFERROR(INDEX('QoL DATA'!$C$17:$WWY$228,MATCH($B186,'QoL DATA'!$A$17:$A$228,0),MATCH(AS$3,'QoL DATA'!$C$16:$WWY$16,0)),"-")</f>
        <v>2.7386061550019156</v>
      </c>
      <c r="AT186" s="301">
        <f>IFERROR(INDEX('QoL DATA'!$C$17:$WWY$228,MATCH($B186,'QoL DATA'!$A$17:$A$228,0),MATCH(AT$3,'QoL DATA'!$C$16:$WWY$16,0)),"-")</f>
        <v>43.403123982688939</v>
      </c>
      <c r="AU186" s="327"/>
    </row>
    <row r="187" spans="1:47">
      <c r="A187" s="325" t="str">
        <f>'TQoL Indexes'!B165</f>
        <v>Sodražica</v>
      </c>
      <c r="B187" s="326">
        <f>'TQoL Indexes'!C165</f>
        <v>179</v>
      </c>
      <c r="C187" s="301">
        <f>IFERROR(INDEX('QoL DATA'!$C$17:$WWY$228,MATCH($B187,'QoL DATA'!$A$17:$A$228,0),MATCH(C$3,'QoL DATA'!$C$16:$WWY$16,0)),"-")</f>
        <v>69.815059445178335</v>
      </c>
      <c r="D187" s="301">
        <f>IFERROR(INDEX('QoL DATA'!$C$17:$WWY$228,MATCH($B187,'QoL DATA'!$A$17:$A$228,0),MATCH(D$3,'QoL DATA'!$C$16:$WWY$16,0)),"-")</f>
        <v>110.7</v>
      </c>
      <c r="E187" s="301">
        <f>IFERROR(INDEX('QoL DATA'!$C$17:$WWY$228,MATCH($B187,'QoL DATA'!$A$17:$A$228,0),MATCH(E$3,'QoL DATA'!$C$16:$WWY$16,0)),"-")</f>
        <v>250.2</v>
      </c>
      <c r="F187" s="301">
        <f>IFERROR(INDEX('QoL DATA'!$C$17:$WWY$228,MATCH($B187,'QoL DATA'!$A$17:$A$228,0),MATCH(F$3,'QoL DATA'!$C$16:$WWY$16,0)),"-")</f>
        <v>19.884341637010678</v>
      </c>
      <c r="G187" s="301">
        <f>IFERROR(INDEX('QoL DATA'!$C$17:$WWY$228,MATCH($B187,'QoL DATA'!$A$17:$A$228,0),MATCH(G$3,'QoL DATA'!$C$16:$WWY$16,0)),"-")</f>
        <v>96.886120996441278</v>
      </c>
      <c r="H187" s="301">
        <f>IFERROR(INDEX('QoL DATA'!$C$17:$WWY$228,MATCH($B187,'QoL DATA'!$A$17:$A$228,0),MATCH(H$3,'QoL DATA'!$C$16:$WWY$16,0)),"-")</f>
        <v>4</v>
      </c>
      <c r="I187" s="301">
        <f>IFERROR(INDEX('QoL DATA'!$C$17:$WWY$228,MATCH($B187,'QoL DATA'!$A$17:$A$228,0),MATCH(I$3,'QoL DATA'!$C$16:$WWY$16,0)),"-")</f>
        <v>0</v>
      </c>
      <c r="J187" s="301">
        <f>IFERROR(INDEX('QoL DATA'!$C$17:$WWY$228,MATCH($B187,'QoL DATA'!$A$17:$A$228,0),MATCH(J$3,'QoL DATA'!$C$16:$WWY$16,0)),"-")</f>
        <v>96.39679715302492</v>
      </c>
      <c r="K187" s="301">
        <f>IFERROR(INDEX('QoL DATA'!$C$17:$WWY$228,MATCH($B187,'QoL DATA'!$A$17:$A$228,0),MATCH(K$3,'QoL DATA'!$C$16:$WWY$16,0)),"-")</f>
        <v>8.73</v>
      </c>
      <c r="L187" s="301">
        <f>IFERROR(INDEX('QoL DATA'!$C$17:$WWY$228,MATCH($B187,'QoL DATA'!$A$17:$A$228,0),MATCH(L$3,'QoL DATA'!$C$16:$WWY$16,0)),"-")</f>
        <v>11.097410604192355</v>
      </c>
      <c r="M187" s="301">
        <f>IFERROR(INDEX('QoL DATA'!$C$17:$WWY$228,MATCH($B187,'QoL DATA'!$A$17:$A$228,0),MATCH(M$3,'QoL DATA'!$C$16:$WWY$16,0)),"-")</f>
        <v>25.3</v>
      </c>
      <c r="N187" s="301">
        <f>IFERROR(INDEX('QoL DATA'!$C$17:$WWY$228,MATCH($B187,'QoL DATA'!$A$17:$A$228,0),MATCH(N$3,'QoL DATA'!$C$16:$WWY$16,0)),"-")</f>
        <v>49.1</v>
      </c>
      <c r="O187" s="301">
        <f>IFERROR(INDEX('QoL DATA'!$C$17:$WWY$228,MATCH($B187,'QoL DATA'!$A$17:$A$228,0),MATCH(O$3,'QoL DATA'!$C$16:$WWY$16,0)),"-")</f>
        <v>0.89237020316027083</v>
      </c>
      <c r="P187" s="301">
        <f>IFERROR(INDEX('QoL DATA'!$C$17:$WWY$228,MATCH($B187,'QoL DATA'!$A$17:$A$228,0),MATCH(P$3,'QoL DATA'!$C$16:$WWY$16,0)),"-")</f>
        <v>74.332740213523124</v>
      </c>
      <c r="Q187" s="301" t="str">
        <f>IFERROR(INDEX('QoL DATA'!$C$17:$WWY$228,MATCH($B187,'QoL DATA'!$A$17:$A$228,0),MATCH(Q$3,'QoL DATA'!$C$16:$WWY$16,0)),"-")</f>
        <v>-</v>
      </c>
      <c r="R187" s="301" t="str">
        <f>IFERROR(INDEX('QoL DATA'!$C$17:$WWY$228,MATCH($B187,'QoL DATA'!$A$17:$A$228,0),MATCH(R$3,'QoL DATA'!$C$16:$WWY$16,0)),"-")</f>
        <v>-</v>
      </c>
      <c r="S187" s="301">
        <f>IFERROR(INDEX('QoL DATA'!$C$17:$WWY$228,MATCH($B187,'QoL DATA'!$A$17:$A$228,0),MATCH(S$3,'QoL DATA'!$C$16:$WWY$16,0)),"-")</f>
        <v>0</v>
      </c>
      <c r="T187" s="301">
        <f>IFERROR(INDEX('QoL DATA'!$C$17:$WWY$228,MATCH($B187,'QoL DATA'!$A$17:$A$228,0),MATCH(T$3,'QoL DATA'!$C$16:$WWY$16,0)),"-")</f>
        <v>4.5374416709873344</v>
      </c>
      <c r="U187" s="301">
        <f>IFERROR(INDEX('QoL DATA'!$C$17:$WWY$228,MATCH($B187,'QoL DATA'!$A$17:$A$228,0),MATCH(U$3,'QoL DATA'!$C$16:$WWY$16,0)),"-")</f>
        <v>70.334012779651715</v>
      </c>
      <c r="V187" s="301">
        <f>IFERROR(INDEX('QoL DATA'!$C$17:$WWY$228,MATCH($B187,'QoL DATA'!$A$17:$A$228,0),MATCH(V$3,'QoL DATA'!$C$16:$WWY$16,0)),"-")</f>
        <v>2.71501820158</v>
      </c>
      <c r="W187" s="301">
        <f>IFERROR(INDEX('QoL DATA'!$C$17:$WWY$228,MATCH($B187,'QoL DATA'!$A$17:$A$228,0),MATCH(W$3,'QoL DATA'!$C$16:$WWY$16,0)),"-")</f>
        <v>100.006934457</v>
      </c>
      <c r="X187" s="301" t="str">
        <f>IFERROR(INDEX('QoL DATA'!$C$17:$WWY$228,MATCH($B187,'QoL DATA'!$A$17:$A$228,0),MATCH(X$3,'QoL DATA'!$C$16:$WWY$16,0)),"-")</f>
        <v>-</v>
      </c>
      <c r="Y187" s="301">
        <f>IFERROR(INDEX('QoL DATA'!$C$17:$WWY$228,MATCH($B187,'QoL DATA'!$A$17:$A$228,0),MATCH(Y$3,'QoL DATA'!$C$16:$WWY$16,0)),"-")</f>
        <v>869.29</v>
      </c>
      <c r="Z187" s="301">
        <f>IFERROR(INDEX('QoL DATA'!$C$17:$WWY$228,MATCH($B187,'QoL DATA'!$A$17:$A$228,0),MATCH(Z$3,'QoL DATA'!$C$16:$WWY$16,0)),"-")</f>
        <v>5.71</v>
      </c>
      <c r="AA187" s="301">
        <f>IFERROR(INDEX('QoL DATA'!$C$17:$WWY$228,MATCH($B187,'QoL DATA'!$A$17:$A$228,0),MATCH(AA$3,'QoL DATA'!$C$16:$WWY$16,0)),"-")</f>
        <v>4.5804323928178826E-2</v>
      </c>
      <c r="AB187" s="301">
        <f>IFERROR(INDEX('QoL DATA'!$C$17:$WWY$228,MATCH($B187,'QoL DATA'!$A$17:$A$228,0),MATCH(AB$3,'QoL DATA'!$C$16:$WWY$16,0)),"-")</f>
        <v>1.43</v>
      </c>
      <c r="AC187" s="301">
        <f>IFERROR(INDEX('QoL DATA'!$C$17:$WWY$228,MATCH($B187,'QoL DATA'!$A$17:$A$228,0),MATCH(AC$3,'QoL DATA'!$C$16:$WWY$16,0)),"-")</f>
        <v>9492.2999999999993</v>
      </c>
      <c r="AD187" s="301">
        <f>IFERROR(INDEX('QoL DATA'!$C$17:$WWY$228,MATCH($B187,'QoL DATA'!$A$17:$A$228,0),MATCH(AD$3,'QoL DATA'!$C$16:$WWY$16,0)),"-")</f>
        <v>5.6468257244283002</v>
      </c>
      <c r="AE187" s="301">
        <f>IFERROR(INDEX('QoL DATA'!$C$17:$WWY$228,MATCH($B187,'QoL DATA'!$A$17:$A$228,0),MATCH(AE$3,'QoL DATA'!$C$16:$WWY$16,0)),"-")</f>
        <v>31.169940222032448</v>
      </c>
      <c r="AF187" s="301">
        <f>IFERROR(INDEX('QoL DATA'!$C$17:$WWY$228,MATCH($B187,'QoL DATA'!$A$17:$A$228,0),MATCH(AF$3,'QoL DATA'!$C$16:$WWY$16,0)),"-")</f>
        <v>9.6999999999999993</v>
      </c>
      <c r="AG187" s="301">
        <f>IFERROR(INDEX('QoL DATA'!$C$17:$WWY$228,MATCH($B187,'QoL DATA'!$A$17:$A$228,0),MATCH(AG$3,'QoL DATA'!$C$16:$WWY$16,0)),"-")</f>
        <v>19.75</v>
      </c>
      <c r="AH187" s="301" t="str">
        <f>IFERROR(INDEX('QoL DATA'!$C$17:$WWY$228,MATCH($B187,'QoL DATA'!$A$17:$A$228,0),MATCH(AH$3,'QoL DATA'!$C$16:$WWY$16,0)),"-")</f>
        <v>-</v>
      </c>
      <c r="AI187" s="301">
        <f>IFERROR(INDEX('QoL DATA'!$C$17:$WWY$228,MATCH($B187,'QoL DATA'!$A$17:$A$228,0),MATCH(AI$3,'QoL DATA'!$C$16:$WWY$16,0)),"-")</f>
        <v>40.821572930955647</v>
      </c>
      <c r="AJ187" s="301">
        <f>IFERROR(INDEX('QoL DATA'!$C$17:$WWY$228,MATCH($B187,'QoL DATA'!$A$17:$A$228,0),MATCH(AJ$3,'QoL DATA'!$C$16:$WWY$16,0)),"-")</f>
        <v>115.12825590251332</v>
      </c>
      <c r="AK187" s="301">
        <f>IFERROR(INDEX('QoL DATA'!$C$17:$WWY$228,MATCH($B187,'QoL DATA'!$A$17:$A$228,0),MATCH(AK$3,'QoL DATA'!$C$16:$WWY$16,0)),"-")</f>
        <v>38.729999999999997</v>
      </c>
      <c r="AL187" s="301">
        <f>IFERROR(INDEX('QoL DATA'!$C$17:$WWY$228,MATCH($B187,'QoL DATA'!$A$17:$A$228,0),MATCH(AL$3,'QoL DATA'!$C$16:$WWY$16,0)),"-")</f>
        <v>14.83</v>
      </c>
      <c r="AM187" s="301">
        <f>IFERROR(INDEX('QoL DATA'!$C$17:$WWY$228,MATCH($B187,'QoL DATA'!$A$17:$A$228,0),MATCH(AM$3,'QoL DATA'!$C$16:$WWY$16,0)),"-")</f>
        <v>7.6</v>
      </c>
      <c r="AN187" s="301">
        <f>IFERROR(INDEX('QoL DATA'!$C$17:$WWY$228,MATCH($B187,'QoL DATA'!$A$17:$A$228,0),MATCH(AN$3,'QoL DATA'!$C$16:$WWY$16,0)),"-")</f>
        <v>68.349999999999994</v>
      </c>
      <c r="AO187" s="301">
        <f>IFERROR(INDEX('QoL DATA'!$C$17:$WWY$228,MATCH($B187,'QoL DATA'!$A$17:$A$228,0),MATCH(AO$3,'QoL DATA'!$C$16:$WWY$16,0)),"-")</f>
        <v>1.7484725754727413</v>
      </c>
      <c r="AP187" s="301">
        <f>IFERROR(INDEX('QoL DATA'!$C$17:$WWY$228,MATCH($B187,'QoL DATA'!$A$17:$A$228,0),MATCH(AP$3,'QoL DATA'!$C$16:$WWY$16,0)),"-")</f>
        <v>78.459999999999994</v>
      </c>
      <c r="AQ187" s="301">
        <f>IFERROR(INDEX('QoL DATA'!$C$17:$WWY$228,MATCH($B187,'QoL DATA'!$A$17:$A$228,0),MATCH(AQ$3,'QoL DATA'!$C$16:$WWY$16,0)),"-")</f>
        <v>61.370016844469397</v>
      </c>
      <c r="AR187" s="301">
        <f>IFERROR(INDEX('QoL DATA'!$C$17:$WWY$228,MATCH($B187,'QoL DATA'!$A$17:$A$228,0),MATCH(AR$3,'QoL DATA'!$C$16:$WWY$16,0)),"-")</f>
        <v>3.57</v>
      </c>
      <c r="AS187" s="301">
        <f>IFERROR(INDEX('QoL DATA'!$C$17:$WWY$228,MATCH($B187,'QoL DATA'!$A$17:$A$228,0),MATCH(AS$3,'QoL DATA'!$C$16:$WWY$16,0)),"-")</f>
        <v>1.253031539482464</v>
      </c>
      <c r="AT187" s="301">
        <f>IFERROR(INDEX('QoL DATA'!$C$17:$WWY$228,MATCH($B187,'QoL DATA'!$A$17:$A$228,0),MATCH(AT$3,'QoL DATA'!$C$16:$WWY$16,0)),"-")</f>
        <v>67.064953270700343</v>
      </c>
      <c r="AU187" s="327"/>
    </row>
    <row r="188" spans="1:47">
      <c r="A188" s="325" t="str">
        <f>'TQoL Indexes'!B166</f>
        <v>Solčava</v>
      </c>
      <c r="B188" s="326">
        <f>'TQoL Indexes'!C166</f>
        <v>180</v>
      </c>
      <c r="C188" s="301">
        <f>IFERROR(INDEX('QoL DATA'!$C$17:$WWY$228,MATCH($B188,'QoL DATA'!$A$17:$A$228,0),MATCH(C$3,'QoL DATA'!$C$16:$WWY$16,0)),"-")</f>
        <v>95.9</v>
      </c>
      <c r="D188" s="301">
        <f>IFERROR(INDEX('QoL DATA'!$C$17:$WWY$228,MATCH($B188,'QoL DATA'!$A$17:$A$228,0),MATCH(D$3,'QoL DATA'!$C$16:$WWY$16,0)),"-")</f>
        <v>121</v>
      </c>
      <c r="E188" s="301">
        <f>IFERROR(INDEX('QoL DATA'!$C$17:$WWY$228,MATCH($B188,'QoL DATA'!$A$17:$A$228,0),MATCH(E$3,'QoL DATA'!$C$16:$WWY$16,0)),"-")</f>
        <v>388.9</v>
      </c>
      <c r="F188" s="301">
        <f>IFERROR(INDEX('QoL DATA'!$C$17:$WWY$228,MATCH($B188,'QoL DATA'!$A$17:$A$228,0),MATCH(F$3,'QoL DATA'!$C$16:$WWY$16,0)),"-")</f>
        <v>40.839694656488554</v>
      </c>
      <c r="G188" s="301">
        <f>IFERROR(INDEX('QoL DATA'!$C$17:$WWY$228,MATCH($B188,'QoL DATA'!$A$17:$A$228,0),MATCH(G$3,'QoL DATA'!$C$16:$WWY$16,0)),"-")</f>
        <v>23.282442748091604</v>
      </c>
      <c r="H188" s="301">
        <f>IFERROR(INDEX('QoL DATA'!$C$17:$WWY$228,MATCH($B188,'QoL DATA'!$A$17:$A$228,0),MATCH(H$3,'QoL DATA'!$C$16:$WWY$16,0)),"-")</f>
        <v>5</v>
      </c>
      <c r="I188" s="301">
        <f>IFERROR(INDEX('QoL DATA'!$C$17:$WWY$228,MATCH($B188,'QoL DATA'!$A$17:$A$228,0),MATCH(I$3,'QoL DATA'!$C$16:$WWY$16,0)),"-")</f>
        <v>55.298651252408483</v>
      </c>
      <c r="J188" s="301">
        <f>IFERROR(INDEX('QoL DATA'!$C$17:$WWY$228,MATCH($B188,'QoL DATA'!$A$17:$A$228,0),MATCH(J$3,'QoL DATA'!$C$16:$WWY$16,0)),"-")</f>
        <v>91.412213740458014</v>
      </c>
      <c r="K188" s="301">
        <f>IFERROR(INDEX('QoL DATA'!$C$17:$WWY$228,MATCH($B188,'QoL DATA'!$A$17:$A$228,0),MATCH(K$3,'QoL DATA'!$C$16:$WWY$16,0)),"-")</f>
        <v>6.25</v>
      </c>
      <c r="L188" s="301">
        <f>IFERROR(INDEX('QoL DATA'!$C$17:$WWY$228,MATCH($B188,'QoL DATA'!$A$17:$A$228,0),MATCH(L$3,'QoL DATA'!$C$16:$WWY$16,0)),"-")</f>
        <v>37.566137566137563</v>
      </c>
      <c r="M188" s="301">
        <f>IFERROR(INDEX('QoL DATA'!$C$17:$WWY$228,MATCH($B188,'QoL DATA'!$A$17:$A$228,0),MATCH(M$3,'QoL DATA'!$C$16:$WWY$16,0)),"-")</f>
        <v>52.4</v>
      </c>
      <c r="N188" s="301">
        <f>IFERROR(INDEX('QoL DATA'!$C$17:$WWY$228,MATCH($B188,'QoL DATA'!$A$17:$A$228,0),MATCH(N$3,'QoL DATA'!$C$16:$WWY$16,0)),"-")</f>
        <v>82.1</v>
      </c>
      <c r="O188" s="301">
        <f>IFERROR(INDEX('QoL DATA'!$C$17:$WWY$228,MATCH($B188,'QoL DATA'!$A$17:$A$228,0),MATCH(O$3,'QoL DATA'!$C$16:$WWY$16,0)),"-")</f>
        <v>0.96583969465648856</v>
      </c>
      <c r="P188" s="301">
        <f>IFERROR(INDEX('QoL DATA'!$C$17:$WWY$228,MATCH($B188,'QoL DATA'!$A$17:$A$228,0),MATCH(P$3,'QoL DATA'!$C$16:$WWY$16,0)),"-")</f>
        <v>64.694656488549612</v>
      </c>
      <c r="Q188" s="301" t="str">
        <f>IFERROR(INDEX('QoL DATA'!$C$17:$WWY$228,MATCH($B188,'QoL DATA'!$A$17:$A$228,0),MATCH(Q$3,'QoL DATA'!$C$16:$WWY$16,0)),"-")</f>
        <v>-</v>
      </c>
      <c r="R188" s="301" t="str">
        <f>IFERROR(INDEX('QoL DATA'!$C$17:$WWY$228,MATCH($B188,'QoL DATA'!$A$17:$A$228,0),MATCH(R$3,'QoL DATA'!$C$16:$WWY$16,0)),"-")</f>
        <v>-</v>
      </c>
      <c r="S188" s="301">
        <f>IFERROR(INDEX('QoL DATA'!$C$17:$WWY$228,MATCH($B188,'QoL DATA'!$A$17:$A$228,0),MATCH(S$3,'QoL DATA'!$C$16:$WWY$16,0)),"-")</f>
        <v>0</v>
      </c>
      <c r="T188" s="301">
        <f>IFERROR(INDEX('QoL DATA'!$C$17:$WWY$228,MATCH($B188,'QoL DATA'!$A$17:$A$228,0),MATCH(T$3,'QoL DATA'!$C$16:$WWY$16,0)),"-")</f>
        <v>3.5311218784942229</v>
      </c>
      <c r="U188" s="301">
        <f>IFERROR(INDEX('QoL DATA'!$C$17:$WWY$228,MATCH($B188,'QoL DATA'!$A$17:$A$228,0),MATCH(U$3,'QoL DATA'!$C$16:$WWY$16,0)),"-")</f>
        <v>92.277012513398745</v>
      </c>
      <c r="V188" s="301">
        <f>IFERROR(INDEX('QoL DATA'!$C$17:$WWY$228,MATCH($B188,'QoL DATA'!$A$17:$A$228,0),MATCH(V$3,'QoL DATA'!$C$16:$WWY$16,0)),"-")</f>
        <v>0.32647870551000002</v>
      </c>
      <c r="W188" s="301">
        <f>IFERROR(INDEX('QoL DATA'!$C$17:$WWY$228,MATCH($B188,'QoL DATA'!$A$17:$A$228,0),MATCH(W$3,'QoL DATA'!$C$16:$WWY$16,0)),"-")</f>
        <v>99.960695318600003</v>
      </c>
      <c r="X188" s="301" t="str">
        <f>IFERROR(INDEX('QoL DATA'!$C$17:$WWY$228,MATCH($B188,'QoL DATA'!$A$17:$A$228,0),MATCH(X$3,'QoL DATA'!$C$16:$WWY$16,0)),"-")</f>
        <v>-</v>
      </c>
      <c r="Y188" s="301">
        <f>IFERROR(INDEX('QoL DATA'!$C$17:$WWY$228,MATCH($B188,'QoL DATA'!$A$17:$A$228,0),MATCH(Y$3,'QoL DATA'!$C$16:$WWY$16,0)),"-")</f>
        <v>1033.3</v>
      </c>
      <c r="Z188" s="301">
        <f>IFERROR(INDEX('QoL DATA'!$C$17:$WWY$228,MATCH($B188,'QoL DATA'!$A$17:$A$228,0),MATCH(Z$3,'QoL DATA'!$C$16:$WWY$16,0)),"-")</f>
        <v>3.75</v>
      </c>
      <c r="AA188" s="301">
        <f>IFERROR(INDEX('QoL DATA'!$C$17:$WWY$228,MATCH($B188,'QoL DATA'!$A$17:$A$228,0),MATCH(AA$3,'QoL DATA'!$C$16:$WWY$16,0)),"-")</f>
        <v>2.7567955009069854E-2</v>
      </c>
      <c r="AB188" s="301">
        <f>IFERROR(INDEX('QoL DATA'!$C$17:$WWY$228,MATCH($B188,'QoL DATA'!$A$17:$A$228,0),MATCH(AB$3,'QoL DATA'!$C$16:$WWY$16,0)),"-")</f>
        <v>0</v>
      </c>
      <c r="AC188" s="301">
        <f>IFERROR(INDEX('QoL DATA'!$C$17:$WWY$228,MATCH($B188,'QoL DATA'!$A$17:$A$228,0),MATCH(AC$3,'QoL DATA'!$C$16:$WWY$16,0)),"-")</f>
        <v>7738.66</v>
      </c>
      <c r="AD188" s="301">
        <f>IFERROR(INDEX('QoL DATA'!$C$17:$WWY$228,MATCH($B188,'QoL DATA'!$A$17:$A$228,0),MATCH(AD$3,'QoL DATA'!$C$16:$WWY$16,0)),"-")</f>
        <v>5.0197203298673356</v>
      </c>
      <c r="AE188" s="301">
        <f>IFERROR(INDEX('QoL DATA'!$C$17:$WWY$228,MATCH($B188,'QoL DATA'!$A$17:$A$228,0),MATCH(AE$3,'QoL DATA'!$C$16:$WWY$16,0)),"-")</f>
        <v>26.16487455197133</v>
      </c>
      <c r="AF188" s="301">
        <f>IFERROR(INDEX('QoL DATA'!$C$17:$WWY$228,MATCH($B188,'QoL DATA'!$A$17:$A$228,0),MATCH(AF$3,'QoL DATA'!$C$16:$WWY$16,0)),"-")</f>
        <v>12.4</v>
      </c>
      <c r="AG188" s="301">
        <f>IFERROR(INDEX('QoL DATA'!$C$17:$WWY$228,MATCH($B188,'QoL DATA'!$A$17:$A$228,0),MATCH(AG$3,'QoL DATA'!$C$16:$WWY$16,0)),"-")</f>
        <v>14.86</v>
      </c>
      <c r="AH188" s="301" t="str">
        <f>IFERROR(INDEX('QoL DATA'!$C$17:$WWY$228,MATCH($B188,'QoL DATA'!$A$17:$A$228,0),MATCH(AH$3,'QoL DATA'!$C$16:$WWY$16,0)),"-")</f>
        <v>-</v>
      </c>
      <c r="AI188" s="301">
        <f>IFERROR(INDEX('QoL DATA'!$C$17:$WWY$228,MATCH($B188,'QoL DATA'!$A$17:$A$228,0),MATCH(AI$3,'QoL DATA'!$C$16:$WWY$16,0)),"-")</f>
        <v>2725.4999615384613</v>
      </c>
      <c r="AJ188" s="301">
        <f>IFERROR(INDEX('QoL DATA'!$C$17:$WWY$228,MATCH($B188,'QoL DATA'!$A$17:$A$228,0),MATCH(AJ$3,'QoL DATA'!$C$16:$WWY$16,0)),"-")</f>
        <v>153.40973913043479</v>
      </c>
      <c r="AK188" s="301">
        <f>IFERROR(INDEX('QoL DATA'!$C$17:$WWY$228,MATCH($B188,'QoL DATA'!$A$17:$A$228,0),MATCH(AK$3,'QoL DATA'!$C$16:$WWY$16,0)),"-")</f>
        <v>0</v>
      </c>
      <c r="AL188" s="301">
        <f>IFERROR(INDEX('QoL DATA'!$C$17:$WWY$228,MATCH($B188,'QoL DATA'!$A$17:$A$228,0),MATCH(AL$3,'QoL DATA'!$C$16:$WWY$16,0)),"-")</f>
        <v>13.46</v>
      </c>
      <c r="AM188" s="301">
        <f>IFERROR(INDEX('QoL DATA'!$C$17:$WWY$228,MATCH($B188,'QoL DATA'!$A$17:$A$228,0),MATCH(AM$3,'QoL DATA'!$C$16:$WWY$16,0)),"-")</f>
        <v>7.3</v>
      </c>
      <c r="AN188" s="301">
        <f>IFERROR(INDEX('QoL DATA'!$C$17:$WWY$228,MATCH($B188,'QoL DATA'!$A$17:$A$228,0),MATCH(AN$3,'QoL DATA'!$C$16:$WWY$16,0)),"-")</f>
        <v>64.17</v>
      </c>
      <c r="AO188" s="301">
        <f>IFERROR(INDEX('QoL DATA'!$C$17:$WWY$228,MATCH($B188,'QoL DATA'!$A$17:$A$228,0),MATCH(AO$3,'QoL DATA'!$C$16:$WWY$16,0)),"-")</f>
        <v>2.6571817034087597</v>
      </c>
      <c r="AP188" s="301">
        <f>IFERROR(INDEX('QoL DATA'!$C$17:$WWY$228,MATCH($B188,'QoL DATA'!$A$17:$A$228,0),MATCH(AP$3,'QoL DATA'!$C$16:$WWY$16,0)),"-")</f>
        <v>73.11</v>
      </c>
      <c r="AQ188" s="301">
        <f>IFERROR(INDEX('QoL DATA'!$C$17:$WWY$228,MATCH($B188,'QoL DATA'!$A$17:$A$228,0),MATCH(AQ$3,'QoL DATA'!$C$16:$WWY$16,0)),"-")</f>
        <v>62.837837837837839</v>
      </c>
      <c r="AR188" s="301">
        <f>IFERROR(INDEX('QoL DATA'!$C$17:$WWY$228,MATCH($B188,'QoL DATA'!$A$17:$A$228,0),MATCH(AR$3,'QoL DATA'!$C$16:$WWY$16,0)),"-")</f>
        <v>3.58</v>
      </c>
      <c r="AS188" s="301">
        <f>IFERROR(INDEX('QoL DATA'!$C$17:$WWY$228,MATCH($B188,'QoL DATA'!$A$17:$A$228,0),MATCH(AS$3,'QoL DATA'!$C$16:$WWY$16,0)),"-")</f>
        <v>0.31140520956370865</v>
      </c>
      <c r="AT188" s="301">
        <f>IFERROR(INDEX('QoL DATA'!$C$17:$WWY$228,MATCH($B188,'QoL DATA'!$A$17:$A$228,0),MATCH(AT$3,'QoL DATA'!$C$16:$WWY$16,0)),"-")</f>
        <v>77.247214592713888</v>
      </c>
      <c r="AU188" s="327"/>
    </row>
    <row r="189" spans="1:47">
      <c r="A189" s="325" t="str">
        <f>'TQoL Indexes'!B167</f>
        <v>Središče ob Dravi</v>
      </c>
      <c r="B189" s="326">
        <f>'TQoL Indexes'!C167</f>
        <v>202</v>
      </c>
      <c r="C189" s="301">
        <f>IFERROR(INDEX('QoL DATA'!$C$17:$WWY$228,MATCH($B189,'QoL DATA'!$A$17:$A$228,0),MATCH(C$3,'QoL DATA'!$C$16:$WWY$16,0)),"-")</f>
        <v>95.355850422195417</v>
      </c>
      <c r="D189" s="301">
        <f>IFERROR(INDEX('QoL DATA'!$C$17:$WWY$228,MATCH($B189,'QoL DATA'!$A$17:$A$228,0),MATCH(D$3,'QoL DATA'!$C$16:$WWY$16,0)),"-")</f>
        <v>94.9</v>
      </c>
      <c r="E189" s="301">
        <f>IFERROR(INDEX('QoL DATA'!$C$17:$WWY$228,MATCH($B189,'QoL DATA'!$A$17:$A$228,0),MATCH(E$3,'QoL DATA'!$C$16:$WWY$16,0)),"-")</f>
        <v>521.4</v>
      </c>
      <c r="F189" s="301">
        <f>IFERROR(INDEX('QoL DATA'!$C$17:$WWY$228,MATCH($B189,'QoL DATA'!$A$17:$A$228,0),MATCH(F$3,'QoL DATA'!$C$16:$WWY$16,0)),"-")</f>
        <v>6.4781491002570686</v>
      </c>
      <c r="G189" s="301">
        <f>IFERROR(INDEX('QoL DATA'!$C$17:$WWY$228,MATCH($B189,'QoL DATA'!$A$17:$A$228,0),MATCH(G$3,'QoL DATA'!$C$16:$WWY$16,0)),"-")</f>
        <v>99.023136246786635</v>
      </c>
      <c r="H189" s="301">
        <f>IFERROR(INDEX('QoL DATA'!$C$17:$WWY$228,MATCH($B189,'QoL DATA'!$A$17:$A$228,0),MATCH(H$3,'QoL DATA'!$C$16:$WWY$16,0)),"-")</f>
        <v>4</v>
      </c>
      <c r="I189" s="301">
        <f>IFERROR(INDEX('QoL DATA'!$C$17:$WWY$228,MATCH($B189,'QoL DATA'!$A$17:$A$228,0),MATCH(I$3,'QoL DATA'!$C$16:$WWY$16,0)),"-")</f>
        <v>88.229426433915208</v>
      </c>
      <c r="J189" s="301">
        <f>IFERROR(INDEX('QoL DATA'!$C$17:$WWY$228,MATCH($B189,'QoL DATA'!$A$17:$A$228,0),MATCH(J$3,'QoL DATA'!$C$16:$WWY$16,0)),"-")</f>
        <v>99.588688946015424</v>
      </c>
      <c r="K189" s="301">
        <f>IFERROR(INDEX('QoL DATA'!$C$17:$WWY$228,MATCH($B189,'QoL DATA'!$A$17:$A$228,0),MATCH(K$3,'QoL DATA'!$C$16:$WWY$16,0)),"-")</f>
        <v>93.73</v>
      </c>
      <c r="L189" s="301">
        <f>IFERROR(INDEX('QoL DATA'!$C$17:$WWY$228,MATCH($B189,'QoL DATA'!$A$17:$A$228,0),MATCH(L$3,'QoL DATA'!$C$16:$WWY$16,0)),"-")</f>
        <v>0.49566294919454773</v>
      </c>
      <c r="M189" s="301">
        <f>IFERROR(INDEX('QoL DATA'!$C$17:$WWY$228,MATCH($B189,'QoL DATA'!$A$17:$A$228,0),MATCH(M$3,'QoL DATA'!$C$16:$WWY$16,0)),"-")</f>
        <v>22</v>
      </c>
      <c r="N189" s="301">
        <f>IFERROR(INDEX('QoL DATA'!$C$17:$WWY$228,MATCH($B189,'QoL DATA'!$A$17:$A$228,0),MATCH(N$3,'QoL DATA'!$C$16:$WWY$16,0)),"-")</f>
        <v>57.4</v>
      </c>
      <c r="O189" s="301">
        <f>IFERROR(INDEX('QoL DATA'!$C$17:$WWY$228,MATCH($B189,'QoL DATA'!$A$17:$A$228,0),MATCH(O$3,'QoL DATA'!$C$16:$WWY$16,0)),"-")</f>
        <v>1.1905257678292556</v>
      </c>
      <c r="P189" s="301">
        <f>IFERROR(INDEX('QoL DATA'!$C$17:$WWY$228,MATCH($B189,'QoL DATA'!$A$17:$A$228,0),MATCH(P$3,'QoL DATA'!$C$16:$WWY$16,0)),"-")</f>
        <v>84.884318766066841</v>
      </c>
      <c r="Q189" s="301" t="str">
        <f>IFERROR(INDEX('QoL DATA'!$C$17:$WWY$228,MATCH($B189,'QoL DATA'!$A$17:$A$228,0),MATCH(Q$3,'QoL DATA'!$C$16:$WWY$16,0)),"-")</f>
        <v>-</v>
      </c>
      <c r="R189" s="301" t="str">
        <f>IFERROR(INDEX('QoL DATA'!$C$17:$WWY$228,MATCH($B189,'QoL DATA'!$A$17:$A$228,0),MATCH(R$3,'QoL DATA'!$C$16:$WWY$16,0)),"-")</f>
        <v>-</v>
      </c>
      <c r="S189" s="301">
        <f>IFERROR(INDEX('QoL DATA'!$C$17:$WWY$228,MATCH($B189,'QoL DATA'!$A$17:$A$228,0),MATCH(S$3,'QoL DATA'!$C$16:$WWY$16,0)),"-")</f>
        <v>205.02306509482315</v>
      </c>
      <c r="T189" s="301">
        <f>IFERROR(INDEX('QoL DATA'!$C$17:$WWY$228,MATCH($B189,'QoL DATA'!$A$17:$A$228,0),MATCH(T$3,'QoL DATA'!$C$16:$WWY$16,0)),"-")</f>
        <v>4.2673461635857182</v>
      </c>
      <c r="U189" s="301">
        <f>IFERROR(INDEX('QoL DATA'!$C$17:$WWY$228,MATCH($B189,'QoL DATA'!$A$17:$A$228,0),MATCH(U$3,'QoL DATA'!$C$16:$WWY$16,0)),"-")</f>
        <v>39.718801237773008</v>
      </c>
      <c r="V189" s="301">
        <f>IFERROR(INDEX('QoL DATA'!$C$17:$WWY$228,MATCH($B189,'QoL DATA'!$A$17:$A$228,0),MATCH(V$3,'QoL DATA'!$C$16:$WWY$16,0)),"-")</f>
        <v>0.28026196777099999</v>
      </c>
      <c r="W189" s="301">
        <f>IFERROR(INDEX('QoL DATA'!$C$17:$WWY$228,MATCH($B189,'QoL DATA'!$A$17:$A$228,0),MATCH(W$3,'QoL DATA'!$C$16:$WWY$16,0)),"-")</f>
        <v>57.967410415800003</v>
      </c>
      <c r="X189" s="301" t="str">
        <f>IFERROR(INDEX('QoL DATA'!$C$17:$WWY$228,MATCH($B189,'QoL DATA'!$A$17:$A$228,0),MATCH(X$3,'QoL DATA'!$C$16:$WWY$16,0)),"-")</f>
        <v>-</v>
      </c>
      <c r="Y189" s="301">
        <f>IFERROR(INDEX('QoL DATA'!$C$17:$WWY$228,MATCH($B189,'QoL DATA'!$A$17:$A$228,0),MATCH(Y$3,'QoL DATA'!$C$16:$WWY$16,0)),"-")</f>
        <v>999.02</v>
      </c>
      <c r="Z189" s="301">
        <f>IFERROR(INDEX('QoL DATA'!$C$17:$WWY$228,MATCH($B189,'QoL DATA'!$A$17:$A$228,0),MATCH(Z$3,'QoL DATA'!$C$16:$WWY$16,0)),"-")</f>
        <v>4.6399999999999997</v>
      </c>
      <c r="AA189" s="301">
        <f>IFERROR(INDEX('QoL DATA'!$C$17:$WWY$228,MATCH($B189,'QoL DATA'!$A$17:$A$228,0),MATCH(AA$3,'QoL DATA'!$C$16:$WWY$16,0)),"-")</f>
        <v>9.8512461826421038E-2</v>
      </c>
      <c r="AB189" s="301">
        <f>IFERROR(INDEX('QoL DATA'!$C$17:$WWY$228,MATCH($B189,'QoL DATA'!$A$17:$A$228,0),MATCH(AB$3,'QoL DATA'!$C$16:$WWY$16,0)),"-")</f>
        <v>0.51</v>
      </c>
      <c r="AC189" s="301">
        <f>IFERROR(INDEX('QoL DATA'!$C$17:$WWY$228,MATCH($B189,'QoL DATA'!$A$17:$A$228,0),MATCH(AC$3,'QoL DATA'!$C$16:$WWY$16,0)),"-")</f>
        <v>9298.2000000000007</v>
      </c>
      <c r="AD189" s="301">
        <f>IFERROR(INDEX('QoL DATA'!$C$17:$WWY$228,MATCH($B189,'QoL DATA'!$A$17:$A$228,0),MATCH(AD$3,'QoL DATA'!$C$16:$WWY$16,0)),"-")</f>
        <v>8.7274973526297224</v>
      </c>
      <c r="AE189" s="301">
        <f>IFERROR(INDEX('QoL DATA'!$C$17:$WWY$228,MATCH($B189,'QoL DATA'!$A$17:$A$228,0),MATCH(AE$3,'QoL DATA'!$C$16:$WWY$16,0)),"-")</f>
        <v>20.829406220546652</v>
      </c>
      <c r="AF189" s="301">
        <f>IFERROR(INDEX('QoL DATA'!$C$17:$WWY$228,MATCH($B189,'QoL DATA'!$A$17:$A$228,0),MATCH(AF$3,'QoL DATA'!$C$16:$WWY$16,0)),"-")</f>
        <v>16.5</v>
      </c>
      <c r="AG189" s="301">
        <f>IFERROR(INDEX('QoL DATA'!$C$17:$WWY$228,MATCH($B189,'QoL DATA'!$A$17:$A$228,0),MATCH(AG$3,'QoL DATA'!$C$16:$WWY$16,0)),"-")</f>
        <v>21.71</v>
      </c>
      <c r="AH189" s="301" t="str">
        <f>IFERROR(INDEX('QoL DATA'!$C$17:$WWY$228,MATCH($B189,'QoL DATA'!$A$17:$A$228,0),MATCH(AH$3,'QoL DATA'!$C$16:$WWY$16,0)),"-")</f>
        <v>-</v>
      </c>
      <c r="AI189" s="301">
        <f>IFERROR(INDEX('QoL DATA'!$C$17:$WWY$228,MATCH($B189,'QoL DATA'!$A$17:$A$228,0),MATCH(AI$3,'QoL DATA'!$C$16:$WWY$16,0)),"-")</f>
        <v>0</v>
      </c>
      <c r="AJ189" s="301">
        <f>IFERROR(INDEX('QoL DATA'!$C$17:$WWY$228,MATCH($B189,'QoL DATA'!$A$17:$A$228,0),MATCH(AJ$3,'QoL DATA'!$C$16:$WWY$16,0)),"-")</f>
        <v>82.021007979840405</v>
      </c>
      <c r="AK189" s="301">
        <f>IFERROR(INDEX('QoL DATA'!$C$17:$WWY$228,MATCH($B189,'QoL DATA'!$A$17:$A$228,0),MATCH(AK$3,'QoL DATA'!$C$16:$WWY$16,0)),"-")</f>
        <v>7.87</v>
      </c>
      <c r="AL189" s="301">
        <f>IFERROR(INDEX('QoL DATA'!$C$17:$WWY$228,MATCH($B189,'QoL DATA'!$A$17:$A$228,0),MATCH(AL$3,'QoL DATA'!$C$16:$WWY$16,0)),"-")</f>
        <v>17.600000000000001</v>
      </c>
      <c r="AM189" s="301">
        <f>IFERROR(INDEX('QoL DATA'!$C$17:$WWY$228,MATCH($B189,'QoL DATA'!$A$17:$A$228,0),MATCH(AM$3,'QoL DATA'!$C$16:$WWY$16,0)),"-")</f>
        <v>7.3</v>
      </c>
      <c r="AN189" s="301">
        <f>IFERROR(INDEX('QoL DATA'!$C$17:$WWY$228,MATCH($B189,'QoL DATA'!$A$17:$A$228,0),MATCH(AN$3,'QoL DATA'!$C$16:$WWY$16,0)),"-")</f>
        <v>52.74</v>
      </c>
      <c r="AO189" s="301">
        <f>IFERROR(INDEX('QoL DATA'!$C$17:$WWY$228,MATCH($B189,'QoL DATA'!$A$17:$A$228,0),MATCH(AO$3,'QoL DATA'!$C$16:$WWY$16,0)),"-")</f>
        <v>2.777902270103886</v>
      </c>
      <c r="AP189" s="301">
        <f>IFERROR(INDEX('QoL DATA'!$C$17:$WWY$228,MATCH($B189,'QoL DATA'!$A$17:$A$228,0),MATCH(AP$3,'QoL DATA'!$C$16:$WWY$16,0)),"-")</f>
        <v>72.58</v>
      </c>
      <c r="AQ189" s="301">
        <f>IFERROR(INDEX('QoL DATA'!$C$17:$WWY$228,MATCH($B189,'QoL DATA'!$A$17:$A$228,0),MATCH(AQ$3,'QoL DATA'!$C$16:$WWY$16,0)),"-")</f>
        <v>55.073313782991207</v>
      </c>
      <c r="AR189" s="301">
        <f>IFERROR(INDEX('QoL DATA'!$C$17:$WWY$228,MATCH($B189,'QoL DATA'!$A$17:$A$228,0),MATCH(AR$3,'QoL DATA'!$C$16:$WWY$16,0)),"-")</f>
        <v>3.57</v>
      </c>
      <c r="AS189" s="301">
        <f>IFERROR(INDEX('QoL DATA'!$C$17:$WWY$228,MATCH($B189,'QoL DATA'!$A$17:$A$228,0),MATCH(AS$3,'QoL DATA'!$C$16:$WWY$16,0)),"-")</f>
        <v>0.9759072615593235</v>
      </c>
      <c r="AT189" s="301">
        <f>IFERROR(INDEX('QoL DATA'!$C$17:$WWY$228,MATCH($B189,'QoL DATA'!$A$17:$A$228,0),MATCH(AT$3,'QoL DATA'!$C$16:$WWY$16,0)),"-")</f>
        <v>36.156120479961565</v>
      </c>
      <c r="AU189" s="327"/>
    </row>
    <row r="190" spans="1:47">
      <c r="A190" s="325" t="str">
        <f>'TQoL Indexes'!B168</f>
        <v>Starše</v>
      </c>
      <c r="B190" s="326">
        <f>'TQoL Indexes'!C168</f>
        <v>115</v>
      </c>
      <c r="C190" s="301">
        <f>IFERROR(INDEX('QoL DATA'!$C$17:$WWY$228,MATCH($B190,'QoL DATA'!$A$17:$A$228,0),MATCH(C$3,'QoL DATA'!$C$16:$WWY$16,0)),"-")</f>
        <v>94.2</v>
      </c>
      <c r="D190" s="301">
        <f>IFERROR(INDEX('QoL DATA'!$C$17:$WWY$228,MATCH($B190,'QoL DATA'!$A$17:$A$228,0),MATCH(D$3,'QoL DATA'!$C$16:$WWY$16,0)),"-")</f>
        <v>97.9</v>
      </c>
      <c r="E190" s="301">
        <f>IFERROR(INDEX('QoL DATA'!$C$17:$WWY$228,MATCH($B190,'QoL DATA'!$A$17:$A$228,0),MATCH(E$3,'QoL DATA'!$C$16:$WWY$16,0)),"-")</f>
        <v>521.4</v>
      </c>
      <c r="F190" s="301">
        <f>IFERROR(INDEX('QoL DATA'!$C$17:$WWY$228,MATCH($B190,'QoL DATA'!$A$17:$A$228,0),MATCH(F$3,'QoL DATA'!$C$16:$WWY$16,0)),"-")</f>
        <v>0</v>
      </c>
      <c r="G190" s="301">
        <f>IFERROR(INDEX('QoL DATA'!$C$17:$WWY$228,MATCH($B190,'QoL DATA'!$A$17:$A$228,0),MATCH(G$3,'QoL DATA'!$C$16:$WWY$16,0)),"-")</f>
        <v>100</v>
      </c>
      <c r="H190" s="301">
        <f>IFERROR(INDEX('QoL DATA'!$C$17:$WWY$228,MATCH($B190,'QoL DATA'!$A$17:$A$228,0),MATCH(H$3,'QoL DATA'!$C$16:$WWY$16,0)),"-")</f>
        <v>4</v>
      </c>
      <c r="I190" s="301">
        <f>IFERROR(INDEX('QoL DATA'!$C$17:$WWY$228,MATCH($B190,'QoL DATA'!$A$17:$A$228,0),MATCH(I$3,'QoL DATA'!$C$16:$WWY$16,0)),"-")</f>
        <v>96.763119176066709</v>
      </c>
      <c r="J190" s="301">
        <f>IFERROR(INDEX('QoL DATA'!$C$17:$WWY$228,MATCH($B190,'QoL DATA'!$A$17:$A$228,0),MATCH(J$3,'QoL DATA'!$C$16:$WWY$16,0)),"-")</f>
        <v>100</v>
      </c>
      <c r="K190" s="301">
        <f>IFERROR(INDEX('QoL DATA'!$C$17:$WWY$228,MATCH($B190,'QoL DATA'!$A$17:$A$228,0),MATCH(K$3,'QoL DATA'!$C$16:$WWY$16,0)),"-")</f>
        <v>54.91</v>
      </c>
      <c r="L190" s="301">
        <f>IFERROR(INDEX('QoL DATA'!$C$17:$WWY$228,MATCH($B190,'QoL DATA'!$A$17:$A$228,0),MATCH(L$3,'QoL DATA'!$C$16:$WWY$16,0)),"-")</f>
        <v>0</v>
      </c>
      <c r="M190" s="301">
        <f>IFERROR(INDEX('QoL DATA'!$C$17:$WWY$228,MATCH($B190,'QoL DATA'!$A$17:$A$228,0),MATCH(M$3,'QoL DATA'!$C$16:$WWY$16,0)),"-")</f>
        <v>16.100000000000001</v>
      </c>
      <c r="N190" s="301">
        <f>IFERROR(INDEX('QoL DATA'!$C$17:$WWY$228,MATCH($B190,'QoL DATA'!$A$17:$A$228,0),MATCH(N$3,'QoL DATA'!$C$16:$WWY$16,0)),"-")</f>
        <v>29.8</v>
      </c>
      <c r="O190" s="301">
        <f>IFERROR(INDEX('QoL DATA'!$C$17:$WWY$228,MATCH($B190,'QoL DATA'!$A$17:$A$228,0),MATCH(O$3,'QoL DATA'!$C$16:$WWY$16,0)),"-")</f>
        <v>0.66403073872087259</v>
      </c>
      <c r="P190" s="301">
        <f>IFERROR(INDEX('QoL DATA'!$C$17:$WWY$228,MATCH($B190,'QoL DATA'!$A$17:$A$228,0),MATCH(P$3,'QoL DATA'!$C$16:$WWY$16,0)),"-")</f>
        <v>62.769827795294688</v>
      </c>
      <c r="Q190" s="301" t="str">
        <f>IFERROR(INDEX('QoL DATA'!$C$17:$WWY$228,MATCH($B190,'QoL DATA'!$A$17:$A$228,0),MATCH(Q$3,'QoL DATA'!$C$16:$WWY$16,0)),"-")</f>
        <v>-</v>
      </c>
      <c r="R190" s="301" t="str">
        <f>IFERROR(INDEX('QoL DATA'!$C$17:$WWY$228,MATCH($B190,'QoL DATA'!$A$17:$A$228,0),MATCH(R$3,'QoL DATA'!$C$16:$WWY$16,0)),"-")</f>
        <v>-</v>
      </c>
      <c r="S190" s="301">
        <f>IFERROR(INDEX('QoL DATA'!$C$17:$WWY$228,MATCH($B190,'QoL DATA'!$A$17:$A$228,0),MATCH(S$3,'QoL DATA'!$C$16:$WWY$16,0)),"-")</f>
        <v>24.931438544003989</v>
      </c>
      <c r="T190" s="301">
        <f>IFERROR(INDEX('QoL DATA'!$C$17:$WWY$228,MATCH($B190,'QoL DATA'!$A$17:$A$228,0),MATCH(T$3,'QoL DATA'!$C$16:$WWY$16,0)),"-")</f>
        <v>3.1276129695232431</v>
      </c>
      <c r="U190" s="301">
        <f>IFERROR(INDEX('QoL DATA'!$C$17:$WWY$228,MATCH($B190,'QoL DATA'!$A$17:$A$228,0),MATCH(U$3,'QoL DATA'!$C$16:$WWY$16,0)),"-")</f>
        <v>32.057288735584201</v>
      </c>
      <c r="V190" s="301">
        <f>IFERROR(INDEX('QoL DATA'!$C$17:$WWY$228,MATCH($B190,'QoL DATA'!$A$17:$A$228,0),MATCH(V$3,'QoL DATA'!$C$16:$WWY$16,0)),"-")</f>
        <v>0.52124270568499997</v>
      </c>
      <c r="W190" s="301">
        <f>IFERROR(INDEX('QoL DATA'!$C$17:$WWY$228,MATCH($B190,'QoL DATA'!$A$17:$A$228,0),MATCH(W$3,'QoL DATA'!$C$16:$WWY$16,0)),"-")</f>
        <v>66.580984791099993</v>
      </c>
      <c r="X190" s="301" t="str">
        <f>IFERROR(INDEX('QoL DATA'!$C$17:$WWY$228,MATCH($B190,'QoL DATA'!$A$17:$A$228,0),MATCH(X$3,'QoL DATA'!$C$16:$WWY$16,0)),"-")</f>
        <v>-</v>
      </c>
      <c r="Y190" s="301">
        <f>IFERROR(INDEX('QoL DATA'!$C$17:$WWY$228,MATCH($B190,'QoL DATA'!$A$17:$A$228,0),MATCH(Y$3,'QoL DATA'!$C$16:$WWY$16,0)),"-")</f>
        <v>1106.45</v>
      </c>
      <c r="Z190" s="301">
        <f>IFERROR(INDEX('QoL DATA'!$C$17:$WWY$228,MATCH($B190,'QoL DATA'!$A$17:$A$228,0),MATCH(Z$3,'QoL DATA'!$C$16:$WWY$16,0)),"-")</f>
        <v>6.5</v>
      </c>
      <c r="AA190" s="301">
        <f>IFERROR(INDEX('QoL DATA'!$C$17:$WWY$228,MATCH($B190,'QoL DATA'!$A$17:$A$228,0),MATCH(AA$3,'QoL DATA'!$C$16:$WWY$16,0)),"-")</f>
        <v>2.4635396137169887E-2</v>
      </c>
      <c r="AB190" s="301">
        <f>IFERROR(INDEX('QoL DATA'!$C$17:$WWY$228,MATCH($B190,'QoL DATA'!$A$17:$A$228,0),MATCH(AB$3,'QoL DATA'!$C$16:$WWY$16,0)),"-")</f>
        <v>0.33</v>
      </c>
      <c r="AC190" s="301">
        <f>IFERROR(INDEX('QoL DATA'!$C$17:$WWY$228,MATCH($B190,'QoL DATA'!$A$17:$A$228,0),MATCH(AC$3,'QoL DATA'!$C$16:$WWY$16,0)),"-")</f>
        <v>9524.35</v>
      </c>
      <c r="AD190" s="301">
        <f>IFERROR(INDEX('QoL DATA'!$C$17:$WWY$228,MATCH($B190,'QoL DATA'!$A$17:$A$228,0),MATCH(AD$3,'QoL DATA'!$C$16:$WWY$16,0)),"-")</f>
        <v>9.1139814185361434</v>
      </c>
      <c r="AE190" s="301">
        <f>IFERROR(INDEX('QoL DATA'!$C$17:$WWY$228,MATCH($B190,'QoL DATA'!$A$17:$A$228,0),MATCH(AE$3,'QoL DATA'!$C$16:$WWY$16,0)),"-")</f>
        <v>27.280740414279421</v>
      </c>
      <c r="AF190" s="301">
        <f>IFERROR(INDEX('QoL DATA'!$C$17:$WWY$228,MATCH($B190,'QoL DATA'!$A$17:$A$228,0),MATCH(AF$3,'QoL DATA'!$C$16:$WWY$16,0)),"-")</f>
        <v>16.5</v>
      </c>
      <c r="AG190" s="301">
        <f>IFERROR(INDEX('QoL DATA'!$C$17:$WWY$228,MATCH($B190,'QoL DATA'!$A$17:$A$228,0),MATCH(AG$3,'QoL DATA'!$C$16:$WWY$16,0)),"-")</f>
        <v>21.03</v>
      </c>
      <c r="AH190" s="301" t="str">
        <f>IFERROR(INDEX('QoL DATA'!$C$17:$WWY$228,MATCH($B190,'QoL DATA'!$A$17:$A$228,0),MATCH(AH$3,'QoL DATA'!$C$16:$WWY$16,0)),"-")</f>
        <v>-</v>
      </c>
      <c r="AI190" s="301">
        <f>IFERROR(INDEX('QoL DATA'!$C$17:$WWY$228,MATCH($B190,'QoL DATA'!$A$17:$A$228,0),MATCH(AI$3,'QoL DATA'!$C$16:$WWY$16,0)),"-")</f>
        <v>286.74615345911951</v>
      </c>
      <c r="AJ190" s="301">
        <f>IFERROR(INDEX('QoL DATA'!$C$17:$WWY$228,MATCH($B190,'QoL DATA'!$A$17:$A$228,0),MATCH(AJ$3,'QoL DATA'!$C$16:$WWY$16,0)),"-")</f>
        <v>108.55594965011801</v>
      </c>
      <c r="AK190" s="301">
        <f>IFERROR(INDEX('QoL DATA'!$C$17:$WWY$228,MATCH($B190,'QoL DATA'!$A$17:$A$228,0),MATCH(AK$3,'QoL DATA'!$C$16:$WWY$16,0)),"-")</f>
        <v>8.8000000000000007</v>
      </c>
      <c r="AL190" s="301">
        <f>IFERROR(INDEX('QoL DATA'!$C$17:$WWY$228,MATCH($B190,'QoL DATA'!$A$17:$A$228,0),MATCH(AL$3,'QoL DATA'!$C$16:$WWY$16,0)),"-")</f>
        <v>15</v>
      </c>
      <c r="AM190" s="301">
        <f>IFERROR(INDEX('QoL DATA'!$C$17:$WWY$228,MATCH($B190,'QoL DATA'!$A$17:$A$228,0),MATCH(AM$3,'QoL DATA'!$C$16:$WWY$16,0)),"-")</f>
        <v>7.3</v>
      </c>
      <c r="AN190" s="301">
        <f>IFERROR(INDEX('QoL DATA'!$C$17:$WWY$228,MATCH($B190,'QoL DATA'!$A$17:$A$228,0),MATCH(AN$3,'QoL DATA'!$C$16:$WWY$16,0)),"-")</f>
        <v>62.23</v>
      </c>
      <c r="AO190" s="301">
        <f>IFERROR(INDEX('QoL DATA'!$C$17:$WWY$228,MATCH($B190,'QoL DATA'!$A$17:$A$228,0),MATCH(AO$3,'QoL DATA'!$C$16:$WWY$16,0)),"-")</f>
        <v>2.777902270103886</v>
      </c>
      <c r="AP190" s="301">
        <f>IFERROR(INDEX('QoL DATA'!$C$17:$WWY$228,MATCH($B190,'QoL DATA'!$A$17:$A$228,0),MATCH(AP$3,'QoL DATA'!$C$16:$WWY$16,0)),"-")</f>
        <v>55.99</v>
      </c>
      <c r="AQ190" s="301">
        <f>IFERROR(INDEX('QoL DATA'!$C$17:$WWY$228,MATCH($B190,'QoL DATA'!$A$17:$A$228,0),MATCH(AQ$3,'QoL DATA'!$C$16:$WWY$16,0)),"-")</f>
        <v>55.82624009392427</v>
      </c>
      <c r="AR190" s="301">
        <f>IFERROR(INDEX('QoL DATA'!$C$17:$WWY$228,MATCH($B190,'QoL DATA'!$A$17:$A$228,0),MATCH(AR$3,'QoL DATA'!$C$16:$WWY$16,0)),"-")</f>
        <v>3.57</v>
      </c>
      <c r="AS190" s="301">
        <f>IFERROR(INDEX('QoL DATA'!$C$17:$WWY$228,MATCH($B190,'QoL DATA'!$A$17:$A$228,0),MATCH(AS$3,'QoL DATA'!$C$16:$WWY$16,0)),"-")</f>
        <v>1.0597585724565617</v>
      </c>
      <c r="AT190" s="301">
        <f>IFERROR(INDEX('QoL DATA'!$C$17:$WWY$228,MATCH($B190,'QoL DATA'!$A$17:$A$228,0),MATCH(AT$3,'QoL DATA'!$C$16:$WWY$16,0)),"-")</f>
        <v>27.352247462994047</v>
      </c>
      <c r="AU190" s="327"/>
    </row>
    <row r="191" spans="1:47">
      <c r="A191" s="325" t="str">
        <f>'TQoL Indexes'!B169</f>
        <v>Straža</v>
      </c>
      <c r="B191" s="326">
        <f>'TQoL Indexes'!C169</f>
        <v>203</v>
      </c>
      <c r="C191" s="301">
        <f>IFERROR(INDEX('QoL DATA'!$C$17:$WWY$228,MATCH($B191,'QoL DATA'!$A$17:$A$228,0),MATCH(C$3,'QoL DATA'!$C$16:$WWY$16,0)),"-")</f>
        <v>85.2</v>
      </c>
      <c r="D191" s="301">
        <f>IFERROR(INDEX('QoL DATA'!$C$17:$WWY$228,MATCH($B191,'QoL DATA'!$A$17:$A$228,0),MATCH(D$3,'QoL DATA'!$C$16:$WWY$16,0)),"-")</f>
        <v>99.9</v>
      </c>
      <c r="E191" s="301">
        <f>IFERROR(INDEX('QoL DATA'!$C$17:$WWY$228,MATCH($B191,'QoL DATA'!$A$17:$A$228,0),MATCH(E$3,'QoL DATA'!$C$16:$WWY$16,0)),"-")</f>
        <v>250.2</v>
      </c>
      <c r="F191" s="301">
        <f>IFERROR(INDEX('QoL DATA'!$C$17:$WWY$228,MATCH($B191,'QoL DATA'!$A$17:$A$228,0),MATCH(F$3,'QoL DATA'!$C$16:$WWY$16,0)),"-")</f>
        <v>45.863125638406537</v>
      </c>
      <c r="G191" s="301">
        <f>IFERROR(INDEX('QoL DATA'!$C$17:$WWY$228,MATCH($B191,'QoL DATA'!$A$17:$A$228,0),MATCH(G$3,'QoL DATA'!$C$16:$WWY$16,0)),"-")</f>
        <v>92.824310520939733</v>
      </c>
      <c r="H191" s="301">
        <f>IFERROR(INDEX('QoL DATA'!$C$17:$WWY$228,MATCH($B191,'QoL DATA'!$A$17:$A$228,0),MATCH(H$3,'QoL DATA'!$C$16:$WWY$16,0)),"-")</f>
        <v>4</v>
      </c>
      <c r="I191" s="301">
        <f>IFERROR(INDEX('QoL DATA'!$C$17:$WWY$228,MATCH($B191,'QoL DATA'!$A$17:$A$228,0),MATCH(I$3,'QoL DATA'!$C$16:$WWY$16,0)),"-")</f>
        <v>72.432839568164695</v>
      </c>
      <c r="J191" s="301">
        <f>IFERROR(INDEX('QoL DATA'!$C$17:$WWY$228,MATCH($B191,'QoL DATA'!$A$17:$A$228,0),MATCH(J$3,'QoL DATA'!$C$16:$WWY$16,0)),"-")</f>
        <v>92.798774259448408</v>
      </c>
      <c r="K191" s="301">
        <f>IFERROR(INDEX('QoL DATA'!$C$17:$WWY$228,MATCH($B191,'QoL DATA'!$A$17:$A$228,0),MATCH(K$3,'QoL DATA'!$C$16:$WWY$16,0)),"-")</f>
        <v>87.63</v>
      </c>
      <c r="L191" s="301">
        <f>IFERROR(INDEX('QoL DATA'!$C$17:$WWY$228,MATCH($B191,'QoL DATA'!$A$17:$A$228,0),MATCH(L$3,'QoL DATA'!$C$16:$WWY$16,0)),"-")</f>
        <v>6.8634179821551136E-2</v>
      </c>
      <c r="M191" s="301">
        <f>IFERROR(INDEX('QoL DATA'!$C$17:$WWY$228,MATCH($B191,'QoL DATA'!$A$17:$A$228,0),MATCH(M$3,'QoL DATA'!$C$16:$WWY$16,0)),"-")</f>
        <v>19.899999999999999</v>
      </c>
      <c r="N191" s="301">
        <f>IFERROR(INDEX('QoL DATA'!$C$17:$WWY$228,MATCH($B191,'QoL DATA'!$A$17:$A$228,0),MATCH(N$3,'QoL DATA'!$C$16:$WWY$16,0)),"-")</f>
        <v>51.3</v>
      </c>
      <c r="O191" s="301">
        <f>IFERROR(INDEX('QoL DATA'!$C$17:$WWY$228,MATCH($B191,'QoL DATA'!$A$17:$A$228,0),MATCH(O$3,'QoL DATA'!$C$16:$WWY$16,0)),"-")</f>
        <v>0.4474936061381074</v>
      </c>
      <c r="P191" s="301">
        <f>IFERROR(INDEX('QoL DATA'!$C$17:$WWY$228,MATCH($B191,'QoL DATA'!$A$17:$A$228,0),MATCH(P$3,'QoL DATA'!$C$16:$WWY$16,0)),"-")</f>
        <v>86.006128702757906</v>
      </c>
      <c r="Q191" s="301" t="str">
        <f>IFERROR(INDEX('QoL DATA'!$C$17:$WWY$228,MATCH($B191,'QoL DATA'!$A$17:$A$228,0),MATCH(Q$3,'QoL DATA'!$C$16:$WWY$16,0)),"-")</f>
        <v>-</v>
      </c>
      <c r="R191" s="301" t="str">
        <f>IFERROR(INDEX('QoL DATA'!$C$17:$WWY$228,MATCH($B191,'QoL DATA'!$A$17:$A$228,0),MATCH(R$3,'QoL DATA'!$C$16:$WWY$16,0)),"-")</f>
        <v>-</v>
      </c>
      <c r="S191" s="301">
        <f>IFERROR(INDEX('QoL DATA'!$C$17:$WWY$228,MATCH($B191,'QoL DATA'!$A$17:$A$228,0),MATCH(S$3,'QoL DATA'!$C$16:$WWY$16,0)),"-")</f>
        <v>25.562372188139062</v>
      </c>
      <c r="T191" s="301">
        <f>IFERROR(INDEX('QoL DATA'!$C$17:$WWY$228,MATCH($B191,'QoL DATA'!$A$17:$A$228,0),MATCH(T$3,'QoL DATA'!$C$16:$WWY$16,0)),"-")</f>
        <v>3.8175624073436261</v>
      </c>
      <c r="U191" s="301">
        <f>IFERROR(INDEX('QoL DATA'!$C$17:$WWY$228,MATCH($B191,'QoL DATA'!$A$17:$A$228,0),MATCH(U$3,'QoL DATA'!$C$16:$WWY$16,0)),"-")</f>
        <v>56.569535453564001</v>
      </c>
      <c r="V191" s="301">
        <f>IFERROR(INDEX('QoL DATA'!$C$17:$WWY$228,MATCH($B191,'QoL DATA'!$A$17:$A$228,0),MATCH(V$3,'QoL DATA'!$C$16:$WWY$16,0)),"-")</f>
        <v>0.90808561617500005</v>
      </c>
      <c r="W191" s="301">
        <f>IFERROR(INDEX('QoL DATA'!$C$17:$WWY$228,MATCH($B191,'QoL DATA'!$A$17:$A$228,0),MATCH(W$3,'QoL DATA'!$C$16:$WWY$16,0)),"-")</f>
        <v>22.8570032252</v>
      </c>
      <c r="X191" s="301" t="str">
        <f>IFERROR(INDEX('QoL DATA'!$C$17:$WWY$228,MATCH($B191,'QoL DATA'!$A$17:$A$228,0),MATCH(X$3,'QoL DATA'!$C$16:$WWY$16,0)),"-")</f>
        <v>-</v>
      </c>
      <c r="Y191" s="301">
        <f>IFERROR(INDEX('QoL DATA'!$C$17:$WWY$228,MATCH($B191,'QoL DATA'!$A$17:$A$228,0),MATCH(Y$3,'QoL DATA'!$C$16:$WWY$16,0)),"-")</f>
        <v>841.04</v>
      </c>
      <c r="Z191" s="301">
        <f>IFERROR(INDEX('QoL DATA'!$C$17:$WWY$228,MATCH($B191,'QoL DATA'!$A$17:$A$228,0),MATCH(Z$3,'QoL DATA'!$C$16:$WWY$16,0)),"-")</f>
        <v>5.47</v>
      </c>
      <c r="AA191" s="301">
        <f>IFERROR(INDEX('QoL DATA'!$C$17:$WWY$228,MATCH($B191,'QoL DATA'!$A$17:$A$228,0),MATCH(AA$3,'QoL DATA'!$C$16:$WWY$16,0)),"-")</f>
        <v>5.4989131559879931E-2</v>
      </c>
      <c r="AB191" s="301">
        <f>IFERROR(INDEX('QoL DATA'!$C$17:$WWY$228,MATCH($B191,'QoL DATA'!$A$17:$A$228,0),MATCH(AB$3,'QoL DATA'!$C$16:$WWY$16,0)),"-")</f>
        <v>1.37</v>
      </c>
      <c r="AC191" s="301">
        <f>IFERROR(INDEX('QoL DATA'!$C$17:$WWY$228,MATCH($B191,'QoL DATA'!$A$17:$A$228,0),MATCH(AC$3,'QoL DATA'!$C$16:$WWY$16,0)),"-")</f>
        <v>10577.23</v>
      </c>
      <c r="AD191" s="301">
        <f>IFERROR(INDEX('QoL DATA'!$C$17:$WWY$228,MATCH($B191,'QoL DATA'!$A$17:$A$228,0),MATCH(AD$3,'QoL DATA'!$C$16:$WWY$16,0)),"-")</f>
        <v>5.2488647493544658</v>
      </c>
      <c r="AE191" s="301">
        <f>IFERROR(INDEX('QoL DATA'!$C$17:$WWY$228,MATCH($B191,'QoL DATA'!$A$17:$A$228,0),MATCH(AE$3,'QoL DATA'!$C$16:$WWY$16,0)),"-")</f>
        <v>30.76568265682657</v>
      </c>
      <c r="AF191" s="301">
        <f>IFERROR(INDEX('QoL DATA'!$C$17:$WWY$228,MATCH($B191,'QoL DATA'!$A$17:$A$228,0),MATCH(AF$3,'QoL DATA'!$C$16:$WWY$16,0)),"-")</f>
        <v>9.6999999999999993</v>
      </c>
      <c r="AG191" s="301">
        <f>IFERROR(INDEX('QoL DATA'!$C$17:$WWY$228,MATCH($B191,'QoL DATA'!$A$17:$A$228,0),MATCH(AG$3,'QoL DATA'!$C$16:$WWY$16,0)),"-")</f>
        <v>22.17</v>
      </c>
      <c r="AH191" s="301" t="str">
        <f>IFERROR(INDEX('QoL DATA'!$C$17:$WWY$228,MATCH($B191,'QoL DATA'!$A$17:$A$228,0),MATCH(AH$3,'QoL DATA'!$C$16:$WWY$16,0)),"-")</f>
        <v>-</v>
      </c>
      <c r="AI191" s="301">
        <f>IFERROR(INDEX('QoL DATA'!$C$17:$WWY$228,MATCH($B191,'QoL DATA'!$A$17:$A$228,0),MATCH(AI$3,'QoL DATA'!$C$16:$WWY$16,0)),"-")</f>
        <v>0</v>
      </c>
      <c r="AJ191" s="301">
        <f>IFERROR(INDEX('QoL DATA'!$C$17:$WWY$228,MATCH($B191,'QoL DATA'!$A$17:$A$228,0),MATCH(AJ$3,'QoL DATA'!$C$16:$WWY$16,0)),"-")</f>
        <v>99.391474436219681</v>
      </c>
      <c r="AK191" s="301">
        <f>IFERROR(INDEX('QoL DATA'!$C$17:$WWY$228,MATCH($B191,'QoL DATA'!$A$17:$A$228,0),MATCH(AK$3,'QoL DATA'!$C$16:$WWY$16,0)),"-")</f>
        <v>9.65</v>
      </c>
      <c r="AL191" s="301">
        <f>IFERROR(INDEX('QoL DATA'!$C$17:$WWY$228,MATCH($B191,'QoL DATA'!$A$17:$A$228,0),MATCH(AL$3,'QoL DATA'!$C$16:$WWY$16,0)),"-")</f>
        <v>16.03</v>
      </c>
      <c r="AM191" s="301">
        <f>IFERROR(INDEX('QoL DATA'!$C$17:$WWY$228,MATCH($B191,'QoL DATA'!$A$17:$A$228,0),MATCH(AM$3,'QoL DATA'!$C$16:$WWY$16,0)),"-")</f>
        <v>7.6</v>
      </c>
      <c r="AN191" s="301">
        <f>IFERROR(INDEX('QoL DATA'!$C$17:$WWY$228,MATCH($B191,'QoL DATA'!$A$17:$A$228,0),MATCH(AN$3,'QoL DATA'!$C$16:$WWY$16,0)),"-")</f>
        <v>64.319999999999993</v>
      </c>
      <c r="AO191" s="301">
        <f>IFERROR(INDEX('QoL DATA'!$C$17:$WWY$228,MATCH($B191,'QoL DATA'!$A$17:$A$228,0),MATCH(AO$3,'QoL DATA'!$C$16:$WWY$16,0)),"-")</f>
        <v>1.7484725754727413</v>
      </c>
      <c r="AP191" s="301">
        <f>IFERROR(INDEX('QoL DATA'!$C$17:$WWY$228,MATCH($B191,'QoL DATA'!$A$17:$A$228,0),MATCH(AP$3,'QoL DATA'!$C$16:$WWY$16,0)),"-")</f>
        <v>65.28</v>
      </c>
      <c r="AQ191" s="301">
        <f>IFERROR(INDEX('QoL DATA'!$C$17:$WWY$228,MATCH($B191,'QoL DATA'!$A$17:$A$228,0),MATCH(AQ$3,'QoL DATA'!$C$16:$WWY$16,0)),"-")</f>
        <v>51.177799290093581</v>
      </c>
      <c r="AR191" s="301">
        <f>IFERROR(INDEX('QoL DATA'!$C$17:$WWY$228,MATCH($B191,'QoL DATA'!$A$17:$A$228,0),MATCH(AR$3,'QoL DATA'!$C$16:$WWY$16,0)),"-")</f>
        <v>3.57</v>
      </c>
      <c r="AS191" s="301">
        <f>IFERROR(INDEX('QoL DATA'!$C$17:$WWY$228,MATCH($B191,'QoL DATA'!$A$17:$A$228,0),MATCH(AS$3,'QoL DATA'!$C$16:$WWY$16,0)),"-")</f>
        <v>2.2783034853001451</v>
      </c>
      <c r="AT191" s="301">
        <f>IFERROR(INDEX('QoL DATA'!$C$17:$WWY$228,MATCH($B191,'QoL DATA'!$A$17:$A$228,0),MATCH(AT$3,'QoL DATA'!$C$16:$WWY$16,0)),"-")</f>
        <v>53.333349582960587</v>
      </c>
      <c r="AU191" s="327"/>
    </row>
    <row r="192" spans="1:47">
      <c r="A192" s="325" t="str">
        <f>'TQoL Indexes'!B170</f>
        <v>Sveta Ana</v>
      </c>
      <c r="B192" s="326">
        <f>'TQoL Indexes'!C170</f>
        <v>181</v>
      </c>
      <c r="C192" s="301" t="str">
        <f>IFERROR(INDEX('QoL DATA'!$C$17:$WWY$228,MATCH($B192,'QoL DATA'!$A$17:$A$228,0),MATCH(C$3,'QoL DATA'!$C$16:$WWY$16,0)),"-")</f>
        <v>-</v>
      </c>
      <c r="D192" s="301">
        <f>IFERROR(INDEX('QoL DATA'!$C$17:$WWY$228,MATCH($B192,'QoL DATA'!$A$17:$A$228,0),MATCH(D$3,'QoL DATA'!$C$16:$WWY$16,0)),"-")</f>
        <v>101.1</v>
      </c>
      <c r="E192" s="301">
        <f>IFERROR(INDEX('QoL DATA'!$C$17:$WWY$228,MATCH($B192,'QoL DATA'!$A$17:$A$228,0),MATCH(E$3,'QoL DATA'!$C$16:$WWY$16,0)),"-")</f>
        <v>521.4</v>
      </c>
      <c r="F192" s="301">
        <f>IFERROR(INDEX('QoL DATA'!$C$17:$WWY$228,MATCH($B192,'QoL DATA'!$A$17:$A$228,0),MATCH(F$3,'QoL DATA'!$C$16:$WWY$16,0)),"-")</f>
        <v>35.467349551856593</v>
      </c>
      <c r="G192" s="301">
        <f>IFERROR(INDEX('QoL DATA'!$C$17:$WWY$228,MATCH($B192,'QoL DATA'!$A$17:$A$228,0),MATCH(G$3,'QoL DATA'!$C$16:$WWY$16,0)),"-")</f>
        <v>95.561246265471624</v>
      </c>
      <c r="H192" s="301">
        <f>IFERROR(INDEX('QoL DATA'!$C$17:$WWY$228,MATCH($B192,'QoL DATA'!$A$17:$A$228,0),MATCH(H$3,'QoL DATA'!$C$16:$WWY$16,0)),"-")</f>
        <v>4</v>
      </c>
      <c r="I192" s="301">
        <f>IFERROR(INDEX('QoL DATA'!$C$17:$WWY$228,MATCH($B192,'QoL DATA'!$A$17:$A$228,0),MATCH(I$3,'QoL DATA'!$C$16:$WWY$16,0)),"-")</f>
        <v>3.715034965034965</v>
      </c>
      <c r="J192" s="301">
        <f>IFERROR(INDEX('QoL DATA'!$C$17:$WWY$228,MATCH($B192,'QoL DATA'!$A$17:$A$228,0),MATCH(J$3,'QoL DATA'!$C$16:$WWY$16,0)),"-")</f>
        <v>93.000426803243712</v>
      </c>
      <c r="K192" s="301">
        <f>IFERROR(INDEX('QoL DATA'!$C$17:$WWY$228,MATCH($B192,'QoL DATA'!$A$17:$A$228,0),MATCH(K$3,'QoL DATA'!$C$16:$WWY$16,0)),"-")</f>
        <v>54.16</v>
      </c>
      <c r="L192" s="301">
        <f>IFERROR(INDEX('QoL DATA'!$C$17:$WWY$228,MATCH($B192,'QoL DATA'!$A$17:$A$228,0),MATCH(L$3,'QoL DATA'!$C$16:$WWY$16,0)),"-")</f>
        <v>14.039735099337749</v>
      </c>
      <c r="M192" s="301">
        <f>IFERROR(INDEX('QoL DATA'!$C$17:$WWY$228,MATCH($B192,'QoL DATA'!$A$17:$A$228,0),MATCH(M$3,'QoL DATA'!$C$16:$WWY$16,0)),"-")</f>
        <v>15.4</v>
      </c>
      <c r="N192" s="301">
        <f>IFERROR(INDEX('QoL DATA'!$C$17:$WWY$228,MATCH($B192,'QoL DATA'!$A$17:$A$228,0),MATCH(N$3,'QoL DATA'!$C$16:$WWY$16,0)),"-")</f>
        <v>29.2</v>
      </c>
      <c r="O192" s="301">
        <f>IFERROR(INDEX('QoL DATA'!$C$17:$WWY$228,MATCH($B192,'QoL DATA'!$A$17:$A$228,0),MATCH(O$3,'QoL DATA'!$C$16:$WWY$16,0)),"-")</f>
        <v>0.67471714534377725</v>
      </c>
      <c r="P192" s="301">
        <f>IFERROR(INDEX('QoL DATA'!$C$17:$WWY$228,MATCH($B192,'QoL DATA'!$A$17:$A$228,0),MATCH(P$3,'QoL DATA'!$C$16:$WWY$16,0)),"-")</f>
        <v>44.985061886470334</v>
      </c>
      <c r="Q192" s="301" t="str">
        <f>IFERROR(INDEX('QoL DATA'!$C$17:$WWY$228,MATCH($B192,'QoL DATA'!$A$17:$A$228,0),MATCH(Q$3,'QoL DATA'!$C$16:$WWY$16,0)),"-")</f>
        <v>-</v>
      </c>
      <c r="R192" s="301" t="str">
        <f>IFERROR(INDEX('QoL DATA'!$C$17:$WWY$228,MATCH($B192,'QoL DATA'!$A$17:$A$228,0),MATCH(R$3,'QoL DATA'!$C$16:$WWY$16,0)),"-")</f>
        <v>-</v>
      </c>
      <c r="S192" s="301">
        <f>IFERROR(INDEX('QoL DATA'!$C$17:$WWY$228,MATCH($B192,'QoL DATA'!$A$17:$A$228,0),MATCH(S$3,'QoL DATA'!$C$16:$WWY$16,0)),"-")</f>
        <v>87.070091423595997</v>
      </c>
      <c r="T192" s="301">
        <f>IFERROR(INDEX('QoL DATA'!$C$17:$WWY$228,MATCH($B192,'QoL DATA'!$A$17:$A$228,0),MATCH(T$3,'QoL DATA'!$C$16:$WWY$16,0)),"-")</f>
        <v>1.5948814299497283</v>
      </c>
      <c r="U192" s="301">
        <f>IFERROR(INDEX('QoL DATA'!$C$17:$WWY$228,MATCH($B192,'QoL DATA'!$A$17:$A$228,0),MATCH(U$3,'QoL DATA'!$C$16:$WWY$16,0)),"-")</f>
        <v>34.558400350583476</v>
      </c>
      <c r="V192" s="301">
        <f>IFERROR(INDEX('QoL DATA'!$C$17:$WWY$228,MATCH($B192,'QoL DATA'!$A$17:$A$228,0),MATCH(V$3,'QoL DATA'!$C$16:$WWY$16,0)),"-")</f>
        <v>0.62136658739700001</v>
      </c>
      <c r="W192" s="301">
        <f>IFERROR(INDEX('QoL DATA'!$C$17:$WWY$228,MATCH($B192,'QoL DATA'!$A$17:$A$228,0),MATCH(W$3,'QoL DATA'!$C$16:$WWY$16,0)),"-")</f>
        <v>38.8762903342</v>
      </c>
      <c r="X192" s="301" t="str">
        <f>IFERROR(INDEX('QoL DATA'!$C$17:$WWY$228,MATCH($B192,'QoL DATA'!$A$17:$A$228,0),MATCH(X$3,'QoL DATA'!$C$16:$WWY$16,0)),"-")</f>
        <v>-</v>
      </c>
      <c r="Y192" s="301">
        <f>IFERROR(INDEX('QoL DATA'!$C$17:$WWY$228,MATCH($B192,'QoL DATA'!$A$17:$A$228,0),MATCH(Y$3,'QoL DATA'!$C$16:$WWY$16,0)),"-")</f>
        <v>1324.6</v>
      </c>
      <c r="Z192" s="301">
        <f>IFERROR(INDEX('QoL DATA'!$C$17:$WWY$228,MATCH($B192,'QoL DATA'!$A$17:$A$228,0),MATCH(Z$3,'QoL DATA'!$C$16:$WWY$16,0)),"-")</f>
        <v>4.47</v>
      </c>
      <c r="AA192" s="301">
        <f>IFERROR(INDEX('QoL DATA'!$C$17:$WWY$228,MATCH($B192,'QoL DATA'!$A$17:$A$228,0),MATCH(AA$3,'QoL DATA'!$C$16:$WWY$16,0)),"-")</f>
        <v>0.12961762799740767</v>
      </c>
      <c r="AB192" s="301">
        <f>IFERROR(INDEX('QoL DATA'!$C$17:$WWY$228,MATCH($B192,'QoL DATA'!$A$17:$A$228,0),MATCH(AB$3,'QoL DATA'!$C$16:$WWY$16,0)),"-")</f>
        <v>0.61</v>
      </c>
      <c r="AC192" s="301">
        <f>IFERROR(INDEX('QoL DATA'!$C$17:$WWY$228,MATCH($B192,'QoL DATA'!$A$17:$A$228,0),MATCH(AC$3,'QoL DATA'!$C$16:$WWY$16,0)),"-")</f>
        <v>7572.89</v>
      </c>
      <c r="AD192" s="301">
        <f>IFERROR(INDEX('QoL DATA'!$C$17:$WWY$228,MATCH($B192,'QoL DATA'!$A$17:$A$228,0),MATCH(AD$3,'QoL DATA'!$C$16:$WWY$16,0)),"-")</f>
        <v>7.1428571428571423</v>
      </c>
      <c r="AE192" s="301">
        <f>IFERROR(INDEX('QoL DATA'!$C$17:$WWY$228,MATCH($B192,'QoL DATA'!$A$17:$A$228,0),MATCH(AE$3,'QoL DATA'!$C$16:$WWY$16,0)),"-")</f>
        <v>15.813953488372093</v>
      </c>
      <c r="AF192" s="301">
        <f>IFERROR(INDEX('QoL DATA'!$C$17:$WWY$228,MATCH($B192,'QoL DATA'!$A$17:$A$228,0),MATCH(AF$3,'QoL DATA'!$C$16:$WWY$16,0)),"-")</f>
        <v>16.5</v>
      </c>
      <c r="AG192" s="301">
        <f>IFERROR(INDEX('QoL DATA'!$C$17:$WWY$228,MATCH($B192,'QoL DATA'!$A$17:$A$228,0),MATCH(AG$3,'QoL DATA'!$C$16:$WWY$16,0)),"-")</f>
        <v>14.11</v>
      </c>
      <c r="AH192" s="301" t="str">
        <f>IFERROR(INDEX('QoL DATA'!$C$17:$WWY$228,MATCH($B192,'QoL DATA'!$A$17:$A$228,0),MATCH(AH$3,'QoL DATA'!$C$16:$WWY$16,0)),"-")</f>
        <v>-</v>
      </c>
      <c r="AI192" s="301">
        <f>IFERROR(INDEX('QoL DATA'!$C$17:$WWY$228,MATCH($B192,'QoL DATA'!$A$17:$A$228,0),MATCH(AI$3,'QoL DATA'!$C$16:$WWY$16,0)),"-")</f>
        <v>14.839947159841477</v>
      </c>
      <c r="AJ192" s="301">
        <f>IFERROR(INDEX('QoL DATA'!$C$17:$WWY$228,MATCH($B192,'QoL DATA'!$A$17:$A$228,0),MATCH(AJ$3,'QoL DATA'!$C$16:$WWY$16,0)),"-")</f>
        <v>82.83094191864258</v>
      </c>
      <c r="AK192" s="301">
        <f>IFERROR(INDEX('QoL DATA'!$C$17:$WWY$228,MATCH($B192,'QoL DATA'!$A$17:$A$228,0),MATCH(AK$3,'QoL DATA'!$C$16:$WWY$16,0)),"-")</f>
        <v>63.84</v>
      </c>
      <c r="AL192" s="301">
        <f>IFERROR(INDEX('QoL DATA'!$C$17:$WWY$228,MATCH($B192,'QoL DATA'!$A$17:$A$228,0),MATCH(AL$3,'QoL DATA'!$C$16:$WWY$16,0)),"-")</f>
        <v>11.59</v>
      </c>
      <c r="AM192" s="301">
        <f>IFERROR(INDEX('QoL DATA'!$C$17:$WWY$228,MATCH($B192,'QoL DATA'!$A$17:$A$228,0),MATCH(AM$3,'QoL DATA'!$C$16:$WWY$16,0)),"-")</f>
        <v>7.3</v>
      </c>
      <c r="AN192" s="301">
        <f>IFERROR(INDEX('QoL DATA'!$C$17:$WWY$228,MATCH($B192,'QoL DATA'!$A$17:$A$228,0),MATCH(AN$3,'QoL DATA'!$C$16:$WWY$16,0)),"-")</f>
        <v>60.94</v>
      </c>
      <c r="AO192" s="301">
        <f>IFERROR(INDEX('QoL DATA'!$C$17:$WWY$228,MATCH($B192,'QoL DATA'!$A$17:$A$228,0),MATCH(AO$3,'QoL DATA'!$C$16:$WWY$16,0)),"-")</f>
        <v>2.777902270103886</v>
      </c>
      <c r="AP192" s="301">
        <f>IFERROR(INDEX('QoL DATA'!$C$17:$WWY$228,MATCH($B192,'QoL DATA'!$A$17:$A$228,0),MATCH(AP$3,'QoL DATA'!$C$16:$WWY$16,0)),"-")</f>
        <v>85.07</v>
      </c>
      <c r="AQ192" s="301">
        <f>IFERROR(INDEX('QoL DATA'!$C$17:$WWY$228,MATCH($B192,'QoL DATA'!$A$17:$A$228,0),MATCH(AQ$3,'QoL DATA'!$C$16:$WWY$16,0)),"-")</f>
        <v>43.230016313213703</v>
      </c>
      <c r="AR192" s="301">
        <f>IFERROR(INDEX('QoL DATA'!$C$17:$WWY$228,MATCH($B192,'QoL DATA'!$A$17:$A$228,0),MATCH(AR$3,'QoL DATA'!$C$16:$WWY$16,0)),"-")</f>
        <v>3.57</v>
      </c>
      <c r="AS192" s="301">
        <f>IFERROR(INDEX('QoL DATA'!$C$17:$WWY$228,MATCH($B192,'QoL DATA'!$A$17:$A$228,0),MATCH(AS$3,'QoL DATA'!$C$16:$WWY$16,0)),"-")</f>
        <v>9.7416577364493815</v>
      </c>
      <c r="AT192" s="301">
        <f>IFERROR(INDEX('QoL DATA'!$C$17:$WWY$228,MATCH($B192,'QoL DATA'!$A$17:$A$228,0),MATCH(AT$3,'QoL DATA'!$C$16:$WWY$16,0)),"-")</f>
        <v>31.584756097656804</v>
      </c>
      <c r="AU192" s="327"/>
    </row>
    <row r="193" spans="1:47">
      <c r="A193" s="325" t="str">
        <f>'TQoL Indexes'!B171</f>
        <v>Sveta Trojica v Slov. goricah</v>
      </c>
      <c r="B193" s="326">
        <f>'TQoL Indexes'!C171</f>
        <v>204</v>
      </c>
      <c r="C193" s="301">
        <f>IFERROR(INDEX('QoL DATA'!$C$17:$WWY$228,MATCH($B193,'QoL DATA'!$A$17:$A$228,0),MATCH(C$3,'QoL DATA'!$C$16:$WWY$16,0)),"-")</f>
        <v>94.2</v>
      </c>
      <c r="D193" s="301">
        <f>IFERROR(INDEX('QoL DATA'!$C$17:$WWY$228,MATCH($B193,'QoL DATA'!$A$17:$A$228,0),MATCH(D$3,'QoL DATA'!$C$16:$WWY$16,0)),"-")</f>
        <v>104.4</v>
      </c>
      <c r="E193" s="301">
        <f>IFERROR(INDEX('QoL DATA'!$C$17:$WWY$228,MATCH($B193,'QoL DATA'!$A$17:$A$228,0),MATCH(E$3,'QoL DATA'!$C$16:$WWY$16,0)),"-")</f>
        <v>521.4</v>
      </c>
      <c r="F193" s="301">
        <f>IFERROR(INDEX('QoL DATA'!$C$17:$WWY$228,MATCH($B193,'QoL DATA'!$A$17:$A$228,0),MATCH(F$3,'QoL DATA'!$C$16:$WWY$16,0)),"-")</f>
        <v>75.617422541535689</v>
      </c>
      <c r="G193" s="301">
        <f>IFERROR(INDEX('QoL DATA'!$C$17:$WWY$228,MATCH($B193,'QoL DATA'!$A$17:$A$228,0),MATCH(G$3,'QoL DATA'!$C$16:$WWY$16,0)),"-")</f>
        <v>100</v>
      </c>
      <c r="H193" s="301">
        <f>IFERROR(INDEX('QoL DATA'!$C$17:$WWY$228,MATCH($B193,'QoL DATA'!$A$17:$A$228,0),MATCH(H$3,'QoL DATA'!$C$16:$WWY$16,0)),"-")</f>
        <v>4</v>
      </c>
      <c r="I193" s="301">
        <f>IFERROR(INDEX('QoL DATA'!$C$17:$WWY$228,MATCH($B193,'QoL DATA'!$A$17:$A$228,0),MATCH(I$3,'QoL DATA'!$C$16:$WWY$16,0)),"-")</f>
        <v>51.262505955216774</v>
      </c>
      <c r="J193" s="301">
        <f>IFERROR(INDEX('QoL DATA'!$C$17:$WWY$228,MATCH($B193,'QoL DATA'!$A$17:$A$228,0),MATCH(J$3,'QoL DATA'!$C$16:$WWY$16,0)),"-")</f>
        <v>99.865289627301308</v>
      </c>
      <c r="K193" s="301">
        <f>IFERROR(INDEX('QoL DATA'!$C$17:$WWY$228,MATCH($B193,'QoL DATA'!$A$17:$A$228,0),MATCH(K$3,'QoL DATA'!$C$16:$WWY$16,0)),"-")</f>
        <v>74.11</v>
      </c>
      <c r="L193" s="301">
        <f>IFERROR(INDEX('QoL DATA'!$C$17:$WWY$228,MATCH($B193,'QoL DATA'!$A$17:$A$228,0),MATCH(L$3,'QoL DATA'!$C$16:$WWY$16,0)),"-")</f>
        <v>4.3478260869565215</v>
      </c>
      <c r="M193" s="301">
        <f>IFERROR(INDEX('QoL DATA'!$C$17:$WWY$228,MATCH($B193,'QoL DATA'!$A$17:$A$228,0),MATCH(M$3,'QoL DATA'!$C$16:$WWY$16,0)),"-")</f>
        <v>10.3</v>
      </c>
      <c r="N193" s="301">
        <f>IFERROR(INDEX('QoL DATA'!$C$17:$WWY$228,MATCH($B193,'QoL DATA'!$A$17:$A$228,0),MATCH(N$3,'QoL DATA'!$C$16:$WWY$16,0)),"-")</f>
        <v>29.2</v>
      </c>
      <c r="O193" s="301">
        <f>IFERROR(INDEX('QoL DATA'!$C$17:$WWY$228,MATCH($B193,'QoL DATA'!$A$17:$A$228,0),MATCH(O$3,'QoL DATA'!$C$16:$WWY$16,0)),"-")</f>
        <v>0.17940768162887552</v>
      </c>
      <c r="P193" s="301">
        <f>IFERROR(INDEX('QoL DATA'!$C$17:$WWY$228,MATCH($B193,'QoL DATA'!$A$17:$A$228,0),MATCH(P$3,'QoL DATA'!$C$16:$WWY$16,0)),"-")</f>
        <v>73.59676695105523</v>
      </c>
      <c r="Q193" s="301" t="str">
        <f>IFERROR(INDEX('QoL DATA'!$C$17:$WWY$228,MATCH($B193,'QoL DATA'!$A$17:$A$228,0),MATCH(Q$3,'QoL DATA'!$C$16:$WWY$16,0)),"-")</f>
        <v>-</v>
      </c>
      <c r="R193" s="301" t="str">
        <f>IFERROR(INDEX('QoL DATA'!$C$17:$WWY$228,MATCH($B193,'QoL DATA'!$A$17:$A$228,0),MATCH(R$3,'QoL DATA'!$C$16:$WWY$16,0)),"-")</f>
        <v>-</v>
      </c>
      <c r="S193" s="301">
        <f>IFERROR(INDEX('QoL DATA'!$C$17:$WWY$228,MATCH($B193,'QoL DATA'!$A$17:$A$228,0),MATCH(S$3,'QoL DATA'!$C$16:$WWY$16,0)),"-")</f>
        <v>48.007681228996638</v>
      </c>
      <c r="T193" s="301">
        <f>IFERROR(INDEX('QoL DATA'!$C$17:$WWY$228,MATCH($B193,'QoL DATA'!$A$17:$A$228,0),MATCH(T$3,'QoL DATA'!$C$16:$WWY$16,0)),"-")</f>
        <v>1.5948814299497283</v>
      </c>
      <c r="U193" s="301">
        <f>IFERROR(INDEX('QoL DATA'!$C$17:$WWY$228,MATCH($B193,'QoL DATA'!$A$17:$A$228,0),MATCH(U$3,'QoL DATA'!$C$16:$WWY$16,0)),"-")</f>
        <v>27.10522876131002</v>
      </c>
      <c r="V193" s="301">
        <f>IFERROR(INDEX('QoL DATA'!$C$17:$WWY$228,MATCH($B193,'QoL DATA'!$A$17:$A$228,0),MATCH(V$3,'QoL DATA'!$C$16:$WWY$16,0)),"-")</f>
        <v>0.80474553229099999</v>
      </c>
      <c r="W193" s="301">
        <f>IFERROR(INDEX('QoL DATA'!$C$17:$WWY$228,MATCH($B193,'QoL DATA'!$A$17:$A$228,0),MATCH(W$3,'QoL DATA'!$C$16:$WWY$16,0)),"-")</f>
        <v>20.058712852700001</v>
      </c>
      <c r="X193" s="301" t="str">
        <f>IFERROR(INDEX('QoL DATA'!$C$17:$WWY$228,MATCH($B193,'QoL DATA'!$A$17:$A$228,0),MATCH(X$3,'QoL DATA'!$C$16:$WWY$16,0)),"-")</f>
        <v>-</v>
      </c>
      <c r="Y193" s="301">
        <f>IFERROR(INDEX('QoL DATA'!$C$17:$WWY$228,MATCH($B193,'QoL DATA'!$A$17:$A$228,0),MATCH(Y$3,'QoL DATA'!$C$16:$WWY$16,0)),"-")</f>
        <v>885.91</v>
      </c>
      <c r="Z193" s="301">
        <f>IFERROR(INDEX('QoL DATA'!$C$17:$WWY$228,MATCH($B193,'QoL DATA'!$A$17:$A$228,0),MATCH(Z$3,'QoL DATA'!$C$16:$WWY$16,0)),"-")</f>
        <v>5.34</v>
      </c>
      <c r="AA193" s="301">
        <f>IFERROR(INDEX('QoL DATA'!$C$17:$WWY$228,MATCH($B193,'QoL DATA'!$A$17:$A$228,0),MATCH(AA$3,'QoL DATA'!$C$16:$WWY$16,0)),"-")</f>
        <v>9.5987713572662697E-2</v>
      </c>
      <c r="AB193" s="301">
        <f>IFERROR(INDEX('QoL DATA'!$C$17:$WWY$228,MATCH($B193,'QoL DATA'!$A$17:$A$228,0),MATCH(AB$3,'QoL DATA'!$C$16:$WWY$16,0)),"-")</f>
        <v>0.88</v>
      </c>
      <c r="AC193" s="301">
        <f>IFERROR(INDEX('QoL DATA'!$C$17:$WWY$228,MATCH($B193,'QoL DATA'!$A$17:$A$228,0),MATCH(AC$3,'QoL DATA'!$C$16:$WWY$16,0)),"-")</f>
        <v>8587.0300000000007</v>
      </c>
      <c r="AD193" s="301">
        <f>IFERROR(INDEX('QoL DATA'!$C$17:$WWY$228,MATCH($B193,'QoL DATA'!$A$17:$A$228,0),MATCH(AD$3,'QoL DATA'!$C$16:$WWY$16,0)),"-")</f>
        <v>6.33303808680248</v>
      </c>
      <c r="AE193" s="301">
        <f>IFERROR(INDEX('QoL DATA'!$C$17:$WWY$228,MATCH($B193,'QoL DATA'!$A$17:$A$228,0),MATCH(AE$3,'QoL DATA'!$C$16:$WWY$16,0)),"-")</f>
        <v>21.111111111111111</v>
      </c>
      <c r="AF193" s="301">
        <f>IFERROR(INDEX('QoL DATA'!$C$17:$WWY$228,MATCH($B193,'QoL DATA'!$A$17:$A$228,0),MATCH(AF$3,'QoL DATA'!$C$16:$WWY$16,0)),"-")</f>
        <v>16.5</v>
      </c>
      <c r="AG193" s="301">
        <f>IFERROR(INDEX('QoL DATA'!$C$17:$WWY$228,MATCH($B193,'QoL DATA'!$A$17:$A$228,0),MATCH(AG$3,'QoL DATA'!$C$16:$WWY$16,0)),"-")</f>
        <v>16.149999999999999</v>
      </c>
      <c r="AH193" s="301" t="str">
        <f>IFERROR(INDEX('QoL DATA'!$C$17:$WWY$228,MATCH($B193,'QoL DATA'!$A$17:$A$228,0),MATCH(AH$3,'QoL DATA'!$C$16:$WWY$16,0)),"-")</f>
        <v>-</v>
      </c>
      <c r="AI193" s="301">
        <f>IFERROR(INDEX('QoL DATA'!$C$17:$WWY$228,MATCH($B193,'QoL DATA'!$A$17:$A$228,0),MATCH(AI$3,'QoL DATA'!$C$16:$WWY$16,0)),"-")</f>
        <v>46.267142663096401</v>
      </c>
      <c r="AJ193" s="301">
        <f>IFERROR(INDEX('QoL DATA'!$C$17:$WWY$228,MATCH($B193,'QoL DATA'!$A$17:$A$228,0),MATCH(AJ$3,'QoL DATA'!$C$16:$WWY$16,0)),"-")</f>
        <v>75.765854361932227</v>
      </c>
      <c r="AK193" s="301">
        <f>IFERROR(INDEX('QoL DATA'!$C$17:$WWY$228,MATCH($B193,'QoL DATA'!$A$17:$A$228,0),MATCH(AK$3,'QoL DATA'!$C$16:$WWY$16,0)),"-")</f>
        <v>56.74</v>
      </c>
      <c r="AL193" s="301">
        <f>IFERROR(INDEX('QoL DATA'!$C$17:$WWY$228,MATCH($B193,'QoL DATA'!$A$17:$A$228,0),MATCH(AL$3,'QoL DATA'!$C$16:$WWY$16,0)),"-")</f>
        <v>13.34</v>
      </c>
      <c r="AM193" s="301">
        <f>IFERROR(INDEX('QoL DATA'!$C$17:$WWY$228,MATCH($B193,'QoL DATA'!$A$17:$A$228,0),MATCH(AM$3,'QoL DATA'!$C$16:$WWY$16,0)),"-")</f>
        <v>7.3</v>
      </c>
      <c r="AN193" s="301">
        <f>IFERROR(INDEX('QoL DATA'!$C$17:$WWY$228,MATCH($B193,'QoL DATA'!$A$17:$A$228,0),MATCH(AN$3,'QoL DATA'!$C$16:$WWY$16,0)),"-")</f>
        <v>58.34</v>
      </c>
      <c r="AO193" s="301">
        <f>IFERROR(INDEX('QoL DATA'!$C$17:$WWY$228,MATCH($B193,'QoL DATA'!$A$17:$A$228,0),MATCH(AO$3,'QoL DATA'!$C$16:$WWY$16,0)),"-")</f>
        <v>2.777902270103886</v>
      </c>
      <c r="AP193" s="301">
        <f>IFERROR(INDEX('QoL DATA'!$C$17:$WWY$228,MATCH($B193,'QoL DATA'!$A$17:$A$228,0),MATCH(AP$3,'QoL DATA'!$C$16:$WWY$16,0)),"-")</f>
        <v>81.239999999999995</v>
      </c>
      <c r="AQ193" s="301">
        <f>IFERROR(INDEX('QoL DATA'!$C$17:$WWY$228,MATCH($B193,'QoL DATA'!$A$17:$A$228,0),MATCH(AQ$3,'QoL DATA'!$C$16:$WWY$16,0)),"-")</f>
        <v>54.152637485970821</v>
      </c>
      <c r="AR193" s="301">
        <f>IFERROR(INDEX('QoL DATA'!$C$17:$WWY$228,MATCH($B193,'QoL DATA'!$A$17:$A$228,0),MATCH(AR$3,'QoL DATA'!$C$16:$WWY$16,0)),"-")</f>
        <v>3.57</v>
      </c>
      <c r="AS193" s="301">
        <f>IFERROR(INDEX('QoL DATA'!$C$17:$WWY$228,MATCH($B193,'QoL DATA'!$A$17:$A$228,0),MATCH(AS$3,'QoL DATA'!$C$16:$WWY$16,0)),"-")</f>
        <v>6.2138170956446643</v>
      </c>
      <c r="AT193" s="301">
        <f>IFERROR(INDEX('QoL DATA'!$C$17:$WWY$228,MATCH($B193,'QoL DATA'!$A$17:$A$228,0),MATCH(AT$3,'QoL DATA'!$C$16:$WWY$16,0)),"-")</f>
        <v>22.755102208803066</v>
      </c>
      <c r="AU193" s="327"/>
    </row>
    <row r="194" spans="1:47">
      <c r="A194" s="325" t="str">
        <f>'TQoL Indexes'!B172</f>
        <v>Sveti Andraž v Slov. goricah</v>
      </c>
      <c r="B194" s="326">
        <f>'TQoL Indexes'!C172</f>
        <v>182</v>
      </c>
      <c r="C194" s="301">
        <f>IFERROR(INDEX('QoL DATA'!$C$17:$WWY$228,MATCH($B194,'QoL DATA'!$A$17:$A$228,0),MATCH(C$3,'QoL DATA'!$C$16:$WWY$16,0)),"-")</f>
        <v>9.3841642228739008</v>
      </c>
      <c r="D194" s="301">
        <f>IFERROR(INDEX('QoL DATA'!$C$17:$WWY$228,MATCH($B194,'QoL DATA'!$A$17:$A$228,0),MATCH(D$3,'QoL DATA'!$C$16:$WWY$16,0)),"-")</f>
        <v>94</v>
      </c>
      <c r="E194" s="301">
        <f>IFERROR(INDEX('QoL DATA'!$C$17:$WWY$228,MATCH($B194,'QoL DATA'!$A$17:$A$228,0),MATCH(E$3,'QoL DATA'!$C$16:$WWY$16,0)),"-")</f>
        <v>521.4</v>
      </c>
      <c r="F194" s="301">
        <f>IFERROR(INDEX('QoL DATA'!$C$17:$WWY$228,MATCH($B194,'QoL DATA'!$A$17:$A$228,0),MATCH(F$3,'QoL DATA'!$C$16:$WWY$16,0)),"-")</f>
        <v>5.8580858085808583</v>
      </c>
      <c r="G194" s="301">
        <f>IFERROR(INDEX('QoL DATA'!$C$17:$WWY$228,MATCH($B194,'QoL DATA'!$A$17:$A$228,0),MATCH(G$3,'QoL DATA'!$C$16:$WWY$16,0)),"-")</f>
        <v>80.693069306930695</v>
      </c>
      <c r="H194" s="301">
        <f>IFERROR(INDEX('QoL DATA'!$C$17:$WWY$228,MATCH($B194,'QoL DATA'!$A$17:$A$228,0),MATCH(H$3,'QoL DATA'!$C$16:$WWY$16,0)),"-")</f>
        <v>5</v>
      </c>
      <c r="I194" s="301">
        <f>IFERROR(INDEX('QoL DATA'!$C$17:$WWY$228,MATCH($B194,'QoL DATA'!$A$17:$A$228,0),MATCH(I$3,'QoL DATA'!$C$16:$WWY$16,0)),"-")</f>
        <v>61.570247933884289</v>
      </c>
      <c r="J194" s="301">
        <f>IFERROR(INDEX('QoL DATA'!$C$17:$WWY$228,MATCH($B194,'QoL DATA'!$A$17:$A$228,0),MATCH(J$3,'QoL DATA'!$C$16:$WWY$16,0)),"-")</f>
        <v>77.640264026402633</v>
      </c>
      <c r="K194" s="301">
        <f>IFERROR(INDEX('QoL DATA'!$C$17:$WWY$228,MATCH($B194,'QoL DATA'!$A$17:$A$228,0),MATCH(K$3,'QoL DATA'!$C$16:$WWY$16,0)),"-")</f>
        <v>56.41</v>
      </c>
      <c r="L194" s="301">
        <f>IFERROR(INDEX('QoL DATA'!$C$17:$WWY$228,MATCH($B194,'QoL DATA'!$A$17:$A$228,0),MATCH(L$3,'QoL DATA'!$C$16:$WWY$16,0)),"-")</f>
        <v>10.895883777239709</v>
      </c>
      <c r="M194" s="301">
        <f>IFERROR(INDEX('QoL DATA'!$C$17:$WWY$228,MATCH($B194,'QoL DATA'!$A$17:$A$228,0),MATCH(M$3,'QoL DATA'!$C$16:$WWY$16,0)),"-")</f>
        <v>12</v>
      </c>
      <c r="N194" s="301">
        <f>IFERROR(INDEX('QoL DATA'!$C$17:$WWY$228,MATCH($B194,'QoL DATA'!$A$17:$A$228,0),MATCH(N$3,'QoL DATA'!$C$16:$WWY$16,0)),"-")</f>
        <v>27.5</v>
      </c>
      <c r="O194" s="301">
        <f>IFERROR(INDEX('QoL DATA'!$C$17:$WWY$228,MATCH($B194,'QoL DATA'!$A$17:$A$228,0),MATCH(O$3,'QoL DATA'!$C$16:$WWY$16,0)),"-")</f>
        <v>0.79780405405405408</v>
      </c>
      <c r="P194" s="301">
        <f>IFERROR(INDEX('QoL DATA'!$C$17:$WWY$228,MATCH($B194,'QoL DATA'!$A$17:$A$228,0),MATCH(P$3,'QoL DATA'!$C$16:$WWY$16,0)),"-")</f>
        <v>43.399339933993396</v>
      </c>
      <c r="Q194" s="301" t="str">
        <f>IFERROR(INDEX('QoL DATA'!$C$17:$WWY$228,MATCH($B194,'QoL DATA'!$A$17:$A$228,0),MATCH(Q$3,'QoL DATA'!$C$16:$WWY$16,0)),"-")</f>
        <v>-</v>
      </c>
      <c r="R194" s="301" t="str">
        <f>IFERROR(INDEX('QoL DATA'!$C$17:$WWY$228,MATCH($B194,'QoL DATA'!$A$17:$A$228,0),MATCH(R$3,'QoL DATA'!$C$16:$WWY$16,0)),"-")</f>
        <v>-</v>
      </c>
      <c r="S194" s="301">
        <f>IFERROR(INDEX('QoL DATA'!$C$17:$WWY$228,MATCH($B194,'QoL DATA'!$A$17:$A$228,0),MATCH(S$3,'QoL DATA'!$C$16:$WWY$16,0)),"-")</f>
        <v>84.24599831508003</v>
      </c>
      <c r="T194" s="301">
        <f>IFERROR(INDEX('QoL DATA'!$C$17:$WWY$228,MATCH($B194,'QoL DATA'!$A$17:$A$228,0),MATCH(T$3,'QoL DATA'!$C$16:$WWY$16,0)),"-")</f>
        <v>3.192738520242242</v>
      </c>
      <c r="U194" s="301">
        <f>IFERROR(INDEX('QoL DATA'!$C$17:$WWY$228,MATCH($B194,'QoL DATA'!$A$17:$A$228,0),MATCH(U$3,'QoL DATA'!$C$16:$WWY$16,0)),"-")</f>
        <v>24.89949968478021</v>
      </c>
      <c r="V194" s="301">
        <f>IFERROR(INDEX('QoL DATA'!$C$17:$WWY$228,MATCH($B194,'QoL DATA'!$A$17:$A$228,0),MATCH(V$3,'QoL DATA'!$C$16:$WWY$16,0)),"-")</f>
        <v>0.98462743057799995</v>
      </c>
      <c r="W194" s="301">
        <f>IFERROR(INDEX('QoL DATA'!$C$17:$WWY$228,MATCH($B194,'QoL DATA'!$A$17:$A$228,0),MATCH(W$3,'QoL DATA'!$C$16:$WWY$16,0)),"-")</f>
        <v>17.4340575722</v>
      </c>
      <c r="X194" s="301" t="str">
        <f>IFERROR(INDEX('QoL DATA'!$C$17:$WWY$228,MATCH($B194,'QoL DATA'!$A$17:$A$228,0),MATCH(X$3,'QoL DATA'!$C$16:$WWY$16,0)),"-")</f>
        <v>-</v>
      </c>
      <c r="Y194" s="301">
        <f>IFERROR(INDEX('QoL DATA'!$C$17:$WWY$228,MATCH($B194,'QoL DATA'!$A$17:$A$228,0),MATCH(Y$3,'QoL DATA'!$C$16:$WWY$16,0)),"-")</f>
        <v>1267.24</v>
      </c>
      <c r="Z194" s="301">
        <f>IFERROR(INDEX('QoL DATA'!$C$17:$WWY$228,MATCH($B194,'QoL DATA'!$A$17:$A$228,0),MATCH(Z$3,'QoL DATA'!$C$16:$WWY$16,0)),"-")</f>
        <v>6.07</v>
      </c>
      <c r="AA194" s="301">
        <f>IFERROR(INDEX('QoL DATA'!$C$17:$WWY$228,MATCH($B194,'QoL DATA'!$A$17:$A$228,0),MATCH(AA$3,'QoL DATA'!$C$16:$WWY$16,0)),"-")</f>
        <v>0</v>
      </c>
      <c r="AB194" s="301">
        <f>IFERROR(INDEX('QoL DATA'!$C$17:$WWY$228,MATCH($B194,'QoL DATA'!$A$17:$A$228,0),MATCH(AB$3,'QoL DATA'!$C$16:$WWY$16,0)),"-")</f>
        <v>0.47</v>
      </c>
      <c r="AC194" s="301">
        <f>IFERROR(INDEX('QoL DATA'!$C$17:$WWY$228,MATCH($B194,'QoL DATA'!$A$17:$A$228,0),MATCH(AC$3,'QoL DATA'!$C$16:$WWY$16,0)),"-")</f>
        <v>8942.52</v>
      </c>
      <c r="AD194" s="301">
        <f>IFERROR(INDEX('QoL DATA'!$C$17:$WWY$228,MATCH($B194,'QoL DATA'!$A$17:$A$228,0),MATCH(AD$3,'QoL DATA'!$C$16:$WWY$16,0)),"-")</f>
        <v>6.6920998251470358</v>
      </c>
      <c r="AE194" s="301">
        <f>IFERROR(INDEX('QoL DATA'!$C$17:$WWY$228,MATCH($B194,'QoL DATA'!$A$17:$A$228,0),MATCH(AE$3,'QoL DATA'!$C$16:$WWY$16,0)),"-")</f>
        <v>17.655367231638419</v>
      </c>
      <c r="AF194" s="301">
        <f>IFERROR(INDEX('QoL DATA'!$C$17:$WWY$228,MATCH($B194,'QoL DATA'!$A$17:$A$228,0),MATCH(AF$3,'QoL DATA'!$C$16:$WWY$16,0)),"-")</f>
        <v>16.5</v>
      </c>
      <c r="AG194" s="301">
        <f>IFERROR(INDEX('QoL DATA'!$C$17:$WWY$228,MATCH($B194,'QoL DATA'!$A$17:$A$228,0),MATCH(AG$3,'QoL DATA'!$C$16:$WWY$16,0)),"-")</f>
        <v>16.670000000000002</v>
      </c>
      <c r="AH194" s="301" t="str">
        <f>IFERROR(INDEX('QoL DATA'!$C$17:$WWY$228,MATCH($B194,'QoL DATA'!$A$17:$A$228,0),MATCH(AH$3,'QoL DATA'!$C$16:$WWY$16,0)),"-")</f>
        <v>-</v>
      </c>
      <c r="AI194" s="301">
        <f>IFERROR(INDEX('QoL DATA'!$C$17:$WWY$228,MATCH($B194,'QoL DATA'!$A$17:$A$228,0),MATCH(AI$3,'QoL DATA'!$C$16:$WWY$16,0)),"-")</f>
        <v>1.0713361702127659</v>
      </c>
      <c r="AJ194" s="301">
        <f>IFERROR(INDEX('QoL DATA'!$C$17:$WWY$228,MATCH($B194,'QoL DATA'!$A$17:$A$228,0),MATCH(AJ$3,'QoL DATA'!$C$16:$WWY$16,0)),"-")</f>
        <v>53.872978905359183</v>
      </c>
      <c r="AK194" s="301">
        <f>IFERROR(INDEX('QoL DATA'!$C$17:$WWY$228,MATCH($B194,'QoL DATA'!$A$17:$A$228,0),MATCH(AK$3,'QoL DATA'!$C$16:$WWY$16,0)),"-")</f>
        <v>43.41</v>
      </c>
      <c r="AL194" s="301">
        <f>IFERROR(INDEX('QoL DATA'!$C$17:$WWY$228,MATCH($B194,'QoL DATA'!$A$17:$A$228,0),MATCH(AL$3,'QoL DATA'!$C$16:$WWY$16,0)),"-")</f>
        <v>15.21</v>
      </c>
      <c r="AM194" s="301">
        <f>IFERROR(INDEX('QoL DATA'!$C$17:$WWY$228,MATCH($B194,'QoL DATA'!$A$17:$A$228,0),MATCH(AM$3,'QoL DATA'!$C$16:$WWY$16,0)),"-")</f>
        <v>7.3</v>
      </c>
      <c r="AN194" s="301">
        <f>IFERROR(INDEX('QoL DATA'!$C$17:$WWY$228,MATCH($B194,'QoL DATA'!$A$17:$A$228,0),MATCH(AN$3,'QoL DATA'!$C$16:$WWY$16,0)),"-")</f>
        <v>57.53</v>
      </c>
      <c r="AO194" s="301">
        <f>IFERROR(INDEX('QoL DATA'!$C$17:$WWY$228,MATCH($B194,'QoL DATA'!$A$17:$A$228,0),MATCH(AO$3,'QoL DATA'!$C$16:$WWY$16,0)),"-")</f>
        <v>2.777902270103886</v>
      </c>
      <c r="AP194" s="301">
        <f>IFERROR(INDEX('QoL DATA'!$C$17:$WWY$228,MATCH($B194,'QoL DATA'!$A$17:$A$228,0),MATCH(AP$3,'QoL DATA'!$C$16:$WWY$16,0)),"-")</f>
        <v>77.55</v>
      </c>
      <c r="AQ194" s="301">
        <f>IFERROR(INDEX('QoL DATA'!$C$17:$WWY$228,MATCH($B194,'QoL DATA'!$A$17:$A$228,0),MATCH(AQ$3,'QoL DATA'!$C$16:$WWY$16,0)),"-")</f>
        <v>51.475076297049846</v>
      </c>
      <c r="AR194" s="301">
        <f>IFERROR(INDEX('QoL DATA'!$C$17:$WWY$228,MATCH($B194,'QoL DATA'!$A$17:$A$228,0),MATCH(AR$3,'QoL DATA'!$C$16:$WWY$16,0)),"-")</f>
        <v>3.57</v>
      </c>
      <c r="AS194" s="301">
        <f>IFERROR(INDEX('QoL DATA'!$C$17:$WWY$228,MATCH($B194,'QoL DATA'!$A$17:$A$228,0),MATCH(AS$3,'QoL DATA'!$C$16:$WWY$16,0)),"-")</f>
        <v>5.2272726139746446</v>
      </c>
      <c r="AT194" s="301">
        <f>IFERROR(INDEX('QoL DATA'!$C$17:$WWY$228,MATCH($B194,'QoL DATA'!$A$17:$A$228,0),MATCH(AT$3,'QoL DATA'!$C$16:$WWY$16,0)),"-")</f>
        <v>22.58350416625149</v>
      </c>
      <c r="AU194" s="327"/>
    </row>
    <row r="195" spans="1:47">
      <c r="A195" s="325" t="str">
        <f>'TQoL Indexes'!B173</f>
        <v>Sveti Jurij ob Ščavnici</v>
      </c>
      <c r="B195" s="326">
        <f>'TQoL Indexes'!C173</f>
        <v>116</v>
      </c>
      <c r="C195" s="301">
        <f>IFERROR(INDEX('QoL DATA'!$C$17:$WWY$228,MATCH($B195,'QoL DATA'!$A$17:$A$228,0),MATCH(C$3,'QoL DATA'!$C$16:$WWY$16,0)),"-")</f>
        <v>0</v>
      </c>
      <c r="D195" s="301">
        <f>IFERROR(INDEX('QoL DATA'!$C$17:$WWY$228,MATCH($B195,'QoL DATA'!$A$17:$A$228,0),MATCH(D$3,'QoL DATA'!$C$16:$WWY$16,0)),"-")</f>
        <v>87.6</v>
      </c>
      <c r="E195" s="301">
        <f>IFERROR(INDEX('QoL DATA'!$C$17:$WWY$228,MATCH($B195,'QoL DATA'!$A$17:$A$228,0),MATCH(E$3,'QoL DATA'!$C$16:$WWY$16,0)),"-")</f>
        <v>416.1</v>
      </c>
      <c r="F195" s="301">
        <f>IFERROR(INDEX('QoL DATA'!$C$17:$WWY$228,MATCH($B195,'QoL DATA'!$A$17:$A$228,0),MATCH(F$3,'QoL DATA'!$C$16:$WWY$16,0)),"-")</f>
        <v>86.099439775910369</v>
      </c>
      <c r="G195" s="301">
        <f>IFERROR(INDEX('QoL DATA'!$C$17:$WWY$228,MATCH($B195,'QoL DATA'!$A$17:$A$228,0),MATCH(G$3,'QoL DATA'!$C$16:$WWY$16,0)),"-")</f>
        <v>95.693277310924373</v>
      </c>
      <c r="H195" s="301">
        <f>IFERROR(INDEX('QoL DATA'!$C$17:$WWY$228,MATCH($B195,'QoL DATA'!$A$17:$A$228,0),MATCH(H$3,'QoL DATA'!$C$16:$WWY$16,0)),"-")</f>
        <v>4</v>
      </c>
      <c r="I195" s="301">
        <f>IFERROR(INDEX('QoL DATA'!$C$17:$WWY$228,MATCH($B195,'QoL DATA'!$A$17:$A$228,0),MATCH(I$3,'QoL DATA'!$C$16:$WWY$16,0)),"-")</f>
        <v>45.106980007015082</v>
      </c>
      <c r="J195" s="301">
        <f>IFERROR(INDEX('QoL DATA'!$C$17:$WWY$228,MATCH($B195,'QoL DATA'!$A$17:$A$228,0),MATCH(J$3,'QoL DATA'!$C$16:$WWY$16,0)),"-")</f>
        <v>97.724089635854341</v>
      </c>
      <c r="K195" s="301">
        <f>IFERROR(INDEX('QoL DATA'!$C$17:$WWY$228,MATCH($B195,'QoL DATA'!$A$17:$A$228,0),MATCH(K$3,'QoL DATA'!$C$16:$WWY$16,0)),"-")</f>
        <v>26.56</v>
      </c>
      <c r="L195" s="301">
        <f>IFERROR(INDEX('QoL DATA'!$C$17:$WWY$228,MATCH($B195,'QoL DATA'!$A$17:$A$228,0),MATCH(L$3,'QoL DATA'!$C$16:$WWY$16,0)),"-")</f>
        <v>3.753609239653513</v>
      </c>
      <c r="M195" s="301">
        <f>IFERROR(INDEX('QoL DATA'!$C$17:$WWY$228,MATCH($B195,'QoL DATA'!$A$17:$A$228,0),MATCH(M$3,'QoL DATA'!$C$16:$WWY$16,0)),"-")</f>
        <v>18.100000000000001</v>
      </c>
      <c r="N195" s="301">
        <f>IFERROR(INDEX('QoL DATA'!$C$17:$WWY$228,MATCH($B195,'QoL DATA'!$A$17:$A$228,0),MATCH(N$3,'QoL DATA'!$C$16:$WWY$16,0)),"-")</f>
        <v>38.4</v>
      </c>
      <c r="O195" s="301">
        <f>IFERROR(INDEX('QoL DATA'!$C$17:$WWY$228,MATCH($B195,'QoL DATA'!$A$17:$A$228,0),MATCH(O$3,'QoL DATA'!$C$16:$WWY$16,0)),"-")</f>
        <v>0.66966654714951601</v>
      </c>
      <c r="P195" s="301">
        <f>IFERROR(INDEX('QoL DATA'!$C$17:$WWY$228,MATCH($B195,'QoL DATA'!$A$17:$A$228,0),MATCH(P$3,'QoL DATA'!$C$16:$WWY$16,0)),"-")</f>
        <v>38.270308123249293</v>
      </c>
      <c r="Q195" s="301" t="str">
        <f>IFERROR(INDEX('QoL DATA'!$C$17:$WWY$228,MATCH($B195,'QoL DATA'!$A$17:$A$228,0),MATCH(Q$3,'QoL DATA'!$C$16:$WWY$16,0)),"-")</f>
        <v>-</v>
      </c>
      <c r="R195" s="301" t="str">
        <f>IFERROR(INDEX('QoL DATA'!$C$17:$WWY$228,MATCH($B195,'QoL DATA'!$A$17:$A$228,0),MATCH(R$3,'QoL DATA'!$C$16:$WWY$16,0)),"-")</f>
        <v>-</v>
      </c>
      <c r="S195" s="301">
        <f>IFERROR(INDEX('QoL DATA'!$C$17:$WWY$228,MATCH($B195,'QoL DATA'!$A$17:$A$228,0),MATCH(S$3,'QoL DATA'!$C$16:$WWY$16,0)),"-")</f>
        <v>107.60401721664275</v>
      </c>
      <c r="T195" s="301">
        <f>IFERROR(INDEX('QoL DATA'!$C$17:$WWY$228,MATCH($B195,'QoL DATA'!$A$17:$A$228,0),MATCH(T$3,'QoL DATA'!$C$16:$WWY$16,0)),"-")</f>
        <v>1.811529933481153</v>
      </c>
      <c r="U195" s="301">
        <f>IFERROR(INDEX('QoL DATA'!$C$17:$WWY$228,MATCH($B195,'QoL DATA'!$A$17:$A$228,0),MATCH(U$3,'QoL DATA'!$C$16:$WWY$16,0)),"-")</f>
        <v>35.000316197956238</v>
      </c>
      <c r="V195" s="301">
        <f>IFERROR(INDEX('QoL DATA'!$C$17:$WWY$228,MATCH($B195,'QoL DATA'!$A$17:$A$228,0),MATCH(V$3,'QoL DATA'!$C$16:$WWY$16,0)),"-")</f>
        <v>1.13565373228</v>
      </c>
      <c r="W195" s="301">
        <f>IFERROR(INDEX('QoL DATA'!$C$17:$WWY$228,MATCH($B195,'QoL DATA'!$A$17:$A$228,0),MATCH(W$3,'QoL DATA'!$C$16:$WWY$16,0)),"-")</f>
        <v>7.1837098293799997</v>
      </c>
      <c r="X195" s="301" t="str">
        <f>IFERROR(INDEX('QoL DATA'!$C$17:$WWY$228,MATCH($B195,'QoL DATA'!$A$17:$A$228,0),MATCH(X$3,'QoL DATA'!$C$16:$WWY$16,0)),"-")</f>
        <v>-</v>
      </c>
      <c r="Y195" s="301">
        <f>IFERROR(INDEX('QoL DATA'!$C$17:$WWY$228,MATCH($B195,'QoL DATA'!$A$17:$A$228,0),MATCH(Y$3,'QoL DATA'!$C$16:$WWY$16,0)),"-")</f>
        <v>1153.53</v>
      </c>
      <c r="Z195" s="301">
        <f>IFERROR(INDEX('QoL DATA'!$C$17:$WWY$228,MATCH($B195,'QoL DATA'!$A$17:$A$228,0),MATCH(Z$3,'QoL DATA'!$C$16:$WWY$16,0)),"-")</f>
        <v>5.25</v>
      </c>
      <c r="AA195" s="301">
        <f>IFERROR(INDEX('QoL DATA'!$C$17:$WWY$228,MATCH($B195,'QoL DATA'!$A$17:$A$228,0),MATCH(AA$3,'QoL DATA'!$C$16:$WWY$16,0)),"-")</f>
        <v>7.0047632390025233E-2</v>
      </c>
      <c r="AB195" s="301">
        <f>IFERROR(INDEX('QoL DATA'!$C$17:$WWY$228,MATCH($B195,'QoL DATA'!$A$17:$A$228,0),MATCH(AB$3,'QoL DATA'!$C$16:$WWY$16,0)),"-")</f>
        <v>1.48</v>
      </c>
      <c r="AC195" s="301">
        <f>IFERROR(INDEX('QoL DATA'!$C$17:$WWY$228,MATCH($B195,'QoL DATA'!$A$17:$A$228,0),MATCH(AC$3,'QoL DATA'!$C$16:$WWY$16,0)),"-")</f>
        <v>8085.75</v>
      </c>
      <c r="AD195" s="301">
        <f>IFERROR(INDEX('QoL DATA'!$C$17:$WWY$228,MATCH($B195,'QoL DATA'!$A$17:$A$228,0),MATCH(AD$3,'QoL DATA'!$C$16:$WWY$16,0)),"-")</f>
        <v>9.6732906702593464</v>
      </c>
      <c r="AE195" s="301">
        <f>IFERROR(INDEX('QoL DATA'!$C$17:$WWY$228,MATCH($B195,'QoL DATA'!$A$17:$A$228,0),MATCH(AE$3,'QoL DATA'!$C$16:$WWY$16,0)),"-")</f>
        <v>19.626769626769626</v>
      </c>
      <c r="AF195" s="301">
        <f>IFERROR(INDEX('QoL DATA'!$C$17:$WWY$228,MATCH($B195,'QoL DATA'!$A$17:$A$228,0),MATCH(AF$3,'QoL DATA'!$C$16:$WWY$16,0)),"-")</f>
        <v>15.1</v>
      </c>
      <c r="AG195" s="301">
        <f>IFERROR(INDEX('QoL DATA'!$C$17:$WWY$228,MATCH($B195,'QoL DATA'!$A$17:$A$228,0),MATCH(AG$3,'QoL DATA'!$C$16:$WWY$16,0)),"-")</f>
        <v>18.59</v>
      </c>
      <c r="AH195" s="301" t="str">
        <f>IFERROR(INDEX('QoL DATA'!$C$17:$WWY$228,MATCH($B195,'QoL DATA'!$A$17:$A$228,0),MATCH(AH$3,'QoL DATA'!$C$16:$WWY$16,0)),"-")</f>
        <v>-</v>
      </c>
      <c r="AI195" s="301">
        <f>IFERROR(INDEX('QoL DATA'!$C$17:$WWY$228,MATCH($B195,'QoL DATA'!$A$17:$A$228,0),MATCH(AI$3,'QoL DATA'!$C$16:$WWY$16,0)),"-")</f>
        <v>0.34489188231123719</v>
      </c>
      <c r="AJ195" s="301">
        <f>IFERROR(INDEX('QoL DATA'!$C$17:$WWY$228,MATCH($B195,'QoL DATA'!$A$17:$A$228,0),MATCH(AJ$3,'QoL DATA'!$C$16:$WWY$16,0)),"-")</f>
        <v>86.541865065347935</v>
      </c>
      <c r="AK195" s="301">
        <f>IFERROR(INDEX('QoL DATA'!$C$17:$WWY$228,MATCH($B195,'QoL DATA'!$A$17:$A$228,0),MATCH(AK$3,'QoL DATA'!$C$16:$WWY$16,0)),"-")</f>
        <v>33.82</v>
      </c>
      <c r="AL195" s="301">
        <f>IFERROR(INDEX('QoL DATA'!$C$17:$WWY$228,MATCH($B195,'QoL DATA'!$A$17:$A$228,0),MATCH(AL$3,'QoL DATA'!$C$16:$WWY$16,0)),"-")</f>
        <v>13.79</v>
      </c>
      <c r="AM195" s="301">
        <f>IFERROR(INDEX('QoL DATA'!$C$17:$WWY$228,MATCH($B195,'QoL DATA'!$A$17:$A$228,0),MATCH(AM$3,'QoL DATA'!$C$16:$WWY$16,0)),"-")</f>
        <v>6.9</v>
      </c>
      <c r="AN195" s="301">
        <f>IFERROR(INDEX('QoL DATA'!$C$17:$WWY$228,MATCH($B195,'QoL DATA'!$A$17:$A$228,0),MATCH(AN$3,'QoL DATA'!$C$16:$WWY$16,0)),"-")</f>
        <v>57.81</v>
      </c>
      <c r="AO195" s="301">
        <f>IFERROR(INDEX('QoL DATA'!$C$17:$WWY$228,MATCH($B195,'QoL DATA'!$A$17:$A$228,0),MATCH(AO$3,'QoL DATA'!$C$16:$WWY$16,0)),"-")</f>
        <v>2.0869785656841149</v>
      </c>
      <c r="AP195" s="301">
        <f>IFERROR(INDEX('QoL DATA'!$C$17:$WWY$228,MATCH($B195,'QoL DATA'!$A$17:$A$228,0),MATCH(AP$3,'QoL DATA'!$C$16:$WWY$16,0)),"-")</f>
        <v>74.62</v>
      </c>
      <c r="AQ195" s="301">
        <f>IFERROR(INDEX('QoL DATA'!$C$17:$WWY$228,MATCH($B195,'QoL DATA'!$A$17:$A$228,0),MATCH(AQ$3,'QoL DATA'!$C$16:$WWY$16,0)),"-")</f>
        <v>52.246256239600662</v>
      </c>
      <c r="AR195" s="301">
        <f>IFERROR(INDEX('QoL DATA'!$C$17:$WWY$228,MATCH($B195,'QoL DATA'!$A$17:$A$228,0),MATCH(AR$3,'QoL DATA'!$C$16:$WWY$16,0)),"-")</f>
        <v>3.72</v>
      </c>
      <c r="AS195" s="301">
        <f>IFERROR(INDEX('QoL DATA'!$C$17:$WWY$228,MATCH($B195,'QoL DATA'!$A$17:$A$228,0),MATCH(AS$3,'QoL DATA'!$C$16:$WWY$16,0)),"-")</f>
        <v>10.619641528465655</v>
      </c>
      <c r="AT195" s="301">
        <f>IFERROR(INDEX('QoL DATA'!$C$17:$WWY$228,MATCH($B195,'QoL DATA'!$A$17:$A$228,0),MATCH(AT$3,'QoL DATA'!$C$16:$WWY$16,0)),"-")</f>
        <v>33.5926589430142</v>
      </c>
      <c r="AU195" s="327"/>
    </row>
    <row r="196" spans="1:47">
      <c r="A196" s="325" t="str">
        <f>'TQoL Indexes'!B174</f>
        <v>Sveti Jurij v Slov. goricah</v>
      </c>
      <c r="B196" s="326">
        <f>'TQoL Indexes'!C174</f>
        <v>210</v>
      </c>
      <c r="C196" s="301">
        <f>IFERROR(INDEX('QoL DATA'!$C$17:$WWY$228,MATCH($B196,'QoL DATA'!$A$17:$A$228,0),MATCH(C$3,'QoL DATA'!$C$16:$WWY$16,0)),"-")</f>
        <v>94.3</v>
      </c>
      <c r="D196" s="301">
        <f>IFERROR(INDEX('QoL DATA'!$C$17:$WWY$228,MATCH($B196,'QoL DATA'!$A$17:$A$228,0),MATCH(D$3,'QoL DATA'!$C$16:$WWY$16,0)),"-")</f>
        <v>99.7</v>
      </c>
      <c r="E196" s="301">
        <f>IFERROR(INDEX('QoL DATA'!$C$17:$WWY$228,MATCH($B196,'QoL DATA'!$A$17:$A$228,0),MATCH(E$3,'QoL DATA'!$C$16:$WWY$16,0)),"-")</f>
        <v>521.4</v>
      </c>
      <c r="F196" s="301">
        <f>IFERROR(INDEX('QoL DATA'!$C$17:$WWY$228,MATCH($B196,'QoL DATA'!$A$17:$A$228,0),MATCH(F$3,'QoL DATA'!$C$16:$WWY$16,0)),"-")</f>
        <v>32.653061224489797</v>
      </c>
      <c r="G196" s="301">
        <f>IFERROR(INDEX('QoL DATA'!$C$17:$WWY$228,MATCH($B196,'QoL DATA'!$A$17:$A$228,0),MATCH(G$3,'QoL DATA'!$C$16:$WWY$16,0)),"-")</f>
        <v>90.223065970574282</v>
      </c>
      <c r="H196" s="301">
        <f>IFERROR(INDEX('QoL DATA'!$C$17:$WWY$228,MATCH($B196,'QoL DATA'!$A$17:$A$228,0),MATCH(H$3,'QoL DATA'!$C$16:$WWY$16,0)),"-")</f>
        <v>4</v>
      </c>
      <c r="I196" s="301">
        <f>IFERROR(INDEX('QoL DATA'!$C$17:$WWY$228,MATCH($B196,'QoL DATA'!$A$17:$A$228,0),MATCH(I$3,'QoL DATA'!$C$16:$WWY$16,0)),"-")</f>
        <v>32.331902718168813</v>
      </c>
      <c r="J196" s="301">
        <f>IFERROR(INDEX('QoL DATA'!$C$17:$WWY$228,MATCH($B196,'QoL DATA'!$A$17:$A$228,0),MATCH(J$3,'QoL DATA'!$C$16:$WWY$16,0)),"-")</f>
        <v>80.493592785951591</v>
      </c>
      <c r="K196" s="301">
        <f>IFERROR(INDEX('QoL DATA'!$C$17:$WWY$228,MATCH($B196,'QoL DATA'!$A$17:$A$228,0),MATCH(K$3,'QoL DATA'!$C$16:$WWY$16,0)),"-")</f>
        <v>67.66</v>
      </c>
      <c r="L196" s="301">
        <f>IFERROR(INDEX('QoL DATA'!$C$17:$WWY$228,MATCH($B196,'QoL DATA'!$A$17:$A$228,0),MATCH(L$3,'QoL DATA'!$C$16:$WWY$16,0)),"-")</f>
        <v>10.087719298245613</v>
      </c>
      <c r="M196" s="301">
        <f>IFERROR(INDEX('QoL DATA'!$C$17:$WWY$228,MATCH($B196,'QoL DATA'!$A$17:$A$228,0),MATCH(M$3,'QoL DATA'!$C$16:$WWY$16,0)),"-")</f>
        <v>13.5</v>
      </c>
      <c r="N196" s="301">
        <f>IFERROR(INDEX('QoL DATA'!$C$17:$WWY$228,MATCH($B196,'QoL DATA'!$A$17:$A$228,0),MATCH(N$3,'QoL DATA'!$C$16:$WWY$16,0)),"-")</f>
        <v>25.3</v>
      </c>
      <c r="O196" s="301">
        <f>IFERROR(INDEX('QoL DATA'!$C$17:$WWY$228,MATCH($B196,'QoL DATA'!$A$17:$A$228,0),MATCH(O$3,'QoL DATA'!$C$16:$WWY$16,0)),"-")</f>
        <v>0.30720419847328245</v>
      </c>
      <c r="P196" s="301">
        <f>IFERROR(INDEX('QoL DATA'!$C$17:$WWY$228,MATCH($B196,'QoL DATA'!$A$17:$A$228,0),MATCH(P$3,'QoL DATA'!$C$16:$WWY$16,0)),"-")</f>
        <v>37.873754152823921</v>
      </c>
      <c r="Q196" s="301" t="str">
        <f>IFERROR(INDEX('QoL DATA'!$C$17:$WWY$228,MATCH($B196,'QoL DATA'!$A$17:$A$228,0),MATCH(Q$3,'QoL DATA'!$C$16:$WWY$16,0)),"-")</f>
        <v>-</v>
      </c>
      <c r="R196" s="301" t="str">
        <f>IFERROR(INDEX('QoL DATA'!$C$17:$WWY$228,MATCH($B196,'QoL DATA'!$A$17:$A$228,0),MATCH(R$3,'QoL DATA'!$C$16:$WWY$16,0)),"-")</f>
        <v>-</v>
      </c>
      <c r="S196" s="301">
        <f>IFERROR(INDEX('QoL DATA'!$C$17:$WWY$228,MATCH($B196,'QoL DATA'!$A$17:$A$228,0),MATCH(S$3,'QoL DATA'!$C$16:$WWY$16,0)),"-")</f>
        <v>48.007681228996638</v>
      </c>
      <c r="T196" s="301">
        <f>IFERROR(INDEX('QoL DATA'!$C$17:$WWY$228,MATCH($B196,'QoL DATA'!$A$17:$A$228,0),MATCH(T$3,'QoL DATA'!$C$16:$WWY$16,0)),"-")</f>
        <v>1.5948814299497283</v>
      </c>
      <c r="U196" s="301">
        <f>IFERROR(INDEX('QoL DATA'!$C$17:$WWY$228,MATCH($B196,'QoL DATA'!$A$17:$A$228,0),MATCH(U$3,'QoL DATA'!$C$16:$WWY$16,0)),"-")</f>
        <v>27.853741589473799</v>
      </c>
      <c r="V196" s="301">
        <f>IFERROR(INDEX('QoL DATA'!$C$17:$WWY$228,MATCH($B196,'QoL DATA'!$A$17:$A$228,0),MATCH(V$3,'QoL DATA'!$C$16:$WWY$16,0)),"-")</f>
        <v>0.765991778786</v>
      </c>
      <c r="W196" s="301">
        <f>IFERROR(INDEX('QoL DATA'!$C$17:$WWY$228,MATCH($B196,'QoL DATA'!$A$17:$A$228,0),MATCH(W$3,'QoL DATA'!$C$16:$WWY$16,0)),"-")</f>
        <v>98.389718679799998</v>
      </c>
      <c r="X196" s="301" t="str">
        <f>IFERROR(INDEX('QoL DATA'!$C$17:$WWY$228,MATCH($B196,'QoL DATA'!$A$17:$A$228,0),MATCH(X$3,'QoL DATA'!$C$16:$WWY$16,0)),"-")</f>
        <v>-</v>
      </c>
      <c r="Y196" s="301">
        <f>IFERROR(INDEX('QoL DATA'!$C$17:$WWY$228,MATCH($B196,'QoL DATA'!$A$17:$A$228,0),MATCH(Y$3,'QoL DATA'!$C$16:$WWY$16,0)),"-")</f>
        <v>936.04</v>
      </c>
      <c r="Z196" s="301">
        <f>IFERROR(INDEX('QoL DATA'!$C$17:$WWY$228,MATCH($B196,'QoL DATA'!$A$17:$A$228,0),MATCH(Z$3,'QoL DATA'!$C$16:$WWY$16,0)),"-")</f>
        <v>5.55</v>
      </c>
      <c r="AA196" s="301">
        <f>IFERROR(INDEX('QoL DATA'!$C$17:$WWY$228,MATCH($B196,'QoL DATA'!$A$17:$A$228,0),MATCH(AA$3,'QoL DATA'!$C$16:$WWY$16,0)),"-")</f>
        <v>4.7982342497960753E-2</v>
      </c>
      <c r="AB196" s="301">
        <f>IFERROR(INDEX('QoL DATA'!$C$17:$WWY$228,MATCH($B196,'QoL DATA'!$A$17:$A$228,0),MATCH(AB$3,'QoL DATA'!$C$16:$WWY$16,0)),"-")</f>
        <v>0.86</v>
      </c>
      <c r="AC196" s="301">
        <f>IFERROR(INDEX('QoL DATA'!$C$17:$WWY$228,MATCH($B196,'QoL DATA'!$A$17:$A$228,0),MATCH(AC$3,'QoL DATA'!$C$16:$WWY$16,0)),"-")</f>
        <v>8153.05</v>
      </c>
      <c r="AD196" s="301">
        <f>IFERROR(INDEX('QoL DATA'!$C$17:$WWY$228,MATCH($B196,'QoL DATA'!$A$17:$A$228,0),MATCH(AD$3,'QoL DATA'!$C$16:$WWY$16,0)),"-")</f>
        <v>5.6791066144888802</v>
      </c>
      <c r="AE196" s="301">
        <f>IFERROR(INDEX('QoL DATA'!$C$17:$WWY$228,MATCH($B196,'QoL DATA'!$A$17:$A$228,0),MATCH(AE$3,'QoL DATA'!$C$16:$WWY$16,0)),"-")</f>
        <v>20.583038869257951</v>
      </c>
      <c r="AF196" s="301">
        <f>IFERROR(INDEX('QoL DATA'!$C$17:$WWY$228,MATCH($B196,'QoL DATA'!$A$17:$A$228,0),MATCH(AF$3,'QoL DATA'!$C$16:$WWY$16,0)),"-")</f>
        <v>16.5</v>
      </c>
      <c r="AG196" s="301">
        <f>IFERROR(INDEX('QoL DATA'!$C$17:$WWY$228,MATCH($B196,'QoL DATA'!$A$17:$A$228,0),MATCH(AG$3,'QoL DATA'!$C$16:$WWY$16,0)),"-")</f>
        <v>17.75</v>
      </c>
      <c r="AH196" s="301" t="str">
        <f>IFERROR(INDEX('QoL DATA'!$C$17:$WWY$228,MATCH($B196,'QoL DATA'!$A$17:$A$228,0),MATCH(AH$3,'QoL DATA'!$C$16:$WWY$16,0)),"-")</f>
        <v>-</v>
      </c>
      <c r="AI196" s="301">
        <f>IFERROR(INDEX('QoL DATA'!$C$17:$WWY$228,MATCH($B196,'QoL DATA'!$A$17:$A$228,0),MATCH(AI$3,'QoL DATA'!$C$16:$WWY$16,0)),"-")</f>
        <v>0</v>
      </c>
      <c r="AJ196" s="301">
        <f>IFERROR(INDEX('QoL DATA'!$C$17:$WWY$228,MATCH($B196,'QoL DATA'!$A$17:$A$228,0),MATCH(AJ$3,'QoL DATA'!$C$16:$WWY$16,0)),"-")</f>
        <v>81.231414157591274</v>
      </c>
      <c r="AK196" s="301">
        <f>IFERROR(INDEX('QoL DATA'!$C$17:$WWY$228,MATCH($B196,'QoL DATA'!$A$17:$A$228,0),MATCH(AK$3,'QoL DATA'!$C$16:$WWY$16,0)),"-")</f>
        <v>48.84</v>
      </c>
      <c r="AL196" s="301">
        <f>IFERROR(INDEX('QoL DATA'!$C$17:$WWY$228,MATCH($B196,'QoL DATA'!$A$17:$A$228,0),MATCH(AL$3,'QoL DATA'!$C$16:$WWY$16,0)),"-")</f>
        <v>14.63</v>
      </c>
      <c r="AM196" s="301">
        <f>IFERROR(INDEX('QoL DATA'!$C$17:$WWY$228,MATCH($B196,'QoL DATA'!$A$17:$A$228,0),MATCH(AM$3,'QoL DATA'!$C$16:$WWY$16,0)),"-")</f>
        <v>7.3</v>
      </c>
      <c r="AN196" s="301">
        <f>IFERROR(INDEX('QoL DATA'!$C$17:$WWY$228,MATCH($B196,'QoL DATA'!$A$17:$A$228,0),MATCH(AN$3,'QoL DATA'!$C$16:$WWY$16,0)),"-")</f>
        <v>58.32</v>
      </c>
      <c r="AO196" s="301">
        <f>IFERROR(INDEX('QoL DATA'!$C$17:$WWY$228,MATCH($B196,'QoL DATA'!$A$17:$A$228,0),MATCH(AO$3,'QoL DATA'!$C$16:$WWY$16,0)),"-")</f>
        <v>2.777902270103886</v>
      </c>
      <c r="AP196" s="301">
        <f>IFERROR(INDEX('QoL DATA'!$C$17:$WWY$228,MATCH($B196,'QoL DATA'!$A$17:$A$228,0),MATCH(AP$3,'QoL DATA'!$C$16:$WWY$16,0)),"-")</f>
        <v>86.16</v>
      </c>
      <c r="AQ196" s="301">
        <f>IFERROR(INDEX('QoL DATA'!$C$17:$WWY$228,MATCH($B196,'QoL DATA'!$A$17:$A$228,0),MATCH(AQ$3,'QoL DATA'!$C$16:$WWY$16,0)),"-")</f>
        <v>48.495370370370374</v>
      </c>
      <c r="AR196" s="301">
        <f>IFERROR(INDEX('QoL DATA'!$C$17:$WWY$228,MATCH($B196,'QoL DATA'!$A$17:$A$228,0),MATCH(AR$3,'QoL DATA'!$C$16:$WWY$16,0)),"-")</f>
        <v>3.57</v>
      </c>
      <c r="AS196" s="301">
        <f>IFERROR(INDEX('QoL DATA'!$C$17:$WWY$228,MATCH($B196,'QoL DATA'!$A$17:$A$228,0),MATCH(AS$3,'QoL DATA'!$C$16:$WWY$16,0)),"-")</f>
        <v>8.2709217705065132</v>
      </c>
      <c r="AT196" s="301">
        <f>IFERROR(INDEX('QoL DATA'!$C$17:$WWY$228,MATCH($B196,'QoL DATA'!$A$17:$A$228,0),MATCH(AT$3,'QoL DATA'!$C$16:$WWY$16,0)),"-")</f>
        <v>25.197327758313421</v>
      </c>
      <c r="AU196" s="327"/>
    </row>
    <row r="197" spans="1:47">
      <c r="A197" s="325" t="str">
        <f>'TQoL Indexes'!B175</f>
        <v>Sveti Tomaž</v>
      </c>
      <c r="B197" s="326">
        <f>'TQoL Indexes'!C175</f>
        <v>205</v>
      </c>
      <c r="C197" s="301">
        <f>IFERROR(INDEX('QoL DATA'!$C$17:$WWY$228,MATCH($B197,'QoL DATA'!$A$17:$A$228,0),MATCH(C$3,'QoL DATA'!$C$16:$WWY$16,0)),"-")</f>
        <v>61.224489795918366</v>
      </c>
      <c r="D197" s="301">
        <f>IFERROR(INDEX('QoL DATA'!$C$17:$WWY$228,MATCH($B197,'QoL DATA'!$A$17:$A$228,0),MATCH(D$3,'QoL DATA'!$C$16:$WWY$16,0)),"-")</f>
        <v>86.9</v>
      </c>
      <c r="E197" s="301">
        <f>IFERROR(INDEX('QoL DATA'!$C$17:$WWY$228,MATCH($B197,'QoL DATA'!$A$17:$A$228,0),MATCH(E$3,'QoL DATA'!$C$16:$WWY$16,0)),"-")</f>
        <v>521.4</v>
      </c>
      <c r="F197" s="301">
        <f>IFERROR(INDEX('QoL DATA'!$C$17:$WWY$228,MATCH($B197,'QoL DATA'!$A$17:$A$228,0),MATCH(F$3,'QoL DATA'!$C$16:$WWY$16,0)),"-")</f>
        <v>3.9467192895905279</v>
      </c>
      <c r="G197" s="301">
        <f>IFERROR(INDEX('QoL DATA'!$C$17:$WWY$228,MATCH($B197,'QoL DATA'!$A$17:$A$228,0),MATCH(G$3,'QoL DATA'!$C$16:$WWY$16,0)),"-")</f>
        <v>93.389245189935863</v>
      </c>
      <c r="H197" s="301">
        <f>IFERROR(INDEX('QoL DATA'!$C$17:$WWY$228,MATCH($B197,'QoL DATA'!$A$17:$A$228,0),MATCH(H$3,'QoL DATA'!$C$16:$WWY$16,0)),"-")</f>
        <v>4</v>
      </c>
      <c r="I197" s="301">
        <f>IFERROR(INDEX('QoL DATA'!$C$17:$WWY$228,MATCH($B197,'QoL DATA'!$A$17:$A$228,0),MATCH(I$3,'QoL DATA'!$C$16:$WWY$16,0)),"-")</f>
        <v>53.300248138957819</v>
      </c>
      <c r="J197" s="301">
        <f>IFERROR(INDEX('QoL DATA'!$C$17:$WWY$228,MATCH($B197,'QoL DATA'!$A$17:$A$228,0),MATCH(J$3,'QoL DATA'!$C$16:$WWY$16,0)),"-")</f>
        <v>13.22150962012827</v>
      </c>
      <c r="K197" s="301">
        <f>IFERROR(INDEX('QoL DATA'!$C$17:$WWY$228,MATCH($B197,'QoL DATA'!$A$17:$A$228,0),MATCH(K$3,'QoL DATA'!$C$16:$WWY$16,0)),"-")</f>
        <v>86.4</v>
      </c>
      <c r="L197" s="301">
        <f>IFERROR(INDEX('QoL DATA'!$C$17:$WWY$228,MATCH($B197,'QoL DATA'!$A$17:$A$228,0),MATCH(L$3,'QoL DATA'!$C$16:$WWY$16,0)),"-")</f>
        <v>1.7150395778364116</v>
      </c>
      <c r="M197" s="301">
        <f>IFERROR(INDEX('QoL DATA'!$C$17:$WWY$228,MATCH($B197,'QoL DATA'!$A$17:$A$228,0),MATCH(M$3,'QoL DATA'!$C$16:$WWY$16,0)),"-")</f>
        <v>9.3000000000000007</v>
      </c>
      <c r="N197" s="301">
        <f>IFERROR(INDEX('QoL DATA'!$C$17:$WWY$228,MATCH($B197,'QoL DATA'!$A$17:$A$228,0),MATCH(N$3,'QoL DATA'!$C$16:$WWY$16,0)),"-")</f>
        <v>13.4</v>
      </c>
      <c r="O197" s="301">
        <f>IFERROR(INDEX('QoL DATA'!$C$17:$WWY$228,MATCH($B197,'QoL DATA'!$A$17:$A$228,0),MATCH(O$3,'QoL DATA'!$C$16:$WWY$16,0)),"-")</f>
        <v>0.42571001494768312</v>
      </c>
      <c r="P197" s="301">
        <f>IFERROR(INDEX('QoL DATA'!$C$17:$WWY$228,MATCH($B197,'QoL DATA'!$A$17:$A$228,0),MATCH(P$3,'QoL DATA'!$C$16:$WWY$16,0)),"-")</f>
        <v>37.691169215589539</v>
      </c>
      <c r="Q197" s="301" t="str">
        <f>IFERROR(INDEX('QoL DATA'!$C$17:$WWY$228,MATCH($B197,'QoL DATA'!$A$17:$A$228,0),MATCH(Q$3,'QoL DATA'!$C$16:$WWY$16,0)),"-")</f>
        <v>-</v>
      </c>
      <c r="R197" s="301" t="str">
        <f>IFERROR(INDEX('QoL DATA'!$C$17:$WWY$228,MATCH($B197,'QoL DATA'!$A$17:$A$228,0),MATCH(R$3,'QoL DATA'!$C$16:$WWY$16,0)),"-")</f>
        <v>-</v>
      </c>
      <c r="S197" s="301">
        <f>IFERROR(INDEX('QoL DATA'!$C$17:$WWY$228,MATCH($B197,'QoL DATA'!$A$17:$A$228,0),MATCH(S$3,'QoL DATA'!$C$16:$WWY$16,0)),"-")</f>
        <v>50.050050050050046</v>
      </c>
      <c r="T197" s="301">
        <f>IFERROR(INDEX('QoL DATA'!$C$17:$WWY$228,MATCH($B197,'QoL DATA'!$A$17:$A$228,0),MATCH(T$3,'QoL DATA'!$C$16:$WWY$16,0)),"-")</f>
        <v>4.2673461635857182</v>
      </c>
      <c r="U197" s="301">
        <f>IFERROR(INDEX('QoL DATA'!$C$17:$WWY$228,MATCH($B197,'QoL DATA'!$A$17:$A$228,0),MATCH(U$3,'QoL DATA'!$C$16:$WWY$16,0)),"-")</f>
        <v>35.813841391616968</v>
      </c>
      <c r="V197" s="301">
        <f>IFERROR(INDEX('QoL DATA'!$C$17:$WWY$228,MATCH($B197,'QoL DATA'!$A$17:$A$228,0),MATCH(V$3,'QoL DATA'!$C$16:$WWY$16,0)),"-")</f>
        <v>0.82340936035300005</v>
      </c>
      <c r="W197" s="301">
        <f>IFERROR(INDEX('QoL DATA'!$C$17:$WWY$228,MATCH($B197,'QoL DATA'!$A$17:$A$228,0),MATCH(W$3,'QoL DATA'!$C$16:$WWY$16,0)),"-")</f>
        <v>0</v>
      </c>
      <c r="X197" s="301" t="str">
        <f>IFERROR(INDEX('QoL DATA'!$C$17:$WWY$228,MATCH($B197,'QoL DATA'!$A$17:$A$228,0),MATCH(X$3,'QoL DATA'!$C$16:$WWY$16,0)),"-")</f>
        <v>-</v>
      </c>
      <c r="Y197" s="301">
        <f>IFERROR(INDEX('QoL DATA'!$C$17:$WWY$228,MATCH($B197,'QoL DATA'!$A$17:$A$228,0),MATCH(Y$3,'QoL DATA'!$C$16:$WWY$16,0)),"-")</f>
        <v>1160.18</v>
      </c>
      <c r="Z197" s="301">
        <f>IFERROR(INDEX('QoL DATA'!$C$17:$WWY$228,MATCH($B197,'QoL DATA'!$A$17:$A$228,0),MATCH(Z$3,'QoL DATA'!$C$16:$WWY$16,0)),"-")</f>
        <v>5.55</v>
      </c>
      <c r="AA197" s="301">
        <f>IFERROR(INDEX('QoL DATA'!$C$17:$WWY$228,MATCH($B197,'QoL DATA'!$A$17:$A$228,0),MATCH(AA$3,'QoL DATA'!$C$16:$WWY$16,0)),"-")</f>
        <v>0</v>
      </c>
      <c r="AB197" s="301">
        <f>IFERROR(INDEX('QoL DATA'!$C$17:$WWY$228,MATCH($B197,'QoL DATA'!$A$17:$A$228,0),MATCH(AB$3,'QoL DATA'!$C$16:$WWY$16,0)),"-")</f>
        <v>0.39</v>
      </c>
      <c r="AC197" s="301">
        <f>IFERROR(INDEX('QoL DATA'!$C$17:$WWY$228,MATCH($B197,'QoL DATA'!$A$17:$A$228,0),MATCH(AC$3,'QoL DATA'!$C$16:$WWY$16,0)),"-")</f>
        <v>8887</v>
      </c>
      <c r="AD197" s="301">
        <f>IFERROR(INDEX('QoL DATA'!$C$17:$WWY$228,MATCH($B197,'QoL DATA'!$A$17:$A$228,0),MATCH(AD$3,'QoL DATA'!$C$16:$WWY$16,0)),"-")</f>
        <v>10.818608005769924</v>
      </c>
      <c r="AE197" s="301">
        <f>IFERROR(INDEX('QoL DATA'!$C$17:$WWY$228,MATCH($B197,'QoL DATA'!$A$17:$A$228,0),MATCH(AE$3,'QoL DATA'!$C$16:$WWY$16,0)),"-")</f>
        <v>18.189806678383128</v>
      </c>
      <c r="AF197" s="301">
        <f>IFERROR(INDEX('QoL DATA'!$C$17:$WWY$228,MATCH($B197,'QoL DATA'!$A$17:$A$228,0),MATCH(AF$3,'QoL DATA'!$C$16:$WWY$16,0)),"-")</f>
        <v>16.5</v>
      </c>
      <c r="AG197" s="301">
        <f>IFERROR(INDEX('QoL DATA'!$C$17:$WWY$228,MATCH($B197,'QoL DATA'!$A$17:$A$228,0),MATCH(AG$3,'QoL DATA'!$C$16:$WWY$16,0)),"-")</f>
        <v>19.920000000000002</v>
      </c>
      <c r="AH197" s="301" t="str">
        <f>IFERROR(INDEX('QoL DATA'!$C$17:$WWY$228,MATCH($B197,'QoL DATA'!$A$17:$A$228,0),MATCH(AH$3,'QoL DATA'!$C$16:$WWY$16,0)),"-")</f>
        <v>-</v>
      </c>
      <c r="AI197" s="301">
        <f>IFERROR(INDEX('QoL DATA'!$C$17:$WWY$228,MATCH($B197,'QoL DATA'!$A$17:$A$228,0),MATCH(AI$3,'QoL DATA'!$C$16:$WWY$16,0)),"-")</f>
        <v>34.244101040118871</v>
      </c>
      <c r="AJ197" s="301">
        <f>IFERROR(INDEX('QoL DATA'!$C$17:$WWY$228,MATCH($B197,'QoL DATA'!$A$17:$A$228,0),MATCH(AJ$3,'QoL DATA'!$C$16:$WWY$16,0)),"-")</f>
        <v>26.319543092783505</v>
      </c>
      <c r="AK197" s="301">
        <f>IFERROR(INDEX('QoL DATA'!$C$17:$WWY$228,MATCH($B197,'QoL DATA'!$A$17:$A$228,0),MATCH(AK$3,'QoL DATA'!$C$16:$WWY$16,0)),"-")</f>
        <v>8.64</v>
      </c>
      <c r="AL197" s="301">
        <f>IFERROR(INDEX('QoL DATA'!$C$17:$WWY$228,MATCH($B197,'QoL DATA'!$A$17:$A$228,0),MATCH(AL$3,'QoL DATA'!$C$16:$WWY$16,0)),"-")</f>
        <v>16.14</v>
      </c>
      <c r="AM197" s="301">
        <f>IFERROR(INDEX('QoL DATA'!$C$17:$WWY$228,MATCH($B197,'QoL DATA'!$A$17:$A$228,0),MATCH(AM$3,'QoL DATA'!$C$16:$WWY$16,0)),"-")</f>
        <v>7.3</v>
      </c>
      <c r="AN197" s="301">
        <f>IFERROR(INDEX('QoL DATA'!$C$17:$WWY$228,MATCH($B197,'QoL DATA'!$A$17:$A$228,0),MATCH(AN$3,'QoL DATA'!$C$16:$WWY$16,0)),"-")</f>
        <v>53.17</v>
      </c>
      <c r="AO197" s="301">
        <f>IFERROR(INDEX('QoL DATA'!$C$17:$WWY$228,MATCH($B197,'QoL DATA'!$A$17:$A$228,0),MATCH(AO$3,'QoL DATA'!$C$16:$WWY$16,0)),"-")</f>
        <v>2.777902270103886</v>
      </c>
      <c r="AP197" s="301">
        <f>IFERROR(INDEX('QoL DATA'!$C$17:$WWY$228,MATCH($B197,'QoL DATA'!$A$17:$A$228,0),MATCH(AP$3,'QoL DATA'!$C$16:$WWY$16,0)),"-")</f>
        <v>75.08</v>
      </c>
      <c r="AQ197" s="301">
        <f>IFERROR(INDEX('QoL DATA'!$C$17:$WWY$228,MATCH($B197,'QoL DATA'!$A$17:$A$228,0),MATCH(AQ$3,'QoL DATA'!$C$16:$WWY$16,0)),"-")</f>
        <v>56.725888324873097</v>
      </c>
      <c r="AR197" s="301">
        <f>IFERROR(INDEX('QoL DATA'!$C$17:$WWY$228,MATCH($B197,'QoL DATA'!$A$17:$A$228,0),MATCH(AR$3,'QoL DATA'!$C$16:$WWY$16,0)),"-")</f>
        <v>3.57</v>
      </c>
      <c r="AS197" s="301">
        <f>IFERROR(INDEX('QoL DATA'!$C$17:$WWY$228,MATCH($B197,'QoL DATA'!$A$17:$A$228,0),MATCH(AS$3,'QoL DATA'!$C$16:$WWY$16,0)),"-")</f>
        <v>2.7041218059171372</v>
      </c>
      <c r="AT197" s="301">
        <f>IFERROR(INDEX('QoL DATA'!$C$17:$WWY$228,MATCH($B197,'QoL DATA'!$A$17:$A$228,0),MATCH(AT$3,'QoL DATA'!$C$16:$WWY$16,0)),"-")</f>
        <v>33.065563139613268</v>
      </c>
      <c r="AU197" s="327"/>
    </row>
    <row r="198" spans="1:47">
      <c r="A198" s="325" t="str">
        <f>'TQoL Indexes'!B176</f>
        <v>Šalovci</v>
      </c>
      <c r="B198" s="326">
        <f>'TQoL Indexes'!C176</f>
        <v>33</v>
      </c>
      <c r="C198" s="301">
        <f>IFERROR(INDEX('QoL DATA'!$C$17:$WWY$228,MATCH($B198,'QoL DATA'!$A$17:$A$228,0),MATCH(C$3,'QoL DATA'!$C$16:$WWY$16,0)),"-")</f>
        <v>81.372549019607845</v>
      </c>
      <c r="D198" s="301">
        <f>IFERROR(INDEX('QoL DATA'!$C$17:$WWY$228,MATCH($B198,'QoL DATA'!$A$17:$A$228,0),MATCH(D$3,'QoL DATA'!$C$16:$WWY$16,0)),"-")</f>
        <v>91.6</v>
      </c>
      <c r="E198" s="301">
        <f>IFERROR(INDEX('QoL DATA'!$C$17:$WWY$228,MATCH($B198,'QoL DATA'!$A$17:$A$228,0),MATCH(E$3,'QoL DATA'!$C$16:$WWY$16,0)),"-")</f>
        <v>416.1</v>
      </c>
      <c r="F198" s="301">
        <f>IFERROR(INDEX('QoL DATA'!$C$17:$WWY$228,MATCH($B198,'QoL DATA'!$A$17:$A$228,0),MATCH(F$3,'QoL DATA'!$C$16:$WWY$16,0)),"-")</f>
        <v>0</v>
      </c>
      <c r="G198" s="301">
        <f>IFERROR(INDEX('QoL DATA'!$C$17:$WWY$228,MATCH($B198,'QoL DATA'!$A$17:$A$228,0),MATCH(G$3,'QoL DATA'!$C$16:$WWY$16,0)),"-")</f>
        <v>68.683274021352318</v>
      </c>
      <c r="H198" s="301">
        <f>IFERROR(INDEX('QoL DATA'!$C$17:$WWY$228,MATCH($B198,'QoL DATA'!$A$17:$A$228,0),MATCH(H$3,'QoL DATA'!$C$16:$WWY$16,0)),"-")</f>
        <v>4</v>
      </c>
      <c r="I198" s="301">
        <f>IFERROR(INDEX('QoL DATA'!$C$17:$WWY$228,MATCH($B198,'QoL DATA'!$A$17:$A$228,0),MATCH(I$3,'QoL DATA'!$C$16:$WWY$16,0)),"-")</f>
        <v>0</v>
      </c>
      <c r="J198" s="301">
        <f>IFERROR(INDEX('QoL DATA'!$C$17:$WWY$228,MATCH($B198,'QoL DATA'!$A$17:$A$228,0),MATCH(J$3,'QoL DATA'!$C$16:$WWY$16,0)),"-")</f>
        <v>56.797153024911026</v>
      </c>
      <c r="K198" s="301">
        <f>IFERROR(INDEX('QoL DATA'!$C$17:$WWY$228,MATCH($B198,'QoL DATA'!$A$17:$A$228,0),MATCH(K$3,'QoL DATA'!$C$16:$WWY$16,0)),"-")</f>
        <v>23.59</v>
      </c>
      <c r="L198" s="301">
        <f>IFERROR(INDEX('QoL DATA'!$C$17:$WWY$228,MATCH($B198,'QoL DATA'!$A$17:$A$228,0),MATCH(L$3,'QoL DATA'!$C$16:$WWY$16,0)),"-")</f>
        <v>21.09090909090909</v>
      </c>
      <c r="M198" s="301">
        <f>IFERROR(INDEX('QoL DATA'!$C$17:$WWY$228,MATCH($B198,'QoL DATA'!$A$17:$A$228,0),MATCH(M$3,'QoL DATA'!$C$16:$WWY$16,0)),"-")</f>
        <v>16.5</v>
      </c>
      <c r="N198" s="301">
        <f>IFERROR(INDEX('QoL DATA'!$C$17:$WWY$228,MATCH($B198,'QoL DATA'!$A$17:$A$228,0),MATCH(N$3,'QoL DATA'!$C$16:$WWY$16,0)),"-")</f>
        <v>31.1</v>
      </c>
      <c r="O198" s="301">
        <f>IFERROR(INDEX('QoL DATA'!$C$17:$WWY$228,MATCH($B198,'QoL DATA'!$A$17:$A$228,0),MATCH(O$3,'QoL DATA'!$C$16:$WWY$16,0)),"-")</f>
        <v>0.56886314265025351</v>
      </c>
      <c r="P198" s="301">
        <f>IFERROR(INDEX('QoL DATA'!$C$17:$WWY$228,MATCH($B198,'QoL DATA'!$A$17:$A$228,0),MATCH(P$3,'QoL DATA'!$C$16:$WWY$16,0)),"-")</f>
        <v>6.4056939501779357</v>
      </c>
      <c r="Q198" s="301" t="str">
        <f>IFERROR(INDEX('QoL DATA'!$C$17:$WWY$228,MATCH($B198,'QoL DATA'!$A$17:$A$228,0),MATCH(Q$3,'QoL DATA'!$C$16:$WWY$16,0)),"-")</f>
        <v>-</v>
      </c>
      <c r="R198" s="301" t="str">
        <f>IFERROR(INDEX('QoL DATA'!$C$17:$WWY$228,MATCH($B198,'QoL DATA'!$A$17:$A$228,0),MATCH(R$3,'QoL DATA'!$C$16:$WWY$16,0)),"-")</f>
        <v>-</v>
      </c>
      <c r="S198" s="301">
        <f>IFERROR(INDEX('QoL DATA'!$C$17:$WWY$228,MATCH($B198,'QoL DATA'!$A$17:$A$228,0),MATCH(S$3,'QoL DATA'!$C$16:$WWY$16,0)),"-")</f>
        <v>361.5328994938539</v>
      </c>
      <c r="T198" s="301">
        <f>IFERROR(INDEX('QoL DATA'!$C$17:$WWY$228,MATCH($B198,'QoL DATA'!$A$17:$A$228,0),MATCH(T$3,'QoL DATA'!$C$16:$WWY$16,0)),"-")</f>
        <v>4.1108282354665002</v>
      </c>
      <c r="U198" s="301">
        <f>IFERROR(INDEX('QoL DATA'!$C$17:$WWY$228,MATCH($B198,'QoL DATA'!$A$17:$A$228,0),MATCH(U$3,'QoL DATA'!$C$16:$WWY$16,0)),"-")</f>
        <v>47.045442411524192</v>
      </c>
      <c r="V198" s="301">
        <f>IFERROR(INDEX('QoL DATA'!$C$17:$WWY$228,MATCH($B198,'QoL DATA'!$A$17:$A$228,0),MATCH(V$3,'QoL DATA'!$C$16:$WWY$16,0)),"-")</f>
        <v>1.9771881069599999</v>
      </c>
      <c r="W198" s="301">
        <f>IFERROR(INDEX('QoL DATA'!$C$17:$WWY$228,MATCH($B198,'QoL DATA'!$A$17:$A$228,0),MATCH(W$3,'QoL DATA'!$C$16:$WWY$16,0)),"-")</f>
        <v>99.977496702099998</v>
      </c>
      <c r="X198" s="301" t="str">
        <f>IFERROR(INDEX('QoL DATA'!$C$17:$WWY$228,MATCH($B198,'QoL DATA'!$A$17:$A$228,0),MATCH(X$3,'QoL DATA'!$C$16:$WWY$16,0)),"-")</f>
        <v>-</v>
      </c>
      <c r="Y198" s="301">
        <f>IFERROR(INDEX('QoL DATA'!$C$17:$WWY$228,MATCH($B198,'QoL DATA'!$A$17:$A$228,0),MATCH(Y$3,'QoL DATA'!$C$16:$WWY$16,0)),"-")</f>
        <v>1154.58</v>
      </c>
      <c r="Z198" s="301">
        <f>IFERROR(INDEX('QoL DATA'!$C$17:$WWY$228,MATCH($B198,'QoL DATA'!$A$17:$A$228,0),MATCH(Z$3,'QoL DATA'!$C$16:$WWY$16,0)),"-")</f>
        <v>6.56</v>
      </c>
      <c r="AA198" s="301">
        <f>IFERROR(INDEX('QoL DATA'!$C$17:$WWY$228,MATCH($B198,'QoL DATA'!$A$17:$A$228,0),MATCH(AA$3,'QoL DATA'!$C$16:$WWY$16,0)),"-")</f>
        <v>1.7177408272639826E-2</v>
      </c>
      <c r="AB198" s="301">
        <f>IFERROR(INDEX('QoL DATA'!$C$17:$WWY$228,MATCH($B198,'QoL DATA'!$A$17:$A$228,0),MATCH(AB$3,'QoL DATA'!$C$16:$WWY$16,0)),"-")</f>
        <v>0.57999999999999996</v>
      </c>
      <c r="AC198" s="301">
        <f>IFERROR(INDEX('QoL DATA'!$C$17:$WWY$228,MATCH($B198,'QoL DATA'!$A$17:$A$228,0),MATCH(AC$3,'QoL DATA'!$C$16:$WWY$16,0)),"-")</f>
        <v>7907.21</v>
      </c>
      <c r="AD198" s="301">
        <f>IFERROR(INDEX('QoL DATA'!$C$17:$WWY$228,MATCH($B198,'QoL DATA'!$A$17:$A$228,0),MATCH(AD$3,'QoL DATA'!$C$16:$WWY$16,0)),"-")</f>
        <v>11.210762331838566</v>
      </c>
      <c r="AE198" s="301">
        <f>IFERROR(INDEX('QoL DATA'!$C$17:$WWY$228,MATCH($B198,'QoL DATA'!$A$17:$A$228,0),MATCH(AE$3,'QoL DATA'!$C$16:$WWY$16,0)),"-")</f>
        <v>13.601036269430052</v>
      </c>
      <c r="AF198" s="301">
        <f>IFERROR(INDEX('QoL DATA'!$C$17:$WWY$228,MATCH($B198,'QoL DATA'!$A$17:$A$228,0),MATCH(AF$3,'QoL DATA'!$C$16:$WWY$16,0)),"-")</f>
        <v>15.1</v>
      </c>
      <c r="AG198" s="301">
        <f>IFERROR(INDEX('QoL DATA'!$C$17:$WWY$228,MATCH($B198,'QoL DATA'!$A$17:$A$228,0),MATCH(AG$3,'QoL DATA'!$C$16:$WWY$16,0)),"-")</f>
        <v>11.67</v>
      </c>
      <c r="AH198" s="301" t="str">
        <f>IFERROR(INDEX('QoL DATA'!$C$17:$WWY$228,MATCH($B198,'QoL DATA'!$A$17:$A$228,0),MATCH(AH$3,'QoL DATA'!$C$16:$WWY$16,0)),"-")</f>
        <v>-</v>
      </c>
      <c r="AI198" s="301">
        <f>IFERROR(INDEX('QoL DATA'!$C$17:$WWY$228,MATCH($B198,'QoL DATA'!$A$17:$A$228,0),MATCH(AI$3,'QoL DATA'!$C$16:$WWY$16,0)),"-")</f>
        <v>63.76952142857143</v>
      </c>
      <c r="AJ198" s="301">
        <f>IFERROR(INDEX('QoL DATA'!$C$17:$WWY$228,MATCH($B198,'QoL DATA'!$A$17:$A$228,0),MATCH(AJ$3,'QoL DATA'!$C$16:$WWY$16,0)),"-")</f>
        <v>90.807963159759126</v>
      </c>
      <c r="AK198" s="301">
        <f>IFERROR(INDEX('QoL DATA'!$C$17:$WWY$228,MATCH($B198,'QoL DATA'!$A$17:$A$228,0),MATCH(AK$3,'QoL DATA'!$C$16:$WWY$16,0)),"-")</f>
        <v>14.87</v>
      </c>
      <c r="AL198" s="301">
        <f>IFERROR(INDEX('QoL DATA'!$C$17:$WWY$228,MATCH($B198,'QoL DATA'!$A$17:$A$228,0),MATCH(AL$3,'QoL DATA'!$C$16:$WWY$16,0)),"-")</f>
        <v>15.14</v>
      </c>
      <c r="AM198" s="301">
        <f>IFERROR(INDEX('QoL DATA'!$C$17:$WWY$228,MATCH($B198,'QoL DATA'!$A$17:$A$228,0),MATCH(AM$3,'QoL DATA'!$C$16:$WWY$16,0)),"-")</f>
        <v>6.9</v>
      </c>
      <c r="AN198" s="301">
        <f>IFERROR(INDEX('QoL DATA'!$C$17:$WWY$228,MATCH($B198,'QoL DATA'!$A$17:$A$228,0),MATCH(AN$3,'QoL DATA'!$C$16:$WWY$16,0)),"-")</f>
        <v>53.39</v>
      </c>
      <c r="AO198" s="301">
        <f>IFERROR(INDEX('QoL DATA'!$C$17:$WWY$228,MATCH($B198,'QoL DATA'!$A$17:$A$228,0),MATCH(AO$3,'QoL DATA'!$C$16:$WWY$16,0)),"-")</f>
        <v>2.0869785656841149</v>
      </c>
      <c r="AP198" s="301">
        <f>IFERROR(INDEX('QoL DATA'!$C$17:$WWY$228,MATCH($B198,'QoL DATA'!$A$17:$A$228,0),MATCH(AP$3,'QoL DATA'!$C$16:$WWY$16,0)),"-")</f>
        <v>84.11</v>
      </c>
      <c r="AQ198" s="301">
        <f>IFERROR(INDEX('QoL DATA'!$C$17:$WWY$228,MATCH($B198,'QoL DATA'!$A$17:$A$228,0),MATCH(AQ$3,'QoL DATA'!$C$16:$WWY$16,0)),"-")</f>
        <v>50.584567420109117</v>
      </c>
      <c r="AR198" s="301">
        <f>IFERROR(INDEX('QoL DATA'!$C$17:$WWY$228,MATCH($B198,'QoL DATA'!$A$17:$A$228,0),MATCH(AR$3,'QoL DATA'!$C$16:$WWY$16,0)),"-")</f>
        <v>3.72</v>
      </c>
      <c r="AS198" s="301">
        <f>IFERROR(INDEX('QoL DATA'!$C$17:$WWY$228,MATCH($B198,'QoL DATA'!$A$17:$A$228,0),MATCH(AS$3,'QoL DATA'!$C$16:$WWY$16,0)),"-")</f>
        <v>2.3555708452446971</v>
      </c>
      <c r="AT198" s="301">
        <f>IFERROR(INDEX('QoL DATA'!$C$17:$WWY$228,MATCH($B198,'QoL DATA'!$A$17:$A$228,0),MATCH(AT$3,'QoL DATA'!$C$16:$WWY$16,0)),"-")</f>
        <v>43.551139155610414</v>
      </c>
      <c r="AU198" s="327"/>
    </row>
    <row r="199" spans="1:47">
      <c r="A199" s="325" t="str">
        <f>'TQoL Indexes'!B177</f>
        <v>Šempeter - Vrtojba</v>
      </c>
      <c r="B199" s="326">
        <f>'TQoL Indexes'!C177</f>
        <v>183</v>
      </c>
      <c r="C199" s="301">
        <f>IFERROR(INDEX('QoL DATA'!$C$17:$WWY$228,MATCH($B199,'QoL DATA'!$A$17:$A$228,0),MATCH(C$3,'QoL DATA'!$C$16:$WWY$16,0)),"-")</f>
        <v>96.413469068128421</v>
      </c>
      <c r="D199" s="301">
        <f>IFERROR(INDEX('QoL DATA'!$C$17:$WWY$228,MATCH($B199,'QoL DATA'!$A$17:$A$228,0),MATCH(D$3,'QoL DATA'!$C$16:$WWY$16,0)),"-")</f>
        <v>93.2</v>
      </c>
      <c r="E199" s="301">
        <f>IFERROR(INDEX('QoL DATA'!$C$17:$WWY$228,MATCH($B199,'QoL DATA'!$A$17:$A$228,0),MATCH(E$3,'QoL DATA'!$C$16:$WWY$16,0)),"-")</f>
        <v>527.9</v>
      </c>
      <c r="F199" s="301">
        <f>IFERROR(INDEX('QoL DATA'!$C$17:$WWY$228,MATCH($B199,'QoL DATA'!$A$17:$A$228,0),MATCH(F$3,'QoL DATA'!$C$16:$WWY$16,0)),"-")</f>
        <v>78.770595690747783</v>
      </c>
      <c r="G199" s="301">
        <f>IFERROR(INDEX('QoL DATA'!$C$17:$WWY$228,MATCH($B199,'QoL DATA'!$A$17:$A$228,0),MATCH(G$3,'QoL DATA'!$C$16:$WWY$16,0)),"-")</f>
        <v>100</v>
      </c>
      <c r="H199" s="301">
        <f>IFERROR(INDEX('QoL DATA'!$C$17:$WWY$228,MATCH($B199,'QoL DATA'!$A$17:$A$228,0),MATCH(H$3,'QoL DATA'!$C$16:$WWY$16,0)),"-")</f>
        <v>3</v>
      </c>
      <c r="I199" s="301">
        <f>IFERROR(INDEX('QoL DATA'!$C$17:$WWY$228,MATCH($B199,'QoL DATA'!$A$17:$A$228,0),MATCH(I$3,'QoL DATA'!$C$16:$WWY$16,0)),"-")</f>
        <v>99.922408441961522</v>
      </c>
      <c r="J199" s="301">
        <f>IFERROR(INDEX('QoL DATA'!$C$17:$WWY$228,MATCH($B199,'QoL DATA'!$A$17:$A$228,0),MATCH(J$3,'QoL DATA'!$C$16:$WWY$16,0)),"-")</f>
        <v>100</v>
      </c>
      <c r="K199" s="301">
        <f>IFERROR(INDEX('QoL DATA'!$C$17:$WWY$228,MATCH($B199,'QoL DATA'!$A$17:$A$228,0),MATCH(K$3,'QoL DATA'!$C$16:$WWY$16,0)),"-")</f>
        <v>95.85</v>
      </c>
      <c r="L199" s="301">
        <f>IFERROR(INDEX('QoL DATA'!$C$17:$WWY$228,MATCH($B199,'QoL DATA'!$A$17:$A$228,0),MATCH(L$3,'QoL DATA'!$C$16:$WWY$16,0)),"-")</f>
        <v>0.11885895404120445</v>
      </c>
      <c r="M199" s="301">
        <f>IFERROR(INDEX('QoL DATA'!$C$17:$WWY$228,MATCH($B199,'QoL DATA'!$A$17:$A$228,0),MATCH(M$3,'QoL DATA'!$C$16:$WWY$16,0)),"-")</f>
        <v>36.200000000000003</v>
      </c>
      <c r="N199" s="301">
        <f>IFERROR(INDEX('QoL DATA'!$C$17:$WWY$228,MATCH($B199,'QoL DATA'!$A$17:$A$228,0),MATCH(N$3,'QoL DATA'!$C$16:$WWY$16,0)),"-")</f>
        <v>221.2</v>
      </c>
      <c r="O199" s="301">
        <f>IFERROR(INDEX('QoL DATA'!$C$17:$WWY$228,MATCH($B199,'QoL DATA'!$A$17:$A$228,0),MATCH(O$3,'QoL DATA'!$C$16:$WWY$16,0)),"-")</f>
        <v>4.4453002401921538</v>
      </c>
      <c r="P199" s="301">
        <f>IFERROR(INDEX('QoL DATA'!$C$17:$WWY$228,MATCH($B199,'QoL DATA'!$A$17:$A$228,0),MATCH(P$3,'QoL DATA'!$C$16:$WWY$16,0)),"-")</f>
        <v>99.461343472750315</v>
      </c>
      <c r="Q199" s="301" t="str">
        <f>IFERROR(INDEX('QoL DATA'!$C$17:$WWY$228,MATCH($B199,'QoL DATA'!$A$17:$A$228,0),MATCH(Q$3,'QoL DATA'!$C$16:$WWY$16,0)),"-")</f>
        <v>-</v>
      </c>
      <c r="R199" s="301" t="str">
        <f>IFERROR(INDEX('QoL DATA'!$C$17:$WWY$228,MATCH($B199,'QoL DATA'!$A$17:$A$228,0),MATCH(R$3,'QoL DATA'!$C$16:$WWY$16,0)),"-")</f>
        <v>-</v>
      </c>
      <c r="S199" s="301">
        <f>IFERROR(INDEX('QoL DATA'!$C$17:$WWY$228,MATCH($B199,'QoL DATA'!$A$17:$A$228,0),MATCH(S$3,'QoL DATA'!$C$16:$WWY$16,0)),"-")</f>
        <v>0</v>
      </c>
      <c r="T199" s="301">
        <f>IFERROR(INDEX('QoL DATA'!$C$17:$WWY$228,MATCH($B199,'QoL DATA'!$A$17:$A$228,0),MATCH(T$3,'QoL DATA'!$C$16:$WWY$16,0)),"-")</f>
        <v>5.2771331758907483</v>
      </c>
      <c r="U199" s="301">
        <f>IFERROR(INDEX('QoL DATA'!$C$17:$WWY$228,MATCH($B199,'QoL DATA'!$A$17:$A$228,0),MATCH(U$3,'QoL DATA'!$C$16:$WWY$16,0)),"-")</f>
        <v>31.636878802631003</v>
      </c>
      <c r="V199" s="301">
        <f>IFERROR(INDEX('QoL DATA'!$C$17:$WWY$228,MATCH($B199,'QoL DATA'!$A$17:$A$228,0),MATCH(V$3,'QoL DATA'!$C$16:$WWY$16,0)),"-")</f>
        <v>2.16446011156</v>
      </c>
      <c r="W199" s="301">
        <f>IFERROR(INDEX('QoL DATA'!$C$17:$WWY$228,MATCH($B199,'QoL DATA'!$A$17:$A$228,0),MATCH(W$3,'QoL DATA'!$C$16:$WWY$16,0)),"-")</f>
        <v>34.3859046695</v>
      </c>
      <c r="X199" s="301" t="str">
        <f>IFERROR(INDEX('QoL DATA'!$C$17:$WWY$228,MATCH($B199,'QoL DATA'!$A$17:$A$228,0),MATCH(X$3,'QoL DATA'!$C$16:$WWY$16,0)),"-")</f>
        <v>-</v>
      </c>
      <c r="Y199" s="301">
        <f>IFERROR(INDEX('QoL DATA'!$C$17:$WWY$228,MATCH($B199,'QoL DATA'!$A$17:$A$228,0),MATCH(Y$3,'QoL DATA'!$C$16:$WWY$16,0)),"-")</f>
        <v>641.83000000000004</v>
      </c>
      <c r="Z199" s="301">
        <f>IFERROR(INDEX('QoL DATA'!$C$17:$WWY$228,MATCH($B199,'QoL DATA'!$A$17:$A$228,0),MATCH(Z$3,'QoL DATA'!$C$16:$WWY$16,0)),"-")</f>
        <v>4.38</v>
      </c>
      <c r="AA199" s="301">
        <f>IFERROR(INDEX('QoL DATA'!$C$17:$WWY$228,MATCH($B199,'QoL DATA'!$A$17:$A$228,0),MATCH(AA$3,'QoL DATA'!$C$16:$WWY$16,0)),"-")</f>
        <v>9.5403157844524647E-2</v>
      </c>
      <c r="AB199" s="301">
        <f>IFERROR(INDEX('QoL DATA'!$C$17:$WWY$228,MATCH($B199,'QoL DATA'!$A$17:$A$228,0),MATCH(AB$3,'QoL DATA'!$C$16:$WWY$16,0)),"-")</f>
        <v>1.76</v>
      </c>
      <c r="AC199" s="301">
        <f>IFERROR(INDEX('QoL DATA'!$C$17:$WWY$228,MATCH($B199,'QoL DATA'!$A$17:$A$228,0),MATCH(AC$3,'QoL DATA'!$C$16:$WWY$16,0)),"-")</f>
        <v>10393.549999999999</v>
      </c>
      <c r="AD199" s="301">
        <f>IFERROR(INDEX('QoL DATA'!$C$17:$WWY$228,MATCH($B199,'QoL DATA'!$A$17:$A$228,0),MATCH(AD$3,'QoL DATA'!$C$16:$WWY$16,0)),"-")</f>
        <v>6.3779761904761907</v>
      </c>
      <c r="AE199" s="301">
        <f>IFERROR(INDEX('QoL DATA'!$C$17:$WWY$228,MATCH($B199,'QoL DATA'!$A$17:$A$228,0),MATCH(AE$3,'QoL DATA'!$C$16:$WWY$16,0)),"-")</f>
        <v>34.690265486725664</v>
      </c>
      <c r="AF199" s="301">
        <f>IFERROR(INDEX('QoL DATA'!$C$17:$WWY$228,MATCH($B199,'QoL DATA'!$A$17:$A$228,0),MATCH(AF$3,'QoL DATA'!$C$16:$WWY$16,0)),"-")</f>
        <v>11.4</v>
      </c>
      <c r="AG199" s="301">
        <f>IFERROR(INDEX('QoL DATA'!$C$17:$WWY$228,MATCH($B199,'QoL DATA'!$A$17:$A$228,0),MATCH(AG$3,'QoL DATA'!$C$16:$WWY$16,0)),"-")</f>
        <v>22.56</v>
      </c>
      <c r="AH199" s="301" t="str">
        <f>IFERROR(INDEX('QoL DATA'!$C$17:$WWY$228,MATCH($B199,'QoL DATA'!$A$17:$A$228,0),MATCH(AH$3,'QoL DATA'!$C$16:$WWY$16,0)),"-")</f>
        <v>-</v>
      </c>
      <c r="AI199" s="301">
        <f>IFERROR(INDEX('QoL DATA'!$C$17:$WWY$228,MATCH($B199,'QoL DATA'!$A$17:$A$228,0),MATCH(AI$3,'QoL DATA'!$C$16:$WWY$16,0)),"-")</f>
        <v>0</v>
      </c>
      <c r="AJ199" s="301">
        <f>IFERROR(INDEX('QoL DATA'!$C$17:$WWY$228,MATCH($B199,'QoL DATA'!$A$17:$A$228,0),MATCH(AJ$3,'QoL DATA'!$C$16:$WWY$16,0)),"-")</f>
        <v>55.766740697239868</v>
      </c>
      <c r="AK199" s="301">
        <f>IFERROR(INDEX('QoL DATA'!$C$17:$WWY$228,MATCH($B199,'QoL DATA'!$A$17:$A$228,0),MATCH(AK$3,'QoL DATA'!$C$16:$WWY$16,0)),"-")</f>
        <v>3.69</v>
      </c>
      <c r="AL199" s="301">
        <f>IFERROR(INDEX('QoL DATA'!$C$17:$WWY$228,MATCH($B199,'QoL DATA'!$A$17:$A$228,0),MATCH(AL$3,'QoL DATA'!$C$16:$WWY$16,0)),"-")</f>
        <v>14.09</v>
      </c>
      <c r="AM199" s="301">
        <f>IFERROR(INDEX('QoL DATA'!$C$17:$WWY$228,MATCH($B199,'QoL DATA'!$A$17:$A$228,0),MATCH(AM$3,'QoL DATA'!$C$16:$WWY$16,0)),"-")</f>
        <v>7.6</v>
      </c>
      <c r="AN199" s="301">
        <f>IFERROR(INDEX('QoL DATA'!$C$17:$WWY$228,MATCH($B199,'QoL DATA'!$A$17:$A$228,0),MATCH(AN$3,'QoL DATA'!$C$16:$WWY$16,0)),"-")</f>
        <v>72.239999999999995</v>
      </c>
      <c r="AO199" s="301">
        <f>IFERROR(INDEX('QoL DATA'!$C$17:$WWY$228,MATCH($B199,'QoL DATA'!$A$17:$A$228,0),MATCH(AO$3,'QoL DATA'!$C$16:$WWY$16,0)),"-")</f>
        <v>2.515609111246695</v>
      </c>
      <c r="AP199" s="301">
        <f>IFERROR(INDEX('QoL DATA'!$C$17:$WWY$228,MATCH($B199,'QoL DATA'!$A$17:$A$228,0),MATCH(AP$3,'QoL DATA'!$C$16:$WWY$16,0)),"-")</f>
        <v>63.4</v>
      </c>
      <c r="AQ199" s="301">
        <f>IFERROR(INDEX('QoL DATA'!$C$17:$WWY$228,MATCH($B199,'QoL DATA'!$A$17:$A$228,0),MATCH(AQ$3,'QoL DATA'!$C$16:$WWY$16,0)),"-")</f>
        <v>54.964894684052155</v>
      </c>
      <c r="AR199" s="301">
        <f>IFERROR(INDEX('QoL DATA'!$C$17:$WWY$228,MATCH($B199,'QoL DATA'!$A$17:$A$228,0),MATCH(AR$3,'QoL DATA'!$C$16:$WWY$16,0)),"-")</f>
        <v>3.67</v>
      </c>
      <c r="AS199" s="301">
        <f>IFERROR(INDEX('QoL DATA'!$C$17:$WWY$228,MATCH($B199,'QoL DATA'!$A$17:$A$228,0),MATCH(AS$3,'QoL DATA'!$C$16:$WWY$16,0)),"-")</f>
        <v>8.6956522848537823</v>
      </c>
      <c r="AT199" s="301">
        <f>IFERROR(INDEX('QoL DATA'!$C$17:$WWY$228,MATCH($B199,'QoL DATA'!$A$17:$A$228,0),MATCH(AT$3,'QoL DATA'!$C$16:$WWY$16,0)),"-")</f>
        <v>32.680088517576145</v>
      </c>
      <c r="AU199" s="327"/>
    </row>
    <row r="200" spans="1:47">
      <c r="A200" s="325" t="str">
        <f>'TQoL Indexes'!B178</f>
        <v>Šenčur</v>
      </c>
      <c r="B200" s="326">
        <f>'TQoL Indexes'!C178</f>
        <v>117</v>
      </c>
      <c r="C200" s="301">
        <f>IFERROR(INDEX('QoL DATA'!$C$17:$WWY$228,MATCH($B200,'QoL DATA'!$A$17:$A$228,0),MATCH(C$3,'QoL DATA'!$C$16:$WWY$16,0)),"-")</f>
        <v>72.18388245770258</v>
      </c>
      <c r="D200" s="301">
        <f>IFERROR(INDEX('QoL DATA'!$C$17:$WWY$228,MATCH($B200,'QoL DATA'!$A$17:$A$228,0),MATCH(D$3,'QoL DATA'!$C$16:$WWY$16,0)),"-")</f>
        <v>105.9</v>
      </c>
      <c r="E200" s="301">
        <f>IFERROR(INDEX('QoL DATA'!$C$17:$WWY$228,MATCH($B200,'QoL DATA'!$A$17:$A$228,0),MATCH(E$3,'QoL DATA'!$C$16:$WWY$16,0)),"-")</f>
        <v>338.29999999999995</v>
      </c>
      <c r="F200" s="301">
        <f>IFERROR(INDEX('QoL DATA'!$C$17:$WWY$228,MATCH($B200,'QoL DATA'!$A$17:$A$228,0),MATCH(F$3,'QoL DATA'!$C$16:$WWY$16,0)),"-")</f>
        <v>33.508379888268159</v>
      </c>
      <c r="G200" s="301">
        <f>IFERROR(INDEX('QoL DATA'!$C$17:$WWY$228,MATCH($B200,'QoL DATA'!$A$17:$A$228,0),MATCH(G$3,'QoL DATA'!$C$16:$WWY$16,0)),"-")</f>
        <v>100</v>
      </c>
      <c r="H200" s="301">
        <f>IFERROR(INDEX('QoL DATA'!$C$17:$WWY$228,MATCH($B200,'QoL DATA'!$A$17:$A$228,0),MATCH(H$3,'QoL DATA'!$C$16:$WWY$16,0)),"-")</f>
        <v>4</v>
      </c>
      <c r="I200" s="301">
        <f>IFERROR(INDEX('QoL DATA'!$C$17:$WWY$228,MATCH($B200,'QoL DATA'!$A$17:$A$228,0),MATCH(I$3,'QoL DATA'!$C$16:$WWY$16,0)),"-")</f>
        <v>91.500904159132006</v>
      </c>
      <c r="J200" s="301">
        <f>IFERROR(INDEX('QoL DATA'!$C$17:$WWY$228,MATCH($B200,'QoL DATA'!$A$17:$A$228,0),MATCH(J$3,'QoL DATA'!$C$16:$WWY$16,0)),"-")</f>
        <v>100</v>
      </c>
      <c r="K200" s="301">
        <f>IFERROR(INDEX('QoL DATA'!$C$17:$WWY$228,MATCH($B200,'QoL DATA'!$A$17:$A$228,0),MATCH(K$3,'QoL DATA'!$C$16:$WWY$16,0)),"-")</f>
        <v>94.25</v>
      </c>
      <c r="L200" s="301">
        <f>IFERROR(INDEX('QoL DATA'!$C$17:$WWY$228,MATCH($B200,'QoL DATA'!$A$17:$A$228,0),MATCH(L$3,'QoL DATA'!$C$16:$WWY$16,0)),"-")</f>
        <v>6.7249495628782782E-2</v>
      </c>
      <c r="M200" s="301">
        <f>IFERROR(INDEX('QoL DATA'!$C$17:$WWY$228,MATCH($B200,'QoL DATA'!$A$17:$A$228,0),MATCH(M$3,'QoL DATA'!$C$16:$WWY$16,0)),"-")</f>
        <v>21.2</v>
      </c>
      <c r="N200" s="301">
        <f>IFERROR(INDEX('QoL DATA'!$C$17:$WWY$228,MATCH($B200,'QoL DATA'!$A$17:$A$228,0),MATCH(N$3,'QoL DATA'!$C$16:$WWY$16,0)),"-")</f>
        <v>73.2</v>
      </c>
      <c r="O200" s="301">
        <f>IFERROR(INDEX('QoL DATA'!$C$17:$WWY$228,MATCH($B200,'QoL DATA'!$A$17:$A$228,0),MATCH(O$3,'QoL DATA'!$C$16:$WWY$16,0)),"-")</f>
        <v>2.5644537910651359</v>
      </c>
      <c r="P200" s="301">
        <f>IFERROR(INDEX('QoL DATA'!$C$17:$WWY$228,MATCH($B200,'QoL DATA'!$A$17:$A$228,0),MATCH(P$3,'QoL DATA'!$C$16:$WWY$16,0)),"-")</f>
        <v>92.871508379888269</v>
      </c>
      <c r="Q200" s="301" t="str">
        <f>IFERROR(INDEX('QoL DATA'!$C$17:$WWY$228,MATCH($B200,'QoL DATA'!$A$17:$A$228,0),MATCH(Q$3,'QoL DATA'!$C$16:$WWY$16,0)),"-")</f>
        <v>-</v>
      </c>
      <c r="R200" s="301" t="str">
        <f>IFERROR(INDEX('QoL DATA'!$C$17:$WWY$228,MATCH($B200,'QoL DATA'!$A$17:$A$228,0),MATCH(R$3,'QoL DATA'!$C$16:$WWY$16,0)),"-")</f>
        <v>-</v>
      </c>
      <c r="S200" s="301">
        <f>IFERROR(INDEX('QoL DATA'!$C$17:$WWY$228,MATCH($B200,'QoL DATA'!$A$17:$A$228,0),MATCH(S$3,'QoL DATA'!$C$16:$WWY$16,0)),"-")</f>
        <v>57.103700319780721</v>
      </c>
      <c r="T200" s="301">
        <f>IFERROR(INDEX('QoL DATA'!$C$17:$WWY$228,MATCH($B200,'QoL DATA'!$A$17:$A$228,0),MATCH(T$3,'QoL DATA'!$C$16:$WWY$16,0)),"-")</f>
        <v>4.2288445622578603</v>
      </c>
      <c r="U200" s="301">
        <f>IFERROR(INDEX('QoL DATA'!$C$17:$WWY$228,MATCH($B200,'QoL DATA'!$A$17:$A$228,0),MATCH(U$3,'QoL DATA'!$C$16:$WWY$16,0)),"-")</f>
        <v>42.83382336602002</v>
      </c>
      <c r="V200" s="301">
        <f>IFERROR(INDEX('QoL DATA'!$C$17:$WWY$228,MATCH($B200,'QoL DATA'!$A$17:$A$228,0),MATCH(V$3,'QoL DATA'!$C$16:$WWY$16,0)),"-")</f>
        <v>0.111396338516</v>
      </c>
      <c r="W200" s="301">
        <f>IFERROR(INDEX('QoL DATA'!$C$17:$WWY$228,MATCH($B200,'QoL DATA'!$A$17:$A$228,0),MATCH(W$3,'QoL DATA'!$C$16:$WWY$16,0)),"-")</f>
        <v>8.4519282161099998</v>
      </c>
      <c r="X200" s="301" t="str">
        <f>IFERROR(INDEX('QoL DATA'!$C$17:$WWY$228,MATCH($B200,'QoL DATA'!$A$17:$A$228,0),MATCH(X$3,'QoL DATA'!$C$16:$WWY$16,0)),"-")</f>
        <v>-</v>
      </c>
      <c r="Y200" s="301">
        <f>IFERROR(INDEX('QoL DATA'!$C$17:$WWY$228,MATCH($B200,'QoL DATA'!$A$17:$A$228,0),MATCH(Y$3,'QoL DATA'!$C$16:$WWY$16,0)),"-")</f>
        <v>833.21</v>
      </c>
      <c r="Z200" s="301">
        <f>IFERROR(INDEX('QoL DATA'!$C$17:$WWY$228,MATCH($B200,'QoL DATA'!$A$17:$A$228,0),MATCH(Z$3,'QoL DATA'!$C$16:$WWY$16,0)),"-")</f>
        <v>4.82</v>
      </c>
      <c r="AA200" s="301">
        <f>IFERROR(INDEX('QoL DATA'!$C$17:$WWY$228,MATCH($B200,'QoL DATA'!$A$17:$A$228,0),MATCH(AA$3,'QoL DATA'!$C$16:$WWY$16,0)),"-")</f>
        <v>8.5504965117821949E-2</v>
      </c>
      <c r="AB200" s="301">
        <f>IFERROR(INDEX('QoL DATA'!$C$17:$WWY$228,MATCH($B200,'QoL DATA'!$A$17:$A$228,0),MATCH(AB$3,'QoL DATA'!$C$16:$WWY$16,0)),"-")</f>
        <v>1.95</v>
      </c>
      <c r="AC200" s="301">
        <f>IFERROR(INDEX('QoL DATA'!$C$17:$WWY$228,MATCH($B200,'QoL DATA'!$A$17:$A$228,0),MATCH(AC$3,'QoL DATA'!$C$16:$WWY$16,0)),"-")</f>
        <v>11221.25</v>
      </c>
      <c r="AD200" s="301">
        <f>IFERROR(INDEX('QoL DATA'!$C$17:$WWY$228,MATCH($B200,'QoL DATA'!$A$17:$A$228,0),MATCH(AD$3,'QoL DATA'!$C$16:$WWY$16,0)),"-")</f>
        <v>5.9315349424199404</v>
      </c>
      <c r="AE200" s="301">
        <f>IFERROR(INDEX('QoL DATA'!$C$17:$WWY$228,MATCH($B200,'QoL DATA'!$A$17:$A$228,0),MATCH(AE$3,'QoL DATA'!$C$16:$WWY$16,0)),"-")</f>
        <v>34.576697401508802</v>
      </c>
      <c r="AF200" s="301">
        <f>IFERROR(INDEX('QoL DATA'!$C$17:$WWY$228,MATCH($B200,'QoL DATA'!$A$17:$A$228,0),MATCH(AF$3,'QoL DATA'!$C$16:$WWY$16,0)),"-")</f>
        <v>9.1999999999999993</v>
      </c>
      <c r="AG200" s="301">
        <f>IFERROR(INDEX('QoL DATA'!$C$17:$WWY$228,MATCH($B200,'QoL DATA'!$A$17:$A$228,0),MATCH(AG$3,'QoL DATA'!$C$16:$WWY$16,0)),"-")</f>
        <v>23.17</v>
      </c>
      <c r="AH200" s="301" t="str">
        <f>IFERROR(INDEX('QoL DATA'!$C$17:$WWY$228,MATCH($B200,'QoL DATA'!$A$17:$A$228,0),MATCH(AH$3,'QoL DATA'!$C$16:$WWY$16,0)),"-")</f>
        <v>-</v>
      </c>
      <c r="AI200" s="301">
        <f>IFERROR(INDEX('QoL DATA'!$C$17:$WWY$228,MATCH($B200,'QoL DATA'!$A$17:$A$228,0),MATCH(AI$3,'QoL DATA'!$C$16:$WWY$16,0)),"-")</f>
        <v>0</v>
      </c>
      <c r="AJ200" s="301">
        <f>IFERROR(INDEX('QoL DATA'!$C$17:$WWY$228,MATCH($B200,'QoL DATA'!$A$17:$A$228,0),MATCH(AJ$3,'QoL DATA'!$C$16:$WWY$16,0)),"-")</f>
        <v>110.55854681416953</v>
      </c>
      <c r="AK200" s="301">
        <f>IFERROR(INDEX('QoL DATA'!$C$17:$WWY$228,MATCH($B200,'QoL DATA'!$A$17:$A$228,0),MATCH(AK$3,'QoL DATA'!$C$16:$WWY$16,0)),"-")</f>
        <v>31.27</v>
      </c>
      <c r="AL200" s="301">
        <f>IFERROR(INDEX('QoL DATA'!$C$17:$WWY$228,MATCH($B200,'QoL DATA'!$A$17:$A$228,0),MATCH(AL$3,'QoL DATA'!$C$16:$WWY$16,0)),"-")</f>
        <v>12.24</v>
      </c>
      <c r="AM200" s="301">
        <f>IFERROR(INDEX('QoL DATA'!$C$17:$WWY$228,MATCH($B200,'QoL DATA'!$A$17:$A$228,0),MATCH(AM$3,'QoL DATA'!$C$16:$WWY$16,0)),"-")</f>
        <v>7.6</v>
      </c>
      <c r="AN200" s="301">
        <f>IFERROR(INDEX('QoL DATA'!$C$17:$WWY$228,MATCH($B200,'QoL DATA'!$A$17:$A$228,0),MATCH(AN$3,'QoL DATA'!$C$16:$WWY$16,0)),"-")</f>
        <v>70.03</v>
      </c>
      <c r="AO200" s="301">
        <f>IFERROR(INDEX('QoL DATA'!$C$17:$WWY$228,MATCH($B200,'QoL DATA'!$A$17:$A$228,0),MATCH(AO$3,'QoL DATA'!$C$16:$WWY$16,0)),"-")</f>
        <v>2.1242872489876872</v>
      </c>
      <c r="AP200" s="301">
        <f>IFERROR(INDEX('QoL DATA'!$C$17:$WWY$228,MATCH($B200,'QoL DATA'!$A$17:$A$228,0),MATCH(AP$3,'QoL DATA'!$C$16:$WWY$16,0)),"-")</f>
        <v>66.760000000000005</v>
      </c>
      <c r="AQ200" s="301">
        <f>IFERROR(INDEX('QoL DATA'!$C$17:$WWY$228,MATCH($B200,'QoL DATA'!$A$17:$A$228,0),MATCH(AQ$3,'QoL DATA'!$C$16:$WWY$16,0)),"-")</f>
        <v>60.209424083769633</v>
      </c>
      <c r="AR200" s="301">
        <f>IFERROR(INDEX('QoL DATA'!$C$17:$WWY$228,MATCH($B200,'QoL DATA'!$A$17:$A$228,0),MATCH(AR$3,'QoL DATA'!$C$16:$WWY$16,0)),"-")</f>
        <v>3.78</v>
      </c>
      <c r="AS200" s="301">
        <f>IFERROR(INDEX('QoL DATA'!$C$17:$WWY$228,MATCH($B200,'QoL DATA'!$A$17:$A$228,0),MATCH(AS$3,'QoL DATA'!$C$16:$WWY$16,0)),"-")</f>
        <v>6.0575970058224327</v>
      </c>
      <c r="AT200" s="301">
        <f>IFERROR(INDEX('QoL DATA'!$C$17:$WWY$228,MATCH($B200,'QoL DATA'!$A$17:$A$228,0),MATCH(AT$3,'QoL DATA'!$C$16:$WWY$16,0)),"-")</f>
        <v>41.153848510462424</v>
      </c>
      <c r="AU200" s="327"/>
    </row>
    <row r="201" spans="1:47">
      <c r="A201" s="325" t="str">
        <f>'TQoL Indexes'!B179</f>
        <v>Šentilj</v>
      </c>
      <c r="B201" s="326">
        <f>'TQoL Indexes'!C179</f>
        <v>118</v>
      </c>
      <c r="C201" s="301">
        <f>IFERROR(INDEX('QoL DATA'!$C$17:$WWY$228,MATCH($B201,'QoL DATA'!$A$17:$A$228,0),MATCH(C$3,'QoL DATA'!$C$16:$WWY$16,0)),"-")</f>
        <v>72.874852420306965</v>
      </c>
      <c r="D201" s="301">
        <f>IFERROR(INDEX('QoL DATA'!$C$17:$WWY$228,MATCH($B201,'QoL DATA'!$A$17:$A$228,0),MATCH(D$3,'QoL DATA'!$C$16:$WWY$16,0)),"-")</f>
        <v>92.5</v>
      </c>
      <c r="E201" s="301">
        <f>IFERROR(INDEX('QoL DATA'!$C$17:$WWY$228,MATCH($B201,'QoL DATA'!$A$17:$A$228,0),MATCH(E$3,'QoL DATA'!$C$16:$WWY$16,0)),"-")</f>
        <v>521.4</v>
      </c>
      <c r="F201" s="301">
        <f>IFERROR(INDEX('QoL DATA'!$C$17:$WWY$228,MATCH($B201,'QoL DATA'!$A$17:$A$228,0),MATCH(F$3,'QoL DATA'!$C$16:$WWY$16,0)),"-")</f>
        <v>0</v>
      </c>
      <c r="G201" s="301">
        <f>IFERROR(INDEX('QoL DATA'!$C$17:$WWY$228,MATCH($B201,'QoL DATA'!$A$17:$A$228,0),MATCH(G$3,'QoL DATA'!$C$16:$WWY$16,0)),"-")</f>
        <v>91.116361488481985</v>
      </c>
      <c r="H201" s="301">
        <f>IFERROR(INDEX('QoL DATA'!$C$17:$WWY$228,MATCH($B201,'QoL DATA'!$A$17:$A$228,0),MATCH(H$3,'QoL DATA'!$C$16:$WWY$16,0)),"-")</f>
        <v>4</v>
      </c>
      <c r="I201" s="301">
        <f>IFERROR(INDEX('QoL DATA'!$C$17:$WWY$228,MATCH($B201,'QoL DATA'!$A$17:$A$228,0),MATCH(I$3,'QoL DATA'!$C$16:$WWY$16,0)),"-")</f>
        <v>73.025856044723966</v>
      </c>
      <c r="J201" s="301">
        <f>IFERROR(INDEX('QoL DATA'!$C$17:$WWY$228,MATCH($B201,'QoL DATA'!$A$17:$A$228,0),MATCH(J$3,'QoL DATA'!$C$16:$WWY$16,0)),"-")</f>
        <v>94.05788541051389</v>
      </c>
      <c r="K201" s="301">
        <f>IFERROR(INDEX('QoL DATA'!$C$17:$WWY$228,MATCH($B201,'QoL DATA'!$A$17:$A$228,0),MATCH(K$3,'QoL DATA'!$C$16:$WWY$16,0)),"-")</f>
        <v>19.13</v>
      </c>
      <c r="L201" s="301">
        <f>IFERROR(INDEX('QoL DATA'!$C$17:$WWY$228,MATCH($B201,'QoL DATA'!$A$17:$A$228,0),MATCH(L$3,'QoL DATA'!$C$16:$WWY$16,0)),"-")</f>
        <v>6.8427030096536061</v>
      </c>
      <c r="M201" s="301">
        <f>IFERROR(INDEX('QoL DATA'!$C$17:$WWY$228,MATCH($B201,'QoL DATA'!$A$17:$A$228,0),MATCH(M$3,'QoL DATA'!$C$16:$WWY$16,0)),"-")</f>
        <v>33.299999999999997</v>
      </c>
      <c r="N201" s="301">
        <f>IFERROR(INDEX('QoL DATA'!$C$17:$WWY$228,MATCH($B201,'QoL DATA'!$A$17:$A$228,0),MATCH(N$3,'QoL DATA'!$C$16:$WWY$16,0)),"-")</f>
        <v>62.5</v>
      </c>
      <c r="O201" s="301">
        <f>IFERROR(INDEX('QoL DATA'!$C$17:$WWY$228,MATCH($B201,'QoL DATA'!$A$17:$A$228,0),MATCH(O$3,'QoL DATA'!$C$16:$WWY$16,0)),"-")</f>
        <v>2.5930922633349351</v>
      </c>
      <c r="P201" s="301">
        <f>IFERROR(INDEX('QoL DATA'!$C$17:$WWY$228,MATCH($B201,'QoL DATA'!$A$17:$A$228,0),MATCH(P$3,'QoL DATA'!$C$16:$WWY$16,0)),"-")</f>
        <v>52.392203189604245</v>
      </c>
      <c r="Q201" s="301" t="str">
        <f>IFERROR(INDEX('QoL DATA'!$C$17:$WWY$228,MATCH($B201,'QoL DATA'!$A$17:$A$228,0),MATCH(Q$3,'QoL DATA'!$C$16:$WWY$16,0)),"-")</f>
        <v>-</v>
      </c>
      <c r="R201" s="301" t="str">
        <f>IFERROR(INDEX('QoL DATA'!$C$17:$WWY$228,MATCH($B201,'QoL DATA'!$A$17:$A$228,0),MATCH(R$3,'QoL DATA'!$C$16:$WWY$16,0)),"-")</f>
        <v>-</v>
      </c>
      <c r="S201" s="301">
        <f>IFERROR(INDEX('QoL DATA'!$C$17:$WWY$228,MATCH($B201,'QoL DATA'!$A$17:$A$228,0),MATCH(S$3,'QoL DATA'!$C$16:$WWY$16,0)),"-")</f>
        <v>47.670122750566087</v>
      </c>
      <c r="T201" s="301">
        <f>IFERROR(INDEX('QoL DATA'!$C$17:$WWY$228,MATCH($B201,'QoL DATA'!$A$17:$A$228,0),MATCH(T$3,'QoL DATA'!$C$16:$WWY$16,0)),"-")</f>
        <v>3.1276129695232431</v>
      </c>
      <c r="U201" s="301">
        <f>IFERROR(INDEX('QoL DATA'!$C$17:$WWY$228,MATCH($B201,'QoL DATA'!$A$17:$A$228,0),MATCH(U$3,'QoL DATA'!$C$16:$WWY$16,0)),"-")</f>
        <v>42.032474119569038</v>
      </c>
      <c r="V201" s="301">
        <f>IFERROR(INDEX('QoL DATA'!$C$17:$WWY$228,MATCH($B201,'QoL DATA'!$A$17:$A$228,0),MATCH(V$3,'QoL DATA'!$C$16:$WWY$16,0)),"-")</f>
        <v>2.8263650794199999</v>
      </c>
      <c r="W201" s="301">
        <f>IFERROR(INDEX('QoL DATA'!$C$17:$WWY$228,MATCH($B201,'QoL DATA'!$A$17:$A$228,0),MATCH(W$3,'QoL DATA'!$C$16:$WWY$16,0)),"-")</f>
        <v>22.491628381799998</v>
      </c>
      <c r="X201" s="301" t="str">
        <f>IFERROR(INDEX('QoL DATA'!$C$17:$WWY$228,MATCH($B201,'QoL DATA'!$A$17:$A$228,0),MATCH(X$3,'QoL DATA'!$C$16:$WWY$16,0)),"-")</f>
        <v>-</v>
      </c>
      <c r="Y201" s="301">
        <f>IFERROR(INDEX('QoL DATA'!$C$17:$WWY$228,MATCH($B201,'QoL DATA'!$A$17:$A$228,0),MATCH(Y$3,'QoL DATA'!$C$16:$WWY$16,0)),"-")</f>
        <v>1150.75</v>
      </c>
      <c r="Z201" s="301">
        <f>IFERROR(INDEX('QoL DATA'!$C$17:$WWY$228,MATCH($B201,'QoL DATA'!$A$17:$A$228,0),MATCH(Z$3,'QoL DATA'!$C$16:$WWY$16,0)),"-")</f>
        <v>6.23</v>
      </c>
      <c r="AA201" s="301">
        <f>IFERROR(INDEX('QoL DATA'!$C$17:$WWY$228,MATCH($B201,'QoL DATA'!$A$17:$A$228,0),MATCH(AA$3,'QoL DATA'!$C$16:$WWY$16,0)),"-")</f>
        <v>8.3357149661808141E-2</v>
      </c>
      <c r="AB201" s="301">
        <f>IFERROR(INDEX('QoL DATA'!$C$17:$WWY$228,MATCH($B201,'QoL DATA'!$A$17:$A$228,0),MATCH(AB$3,'QoL DATA'!$C$16:$WWY$16,0)),"-")</f>
        <v>0.62</v>
      </c>
      <c r="AC201" s="301">
        <f>IFERROR(INDEX('QoL DATA'!$C$17:$WWY$228,MATCH($B201,'QoL DATA'!$A$17:$A$228,0),MATCH(AC$3,'QoL DATA'!$C$16:$WWY$16,0)),"-")</f>
        <v>8168.74</v>
      </c>
      <c r="AD201" s="301">
        <f>IFERROR(INDEX('QoL DATA'!$C$17:$WWY$228,MATCH($B201,'QoL DATA'!$A$17:$A$228,0),MATCH(AD$3,'QoL DATA'!$C$16:$WWY$16,0)),"-")</f>
        <v>11.044996182301677</v>
      </c>
      <c r="AE201" s="301">
        <f>IFERROR(INDEX('QoL DATA'!$C$17:$WWY$228,MATCH($B201,'QoL DATA'!$A$17:$A$228,0),MATCH(AE$3,'QoL DATA'!$C$16:$WWY$16,0)),"-")</f>
        <v>19.966722129783694</v>
      </c>
      <c r="AF201" s="301">
        <f>IFERROR(INDEX('QoL DATA'!$C$17:$WWY$228,MATCH($B201,'QoL DATA'!$A$17:$A$228,0),MATCH(AF$3,'QoL DATA'!$C$16:$WWY$16,0)),"-")</f>
        <v>16.5</v>
      </c>
      <c r="AG201" s="301">
        <f>IFERROR(INDEX('QoL DATA'!$C$17:$WWY$228,MATCH($B201,'QoL DATA'!$A$17:$A$228,0),MATCH(AG$3,'QoL DATA'!$C$16:$WWY$16,0)),"-")</f>
        <v>18.82</v>
      </c>
      <c r="AH201" s="301" t="str">
        <f>IFERROR(INDEX('QoL DATA'!$C$17:$WWY$228,MATCH($B201,'QoL DATA'!$A$17:$A$228,0),MATCH(AH$3,'QoL DATA'!$C$16:$WWY$16,0)),"-")</f>
        <v>-</v>
      </c>
      <c r="AI201" s="301">
        <f>IFERROR(INDEX('QoL DATA'!$C$17:$WWY$228,MATCH($B201,'QoL DATA'!$A$17:$A$228,0),MATCH(AI$3,'QoL DATA'!$C$16:$WWY$16,0)),"-")</f>
        <v>0</v>
      </c>
      <c r="AJ201" s="301">
        <f>IFERROR(INDEX('QoL DATA'!$C$17:$WWY$228,MATCH($B201,'QoL DATA'!$A$17:$A$228,0),MATCH(AJ$3,'QoL DATA'!$C$16:$WWY$16,0)),"-")</f>
        <v>63.883265995943837</v>
      </c>
      <c r="AK201" s="301">
        <f>IFERROR(INDEX('QoL DATA'!$C$17:$WWY$228,MATCH($B201,'QoL DATA'!$A$17:$A$228,0),MATCH(AK$3,'QoL DATA'!$C$16:$WWY$16,0)),"-")</f>
        <v>26.08</v>
      </c>
      <c r="AL201" s="301">
        <f>IFERROR(INDEX('QoL DATA'!$C$17:$WWY$228,MATCH($B201,'QoL DATA'!$A$17:$A$228,0),MATCH(AL$3,'QoL DATA'!$C$16:$WWY$16,0)),"-")</f>
        <v>15.62</v>
      </c>
      <c r="AM201" s="301">
        <f>IFERROR(INDEX('QoL DATA'!$C$17:$WWY$228,MATCH($B201,'QoL DATA'!$A$17:$A$228,0),MATCH(AM$3,'QoL DATA'!$C$16:$WWY$16,0)),"-")</f>
        <v>7.3</v>
      </c>
      <c r="AN201" s="301">
        <f>IFERROR(INDEX('QoL DATA'!$C$17:$WWY$228,MATCH($B201,'QoL DATA'!$A$17:$A$228,0),MATCH(AN$3,'QoL DATA'!$C$16:$WWY$16,0)),"-")</f>
        <v>64.12</v>
      </c>
      <c r="AO201" s="301">
        <f>IFERROR(INDEX('QoL DATA'!$C$17:$WWY$228,MATCH($B201,'QoL DATA'!$A$17:$A$228,0),MATCH(AO$3,'QoL DATA'!$C$16:$WWY$16,0)),"-")</f>
        <v>2.777902270103886</v>
      </c>
      <c r="AP201" s="301">
        <f>IFERROR(INDEX('QoL DATA'!$C$17:$WWY$228,MATCH($B201,'QoL DATA'!$A$17:$A$228,0),MATCH(AP$3,'QoL DATA'!$C$16:$WWY$16,0)),"-")</f>
        <v>76.569999999999993</v>
      </c>
      <c r="AQ201" s="301">
        <f>IFERROR(INDEX('QoL DATA'!$C$17:$WWY$228,MATCH($B201,'QoL DATA'!$A$17:$A$228,0),MATCH(AQ$3,'QoL DATA'!$C$16:$WWY$16,0)),"-")</f>
        <v>48.424687095381955</v>
      </c>
      <c r="AR201" s="301">
        <f>IFERROR(INDEX('QoL DATA'!$C$17:$WWY$228,MATCH($B201,'QoL DATA'!$A$17:$A$228,0),MATCH(AR$3,'QoL DATA'!$C$16:$WWY$16,0)),"-")</f>
        <v>3.57</v>
      </c>
      <c r="AS201" s="301">
        <f>IFERROR(INDEX('QoL DATA'!$C$17:$WWY$228,MATCH($B201,'QoL DATA'!$A$17:$A$228,0),MATCH(AS$3,'QoL DATA'!$C$16:$WWY$16,0)),"-")</f>
        <v>15.68748158507896</v>
      </c>
      <c r="AT201" s="301">
        <f>IFERROR(INDEX('QoL DATA'!$C$17:$WWY$228,MATCH($B201,'QoL DATA'!$A$17:$A$228,0),MATCH(AT$3,'QoL DATA'!$C$16:$WWY$16,0)),"-")</f>
        <v>36.621936474806226</v>
      </c>
      <c r="AU201" s="327"/>
    </row>
    <row r="202" spans="1:47">
      <c r="A202" s="325" t="str">
        <f>'TQoL Indexes'!B180</f>
        <v>Šentjernej</v>
      </c>
      <c r="B202" s="326">
        <f>'TQoL Indexes'!C180</f>
        <v>119</v>
      </c>
      <c r="C202" s="301">
        <f>IFERROR(INDEX('QoL DATA'!$C$17:$WWY$228,MATCH($B202,'QoL DATA'!$A$17:$A$228,0),MATCH(C$3,'QoL DATA'!$C$16:$WWY$16,0)),"-")</f>
        <v>43.215031315240083</v>
      </c>
      <c r="D202" s="301">
        <f>IFERROR(INDEX('QoL DATA'!$C$17:$WWY$228,MATCH($B202,'QoL DATA'!$A$17:$A$228,0),MATCH(D$3,'QoL DATA'!$C$16:$WWY$16,0)),"-")</f>
        <v>98.7</v>
      </c>
      <c r="E202" s="301">
        <f>IFERROR(INDEX('QoL DATA'!$C$17:$WWY$228,MATCH($B202,'QoL DATA'!$A$17:$A$228,0),MATCH(E$3,'QoL DATA'!$C$16:$WWY$16,0)),"-")</f>
        <v>250.2</v>
      </c>
      <c r="F202" s="301">
        <f>IFERROR(INDEX('QoL DATA'!$C$17:$WWY$228,MATCH($B202,'QoL DATA'!$A$17:$A$228,0),MATCH(F$3,'QoL DATA'!$C$16:$WWY$16,0)),"-")</f>
        <v>0</v>
      </c>
      <c r="G202" s="301">
        <f>IFERROR(INDEX('QoL DATA'!$C$17:$WWY$228,MATCH($B202,'QoL DATA'!$A$17:$A$228,0),MATCH(G$3,'QoL DATA'!$C$16:$WWY$16,0)),"-")</f>
        <v>96.37909751748731</v>
      </c>
      <c r="H202" s="301">
        <f>IFERROR(INDEX('QoL DATA'!$C$17:$WWY$228,MATCH($B202,'QoL DATA'!$A$17:$A$228,0),MATCH(H$3,'QoL DATA'!$C$16:$WWY$16,0)),"-")</f>
        <v>4</v>
      </c>
      <c r="I202" s="301">
        <f>IFERROR(INDEX('QoL DATA'!$C$17:$WWY$228,MATCH($B202,'QoL DATA'!$A$17:$A$228,0),MATCH(I$3,'QoL DATA'!$C$16:$WWY$16,0)),"-")</f>
        <v>52.770083102493068</v>
      </c>
      <c r="J202" s="301">
        <f>IFERROR(INDEX('QoL DATA'!$C$17:$WWY$228,MATCH($B202,'QoL DATA'!$A$17:$A$228,0),MATCH(J$3,'QoL DATA'!$C$16:$WWY$16,0)),"-")</f>
        <v>94.390344260046632</v>
      </c>
      <c r="K202" s="301">
        <f>IFERROR(INDEX('QoL DATA'!$C$17:$WWY$228,MATCH($B202,'QoL DATA'!$A$17:$A$228,0),MATCH(K$3,'QoL DATA'!$C$16:$WWY$16,0)),"-")</f>
        <v>81.66</v>
      </c>
      <c r="L202" s="301">
        <f>IFERROR(INDEX('QoL DATA'!$C$17:$WWY$228,MATCH($B202,'QoL DATA'!$A$17:$A$228,0),MATCH(L$3,'QoL DATA'!$C$16:$WWY$16,0)),"-")</f>
        <v>1.3940139401394014</v>
      </c>
      <c r="M202" s="301">
        <f>IFERROR(INDEX('QoL DATA'!$C$17:$WWY$228,MATCH($B202,'QoL DATA'!$A$17:$A$228,0),MATCH(M$3,'QoL DATA'!$C$16:$WWY$16,0)),"-")</f>
        <v>30</v>
      </c>
      <c r="N202" s="301">
        <f>IFERROR(INDEX('QoL DATA'!$C$17:$WWY$228,MATCH($B202,'QoL DATA'!$A$17:$A$228,0),MATCH(N$3,'QoL DATA'!$C$16:$WWY$16,0)),"-")</f>
        <v>65.8</v>
      </c>
      <c r="O202" s="301">
        <f>IFERROR(INDEX('QoL DATA'!$C$17:$WWY$228,MATCH($B202,'QoL DATA'!$A$17:$A$228,0),MATCH(O$3,'QoL DATA'!$C$16:$WWY$16,0)),"-")</f>
        <v>0.92143847006651891</v>
      </c>
      <c r="P202" s="301">
        <f>IFERROR(INDEX('QoL DATA'!$C$17:$WWY$228,MATCH($B202,'QoL DATA'!$A$17:$A$228,0),MATCH(P$3,'QoL DATA'!$C$16:$WWY$16,0)),"-")</f>
        <v>60.334659168838286</v>
      </c>
      <c r="Q202" s="301" t="str">
        <f>IFERROR(INDEX('QoL DATA'!$C$17:$WWY$228,MATCH($B202,'QoL DATA'!$A$17:$A$228,0),MATCH(Q$3,'QoL DATA'!$C$16:$WWY$16,0)),"-")</f>
        <v>-</v>
      </c>
      <c r="R202" s="301" t="str">
        <f>IFERROR(INDEX('QoL DATA'!$C$17:$WWY$228,MATCH($B202,'QoL DATA'!$A$17:$A$228,0),MATCH(R$3,'QoL DATA'!$C$16:$WWY$16,0)),"-")</f>
        <v>-</v>
      </c>
      <c r="S202" s="301">
        <f>IFERROR(INDEX('QoL DATA'!$C$17:$WWY$228,MATCH($B202,'QoL DATA'!$A$17:$A$228,0),MATCH(S$3,'QoL DATA'!$C$16:$WWY$16,0)),"-")</f>
        <v>13.97233477714126</v>
      </c>
      <c r="T202" s="301">
        <f>IFERROR(INDEX('QoL DATA'!$C$17:$WWY$228,MATCH($B202,'QoL DATA'!$A$17:$A$228,0),MATCH(T$3,'QoL DATA'!$C$16:$WWY$16,0)),"-")</f>
        <v>3.8175624073436261</v>
      </c>
      <c r="U202" s="301">
        <f>IFERROR(INDEX('QoL DATA'!$C$17:$WWY$228,MATCH($B202,'QoL DATA'!$A$17:$A$228,0),MATCH(U$3,'QoL DATA'!$C$16:$WWY$16,0)),"-")</f>
        <v>48.111016581569899</v>
      </c>
      <c r="V202" s="301">
        <f>IFERROR(INDEX('QoL DATA'!$C$17:$WWY$228,MATCH($B202,'QoL DATA'!$A$17:$A$228,0),MATCH(V$3,'QoL DATA'!$C$16:$WWY$16,0)),"-")</f>
        <v>0.43863710862499999</v>
      </c>
      <c r="W202" s="301">
        <f>IFERROR(INDEX('QoL DATA'!$C$17:$WWY$228,MATCH($B202,'QoL DATA'!$A$17:$A$228,0),MATCH(W$3,'QoL DATA'!$C$16:$WWY$16,0)),"-")</f>
        <v>75.466413489900006</v>
      </c>
      <c r="X202" s="301" t="str">
        <f>IFERROR(INDEX('QoL DATA'!$C$17:$WWY$228,MATCH($B202,'QoL DATA'!$A$17:$A$228,0),MATCH(X$3,'QoL DATA'!$C$16:$WWY$16,0)),"-")</f>
        <v>-</v>
      </c>
      <c r="Y202" s="301">
        <f>IFERROR(INDEX('QoL DATA'!$C$17:$WWY$228,MATCH($B202,'QoL DATA'!$A$17:$A$228,0),MATCH(Y$3,'QoL DATA'!$C$16:$WWY$16,0)),"-")</f>
        <v>1022.51</v>
      </c>
      <c r="Z202" s="301">
        <f>IFERROR(INDEX('QoL DATA'!$C$17:$WWY$228,MATCH($B202,'QoL DATA'!$A$17:$A$228,0),MATCH(Z$3,'QoL DATA'!$C$16:$WWY$16,0)),"-")</f>
        <v>5.68</v>
      </c>
      <c r="AA202" s="301">
        <f>IFERROR(INDEX('QoL DATA'!$C$17:$WWY$228,MATCH($B202,'QoL DATA'!$A$17:$A$228,0),MATCH(AA$3,'QoL DATA'!$C$16:$WWY$16,0)),"-")</f>
        <v>7.2965161804695394E-2</v>
      </c>
      <c r="AB202" s="301">
        <f>IFERROR(INDEX('QoL DATA'!$C$17:$WWY$228,MATCH($B202,'QoL DATA'!$A$17:$A$228,0),MATCH(AB$3,'QoL DATA'!$C$16:$WWY$16,0)),"-")</f>
        <v>1.82</v>
      </c>
      <c r="AC202" s="301">
        <f>IFERROR(INDEX('QoL DATA'!$C$17:$WWY$228,MATCH($B202,'QoL DATA'!$A$17:$A$228,0),MATCH(AC$3,'QoL DATA'!$C$16:$WWY$16,0)),"-")</f>
        <v>10123.41</v>
      </c>
      <c r="AD202" s="301">
        <f>IFERROR(INDEX('QoL DATA'!$C$17:$WWY$228,MATCH($B202,'QoL DATA'!$A$17:$A$228,0),MATCH(AD$3,'QoL DATA'!$C$16:$WWY$16,0)),"-")</f>
        <v>7.3202146690518779</v>
      </c>
      <c r="AE202" s="301">
        <f>IFERROR(INDEX('QoL DATA'!$C$17:$WWY$228,MATCH($B202,'QoL DATA'!$A$17:$A$228,0),MATCH(AE$3,'QoL DATA'!$C$16:$WWY$16,0)),"-")</f>
        <v>26.881720430107524</v>
      </c>
      <c r="AF202" s="301">
        <f>IFERROR(INDEX('QoL DATA'!$C$17:$WWY$228,MATCH($B202,'QoL DATA'!$A$17:$A$228,0),MATCH(AF$3,'QoL DATA'!$C$16:$WWY$16,0)),"-")</f>
        <v>9.6999999999999993</v>
      </c>
      <c r="AG202" s="301">
        <f>IFERROR(INDEX('QoL DATA'!$C$17:$WWY$228,MATCH($B202,'QoL DATA'!$A$17:$A$228,0),MATCH(AG$3,'QoL DATA'!$C$16:$WWY$16,0)),"-")</f>
        <v>20.64</v>
      </c>
      <c r="AH202" s="301" t="str">
        <f>IFERROR(INDEX('QoL DATA'!$C$17:$WWY$228,MATCH($B202,'QoL DATA'!$A$17:$A$228,0),MATCH(AH$3,'QoL DATA'!$C$16:$WWY$16,0)),"-")</f>
        <v>-</v>
      </c>
      <c r="AI202" s="301">
        <f>IFERROR(INDEX('QoL DATA'!$C$17:$WWY$228,MATCH($B202,'QoL DATA'!$A$17:$A$228,0),MATCH(AI$3,'QoL DATA'!$C$16:$WWY$16,0)),"-")</f>
        <v>0</v>
      </c>
      <c r="AJ202" s="301">
        <f>IFERROR(INDEX('QoL DATA'!$C$17:$WWY$228,MATCH($B202,'QoL DATA'!$A$17:$A$228,0),MATCH(AJ$3,'QoL DATA'!$C$16:$WWY$16,0)),"-")</f>
        <v>279.60166005120135</v>
      </c>
      <c r="AK202" s="301">
        <f>IFERROR(INDEX('QoL DATA'!$C$17:$WWY$228,MATCH($B202,'QoL DATA'!$A$17:$A$228,0),MATCH(AK$3,'QoL DATA'!$C$16:$WWY$16,0)),"-")</f>
        <v>14.79</v>
      </c>
      <c r="AL202" s="301">
        <f>IFERROR(INDEX('QoL DATA'!$C$17:$WWY$228,MATCH($B202,'QoL DATA'!$A$17:$A$228,0),MATCH(AL$3,'QoL DATA'!$C$16:$WWY$16,0)),"-")</f>
        <v>13.93</v>
      </c>
      <c r="AM202" s="301">
        <f>IFERROR(INDEX('QoL DATA'!$C$17:$WWY$228,MATCH($B202,'QoL DATA'!$A$17:$A$228,0),MATCH(AM$3,'QoL DATA'!$C$16:$WWY$16,0)),"-")</f>
        <v>7.6</v>
      </c>
      <c r="AN202" s="301">
        <f>IFERROR(INDEX('QoL DATA'!$C$17:$WWY$228,MATCH($B202,'QoL DATA'!$A$17:$A$228,0),MATCH(AN$3,'QoL DATA'!$C$16:$WWY$16,0)),"-")</f>
        <v>63.23</v>
      </c>
      <c r="AO202" s="301">
        <f>IFERROR(INDEX('QoL DATA'!$C$17:$WWY$228,MATCH($B202,'QoL DATA'!$A$17:$A$228,0),MATCH(AO$3,'QoL DATA'!$C$16:$WWY$16,0)),"-")</f>
        <v>1.7484725754727413</v>
      </c>
      <c r="AP202" s="301">
        <f>IFERROR(INDEX('QoL DATA'!$C$17:$WWY$228,MATCH($B202,'QoL DATA'!$A$17:$A$228,0),MATCH(AP$3,'QoL DATA'!$C$16:$WWY$16,0)),"-")</f>
        <v>70.61</v>
      </c>
      <c r="AQ202" s="301">
        <f>IFERROR(INDEX('QoL DATA'!$C$17:$WWY$228,MATCH($B202,'QoL DATA'!$A$17:$A$228,0),MATCH(AQ$3,'QoL DATA'!$C$16:$WWY$16,0)),"-")</f>
        <v>51.917352477674662</v>
      </c>
      <c r="AR202" s="301">
        <f>IFERROR(INDEX('QoL DATA'!$C$17:$WWY$228,MATCH($B202,'QoL DATA'!$A$17:$A$228,0),MATCH(AR$3,'QoL DATA'!$C$16:$WWY$16,0)),"-")</f>
        <v>3.57</v>
      </c>
      <c r="AS202" s="301">
        <f>IFERROR(INDEX('QoL DATA'!$C$17:$WWY$228,MATCH($B202,'QoL DATA'!$A$17:$A$228,0),MATCH(AS$3,'QoL DATA'!$C$16:$WWY$16,0)),"-")</f>
        <v>2.8970404611538116</v>
      </c>
      <c r="AT202" s="301">
        <f>IFERROR(INDEX('QoL DATA'!$C$17:$WWY$228,MATCH($B202,'QoL DATA'!$A$17:$A$228,0),MATCH(AT$3,'QoL DATA'!$C$16:$WWY$16,0)),"-")</f>
        <v>46.344358022510114</v>
      </c>
      <c r="AU202" s="327"/>
    </row>
    <row r="203" spans="1:47">
      <c r="A203" s="325" t="str">
        <f>'TQoL Indexes'!B181</f>
        <v xml:space="preserve">Šentjur </v>
      </c>
      <c r="B203" s="326">
        <f>'TQoL Indexes'!C181</f>
        <v>120</v>
      </c>
      <c r="C203" s="301">
        <f>IFERROR(INDEX('QoL DATA'!$C$17:$WWY$228,MATCH($B203,'QoL DATA'!$A$17:$A$228,0),MATCH(C$3,'QoL DATA'!$C$16:$WWY$16,0)),"-")</f>
        <v>83.4</v>
      </c>
      <c r="D203" s="301">
        <f>IFERROR(INDEX('QoL DATA'!$C$17:$WWY$228,MATCH($B203,'QoL DATA'!$A$17:$A$228,0),MATCH(D$3,'QoL DATA'!$C$16:$WWY$16,0)),"-")</f>
        <v>86.1</v>
      </c>
      <c r="E203" s="301">
        <f>IFERROR(INDEX('QoL DATA'!$C$17:$WWY$228,MATCH($B203,'QoL DATA'!$A$17:$A$228,0),MATCH(E$3,'QoL DATA'!$C$16:$WWY$16,0)),"-")</f>
        <v>388.9</v>
      </c>
      <c r="F203" s="301">
        <f>IFERROR(INDEX('QoL DATA'!$C$17:$WWY$228,MATCH($B203,'QoL DATA'!$A$17:$A$228,0),MATCH(F$3,'QoL DATA'!$C$16:$WWY$16,0)),"-")</f>
        <v>56.207720868724884</v>
      </c>
      <c r="G203" s="301">
        <f>IFERROR(INDEX('QoL DATA'!$C$17:$WWY$228,MATCH($B203,'QoL DATA'!$A$17:$A$228,0),MATCH(G$3,'QoL DATA'!$C$16:$WWY$16,0)),"-")</f>
        <v>90.24973297390774</v>
      </c>
      <c r="H203" s="301">
        <f>IFERROR(INDEX('QoL DATA'!$C$17:$WWY$228,MATCH($B203,'QoL DATA'!$A$17:$A$228,0),MATCH(H$3,'QoL DATA'!$C$16:$WWY$16,0)),"-")</f>
        <v>3</v>
      </c>
      <c r="I203" s="301">
        <f>IFERROR(INDEX('QoL DATA'!$C$17:$WWY$228,MATCH($B203,'QoL DATA'!$A$17:$A$228,0),MATCH(I$3,'QoL DATA'!$C$16:$WWY$16,0)),"-")</f>
        <v>55.348073667470373</v>
      </c>
      <c r="J203" s="301">
        <f>IFERROR(INDEX('QoL DATA'!$C$17:$WWY$228,MATCH($B203,'QoL DATA'!$A$17:$A$228,0),MATCH(J$3,'QoL DATA'!$C$16:$WWY$16,0)),"-")</f>
        <v>88.342403743451499</v>
      </c>
      <c r="K203" s="301">
        <f>IFERROR(INDEX('QoL DATA'!$C$17:$WWY$228,MATCH($B203,'QoL DATA'!$A$17:$A$228,0),MATCH(K$3,'QoL DATA'!$C$16:$WWY$16,0)),"-")</f>
        <v>29.71</v>
      </c>
      <c r="L203" s="301">
        <f>IFERROR(INDEX('QoL DATA'!$C$17:$WWY$228,MATCH($B203,'QoL DATA'!$A$17:$A$228,0),MATCH(L$3,'QoL DATA'!$C$16:$WWY$16,0)),"-")</f>
        <v>0</v>
      </c>
      <c r="M203" s="301">
        <f>IFERROR(INDEX('QoL DATA'!$C$17:$WWY$228,MATCH($B203,'QoL DATA'!$A$17:$A$228,0),MATCH(M$3,'QoL DATA'!$C$16:$WWY$16,0)),"-")</f>
        <v>33.4</v>
      </c>
      <c r="N203" s="301">
        <f>IFERROR(INDEX('QoL DATA'!$C$17:$WWY$228,MATCH($B203,'QoL DATA'!$A$17:$A$228,0),MATCH(N$3,'QoL DATA'!$C$16:$WWY$16,0)),"-")</f>
        <v>62.1</v>
      </c>
      <c r="O203" s="301">
        <f>IFERROR(INDEX('QoL DATA'!$C$17:$WWY$228,MATCH($B203,'QoL DATA'!$A$17:$A$228,0),MATCH(O$3,'QoL DATA'!$C$16:$WWY$16,0)),"-")</f>
        <v>1.1332333316091656</v>
      </c>
      <c r="P203" s="301">
        <f>IFERROR(INDEX('QoL DATA'!$C$17:$WWY$228,MATCH($B203,'QoL DATA'!$A$17:$A$228,0),MATCH(P$3,'QoL DATA'!$C$16:$WWY$16,0)),"-")</f>
        <v>54.274960581862572</v>
      </c>
      <c r="Q203" s="301" t="str">
        <f>IFERROR(INDEX('QoL DATA'!$C$17:$WWY$228,MATCH($B203,'QoL DATA'!$A$17:$A$228,0),MATCH(Q$3,'QoL DATA'!$C$16:$WWY$16,0)),"-")</f>
        <v>-</v>
      </c>
      <c r="R203" s="301" t="str">
        <f>IFERROR(INDEX('QoL DATA'!$C$17:$WWY$228,MATCH($B203,'QoL DATA'!$A$17:$A$228,0),MATCH(R$3,'QoL DATA'!$C$16:$WWY$16,0)),"-")</f>
        <v>-</v>
      </c>
      <c r="S203" s="301">
        <f>IFERROR(INDEX('QoL DATA'!$C$17:$WWY$228,MATCH($B203,'QoL DATA'!$A$17:$A$228,0),MATCH(S$3,'QoL DATA'!$C$16:$WWY$16,0)),"-")</f>
        <v>88.606275409152502</v>
      </c>
      <c r="T203" s="301">
        <f>IFERROR(INDEX('QoL DATA'!$C$17:$WWY$228,MATCH($B203,'QoL DATA'!$A$17:$A$228,0),MATCH(T$3,'QoL DATA'!$C$16:$WWY$16,0)),"-")</f>
        <v>4.0251313571924259</v>
      </c>
      <c r="U203" s="301">
        <f>IFERROR(INDEX('QoL DATA'!$C$17:$WWY$228,MATCH($B203,'QoL DATA'!$A$17:$A$228,0),MATCH(U$3,'QoL DATA'!$C$16:$WWY$16,0)),"-")</f>
        <v>48.226889883646301</v>
      </c>
      <c r="V203" s="301">
        <f>IFERROR(INDEX('QoL DATA'!$C$17:$WWY$228,MATCH($B203,'QoL DATA'!$A$17:$A$228,0),MATCH(V$3,'QoL DATA'!$C$16:$WWY$16,0)),"-")</f>
        <v>1.2703033809499999</v>
      </c>
      <c r="W203" s="301">
        <f>IFERROR(INDEX('QoL DATA'!$C$17:$WWY$228,MATCH($B203,'QoL DATA'!$A$17:$A$228,0),MATCH(W$3,'QoL DATA'!$C$16:$WWY$16,0)),"-")</f>
        <v>9.9657337121800005</v>
      </c>
      <c r="X203" s="301" t="str">
        <f>IFERROR(INDEX('QoL DATA'!$C$17:$WWY$228,MATCH($B203,'QoL DATA'!$A$17:$A$228,0),MATCH(X$3,'QoL DATA'!$C$16:$WWY$16,0)),"-")</f>
        <v>-</v>
      </c>
      <c r="Y203" s="301">
        <f>IFERROR(INDEX('QoL DATA'!$C$17:$WWY$228,MATCH($B203,'QoL DATA'!$A$17:$A$228,0),MATCH(Y$3,'QoL DATA'!$C$16:$WWY$16,0)),"-")</f>
        <v>949.85</v>
      </c>
      <c r="Z203" s="301">
        <f>IFERROR(INDEX('QoL DATA'!$C$17:$WWY$228,MATCH($B203,'QoL DATA'!$A$17:$A$228,0),MATCH(Z$3,'QoL DATA'!$C$16:$WWY$16,0)),"-")</f>
        <v>6.38</v>
      </c>
      <c r="AA203" s="301">
        <f>IFERROR(INDEX('QoL DATA'!$C$17:$WWY$228,MATCH($B203,'QoL DATA'!$A$17:$A$228,0),MATCH(AA$3,'QoL DATA'!$C$16:$WWY$16,0)),"-")</f>
        <v>0.11028716677520323</v>
      </c>
      <c r="AB203" s="301">
        <f>IFERROR(INDEX('QoL DATA'!$C$17:$WWY$228,MATCH($B203,'QoL DATA'!$A$17:$A$228,0),MATCH(AB$3,'QoL DATA'!$C$16:$WWY$16,0)),"-")</f>
        <v>1.39</v>
      </c>
      <c r="AC203" s="301">
        <f>IFERROR(INDEX('QoL DATA'!$C$17:$WWY$228,MATCH($B203,'QoL DATA'!$A$17:$A$228,0),MATCH(AC$3,'QoL DATA'!$C$16:$WWY$16,0)),"-")</f>
        <v>10228.89</v>
      </c>
      <c r="AD203" s="301">
        <f>IFERROR(INDEX('QoL DATA'!$C$17:$WWY$228,MATCH($B203,'QoL DATA'!$A$17:$A$228,0),MATCH(AD$3,'QoL DATA'!$C$16:$WWY$16,0)),"-")</f>
        <v>8.9528828659263446</v>
      </c>
      <c r="AE203" s="301">
        <f>IFERROR(INDEX('QoL DATA'!$C$17:$WWY$228,MATCH($B203,'QoL DATA'!$A$17:$A$228,0),MATCH(AE$3,'QoL DATA'!$C$16:$WWY$16,0)),"-")</f>
        <v>29.016742207011376</v>
      </c>
      <c r="AF203" s="301">
        <f>IFERROR(INDEX('QoL DATA'!$C$17:$WWY$228,MATCH($B203,'QoL DATA'!$A$17:$A$228,0),MATCH(AF$3,'QoL DATA'!$C$16:$WWY$16,0)),"-")</f>
        <v>12.4</v>
      </c>
      <c r="AG203" s="301">
        <f>IFERROR(INDEX('QoL DATA'!$C$17:$WWY$228,MATCH($B203,'QoL DATA'!$A$17:$A$228,0),MATCH(AG$3,'QoL DATA'!$C$16:$WWY$16,0)),"-")</f>
        <v>21.55</v>
      </c>
      <c r="AH203" s="301" t="str">
        <f>IFERROR(INDEX('QoL DATA'!$C$17:$WWY$228,MATCH($B203,'QoL DATA'!$A$17:$A$228,0),MATCH(AH$3,'QoL DATA'!$C$16:$WWY$16,0)),"-")</f>
        <v>-</v>
      </c>
      <c r="AI203" s="301">
        <f>IFERROR(INDEX('QoL DATA'!$C$17:$WWY$228,MATCH($B203,'QoL DATA'!$A$17:$A$228,0),MATCH(AI$3,'QoL DATA'!$C$16:$WWY$16,0)),"-")</f>
        <v>12.623362585391487</v>
      </c>
      <c r="AJ203" s="301">
        <f>IFERROR(INDEX('QoL DATA'!$C$17:$WWY$228,MATCH($B203,'QoL DATA'!$A$17:$A$228,0),MATCH(AJ$3,'QoL DATA'!$C$16:$WWY$16,0)),"-")</f>
        <v>104.48735319520173</v>
      </c>
      <c r="AK203" s="301">
        <f>IFERROR(INDEX('QoL DATA'!$C$17:$WWY$228,MATCH($B203,'QoL DATA'!$A$17:$A$228,0),MATCH(AK$3,'QoL DATA'!$C$16:$WWY$16,0)),"-")</f>
        <v>33.51</v>
      </c>
      <c r="AL203" s="301">
        <f>IFERROR(INDEX('QoL DATA'!$C$17:$WWY$228,MATCH($B203,'QoL DATA'!$A$17:$A$228,0),MATCH(AL$3,'QoL DATA'!$C$16:$WWY$16,0)),"-")</f>
        <v>15.01</v>
      </c>
      <c r="AM203" s="301">
        <f>IFERROR(INDEX('QoL DATA'!$C$17:$WWY$228,MATCH($B203,'QoL DATA'!$A$17:$A$228,0),MATCH(AM$3,'QoL DATA'!$C$16:$WWY$16,0)),"-")</f>
        <v>7.3</v>
      </c>
      <c r="AN203" s="301">
        <f>IFERROR(INDEX('QoL DATA'!$C$17:$WWY$228,MATCH($B203,'QoL DATA'!$A$17:$A$228,0),MATCH(AN$3,'QoL DATA'!$C$16:$WWY$16,0)),"-")</f>
        <v>66.540000000000006</v>
      </c>
      <c r="AO203" s="301">
        <f>IFERROR(INDEX('QoL DATA'!$C$17:$WWY$228,MATCH($B203,'QoL DATA'!$A$17:$A$228,0),MATCH(AO$3,'QoL DATA'!$C$16:$WWY$16,0)),"-")</f>
        <v>2.6571817034087597</v>
      </c>
      <c r="AP203" s="301">
        <f>IFERROR(INDEX('QoL DATA'!$C$17:$WWY$228,MATCH($B203,'QoL DATA'!$A$17:$A$228,0),MATCH(AP$3,'QoL DATA'!$C$16:$WWY$16,0)),"-")</f>
        <v>67.11</v>
      </c>
      <c r="AQ203" s="301">
        <f>IFERROR(INDEX('QoL DATA'!$C$17:$WWY$228,MATCH($B203,'QoL DATA'!$A$17:$A$228,0),MATCH(AQ$3,'QoL DATA'!$C$16:$WWY$16,0)),"-")</f>
        <v>49.743427304402914</v>
      </c>
      <c r="AR203" s="301">
        <f>IFERROR(INDEX('QoL DATA'!$C$17:$WWY$228,MATCH($B203,'QoL DATA'!$A$17:$A$228,0),MATCH(AR$3,'QoL DATA'!$C$16:$WWY$16,0)),"-")</f>
        <v>3.58</v>
      </c>
      <c r="AS203" s="301">
        <f>IFERROR(INDEX('QoL DATA'!$C$17:$WWY$228,MATCH($B203,'QoL DATA'!$A$17:$A$228,0),MATCH(AS$3,'QoL DATA'!$C$16:$WWY$16,0)),"-")</f>
        <v>1.5433070866141732</v>
      </c>
      <c r="AT203" s="301">
        <f>IFERROR(INDEX('QoL DATA'!$C$17:$WWY$228,MATCH($B203,'QoL DATA'!$A$17:$A$228,0),MATCH(AT$3,'QoL DATA'!$C$16:$WWY$16,0)),"-")</f>
        <v>45.90949438308099</v>
      </c>
      <c r="AU203" s="327"/>
    </row>
    <row r="204" spans="1:47">
      <c r="A204" s="325" t="str">
        <f>'TQoL Indexes'!B182</f>
        <v>Šentrupert</v>
      </c>
      <c r="B204" s="326">
        <f>'TQoL Indexes'!C182</f>
        <v>211</v>
      </c>
      <c r="C204" s="301">
        <f>IFERROR(INDEX('QoL DATA'!$C$17:$WWY$228,MATCH($B204,'QoL DATA'!$A$17:$A$228,0),MATCH(C$3,'QoL DATA'!$C$16:$WWY$16,0)),"-")</f>
        <v>38</v>
      </c>
      <c r="D204" s="301">
        <f>IFERROR(INDEX('QoL DATA'!$C$17:$WWY$228,MATCH($B204,'QoL DATA'!$A$17:$A$228,0),MATCH(D$3,'QoL DATA'!$C$16:$WWY$16,0)),"-")</f>
        <v>92.3</v>
      </c>
      <c r="E204" s="301">
        <f>IFERROR(INDEX('QoL DATA'!$C$17:$WWY$228,MATCH($B204,'QoL DATA'!$A$17:$A$228,0),MATCH(E$3,'QoL DATA'!$C$16:$WWY$16,0)),"-")</f>
        <v>250.2</v>
      </c>
      <c r="F204" s="301">
        <f>IFERROR(INDEX('QoL DATA'!$C$17:$WWY$228,MATCH($B204,'QoL DATA'!$A$17:$A$228,0),MATCH(F$3,'QoL DATA'!$C$16:$WWY$16,0)),"-")</f>
        <v>0</v>
      </c>
      <c r="G204" s="301">
        <f>IFERROR(INDEX('QoL DATA'!$C$17:$WWY$228,MATCH($B204,'QoL DATA'!$A$17:$A$228,0),MATCH(G$3,'QoL DATA'!$C$16:$WWY$16,0)),"-")</f>
        <v>88.388625592417057</v>
      </c>
      <c r="H204" s="301">
        <f>IFERROR(INDEX('QoL DATA'!$C$17:$WWY$228,MATCH($B204,'QoL DATA'!$A$17:$A$228,0),MATCH(H$3,'QoL DATA'!$C$16:$WWY$16,0)),"-")</f>
        <v>4</v>
      </c>
      <c r="I204" s="301">
        <f>IFERROR(INDEX('QoL DATA'!$C$17:$WWY$228,MATCH($B204,'QoL DATA'!$A$17:$A$228,0),MATCH(I$3,'QoL DATA'!$C$16:$WWY$16,0)),"-")</f>
        <v>57.9036063363667</v>
      </c>
      <c r="J204" s="301">
        <f>IFERROR(INDEX('QoL DATA'!$C$17:$WWY$228,MATCH($B204,'QoL DATA'!$A$17:$A$228,0),MATCH(J$3,'QoL DATA'!$C$16:$WWY$16,0)),"-")</f>
        <v>82.769126607989165</v>
      </c>
      <c r="K204" s="301">
        <f>IFERROR(INDEX('QoL DATA'!$C$17:$WWY$228,MATCH($B204,'QoL DATA'!$A$17:$A$228,0),MATCH(K$3,'QoL DATA'!$C$16:$WWY$16,0)),"-")</f>
        <v>78.459999999999994</v>
      </c>
      <c r="L204" s="301">
        <f>IFERROR(INDEX('QoL DATA'!$C$17:$WWY$228,MATCH($B204,'QoL DATA'!$A$17:$A$228,0),MATCH(L$3,'QoL DATA'!$C$16:$WWY$16,0)),"-")</f>
        <v>2.705749718151071</v>
      </c>
      <c r="M204" s="301">
        <f>IFERROR(INDEX('QoL DATA'!$C$17:$WWY$228,MATCH($B204,'QoL DATA'!$A$17:$A$228,0),MATCH(M$3,'QoL DATA'!$C$16:$WWY$16,0)),"-")</f>
        <v>24.9</v>
      </c>
      <c r="N204" s="301">
        <f>IFERROR(INDEX('QoL DATA'!$C$17:$WWY$228,MATCH($B204,'QoL DATA'!$A$17:$A$228,0),MATCH(N$3,'QoL DATA'!$C$16:$WWY$16,0)),"-")</f>
        <v>84.5</v>
      </c>
      <c r="O204" s="301">
        <f>IFERROR(INDEX('QoL DATA'!$C$17:$WWY$228,MATCH($B204,'QoL DATA'!$A$17:$A$228,0),MATCH(O$3,'QoL DATA'!$C$16:$WWY$16,0)),"-")</f>
        <v>0.33473013744552466</v>
      </c>
      <c r="P204" s="301">
        <f>IFERROR(INDEX('QoL DATA'!$C$17:$WWY$228,MATCH($B204,'QoL DATA'!$A$17:$A$228,0),MATCH(P$3,'QoL DATA'!$C$16:$WWY$16,0)),"-")</f>
        <v>52.742044685172651</v>
      </c>
      <c r="Q204" s="301" t="str">
        <f>IFERROR(INDEX('QoL DATA'!$C$17:$WWY$228,MATCH($B204,'QoL DATA'!$A$17:$A$228,0),MATCH(Q$3,'QoL DATA'!$C$16:$WWY$16,0)),"-")</f>
        <v>-</v>
      </c>
      <c r="R204" s="301" t="str">
        <f>IFERROR(INDEX('QoL DATA'!$C$17:$WWY$228,MATCH($B204,'QoL DATA'!$A$17:$A$228,0),MATCH(R$3,'QoL DATA'!$C$16:$WWY$16,0)),"-")</f>
        <v>-</v>
      </c>
      <c r="S204" s="301">
        <f>IFERROR(INDEX('QoL DATA'!$C$17:$WWY$228,MATCH($B204,'QoL DATA'!$A$17:$A$228,0),MATCH(S$3,'QoL DATA'!$C$16:$WWY$16,0)),"-")</f>
        <v>33.579583613163202</v>
      </c>
      <c r="T204" s="301">
        <f>IFERROR(INDEX('QoL DATA'!$C$17:$WWY$228,MATCH($B204,'QoL DATA'!$A$17:$A$228,0),MATCH(T$3,'QoL DATA'!$C$16:$WWY$16,0)),"-")</f>
        <v>3.2961996336996338</v>
      </c>
      <c r="U204" s="301">
        <f>IFERROR(INDEX('QoL DATA'!$C$17:$WWY$228,MATCH($B204,'QoL DATA'!$A$17:$A$228,0),MATCH(U$3,'QoL DATA'!$C$16:$WWY$16,0)),"-")</f>
        <v>54.506398580270023</v>
      </c>
      <c r="V204" s="301">
        <f>IFERROR(INDEX('QoL DATA'!$C$17:$WWY$228,MATCH($B204,'QoL DATA'!$A$17:$A$228,0),MATCH(V$3,'QoL DATA'!$C$16:$WWY$16,0)),"-")</f>
        <v>1.46022911801</v>
      </c>
      <c r="W204" s="301">
        <f>IFERROR(INDEX('QoL DATA'!$C$17:$WWY$228,MATCH($B204,'QoL DATA'!$A$17:$A$228,0),MATCH(W$3,'QoL DATA'!$C$16:$WWY$16,0)),"-")</f>
        <v>5.5630689270099998</v>
      </c>
      <c r="X204" s="301" t="str">
        <f>IFERROR(INDEX('QoL DATA'!$C$17:$WWY$228,MATCH($B204,'QoL DATA'!$A$17:$A$228,0),MATCH(X$3,'QoL DATA'!$C$16:$WWY$16,0)),"-")</f>
        <v>-</v>
      </c>
      <c r="Y204" s="301">
        <f>IFERROR(INDEX('QoL DATA'!$C$17:$WWY$228,MATCH($B204,'QoL DATA'!$A$17:$A$228,0),MATCH(Y$3,'QoL DATA'!$C$16:$WWY$16,0)),"-")</f>
        <v>989.31</v>
      </c>
      <c r="Z204" s="301">
        <f>IFERROR(INDEX('QoL DATA'!$C$17:$WWY$228,MATCH($B204,'QoL DATA'!$A$17:$A$228,0),MATCH(Z$3,'QoL DATA'!$C$16:$WWY$16,0)),"-")</f>
        <v>5.42</v>
      </c>
      <c r="AA204" s="301">
        <f>IFERROR(INDEX('QoL DATA'!$C$17:$WWY$228,MATCH($B204,'QoL DATA'!$A$17:$A$228,0),MATCH(AA$3,'QoL DATA'!$C$16:$WWY$16,0)),"-")</f>
        <v>3.4461368805568951E-2</v>
      </c>
      <c r="AB204" s="301">
        <f>IFERROR(INDEX('QoL DATA'!$C$17:$WWY$228,MATCH($B204,'QoL DATA'!$A$17:$A$228,0),MATCH(AB$3,'QoL DATA'!$C$16:$WWY$16,0)),"-")</f>
        <v>0.71</v>
      </c>
      <c r="AC204" s="301">
        <f>IFERROR(INDEX('QoL DATA'!$C$17:$WWY$228,MATCH($B204,'QoL DATA'!$A$17:$A$228,0),MATCH(AC$3,'QoL DATA'!$C$16:$WWY$16,0)),"-")</f>
        <v>8843.77</v>
      </c>
      <c r="AD204" s="301">
        <f>IFERROR(INDEX('QoL DATA'!$C$17:$WWY$228,MATCH($B204,'QoL DATA'!$A$17:$A$228,0),MATCH(AD$3,'QoL DATA'!$C$16:$WWY$16,0)),"-")</f>
        <v>4.3061871296679071</v>
      </c>
      <c r="AE204" s="301">
        <f>IFERROR(INDEX('QoL DATA'!$C$17:$WWY$228,MATCH($B204,'QoL DATA'!$A$17:$A$228,0),MATCH(AE$3,'QoL DATA'!$C$16:$WWY$16,0)),"-")</f>
        <v>21.428571428571427</v>
      </c>
      <c r="AF204" s="301">
        <f>IFERROR(INDEX('QoL DATA'!$C$17:$WWY$228,MATCH($B204,'QoL DATA'!$A$17:$A$228,0),MATCH(AF$3,'QoL DATA'!$C$16:$WWY$16,0)),"-")</f>
        <v>9.6999999999999993</v>
      </c>
      <c r="AG204" s="301">
        <f>IFERROR(INDEX('QoL DATA'!$C$17:$WWY$228,MATCH($B204,'QoL DATA'!$A$17:$A$228,0),MATCH(AG$3,'QoL DATA'!$C$16:$WWY$16,0)),"-")</f>
        <v>17.7</v>
      </c>
      <c r="AH204" s="301" t="str">
        <f>IFERROR(INDEX('QoL DATA'!$C$17:$WWY$228,MATCH($B204,'QoL DATA'!$A$17:$A$228,0),MATCH(AH$3,'QoL DATA'!$C$16:$WWY$16,0)),"-")</f>
        <v>-</v>
      </c>
      <c r="AI204" s="301">
        <f>IFERROR(INDEX('QoL DATA'!$C$17:$WWY$228,MATCH($B204,'QoL DATA'!$A$17:$A$228,0),MATCH(AI$3,'QoL DATA'!$C$16:$WWY$16,0)),"-")</f>
        <v>0</v>
      </c>
      <c r="AJ204" s="301">
        <f>IFERROR(INDEX('QoL DATA'!$C$17:$WWY$228,MATCH($B204,'QoL DATA'!$A$17:$A$228,0),MATCH(AJ$3,'QoL DATA'!$C$16:$WWY$16,0)),"-")</f>
        <v>157.16955330756991</v>
      </c>
      <c r="AK204" s="301">
        <f>IFERROR(INDEX('QoL DATA'!$C$17:$WWY$228,MATCH($B204,'QoL DATA'!$A$17:$A$228,0),MATCH(AK$3,'QoL DATA'!$C$16:$WWY$16,0)),"-")</f>
        <v>27.4</v>
      </c>
      <c r="AL204" s="301">
        <f>IFERROR(INDEX('QoL DATA'!$C$17:$WWY$228,MATCH($B204,'QoL DATA'!$A$17:$A$228,0),MATCH(AL$3,'QoL DATA'!$C$16:$WWY$16,0)),"-")</f>
        <v>13.52</v>
      </c>
      <c r="AM204" s="301">
        <f>IFERROR(INDEX('QoL DATA'!$C$17:$WWY$228,MATCH($B204,'QoL DATA'!$A$17:$A$228,0),MATCH(AM$3,'QoL DATA'!$C$16:$WWY$16,0)),"-")</f>
        <v>7.6</v>
      </c>
      <c r="AN204" s="301">
        <f>IFERROR(INDEX('QoL DATA'!$C$17:$WWY$228,MATCH($B204,'QoL DATA'!$A$17:$A$228,0),MATCH(AN$3,'QoL DATA'!$C$16:$WWY$16,0)),"-")</f>
        <v>58.37</v>
      </c>
      <c r="AO204" s="301">
        <f>IFERROR(INDEX('QoL DATA'!$C$17:$WWY$228,MATCH($B204,'QoL DATA'!$A$17:$A$228,0),MATCH(AO$3,'QoL DATA'!$C$16:$WWY$16,0)),"-")</f>
        <v>1.7484725754727413</v>
      </c>
      <c r="AP204" s="301">
        <f>IFERROR(INDEX('QoL DATA'!$C$17:$WWY$228,MATCH($B204,'QoL DATA'!$A$17:$A$228,0),MATCH(AP$3,'QoL DATA'!$C$16:$WWY$16,0)),"-")</f>
        <v>84.31</v>
      </c>
      <c r="AQ204" s="301">
        <f>IFERROR(INDEX('QoL DATA'!$C$17:$WWY$228,MATCH($B204,'QoL DATA'!$A$17:$A$228,0),MATCH(AQ$3,'QoL DATA'!$C$16:$WWY$16,0)),"-")</f>
        <v>51.649862511457378</v>
      </c>
      <c r="AR204" s="301">
        <f>IFERROR(INDEX('QoL DATA'!$C$17:$WWY$228,MATCH($B204,'QoL DATA'!$A$17:$A$228,0),MATCH(AR$3,'QoL DATA'!$C$16:$WWY$16,0)),"-")</f>
        <v>3.57</v>
      </c>
      <c r="AS204" s="301">
        <f>IFERROR(INDEX('QoL DATA'!$C$17:$WWY$228,MATCH($B204,'QoL DATA'!$A$17:$A$228,0),MATCH(AS$3,'QoL DATA'!$C$16:$WWY$16,0)),"-")</f>
        <v>1.3039934313837962</v>
      </c>
      <c r="AT204" s="301">
        <f>IFERROR(INDEX('QoL DATA'!$C$17:$WWY$228,MATCH($B204,'QoL DATA'!$A$17:$A$228,0),MATCH(AT$3,'QoL DATA'!$C$16:$WWY$16,0)),"-")</f>
        <v>52.937702850626444</v>
      </c>
      <c r="AU204" s="327"/>
    </row>
    <row r="205" spans="1:47">
      <c r="A205" s="325" t="str">
        <f>'TQoL Indexes'!B183</f>
        <v>Škocjan</v>
      </c>
      <c r="B205" s="326">
        <f>'TQoL Indexes'!C183</f>
        <v>121</v>
      </c>
      <c r="C205" s="301">
        <f>IFERROR(INDEX('QoL DATA'!$C$17:$WWY$228,MATCH($B205,'QoL DATA'!$A$17:$A$228,0),MATCH(C$3,'QoL DATA'!$C$16:$WWY$16,0)),"-")</f>
        <v>0</v>
      </c>
      <c r="D205" s="301">
        <f>IFERROR(INDEX('QoL DATA'!$C$17:$WWY$228,MATCH($B205,'QoL DATA'!$A$17:$A$228,0),MATCH(D$3,'QoL DATA'!$C$16:$WWY$16,0)),"-")</f>
        <v>95.4</v>
      </c>
      <c r="E205" s="301">
        <f>IFERROR(INDEX('QoL DATA'!$C$17:$WWY$228,MATCH($B205,'QoL DATA'!$A$17:$A$228,0),MATCH(E$3,'QoL DATA'!$C$16:$WWY$16,0)),"-")</f>
        <v>250.2</v>
      </c>
      <c r="F205" s="301">
        <f>IFERROR(INDEX('QoL DATA'!$C$17:$WWY$228,MATCH($B205,'QoL DATA'!$A$17:$A$228,0),MATCH(F$3,'QoL DATA'!$C$16:$WWY$16,0)),"-")</f>
        <v>0</v>
      </c>
      <c r="G205" s="301">
        <f>IFERROR(INDEX('QoL DATA'!$C$17:$WWY$228,MATCH($B205,'QoL DATA'!$A$17:$A$228,0),MATCH(G$3,'QoL DATA'!$C$16:$WWY$16,0)),"-")</f>
        <v>93.47069065583284</v>
      </c>
      <c r="H205" s="301">
        <f>IFERROR(INDEX('QoL DATA'!$C$17:$WWY$228,MATCH($B205,'QoL DATA'!$A$17:$A$228,0),MATCH(H$3,'QoL DATA'!$C$16:$WWY$16,0)),"-")</f>
        <v>4</v>
      </c>
      <c r="I205" s="301">
        <f>IFERROR(INDEX('QoL DATA'!$C$17:$WWY$228,MATCH($B205,'QoL DATA'!$A$17:$A$228,0),MATCH(I$3,'QoL DATA'!$C$16:$WWY$16,0)),"-")</f>
        <v>67.579636796665682</v>
      </c>
      <c r="J205" s="301">
        <f>IFERROR(INDEX('QoL DATA'!$C$17:$WWY$228,MATCH($B205,'QoL DATA'!$A$17:$A$228,0),MATCH(J$3,'QoL DATA'!$C$16:$WWY$16,0)),"-")</f>
        <v>98.026697620429488</v>
      </c>
      <c r="K205" s="301">
        <f>IFERROR(INDEX('QoL DATA'!$C$17:$WWY$228,MATCH($B205,'QoL DATA'!$A$17:$A$228,0),MATCH(K$3,'QoL DATA'!$C$16:$WWY$16,0)),"-")</f>
        <v>66.88</v>
      </c>
      <c r="L205" s="301">
        <f>IFERROR(INDEX('QoL DATA'!$C$17:$WWY$228,MATCH($B205,'QoL DATA'!$A$17:$A$228,0),MATCH(L$3,'QoL DATA'!$C$16:$WWY$16,0)),"-")</f>
        <v>5.6838365896980463</v>
      </c>
      <c r="M205" s="301">
        <f>IFERROR(INDEX('QoL DATA'!$C$17:$WWY$228,MATCH($B205,'QoL DATA'!$A$17:$A$228,0),MATCH(M$3,'QoL DATA'!$C$16:$WWY$16,0)),"-")</f>
        <v>15.5</v>
      </c>
      <c r="N205" s="301">
        <f>IFERROR(INDEX('QoL DATA'!$C$17:$WWY$228,MATCH($B205,'QoL DATA'!$A$17:$A$228,0),MATCH(N$3,'QoL DATA'!$C$16:$WWY$16,0)),"-")</f>
        <v>33.9</v>
      </c>
      <c r="O205" s="301">
        <f>IFERROR(INDEX('QoL DATA'!$C$17:$WWY$228,MATCH($B205,'QoL DATA'!$A$17:$A$228,0),MATCH(O$3,'QoL DATA'!$C$16:$WWY$16,0)),"-")</f>
        <v>0.37885630498533729</v>
      </c>
      <c r="P205" s="301">
        <f>IFERROR(INDEX('QoL DATA'!$C$17:$WWY$228,MATCH($B205,'QoL DATA'!$A$17:$A$228,0),MATCH(P$3,'QoL DATA'!$C$16:$WWY$16,0)),"-")</f>
        <v>48.665118978525825</v>
      </c>
      <c r="Q205" s="301" t="str">
        <f>IFERROR(INDEX('QoL DATA'!$C$17:$WWY$228,MATCH($B205,'QoL DATA'!$A$17:$A$228,0),MATCH(Q$3,'QoL DATA'!$C$16:$WWY$16,0)),"-")</f>
        <v>-</v>
      </c>
      <c r="R205" s="301" t="str">
        <f>IFERROR(INDEX('QoL DATA'!$C$17:$WWY$228,MATCH($B205,'QoL DATA'!$A$17:$A$228,0),MATCH(R$3,'QoL DATA'!$C$16:$WWY$16,0)),"-")</f>
        <v>-</v>
      </c>
      <c r="S205" s="301">
        <f>IFERROR(INDEX('QoL DATA'!$C$17:$WWY$228,MATCH($B205,'QoL DATA'!$A$17:$A$228,0),MATCH(S$3,'QoL DATA'!$C$16:$WWY$16,0)),"-")</f>
        <v>60.096153846153847</v>
      </c>
      <c r="T205" s="301">
        <f>IFERROR(INDEX('QoL DATA'!$C$17:$WWY$228,MATCH($B205,'QoL DATA'!$A$17:$A$228,0),MATCH(T$3,'QoL DATA'!$C$16:$WWY$16,0)),"-")</f>
        <v>3.8175624073436261</v>
      </c>
      <c r="U205" s="301">
        <f>IFERROR(INDEX('QoL DATA'!$C$17:$WWY$228,MATCH($B205,'QoL DATA'!$A$17:$A$228,0),MATCH(U$3,'QoL DATA'!$C$16:$WWY$16,0)),"-")</f>
        <v>46.698038787094063</v>
      </c>
      <c r="V205" s="301">
        <f>IFERROR(INDEX('QoL DATA'!$C$17:$WWY$228,MATCH($B205,'QoL DATA'!$A$17:$A$228,0),MATCH(V$3,'QoL DATA'!$C$16:$WWY$16,0)),"-")</f>
        <v>0.94267230313899997</v>
      </c>
      <c r="W205" s="301">
        <f>IFERROR(INDEX('QoL DATA'!$C$17:$WWY$228,MATCH($B205,'QoL DATA'!$A$17:$A$228,0),MATCH(W$3,'QoL DATA'!$C$16:$WWY$16,0)),"-")</f>
        <v>20.1959296239</v>
      </c>
      <c r="X205" s="301" t="str">
        <f>IFERROR(INDEX('QoL DATA'!$C$17:$WWY$228,MATCH($B205,'QoL DATA'!$A$17:$A$228,0),MATCH(X$3,'QoL DATA'!$C$16:$WWY$16,0)),"-")</f>
        <v>-</v>
      </c>
      <c r="Y205" s="301">
        <f>IFERROR(INDEX('QoL DATA'!$C$17:$WWY$228,MATCH($B205,'QoL DATA'!$A$17:$A$228,0),MATCH(Y$3,'QoL DATA'!$C$16:$WWY$16,0)),"-")</f>
        <v>1086.3900000000001</v>
      </c>
      <c r="Z205" s="301">
        <f>IFERROR(INDEX('QoL DATA'!$C$17:$WWY$228,MATCH($B205,'QoL DATA'!$A$17:$A$228,0),MATCH(Z$3,'QoL DATA'!$C$16:$WWY$16,0)),"-")</f>
        <v>5.86</v>
      </c>
      <c r="AA205" s="301">
        <f>IFERROR(INDEX('QoL DATA'!$C$17:$WWY$228,MATCH($B205,'QoL DATA'!$A$17:$A$228,0),MATCH(AA$3,'QoL DATA'!$C$16:$WWY$16,0)),"-")</f>
        <v>0.15713628698451634</v>
      </c>
      <c r="AB205" s="301">
        <f>IFERROR(INDEX('QoL DATA'!$C$17:$WWY$228,MATCH($B205,'QoL DATA'!$A$17:$A$228,0),MATCH(AB$3,'QoL DATA'!$C$16:$WWY$16,0)),"-")</f>
        <v>1.65</v>
      </c>
      <c r="AC205" s="301">
        <f>IFERROR(INDEX('QoL DATA'!$C$17:$WWY$228,MATCH($B205,'QoL DATA'!$A$17:$A$228,0),MATCH(AC$3,'QoL DATA'!$C$16:$WWY$16,0)),"-")</f>
        <v>9710.92</v>
      </c>
      <c r="AD205" s="301">
        <f>IFERROR(INDEX('QoL DATA'!$C$17:$WWY$228,MATCH($B205,'QoL DATA'!$A$17:$A$228,0),MATCH(AD$3,'QoL DATA'!$C$16:$WWY$16,0)),"-")</f>
        <v>9.300379104918516</v>
      </c>
      <c r="AE205" s="301">
        <f>IFERROR(INDEX('QoL DATA'!$C$17:$WWY$228,MATCH($B205,'QoL DATA'!$A$17:$A$228,0),MATCH(AE$3,'QoL DATA'!$C$16:$WWY$16,0)),"-")</f>
        <v>20.987654320987652</v>
      </c>
      <c r="AF205" s="301">
        <f>IFERROR(INDEX('QoL DATA'!$C$17:$WWY$228,MATCH($B205,'QoL DATA'!$A$17:$A$228,0),MATCH(AF$3,'QoL DATA'!$C$16:$WWY$16,0)),"-")</f>
        <v>9.6999999999999993</v>
      </c>
      <c r="AG205" s="301">
        <f>IFERROR(INDEX('QoL DATA'!$C$17:$WWY$228,MATCH($B205,'QoL DATA'!$A$17:$A$228,0),MATCH(AG$3,'QoL DATA'!$C$16:$WWY$16,0)),"-")</f>
        <v>21.11</v>
      </c>
      <c r="AH205" s="301" t="str">
        <f>IFERROR(INDEX('QoL DATA'!$C$17:$WWY$228,MATCH($B205,'QoL DATA'!$A$17:$A$228,0),MATCH(AH$3,'QoL DATA'!$C$16:$WWY$16,0)),"-")</f>
        <v>-</v>
      </c>
      <c r="AI205" s="301">
        <f>IFERROR(INDEX('QoL DATA'!$C$17:$WWY$228,MATCH($B205,'QoL DATA'!$A$17:$A$228,0),MATCH(AI$3,'QoL DATA'!$C$16:$WWY$16,0)),"-")</f>
        <v>0</v>
      </c>
      <c r="AJ205" s="301">
        <f>IFERROR(INDEX('QoL DATA'!$C$17:$WWY$228,MATCH($B205,'QoL DATA'!$A$17:$A$228,0),MATCH(AJ$3,'QoL DATA'!$C$16:$WWY$16,0)),"-")</f>
        <v>65.406130632911399</v>
      </c>
      <c r="AK205" s="301">
        <f>IFERROR(INDEX('QoL DATA'!$C$17:$WWY$228,MATCH($B205,'QoL DATA'!$A$17:$A$228,0),MATCH(AK$3,'QoL DATA'!$C$16:$WWY$16,0)),"-")</f>
        <v>15.06</v>
      </c>
      <c r="AL205" s="301">
        <f>IFERROR(INDEX('QoL DATA'!$C$17:$WWY$228,MATCH($B205,'QoL DATA'!$A$17:$A$228,0),MATCH(AL$3,'QoL DATA'!$C$16:$WWY$16,0)),"-")</f>
        <v>15.26</v>
      </c>
      <c r="AM205" s="301">
        <f>IFERROR(INDEX('QoL DATA'!$C$17:$WWY$228,MATCH($B205,'QoL DATA'!$A$17:$A$228,0),MATCH(AM$3,'QoL DATA'!$C$16:$WWY$16,0)),"-")</f>
        <v>7.6</v>
      </c>
      <c r="AN205" s="301">
        <f>IFERROR(INDEX('QoL DATA'!$C$17:$WWY$228,MATCH($B205,'QoL DATA'!$A$17:$A$228,0),MATCH(AN$3,'QoL DATA'!$C$16:$WWY$16,0)),"-")</f>
        <v>61.33</v>
      </c>
      <c r="AO205" s="301">
        <f>IFERROR(INDEX('QoL DATA'!$C$17:$WWY$228,MATCH($B205,'QoL DATA'!$A$17:$A$228,0),MATCH(AO$3,'QoL DATA'!$C$16:$WWY$16,0)),"-")</f>
        <v>1.7484725754727413</v>
      </c>
      <c r="AP205" s="301">
        <f>IFERROR(INDEX('QoL DATA'!$C$17:$WWY$228,MATCH($B205,'QoL DATA'!$A$17:$A$228,0),MATCH(AP$3,'QoL DATA'!$C$16:$WWY$16,0)),"-")</f>
        <v>71.87</v>
      </c>
      <c r="AQ205" s="301" t="str">
        <f>IFERROR(INDEX('QoL DATA'!$C$17:$WWY$228,MATCH($B205,'QoL DATA'!$A$17:$A$228,0),MATCH(AQ$3,'QoL DATA'!$C$16:$WWY$16,0)),"-")</f>
        <v>45,902-778</v>
      </c>
      <c r="AR205" s="301">
        <f>IFERROR(INDEX('QoL DATA'!$C$17:$WWY$228,MATCH($B205,'QoL DATA'!$A$17:$A$228,0),MATCH(AR$3,'QoL DATA'!$C$16:$WWY$16,0)),"-")</f>
        <v>3.57</v>
      </c>
      <c r="AS205" s="301">
        <f>IFERROR(INDEX('QoL DATA'!$C$17:$WWY$228,MATCH($B205,'QoL DATA'!$A$17:$A$228,0),MATCH(AS$3,'QoL DATA'!$C$16:$WWY$16,0)),"-")</f>
        <v>2.2001653982035898</v>
      </c>
      <c r="AT205" s="301">
        <f>IFERROR(INDEX('QoL DATA'!$C$17:$WWY$228,MATCH($B205,'QoL DATA'!$A$17:$A$228,0),MATCH(AT$3,'QoL DATA'!$C$16:$WWY$16,0)),"-")</f>
        <v>43.424347783266043</v>
      </c>
      <c r="AU205" s="327"/>
    </row>
    <row r="206" spans="1:47">
      <c r="A206" s="325" t="str">
        <f>'TQoL Indexes'!B184</f>
        <v>Škofja Loka</v>
      </c>
      <c r="B206" s="326">
        <f>'TQoL Indexes'!C184</f>
        <v>122</v>
      </c>
      <c r="C206" s="301">
        <f>IFERROR(INDEX('QoL DATA'!$C$17:$WWY$228,MATCH($B206,'QoL DATA'!$A$17:$A$228,0),MATCH(C$3,'QoL DATA'!$C$16:$WWY$16,0)),"-")</f>
        <v>90.773901942518037</v>
      </c>
      <c r="D206" s="301">
        <f>IFERROR(INDEX('QoL DATA'!$C$17:$WWY$228,MATCH($B206,'QoL DATA'!$A$17:$A$228,0),MATCH(D$3,'QoL DATA'!$C$16:$WWY$16,0)),"-")</f>
        <v>91.7</v>
      </c>
      <c r="E206" s="301">
        <f>IFERROR(INDEX('QoL DATA'!$C$17:$WWY$228,MATCH($B206,'QoL DATA'!$A$17:$A$228,0),MATCH(E$3,'QoL DATA'!$C$16:$WWY$16,0)),"-")</f>
        <v>338.29999999999995</v>
      </c>
      <c r="F206" s="301">
        <f>IFERROR(INDEX('QoL DATA'!$C$17:$WWY$228,MATCH($B206,'QoL DATA'!$A$17:$A$228,0),MATCH(F$3,'QoL DATA'!$C$16:$WWY$16,0)),"-")</f>
        <v>12.467488883295578</v>
      </c>
      <c r="G206" s="301">
        <f>IFERROR(INDEX('QoL DATA'!$C$17:$WWY$228,MATCH($B206,'QoL DATA'!$A$17:$A$228,0),MATCH(G$3,'QoL DATA'!$C$16:$WWY$16,0)),"-")</f>
        <v>93.866935145565904</v>
      </c>
      <c r="H206" s="301">
        <f>IFERROR(INDEX('QoL DATA'!$C$17:$WWY$228,MATCH($B206,'QoL DATA'!$A$17:$A$228,0),MATCH(H$3,'QoL DATA'!$C$16:$WWY$16,0)),"-")</f>
        <v>3</v>
      </c>
      <c r="I206" s="301">
        <f>IFERROR(INDEX('QoL DATA'!$C$17:$WWY$228,MATCH($B206,'QoL DATA'!$A$17:$A$228,0),MATCH(I$3,'QoL DATA'!$C$16:$WWY$16,0)),"-")</f>
        <v>88.978861234231161</v>
      </c>
      <c r="J206" s="301">
        <f>IFERROR(INDEX('QoL DATA'!$C$17:$WWY$228,MATCH($B206,'QoL DATA'!$A$17:$A$228,0),MATCH(J$3,'QoL DATA'!$C$16:$WWY$16,0)),"-")</f>
        <v>98.871549626646527</v>
      </c>
      <c r="K206" s="301">
        <f>IFERROR(INDEX('QoL DATA'!$C$17:$WWY$228,MATCH($B206,'QoL DATA'!$A$17:$A$228,0),MATCH(K$3,'QoL DATA'!$C$16:$WWY$16,0)),"-")</f>
        <v>82.78</v>
      </c>
      <c r="L206" s="301">
        <f>IFERROR(INDEX('QoL DATA'!$C$17:$WWY$228,MATCH($B206,'QoL DATA'!$A$17:$A$228,0),MATCH(L$3,'QoL DATA'!$C$16:$WWY$16,0)),"-")</f>
        <v>1.8893222818137494</v>
      </c>
      <c r="M206" s="301">
        <f>IFERROR(INDEX('QoL DATA'!$C$17:$WWY$228,MATCH($B206,'QoL DATA'!$A$17:$A$228,0),MATCH(M$3,'QoL DATA'!$C$16:$WWY$16,0)),"-")</f>
        <v>42.4</v>
      </c>
      <c r="N206" s="301">
        <f>IFERROR(INDEX('QoL DATA'!$C$17:$WWY$228,MATCH($B206,'QoL DATA'!$A$17:$A$228,0),MATCH(N$3,'QoL DATA'!$C$16:$WWY$16,0)),"-")</f>
        <v>98.6</v>
      </c>
      <c r="O206" s="301">
        <f>IFERROR(INDEX('QoL DATA'!$C$17:$WWY$228,MATCH($B206,'QoL DATA'!$A$17:$A$228,0),MATCH(O$3,'QoL DATA'!$C$16:$WWY$16,0)),"-")</f>
        <v>1.5970260541652381</v>
      </c>
      <c r="P206" s="301">
        <f>IFERROR(INDEX('QoL DATA'!$C$17:$WWY$228,MATCH($B206,'QoL DATA'!$A$17:$A$228,0),MATCH(P$3,'QoL DATA'!$C$16:$WWY$16,0)),"-")</f>
        <v>87.234667337863911</v>
      </c>
      <c r="Q206" s="301" t="str">
        <f>IFERROR(INDEX('QoL DATA'!$C$17:$WWY$228,MATCH($B206,'QoL DATA'!$A$17:$A$228,0),MATCH(Q$3,'QoL DATA'!$C$16:$WWY$16,0)),"-")</f>
        <v>-</v>
      </c>
      <c r="R206" s="301" t="str">
        <f>IFERROR(INDEX('QoL DATA'!$C$17:$WWY$228,MATCH($B206,'QoL DATA'!$A$17:$A$228,0),MATCH(R$3,'QoL DATA'!$C$16:$WWY$16,0)),"-")</f>
        <v>-</v>
      </c>
      <c r="S206" s="301">
        <f>IFERROR(INDEX('QoL DATA'!$C$17:$WWY$228,MATCH($B206,'QoL DATA'!$A$17:$A$228,0),MATCH(S$3,'QoL DATA'!$C$16:$WWY$16,0)),"-")</f>
        <v>17.229496898690559</v>
      </c>
      <c r="T206" s="301">
        <f>IFERROR(INDEX('QoL DATA'!$C$17:$WWY$228,MATCH($B206,'QoL DATA'!$A$17:$A$228,0),MATCH(T$3,'QoL DATA'!$C$16:$WWY$16,0)),"-")</f>
        <v>5.5364763450725762</v>
      </c>
      <c r="U206" s="301">
        <f>IFERROR(INDEX('QoL DATA'!$C$17:$WWY$228,MATCH($B206,'QoL DATA'!$A$17:$A$228,0),MATCH(U$3,'QoL DATA'!$C$16:$WWY$16,0)),"-")</f>
        <v>68.396212583626124</v>
      </c>
      <c r="V206" s="301">
        <f>IFERROR(INDEX('QoL DATA'!$C$17:$WWY$228,MATCH($B206,'QoL DATA'!$A$17:$A$228,0),MATCH(V$3,'QoL DATA'!$C$16:$WWY$16,0)),"-")</f>
        <v>0.353405042856</v>
      </c>
      <c r="W206" s="301">
        <f>IFERROR(INDEX('QoL DATA'!$C$17:$WWY$228,MATCH($B206,'QoL DATA'!$A$17:$A$228,0),MATCH(W$3,'QoL DATA'!$C$16:$WWY$16,0)),"-")</f>
        <v>15.9671518903</v>
      </c>
      <c r="X206" s="301" t="str">
        <f>IFERROR(INDEX('QoL DATA'!$C$17:$WWY$228,MATCH($B206,'QoL DATA'!$A$17:$A$228,0),MATCH(X$3,'QoL DATA'!$C$16:$WWY$16,0)),"-")</f>
        <v>-</v>
      </c>
      <c r="Y206" s="301">
        <f>IFERROR(INDEX('QoL DATA'!$C$17:$WWY$228,MATCH($B206,'QoL DATA'!$A$17:$A$228,0),MATCH(Y$3,'QoL DATA'!$C$16:$WWY$16,0)),"-")</f>
        <v>815.51</v>
      </c>
      <c r="Z206" s="301">
        <f>IFERROR(INDEX('QoL DATA'!$C$17:$WWY$228,MATCH($B206,'QoL DATA'!$A$17:$A$228,0),MATCH(Z$3,'QoL DATA'!$C$16:$WWY$16,0)),"-")</f>
        <v>4.6500000000000004</v>
      </c>
      <c r="AA206" s="301">
        <f>IFERROR(INDEX('QoL DATA'!$C$17:$WWY$228,MATCH($B206,'QoL DATA'!$A$17:$A$228,0),MATCH(AA$3,'QoL DATA'!$C$16:$WWY$16,0)),"-")</f>
        <v>5.2222048148728398E-2</v>
      </c>
      <c r="AB206" s="301">
        <f>IFERROR(INDEX('QoL DATA'!$C$17:$WWY$228,MATCH($B206,'QoL DATA'!$A$17:$A$228,0),MATCH(AB$3,'QoL DATA'!$C$16:$WWY$16,0)),"-")</f>
        <v>1.89</v>
      </c>
      <c r="AC206" s="301">
        <f>IFERROR(INDEX('QoL DATA'!$C$17:$WWY$228,MATCH($B206,'QoL DATA'!$A$17:$A$228,0),MATCH(AC$3,'QoL DATA'!$C$16:$WWY$16,0)),"-")</f>
        <v>11025.04</v>
      </c>
      <c r="AD206" s="301">
        <f>IFERROR(INDEX('QoL DATA'!$C$17:$WWY$228,MATCH($B206,'QoL DATA'!$A$17:$A$228,0),MATCH(AD$3,'QoL DATA'!$C$16:$WWY$16,0)),"-")</f>
        <v>5.4481157294960507</v>
      </c>
      <c r="AE206" s="301">
        <f>IFERROR(INDEX('QoL DATA'!$C$17:$WWY$228,MATCH($B206,'QoL DATA'!$A$17:$A$228,0),MATCH(AE$3,'QoL DATA'!$C$16:$WWY$16,0)),"-")</f>
        <v>35.158640682879685</v>
      </c>
      <c r="AF206" s="301">
        <f>IFERROR(INDEX('QoL DATA'!$C$17:$WWY$228,MATCH($B206,'QoL DATA'!$A$17:$A$228,0),MATCH(AF$3,'QoL DATA'!$C$16:$WWY$16,0)),"-")</f>
        <v>9.1999999999999993</v>
      </c>
      <c r="AG206" s="301">
        <f>IFERROR(INDEX('QoL DATA'!$C$17:$WWY$228,MATCH($B206,'QoL DATA'!$A$17:$A$228,0),MATCH(AG$3,'QoL DATA'!$C$16:$WWY$16,0)),"-")</f>
        <v>25.03</v>
      </c>
      <c r="AH206" s="301" t="str">
        <f>IFERROR(INDEX('QoL DATA'!$C$17:$WWY$228,MATCH($B206,'QoL DATA'!$A$17:$A$228,0),MATCH(AH$3,'QoL DATA'!$C$16:$WWY$16,0)),"-")</f>
        <v>-</v>
      </c>
      <c r="AI206" s="301">
        <f>IFERROR(INDEX('QoL DATA'!$C$17:$WWY$228,MATCH($B206,'QoL DATA'!$A$17:$A$228,0),MATCH(AI$3,'QoL DATA'!$C$16:$WWY$16,0)),"-")</f>
        <v>41.977910051759387</v>
      </c>
      <c r="AJ206" s="301">
        <f>IFERROR(INDEX('QoL DATA'!$C$17:$WWY$228,MATCH($B206,'QoL DATA'!$A$17:$A$228,0),MATCH(AJ$3,'QoL DATA'!$C$16:$WWY$16,0)),"-")</f>
        <v>167.26769823653177</v>
      </c>
      <c r="AK206" s="301">
        <f>IFERROR(INDEX('QoL DATA'!$C$17:$WWY$228,MATCH($B206,'QoL DATA'!$A$17:$A$228,0),MATCH(AK$3,'QoL DATA'!$C$16:$WWY$16,0)),"-")</f>
        <v>13.8</v>
      </c>
      <c r="AL206" s="301">
        <f>IFERROR(INDEX('QoL DATA'!$C$17:$WWY$228,MATCH($B206,'QoL DATA'!$A$17:$A$228,0),MATCH(AL$3,'QoL DATA'!$C$16:$WWY$16,0)),"-")</f>
        <v>11.43</v>
      </c>
      <c r="AM206" s="301">
        <f>IFERROR(INDEX('QoL DATA'!$C$17:$WWY$228,MATCH($B206,'QoL DATA'!$A$17:$A$228,0),MATCH(AM$3,'QoL DATA'!$C$16:$WWY$16,0)),"-")</f>
        <v>7.6</v>
      </c>
      <c r="AN206" s="301">
        <f>IFERROR(INDEX('QoL DATA'!$C$17:$WWY$228,MATCH($B206,'QoL DATA'!$A$17:$A$228,0),MATCH(AN$3,'QoL DATA'!$C$16:$WWY$16,0)),"-")</f>
        <v>73.36</v>
      </c>
      <c r="AO206" s="301">
        <f>IFERROR(INDEX('QoL DATA'!$C$17:$WWY$228,MATCH($B206,'QoL DATA'!$A$17:$A$228,0),MATCH(AO$3,'QoL DATA'!$C$16:$WWY$16,0)),"-")</f>
        <v>2.1242872489876872</v>
      </c>
      <c r="AP206" s="301">
        <f>IFERROR(INDEX('QoL DATA'!$C$17:$WWY$228,MATCH($B206,'QoL DATA'!$A$17:$A$228,0),MATCH(AP$3,'QoL DATA'!$C$16:$WWY$16,0)),"-")</f>
        <v>62.43</v>
      </c>
      <c r="AQ206" s="301">
        <f>IFERROR(INDEX('QoL DATA'!$C$17:$WWY$228,MATCH($B206,'QoL DATA'!$A$17:$A$228,0),MATCH(AQ$3,'QoL DATA'!$C$16:$WWY$16,0)),"-")</f>
        <v>56.699864191942048</v>
      </c>
      <c r="AR206" s="301">
        <f>IFERROR(INDEX('QoL DATA'!$C$17:$WWY$228,MATCH($B206,'QoL DATA'!$A$17:$A$228,0),MATCH(AR$3,'QoL DATA'!$C$16:$WWY$16,0)),"-")</f>
        <v>3.78</v>
      </c>
      <c r="AS206" s="301">
        <f>IFERROR(INDEX('QoL DATA'!$C$17:$WWY$228,MATCH($B206,'QoL DATA'!$A$17:$A$228,0),MATCH(AS$3,'QoL DATA'!$C$16:$WWY$16,0)),"-")</f>
        <v>3.1847134956109424</v>
      </c>
      <c r="AT206" s="301">
        <f>IFERROR(INDEX('QoL DATA'!$C$17:$WWY$228,MATCH($B206,'QoL DATA'!$A$17:$A$228,0),MATCH(AT$3,'QoL DATA'!$C$16:$WWY$16,0)),"-")</f>
        <v>67.050792575479946</v>
      </c>
      <c r="AU206" s="327"/>
    </row>
    <row r="207" spans="1:47">
      <c r="A207" s="325" t="str">
        <f>'TQoL Indexes'!B185</f>
        <v>Škofljica</v>
      </c>
      <c r="B207" s="326">
        <f>'TQoL Indexes'!C185</f>
        <v>123</v>
      </c>
      <c r="C207" s="301">
        <f>IFERROR(INDEX('QoL DATA'!$C$17:$WWY$228,MATCH($B207,'QoL DATA'!$A$17:$A$228,0),MATCH(C$3,'QoL DATA'!$C$16:$WWY$16,0)),"-")</f>
        <v>33.459336861432121</v>
      </c>
      <c r="D207" s="301">
        <f>IFERROR(INDEX('QoL DATA'!$C$17:$WWY$228,MATCH($B207,'QoL DATA'!$A$17:$A$228,0),MATCH(D$3,'QoL DATA'!$C$16:$WWY$16,0)),"-")</f>
        <v>97.8</v>
      </c>
      <c r="E207" s="301">
        <f>IFERROR(INDEX('QoL DATA'!$C$17:$WWY$228,MATCH($B207,'QoL DATA'!$A$17:$A$228,0),MATCH(E$3,'QoL DATA'!$C$16:$WWY$16,0)),"-")</f>
        <v>572.20000000000005</v>
      </c>
      <c r="F207" s="301">
        <f>IFERROR(INDEX('QoL DATA'!$C$17:$WWY$228,MATCH($B207,'QoL DATA'!$A$17:$A$228,0),MATCH(F$3,'QoL DATA'!$C$16:$WWY$16,0)),"-")</f>
        <v>67.797476986021138</v>
      </c>
      <c r="G207" s="301">
        <f>IFERROR(INDEX('QoL DATA'!$C$17:$WWY$228,MATCH($B207,'QoL DATA'!$A$17:$A$228,0),MATCH(G$3,'QoL DATA'!$C$16:$WWY$16,0)),"-")</f>
        <v>89.405046027957724</v>
      </c>
      <c r="H207" s="301">
        <f>IFERROR(INDEX('QoL DATA'!$C$17:$WWY$228,MATCH($B207,'QoL DATA'!$A$17:$A$228,0),MATCH(H$3,'QoL DATA'!$C$16:$WWY$16,0)),"-")</f>
        <v>3</v>
      </c>
      <c r="I207" s="301">
        <f>IFERROR(INDEX('QoL DATA'!$C$17:$WWY$228,MATCH($B207,'QoL DATA'!$A$17:$A$228,0),MATCH(I$3,'QoL DATA'!$C$16:$WWY$16,0)),"-")</f>
        <v>93.061189263830158</v>
      </c>
      <c r="J207" s="301">
        <f>IFERROR(INDEX('QoL DATA'!$C$17:$WWY$228,MATCH($B207,'QoL DATA'!$A$17:$A$228,0),MATCH(J$3,'QoL DATA'!$C$16:$WWY$16,0)),"-")</f>
        <v>96.292192294578925</v>
      </c>
      <c r="K207" s="301">
        <f>IFERROR(INDEX('QoL DATA'!$C$17:$WWY$228,MATCH($B207,'QoL DATA'!$A$17:$A$228,0),MATCH(K$3,'QoL DATA'!$C$16:$WWY$16,0)),"-")</f>
        <v>97.41</v>
      </c>
      <c r="L207" s="301">
        <f>IFERROR(INDEX('QoL DATA'!$C$17:$WWY$228,MATCH($B207,'QoL DATA'!$A$17:$A$228,0),MATCH(L$3,'QoL DATA'!$C$16:$WWY$16,0)),"-")</f>
        <v>0</v>
      </c>
      <c r="M207" s="301">
        <f>IFERROR(INDEX('QoL DATA'!$C$17:$WWY$228,MATCH($B207,'QoL DATA'!$A$17:$A$228,0),MATCH(M$3,'QoL DATA'!$C$16:$WWY$16,0)),"-")</f>
        <v>17.399999999999999</v>
      </c>
      <c r="N207" s="301">
        <f>IFERROR(INDEX('QoL DATA'!$C$17:$WWY$228,MATCH($B207,'QoL DATA'!$A$17:$A$228,0),MATCH(N$3,'QoL DATA'!$C$16:$WWY$16,0)),"-")</f>
        <v>50.4</v>
      </c>
      <c r="O207" s="301">
        <f>IFERROR(INDEX('QoL DATA'!$C$17:$WWY$228,MATCH($B207,'QoL DATA'!$A$17:$A$228,0),MATCH(O$3,'QoL DATA'!$C$16:$WWY$16,0)),"-")</f>
        <v>0.69270441327403354</v>
      </c>
      <c r="P207" s="301">
        <f>IFERROR(INDEX('QoL DATA'!$C$17:$WWY$228,MATCH($B207,'QoL DATA'!$A$17:$A$228,0),MATCH(P$3,'QoL DATA'!$C$16:$WWY$16,0)),"-")</f>
        <v>69.118649846573476</v>
      </c>
      <c r="Q207" s="301" t="str">
        <f>IFERROR(INDEX('QoL DATA'!$C$17:$WWY$228,MATCH($B207,'QoL DATA'!$A$17:$A$228,0),MATCH(Q$3,'QoL DATA'!$C$16:$WWY$16,0)),"-")</f>
        <v>-</v>
      </c>
      <c r="R207" s="301" t="str">
        <f>IFERROR(INDEX('QoL DATA'!$C$17:$WWY$228,MATCH($B207,'QoL DATA'!$A$17:$A$228,0),MATCH(R$3,'QoL DATA'!$C$16:$WWY$16,0)),"-")</f>
        <v>-</v>
      </c>
      <c r="S207" s="301">
        <f>IFERROR(INDEX('QoL DATA'!$C$17:$WWY$228,MATCH($B207,'QoL DATA'!$A$17:$A$228,0),MATCH(S$3,'QoL DATA'!$C$16:$WWY$16,0)),"-")</f>
        <v>52.544005604693929</v>
      </c>
      <c r="T207" s="301">
        <f>IFERROR(INDEX('QoL DATA'!$C$17:$WWY$228,MATCH($B207,'QoL DATA'!$A$17:$A$228,0),MATCH(T$3,'QoL DATA'!$C$16:$WWY$16,0)),"-")</f>
        <v>7.1230637076219701</v>
      </c>
      <c r="U207" s="301">
        <f>IFERROR(INDEX('QoL DATA'!$C$17:$WWY$228,MATCH($B207,'QoL DATA'!$A$17:$A$228,0),MATCH(U$3,'QoL DATA'!$C$16:$WWY$16,0)),"-")</f>
        <v>44.114253862778597</v>
      </c>
      <c r="V207" s="301">
        <f>IFERROR(INDEX('QoL DATA'!$C$17:$WWY$228,MATCH($B207,'QoL DATA'!$A$17:$A$228,0),MATCH(V$3,'QoL DATA'!$C$16:$WWY$16,0)),"-")</f>
        <v>2.0269491872900001</v>
      </c>
      <c r="W207" s="301">
        <f>IFERROR(INDEX('QoL DATA'!$C$17:$WWY$228,MATCH($B207,'QoL DATA'!$A$17:$A$228,0),MATCH(W$3,'QoL DATA'!$C$16:$WWY$16,0)),"-")</f>
        <v>59.405029014100002</v>
      </c>
      <c r="X207" s="301" t="str">
        <f>IFERROR(INDEX('QoL DATA'!$C$17:$WWY$228,MATCH($B207,'QoL DATA'!$A$17:$A$228,0),MATCH(X$3,'QoL DATA'!$C$16:$WWY$16,0)),"-")</f>
        <v>-</v>
      </c>
      <c r="Y207" s="301">
        <f>IFERROR(INDEX('QoL DATA'!$C$17:$WWY$228,MATCH($B207,'QoL DATA'!$A$17:$A$228,0),MATCH(Y$3,'QoL DATA'!$C$16:$WWY$16,0)),"-")</f>
        <v>803.41</v>
      </c>
      <c r="Z207" s="301">
        <f>IFERROR(INDEX('QoL DATA'!$C$17:$WWY$228,MATCH($B207,'QoL DATA'!$A$17:$A$228,0),MATCH(Z$3,'QoL DATA'!$C$16:$WWY$16,0)),"-")</f>
        <v>5.38</v>
      </c>
      <c r="AA207" s="301">
        <f>IFERROR(INDEX('QoL DATA'!$C$17:$WWY$228,MATCH($B207,'QoL DATA'!$A$17:$A$228,0),MATCH(AA$3,'QoL DATA'!$C$16:$WWY$16,0)),"-")</f>
        <v>8.5496067180909685E-2</v>
      </c>
      <c r="AB207" s="301">
        <f>IFERROR(INDEX('QoL DATA'!$C$17:$WWY$228,MATCH($B207,'QoL DATA'!$A$17:$A$228,0),MATCH(AB$3,'QoL DATA'!$C$16:$WWY$16,0)),"-")</f>
        <v>1.64</v>
      </c>
      <c r="AC207" s="301">
        <f>IFERROR(INDEX('QoL DATA'!$C$17:$WWY$228,MATCH($B207,'QoL DATA'!$A$17:$A$228,0),MATCH(AC$3,'QoL DATA'!$C$16:$WWY$16,0)),"-")</f>
        <v>11495.4</v>
      </c>
      <c r="AD207" s="301">
        <f>IFERROR(INDEX('QoL DATA'!$C$17:$WWY$228,MATCH($B207,'QoL DATA'!$A$17:$A$228,0),MATCH(AD$3,'QoL DATA'!$C$16:$WWY$16,0)),"-")</f>
        <v>6.2181568989661233</v>
      </c>
      <c r="AE207" s="301">
        <f>IFERROR(INDEX('QoL DATA'!$C$17:$WWY$228,MATCH($B207,'QoL DATA'!$A$17:$A$228,0),MATCH(AE$3,'QoL DATA'!$C$16:$WWY$16,0)),"-")</f>
        <v>41.393442622950822</v>
      </c>
      <c r="AF207" s="301">
        <f>IFERROR(INDEX('QoL DATA'!$C$17:$WWY$228,MATCH($B207,'QoL DATA'!$A$17:$A$228,0),MATCH(AF$3,'QoL DATA'!$C$16:$WWY$16,0)),"-")</f>
        <v>9.8000000000000007</v>
      </c>
      <c r="AG207" s="301">
        <f>IFERROR(INDEX('QoL DATA'!$C$17:$WWY$228,MATCH($B207,'QoL DATA'!$A$17:$A$228,0),MATCH(AG$3,'QoL DATA'!$C$16:$WWY$16,0)),"-")</f>
        <v>22.72</v>
      </c>
      <c r="AH207" s="301" t="str">
        <f>IFERROR(INDEX('QoL DATA'!$C$17:$WWY$228,MATCH($B207,'QoL DATA'!$A$17:$A$228,0),MATCH(AH$3,'QoL DATA'!$C$16:$WWY$16,0)),"-")</f>
        <v>-</v>
      </c>
      <c r="AI207" s="301">
        <f>IFERROR(INDEX('QoL DATA'!$C$17:$WWY$228,MATCH($B207,'QoL DATA'!$A$17:$A$228,0),MATCH(AI$3,'QoL DATA'!$C$16:$WWY$16,0)),"-")</f>
        <v>0</v>
      </c>
      <c r="AJ207" s="301">
        <f>IFERROR(INDEX('QoL DATA'!$C$17:$WWY$228,MATCH($B207,'QoL DATA'!$A$17:$A$228,0),MATCH(AJ$3,'QoL DATA'!$C$16:$WWY$16,0)),"-")</f>
        <v>74.575823173485034</v>
      </c>
      <c r="AK207" s="301">
        <f>IFERROR(INDEX('QoL DATA'!$C$17:$WWY$228,MATCH($B207,'QoL DATA'!$A$17:$A$228,0),MATCH(AK$3,'QoL DATA'!$C$16:$WWY$16,0)),"-")</f>
        <v>9.81</v>
      </c>
      <c r="AL207" s="301">
        <f>IFERROR(INDEX('QoL DATA'!$C$17:$WWY$228,MATCH($B207,'QoL DATA'!$A$17:$A$228,0),MATCH(AL$3,'QoL DATA'!$C$16:$WWY$16,0)),"-")</f>
        <v>12.47</v>
      </c>
      <c r="AM207" s="301">
        <f>IFERROR(INDEX('QoL DATA'!$C$17:$WWY$228,MATCH($B207,'QoL DATA'!$A$17:$A$228,0),MATCH(AM$3,'QoL DATA'!$C$16:$WWY$16,0)),"-")</f>
        <v>7.5</v>
      </c>
      <c r="AN207" s="301">
        <f>IFERROR(INDEX('QoL DATA'!$C$17:$WWY$228,MATCH($B207,'QoL DATA'!$A$17:$A$228,0),MATCH(AN$3,'QoL DATA'!$C$16:$WWY$16,0)),"-")</f>
        <v>70.010000000000005</v>
      </c>
      <c r="AO207" s="301">
        <f>IFERROR(INDEX('QoL DATA'!$C$17:$WWY$228,MATCH($B207,'QoL DATA'!$A$17:$A$228,0),MATCH(AO$3,'QoL DATA'!$C$16:$WWY$16,0)),"-")</f>
        <v>14.562530218879759</v>
      </c>
      <c r="AP207" s="301">
        <f>IFERROR(INDEX('QoL DATA'!$C$17:$WWY$228,MATCH($B207,'QoL DATA'!$A$17:$A$228,0),MATCH(AP$3,'QoL DATA'!$C$16:$WWY$16,0)),"-")</f>
        <v>58.38</v>
      </c>
      <c r="AQ207" s="301">
        <f>IFERROR(INDEX('QoL DATA'!$C$17:$WWY$228,MATCH($B207,'QoL DATA'!$A$17:$A$228,0),MATCH(AQ$3,'QoL DATA'!$C$16:$WWY$16,0)),"-")</f>
        <v>57.963217815588642</v>
      </c>
      <c r="AR207" s="301">
        <f>IFERROR(INDEX('QoL DATA'!$C$17:$WWY$228,MATCH($B207,'QoL DATA'!$A$17:$A$228,0),MATCH(AR$3,'QoL DATA'!$C$16:$WWY$16,0)),"-")</f>
        <v>3.69</v>
      </c>
      <c r="AS207" s="301">
        <f>IFERROR(INDEX('QoL DATA'!$C$17:$WWY$228,MATCH($B207,'QoL DATA'!$A$17:$A$228,0),MATCH(AS$3,'QoL DATA'!$C$16:$WWY$16,0)),"-")</f>
        <v>16.493416144602136</v>
      </c>
      <c r="AT207" s="301">
        <f>IFERROR(INDEX('QoL DATA'!$C$17:$WWY$228,MATCH($B207,'QoL DATA'!$A$17:$A$228,0),MATCH(AT$3,'QoL DATA'!$C$16:$WWY$16,0)),"-")</f>
        <v>40.573443455724679</v>
      </c>
      <c r="AU207" s="327"/>
    </row>
    <row r="208" spans="1:47">
      <c r="A208" s="325" t="str">
        <f>'TQoL Indexes'!B186</f>
        <v>Šmarje pri Jelšah</v>
      </c>
      <c r="B208" s="326">
        <f>'TQoL Indexes'!C186</f>
        <v>124</v>
      </c>
      <c r="C208" s="301">
        <f>IFERROR(INDEX('QoL DATA'!$C$17:$WWY$228,MATCH($B208,'QoL DATA'!$A$17:$A$228,0),MATCH(C$3,'QoL DATA'!$C$16:$WWY$16,0)),"-")</f>
        <v>71.7</v>
      </c>
      <c r="D208" s="301">
        <f>IFERROR(INDEX('QoL DATA'!$C$17:$WWY$228,MATCH($B208,'QoL DATA'!$A$17:$A$228,0),MATCH(D$3,'QoL DATA'!$C$16:$WWY$16,0)),"-")</f>
        <v>86.5</v>
      </c>
      <c r="E208" s="301">
        <f>IFERROR(INDEX('QoL DATA'!$C$17:$WWY$228,MATCH($B208,'QoL DATA'!$A$17:$A$228,0),MATCH(E$3,'QoL DATA'!$C$16:$WWY$16,0)),"-")</f>
        <v>388.9</v>
      </c>
      <c r="F208" s="301">
        <f>IFERROR(INDEX('QoL DATA'!$C$17:$WWY$228,MATCH($B208,'QoL DATA'!$A$17:$A$228,0),MATCH(F$3,'QoL DATA'!$C$16:$WWY$16,0)),"-")</f>
        <v>72.038186157517899</v>
      </c>
      <c r="G208" s="301">
        <f>IFERROR(INDEX('QoL DATA'!$C$17:$WWY$228,MATCH($B208,'QoL DATA'!$A$17:$A$228,0),MATCH(G$3,'QoL DATA'!$C$16:$WWY$16,0)),"-")</f>
        <v>71.1217183770883</v>
      </c>
      <c r="H208" s="301">
        <f>IFERROR(INDEX('QoL DATA'!$C$17:$WWY$228,MATCH($B208,'QoL DATA'!$A$17:$A$228,0),MATCH(H$3,'QoL DATA'!$C$16:$WWY$16,0)),"-")</f>
        <v>4</v>
      </c>
      <c r="I208" s="301">
        <f>IFERROR(INDEX('QoL DATA'!$C$17:$WWY$228,MATCH($B208,'QoL DATA'!$A$17:$A$228,0),MATCH(I$3,'QoL DATA'!$C$16:$WWY$16,0)),"-")</f>
        <v>44.279417401303185</v>
      </c>
      <c r="J208" s="301">
        <f>IFERROR(INDEX('QoL DATA'!$C$17:$WWY$228,MATCH($B208,'QoL DATA'!$A$17:$A$228,0),MATCH(J$3,'QoL DATA'!$C$16:$WWY$16,0)),"-")</f>
        <v>92.486873508353213</v>
      </c>
      <c r="K208" s="301">
        <f>IFERROR(INDEX('QoL DATA'!$C$17:$WWY$228,MATCH($B208,'QoL DATA'!$A$17:$A$228,0),MATCH(K$3,'QoL DATA'!$C$16:$WWY$16,0)),"-")</f>
        <v>16.23</v>
      </c>
      <c r="L208" s="301">
        <f>IFERROR(INDEX('QoL DATA'!$C$17:$WWY$228,MATCH($B208,'QoL DATA'!$A$17:$A$228,0),MATCH(L$3,'QoL DATA'!$C$16:$WWY$16,0)),"-")</f>
        <v>0</v>
      </c>
      <c r="M208" s="301">
        <f>IFERROR(INDEX('QoL DATA'!$C$17:$WWY$228,MATCH($B208,'QoL DATA'!$A$17:$A$228,0),MATCH(M$3,'QoL DATA'!$C$16:$WWY$16,0)),"-")</f>
        <v>27.7</v>
      </c>
      <c r="N208" s="301">
        <f>IFERROR(INDEX('QoL DATA'!$C$17:$WWY$228,MATCH($B208,'QoL DATA'!$A$17:$A$228,0),MATCH(N$3,'QoL DATA'!$C$16:$WWY$16,0)),"-")</f>
        <v>59.7</v>
      </c>
      <c r="O208" s="301">
        <f>IFERROR(INDEX('QoL DATA'!$C$17:$WWY$228,MATCH($B208,'QoL DATA'!$A$17:$A$228,0),MATCH(O$3,'QoL DATA'!$C$16:$WWY$16,0)),"-")</f>
        <v>1.3055452504149176</v>
      </c>
      <c r="P208" s="301">
        <f>IFERROR(INDEX('QoL DATA'!$C$17:$WWY$228,MATCH($B208,'QoL DATA'!$A$17:$A$228,0),MATCH(P$3,'QoL DATA'!$C$16:$WWY$16,0)),"-")</f>
        <v>47.875894988066825</v>
      </c>
      <c r="Q208" s="301" t="str">
        <f>IFERROR(INDEX('QoL DATA'!$C$17:$WWY$228,MATCH($B208,'QoL DATA'!$A$17:$A$228,0),MATCH(Q$3,'QoL DATA'!$C$16:$WWY$16,0)),"-")</f>
        <v>-</v>
      </c>
      <c r="R208" s="301" t="str">
        <f>IFERROR(INDEX('QoL DATA'!$C$17:$WWY$228,MATCH($B208,'QoL DATA'!$A$17:$A$228,0),MATCH(R$3,'QoL DATA'!$C$16:$WWY$16,0)),"-")</f>
        <v>-</v>
      </c>
      <c r="S208" s="301">
        <f>IFERROR(INDEX('QoL DATA'!$C$17:$WWY$228,MATCH($B208,'QoL DATA'!$A$17:$A$228,0),MATCH(S$3,'QoL DATA'!$C$16:$WWY$16,0)),"-")</f>
        <v>19.459038723487058</v>
      </c>
      <c r="T208" s="301">
        <f>IFERROR(INDEX('QoL DATA'!$C$17:$WWY$228,MATCH($B208,'QoL DATA'!$A$17:$A$228,0),MATCH(T$3,'QoL DATA'!$C$16:$WWY$16,0)),"-")</f>
        <v>3.0309278350515463</v>
      </c>
      <c r="U208" s="301">
        <f>IFERROR(INDEX('QoL DATA'!$C$17:$WWY$228,MATCH($B208,'QoL DATA'!$A$17:$A$228,0),MATCH(U$3,'QoL DATA'!$C$16:$WWY$16,0)),"-")</f>
        <v>39.680112641710409</v>
      </c>
      <c r="V208" s="301">
        <f>IFERROR(INDEX('QoL DATA'!$C$17:$WWY$228,MATCH($B208,'QoL DATA'!$A$17:$A$228,0),MATCH(V$3,'QoL DATA'!$C$16:$WWY$16,0)),"-")</f>
        <v>1.2001757895</v>
      </c>
      <c r="W208" s="301">
        <f>IFERROR(INDEX('QoL DATA'!$C$17:$WWY$228,MATCH($B208,'QoL DATA'!$A$17:$A$228,0),MATCH(W$3,'QoL DATA'!$C$16:$WWY$16,0)),"-")</f>
        <v>6.1372833200499999</v>
      </c>
      <c r="X208" s="301" t="str">
        <f>IFERROR(INDEX('QoL DATA'!$C$17:$WWY$228,MATCH($B208,'QoL DATA'!$A$17:$A$228,0),MATCH(X$3,'QoL DATA'!$C$16:$WWY$16,0)),"-")</f>
        <v>-</v>
      </c>
      <c r="Y208" s="301">
        <f>IFERROR(INDEX('QoL DATA'!$C$17:$WWY$228,MATCH($B208,'QoL DATA'!$A$17:$A$228,0),MATCH(Y$3,'QoL DATA'!$C$16:$WWY$16,0)),"-")</f>
        <v>1031.44</v>
      </c>
      <c r="Z208" s="301">
        <f>IFERROR(INDEX('QoL DATA'!$C$17:$WWY$228,MATCH($B208,'QoL DATA'!$A$17:$A$228,0),MATCH(Z$3,'QoL DATA'!$C$16:$WWY$16,0)),"-")</f>
        <v>6.29</v>
      </c>
      <c r="AA208" s="301">
        <f>IFERROR(INDEX('QoL DATA'!$C$17:$WWY$228,MATCH($B208,'QoL DATA'!$A$17:$A$228,0),MATCH(AA$3,'QoL DATA'!$C$16:$WWY$16,0)),"-")</f>
        <v>4.8743395269940926E-2</v>
      </c>
      <c r="AB208" s="301">
        <f>IFERROR(INDEX('QoL DATA'!$C$17:$WWY$228,MATCH($B208,'QoL DATA'!$A$17:$A$228,0),MATCH(AB$3,'QoL DATA'!$C$16:$WWY$16,0)),"-")</f>
        <v>1.29</v>
      </c>
      <c r="AC208" s="301">
        <f>IFERROR(INDEX('QoL DATA'!$C$17:$WWY$228,MATCH($B208,'QoL DATA'!$A$17:$A$228,0),MATCH(AC$3,'QoL DATA'!$C$16:$WWY$16,0)),"-")</f>
        <v>9204.18</v>
      </c>
      <c r="AD208" s="301">
        <f>IFERROR(INDEX('QoL DATA'!$C$17:$WWY$228,MATCH($B208,'QoL DATA'!$A$17:$A$228,0),MATCH(AD$3,'QoL DATA'!$C$16:$WWY$16,0)),"-")</f>
        <v>10.189179091804503</v>
      </c>
      <c r="AE208" s="301">
        <f>IFERROR(INDEX('QoL DATA'!$C$17:$WWY$228,MATCH($B208,'QoL DATA'!$A$17:$A$228,0),MATCH(AE$3,'QoL DATA'!$C$16:$WWY$16,0)),"-")</f>
        <v>24.700704225352112</v>
      </c>
      <c r="AF208" s="301">
        <f>IFERROR(INDEX('QoL DATA'!$C$17:$WWY$228,MATCH($B208,'QoL DATA'!$A$17:$A$228,0),MATCH(AF$3,'QoL DATA'!$C$16:$WWY$16,0)),"-")</f>
        <v>12.4</v>
      </c>
      <c r="AG208" s="301">
        <f>IFERROR(INDEX('QoL DATA'!$C$17:$WWY$228,MATCH($B208,'QoL DATA'!$A$17:$A$228,0),MATCH(AG$3,'QoL DATA'!$C$16:$WWY$16,0)),"-")</f>
        <v>20.23</v>
      </c>
      <c r="AH208" s="301" t="str">
        <f>IFERROR(INDEX('QoL DATA'!$C$17:$WWY$228,MATCH($B208,'QoL DATA'!$A$17:$A$228,0),MATCH(AH$3,'QoL DATA'!$C$16:$WWY$16,0)),"-")</f>
        <v>-</v>
      </c>
      <c r="AI208" s="301">
        <f>IFERROR(INDEX('QoL DATA'!$C$17:$WWY$228,MATCH($B208,'QoL DATA'!$A$17:$A$228,0),MATCH(AI$3,'QoL DATA'!$C$16:$WWY$16,0)),"-")</f>
        <v>49.21422994548287</v>
      </c>
      <c r="AJ208" s="301">
        <f>IFERROR(INDEX('QoL DATA'!$C$17:$WWY$228,MATCH($B208,'QoL DATA'!$A$17:$A$228,0),MATCH(AJ$3,'QoL DATA'!$C$16:$WWY$16,0)),"-")</f>
        <v>93.867195660647013</v>
      </c>
      <c r="AK208" s="301">
        <f>IFERROR(INDEX('QoL DATA'!$C$17:$WWY$228,MATCH($B208,'QoL DATA'!$A$17:$A$228,0),MATCH(AK$3,'QoL DATA'!$C$16:$WWY$16,0)),"-")</f>
        <v>18.329999999999998</v>
      </c>
      <c r="AL208" s="301">
        <f>IFERROR(INDEX('QoL DATA'!$C$17:$WWY$228,MATCH($B208,'QoL DATA'!$A$17:$A$228,0),MATCH(AL$3,'QoL DATA'!$C$16:$WWY$16,0)),"-")</f>
        <v>14.3</v>
      </c>
      <c r="AM208" s="301">
        <f>IFERROR(INDEX('QoL DATA'!$C$17:$WWY$228,MATCH($B208,'QoL DATA'!$A$17:$A$228,0),MATCH(AM$3,'QoL DATA'!$C$16:$WWY$16,0)),"-")</f>
        <v>7.3</v>
      </c>
      <c r="AN208" s="301">
        <f>IFERROR(INDEX('QoL DATA'!$C$17:$WWY$228,MATCH($B208,'QoL DATA'!$A$17:$A$228,0),MATCH(AN$3,'QoL DATA'!$C$16:$WWY$16,0)),"-")</f>
        <v>63.43</v>
      </c>
      <c r="AO208" s="301">
        <f>IFERROR(INDEX('QoL DATA'!$C$17:$WWY$228,MATCH($B208,'QoL DATA'!$A$17:$A$228,0),MATCH(AO$3,'QoL DATA'!$C$16:$WWY$16,0)),"-")</f>
        <v>2.6571817034087597</v>
      </c>
      <c r="AP208" s="301">
        <f>IFERROR(INDEX('QoL DATA'!$C$17:$WWY$228,MATCH($B208,'QoL DATA'!$A$17:$A$228,0),MATCH(AP$3,'QoL DATA'!$C$16:$WWY$16,0)),"-")</f>
        <v>63.13</v>
      </c>
      <c r="AQ208" s="301">
        <f>IFERROR(INDEX('QoL DATA'!$C$17:$WWY$228,MATCH($B208,'QoL DATA'!$A$17:$A$228,0),MATCH(AQ$3,'QoL DATA'!$C$16:$WWY$16,0)),"-")</f>
        <v>45.563057632023153</v>
      </c>
      <c r="AR208" s="301">
        <f>IFERROR(INDEX('QoL DATA'!$C$17:$WWY$228,MATCH($B208,'QoL DATA'!$A$17:$A$228,0),MATCH(AR$3,'QoL DATA'!$C$16:$WWY$16,0)),"-")</f>
        <v>3.58</v>
      </c>
      <c r="AS208" s="301">
        <f>IFERROR(INDEX('QoL DATA'!$C$17:$WWY$228,MATCH($B208,'QoL DATA'!$A$17:$A$228,0),MATCH(AS$3,'QoL DATA'!$C$16:$WWY$16,0)),"-")</f>
        <v>1.2076172610991389</v>
      </c>
      <c r="AT208" s="301">
        <f>IFERROR(INDEX('QoL DATA'!$C$17:$WWY$228,MATCH($B208,'QoL DATA'!$A$17:$A$228,0),MATCH(AT$3,'QoL DATA'!$C$16:$WWY$16,0)),"-")</f>
        <v>38.307969242530099</v>
      </c>
      <c r="AU208" s="327"/>
    </row>
    <row r="209" spans="1:47">
      <c r="A209" s="325" t="str">
        <f>'TQoL Indexes'!B187</f>
        <v>Šmarješke Toplice</v>
      </c>
      <c r="B209" s="326">
        <f>'TQoL Indexes'!C187</f>
        <v>206</v>
      </c>
      <c r="C209" s="301">
        <f>IFERROR(INDEX('QoL DATA'!$C$17:$WWY$228,MATCH($B209,'QoL DATA'!$A$17:$A$228,0),MATCH(C$3,'QoL DATA'!$C$16:$WWY$16,0)),"-")</f>
        <v>56.7</v>
      </c>
      <c r="D209" s="301">
        <f>IFERROR(INDEX('QoL DATA'!$C$17:$WWY$228,MATCH($B209,'QoL DATA'!$A$17:$A$228,0),MATCH(D$3,'QoL DATA'!$C$16:$WWY$16,0)),"-")</f>
        <v>94.4</v>
      </c>
      <c r="E209" s="301">
        <f>IFERROR(INDEX('QoL DATA'!$C$17:$WWY$228,MATCH($B209,'QoL DATA'!$A$17:$A$228,0),MATCH(E$3,'QoL DATA'!$C$16:$WWY$16,0)),"-")</f>
        <v>250.2</v>
      </c>
      <c r="F209" s="301">
        <f>IFERROR(INDEX('QoL DATA'!$C$17:$WWY$228,MATCH($B209,'QoL DATA'!$A$17:$A$228,0),MATCH(F$3,'QoL DATA'!$C$16:$WWY$16,0)),"-")</f>
        <v>0</v>
      </c>
      <c r="G209" s="301">
        <f>IFERROR(INDEX('QoL DATA'!$C$17:$WWY$228,MATCH($B209,'QoL DATA'!$A$17:$A$228,0),MATCH(G$3,'QoL DATA'!$C$16:$WWY$16,0)),"-")</f>
        <v>94.447576099210835</v>
      </c>
      <c r="H209" s="301">
        <f>IFERROR(INDEX('QoL DATA'!$C$17:$WWY$228,MATCH($B209,'QoL DATA'!$A$17:$A$228,0),MATCH(H$3,'QoL DATA'!$C$16:$WWY$16,0)),"-")</f>
        <v>4</v>
      </c>
      <c r="I209" s="301">
        <f>IFERROR(INDEX('QoL DATA'!$C$17:$WWY$228,MATCH($B209,'QoL DATA'!$A$17:$A$228,0),MATCH(I$3,'QoL DATA'!$C$16:$WWY$16,0)),"-")</f>
        <v>56.601042269832078</v>
      </c>
      <c r="J209" s="301">
        <f>IFERROR(INDEX('QoL DATA'!$C$17:$WWY$228,MATCH($B209,'QoL DATA'!$A$17:$A$228,0),MATCH(J$3,'QoL DATA'!$C$16:$WWY$16,0)),"-")</f>
        <v>99.802705749718143</v>
      </c>
      <c r="K209" s="301">
        <f>IFERROR(INDEX('QoL DATA'!$C$17:$WWY$228,MATCH($B209,'QoL DATA'!$A$17:$A$228,0),MATCH(K$3,'QoL DATA'!$C$16:$WWY$16,0)),"-")</f>
        <v>67.849999999999994</v>
      </c>
      <c r="L209" s="301">
        <f>IFERROR(INDEX('QoL DATA'!$C$17:$WWY$228,MATCH($B209,'QoL DATA'!$A$17:$A$228,0),MATCH(L$3,'QoL DATA'!$C$16:$WWY$16,0)),"-")</f>
        <v>0.50420168067226889</v>
      </c>
      <c r="M209" s="301">
        <f>IFERROR(INDEX('QoL DATA'!$C$17:$WWY$228,MATCH($B209,'QoL DATA'!$A$17:$A$228,0),MATCH(M$3,'QoL DATA'!$C$16:$WWY$16,0)),"-")</f>
        <v>22.1</v>
      </c>
      <c r="N209" s="301">
        <f>IFERROR(INDEX('QoL DATA'!$C$17:$WWY$228,MATCH($B209,'QoL DATA'!$A$17:$A$228,0),MATCH(N$3,'QoL DATA'!$C$16:$WWY$16,0)),"-")</f>
        <v>55.7</v>
      </c>
      <c r="O209" s="301">
        <f>IFERROR(INDEX('QoL DATA'!$C$17:$WWY$228,MATCH($B209,'QoL DATA'!$A$17:$A$228,0),MATCH(O$3,'QoL DATA'!$C$16:$WWY$16,0)),"-")</f>
        <v>0.65400627316794979</v>
      </c>
      <c r="P209" s="301">
        <f>IFERROR(INDEX('QoL DATA'!$C$17:$WWY$228,MATCH($B209,'QoL DATA'!$A$17:$A$228,0),MATCH(P$3,'QoL DATA'!$C$16:$WWY$16,0)),"-")</f>
        <v>60.400225479143174</v>
      </c>
      <c r="Q209" s="301" t="str">
        <f>IFERROR(INDEX('QoL DATA'!$C$17:$WWY$228,MATCH($B209,'QoL DATA'!$A$17:$A$228,0),MATCH(Q$3,'QoL DATA'!$C$16:$WWY$16,0)),"-")</f>
        <v>-</v>
      </c>
      <c r="R209" s="301" t="str">
        <f>IFERROR(INDEX('QoL DATA'!$C$17:$WWY$228,MATCH($B209,'QoL DATA'!$A$17:$A$228,0),MATCH(R$3,'QoL DATA'!$C$16:$WWY$16,0)),"-")</f>
        <v>-</v>
      </c>
      <c r="S209" s="301">
        <f>IFERROR(INDEX('QoL DATA'!$C$17:$WWY$228,MATCH($B209,'QoL DATA'!$A$17:$A$228,0),MATCH(S$3,'QoL DATA'!$C$16:$WWY$16,0)),"-")</f>
        <v>470.58823529411762</v>
      </c>
      <c r="T209" s="301">
        <f>IFERROR(INDEX('QoL DATA'!$C$17:$WWY$228,MATCH($B209,'QoL DATA'!$A$17:$A$228,0),MATCH(T$3,'QoL DATA'!$C$16:$WWY$16,0)),"-")</f>
        <v>3.8175624073436261</v>
      </c>
      <c r="U209" s="301">
        <f>IFERROR(INDEX('QoL DATA'!$C$17:$WWY$228,MATCH($B209,'QoL DATA'!$A$17:$A$228,0),MATCH(U$3,'QoL DATA'!$C$16:$WWY$16,0)),"-")</f>
        <v>39.903027897186298</v>
      </c>
      <c r="V209" s="301">
        <f>IFERROR(INDEX('QoL DATA'!$C$17:$WWY$228,MATCH($B209,'QoL DATA'!$A$17:$A$228,0),MATCH(V$3,'QoL DATA'!$C$16:$WWY$16,0)),"-")</f>
        <v>1.31539234152</v>
      </c>
      <c r="W209" s="301">
        <f>IFERROR(INDEX('QoL DATA'!$C$17:$WWY$228,MATCH($B209,'QoL DATA'!$A$17:$A$228,0),MATCH(W$3,'QoL DATA'!$C$16:$WWY$16,0)),"-")</f>
        <v>30.4373877329</v>
      </c>
      <c r="X209" s="301" t="str">
        <f>IFERROR(INDEX('QoL DATA'!$C$17:$WWY$228,MATCH($B209,'QoL DATA'!$A$17:$A$228,0),MATCH(X$3,'QoL DATA'!$C$16:$WWY$16,0)),"-")</f>
        <v>-</v>
      </c>
      <c r="Y209" s="301">
        <f>IFERROR(INDEX('QoL DATA'!$C$17:$WWY$228,MATCH($B209,'QoL DATA'!$A$17:$A$228,0),MATCH(Y$3,'QoL DATA'!$C$16:$WWY$16,0)),"-")</f>
        <v>770.06</v>
      </c>
      <c r="Z209" s="301">
        <f>IFERROR(INDEX('QoL DATA'!$C$17:$WWY$228,MATCH($B209,'QoL DATA'!$A$17:$A$228,0),MATCH(Z$3,'QoL DATA'!$C$16:$WWY$16,0)),"-")</f>
        <v>5.0199999999999996</v>
      </c>
      <c r="AA209" s="301">
        <f>IFERROR(INDEX('QoL DATA'!$C$17:$WWY$228,MATCH($B209,'QoL DATA'!$A$17:$A$228,0),MATCH(AA$3,'QoL DATA'!$C$16:$WWY$16,0)),"-")</f>
        <v>3.7886824477919552E-3</v>
      </c>
      <c r="AB209" s="301">
        <f>IFERROR(INDEX('QoL DATA'!$C$17:$WWY$228,MATCH($B209,'QoL DATA'!$A$17:$A$228,0),MATCH(AB$3,'QoL DATA'!$C$16:$WWY$16,0)),"-")</f>
        <v>1.17</v>
      </c>
      <c r="AC209" s="301">
        <f>IFERROR(INDEX('QoL DATA'!$C$17:$WWY$228,MATCH($B209,'QoL DATA'!$A$17:$A$228,0),MATCH(AC$3,'QoL DATA'!$C$16:$WWY$16,0)),"-")</f>
        <v>12802.9</v>
      </c>
      <c r="AD209" s="301">
        <f>IFERROR(INDEX('QoL DATA'!$C$17:$WWY$228,MATCH($B209,'QoL DATA'!$A$17:$A$228,0),MATCH(AD$3,'QoL DATA'!$C$16:$WWY$16,0)),"-")</f>
        <v>4.7301218804410912</v>
      </c>
      <c r="AE209" s="301">
        <f>IFERROR(INDEX('QoL DATA'!$C$17:$WWY$228,MATCH($B209,'QoL DATA'!$A$17:$A$228,0),MATCH(AE$3,'QoL DATA'!$C$16:$WWY$16,0)),"-")</f>
        <v>28.757515030060119</v>
      </c>
      <c r="AF209" s="301">
        <f>IFERROR(INDEX('QoL DATA'!$C$17:$WWY$228,MATCH($B209,'QoL DATA'!$A$17:$A$228,0),MATCH(AF$3,'QoL DATA'!$C$16:$WWY$16,0)),"-")</f>
        <v>9.6999999999999993</v>
      </c>
      <c r="AG209" s="301">
        <f>IFERROR(INDEX('QoL DATA'!$C$17:$WWY$228,MATCH($B209,'QoL DATA'!$A$17:$A$228,0),MATCH(AG$3,'QoL DATA'!$C$16:$WWY$16,0)),"-")</f>
        <v>20.89</v>
      </c>
      <c r="AH209" s="301" t="str">
        <f>IFERROR(INDEX('QoL DATA'!$C$17:$WWY$228,MATCH($B209,'QoL DATA'!$A$17:$A$228,0),MATCH(AH$3,'QoL DATA'!$C$16:$WWY$16,0)),"-")</f>
        <v>-</v>
      </c>
      <c r="AI209" s="301">
        <f>IFERROR(INDEX('QoL DATA'!$C$17:$WWY$228,MATCH($B209,'QoL DATA'!$A$17:$A$228,0),MATCH(AI$3,'QoL DATA'!$C$16:$WWY$16,0)),"-")</f>
        <v>0</v>
      </c>
      <c r="AJ209" s="301">
        <f>IFERROR(INDEX('QoL DATA'!$C$17:$WWY$228,MATCH($B209,'QoL DATA'!$A$17:$A$228,0),MATCH(AJ$3,'QoL DATA'!$C$16:$WWY$16,0)),"-")</f>
        <v>91.1252882030861</v>
      </c>
      <c r="AK209" s="301">
        <f>IFERROR(INDEX('QoL DATA'!$C$17:$WWY$228,MATCH($B209,'QoL DATA'!$A$17:$A$228,0),MATCH(AK$3,'QoL DATA'!$C$16:$WWY$16,0)),"-")</f>
        <v>12.03</v>
      </c>
      <c r="AL209" s="301">
        <f>IFERROR(INDEX('QoL DATA'!$C$17:$WWY$228,MATCH($B209,'QoL DATA'!$A$17:$A$228,0),MATCH(AL$3,'QoL DATA'!$C$16:$WWY$16,0)),"-")</f>
        <v>13.71</v>
      </c>
      <c r="AM209" s="301">
        <f>IFERROR(INDEX('QoL DATA'!$C$17:$WWY$228,MATCH($B209,'QoL DATA'!$A$17:$A$228,0),MATCH(AM$3,'QoL DATA'!$C$16:$WWY$16,0)),"-")</f>
        <v>7.6</v>
      </c>
      <c r="AN209" s="301">
        <f>IFERROR(INDEX('QoL DATA'!$C$17:$WWY$228,MATCH($B209,'QoL DATA'!$A$17:$A$228,0),MATCH(AN$3,'QoL DATA'!$C$16:$WWY$16,0)),"-")</f>
        <v>64.42</v>
      </c>
      <c r="AO209" s="301">
        <f>IFERROR(INDEX('QoL DATA'!$C$17:$WWY$228,MATCH($B209,'QoL DATA'!$A$17:$A$228,0),MATCH(AO$3,'QoL DATA'!$C$16:$WWY$16,0)),"-")</f>
        <v>1.7484725754727413</v>
      </c>
      <c r="AP209" s="301">
        <f>IFERROR(INDEX('QoL DATA'!$C$17:$WWY$228,MATCH($B209,'QoL DATA'!$A$17:$A$228,0),MATCH(AP$3,'QoL DATA'!$C$16:$WWY$16,0)),"-")</f>
        <v>68.91</v>
      </c>
      <c r="AQ209" s="301">
        <f>IFERROR(INDEX('QoL DATA'!$C$17:$WWY$228,MATCH($B209,'QoL DATA'!$A$17:$A$228,0),MATCH(AQ$3,'QoL DATA'!$C$16:$WWY$16,0)),"-")</f>
        <v>45.32428355957768</v>
      </c>
      <c r="AR209" s="301">
        <f>IFERROR(INDEX('QoL DATA'!$C$17:$WWY$228,MATCH($B209,'QoL DATA'!$A$17:$A$228,0),MATCH(AR$3,'QoL DATA'!$C$16:$WWY$16,0)),"-")</f>
        <v>3.57</v>
      </c>
      <c r="AS209" s="301">
        <f>IFERROR(INDEX('QoL DATA'!$C$17:$WWY$228,MATCH($B209,'QoL DATA'!$A$17:$A$228,0),MATCH(AS$3,'QoL DATA'!$C$16:$WWY$16,0)),"-")</f>
        <v>4.1191937448325229</v>
      </c>
      <c r="AT209" s="301">
        <f>IFERROR(INDEX('QoL DATA'!$C$17:$WWY$228,MATCH($B209,'QoL DATA'!$A$17:$A$228,0),MATCH(AT$3,'QoL DATA'!$C$16:$WWY$16,0)),"-")</f>
        <v>37.264589662774846</v>
      </c>
      <c r="AU209" s="327"/>
    </row>
    <row r="210" spans="1:47">
      <c r="A210" s="325" t="str">
        <f>'TQoL Indexes'!B188</f>
        <v>Šmartno ob Paki</v>
      </c>
      <c r="B210" s="326">
        <f>'TQoL Indexes'!C188</f>
        <v>125</v>
      </c>
      <c r="C210" s="301">
        <f>IFERROR(INDEX('QoL DATA'!$C$17:$WWY$228,MATCH($B210,'QoL DATA'!$A$17:$A$228,0),MATCH(C$3,'QoL DATA'!$C$16:$WWY$16,0)),"-")</f>
        <v>69.267139479905438</v>
      </c>
      <c r="D210" s="301">
        <f>IFERROR(INDEX('QoL DATA'!$C$17:$WWY$228,MATCH($B210,'QoL DATA'!$A$17:$A$228,0),MATCH(D$3,'QoL DATA'!$C$16:$WWY$16,0)),"-")</f>
        <v>98.8</v>
      </c>
      <c r="E210" s="301">
        <f>IFERROR(INDEX('QoL DATA'!$C$17:$WWY$228,MATCH($B210,'QoL DATA'!$A$17:$A$228,0),MATCH(E$3,'QoL DATA'!$C$16:$WWY$16,0)),"-")</f>
        <v>388.9</v>
      </c>
      <c r="F210" s="301">
        <f>IFERROR(INDEX('QoL DATA'!$C$17:$WWY$228,MATCH($B210,'QoL DATA'!$A$17:$A$228,0),MATCH(F$3,'QoL DATA'!$C$16:$WWY$16,0)),"-")</f>
        <v>0.69654754694124776</v>
      </c>
      <c r="G210" s="301">
        <f>IFERROR(INDEX('QoL DATA'!$C$17:$WWY$228,MATCH($B210,'QoL DATA'!$A$17:$A$228,0),MATCH(G$3,'QoL DATA'!$C$16:$WWY$16,0)),"-")</f>
        <v>97.84978800726833</v>
      </c>
      <c r="H210" s="301">
        <f>IFERROR(INDEX('QoL DATA'!$C$17:$WWY$228,MATCH($B210,'QoL DATA'!$A$17:$A$228,0),MATCH(H$3,'QoL DATA'!$C$16:$WWY$16,0)),"-")</f>
        <v>4</v>
      </c>
      <c r="I210" s="301">
        <f>IFERROR(INDEX('QoL DATA'!$C$17:$WWY$228,MATCH($B210,'QoL DATA'!$A$17:$A$228,0),MATCH(I$3,'QoL DATA'!$C$16:$WWY$16,0)),"-")</f>
        <v>91.681901279707503</v>
      </c>
      <c r="J210" s="301">
        <f>IFERROR(INDEX('QoL DATA'!$C$17:$WWY$228,MATCH($B210,'QoL DATA'!$A$17:$A$228,0),MATCH(J$3,'QoL DATA'!$C$16:$WWY$16,0)),"-")</f>
        <v>99.878861296184127</v>
      </c>
      <c r="K210" s="301">
        <f>IFERROR(INDEX('QoL DATA'!$C$17:$WWY$228,MATCH($B210,'QoL DATA'!$A$17:$A$228,0),MATCH(K$3,'QoL DATA'!$C$16:$WWY$16,0)),"-")</f>
        <v>2.78</v>
      </c>
      <c r="L210" s="301">
        <f>IFERROR(INDEX('QoL DATA'!$C$17:$WWY$228,MATCH($B210,'QoL DATA'!$A$17:$A$228,0),MATCH(L$3,'QoL DATA'!$C$16:$WWY$16,0)),"-")</f>
        <v>0</v>
      </c>
      <c r="M210" s="301">
        <f>IFERROR(INDEX('QoL DATA'!$C$17:$WWY$228,MATCH($B210,'QoL DATA'!$A$17:$A$228,0),MATCH(M$3,'QoL DATA'!$C$16:$WWY$16,0)),"-")</f>
        <v>14.5</v>
      </c>
      <c r="N210" s="301">
        <f>IFERROR(INDEX('QoL DATA'!$C$17:$WWY$228,MATCH($B210,'QoL DATA'!$A$17:$A$228,0),MATCH(N$3,'QoL DATA'!$C$16:$WWY$16,0)),"-")</f>
        <v>33.700000000000003</v>
      </c>
      <c r="O210" s="301">
        <f>IFERROR(INDEX('QoL DATA'!$C$17:$WWY$228,MATCH($B210,'QoL DATA'!$A$17:$A$228,0),MATCH(O$3,'QoL DATA'!$C$16:$WWY$16,0)),"-")</f>
        <v>0.63804314797933759</v>
      </c>
      <c r="P210" s="301">
        <f>IFERROR(INDEX('QoL DATA'!$C$17:$WWY$228,MATCH($B210,'QoL DATA'!$A$17:$A$228,0),MATCH(P$3,'QoL DATA'!$C$16:$WWY$16,0)),"-")</f>
        <v>76.923076923076934</v>
      </c>
      <c r="Q210" s="301" t="str">
        <f>IFERROR(INDEX('QoL DATA'!$C$17:$WWY$228,MATCH($B210,'QoL DATA'!$A$17:$A$228,0),MATCH(Q$3,'QoL DATA'!$C$16:$WWY$16,0)),"-")</f>
        <v>-</v>
      </c>
      <c r="R210" s="301" t="str">
        <f>IFERROR(INDEX('QoL DATA'!$C$17:$WWY$228,MATCH($B210,'QoL DATA'!$A$17:$A$228,0),MATCH(R$3,'QoL DATA'!$C$16:$WWY$16,0)),"-")</f>
        <v>-</v>
      </c>
      <c r="S210" s="301">
        <f>IFERROR(INDEX('QoL DATA'!$C$17:$WWY$228,MATCH($B210,'QoL DATA'!$A$17:$A$228,0),MATCH(S$3,'QoL DATA'!$C$16:$WWY$16,0)),"-")</f>
        <v>91.715071843472941</v>
      </c>
      <c r="T210" s="301">
        <f>IFERROR(INDEX('QoL DATA'!$C$17:$WWY$228,MATCH($B210,'QoL DATA'!$A$17:$A$228,0),MATCH(T$3,'QoL DATA'!$C$16:$WWY$16,0)),"-")</f>
        <v>2.7577070342413301</v>
      </c>
      <c r="U210" s="301">
        <f>IFERROR(INDEX('QoL DATA'!$C$17:$WWY$228,MATCH($B210,'QoL DATA'!$A$17:$A$228,0),MATCH(U$3,'QoL DATA'!$C$16:$WWY$16,0)),"-")</f>
        <v>47.192494556485997</v>
      </c>
      <c r="V210" s="301">
        <f>IFERROR(INDEX('QoL DATA'!$C$17:$WWY$228,MATCH($B210,'QoL DATA'!$A$17:$A$228,0),MATCH(V$3,'QoL DATA'!$C$16:$WWY$16,0)),"-")</f>
        <v>0.427003201936</v>
      </c>
      <c r="W210" s="301">
        <f>IFERROR(INDEX('QoL DATA'!$C$17:$WWY$228,MATCH($B210,'QoL DATA'!$A$17:$A$228,0),MATCH(W$3,'QoL DATA'!$C$16:$WWY$16,0)),"-")</f>
        <v>0.23774618895800001</v>
      </c>
      <c r="X210" s="301" t="str">
        <f>IFERROR(INDEX('QoL DATA'!$C$17:$WWY$228,MATCH($B210,'QoL DATA'!$A$17:$A$228,0),MATCH(X$3,'QoL DATA'!$C$16:$WWY$16,0)),"-")</f>
        <v>-</v>
      </c>
      <c r="Y210" s="301">
        <f>IFERROR(INDEX('QoL DATA'!$C$17:$WWY$228,MATCH($B210,'QoL DATA'!$A$17:$A$228,0),MATCH(Y$3,'QoL DATA'!$C$16:$WWY$16,0)),"-")</f>
        <v>996.77</v>
      </c>
      <c r="Z210" s="301">
        <f>IFERROR(INDEX('QoL DATA'!$C$17:$WWY$228,MATCH($B210,'QoL DATA'!$A$17:$A$228,0),MATCH(Z$3,'QoL DATA'!$C$16:$WWY$16,0)),"-")</f>
        <v>6.14</v>
      </c>
      <c r="AA210" s="301">
        <f>IFERROR(INDEX('QoL DATA'!$C$17:$WWY$228,MATCH($B210,'QoL DATA'!$A$17:$A$228,0),MATCH(AA$3,'QoL DATA'!$C$16:$WWY$16,0)),"-")</f>
        <v>3.09319805747162E-2</v>
      </c>
      <c r="AB210" s="301">
        <f>IFERROR(INDEX('QoL DATA'!$C$17:$WWY$228,MATCH($B210,'QoL DATA'!$A$17:$A$228,0),MATCH(AB$3,'QoL DATA'!$C$16:$WWY$16,0)),"-")</f>
        <v>1.28</v>
      </c>
      <c r="AC210" s="301">
        <f>IFERROR(INDEX('QoL DATA'!$C$17:$WWY$228,MATCH($B210,'QoL DATA'!$A$17:$A$228,0),MATCH(AC$3,'QoL DATA'!$C$16:$WWY$16,0)),"-")</f>
        <v>10063.780000000001</v>
      </c>
      <c r="AD210" s="301">
        <f>IFERROR(INDEX('QoL DATA'!$C$17:$WWY$228,MATCH($B210,'QoL DATA'!$A$17:$A$228,0),MATCH(AD$3,'QoL DATA'!$C$16:$WWY$16,0)),"-")</f>
        <v>8.6834884596761164</v>
      </c>
      <c r="AE210" s="301">
        <f>IFERROR(INDEX('QoL DATA'!$C$17:$WWY$228,MATCH($B210,'QoL DATA'!$A$17:$A$228,0),MATCH(AE$3,'QoL DATA'!$C$16:$WWY$16,0)),"-")</f>
        <v>29.31596091205212</v>
      </c>
      <c r="AF210" s="301">
        <f>IFERROR(INDEX('QoL DATA'!$C$17:$WWY$228,MATCH($B210,'QoL DATA'!$A$17:$A$228,0),MATCH(AF$3,'QoL DATA'!$C$16:$WWY$16,0)),"-")</f>
        <v>12.4</v>
      </c>
      <c r="AG210" s="301">
        <f>IFERROR(INDEX('QoL DATA'!$C$17:$WWY$228,MATCH($B210,'QoL DATA'!$A$17:$A$228,0),MATCH(AG$3,'QoL DATA'!$C$16:$WWY$16,0)),"-")</f>
        <v>21.84</v>
      </c>
      <c r="AH210" s="301" t="str">
        <f>IFERROR(INDEX('QoL DATA'!$C$17:$WWY$228,MATCH($B210,'QoL DATA'!$A$17:$A$228,0),MATCH(AH$3,'QoL DATA'!$C$16:$WWY$16,0)),"-")</f>
        <v>-</v>
      </c>
      <c r="AI210" s="301">
        <f>IFERROR(INDEX('QoL DATA'!$C$17:$WWY$228,MATCH($B210,'QoL DATA'!$A$17:$A$228,0),MATCH(AI$3,'QoL DATA'!$C$16:$WWY$16,0)),"-")</f>
        <v>0</v>
      </c>
      <c r="AJ210" s="301">
        <f>IFERROR(INDEX('QoL DATA'!$C$17:$WWY$228,MATCH($B210,'QoL DATA'!$A$17:$A$228,0),MATCH(AJ$3,'QoL DATA'!$C$16:$WWY$16,0)),"-")</f>
        <v>135.86078475681785</v>
      </c>
      <c r="AK210" s="301">
        <f>IFERROR(INDEX('QoL DATA'!$C$17:$WWY$228,MATCH($B210,'QoL DATA'!$A$17:$A$228,0),MATCH(AK$3,'QoL DATA'!$C$16:$WWY$16,0)),"-")</f>
        <v>44.98</v>
      </c>
      <c r="AL210" s="301">
        <f>IFERROR(INDEX('QoL DATA'!$C$17:$WWY$228,MATCH($B210,'QoL DATA'!$A$17:$A$228,0),MATCH(AL$3,'QoL DATA'!$C$16:$WWY$16,0)),"-")</f>
        <v>16.239999999999998</v>
      </c>
      <c r="AM210" s="301">
        <f>IFERROR(INDEX('QoL DATA'!$C$17:$WWY$228,MATCH($B210,'QoL DATA'!$A$17:$A$228,0),MATCH(AM$3,'QoL DATA'!$C$16:$WWY$16,0)),"-")</f>
        <v>7.3</v>
      </c>
      <c r="AN210" s="301">
        <f>IFERROR(INDEX('QoL DATA'!$C$17:$WWY$228,MATCH($B210,'QoL DATA'!$A$17:$A$228,0),MATCH(AN$3,'QoL DATA'!$C$16:$WWY$16,0)),"-")</f>
        <v>62.4</v>
      </c>
      <c r="AO210" s="301">
        <f>IFERROR(INDEX('QoL DATA'!$C$17:$WWY$228,MATCH($B210,'QoL DATA'!$A$17:$A$228,0),MATCH(AO$3,'QoL DATA'!$C$16:$WWY$16,0)),"-")</f>
        <v>2.6571817034087597</v>
      </c>
      <c r="AP210" s="301">
        <f>IFERROR(INDEX('QoL DATA'!$C$17:$WWY$228,MATCH($B210,'QoL DATA'!$A$17:$A$228,0),MATCH(AP$3,'QoL DATA'!$C$16:$WWY$16,0)),"-")</f>
        <v>70.42</v>
      </c>
      <c r="AQ210" s="301">
        <f>IFERROR(INDEX('QoL DATA'!$C$17:$WWY$228,MATCH($B210,'QoL DATA'!$A$17:$A$228,0),MATCH(AQ$3,'QoL DATA'!$C$16:$WWY$16,0)),"-")</f>
        <v>59.162303664921467</v>
      </c>
      <c r="AR210" s="301">
        <f>IFERROR(INDEX('QoL DATA'!$C$17:$WWY$228,MATCH($B210,'QoL DATA'!$A$17:$A$228,0),MATCH(AR$3,'QoL DATA'!$C$16:$WWY$16,0)),"-")</f>
        <v>3.58</v>
      </c>
      <c r="AS210" s="301">
        <f>IFERROR(INDEX('QoL DATA'!$C$17:$WWY$228,MATCH($B210,'QoL DATA'!$A$17:$A$228,0),MATCH(AS$3,'QoL DATA'!$C$16:$WWY$16,0)),"-")</f>
        <v>1.1019283978155552</v>
      </c>
      <c r="AT210" s="301">
        <f>IFERROR(INDEX('QoL DATA'!$C$17:$WWY$228,MATCH($B210,'QoL DATA'!$A$17:$A$228,0),MATCH(AT$3,'QoL DATA'!$C$16:$WWY$16,0)),"-")</f>
        <v>45.610938139960155</v>
      </c>
      <c r="AU210" s="327"/>
    </row>
    <row r="211" spans="1:47">
      <c r="A211" s="325" t="str">
        <f>'TQoL Indexes'!B189</f>
        <v>Šmartno pri Litiji</v>
      </c>
      <c r="B211" s="326">
        <f>'TQoL Indexes'!C189</f>
        <v>194</v>
      </c>
      <c r="C211" s="301">
        <f>IFERROR(INDEX('QoL DATA'!$C$17:$WWY$228,MATCH($B211,'QoL DATA'!$A$17:$A$228,0),MATCH(C$3,'QoL DATA'!$C$16:$WWY$16,0)),"-")</f>
        <v>50.433798566578645</v>
      </c>
      <c r="D211" s="301">
        <f>IFERROR(INDEX('QoL DATA'!$C$17:$WWY$228,MATCH($B211,'QoL DATA'!$A$17:$A$228,0),MATCH(D$3,'QoL DATA'!$C$16:$WWY$16,0)),"-")</f>
        <v>92.8</v>
      </c>
      <c r="E211" s="301">
        <f>IFERROR(INDEX('QoL DATA'!$C$17:$WWY$228,MATCH($B211,'QoL DATA'!$A$17:$A$228,0),MATCH(E$3,'QoL DATA'!$C$16:$WWY$16,0)),"-")</f>
        <v>572.20000000000005</v>
      </c>
      <c r="F211" s="301">
        <f>IFERROR(INDEX('QoL DATA'!$C$17:$WWY$228,MATCH($B211,'QoL DATA'!$A$17:$A$228,0),MATCH(F$3,'QoL DATA'!$C$16:$WWY$16,0)),"-")</f>
        <v>66.326710040443118</v>
      </c>
      <c r="G211" s="301">
        <f>IFERROR(INDEX('QoL DATA'!$C$17:$WWY$228,MATCH($B211,'QoL DATA'!$A$17:$A$228,0),MATCH(G$3,'QoL DATA'!$C$16:$WWY$16,0)),"-")</f>
        <v>72.692104800422015</v>
      </c>
      <c r="H211" s="301">
        <f>IFERROR(INDEX('QoL DATA'!$C$17:$WWY$228,MATCH($B211,'QoL DATA'!$A$17:$A$228,0),MATCH(H$3,'QoL DATA'!$C$16:$WWY$16,0)),"-")</f>
        <v>4</v>
      </c>
      <c r="I211" s="301">
        <f>IFERROR(INDEX('QoL DATA'!$C$17:$WWY$228,MATCH($B211,'QoL DATA'!$A$17:$A$228,0),MATCH(I$3,'QoL DATA'!$C$16:$WWY$16,0)),"-")</f>
        <v>29.697836581441088</v>
      </c>
      <c r="J211" s="301">
        <f>IFERROR(INDEX('QoL DATA'!$C$17:$WWY$228,MATCH($B211,'QoL DATA'!$A$17:$A$228,0),MATCH(J$3,'QoL DATA'!$C$16:$WWY$16,0)),"-")</f>
        <v>84.315104624582375</v>
      </c>
      <c r="K211" s="301">
        <f>IFERROR(INDEX('QoL DATA'!$C$17:$WWY$228,MATCH($B211,'QoL DATA'!$A$17:$A$228,0),MATCH(K$3,'QoL DATA'!$C$16:$WWY$16,0)),"-")</f>
        <v>4.8099999999999996</v>
      </c>
      <c r="L211" s="301">
        <f>IFERROR(INDEX('QoL DATA'!$C$17:$WWY$228,MATCH($B211,'QoL DATA'!$A$17:$A$228,0),MATCH(L$3,'QoL DATA'!$C$16:$WWY$16,0)),"-")</f>
        <v>24.768139661756685</v>
      </c>
      <c r="M211" s="301">
        <f>IFERROR(INDEX('QoL DATA'!$C$17:$WWY$228,MATCH($B211,'QoL DATA'!$A$17:$A$228,0),MATCH(M$3,'QoL DATA'!$C$16:$WWY$16,0)),"-")</f>
        <v>23.9</v>
      </c>
      <c r="N211" s="301">
        <f>IFERROR(INDEX('QoL DATA'!$C$17:$WWY$228,MATCH($B211,'QoL DATA'!$A$17:$A$228,0),MATCH(N$3,'QoL DATA'!$C$16:$WWY$16,0)),"-")</f>
        <v>52.5</v>
      </c>
      <c r="O211" s="301">
        <f>IFERROR(INDEX('QoL DATA'!$C$17:$WWY$228,MATCH($B211,'QoL DATA'!$A$17:$A$228,0),MATCH(O$3,'QoL DATA'!$C$16:$WWY$16,0)),"-")</f>
        <v>0.51800070521861774</v>
      </c>
      <c r="P211" s="301">
        <f>IFERROR(INDEX('QoL DATA'!$C$17:$WWY$228,MATCH($B211,'QoL DATA'!$A$17:$A$228,0),MATCH(P$3,'QoL DATA'!$C$16:$WWY$16,0)),"-")</f>
        <v>49.305433444698437</v>
      </c>
      <c r="Q211" s="301" t="str">
        <f>IFERROR(INDEX('QoL DATA'!$C$17:$WWY$228,MATCH($B211,'QoL DATA'!$A$17:$A$228,0),MATCH(Q$3,'QoL DATA'!$C$16:$WWY$16,0)),"-")</f>
        <v>-</v>
      </c>
      <c r="R211" s="301" t="str">
        <f>IFERROR(INDEX('QoL DATA'!$C$17:$WWY$228,MATCH($B211,'QoL DATA'!$A$17:$A$228,0),MATCH(R$3,'QoL DATA'!$C$16:$WWY$16,0)),"-")</f>
        <v>-</v>
      </c>
      <c r="S211" s="301">
        <f>IFERROR(INDEX('QoL DATA'!$C$17:$WWY$228,MATCH($B211,'QoL DATA'!$A$17:$A$228,0),MATCH(S$3,'QoL DATA'!$C$16:$WWY$16,0)),"-")</f>
        <v>35.53028957186001</v>
      </c>
      <c r="T211" s="301">
        <f>IFERROR(INDEX('QoL DATA'!$C$17:$WWY$228,MATCH($B211,'QoL DATA'!$A$17:$A$228,0),MATCH(T$3,'QoL DATA'!$C$16:$WWY$16,0)),"-")</f>
        <v>3.1466818031313561</v>
      </c>
      <c r="U211" s="301">
        <f>IFERROR(INDEX('QoL DATA'!$C$17:$WWY$228,MATCH($B211,'QoL DATA'!$A$17:$A$228,0),MATCH(U$3,'QoL DATA'!$C$16:$WWY$16,0)),"-")</f>
        <v>69.16115481783342</v>
      </c>
      <c r="V211" s="301">
        <f>IFERROR(INDEX('QoL DATA'!$C$17:$WWY$228,MATCH($B211,'QoL DATA'!$A$17:$A$228,0),MATCH(V$3,'QoL DATA'!$C$16:$WWY$16,0)),"-")</f>
        <v>0.66108602365900004</v>
      </c>
      <c r="W211" s="301">
        <f>IFERROR(INDEX('QoL DATA'!$C$17:$WWY$228,MATCH($B211,'QoL DATA'!$A$17:$A$228,0),MATCH(W$3,'QoL DATA'!$C$16:$WWY$16,0)),"-")</f>
        <v>2.81925646387</v>
      </c>
      <c r="X211" s="301" t="str">
        <f>IFERROR(INDEX('QoL DATA'!$C$17:$WWY$228,MATCH($B211,'QoL DATA'!$A$17:$A$228,0),MATCH(X$3,'QoL DATA'!$C$16:$WWY$16,0)),"-")</f>
        <v>-</v>
      </c>
      <c r="Y211" s="301">
        <f>IFERROR(INDEX('QoL DATA'!$C$17:$WWY$228,MATCH($B211,'QoL DATA'!$A$17:$A$228,0),MATCH(Y$3,'QoL DATA'!$C$16:$WWY$16,0)),"-")</f>
        <v>943.19</v>
      </c>
      <c r="Z211" s="301">
        <f>IFERROR(INDEX('QoL DATA'!$C$17:$WWY$228,MATCH($B211,'QoL DATA'!$A$17:$A$228,0),MATCH(Z$3,'QoL DATA'!$C$16:$WWY$16,0)),"-")</f>
        <v>5.97</v>
      </c>
      <c r="AA211" s="301">
        <f>IFERROR(INDEX('QoL DATA'!$C$17:$WWY$228,MATCH($B211,'QoL DATA'!$A$17:$A$228,0),MATCH(AA$3,'QoL DATA'!$C$16:$WWY$16,0)),"-")</f>
        <v>7.2008497002646318E-2</v>
      </c>
      <c r="AB211" s="301">
        <f>IFERROR(INDEX('QoL DATA'!$C$17:$WWY$228,MATCH($B211,'QoL DATA'!$A$17:$A$228,0),MATCH(AB$3,'QoL DATA'!$C$16:$WWY$16,0)),"-")</f>
        <v>1.17</v>
      </c>
      <c r="AC211" s="301">
        <f>IFERROR(INDEX('QoL DATA'!$C$17:$WWY$228,MATCH($B211,'QoL DATA'!$A$17:$A$228,0),MATCH(AC$3,'QoL DATA'!$C$16:$WWY$16,0)),"-")</f>
        <v>9591.65</v>
      </c>
      <c r="AD211" s="301">
        <f>IFERROR(INDEX('QoL DATA'!$C$17:$WWY$228,MATCH($B211,'QoL DATA'!$A$17:$A$228,0),MATCH(AD$3,'QoL DATA'!$C$16:$WWY$16,0)),"-")</f>
        <v>5.7362959190169986</v>
      </c>
      <c r="AE211" s="301">
        <f>IFERROR(INDEX('QoL DATA'!$C$17:$WWY$228,MATCH($B211,'QoL DATA'!$A$17:$A$228,0),MATCH(AE$3,'QoL DATA'!$C$16:$WWY$16,0)),"-")</f>
        <v>26.438671489641564</v>
      </c>
      <c r="AF211" s="301">
        <f>IFERROR(INDEX('QoL DATA'!$C$17:$WWY$228,MATCH($B211,'QoL DATA'!$A$17:$A$228,0),MATCH(AF$3,'QoL DATA'!$C$16:$WWY$16,0)),"-")</f>
        <v>9.8000000000000007</v>
      </c>
      <c r="AG211" s="301">
        <f>IFERROR(INDEX('QoL DATA'!$C$17:$WWY$228,MATCH($B211,'QoL DATA'!$A$17:$A$228,0),MATCH(AG$3,'QoL DATA'!$C$16:$WWY$16,0)),"-")</f>
        <v>16.760000000000002</v>
      </c>
      <c r="AH211" s="301" t="str">
        <f>IFERROR(INDEX('QoL DATA'!$C$17:$WWY$228,MATCH($B211,'QoL DATA'!$A$17:$A$228,0),MATCH(AH$3,'QoL DATA'!$C$16:$WWY$16,0)),"-")</f>
        <v>-</v>
      </c>
      <c r="AI211" s="301">
        <f>IFERROR(INDEX('QoL DATA'!$C$17:$WWY$228,MATCH($B211,'QoL DATA'!$A$17:$A$228,0),MATCH(AI$3,'QoL DATA'!$C$16:$WWY$16,0)),"-")</f>
        <v>0</v>
      </c>
      <c r="AJ211" s="301">
        <f>IFERROR(INDEX('QoL DATA'!$C$17:$WWY$228,MATCH($B211,'QoL DATA'!$A$17:$A$228,0),MATCH(AJ$3,'QoL DATA'!$C$16:$WWY$16,0)),"-")</f>
        <v>77.737297829785973</v>
      </c>
      <c r="AK211" s="301">
        <f>IFERROR(INDEX('QoL DATA'!$C$17:$WWY$228,MATCH($B211,'QoL DATA'!$A$17:$A$228,0),MATCH(AK$3,'QoL DATA'!$C$16:$WWY$16,0)),"-")</f>
        <v>22.91</v>
      </c>
      <c r="AL211" s="301">
        <f>IFERROR(INDEX('QoL DATA'!$C$17:$WWY$228,MATCH($B211,'QoL DATA'!$A$17:$A$228,0),MATCH(AL$3,'QoL DATA'!$C$16:$WWY$16,0)),"-")</f>
        <v>12.52</v>
      </c>
      <c r="AM211" s="301">
        <f>IFERROR(INDEX('QoL DATA'!$C$17:$WWY$228,MATCH($B211,'QoL DATA'!$A$17:$A$228,0),MATCH(AM$3,'QoL DATA'!$C$16:$WWY$16,0)),"-")</f>
        <v>7.5</v>
      </c>
      <c r="AN211" s="301">
        <f>IFERROR(INDEX('QoL DATA'!$C$17:$WWY$228,MATCH($B211,'QoL DATA'!$A$17:$A$228,0),MATCH(AN$3,'QoL DATA'!$C$16:$WWY$16,0)),"-")</f>
        <v>67.180000000000007</v>
      </c>
      <c r="AO211" s="301">
        <f>IFERROR(INDEX('QoL DATA'!$C$17:$WWY$228,MATCH($B211,'QoL DATA'!$A$17:$A$228,0),MATCH(AO$3,'QoL DATA'!$C$16:$WWY$16,0)),"-")</f>
        <v>14.562530218879759</v>
      </c>
      <c r="AP211" s="301">
        <f>IFERROR(INDEX('QoL DATA'!$C$17:$WWY$228,MATCH($B211,'QoL DATA'!$A$17:$A$228,0),MATCH(AP$3,'QoL DATA'!$C$16:$WWY$16,0)),"-")</f>
        <v>75.59</v>
      </c>
      <c r="AQ211" s="301">
        <f>IFERROR(INDEX('QoL DATA'!$C$17:$WWY$228,MATCH($B211,'QoL DATA'!$A$17:$A$228,0),MATCH(AQ$3,'QoL DATA'!$C$16:$WWY$16,0)),"-")</f>
        <v>57.534246575342465</v>
      </c>
      <c r="AR211" s="301">
        <f>IFERROR(INDEX('QoL DATA'!$C$17:$WWY$228,MATCH($B211,'QoL DATA'!$A$17:$A$228,0),MATCH(AR$3,'QoL DATA'!$C$16:$WWY$16,0)),"-")</f>
        <v>3.69</v>
      </c>
      <c r="AS211" s="301">
        <f>IFERROR(INDEX('QoL DATA'!$C$17:$WWY$228,MATCH($B211,'QoL DATA'!$A$17:$A$228,0),MATCH(AS$3,'QoL DATA'!$C$16:$WWY$16,0)),"-")</f>
        <v>2.6873221797893487</v>
      </c>
      <c r="AT211" s="301">
        <f>IFERROR(INDEX('QoL DATA'!$C$17:$WWY$228,MATCH($B211,'QoL DATA'!$A$17:$A$228,0),MATCH(AT$3,'QoL DATA'!$C$16:$WWY$16,0)),"-")</f>
        <v>67.799694714869602</v>
      </c>
      <c r="AU211" s="327"/>
    </row>
    <row r="212" spans="1:47">
      <c r="A212" s="325" t="str">
        <f>'TQoL Indexes'!B190</f>
        <v>Šoštanj</v>
      </c>
      <c r="B212" s="326">
        <f>'TQoL Indexes'!C190</f>
        <v>126</v>
      </c>
      <c r="C212" s="301">
        <f>IFERROR(INDEX('QoL DATA'!$C$17:$WWY$228,MATCH($B212,'QoL DATA'!$A$17:$A$228,0),MATCH(C$3,'QoL DATA'!$C$16:$WWY$16,0)),"-")</f>
        <v>96.031849627985906</v>
      </c>
      <c r="D212" s="301">
        <f>IFERROR(INDEX('QoL DATA'!$C$17:$WWY$228,MATCH($B212,'QoL DATA'!$A$17:$A$228,0),MATCH(D$3,'QoL DATA'!$C$16:$WWY$16,0)),"-")</f>
        <v>93.4</v>
      </c>
      <c r="E212" s="301">
        <f>IFERROR(INDEX('QoL DATA'!$C$17:$WWY$228,MATCH($B212,'QoL DATA'!$A$17:$A$228,0),MATCH(E$3,'QoL DATA'!$C$16:$WWY$16,0)),"-")</f>
        <v>388.9</v>
      </c>
      <c r="F212" s="301">
        <f>IFERROR(INDEX('QoL DATA'!$C$17:$WWY$228,MATCH($B212,'QoL DATA'!$A$17:$A$228,0),MATCH(F$3,'QoL DATA'!$C$16:$WWY$16,0)),"-")</f>
        <v>9.9171703604208634</v>
      </c>
      <c r="G212" s="301">
        <f>IFERROR(INDEX('QoL DATA'!$C$17:$WWY$228,MATCH($B212,'QoL DATA'!$A$17:$A$228,0),MATCH(G$3,'QoL DATA'!$C$16:$WWY$16,0)),"-")</f>
        <v>84.262368479964181</v>
      </c>
      <c r="H212" s="301">
        <f>IFERROR(INDEX('QoL DATA'!$C$17:$WWY$228,MATCH($B212,'QoL DATA'!$A$17:$A$228,0),MATCH(H$3,'QoL DATA'!$C$16:$WWY$16,0)),"-")</f>
        <v>4</v>
      </c>
      <c r="I212" s="301">
        <f>IFERROR(INDEX('QoL DATA'!$C$17:$WWY$228,MATCH($B212,'QoL DATA'!$A$17:$A$228,0),MATCH(I$3,'QoL DATA'!$C$16:$WWY$16,0)),"-")</f>
        <v>68.193672752012702</v>
      </c>
      <c r="J212" s="301">
        <f>IFERROR(INDEX('QoL DATA'!$C$17:$WWY$228,MATCH($B212,'QoL DATA'!$A$17:$A$228,0),MATCH(J$3,'QoL DATA'!$C$16:$WWY$16,0)),"-")</f>
        <v>91.907320349227675</v>
      </c>
      <c r="K212" s="301">
        <f>IFERROR(INDEX('QoL DATA'!$C$17:$WWY$228,MATCH($B212,'QoL DATA'!$A$17:$A$228,0),MATCH(K$3,'QoL DATA'!$C$16:$WWY$16,0)),"-")</f>
        <v>11.91</v>
      </c>
      <c r="L212" s="301">
        <f>IFERROR(INDEX('QoL DATA'!$C$17:$WWY$228,MATCH($B212,'QoL DATA'!$A$17:$A$228,0),MATCH(L$3,'QoL DATA'!$C$16:$WWY$16,0)),"-")</f>
        <v>0</v>
      </c>
      <c r="M212" s="301">
        <f>IFERROR(INDEX('QoL DATA'!$C$17:$WWY$228,MATCH($B212,'QoL DATA'!$A$17:$A$228,0),MATCH(M$3,'QoL DATA'!$C$16:$WWY$16,0)),"-")</f>
        <v>26.1</v>
      </c>
      <c r="N212" s="301">
        <f>IFERROR(INDEX('QoL DATA'!$C$17:$WWY$228,MATCH($B212,'QoL DATA'!$A$17:$A$228,0),MATCH(N$3,'QoL DATA'!$C$16:$WWY$16,0)),"-")</f>
        <v>64.3</v>
      </c>
      <c r="O212" s="301">
        <f>IFERROR(INDEX('QoL DATA'!$C$17:$WWY$228,MATCH($B212,'QoL DATA'!$A$17:$A$228,0),MATCH(O$3,'QoL DATA'!$C$16:$WWY$16,0)),"-")</f>
        <v>1.192705749718151</v>
      </c>
      <c r="P212" s="301">
        <f>IFERROR(INDEX('QoL DATA'!$C$17:$WWY$228,MATCH($B212,'QoL DATA'!$A$17:$A$228,0),MATCH(P$3,'QoL DATA'!$C$16:$WWY$16,0)),"-")</f>
        <v>64.047459144839934</v>
      </c>
      <c r="Q212" s="301" t="str">
        <f>IFERROR(INDEX('QoL DATA'!$C$17:$WWY$228,MATCH($B212,'QoL DATA'!$A$17:$A$228,0),MATCH(Q$3,'QoL DATA'!$C$16:$WWY$16,0)),"-")</f>
        <v>-</v>
      </c>
      <c r="R212" s="301" t="str">
        <f>IFERROR(INDEX('QoL DATA'!$C$17:$WWY$228,MATCH($B212,'QoL DATA'!$A$17:$A$228,0),MATCH(R$3,'QoL DATA'!$C$16:$WWY$16,0)),"-")</f>
        <v>-</v>
      </c>
      <c r="S212" s="301">
        <f>IFERROR(INDEX('QoL DATA'!$C$17:$WWY$228,MATCH($B212,'QoL DATA'!$A$17:$A$228,0),MATCH(S$3,'QoL DATA'!$C$16:$WWY$16,0)),"-")</f>
        <v>114.48196908986833</v>
      </c>
      <c r="T212" s="301">
        <f>IFERROR(INDEX('QoL DATA'!$C$17:$WWY$228,MATCH($B212,'QoL DATA'!$A$17:$A$228,0),MATCH(T$3,'QoL DATA'!$C$16:$WWY$16,0)),"-")</f>
        <v>2.7577070342413301</v>
      </c>
      <c r="U212" s="301">
        <f>IFERROR(INDEX('QoL DATA'!$C$17:$WWY$228,MATCH($B212,'QoL DATA'!$A$17:$A$228,0),MATCH(U$3,'QoL DATA'!$C$16:$WWY$16,0)),"-")</f>
        <v>67.205083431597998</v>
      </c>
      <c r="V212" s="301">
        <f>IFERROR(INDEX('QoL DATA'!$C$17:$WWY$228,MATCH($B212,'QoL DATA'!$A$17:$A$228,0),MATCH(V$3,'QoL DATA'!$C$16:$WWY$16,0)),"-")</f>
        <v>0.57925553089199999</v>
      </c>
      <c r="W212" s="301">
        <f>IFERROR(INDEX('QoL DATA'!$C$17:$WWY$228,MATCH($B212,'QoL DATA'!$A$17:$A$228,0),MATCH(W$3,'QoL DATA'!$C$16:$WWY$16,0)),"-")</f>
        <v>5.7671578707200002</v>
      </c>
      <c r="X212" s="301" t="str">
        <f>IFERROR(INDEX('QoL DATA'!$C$17:$WWY$228,MATCH($B212,'QoL DATA'!$A$17:$A$228,0),MATCH(X$3,'QoL DATA'!$C$16:$WWY$16,0)),"-")</f>
        <v>-</v>
      </c>
      <c r="Y212" s="301">
        <f>IFERROR(INDEX('QoL DATA'!$C$17:$WWY$228,MATCH($B212,'QoL DATA'!$A$17:$A$228,0),MATCH(Y$3,'QoL DATA'!$C$16:$WWY$16,0)),"-")</f>
        <v>988.52</v>
      </c>
      <c r="Z212" s="301">
        <f>IFERROR(INDEX('QoL DATA'!$C$17:$WWY$228,MATCH($B212,'QoL DATA'!$A$17:$A$228,0),MATCH(Z$3,'QoL DATA'!$C$16:$WWY$16,0)),"-")</f>
        <v>6.64</v>
      </c>
      <c r="AA212" s="301">
        <f>IFERROR(INDEX('QoL DATA'!$C$17:$WWY$228,MATCH($B212,'QoL DATA'!$A$17:$A$228,0),MATCH(AA$3,'QoL DATA'!$C$16:$WWY$16,0)),"-")</f>
        <v>2.2867858082072742E-2</v>
      </c>
      <c r="AB212" s="301">
        <f>IFERROR(INDEX('QoL DATA'!$C$17:$WWY$228,MATCH($B212,'QoL DATA'!$A$17:$A$228,0),MATCH(AB$3,'QoL DATA'!$C$16:$WWY$16,0)),"-")</f>
        <v>1.64</v>
      </c>
      <c r="AC212" s="301">
        <f>IFERROR(INDEX('QoL DATA'!$C$17:$WWY$228,MATCH($B212,'QoL DATA'!$A$17:$A$228,0),MATCH(AC$3,'QoL DATA'!$C$16:$WWY$16,0)),"-")</f>
        <v>9921.2000000000007</v>
      </c>
      <c r="AD212" s="301">
        <f>IFERROR(INDEX('QoL DATA'!$C$17:$WWY$228,MATCH($B212,'QoL DATA'!$A$17:$A$228,0),MATCH(AD$3,'QoL DATA'!$C$16:$WWY$16,0)),"-")</f>
        <v>8.5554386870150214</v>
      </c>
      <c r="AE212" s="301">
        <f>IFERROR(INDEX('QoL DATA'!$C$17:$WWY$228,MATCH($B212,'QoL DATA'!$A$17:$A$228,0),MATCH(AE$3,'QoL DATA'!$C$16:$WWY$16,0)),"-")</f>
        <v>24.562109925508356</v>
      </c>
      <c r="AF212" s="301">
        <f>IFERROR(INDEX('QoL DATA'!$C$17:$WWY$228,MATCH($B212,'QoL DATA'!$A$17:$A$228,0),MATCH(AF$3,'QoL DATA'!$C$16:$WWY$16,0)),"-")</f>
        <v>12.4</v>
      </c>
      <c r="AG212" s="301">
        <f>IFERROR(INDEX('QoL DATA'!$C$17:$WWY$228,MATCH($B212,'QoL DATA'!$A$17:$A$228,0),MATCH(AG$3,'QoL DATA'!$C$16:$WWY$16,0)),"-")</f>
        <v>23.16</v>
      </c>
      <c r="AH212" s="301" t="str">
        <f>IFERROR(INDEX('QoL DATA'!$C$17:$WWY$228,MATCH($B212,'QoL DATA'!$A$17:$A$228,0),MATCH(AH$3,'QoL DATA'!$C$16:$WWY$16,0)),"-")</f>
        <v>-</v>
      </c>
      <c r="AI212" s="301">
        <f>IFERROR(INDEX('QoL DATA'!$C$17:$WWY$228,MATCH($B212,'QoL DATA'!$A$17:$A$228,0),MATCH(AI$3,'QoL DATA'!$C$16:$WWY$16,0)),"-")</f>
        <v>84.208589669849303</v>
      </c>
      <c r="AJ212" s="301">
        <f>IFERROR(INDEX('QoL DATA'!$C$17:$WWY$228,MATCH($B212,'QoL DATA'!$A$17:$A$228,0),MATCH(AJ$3,'QoL DATA'!$C$16:$WWY$16,0)),"-")</f>
        <v>110.38067006471566</v>
      </c>
      <c r="AK212" s="301">
        <f>IFERROR(INDEX('QoL DATA'!$C$17:$WWY$228,MATCH($B212,'QoL DATA'!$A$17:$A$228,0),MATCH(AK$3,'QoL DATA'!$C$16:$WWY$16,0)),"-")</f>
        <v>21.3</v>
      </c>
      <c r="AL212" s="301">
        <f>IFERROR(INDEX('QoL DATA'!$C$17:$WWY$228,MATCH($B212,'QoL DATA'!$A$17:$A$228,0),MATCH(AL$3,'QoL DATA'!$C$16:$WWY$16,0)),"-")</f>
        <v>14.09</v>
      </c>
      <c r="AM212" s="301">
        <f>IFERROR(INDEX('QoL DATA'!$C$17:$WWY$228,MATCH($B212,'QoL DATA'!$A$17:$A$228,0),MATCH(AM$3,'QoL DATA'!$C$16:$WWY$16,0)),"-")</f>
        <v>7.3</v>
      </c>
      <c r="AN212" s="301">
        <f>IFERROR(INDEX('QoL DATA'!$C$17:$WWY$228,MATCH($B212,'QoL DATA'!$A$17:$A$228,0),MATCH(AN$3,'QoL DATA'!$C$16:$WWY$16,0)),"-")</f>
        <v>63.3</v>
      </c>
      <c r="AO212" s="301">
        <f>IFERROR(INDEX('QoL DATA'!$C$17:$WWY$228,MATCH($B212,'QoL DATA'!$A$17:$A$228,0),MATCH(AO$3,'QoL DATA'!$C$16:$WWY$16,0)),"-")</f>
        <v>2.6571817034087597</v>
      </c>
      <c r="AP212" s="301">
        <f>IFERROR(INDEX('QoL DATA'!$C$17:$WWY$228,MATCH($B212,'QoL DATA'!$A$17:$A$228,0),MATCH(AP$3,'QoL DATA'!$C$16:$WWY$16,0)),"-")</f>
        <v>69.290000000000006</v>
      </c>
      <c r="AQ212" s="301">
        <f>IFERROR(INDEX('QoL DATA'!$C$17:$WWY$228,MATCH($B212,'QoL DATA'!$A$17:$A$228,0),MATCH(AQ$3,'QoL DATA'!$C$16:$WWY$16,0)),"-")</f>
        <v>56.35110844817256</v>
      </c>
      <c r="AR212" s="301">
        <f>IFERROR(INDEX('QoL DATA'!$C$17:$WWY$228,MATCH($B212,'QoL DATA'!$A$17:$A$228,0),MATCH(AR$3,'QoL DATA'!$C$16:$WWY$16,0)),"-")</f>
        <v>3.58</v>
      </c>
      <c r="AS212" s="301">
        <f>IFERROR(INDEX('QoL DATA'!$C$17:$WWY$228,MATCH($B212,'QoL DATA'!$A$17:$A$228,0),MATCH(AS$3,'QoL DATA'!$C$16:$WWY$16,0)),"-")</f>
        <v>2.4374935550409877</v>
      </c>
      <c r="AT212" s="301">
        <f>IFERROR(INDEX('QoL DATA'!$C$17:$WWY$228,MATCH($B212,'QoL DATA'!$A$17:$A$228,0),MATCH(AT$3,'QoL DATA'!$C$16:$WWY$16,0)),"-")</f>
        <v>65.304615427055026</v>
      </c>
      <c r="AU212" s="327"/>
    </row>
    <row r="213" spans="1:47">
      <c r="A213" s="325" t="str">
        <f>'TQoL Indexes'!B191</f>
        <v>Štore</v>
      </c>
      <c r="B213" s="326">
        <f>'TQoL Indexes'!C191</f>
        <v>127</v>
      </c>
      <c r="C213" s="301">
        <f>IFERROR(INDEX('QoL DATA'!$C$17:$WWY$228,MATCH($B213,'QoL DATA'!$A$17:$A$228,0),MATCH(C$3,'QoL DATA'!$C$16:$WWY$16,0)),"-")</f>
        <v>75.475391498881422</v>
      </c>
      <c r="D213" s="301">
        <f>IFERROR(INDEX('QoL DATA'!$C$17:$WWY$228,MATCH($B213,'QoL DATA'!$A$17:$A$228,0),MATCH(D$3,'QoL DATA'!$C$16:$WWY$16,0)),"-")</f>
        <v>75.599999999999994</v>
      </c>
      <c r="E213" s="301">
        <f>IFERROR(INDEX('QoL DATA'!$C$17:$WWY$228,MATCH($B213,'QoL DATA'!$A$17:$A$228,0),MATCH(E$3,'QoL DATA'!$C$16:$WWY$16,0)),"-")</f>
        <v>388.9</v>
      </c>
      <c r="F213" s="301">
        <f>IFERROR(INDEX('QoL DATA'!$C$17:$WWY$228,MATCH($B213,'QoL DATA'!$A$17:$A$228,0),MATCH(F$3,'QoL DATA'!$C$16:$WWY$16,0)),"-")</f>
        <v>62.031732040546494</v>
      </c>
      <c r="G213" s="301">
        <f>IFERROR(INDEX('QoL DATA'!$C$17:$WWY$228,MATCH($B213,'QoL DATA'!$A$17:$A$228,0),MATCH(G$3,'QoL DATA'!$C$16:$WWY$16,0)),"-")</f>
        <v>85.654473336271479</v>
      </c>
      <c r="H213" s="301">
        <f>IFERROR(INDEX('QoL DATA'!$C$17:$WWY$228,MATCH($B213,'QoL DATA'!$A$17:$A$228,0),MATCH(H$3,'QoL DATA'!$C$16:$WWY$16,0)),"-")</f>
        <v>3</v>
      </c>
      <c r="I213" s="301">
        <f>IFERROR(INDEX('QoL DATA'!$C$17:$WWY$228,MATCH($B213,'QoL DATA'!$A$17:$A$228,0),MATCH(I$3,'QoL DATA'!$C$16:$WWY$16,0)),"-")</f>
        <v>73.464322647362977</v>
      </c>
      <c r="J213" s="301">
        <f>IFERROR(INDEX('QoL DATA'!$C$17:$WWY$228,MATCH($B213,'QoL DATA'!$A$17:$A$228,0),MATCH(J$3,'QoL DATA'!$C$16:$WWY$16,0)),"-")</f>
        <v>91.868664609960334</v>
      </c>
      <c r="K213" s="301">
        <f>IFERROR(INDEX('QoL DATA'!$C$17:$WWY$228,MATCH($B213,'QoL DATA'!$A$17:$A$228,0),MATCH(K$3,'QoL DATA'!$C$16:$WWY$16,0)),"-")</f>
        <v>40.93</v>
      </c>
      <c r="L213" s="301">
        <f>IFERROR(INDEX('QoL DATA'!$C$17:$WWY$228,MATCH($B213,'QoL DATA'!$A$17:$A$228,0),MATCH(L$3,'QoL DATA'!$C$16:$WWY$16,0)),"-")</f>
        <v>0</v>
      </c>
      <c r="M213" s="301">
        <f>IFERROR(INDEX('QoL DATA'!$C$17:$WWY$228,MATCH($B213,'QoL DATA'!$A$17:$A$228,0),MATCH(M$3,'QoL DATA'!$C$16:$WWY$16,0)),"-")</f>
        <v>21.3</v>
      </c>
      <c r="N213" s="301">
        <f>IFERROR(INDEX('QoL DATA'!$C$17:$WWY$228,MATCH($B213,'QoL DATA'!$A$17:$A$228,0),MATCH(N$3,'QoL DATA'!$C$16:$WWY$16,0)),"-")</f>
        <v>102</v>
      </c>
      <c r="O213" s="301">
        <f>IFERROR(INDEX('QoL DATA'!$C$17:$WWY$228,MATCH($B213,'QoL DATA'!$A$17:$A$228,0),MATCH(O$3,'QoL DATA'!$C$16:$WWY$16,0)),"-")</f>
        <v>0.37459543338505874</v>
      </c>
      <c r="P213" s="301">
        <f>IFERROR(INDEX('QoL DATA'!$C$17:$WWY$228,MATCH($B213,'QoL DATA'!$A$17:$A$228,0),MATCH(P$3,'QoL DATA'!$C$16:$WWY$16,0)),"-")</f>
        <v>63.353900396650509</v>
      </c>
      <c r="Q213" s="301" t="str">
        <f>IFERROR(INDEX('QoL DATA'!$C$17:$WWY$228,MATCH($B213,'QoL DATA'!$A$17:$A$228,0),MATCH(Q$3,'QoL DATA'!$C$16:$WWY$16,0)),"-")</f>
        <v>-</v>
      </c>
      <c r="R213" s="301" t="str">
        <f>IFERROR(INDEX('QoL DATA'!$C$17:$WWY$228,MATCH($B213,'QoL DATA'!$A$17:$A$228,0),MATCH(R$3,'QoL DATA'!$C$16:$WWY$16,0)),"-")</f>
        <v>-</v>
      </c>
      <c r="S213" s="301">
        <f>IFERROR(INDEX('QoL DATA'!$C$17:$WWY$228,MATCH($B213,'QoL DATA'!$A$17:$A$228,0),MATCH(S$3,'QoL DATA'!$C$16:$WWY$16,0)),"-")</f>
        <v>21.853146853146853</v>
      </c>
      <c r="T213" s="301">
        <f>IFERROR(INDEX('QoL DATA'!$C$17:$WWY$228,MATCH($B213,'QoL DATA'!$A$17:$A$228,0),MATCH(T$3,'QoL DATA'!$C$16:$WWY$16,0)),"-")</f>
        <v>3.1203189694832081</v>
      </c>
      <c r="U213" s="301">
        <f>IFERROR(INDEX('QoL DATA'!$C$17:$WWY$228,MATCH($B213,'QoL DATA'!$A$17:$A$228,0),MATCH(U$3,'QoL DATA'!$C$16:$WWY$16,0)),"-")</f>
        <v>58.267157423543999</v>
      </c>
      <c r="V213" s="301">
        <f>IFERROR(INDEX('QoL DATA'!$C$17:$WWY$228,MATCH($B213,'QoL DATA'!$A$17:$A$228,0),MATCH(V$3,'QoL DATA'!$C$16:$WWY$16,0)),"-")</f>
        <v>0.64493979809400004</v>
      </c>
      <c r="W213" s="301">
        <f>IFERROR(INDEX('QoL DATA'!$C$17:$WWY$228,MATCH($B213,'QoL DATA'!$A$17:$A$228,0),MATCH(W$3,'QoL DATA'!$C$16:$WWY$16,0)),"-")</f>
        <v>0.68173578283699998</v>
      </c>
      <c r="X213" s="301" t="str">
        <f>IFERROR(INDEX('QoL DATA'!$C$17:$WWY$228,MATCH($B213,'QoL DATA'!$A$17:$A$228,0),MATCH(X$3,'QoL DATA'!$C$16:$WWY$16,0)),"-")</f>
        <v>-</v>
      </c>
      <c r="Y213" s="301">
        <f>IFERROR(INDEX('QoL DATA'!$C$17:$WWY$228,MATCH($B213,'QoL DATA'!$A$17:$A$228,0),MATCH(Y$3,'QoL DATA'!$C$16:$WWY$16,0)),"-")</f>
        <v>1035.6099999999999</v>
      </c>
      <c r="Z213" s="301">
        <f>IFERROR(INDEX('QoL DATA'!$C$17:$WWY$228,MATCH($B213,'QoL DATA'!$A$17:$A$228,0),MATCH(Z$3,'QoL DATA'!$C$16:$WWY$16,0)),"-")</f>
        <v>5.48</v>
      </c>
      <c r="AA213" s="301">
        <f>IFERROR(INDEX('QoL DATA'!$C$17:$WWY$228,MATCH($B213,'QoL DATA'!$A$17:$A$228,0),MATCH(AA$3,'QoL DATA'!$C$16:$WWY$16,0)),"-")</f>
        <v>2.8919119007958544E-2</v>
      </c>
      <c r="AB213" s="301">
        <f>IFERROR(INDEX('QoL DATA'!$C$17:$WWY$228,MATCH($B213,'QoL DATA'!$A$17:$A$228,0),MATCH(AB$3,'QoL DATA'!$C$16:$WWY$16,0)),"-")</f>
        <v>1.69</v>
      </c>
      <c r="AC213" s="301">
        <f>IFERROR(INDEX('QoL DATA'!$C$17:$WWY$228,MATCH($B213,'QoL DATA'!$A$17:$A$228,0),MATCH(AC$3,'QoL DATA'!$C$16:$WWY$16,0)),"-")</f>
        <v>9488.68</v>
      </c>
      <c r="AD213" s="301">
        <f>IFERROR(INDEX('QoL DATA'!$C$17:$WWY$228,MATCH($B213,'QoL DATA'!$A$17:$A$228,0),MATCH(AD$3,'QoL DATA'!$C$16:$WWY$16,0)),"-")</f>
        <v>8.8504495786460211</v>
      </c>
      <c r="AE213" s="301">
        <f>IFERROR(INDEX('QoL DATA'!$C$17:$WWY$228,MATCH($B213,'QoL DATA'!$A$17:$A$228,0),MATCH(AE$3,'QoL DATA'!$C$16:$WWY$16,0)),"-")</f>
        <v>21.981057616416734</v>
      </c>
      <c r="AF213" s="301">
        <f>IFERROR(INDEX('QoL DATA'!$C$17:$WWY$228,MATCH($B213,'QoL DATA'!$A$17:$A$228,0),MATCH(AF$3,'QoL DATA'!$C$16:$WWY$16,0)),"-")</f>
        <v>12.4</v>
      </c>
      <c r="AG213" s="301">
        <f>IFERROR(INDEX('QoL DATA'!$C$17:$WWY$228,MATCH($B213,'QoL DATA'!$A$17:$A$228,0),MATCH(AG$3,'QoL DATA'!$C$16:$WWY$16,0)),"-")</f>
        <v>23.7</v>
      </c>
      <c r="AH213" s="301" t="str">
        <f>IFERROR(INDEX('QoL DATA'!$C$17:$WWY$228,MATCH($B213,'QoL DATA'!$A$17:$A$228,0),MATCH(AH$3,'QoL DATA'!$C$16:$WWY$16,0)),"-")</f>
        <v>-</v>
      </c>
      <c r="AI213" s="301">
        <f>IFERROR(INDEX('QoL DATA'!$C$17:$WWY$228,MATCH($B213,'QoL DATA'!$A$17:$A$228,0),MATCH(AI$3,'QoL DATA'!$C$16:$WWY$16,0)),"-")</f>
        <v>0</v>
      </c>
      <c r="AJ213" s="301">
        <f>IFERROR(INDEX('QoL DATA'!$C$17:$WWY$228,MATCH($B213,'QoL DATA'!$A$17:$A$228,0),MATCH(AJ$3,'QoL DATA'!$C$16:$WWY$16,0)),"-")</f>
        <v>80.364123025132955</v>
      </c>
      <c r="AK213" s="301">
        <f>IFERROR(INDEX('QoL DATA'!$C$17:$WWY$228,MATCH($B213,'QoL DATA'!$A$17:$A$228,0),MATCH(AK$3,'QoL DATA'!$C$16:$WWY$16,0)),"-")</f>
        <v>30.63</v>
      </c>
      <c r="AL213" s="301">
        <f>IFERROR(INDEX('QoL DATA'!$C$17:$WWY$228,MATCH($B213,'QoL DATA'!$A$17:$A$228,0),MATCH(AL$3,'QoL DATA'!$C$16:$WWY$16,0)),"-")</f>
        <v>14.81</v>
      </c>
      <c r="AM213" s="301">
        <f>IFERROR(INDEX('QoL DATA'!$C$17:$WWY$228,MATCH($B213,'QoL DATA'!$A$17:$A$228,0),MATCH(AM$3,'QoL DATA'!$C$16:$WWY$16,0)),"-")</f>
        <v>7.3</v>
      </c>
      <c r="AN213" s="301">
        <f>IFERROR(INDEX('QoL DATA'!$C$17:$WWY$228,MATCH($B213,'QoL DATA'!$A$17:$A$228,0),MATCH(AN$3,'QoL DATA'!$C$16:$WWY$16,0)),"-")</f>
        <v>63.3</v>
      </c>
      <c r="AO213" s="301">
        <f>IFERROR(INDEX('QoL DATA'!$C$17:$WWY$228,MATCH($B213,'QoL DATA'!$A$17:$A$228,0),MATCH(AO$3,'QoL DATA'!$C$16:$WWY$16,0)),"-")</f>
        <v>2.6571817034087597</v>
      </c>
      <c r="AP213" s="301">
        <f>IFERROR(INDEX('QoL DATA'!$C$17:$WWY$228,MATCH($B213,'QoL DATA'!$A$17:$A$228,0),MATCH(AP$3,'QoL DATA'!$C$16:$WWY$16,0)),"-")</f>
        <v>61.24</v>
      </c>
      <c r="AQ213" s="301">
        <f>IFERROR(INDEX('QoL DATA'!$C$17:$WWY$228,MATCH($B213,'QoL DATA'!$A$17:$A$228,0),MATCH(AQ$3,'QoL DATA'!$C$16:$WWY$16,0)),"-")</f>
        <v>46.610928635413558</v>
      </c>
      <c r="AR213" s="301">
        <f>IFERROR(INDEX('QoL DATA'!$C$17:$WWY$228,MATCH($B213,'QoL DATA'!$A$17:$A$228,0),MATCH(AR$3,'QoL DATA'!$C$16:$WWY$16,0)),"-")</f>
        <v>3.58</v>
      </c>
      <c r="AS213" s="301">
        <f>IFERROR(INDEX('QoL DATA'!$C$17:$WWY$228,MATCH($B213,'QoL DATA'!$A$17:$A$228,0),MATCH(AS$3,'QoL DATA'!$C$16:$WWY$16,0)),"-")</f>
        <v>5.2220249375504233</v>
      </c>
      <c r="AT213" s="301">
        <f>IFERROR(INDEX('QoL DATA'!$C$17:$WWY$228,MATCH($B213,'QoL DATA'!$A$17:$A$228,0),MATCH(AT$3,'QoL DATA'!$C$16:$WWY$16,0)),"-")</f>
        <v>56.887689189351235</v>
      </c>
      <c r="AU213" s="327"/>
    </row>
    <row r="214" spans="1:47">
      <c r="A214" s="325" t="str">
        <f>'TQoL Indexes'!B192</f>
        <v>Tabor</v>
      </c>
      <c r="B214" s="326">
        <f>'TQoL Indexes'!C192</f>
        <v>184</v>
      </c>
      <c r="C214" s="301">
        <f>IFERROR(INDEX('QoL DATA'!$C$17:$WWY$228,MATCH($B214,'QoL DATA'!$A$17:$A$228,0),MATCH(C$3,'QoL DATA'!$C$16:$WWY$16,0)),"-")</f>
        <v>56.19047619047619</v>
      </c>
      <c r="D214" s="301">
        <f>IFERROR(INDEX('QoL DATA'!$C$17:$WWY$228,MATCH($B214,'QoL DATA'!$A$17:$A$228,0),MATCH(D$3,'QoL DATA'!$C$16:$WWY$16,0)),"-")</f>
        <v>96.8</v>
      </c>
      <c r="E214" s="301">
        <f>IFERROR(INDEX('QoL DATA'!$C$17:$WWY$228,MATCH($B214,'QoL DATA'!$A$17:$A$228,0),MATCH(E$3,'QoL DATA'!$C$16:$WWY$16,0)),"-")</f>
        <v>388.9</v>
      </c>
      <c r="F214" s="301">
        <f>IFERROR(INDEX('QoL DATA'!$C$17:$WWY$228,MATCH($B214,'QoL DATA'!$A$17:$A$228,0),MATCH(F$3,'QoL DATA'!$C$16:$WWY$16,0)),"-")</f>
        <v>62.848664688427306</v>
      </c>
      <c r="G214" s="301">
        <f>IFERROR(INDEX('QoL DATA'!$C$17:$WWY$228,MATCH($B214,'QoL DATA'!$A$17:$A$228,0),MATCH(G$3,'QoL DATA'!$C$16:$WWY$16,0)),"-")</f>
        <v>63.264094955489611</v>
      </c>
      <c r="H214" s="301">
        <f>IFERROR(INDEX('QoL DATA'!$C$17:$WWY$228,MATCH($B214,'QoL DATA'!$A$17:$A$228,0),MATCH(H$3,'QoL DATA'!$C$16:$WWY$16,0)),"-")</f>
        <v>5</v>
      </c>
      <c r="I214" s="301">
        <f>IFERROR(INDEX('QoL DATA'!$C$17:$WWY$228,MATCH($B214,'QoL DATA'!$A$17:$A$228,0),MATCH(I$3,'QoL DATA'!$C$16:$WWY$16,0)),"-")</f>
        <v>36.803874092009686</v>
      </c>
      <c r="J214" s="301">
        <f>IFERROR(INDEX('QoL DATA'!$C$17:$WWY$228,MATCH($B214,'QoL DATA'!$A$17:$A$228,0),MATCH(J$3,'QoL DATA'!$C$16:$WWY$16,0)),"-")</f>
        <v>91.394658753709194</v>
      </c>
      <c r="K214" s="301">
        <f>IFERROR(INDEX('QoL DATA'!$C$17:$WWY$228,MATCH($B214,'QoL DATA'!$A$17:$A$228,0),MATCH(K$3,'QoL DATA'!$C$16:$WWY$16,0)),"-")</f>
        <v>61.93</v>
      </c>
      <c r="L214" s="301">
        <f>IFERROR(INDEX('QoL DATA'!$C$17:$WWY$228,MATCH($B214,'QoL DATA'!$A$17:$A$228,0),MATCH(L$3,'QoL DATA'!$C$16:$WWY$16,0)),"-")</f>
        <v>0</v>
      </c>
      <c r="M214" s="301">
        <f>IFERROR(INDEX('QoL DATA'!$C$17:$WWY$228,MATCH($B214,'QoL DATA'!$A$17:$A$228,0),MATCH(M$3,'QoL DATA'!$C$16:$WWY$16,0)),"-")</f>
        <v>12.2</v>
      </c>
      <c r="N214" s="301">
        <f>IFERROR(INDEX('QoL DATA'!$C$17:$WWY$228,MATCH($B214,'QoL DATA'!$A$17:$A$228,0),MATCH(N$3,'QoL DATA'!$C$16:$WWY$16,0)),"-")</f>
        <v>23.1</v>
      </c>
      <c r="O214" s="301">
        <f>IFERROR(INDEX('QoL DATA'!$C$17:$WWY$228,MATCH($B214,'QoL DATA'!$A$17:$A$228,0),MATCH(O$3,'QoL DATA'!$C$16:$WWY$16,0)),"-")</f>
        <v>0.63275344931013799</v>
      </c>
      <c r="P214" s="301">
        <f>IFERROR(INDEX('QoL DATA'!$C$17:$WWY$228,MATCH($B214,'QoL DATA'!$A$17:$A$228,0),MATCH(P$3,'QoL DATA'!$C$16:$WWY$16,0)),"-")</f>
        <v>73.946587537091986</v>
      </c>
      <c r="Q214" s="301" t="str">
        <f>IFERROR(INDEX('QoL DATA'!$C$17:$WWY$228,MATCH($B214,'QoL DATA'!$A$17:$A$228,0),MATCH(Q$3,'QoL DATA'!$C$16:$WWY$16,0)),"-")</f>
        <v>-</v>
      </c>
      <c r="R214" s="301" t="str">
        <f>IFERROR(INDEX('QoL DATA'!$C$17:$WWY$228,MATCH($B214,'QoL DATA'!$A$17:$A$228,0),MATCH(R$3,'QoL DATA'!$C$16:$WWY$16,0)),"-")</f>
        <v>-</v>
      </c>
      <c r="S214" s="301">
        <f>IFERROR(INDEX('QoL DATA'!$C$17:$WWY$228,MATCH($B214,'QoL DATA'!$A$17:$A$228,0),MATCH(S$3,'QoL DATA'!$C$16:$WWY$16,0)),"-")</f>
        <v>120.55455093429777</v>
      </c>
      <c r="T214" s="301">
        <f>IFERROR(INDEX('QoL DATA'!$C$17:$WWY$228,MATCH($B214,'QoL DATA'!$A$17:$A$228,0),MATCH(T$3,'QoL DATA'!$C$16:$WWY$16,0)),"-")</f>
        <v>2.649737057379923</v>
      </c>
      <c r="U214" s="301">
        <f>IFERROR(INDEX('QoL DATA'!$C$17:$WWY$228,MATCH($B214,'QoL DATA'!$A$17:$A$228,0),MATCH(U$3,'QoL DATA'!$C$16:$WWY$16,0)),"-")</f>
        <v>64.997136194321996</v>
      </c>
      <c r="V214" s="301">
        <f>IFERROR(INDEX('QoL DATA'!$C$17:$WWY$228,MATCH($B214,'QoL DATA'!$A$17:$A$228,0),MATCH(V$3,'QoL DATA'!$C$16:$WWY$16,0)),"-")</f>
        <v>0.65014548801200001</v>
      </c>
      <c r="W214" s="301">
        <f>IFERROR(INDEX('QoL DATA'!$C$17:$WWY$228,MATCH($B214,'QoL DATA'!$A$17:$A$228,0),MATCH(W$3,'QoL DATA'!$C$16:$WWY$16,0)),"-")</f>
        <v>9.1240671109000004</v>
      </c>
      <c r="X214" s="301" t="str">
        <f>IFERROR(INDEX('QoL DATA'!$C$17:$WWY$228,MATCH($B214,'QoL DATA'!$A$17:$A$228,0),MATCH(X$3,'QoL DATA'!$C$16:$WWY$16,0)),"-")</f>
        <v>-</v>
      </c>
      <c r="Y214" s="301">
        <f>IFERROR(INDEX('QoL DATA'!$C$17:$WWY$228,MATCH($B214,'QoL DATA'!$A$17:$A$228,0),MATCH(Y$3,'QoL DATA'!$C$16:$WWY$16,0)),"-")</f>
        <v>1099.97</v>
      </c>
      <c r="Z214" s="301">
        <f>IFERROR(INDEX('QoL DATA'!$C$17:$WWY$228,MATCH($B214,'QoL DATA'!$A$17:$A$228,0),MATCH(Z$3,'QoL DATA'!$C$16:$WWY$16,0)),"-")</f>
        <v>4.95</v>
      </c>
      <c r="AA214" s="301">
        <f>IFERROR(INDEX('QoL DATA'!$C$17:$WWY$228,MATCH($B214,'QoL DATA'!$A$17:$A$228,0),MATCH(AA$3,'QoL DATA'!$C$16:$WWY$16,0)),"-")</f>
        <v>0.13199309574596405</v>
      </c>
      <c r="AB214" s="301">
        <f>IFERROR(INDEX('QoL DATA'!$C$17:$WWY$228,MATCH($B214,'QoL DATA'!$A$17:$A$228,0),MATCH(AB$3,'QoL DATA'!$C$16:$WWY$16,0)),"-")</f>
        <v>1.47</v>
      </c>
      <c r="AC214" s="301">
        <f>IFERROR(INDEX('QoL DATA'!$C$17:$WWY$228,MATCH($B214,'QoL DATA'!$A$17:$A$228,0),MATCH(AC$3,'QoL DATA'!$C$16:$WWY$16,0)),"-")</f>
        <v>9738.15</v>
      </c>
      <c r="AD214" s="301">
        <f>IFERROR(INDEX('QoL DATA'!$C$17:$WWY$228,MATCH($B214,'QoL DATA'!$A$17:$A$228,0),MATCH(AD$3,'QoL DATA'!$C$16:$WWY$16,0)),"-")</f>
        <v>7.0250025306205082</v>
      </c>
      <c r="AE214" s="301">
        <f>IFERROR(INDEX('QoL DATA'!$C$17:$WWY$228,MATCH($B214,'QoL DATA'!$A$17:$A$228,0),MATCH(AE$3,'QoL DATA'!$C$16:$WWY$16,0)),"-")</f>
        <v>33.643892339544514</v>
      </c>
      <c r="AF214" s="301">
        <f>IFERROR(INDEX('QoL DATA'!$C$17:$WWY$228,MATCH($B214,'QoL DATA'!$A$17:$A$228,0),MATCH(AF$3,'QoL DATA'!$C$16:$WWY$16,0)),"-")</f>
        <v>12.4</v>
      </c>
      <c r="AG214" s="301">
        <f>IFERROR(INDEX('QoL DATA'!$C$17:$WWY$228,MATCH($B214,'QoL DATA'!$A$17:$A$228,0),MATCH(AG$3,'QoL DATA'!$C$16:$WWY$16,0)),"-")</f>
        <v>19.84</v>
      </c>
      <c r="AH214" s="301" t="str">
        <f>IFERROR(INDEX('QoL DATA'!$C$17:$WWY$228,MATCH($B214,'QoL DATA'!$A$17:$A$228,0),MATCH(AH$3,'QoL DATA'!$C$16:$WWY$16,0)),"-")</f>
        <v>-</v>
      </c>
      <c r="AI214" s="301">
        <f>IFERROR(INDEX('QoL DATA'!$C$17:$WWY$228,MATCH($B214,'QoL DATA'!$A$17:$A$228,0),MATCH(AI$3,'QoL DATA'!$C$16:$WWY$16,0)),"-")</f>
        <v>117.62173808086904</v>
      </c>
      <c r="AJ214" s="301">
        <f>IFERROR(INDEX('QoL DATA'!$C$17:$WWY$228,MATCH($B214,'QoL DATA'!$A$17:$A$228,0),MATCH(AJ$3,'QoL DATA'!$C$16:$WWY$16,0)),"-")</f>
        <v>99.152263067781234</v>
      </c>
      <c r="AK214" s="301">
        <f>IFERROR(INDEX('QoL DATA'!$C$17:$WWY$228,MATCH($B214,'QoL DATA'!$A$17:$A$228,0),MATCH(AK$3,'QoL DATA'!$C$16:$WWY$16,0)),"-")</f>
        <v>25.3</v>
      </c>
      <c r="AL214" s="301">
        <f>IFERROR(INDEX('QoL DATA'!$C$17:$WWY$228,MATCH($B214,'QoL DATA'!$A$17:$A$228,0),MATCH(AL$3,'QoL DATA'!$C$16:$WWY$16,0)),"-")</f>
        <v>14.83</v>
      </c>
      <c r="AM214" s="301">
        <f>IFERROR(INDEX('QoL DATA'!$C$17:$WWY$228,MATCH($B214,'QoL DATA'!$A$17:$A$228,0),MATCH(AM$3,'QoL DATA'!$C$16:$WWY$16,0)),"-")</f>
        <v>7.3</v>
      </c>
      <c r="AN214" s="301">
        <f>IFERROR(INDEX('QoL DATA'!$C$17:$WWY$228,MATCH($B214,'QoL DATA'!$A$17:$A$228,0),MATCH(AN$3,'QoL DATA'!$C$16:$WWY$16,0)),"-")</f>
        <v>60.38</v>
      </c>
      <c r="AO214" s="301">
        <f>IFERROR(INDEX('QoL DATA'!$C$17:$WWY$228,MATCH($B214,'QoL DATA'!$A$17:$A$228,0),MATCH(AO$3,'QoL DATA'!$C$16:$WWY$16,0)),"-")</f>
        <v>2.6571817034087597</v>
      </c>
      <c r="AP214" s="301">
        <f>IFERROR(INDEX('QoL DATA'!$C$17:$WWY$228,MATCH($B214,'QoL DATA'!$A$17:$A$228,0),MATCH(AP$3,'QoL DATA'!$C$16:$WWY$16,0)),"-")</f>
        <v>68.150000000000006</v>
      </c>
      <c r="AQ214" s="301">
        <f>IFERROR(INDEX('QoL DATA'!$C$17:$WWY$228,MATCH($B214,'QoL DATA'!$A$17:$A$228,0),MATCH(AQ$3,'QoL DATA'!$C$16:$WWY$16,0)),"-")</f>
        <v>58.998548621190125</v>
      </c>
      <c r="AR214" s="301">
        <f>IFERROR(INDEX('QoL DATA'!$C$17:$WWY$228,MATCH($B214,'QoL DATA'!$A$17:$A$228,0),MATCH(AR$3,'QoL DATA'!$C$16:$WWY$16,0)),"-")</f>
        <v>3.58</v>
      </c>
      <c r="AS214" s="301">
        <f>IFERROR(INDEX('QoL DATA'!$C$17:$WWY$228,MATCH($B214,'QoL DATA'!$A$17:$A$228,0),MATCH(AS$3,'QoL DATA'!$C$16:$WWY$16,0)),"-")</f>
        <v>4.006918578917996</v>
      </c>
      <c r="AT214" s="301">
        <f>IFERROR(INDEX('QoL DATA'!$C$17:$WWY$228,MATCH($B214,'QoL DATA'!$A$17:$A$228,0),MATCH(AT$3,'QoL DATA'!$C$16:$WWY$16,0)),"-")</f>
        <v>63.908404044872285</v>
      </c>
      <c r="AU214" s="327"/>
    </row>
    <row r="215" spans="1:47">
      <c r="A215" s="325" t="str">
        <f>'TQoL Indexes'!B193</f>
        <v>Tišina</v>
      </c>
      <c r="B215" s="326">
        <f>'TQoL Indexes'!C193</f>
        <v>10</v>
      </c>
      <c r="C215" s="301">
        <f>IFERROR(INDEX('QoL DATA'!$C$17:$WWY$228,MATCH($B215,'QoL DATA'!$A$17:$A$228,0),MATCH(C$3,'QoL DATA'!$C$16:$WWY$16,0)),"-")</f>
        <v>96.550868486352357</v>
      </c>
      <c r="D215" s="301">
        <f>IFERROR(INDEX('QoL DATA'!$C$17:$WWY$228,MATCH($B215,'QoL DATA'!$A$17:$A$228,0),MATCH(D$3,'QoL DATA'!$C$16:$WWY$16,0)),"-")</f>
        <v>102.1</v>
      </c>
      <c r="E215" s="301">
        <f>IFERROR(INDEX('QoL DATA'!$C$17:$WWY$228,MATCH($B215,'QoL DATA'!$A$17:$A$228,0),MATCH(E$3,'QoL DATA'!$C$16:$WWY$16,0)),"-")</f>
        <v>416.1</v>
      </c>
      <c r="F215" s="301">
        <f>IFERROR(INDEX('QoL DATA'!$C$17:$WWY$228,MATCH($B215,'QoL DATA'!$A$17:$A$228,0),MATCH(F$3,'QoL DATA'!$C$16:$WWY$16,0)),"-")</f>
        <v>64.705882352941174</v>
      </c>
      <c r="G215" s="301">
        <f>IFERROR(INDEX('QoL DATA'!$C$17:$WWY$228,MATCH($B215,'QoL DATA'!$A$17:$A$228,0),MATCH(G$3,'QoL DATA'!$C$16:$WWY$16,0)),"-")</f>
        <v>100</v>
      </c>
      <c r="H215" s="301">
        <f>IFERROR(INDEX('QoL DATA'!$C$17:$WWY$228,MATCH($B215,'QoL DATA'!$A$17:$A$228,0),MATCH(H$3,'QoL DATA'!$C$16:$WWY$16,0)),"-")</f>
        <v>4</v>
      </c>
      <c r="I215" s="301">
        <f>IFERROR(INDEX('QoL DATA'!$C$17:$WWY$228,MATCH($B215,'QoL DATA'!$A$17:$A$228,0),MATCH(I$3,'QoL DATA'!$C$16:$WWY$16,0)),"-")</f>
        <v>94.47791164658635</v>
      </c>
      <c r="J215" s="301">
        <f>IFERROR(INDEX('QoL DATA'!$C$17:$WWY$228,MATCH($B215,'QoL DATA'!$A$17:$A$228,0),MATCH(J$3,'QoL DATA'!$C$16:$WWY$16,0)),"-")</f>
        <v>100</v>
      </c>
      <c r="K215" s="301">
        <f>IFERROR(INDEX('QoL DATA'!$C$17:$WWY$228,MATCH($B215,'QoL DATA'!$A$17:$A$228,0),MATCH(K$3,'QoL DATA'!$C$16:$WWY$16,0)),"-")</f>
        <v>88.87</v>
      </c>
      <c r="L215" s="301">
        <f>IFERROR(INDEX('QoL DATA'!$C$17:$WWY$228,MATCH($B215,'QoL DATA'!$A$17:$A$228,0),MATCH(L$3,'QoL DATA'!$C$16:$WWY$16,0)),"-")</f>
        <v>0</v>
      </c>
      <c r="M215" s="301">
        <f>IFERROR(INDEX('QoL DATA'!$C$17:$WWY$228,MATCH($B215,'QoL DATA'!$A$17:$A$228,0),MATCH(M$3,'QoL DATA'!$C$16:$WWY$16,0)),"-")</f>
        <v>14.3</v>
      </c>
      <c r="N215" s="301">
        <f>IFERROR(INDEX('QoL DATA'!$C$17:$WWY$228,MATCH($B215,'QoL DATA'!$A$17:$A$228,0),MATCH(N$3,'QoL DATA'!$C$16:$WWY$16,0)),"-")</f>
        <v>28.2</v>
      </c>
      <c r="O215" s="301">
        <f>IFERROR(INDEX('QoL DATA'!$C$17:$WWY$228,MATCH($B215,'QoL DATA'!$A$17:$A$228,0),MATCH(O$3,'QoL DATA'!$C$16:$WWY$16,0)),"-")</f>
        <v>0.39499114596508983</v>
      </c>
      <c r="P215" s="301">
        <f>IFERROR(INDEX('QoL DATA'!$C$17:$WWY$228,MATCH($B215,'QoL DATA'!$A$17:$A$228,0),MATCH(P$3,'QoL DATA'!$C$16:$WWY$16,0)),"-")</f>
        <v>88.285786417571316</v>
      </c>
      <c r="Q215" s="301" t="str">
        <f>IFERROR(INDEX('QoL DATA'!$C$17:$WWY$228,MATCH($B215,'QoL DATA'!$A$17:$A$228,0),MATCH(Q$3,'QoL DATA'!$C$16:$WWY$16,0)),"-")</f>
        <v>-</v>
      </c>
      <c r="R215" s="301" t="str">
        <f>IFERROR(INDEX('QoL DATA'!$C$17:$WWY$228,MATCH($B215,'QoL DATA'!$A$17:$A$228,0),MATCH(R$3,'QoL DATA'!$C$16:$WWY$16,0)),"-")</f>
        <v>-</v>
      </c>
      <c r="S215" s="301">
        <f>IFERROR(INDEX('QoL DATA'!$C$17:$WWY$228,MATCH($B215,'QoL DATA'!$A$17:$A$228,0),MATCH(S$3,'QoL DATA'!$C$16:$WWY$16,0)),"-")</f>
        <v>25.188916876574307</v>
      </c>
      <c r="T215" s="301">
        <f>IFERROR(INDEX('QoL DATA'!$C$17:$WWY$228,MATCH($B215,'QoL DATA'!$A$17:$A$228,0),MATCH(T$3,'QoL DATA'!$C$16:$WWY$16,0)),"-")</f>
        <v>4.1108282354665002</v>
      </c>
      <c r="U215" s="301">
        <f>IFERROR(INDEX('QoL DATA'!$C$17:$WWY$228,MATCH($B215,'QoL DATA'!$A$17:$A$228,0),MATCH(U$3,'QoL DATA'!$C$16:$WWY$16,0)),"-")</f>
        <v>19.307150996171902</v>
      </c>
      <c r="V215" s="301">
        <f>IFERROR(INDEX('QoL DATA'!$C$17:$WWY$228,MATCH($B215,'QoL DATA'!$A$17:$A$228,0),MATCH(V$3,'QoL DATA'!$C$16:$WWY$16,0)),"-")</f>
        <v>0.560545812265</v>
      </c>
      <c r="W215" s="301">
        <f>IFERROR(INDEX('QoL DATA'!$C$17:$WWY$228,MATCH($B215,'QoL DATA'!$A$17:$A$228,0),MATCH(W$3,'QoL DATA'!$C$16:$WWY$16,0)),"-")</f>
        <v>17.054924940399999</v>
      </c>
      <c r="X215" s="301" t="str">
        <f>IFERROR(INDEX('QoL DATA'!$C$17:$WWY$228,MATCH($B215,'QoL DATA'!$A$17:$A$228,0),MATCH(X$3,'QoL DATA'!$C$16:$WWY$16,0)),"-")</f>
        <v>-</v>
      </c>
      <c r="Y215" s="301">
        <f>IFERROR(INDEX('QoL DATA'!$C$17:$WWY$228,MATCH($B215,'QoL DATA'!$A$17:$A$228,0),MATCH(Y$3,'QoL DATA'!$C$16:$WWY$16,0)),"-")</f>
        <v>1084.25</v>
      </c>
      <c r="Z215" s="301">
        <f>IFERROR(INDEX('QoL DATA'!$C$17:$WWY$228,MATCH($B215,'QoL DATA'!$A$17:$A$228,0),MATCH(Z$3,'QoL DATA'!$C$16:$WWY$16,0)),"-")</f>
        <v>6.44</v>
      </c>
      <c r="AA215" s="301">
        <f>IFERROR(INDEX('QoL DATA'!$C$17:$WWY$228,MATCH($B215,'QoL DATA'!$A$17:$A$228,0),MATCH(AA$3,'QoL DATA'!$C$16:$WWY$16,0)),"-")</f>
        <v>3.0874107738286367E-2</v>
      </c>
      <c r="AB215" s="301">
        <f>IFERROR(INDEX('QoL DATA'!$C$17:$WWY$228,MATCH($B215,'QoL DATA'!$A$17:$A$228,0),MATCH(AB$3,'QoL DATA'!$C$16:$WWY$16,0)),"-")</f>
        <v>1.1000000000000001</v>
      </c>
      <c r="AC215" s="301">
        <f>IFERROR(INDEX('QoL DATA'!$C$17:$WWY$228,MATCH($B215,'QoL DATA'!$A$17:$A$228,0),MATCH(AC$3,'QoL DATA'!$C$16:$WWY$16,0)),"-")</f>
        <v>8537.5</v>
      </c>
      <c r="AD215" s="301">
        <f>IFERROR(INDEX('QoL DATA'!$C$17:$WWY$228,MATCH($B215,'QoL DATA'!$A$17:$A$228,0),MATCH(AD$3,'QoL DATA'!$C$16:$WWY$16,0)),"-")</f>
        <v>13.882778511023123</v>
      </c>
      <c r="AE215" s="301">
        <f>IFERROR(INDEX('QoL DATA'!$C$17:$WWY$228,MATCH($B215,'QoL DATA'!$A$17:$A$228,0),MATCH(AE$3,'QoL DATA'!$C$16:$WWY$16,0)),"-")</f>
        <v>20.272049144361564</v>
      </c>
      <c r="AF215" s="301">
        <f>IFERROR(INDEX('QoL DATA'!$C$17:$WWY$228,MATCH($B215,'QoL DATA'!$A$17:$A$228,0),MATCH(AF$3,'QoL DATA'!$C$16:$WWY$16,0)),"-")</f>
        <v>15.1</v>
      </c>
      <c r="AG215" s="301">
        <f>IFERROR(INDEX('QoL DATA'!$C$17:$WWY$228,MATCH($B215,'QoL DATA'!$A$17:$A$228,0),MATCH(AG$3,'QoL DATA'!$C$16:$WWY$16,0)),"-")</f>
        <v>19.59</v>
      </c>
      <c r="AH215" s="301" t="str">
        <f>IFERROR(INDEX('QoL DATA'!$C$17:$WWY$228,MATCH($B215,'QoL DATA'!$A$17:$A$228,0),MATCH(AH$3,'QoL DATA'!$C$16:$WWY$16,0)),"-")</f>
        <v>-</v>
      </c>
      <c r="AI215" s="301">
        <f>IFERROR(INDEX('QoL DATA'!$C$17:$WWY$228,MATCH($B215,'QoL DATA'!$A$17:$A$228,0),MATCH(AI$3,'QoL DATA'!$C$16:$WWY$16,0)),"-")</f>
        <v>0.10603382984094925</v>
      </c>
      <c r="AJ215" s="301">
        <f>IFERROR(INDEX('QoL DATA'!$C$17:$WWY$228,MATCH($B215,'QoL DATA'!$A$17:$A$228,0),MATCH(AJ$3,'QoL DATA'!$C$16:$WWY$16,0)),"-")</f>
        <v>141.08976474514054</v>
      </c>
      <c r="AK215" s="301">
        <f>IFERROR(INDEX('QoL DATA'!$C$17:$WWY$228,MATCH($B215,'QoL DATA'!$A$17:$A$228,0),MATCH(AK$3,'QoL DATA'!$C$16:$WWY$16,0)),"-")</f>
        <v>25.37</v>
      </c>
      <c r="AL215" s="301">
        <f>IFERROR(INDEX('QoL DATA'!$C$17:$WWY$228,MATCH($B215,'QoL DATA'!$A$17:$A$228,0),MATCH(AL$3,'QoL DATA'!$C$16:$WWY$16,0)),"-")</f>
        <v>15.93</v>
      </c>
      <c r="AM215" s="301">
        <f>IFERROR(INDEX('QoL DATA'!$C$17:$WWY$228,MATCH($B215,'QoL DATA'!$A$17:$A$228,0),MATCH(AM$3,'QoL DATA'!$C$16:$WWY$16,0)),"-")</f>
        <v>6.9</v>
      </c>
      <c r="AN215" s="301">
        <f>IFERROR(INDEX('QoL DATA'!$C$17:$WWY$228,MATCH($B215,'QoL DATA'!$A$17:$A$228,0),MATCH(AN$3,'QoL DATA'!$C$16:$WWY$16,0)),"-")</f>
        <v>59.75</v>
      </c>
      <c r="AO215" s="301">
        <f>IFERROR(INDEX('QoL DATA'!$C$17:$WWY$228,MATCH($B215,'QoL DATA'!$A$17:$A$228,0),MATCH(AO$3,'QoL DATA'!$C$16:$WWY$16,0)),"-")</f>
        <v>2.0869785656841149</v>
      </c>
      <c r="AP215" s="301">
        <f>IFERROR(INDEX('QoL DATA'!$C$17:$WWY$228,MATCH($B215,'QoL DATA'!$A$17:$A$228,0),MATCH(AP$3,'QoL DATA'!$C$16:$WWY$16,0)),"-")</f>
        <v>77.650000000000006</v>
      </c>
      <c r="AQ215" s="301">
        <f>IFERROR(INDEX('QoL DATA'!$C$17:$WWY$228,MATCH($B215,'QoL DATA'!$A$17:$A$228,0),MATCH(AQ$3,'QoL DATA'!$C$16:$WWY$16,0)),"-")</f>
        <v>54.386476245992419</v>
      </c>
      <c r="AR215" s="301">
        <f>IFERROR(INDEX('QoL DATA'!$C$17:$WWY$228,MATCH($B215,'QoL DATA'!$A$17:$A$228,0),MATCH(AR$3,'QoL DATA'!$C$16:$WWY$16,0)),"-")</f>
        <v>3.72</v>
      </c>
      <c r="AS215" s="301">
        <f>IFERROR(INDEX('QoL DATA'!$C$17:$WWY$228,MATCH($B215,'QoL DATA'!$A$17:$A$228,0),MATCH(AS$3,'QoL DATA'!$C$16:$WWY$16,0)),"-")</f>
        <v>5.1275442658693517</v>
      </c>
      <c r="AT215" s="301">
        <f>IFERROR(INDEX('QoL DATA'!$C$17:$WWY$228,MATCH($B215,'QoL DATA'!$A$17:$A$228,0),MATCH(AT$3,'QoL DATA'!$C$16:$WWY$16,0)),"-")</f>
        <v>15.657928456655521</v>
      </c>
      <c r="AU215" s="327"/>
    </row>
    <row r="216" spans="1:47">
      <c r="A216" s="325" t="str">
        <f>'TQoL Indexes'!B194</f>
        <v>Tolmin</v>
      </c>
      <c r="B216" s="326">
        <f>'TQoL Indexes'!C194</f>
        <v>128</v>
      </c>
      <c r="C216" s="301">
        <f>IFERROR(INDEX('QoL DATA'!$C$17:$WWY$228,MATCH($B216,'QoL DATA'!$A$17:$A$228,0),MATCH(C$3,'QoL DATA'!$C$16:$WWY$16,0)),"-")</f>
        <v>71.774193548387103</v>
      </c>
      <c r="D216" s="301">
        <f>IFERROR(INDEX('QoL DATA'!$C$17:$WWY$228,MATCH($B216,'QoL DATA'!$A$17:$A$228,0),MATCH(D$3,'QoL DATA'!$C$16:$WWY$16,0)),"-")</f>
        <v>88.6</v>
      </c>
      <c r="E216" s="301">
        <f>IFERROR(INDEX('QoL DATA'!$C$17:$WWY$228,MATCH($B216,'QoL DATA'!$A$17:$A$228,0),MATCH(E$3,'QoL DATA'!$C$16:$WWY$16,0)),"-")</f>
        <v>527.9</v>
      </c>
      <c r="F216" s="301">
        <f>IFERROR(INDEX('QoL DATA'!$C$17:$WWY$228,MATCH($B216,'QoL DATA'!$A$17:$A$228,0),MATCH(F$3,'QoL DATA'!$C$16:$WWY$16,0)),"-")</f>
        <v>58.743786714866694</v>
      </c>
      <c r="G216" s="301">
        <f>IFERROR(INDEX('QoL DATA'!$C$17:$WWY$228,MATCH($B216,'QoL DATA'!$A$17:$A$228,0),MATCH(G$3,'QoL DATA'!$C$16:$WWY$16,0)),"-")</f>
        <v>73.655671034794395</v>
      </c>
      <c r="H216" s="301">
        <f>IFERROR(INDEX('QoL DATA'!$C$17:$WWY$228,MATCH($B216,'QoL DATA'!$A$17:$A$228,0),MATCH(H$3,'QoL DATA'!$C$16:$WWY$16,0)),"-")</f>
        <v>3</v>
      </c>
      <c r="I216" s="301">
        <f>IFERROR(INDEX('QoL DATA'!$C$17:$WWY$228,MATCH($B216,'QoL DATA'!$A$17:$A$228,0),MATCH(I$3,'QoL DATA'!$C$16:$WWY$16,0)),"-")</f>
        <v>64.587633491878307</v>
      </c>
      <c r="J216" s="301">
        <f>IFERROR(INDEX('QoL DATA'!$C$17:$WWY$228,MATCH($B216,'QoL DATA'!$A$17:$A$228,0),MATCH(J$3,'QoL DATA'!$C$16:$WWY$16,0)),"-")</f>
        <v>86.669679168549479</v>
      </c>
      <c r="K216" s="301">
        <f>IFERROR(INDEX('QoL DATA'!$C$17:$WWY$228,MATCH($B216,'QoL DATA'!$A$17:$A$228,0),MATCH(K$3,'QoL DATA'!$C$16:$WWY$16,0)),"-")</f>
        <v>51.43</v>
      </c>
      <c r="L216" s="301">
        <f>IFERROR(INDEX('QoL DATA'!$C$17:$WWY$228,MATCH($B216,'QoL DATA'!$A$17:$A$228,0),MATCH(L$3,'QoL DATA'!$C$16:$WWY$16,0)),"-")</f>
        <v>8.8164515423320928</v>
      </c>
      <c r="M216" s="301">
        <f>IFERROR(INDEX('QoL DATA'!$C$17:$WWY$228,MATCH($B216,'QoL DATA'!$A$17:$A$228,0),MATCH(M$3,'QoL DATA'!$C$16:$WWY$16,0)),"-")</f>
        <v>61</v>
      </c>
      <c r="N216" s="301">
        <f>IFERROR(INDEX('QoL DATA'!$C$17:$WWY$228,MATCH($B216,'QoL DATA'!$A$17:$A$228,0),MATCH(N$3,'QoL DATA'!$C$16:$WWY$16,0)),"-")</f>
        <v>87.3</v>
      </c>
      <c r="O216" s="301">
        <f>IFERROR(INDEX('QoL DATA'!$C$17:$WWY$228,MATCH($B216,'QoL DATA'!$A$17:$A$228,0),MATCH(O$3,'QoL DATA'!$C$16:$WWY$16,0)),"-")</f>
        <v>1.8052286987360189</v>
      </c>
      <c r="P216" s="301">
        <f>IFERROR(INDEX('QoL DATA'!$C$17:$WWY$228,MATCH($B216,'QoL DATA'!$A$17:$A$228,0),MATCH(P$3,'QoL DATA'!$C$16:$WWY$16,0)),"-")</f>
        <v>60.994125621328507</v>
      </c>
      <c r="Q216" s="301" t="str">
        <f>IFERROR(INDEX('QoL DATA'!$C$17:$WWY$228,MATCH($B216,'QoL DATA'!$A$17:$A$228,0),MATCH(Q$3,'QoL DATA'!$C$16:$WWY$16,0)),"-")</f>
        <v>-</v>
      </c>
      <c r="R216" s="301" t="str">
        <f>IFERROR(INDEX('QoL DATA'!$C$17:$WWY$228,MATCH($B216,'QoL DATA'!$A$17:$A$228,0),MATCH(R$3,'QoL DATA'!$C$16:$WWY$16,0)),"-")</f>
        <v>-</v>
      </c>
      <c r="S216" s="301">
        <f>IFERROR(INDEX('QoL DATA'!$C$17:$WWY$228,MATCH($B216,'QoL DATA'!$A$17:$A$228,0),MATCH(S$3,'QoL DATA'!$C$16:$WWY$16,0)),"-")</f>
        <v>27.196083763937992</v>
      </c>
      <c r="T216" s="301">
        <f>IFERROR(INDEX('QoL DATA'!$C$17:$WWY$228,MATCH($B216,'QoL DATA'!$A$17:$A$228,0),MATCH(T$3,'QoL DATA'!$C$16:$WWY$16,0)),"-")</f>
        <v>5.6881067961165046</v>
      </c>
      <c r="U216" s="301">
        <f>IFERROR(INDEX('QoL DATA'!$C$17:$WWY$228,MATCH($B216,'QoL DATA'!$A$17:$A$228,0),MATCH(U$3,'QoL DATA'!$C$16:$WWY$16,0)),"-")</f>
        <v>81.067694150856994</v>
      </c>
      <c r="V216" s="301">
        <f>IFERROR(INDEX('QoL DATA'!$C$17:$WWY$228,MATCH($B216,'QoL DATA'!$A$17:$A$228,0),MATCH(V$3,'QoL DATA'!$C$16:$WWY$16,0)),"-")</f>
        <v>1.02102274984</v>
      </c>
      <c r="W216" s="301">
        <f>IFERROR(INDEX('QoL DATA'!$C$17:$WWY$228,MATCH($B216,'QoL DATA'!$A$17:$A$228,0),MATCH(W$3,'QoL DATA'!$C$16:$WWY$16,0)),"-")</f>
        <v>47.730124353900003</v>
      </c>
      <c r="X216" s="301" t="str">
        <f>IFERROR(INDEX('QoL DATA'!$C$17:$WWY$228,MATCH($B216,'QoL DATA'!$A$17:$A$228,0),MATCH(X$3,'QoL DATA'!$C$16:$WWY$16,0)),"-")</f>
        <v>-</v>
      </c>
      <c r="Y216" s="301">
        <f>IFERROR(INDEX('QoL DATA'!$C$17:$WWY$228,MATCH($B216,'QoL DATA'!$A$17:$A$228,0),MATCH(Y$3,'QoL DATA'!$C$16:$WWY$16,0)),"-")</f>
        <v>931.32</v>
      </c>
      <c r="Z216" s="301">
        <f>IFERROR(INDEX('QoL DATA'!$C$17:$WWY$228,MATCH($B216,'QoL DATA'!$A$17:$A$228,0),MATCH(Z$3,'QoL DATA'!$C$16:$WWY$16,0)),"-")</f>
        <v>3.64</v>
      </c>
      <c r="AA216" s="301">
        <f>IFERROR(INDEX('QoL DATA'!$C$17:$WWY$228,MATCH($B216,'QoL DATA'!$A$17:$A$228,0),MATCH(AA$3,'QoL DATA'!$C$16:$WWY$16,0)),"-")</f>
        <v>9.7157695772756986E-2</v>
      </c>
      <c r="AB216" s="301">
        <f>IFERROR(INDEX('QoL DATA'!$C$17:$WWY$228,MATCH($B216,'QoL DATA'!$A$17:$A$228,0),MATCH(AB$3,'QoL DATA'!$C$16:$WWY$16,0)),"-")</f>
        <v>1.65</v>
      </c>
      <c r="AC216" s="301">
        <f>IFERROR(INDEX('QoL DATA'!$C$17:$WWY$228,MATCH($B216,'QoL DATA'!$A$17:$A$228,0),MATCH(AC$3,'QoL DATA'!$C$16:$WWY$16,0)),"-")</f>
        <v>9803.2900000000009</v>
      </c>
      <c r="AD216" s="301">
        <f>IFERROR(INDEX('QoL DATA'!$C$17:$WWY$228,MATCH($B216,'QoL DATA'!$A$17:$A$228,0),MATCH(AD$3,'QoL DATA'!$C$16:$WWY$16,0)),"-")</f>
        <v>6.8850667888485528</v>
      </c>
      <c r="AE216" s="301">
        <f>IFERROR(INDEX('QoL DATA'!$C$17:$WWY$228,MATCH($B216,'QoL DATA'!$A$17:$A$228,0),MATCH(AE$3,'QoL DATA'!$C$16:$WWY$16,0)),"-")</f>
        <v>29.550827423167846</v>
      </c>
      <c r="AF216" s="301">
        <f>IFERROR(INDEX('QoL DATA'!$C$17:$WWY$228,MATCH($B216,'QoL DATA'!$A$17:$A$228,0),MATCH(AF$3,'QoL DATA'!$C$16:$WWY$16,0)),"-")</f>
        <v>11.4</v>
      </c>
      <c r="AG216" s="301">
        <f>IFERROR(INDEX('QoL DATA'!$C$17:$WWY$228,MATCH($B216,'QoL DATA'!$A$17:$A$228,0),MATCH(AG$3,'QoL DATA'!$C$16:$WWY$16,0)),"-")</f>
        <v>18.190000000000001</v>
      </c>
      <c r="AH216" s="301" t="str">
        <f>IFERROR(INDEX('QoL DATA'!$C$17:$WWY$228,MATCH($B216,'QoL DATA'!$A$17:$A$228,0),MATCH(AH$3,'QoL DATA'!$C$16:$WWY$16,0)),"-")</f>
        <v>-</v>
      </c>
      <c r="AI216" s="301">
        <f>IFERROR(INDEX('QoL DATA'!$C$17:$WWY$228,MATCH($B216,'QoL DATA'!$A$17:$A$228,0),MATCH(AI$3,'QoL DATA'!$C$16:$WWY$16,0)),"-")</f>
        <v>123.50424288800863</v>
      </c>
      <c r="AJ216" s="301">
        <f>IFERROR(INDEX('QoL DATA'!$C$17:$WWY$228,MATCH($B216,'QoL DATA'!$A$17:$A$228,0),MATCH(AJ$3,'QoL DATA'!$C$16:$WWY$16,0)),"-")</f>
        <v>79.457140680548505</v>
      </c>
      <c r="AK216" s="301">
        <f>IFERROR(INDEX('QoL DATA'!$C$17:$WWY$228,MATCH($B216,'QoL DATA'!$A$17:$A$228,0),MATCH(AK$3,'QoL DATA'!$C$16:$WWY$16,0)),"-")</f>
        <v>22.99</v>
      </c>
      <c r="AL216" s="301">
        <f>IFERROR(INDEX('QoL DATA'!$C$17:$WWY$228,MATCH($B216,'QoL DATA'!$A$17:$A$228,0),MATCH(AL$3,'QoL DATA'!$C$16:$WWY$16,0)),"-")</f>
        <v>12.59</v>
      </c>
      <c r="AM216" s="301">
        <f>IFERROR(INDEX('QoL DATA'!$C$17:$WWY$228,MATCH($B216,'QoL DATA'!$A$17:$A$228,0),MATCH(AM$3,'QoL DATA'!$C$16:$WWY$16,0)),"-")</f>
        <v>7.6</v>
      </c>
      <c r="AN216" s="301">
        <f>IFERROR(INDEX('QoL DATA'!$C$17:$WWY$228,MATCH($B216,'QoL DATA'!$A$17:$A$228,0),MATCH(AN$3,'QoL DATA'!$C$16:$WWY$16,0)),"-")</f>
        <v>69.98</v>
      </c>
      <c r="AO216" s="301">
        <f>IFERROR(INDEX('QoL DATA'!$C$17:$WWY$228,MATCH($B216,'QoL DATA'!$A$17:$A$228,0),MATCH(AO$3,'QoL DATA'!$C$16:$WWY$16,0)),"-")</f>
        <v>2.515609111246695</v>
      </c>
      <c r="AP216" s="301">
        <f>IFERROR(INDEX('QoL DATA'!$C$17:$WWY$228,MATCH($B216,'QoL DATA'!$A$17:$A$228,0),MATCH(AP$3,'QoL DATA'!$C$16:$WWY$16,0)),"-")</f>
        <v>64.61</v>
      </c>
      <c r="AQ216" s="301">
        <f>IFERROR(INDEX('QoL DATA'!$C$17:$WWY$228,MATCH($B216,'QoL DATA'!$A$17:$A$228,0),MATCH(AQ$3,'QoL DATA'!$C$16:$WWY$16,0)),"-")</f>
        <v>55.106707317073166</v>
      </c>
      <c r="AR216" s="301">
        <f>IFERROR(INDEX('QoL DATA'!$C$17:$WWY$228,MATCH($B216,'QoL DATA'!$A$17:$A$228,0),MATCH(AR$3,'QoL DATA'!$C$16:$WWY$16,0)),"-")</f>
        <v>3.67</v>
      </c>
      <c r="AS216" s="301">
        <f>IFERROR(INDEX('QoL DATA'!$C$17:$WWY$228,MATCH($B216,'QoL DATA'!$A$17:$A$228,0),MATCH(AS$3,'QoL DATA'!$C$16:$WWY$16,0)),"-")</f>
        <v>1.5065125425459374</v>
      </c>
      <c r="AT216" s="301">
        <f>IFERROR(INDEX('QoL DATA'!$C$17:$WWY$228,MATCH($B216,'QoL DATA'!$A$17:$A$228,0),MATCH(AT$3,'QoL DATA'!$C$16:$WWY$16,0)),"-")</f>
        <v>73.148439209923055</v>
      </c>
      <c r="AU216" s="327"/>
    </row>
    <row r="217" spans="1:47">
      <c r="A217" s="325" t="str">
        <f>'TQoL Indexes'!B195</f>
        <v>Trbovlje</v>
      </c>
      <c r="B217" s="326">
        <f>'TQoL Indexes'!C195</f>
        <v>129</v>
      </c>
      <c r="C217" s="301">
        <f>IFERROR(INDEX('QoL DATA'!$C$17:$WWY$228,MATCH($B217,'QoL DATA'!$A$17:$A$228,0),MATCH(C$3,'QoL DATA'!$C$16:$WWY$16,0)),"-")</f>
        <v>93.600640551860053</v>
      </c>
      <c r="D217" s="301">
        <f>IFERROR(INDEX('QoL DATA'!$C$17:$WWY$228,MATCH($B217,'QoL DATA'!$A$17:$A$228,0),MATCH(D$3,'QoL DATA'!$C$16:$WWY$16,0)),"-")</f>
        <v>66.7</v>
      </c>
      <c r="E217" s="301">
        <f>IFERROR(INDEX('QoL DATA'!$C$17:$WWY$228,MATCH($B217,'QoL DATA'!$A$17:$A$228,0),MATCH(E$3,'QoL DATA'!$C$16:$WWY$16,0)),"-")</f>
        <v>227.8</v>
      </c>
      <c r="F217" s="301">
        <f>IFERROR(INDEX('QoL DATA'!$C$17:$WWY$228,MATCH($B217,'QoL DATA'!$A$17:$A$228,0),MATCH(F$3,'QoL DATA'!$C$16:$WWY$16,0)),"-")</f>
        <v>93.502525409989403</v>
      </c>
      <c r="G217" s="301">
        <f>IFERROR(INDEX('QoL DATA'!$C$17:$WWY$228,MATCH($B217,'QoL DATA'!$A$17:$A$228,0),MATCH(G$3,'QoL DATA'!$C$16:$WWY$16,0)),"-")</f>
        <v>95.454262019080872</v>
      </c>
      <c r="H217" s="301">
        <f>IFERROR(INDEX('QoL DATA'!$C$17:$WWY$228,MATCH($B217,'QoL DATA'!$A$17:$A$228,0),MATCH(H$3,'QoL DATA'!$C$16:$WWY$16,0)),"-")</f>
        <v>3</v>
      </c>
      <c r="I217" s="301">
        <f>IFERROR(INDEX('QoL DATA'!$C$17:$WWY$228,MATCH($B217,'QoL DATA'!$A$17:$A$228,0),MATCH(I$3,'QoL DATA'!$C$16:$WWY$16,0)),"-")</f>
        <v>91.224739742804644</v>
      </c>
      <c r="J217" s="301">
        <f>IFERROR(INDEX('QoL DATA'!$C$17:$WWY$228,MATCH($B217,'QoL DATA'!$A$17:$A$228,0),MATCH(J$3,'QoL DATA'!$C$16:$WWY$16,0)),"-")</f>
        <v>97.343642825964963</v>
      </c>
      <c r="K217" s="301">
        <f>IFERROR(INDEX('QoL DATA'!$C$17:$WWY$228,MATCH($B217,'QoL DATA'!$A$17:$A$228,0),MATCH(K$3,'QoL DATA'!$C$16:$WWY$16,0)),"-")</f>
        <v>72.95</v>
      </c>
      <c r="L217" s="301">
        <f>IFERROR(INDEX('QoL DATA'!$C$17:$WWY$228,MATCH($B217,'QoL DATA'!$A$17:$A$228,0),MATCH(L$3,'QoL DATA'!$C$16:$WWY$16,0)),"-")</f>
        <v>1.4107883817427387</v>
      </c>
      <c r="M217" s="301">
        <f>IFERROR(INDEX('QoL DATA'!$C$17:$WWY$228,MATCH($B217,'QoL DATA'!$A$17:$A$228,0),MATCH(M$3,'QoL DATA'!$C$16:$WWY$16,0)),"-")</f>
        <v>36.799999999999997</v>
      </c>
      <c r="N217" s="301">
        <f>IFERROR(INDEX('QoL DATA'!$C$17:$WWY$228,MATCH($B217,'QoL DATA'!$A$17:$A$228,0),MATCH(N$3,'QoL DATA'!$C$16:$WWY$16,0)),"-")</f>
        <v>63.5</v>
      </c>
      <c r="O217" s="301">
        <f>IFERROR(INDEX('QoL DATA'!$C$17:$WWY$228,MATCH($B217,'QoL DATA'!$A$17:$A$228,0),MATCH(O$3,'QoL DATA'!$C$16:$WWY$16,0)),"-")</f>
        <v>1.6956100911702261</v>
      </c>
      <c r="P217" s="301">
        <f>IFERROR(INDEX('QoL DATA'!$C$17:$WWY$228,MATCH($B217,'QoL DATA'!$A$17:$A$228,0),MATCH(P$3,'QoL DATA'!$C$16:$WWY$16,0)),"-")</f>
        <v>88.894431626862882</v>
      </c>
      <c r="Q217" s="301" t="str">
        <f>IFERROR(INDEX('QoL DATA'!$C$17:$WWY$228,MATCH($B217,'QoL DATA'!$A$17:$A$228,0),MATCH(Q$3,'QoL DATA'!$C$16:$WWY$16,0)),"-")</f>
        <v>-</v>
      </c>
      <c r="R217" s="301" t="str">
        <f>IFERROR(INDEX('QoL DATA'!$C$17:$WWY$228,MATCH($B217,'QoL DATA'!$A$17:$A$228,0),MATCH(R$3,'QoL DATA'!$C$16:$WWY$16,0)),"-")</f>
        <v>-</v>
      </c>
      <c r="S217" s="301">
        <f>IFERROR(INDEX('QoL DATA'!$C$17:$WWY$228,MATCH($B217,'QoL DATA'!$A$17:$A$228,0),MATCH(S$3,'QoL DATA'!$C$16:$WWY$16,0)),"-")</f>
        <v>37.413481324437235</v>
      </c>
      <c r="T217" s="301">
        <f>IFERROR(INDEX('QoL DATA'!$C$17:$WWY$228,MATCH($B217,'QoL DATA'!$A$17:$A$228,0),MATCH(T$3,'QoL DATA'!$C$16:$WWY$16,0)),"-")</f>
        <v>3.6201800683017695</v>
      </c>
      <c r="U217" s="301">
        <f>IFERROR(INDEX('QoL DATA'!$C$17:$WWY$228,MATCH($B217,'QoL DATA'!$A$17:$A$228,0),MATCH(U$3,'QoL DATA'!$C$16:$WWY$16,0)),"-")</f>
        <v>67.773918965746802</v>
      </c>
      <c r="V217" s="301">
        <f>IFERROR(INDEX('QoL DATA'!$C$17:$WWY$228,MATCH($B217,'QoL DATA'!$A$17:$A$228,0),MATCH(V$3,'QoL DATA'!$C$16:$WWY$16,0)),"-")</f>
        <v>1.18516026571</v>
      </c>
      <c r="W217" s="301">
        <f>IFERROR(INDEX('QoL DATA'!$C$17:$WWY$228,MATCH($B217,'QoL DATA'!$A$17:$A$228,0),MATCH(W$3,'QoL DATA'!$C$16:$WWY$16,0)),"-")</f>
        <v>45.889187288800002</v>
      </c>
      <c r="X217" s="301" t="str">
        <f>IFERROR(INDEX('QoL DATA'!$C$17:$WWY$228,MATCH($B217,'QoL DATA'!$A$17:$A$228,0),MATCH(X$3,'QoL DATA'!$C$16:$WWY$16,0)),"-")</f>
        <v>-</v>
      </c>
      <c r="Y217" s="301">
        <f>IFERROR(INDEX('QoL DATA'!$C$17:$WWY$228,MATCH($B217,'QoL DATA'!$A$17:$A$228,0),MATCH(Y$3,'QoL DATA'!$C$16:$WWY$16,0)),"-")</f>
        <v>1014.88</v>
      </c>
      <c r="Z217" s="301">
        <f>IFERROR(INDEX('QoL DATA'!$C$17:$WWY$228,MATCH($B217,'QoL DATA'!$A$17:$A$228,0),MATCH(Z$3,'QoL DATA'!$C$16:$WWY$16,0)),"-")</f>
        <v>6.3</v>
      </c>
      <c r="AA217" s="301">
        <f>IFERROR(INDEX('QoL DATA'!$C$17:$WWY$228,MATCH($B217,'QoL DATA'!$A$17:$A$228,0),MATCH(AA$3,'QoL DATA'!$C$16:$WWY$16,0)),"-")</f>
        <v>3.0407706529142747E-2</v>
      </c>
      <c r="AB217" s="301">
        <f>IFERROR(INDEX('QoL DATA'!$C$17:$WWY$228,MATCH($B217,'QoL DATA'!$A$17:$A$228,0),MATCH(AB$3,'QoL DATA'!$C$16:$WWY$16,0)),"-")</f>
        <v>1.89</v>
      </c>
      <c r="AC217" s="301">
        <f>IFERROR(INDEX('QoL DATA'!$C$17:$WWY$228,MATCH($B217,'QoL DATA'!$A$17:$A$228,0),MATCH(AC$3,'QoL DATA'!$C$16:$WWY$16,0)),"-")</f>
        <v>10101.120000000001</v>
      </c>
      <c r="AD217" s="301">
        <f>IFERROR(INDEX('QoL DATA'!$C$17:$WWY$228,MATCH($B217,'QoL DATA'!$A$17:$A$228,0),MATCH(AD$3,'QoL DATA'!$C$16:$WWY$16,0)),"-")</f>
        <v>13.666682214655532</v>
      </c>
      <c r="AE217" s="301">
        <f>IFERROR(INDEX('QoL DATA'!$C$17:$WWY$228,MATCH($B217,'QoL DATA'!$A$17:$A$228,0),MATCH(AE$3,'QoL DATA'!$C$16:$WWY$16,0)),"-")</f>
        <v>25.423166279455696</v>
      </c>
      <c r="AF217" s="301">
        <f>IFERROR(INDEX('QoL DATA'!$C$17:$WWY$228,MATCH($B217,'QoL DATA'!$A$17:$A$228,0),MATCH(AF$3,'QoL DATA'!$C$16:$WWY$16,0)),"-")</f>
        <v>15.4</v>
      </c>
      <c r="AG217" s="301">
        <f>IFERROR(INDEX('QoL DATA'!$C$17:$WWY$228,MATCH($B217,'QoL DATA'!$A$17:$A$228,0),MATCH(AG$3,'QoL DATA'!$C$16:$WWY$16,0)),"-")</f>
        <v>27.42</v>
      </c>
      <c r="AH217" s="301" t="str">
        <f>IFERROR(INDEX('QoL DATA'!$C$17:$WWY$228,MATCH($B217,'QoL DATA'!$A$17:$A$228,0),MATCH(AH$3,'QoL DATA'!$C$16:$WWY$16,0)),"-")</f>
        <v>-</v>
      </c>
      <c r="AI217" s="301">
        <f>IFERROR(INDEX('QoL DATA'!$C$17:$WWY$228,MATCH($B217,'QoL DATA'!$A$17:$A$228,0),MATCH(AI$3,'QoL DATA'!$C$16:$WWY$16,0)),"-")</f>
        <v>0</v>
      </c>
      <c r="AJ217" s="301">
        <f>IFERROR(INDEX('QoL DATA'!$C$17:$WWY$228,MATCH($B217,'QoL DATA'!$A$17:$A$228,0),MATCH(AJ$3,'QoL DATA'!$C$16:$WWY$16,0)),"-")</f>
        <v>127.86816010888397</v>
      </c>
      <c r="AK217" s="301">
        <f>IFERROR(INDEX('QoL DATA'!$C$17:$WWY$228,MATCH($B217,'QoL DATA'!$A$17:$A$228,0),MATCH(AK$3,'QoL DATA'!$C$16:$WWY$16,0)),"-")</f>
        <v>18.97</v>
      </c>
      <c r="AL217" s="301">
        <f>IFERROR(INDEX('QoL DATA'!$C$17:$WWY$228,MATCH($B217,'QoL DATA'!$A$17:$A$228,0),MATCH(AL$3,'QoL DATA'!$C$16:$WWY$16,0)),"-")</f>
        <v>16.079999999999998</v>
      </c>
      <c r="AM217" s="301">
        <f>IFERROR(INDEX('QoL DATA'!$C$17:$WWY$228,MATCH($B217,'QoL DATA'!$A$17:$A$228,0),MATCH(AM$3,'QoL DATA'!$C$16:$WWY$16,0)),"-")</f>
        <v>7.2</v>
      </c>
      <c r="AN217" s="301">
        <f>IFERROR(INDEX('QoL DATA'!$C$17:$WWY$228,MATCH($B217,'QoL DATA'!$A$17:$A$228,0),MATCH(AN$3,'QoL DATA'!$C$16:$WWY$16,0)),"-")</f>
        <v>60.14</v>
      </c>
      <c r="AO217" s="301">
        <f>IFERROR(INDEX('QoL DATA'!$C$17:$WWY$228,MATCH($B217,'QoL DATA'!$A$17:$A$228,0),MATCH(AO$3,'QoL DATA'!$C$16:$WWY$16,0)),"-")</f>
        <v>2.4197584955922817</v>
      </c>
      <c r="AP217" s="301">
        <f>IFERROR(INDEX('QoL DATA'!$C$17:$WWY$228,MATCH($B217,'QoL DATA'!$A$17:$A$228,0),MATCH(AP$3,'QoL DATA'!$C$16:$WWY$16,0)),"-")</f>
        <v>75.680000000000007</v>
      </c>
      <c r="AQ217" s="301">
        <f>IFERROR(INDEX('QoL DATA'!$C$17:$WWY$228,MATCH($B217,'QoL DATA'!$A$17:$A$228,0),MATCH(AQ$3,'QoL DATA'!$C$16:$WWY$16,0)),"-")</f>
        <v>45.875797345846472</v>
      </c>
      <c r="AR217" s="301">
        <f>IFERROR(INDEX('QoL DATA'!$C$17:$WWY$228,MATCH($B217,'QoL DATA'!$A$17:$A$228,0),MATCH(AR$3,'QoL DATA'!$C$16:$WWY$16,0)),"-")</f>
        <v>3.55</v>
      </c>
      <c r="AS217" s="301">
        <f>IFERROR(INDEX('QoL DATA'!$C$17:$WWY$228,MATCH($B217,'QoL DATA'!$A$17:$A$228,0),MATCH(AS$3,'QoL DATA'!$C$16:$WWY$16,0)),"-")</f>
        <v>5.1753782804281299</v>
      </c>
      <c r="AT217" s="301">
        <f>IFERROR(INDEX('QoL DATA'!$C$17:$WWY$228,MATCH($B217,'QoL DATA'!$A$17:$A$228,0),MATCH(AT$3,'QoL DATA'!$C$16:$WWY$16,0)),"-")</f>
        <v>64.444682109379769</v>
      </c>
      <c r="AU217" s="327"/>
    </row>
    <row r="218" spans="1:47">
      <c r="A218" s="325" t="str">
        <f>'TQoL Indexes'!B196</f>
        <v>Trebnje</v>
      </c>
      <c r="B218" s="326">
        <f>'TQoL Indexes'!C196</f>
        <v>130</v>
      </c>
      <c r="C218" s="301">
        <f>IFERROR(INDEX('QoL DATA'!$C$17:$WWY$228,MATCH($B218,'QoL DATA'!$A$17:$A$228,0),MATCH(C$3,'QoL DATA'!$C$16:$WWY$16,0)),"-")</f>
        <v>59.9</v>
      </c>
      <c r="D218" s="301">
        <f>IFERROR(INDEX('QoL DATA'!$C$17:$WWY$228,MATCH($B218,'QoL DATA'!$A$17:$A$228,0),MATCH(D$3,'QoL DATA'!$C$16:$WWY$16,0)),"-")</f>
        <v>95.5</v>
      </c>
      <c r="E218" s="301">
        <f>IFERROR(INDEX('QoL DATA'!$C$17:$WWY$228,MATCH($B218,'QoL DATA'!$A$17:$A$228,0),MATCH(E$3,'QoL DATA'!$C$16:$WWY$16,0)),"-")</f>
        <v>250.2</v>
      </c>
      <c r="F218" s="301">
        <f>IFERROR(INDEX('QoL DATA'!$C$17:$WWY$228,MATCH($B218,'QoL DATA'!$A$17:$A$228,0),MATCH(F$3,'QoL DATA'!$C$16:$WWY$16,0)),"-")</f>
        <v>75.022130421953378</v>
      </c>
      <c r="G218" s="301">
        <f>IFERROR(INDEX('QoL DATA'!$C$17:$WWY$228,MATCH($B218,'QoL DATA'!$A$17:$A$228,0),MATCH(G$3,'QoL DATA'!$C$16:$WWY$16,0)),"-")</f>
        <v>80.761286515196218</v>
      </c>
      <c r="H218" s="301">
        <f>IFERROR(INDEX('QoL DATA'!$C$17:$WWY$228,MATCH($B218,'QoL DATA'!$A$17:$A$228,0),MATCH(H$3,'QoL DATA'!$C$16:$WWY$16,0)),"-")</f>
        <v>4</v>
      </c>
      <c r="I218" s="301">
        <f>IFERROR(INDEX('QoL DATA'!$C$17:$WWY$228,MATCH($B218,'QoL DATA'!$A$17:$A$228,0),MATCH(I$3,'QoL DATA'!$C$16:$WWY$16,0)),"-")</f>
        <v>55.292151052351649</v>
      </c>
      <c r="J218" s="301">
        <f>IFERROR(INDEX('QoL DATA'!$C$17:$WWY$228,MATCH($B218,'QoL DATA'!$A$17:$A$228,0),MATCH(J$3,'QoL DATA'!$C$16:$WWY$16,0)),"-")</f>
        <v>97.927117143700201</v>
      </c>
      <c r="K218" s="301">
        <f>IFERROR(INDEX('QoL DATA'!$C$17:$WWY$228,MATCH($B218,'QoL DATA'!$A$17:$A$228,0),MATCH(K$3,'QoL DATA'!$C$16:$WWY$16,0)),"-")</f>
        <v>76.94</v>
      </c>
      <c r="L218" s="301">
        <f>IFERROR(INDEX('QoL DATA'!$C$17:$WWY$228,MATCH($B218,'QoL DATA'!$A$17:$A$228,0),MATCH(L$3,'QoL DATA'!$C$16:$WWY$16,0)),"-")</f>
        <v>8.6701570680628262</v>
      </c>
      <c r="M218" s="301">
        <f>IFERROR(INDEX('QoL DATA'!$C$17:$WWY$228,MATCH($B218,'QoL DATA'!$A$17:$A$228,0),MATCH(M$3,'QoL DATA'!$C$16:$WWY$16,0)),"-")</f>
        <v>37.6</v>
      </c>
      <c r="N218" s="301">
        <f>IFERROR(INDEX('QoL DATA'!$C$17:$WWY$228,MATCH($B218,'QoL DATA'!$A$17:$A$228,0),MATCH(N$3,'QoL DATA'!$C$16:$WWY$16,0)),"-")</f>
        <v>80.5</v>
      </c>
      <c r="O218" s="301">
        <f>IFERROR(INDEX('QoL DATA'!$C$17:$WWY$228,MATCH($B218,'QoL DATA'!$A$17:$A$228,0),MATCH(O$3,'QoL DATA'!$C$16:$WWY$16,0)),"-")</f>
        <v>1.3117176896395717</v>
      </c>
      <c r="P218" s="301">
        <f>IFERROR(INDEX('QoL DATA'!$C$17:$WWY$228,MATCH($B218,'QoL DATA'!$A$17:$A$228,0),MATCH(P$3,'QoL DATA'!$C$16:$WWY$16,0)),"-")</f>
        <v>46.200944231336678</v>
      </c>
      <c r="Q218" s="301" t="str">
        <f>IFERROR(INDEX('QoL DATA'!$C$17:$WWY$228,MATCH($B218,'QoL DATA'!$A$17:$A$228,0),MATCH(Q$3,'QoL DATA'!$C$16:$WWY$16,0)),"-")</f>
        <v>-</v>
      </c>
      <c r="R218" s="301" t="str">
        <f>IFERROR(INDEX('QoL DATA'!$C$17:$WWY$228,MATCH($B218,'QoL DATA'!$A$17:$A$228,0),MATCH(R$3,'QoL DATA'!$C$16:$WWY$16,0)),"-")</f>
        <v>-</v>
      </c>
      <c r="S218" s="301">
        <f>IFERROR(INDEX('QoL DATA'!$C$17:$WWY$228,MATCH($B218,'QoL DATA'!$A$17:$A$228,0),MATCH(S$3,'QoL DATA'!$C$16:$WWY$16,0)),"-")</f>
        <v>30.726686126901217</v>
      </c>
      <c r="T218" s="301">
        <f>IFERROR(INDEX('QoL DATA'!$C$17:$WWY$228,MATCH($B218,'QoL DATA'!$A$17:$A$228,0),MATCH(T$3,'QoL DATA'!$C$16:$WWY$16,0)),"-")</f>
        <v>3.2961996336996338</v>
      </c>
      <c r="U218" s="301">
        <f>IFERROR(INDEX('QoL DATA'!$C$17:$WWY$228,MATCH($B218,'QoL DATA'!$A$17:$A$228,0),MATCH(U$3,'QoL DATA'!$C$16:$WWY$16,0)),"-")</f>
        <v>54.390375265328402</v>
      </c>
      <c r="V218" s="301">
        <f>IFERROR(INDEX('QoL DATA'!$C$17:$WWY$228,MATCH($B218,'QoL DATA'!$A$17:$A$228,0),MATCH(V$3,'QoL DATA'!$C$16:$WWY$16,0)),"-")</f>
        <v>0.90494529280400005</v>
      </c>
      <c r="W218" s="301">
        <f>IFERROR(INDEX('QoL DATA'!$C$17:$WWY$228,MATCH($B218,'QoL DATA'!$A$17:$A$228,0),MATCH(W$3,'QoL DATA'!$C$16:$WWY$16,0)),"-")</f>
        <v>15.6891665367</v>
      </c>
      <c r="X218" s="301" t="str">
        <f>IFERROR(INDEX('QoL DATA'!$C$17:$WWY$228,MATCH($B218,'QoL DATA'!$A$17:$A$228,0),MATCH(X$3,'QoL DATA'!$C$16:$WWY$16,0)),"-")</f>
        <v>-</v>
      </c>
      <c r="Y218" s="301">
        <f>IFERROR(INDEX('QoL DATA'!$C$17:$WWY$228,MATCH($B218,'QoL DATA'!$A$17:$A$228,0),MATCH(Y$3,'QoL DATA'!$C$16:$WWY$16,0)),"-")</f>
        <v>1043.25</v>
      </c>
      <c r="Z218" s="301">
        <f>IFERROR(INDEX('QoL DATA'!$C$17:$WWY$228,MATCH($B218,'QoL DATA'!$A$17:$A$228,0),MATCH(Z$3,'QoL DATA'!$C$16:$WWY$16,0)),"-")</f>
        <v>5.72</v>
      </c>
      <c r="AA218" s="301">
        <f>IFERROR(INDEX('QoL DATA'!$C$17:$WWY$228,MATCH($B218,'QoL DATA'!$A$17:$A$228,0),MATCH(AA$3,'QoL DATA'!$C$16:$WWY$16,0)),"-")</f>
        <v>5.5931390827251903E-2</v>
      </c>
      <c r="AB218" s="301">
        <f>IFERROR(INDEX('QoL DATA'!$C$17:$WWY$228,MATCH($B218,'QoL DATA'!$A$17:$A$228,0),MATCH(AB$3,'QoL DATA'!$C$16:$WWY$16,0)),"-")</f>
        <v>1.38</v>
      </c>
      <c r="AC218" s="301">
        <f>IFERROR(INDEX('QoL DATA'!$C$17:$WWY$228,MATCH($B218,'QoL DATA'!$A$17:$A$228,0),MATCH(AC$3,'QoL DATA'!$C$16:$WWY$16,0)),"-")</f>
        <v>10808.42</v>
      </c>
      <c r="AD218" s="301">
        <f>IFERROR(INDEX('QoL DATA'!$C$17:$WWY$228,MATCH($B218,'QoL DATA'!$A$17:$A$228,0),MATCH(AD$3,'QoL DATA'!$C$16:$WWY$16,0)),"-")</f>
        <v>5.5453734892015056</v>
      </c>
      <c r="AE218" s="301">
        <f>IFERROR(INDEX('QoL DATA'!$C$17:$WWY$228,MATCH($B218,'QoL DATA'!$A$17:$A$228,0),MATCH(AE$3,'QoL DATA'!$C$16:$WWY$16,0)),"-")</f>
        <v>29.469180371707449</v>
      </c>
      <c r="AF218" s="301">
        <f>IFERROR(INDEX('QoL DATA'!$C$17:$WWY$228,MATCH($B218,'QoL DATA'!$A$17:$A$228,0),MATCH(AF$3,'QoL DATA'!$C$16:$WWY$16,0)),"-")</f>
        <v>9.6999999999999993</v>
      </c>
      <c r="AG218" s="301">
        <f>IFERROR(INDEX('QoL DATA'!$C$17:$WWY$228,MATCH($B218,'QoL DATA'!$A$17:$A$228,0),MATCH(AG$3,'QoL DATA'!$C$16:$WWY$16,0)),"-")</f>
        <v>21.62</v>
      </c>
      <c r="AH218" s="301" t="str">
        <f>IFERROR(INDEX('QoL DATA'!$C$17:$WWY$228,MATCH($B218,'QoL DATA'!$A$17:$A$228,0),MATCH(AH$3,'QoL DATA'!$C$16:$WWY$16,0)),"-")</f>
        <v>-</v>
      </c>
      <c r="AI218" s="301">
        <f>IFERROR(INDEX('QoL DATA'!$C$17:$WWY$228,MATCH($B218,'QoL DATA'!$A$17:$A$228,0),MATCH(AI$3,'QoL DATA'!$C$16:$WWY$16,0)),"-")</f>
        <v>0</v>
      </c>
      <c r="AJ218" s="301">
        <f>IFERROR(INDEX('QoL DATA'!$C$17:$WWY$228,MATCH($B218,'QoL DATA'!$A$17:$A$228,0),MATCH(AJ$3,'QoL DATA'!$C$16:$WWY$16,0)),"-")</f>
        <v>125.35580621931263</v>
      </c>
      <c r="AK218" s="301">
        <f>IFERROR(INDEX('QoL DATA'!$C$17:$WWY$228,MATCH($B218,'QoL DATA'!$A$17:$A$228,0),MATCH(AK$3,'QoL DATA'!$C$16:$WWY$16,0)),"-")</f>
        <v>27.29</v>
      </c>
      <c r="AL218" s="301">
        <f>IFERROR(INDEX('QoL DATA'!$C$17:$WWY$228,MATCH($B218,'QoL DATA'!$A$17:$A$228,0),MATCH(AL$3,'QoL DATA'!$C$16:$WWY$16,0)),"-")</f>
        <v>13.18</v>
      </c>
      <c r="AM218" s="301">
        <f>IFERROR(INDEX('QoL DATA'!$C$17:$WWY$228,MATCH($B218,'QoL DATA'!$A$17:$A$228,0),MATCH(AM$3,'QoL DATA'!$C$16:$WWY$16,0)),"-")</f>
        <v>7.6</v>
      </c>
      <c r="AN218" s="301">
        <f>IFERROR(INDEX('QoL DATA'!$C$17:$WWY$228,MATCH($B218,'QoL DATA'!$A$17:$A$228,0),MATCH(AN$3,'QoL DATA'!$C$16:$WWY$16,0)),"-")</f>
        <v>65.52</v>
      </c>
      <c r="AO218" s="301">
        <f>IFERROR(INDEX('QoL DATA'!$C$17:$WWY$228,MATCH($B218,'QoL DATA'!$A$17:$A$228,0),MATCH(AO$3,'QoL DATA'!$C$16:$WWY$16,0)),"-")</f>
        <v>1.7484725754727413</v>
      </c>
      <c r="AP218" s="301">
        <f>IFERROR(INDEX('QoL DATA'!$C$17:$WWY$228,MATCH($B218,'QoL DATA'!$A$17:$A$228,0),MATCH(AP$3,'QoL DATA'!$C$16:$WWY$16,0)),"-")</f>
        <v>74.84</v>
      </c>
      <c r="AQ218" s="301">
        <f>IFERROR(INDEX('QoL DATA'!$C$17:$WWY$228,MATCH($B218,'QoL DATA'!$A$17:$A$228,0),MATCH(AQ$3,'QoL DATA'!$C$16:$WWY$16,0)),"-")</f>
        <v>53.260523804474602</v>
      </c>
      <c r="AR218" s="301">
        <f>IFERROR(INDEX('QoL DATA'!$C$17:$WWY$228,MATCH($B218,'QoL DATA'!$A$17:$A$228,0),MATCH(AR$3,'QoL DATA'!$C$16:$WWY$16,0)),"-")</f>
        <v>3.57</v>
      </c>
      <c r="AS218" s="301">
        <f>IFERROR(INDEX('QoL DATA'!$C$17:$WWY$228,MATCH($B218,'QoL DATA'!$A$17:$A$228,0),MATCH(AS$3,'QoL DATA'!$C$16:$WWY$16,0)),"-")</f>
        <v>7.9777137414582127</v>
      </c>
      <c r="AT218" s="301">
        <f>IFERROR(INDEX('QoL DATA'!$C$17:$WWY$228,MATCH($B218,'QoL DATA'!$A$17:$A$228,0),MATCH(AT$3,'QoL DATA'!$C$16:$WWY$16,0)),"-")</f>
        <v>53.662354597700848</v>
      </c>
      <c r="AU218" s="327"/>
    </row>
    <row r="219" spans="1:47">
      <c r="A219" s="325" t="str">
        <f>'TQoL Indexes'!B197</f>
        <v>Trnovska vas</v>
      </c>
      <c r="B219" s="326">
        <f>'TQoL Indexes'!C197</f>
        <v>185</v>
      </c>
      <c r="C219" s="301">
        <f>IFERROR(INDEX('QoL DATA'!$C$17:$WWY$228,MATCH($B219,'QoL DATA'!$A$17:$A$228,0),MATCH(C$3,'QoL DATA'!$C$16:$WWY$16,0)),"-")</f>
        <v>72.046109510086453</v>
      </c>
      <c r="D219" s="301">
        <f>IFERROR(INDEX('QoL DATA'!$C$17:$WWY$228,MATCH($B219,'QoL DATA'!$A$17:$A$228,0),MATCH(D$3,'QoL DATA'!$C$16:$WWY$16,0)),"-")</f>
        <v>86.2</v>
      </c>
      <c r="E219" s="301">
        <f>IFERROR(INDEX('QoL DATA'!$C$17:$WWY$228,MATCH($B219,'QoL DATA'!$A$17:$A$228,0),MATCH(E$3,'QoL DATA'!$C$16:$WWY$16,0)),"-")</f>
        <v>521.4</v>
      </c>
      <c r="F219" s="301">
        <f>IFERROR(INDEX('QoL DATA'!$C$17:$WWY$228,MATCH($B219,'QoL DATA'!$A$17:$A$228,0),MATCH(F$3,'QoL DATA'!$C$16:$WWY$16,0)),"-")</f>
        <v>14.203316510454217</v>
      </c>
      <c r="G219" s="301">
        <f>IFERROR(INDEX('QoL DATA'!$C$17:$WWY$228,MATCH($B219,'QoL DATA'!$A$17:$A$228,0),MATCH(G$3,'QoL DATA'!$C$16:$WWY$16,0)),"-")</f>
        <v>65.465032444124006</v>
      </c>
      <c r="H219" s="301">
        <f>IFERROR(INDEX('QoL DATA'!$C$17:$WWY$228,MATCH($B219,'QoL DATA'!$A$17:$A$228,0),MATCH(H$3,'QoL DATA'!$C$16:$WWY$16,0)),"-")</f>
        <v>5</v>
      </c>
      <c r="I219" s="301">
        <f>IFERROR(INDEX('QoL DATA'!$C$17:$WWY$228,MATCH($B219,'QoL DATA'!$A$17:$A$228,0),MATCH(I$3,'QoL DATA'!$C$16:$WWY$16,0)),"-")</f>
        <v>56.74891146589259</v>
      </c>
      <c r="J219" s="301">
        <f>IFERROR(INDEX('QoL DATA'!$C$17:$WWY$228,MATCH($B219,'QoL DATA'!$A$17:$A$228,0),MATCH(J$3,'QoL DATA'!$C$16:$WWY$16,0)),"-")</f>
        <v>99.711607786589767</v>
      </c>
      <c r="K219" s="301">
        <f>IFERROR(INDEX('QoL DATA'!$C$17:$WWY$228,MATCH($B219,'QoL DATA'!$A$17:$A$228,0),MATCH(K$3,'QoL DATA'!$C$16:$WWY$16,0)),"-")</f>
        <v>86.8</v>
      </c>
      <c r="L219" s="301">
        <f>IFERROR(INDEX('QoL DATA'!$C$17:$WWY$228,MATCH($B219,'QoL DATA'!$A$17:$A$228,0),MATCH(L$3,'QoL DATA'!$C$16:$WWY$16,0)),"-")</f>
        <v>0</v>
      </c>
      <c r="M219" s="301">
        <f>IFERROR(INDEX('QoL DATA'!$C$17:$WWY$228,MATCH($B219,'QoL DATA'!$A$17:$A$228,0),MATCH(M$3,'QoL DATA'!$C$16:$WWY$16,0)),"-")</f>
        <v>10.4</v>
      </c>
      <c r="N219" s="301">
        <f>IFERROR(INDEX('QoL DATA'!$C$17:$WWY$228,MATCH($B219,'QoL DATA'!$A$17:$A$228,0),MATCH(N$3,'QoL DATA'!$C$16:$WWY$16,0)),"-")</f>
        <v>28.4</v>
      </c>
      <c r="O219" s="301">
        <f>IFERROR(INDEX('QoL DATA'!$C$17:$WWY$228,MATCH($B219,'QoL DATA'!$A$17:$A$228,0),MATCH(O$3,'QoL DATA'!$C$16:$WWY$16,0)),"-")</f>
        <v>1.2694444444444444</v>
      </c>
      <c r="P219" s="301">
        <f>IFERROR(INDEX('QoL DATA'!$C$17:$WWY$228,MATCH($B219,'QoL DATA'!$A$17:$A$228,0),MATCH(P$3,'QoL DATA'!$C$16:$WWY$16,0)),"-")</f>
        <v>83.417447728911327</v>
      </c>
      <c r="Q219" s="301" t="str">
        <f>IFERROR(INDEX('QoL DATA'!$C$17:$WWY$228,MATCH($B219,'QoL DATA'!$A$17:$A$228,0),MATCH(Q$3,'QoL DATA'!$C$16:$WWY$16,0)),"-")</f>
        <v>-</v>
      </c>
      <c r="R219" s="301" t="str">
        <f>IFERROR(INDEX('QoL DATA'!$C$17:$WWY$228,MATCH($B219,'QoL DATA'!$A$17:$A$228,0),MATCH(R$3,'QoL DATA'!$C$16:$WWY$16,0)),"-")</f>
        <v>-</v>
      </c>
      <c r="S219" s="301">
        <f>IFERROR(INDEX('QoL DATA'!$C$17:$WWY$228,MATCH($B219,'QoL DATA'!$A$17:$A$228,0),MATCH(S$3,'QoL DATA'!$C$16:$WWY$16,0)),"-")</f>
        <v>148.14814814814815</v>
      </c>
      <c r="T219" s="301">
        <f>IFERROR(INDEX('QoL DATA'!$C$17:$WWY$228,MATCH($B219,'QoL DATA'!$A$17:$A$228,0),MATCH(T$3,'QoL DATA'!$C$16:$WWY$16,0)),"-")</f>
        <v>3.192738520242242</v>
      </c>
      <c r="U219" s="301">
        <f>IFERROR(INDEX('QoL DATA'!$C$17:$WWY$228,MATCH($B219,'QoL DATA'!$A$17:$A$228,0),MATCH(U$3,'QoL DATA'!$C$16:$WWY$16,0)),"-")</f>
        <v>26.094568953844899</v>
      </c>
      <c r="V219" s="301">
        <f>IFERROR(INDEX('QoL DATA'!$C$17:$WWY$228,MATCH($B219,'QoL DATA'!$A$17:$A$228,0),MATCH(V$3,'QoL DATA'!$C$16:$WWY$16,0)),"-")</f>
        <v>0.66696080019199999</v>
      </c>
      <c r="W219" s="301">
        <f>IFERROR(INDEX('QoL DATA'!$C$17:$WWY$228,MATCH($B219,'QoL DATA'!$A$17:$A$228,0),MATCH(W$3,'QoL DATA'!$C$16:$WWY$16,0)),"-")</f>
        <v>0</v>
      </c>
      <c r="X219" s="301" t="str">
        <f>IFERROR(INDEX('QoL DATA'!$C$17:$WWY$228,MATCH($B219,'QoL DATA'!$A$17:$A$228,0),MATCH(X$3,'QoL DATA'!$C$16:$WWY$16,0)),"-")</f>
        <v>-</v>
      </c>
      <c r="Y219" s="301">
        <f>IFERROR(INDEX('QoL DATA'!$C$17:$WWY$228,MATCH($B219,'QoL DATA'!$A$17:$A$228,0),MATCH(Y$3,'QoL DATA'!$C$16:$WWY$16,0)),"-")</f>
        <v>1355.67</v>
      </c>
      <c r="Z219" s="301">
        <f>IFERROR(INDEX('QoL DATA'!$C$17:$WWY$228,MATCH($B219,'QoL DATA'!$A$17:$A$228,0),MATCH(Z$3,'QoL DATA'!$C$16:$WWY$16,0)),"-")</f>
        <v>5.66</v>
      </c>
      <c r="AA219" s="301">
        <f>IFERROR(INDEX('QoL DATA'!$C$17:$WWY$228,MATCH($B219,'QoL DATA'!$A$17:$A$228,0),MATCH(AA$3,'QoL DATA'!$C$16:$WWY$16,0)),"-")</f>
        <v>0</v>
      </c>
      <c r="AB219" s="301">
        <f>IFERROR(INDEX('QoL DATA'!$C$17:$WWY$228,MATCH($B219,'QoL DATA'!$A$17:$A$228,0),MATCH(AB$3,'QoL DATA'!$C$16:$WWY$16,0)),"-")</f>
        <v>0.28999999999999998</v>
      </c>
      <c r="AC219" s="301">
        <f>IFERROR(INDEX('QoL DATA'!$C$17:$WWY$228,MATCH($B219,'QoL DATA'!$A$17:$A$228,0),MATCH(AC$3,'QoL DATA'!$C$16:$WWY$16,0)),"-")</f>
        <v>8498.83</v>
      </c>
      <c r="AD219" s="301">
        <f>IFERROR(INDEX('QoL DATA'!$C$17:$WWY$228,MATCH($B219,'QoL DATA'!$A$17:$A$228,0),MATCH(AD$3,'QoL DATA'!$C$16:$WWY$16,0)),"-")</f>
        <v>6.3336063336063324</v>
      </c>
      <c r="AE219" s="301">
        <f>IFERROR(INDEX('QoL DATA'!$C$17:$WWY$228,MATCH($B219,'QoL DATA'!$A$17:$A$228,0),MATCH(AE$3,'QoL DATA'!$C$16:$WWY$16,0)),"-")</f>
        <v>17.906683480453971</v>
      </c>
      <c r="AF219" s="301">
        <f>IFERROR(INDEX('QoL DATA'!$C$17:$WWY$228,MATCH($B219,'QoL DATA'!$A$17:$A$228,0),MATCH(AF$3,'QoL DATA'!$C$16:$WWY$16,0)),"-")</f>
        <v>16.5</v>
      </c>
      <c r="AG219" s="301">
        <f>IFERROR(INDEX('QoL DATA'!$C$17:$WWY$228,MATCH($B219,'QoL DATA'!$A$17:$A$228,0),MATCH(AG$3,'QoL DATA'!$C$16:$WWY$16,0)),"-")</f>
        <v>18.27</v>
      </c>
      <c r="AH219" s="301" t="str">
        <f>IFERROR(INDEX('QoL DATA'!$C$17:$WWY$228,MATCH($B219,'QoL DATA'!$A$17:$A$228,0),MATCH(AH$3,'QoL DATA'!$C$16:$WWY$16,0)),"-")</f>
        <v>-</v>
      </c>
      <c r="AI219" s="301">
        <f>IFERROR(INDEX('QoL DATA'!$C$17:$WWY$228,MATCH($B219,'QoL DATA'!$A$17:$A$228,0),MATCH(AI$3,'QoL DATA'!$C$16:$WWY$16,0)),"-")</f>
        <v>22.139130594277329</v>
      </c>
      <c r="AJ219" s="301">
        <f>IFERROR(INDEX('QoL DATA'!$C$17:$WWY$228,MATCH($B219,'QoL DATA'!$A$17:$A$228,0),MATCH(AJ$3,'QoL DATA'!$C$16:$WWY$16,0)),"-")</f>
        <v>93.950636520029505</v>
      </c>
      <c r="AK219" s="301">
        <f>IFERROR(INDEX('QoL DATA'!$C$17:$WWY$228,MATCH($B219,'QoL DATA'!$A$17:$A$228,0),MATCH(AK$3,'QoL DATA'!$C$16:$WWY$16,0)),"-")</f>
        <v>89.09</v>
      </c>
      <c r="AL219" s="301">
        <f>IFERROR(INDEX('QoL DATA'!$C$17:$WWY$228,MATCH($B219,'QoL DATA'!$A$17:$A$228,0),MATCH(AL$3,'QoL DATA'!$C$16:$WWY$16,0)),"-")</f>
        <v>16.37</v>
      </c>
      <c r="AM219" s="301">
        <f>IFERROR(INDEX('QoL DATA'!$C$17:$WWY$228,MATCH($B219,'QoL DATA'!$A$17:$A$228,0),MATCH(AM$3,'QoL DATA'!$C$16:$WWY$16,0)),"-")</f>
        <v>7.3</v>
      </c>
      <c r="AN219" s="301">
        <f>IFERROR(INDEX('QoL DATA'!$C$17:$WWY$228,MATCH($B219,'QoL DATA'!$A$17:$A$228,0),MATCH(AN$3,'QoL DATA'!$C$16:$WWY$16,0)),"-")</f>
        <v>59.09</v>
      </c>
      <c r="AO219" s="301">
        <f>IFERROR(INDEX('QoL DATA'!$C$17:$WWY$228,MATCH($B219,'QoL DATA'!$A$17:$A$228,0),MATCH(AO$3,'QoL DATA'!$C$16:$WWY$16,0)),"-")</f>
        <v>2.777902270103886</v>
      </c>
      <c r="AP219" s="301">
        <f>IFERROR(INDEX('QoL DATA'!$C$17:$WWY$228,MATCH($B219,'QoL DATA'!$A$17:$A$228,0),MATCH(AP$3,'QoL DATA'!$C$16:$WWY$16,0)),"-")</f>
        <v>75.23</v>
      </c>
      <c r="AQ219" s="301">
        <f>IFERROR(INDEX('QoL DATA'!$C$17:$WWY$228,MATCH($B219,'QoL DATA'!$A$17:$A$228,0),MATCH(AQ$3,'QoL DATA'!$C$16:$WWY$16,0)),"-")</f>
        <v>54.803293687099732</v>
      </c>
      <c r="AR219" s="301">
        <f>IFERROR(INDEX('QoL DATA'!$C$17:$WWY$228,MATCH($B219,'QoL DATA'!$A$17:$A$228,0),MATCH(AR$3,'QoL DATA'!$C$16:$WWY$16,0)),"-")</f>
        <v>3.57</v>
      </c>
      <c r="AS219" s="301">
        <f>IFERROR(INDEX('QoL DATA'!$C$17:$WWY$228,MATCH($B219,'QoL DATA'!$A$17:$A$228,0),MATCH(AS$3,'QoL DATA'!$C$16:$WWY$16,0)),"-")</f>
        <v>10.965487404665897</v>
      </c>
      <c r="AT219" s="301">
        <f>IFERROR(INDEX('QoL DATA'!$C$17:$WWY$228,MATCH($B219,'QoL DATA'!$A$17:$A$228,0),MATCH(AT$3,'QoL DATA'!$C$16:$WWY$16,0)),"-")</f>
        <v>24.323528246743418</v>
      </c>
      <c r="AU219" s="327"/>
    </row>
    <row r="220" spans="1:47">
      <c r="A220" s="325" t="str">
        <f>'TQoL Indexes'!B198</f>
        <v>Trzin</v>
      </c>
      <c r="B220" s="326">
        <f>'TQoL Indexes'!C198</f>
        <v>186</v>
      </c>
      <c r="C220" s="301">
        <f>IFERROR(INDEX('QoL DATA'!$C$17:$WWY$228,MATCH($B220,'QoL DATA'!$A$17:$A$228,0),MATCH(C$3,'QoL DATA'!$C$16:$WWY$16,0)),"-")</f>
        <v>99.778614124418866</v>
      </c>
      <c r="D220" s="301">
        <f>IFERROR(INDEX('QoL DATA'!$C$17:$WWY$228,MATCH($B220,'QoL DATA'!$A$17:$A$228,0),MATCH(D$3,'QoL DATA'!$C$16:$WWY$16,0)),"-")</f>
        <v>104.1</v>
      </c>
      <c r="E220" s="301">
        <f>IFERROR(INDEX('QoL DATA'!$C$17:$WWY$228,MATCH($B220,'QoL DATA'!$A$17:$A$228,0),MATCH(E$3,'QoL DATA'!$C$16:$WWY$16,0)),"-")</f>
        <v>572.20000000000005</v>
      </c>
      <c r="F220" s="301">
        <f>IFERROR(INDEX('QoL DATA'!$C$17:$WWY$228,MATCH($B220,'QoL DATA'!$A$17:$A$228,0),MATCH(F$3,'QoL DATA'!$C$16:$WWY$16,0)),"-")</f>
        <v>100</v>
      </c>
      <c r="G220" s="301">
        <f>IFERROR(INDEX('QoL DATA'!$C$17:$WWY$228,MATCH($B220,'QoL DATA'!$A$17:$A$228,0),MATCH(G$3,'QoL DATA'!$C$16:$WWY$16,0)),"-")</f>
        <v>100</v>
      </c>
      <c r="H220" s="301">
        <f>IFERROR(INDEX('QoL DATA'!$C$17:$WWY$228,MATCH($B220,'QoL DATA'!$A$17:$A$228,0),MATCH(H$3,'QoL DATA'!$C$16:$WWY$16,0)),"-")</f>
        <v>2</v>
      </c>
      <c r="I220" s="301">
        <f>IFERROR(INDEX('QoL DATA'!$C$17:$WWY$228,MATCH($B220,'QoL DATA'!$A$17:$A$228,0),MATCH(I$3,'QoL DATA'!$C$16:$WWY$16,0)),"-")</f>
        <v>100</v>
      </c>
      <c r="J220" s="301">
        <f>IFERROR(INDEX('QoL DATA'!$C$17:$WWY$228,MATCH($B220,'QoL DATA'!$A$17:$A$228,0),MATCH(J$3,'QoL DATA'!$C$16:$WWY$16,0)),"-")</f>
        <v>100</v>
      </c>
      <c r="K220" s="301">
        <f>IFERROR(INDEX('QoL DATA'!$C$17:$WWY$228,MATCH($B220,'QoL DATA'!$A$17:$A$228,0),MATCH(K$3,'QoL DATA'!$C$16:$WWY$16,0)),"-")</f>
        <v>96.92</v>
      </c>
      <c r="L220" s="301">
        <f>IFERROR(INDEX('QoL DATA'!$C$17:$WWY$228,MATCH($B220,'QoL DATA'!$A$17:$A$228,0),MATCH(L$3,'QoL DATA'!$C$16:$WWY$16,0)),"-")</f>
        <v>0</v>
      </c>
      <c r="M220" s="301">
        <f>IFERROR(INDEX('QoL DATA'!$C$17:$WWY$228,MATCH($B220,'QoL DATA'!$A$17:$A$228,0),MATCH(M$3,'QoL DATA'!$C$16:$WWY$16,0)),"-")</f>
        <v>24.7</v>
      </c>
      <c r="N220" s="301">
        <f>IFERROR(INDEX('QoL DATA'!$C$17:$WWY$228,MATCH($B220,'QoL DATA'!$A$17:$A$228,0),MATCH(N$3,'QoL DATA'!$C$16:$WWY$16,0)),"-")</f>
        <v>340</v>
      </c>
      <c r="O220" s="301">
        <f>IFERROR(INDEX('QoL DATA'!$C$17:$WWY$228,MATCH($B220,'QoL DATA'!$A$17:$A$228,0),MATCH(O$3,'QoL DATA'!$C$16:$WWY$16,0)),"-")</f>
        <v>6.0470603206922888</v>
      </c>
      <c r="P220" s="301">
        <f>IFERROR(INDEX('QoL DATA'!$C$17:$WWY$228,MATCH($B220,'QoL DATA'!$A$17:$A$228,0),MATCH(P$3,'QoL DATA'!$C$16:$WWY$16,0)),"-")</f>
        <v>100</v>
      </c>
      <c r="Q220" s="301" t="str">
        <f>IFERROR(INDEX('QoL DATA'!$C$17:$WWY$228,MATCH($B220,'QoL DATA'!$A$17:$A$228,0),MATCH(Q$3,'QoL DATA'!$C$16:$WWY$16,0)),"-")</f>
        <v>-</v>
      </c>
      <c r="R220" s="301" t="str">
        <f>IFERROR(INDEX('QoL DATA'!$C$17:$WWY$228,MATCH($B220,'QoL DATA'!$A$17:$A$228,0),MATCH(R$3,'QoL DATA'!$C$16:$WWY$16,0)),"-")</f>
        <v>-</v>
      </c>
      <c r="S220" s="301">
        <f>IFERROR(INDEX('QoL DATA'!$C$17:$WWY$228,MATCH($B220,'QoL DATA'!$A$17:$A$228,0),MATCH(S$3,'QoL DATA'!$C$16:$WWY$16,0)),"-")</f>
        <v>127.45347947998981</v>
      </c>
      <c r="T220" s="301">
        <f>IFERROR(INDEX('QoL DATA'!$C$17:$WWY$228,MATCH($B220,'QoL DATA'!$A$17:$A$228,0),MATCH(T$3,'QoL DATA'!$C$16:$WWY$16,0)),"-")</f>
        <v>7.1636810386333076</v>
      </c>
      <c r="U220" s="301">
        <f>IFERROR(INDEX('QoL DATA'!$C$17:$WWY$228,MATCH($B220,'QoL DATA'!$A$17:$A$228,0),MATCH(U$3,'QoL DATA'!$C$16:$WWY$16,0)),"-")</f>
        <v>46.571636075237002</v>
      </c>
      <c r="V220" s="301">
        <f>IFERROR(INDEX('QoL DATA'!$C$17:$WWY$228,MATCH($B220,'QoL DATA'!$A$17:$A$228,0),MATCH(V$3,'QoL DATA'!$C$16:$WWY$16,0)),"-")</f>
        <v>2.4848827518999999</v>
      </c>
      <c r="W220" s="301">
        <f>IFERROR(INDEX('QoL DATA'!$C$17:$WWY$228,MATCH($B220,'QoL DATA'!$A$17:$A$228,0),MATCH(W$3,'QoL DATA'!$C$16:$WWY$16,0)),"-")</f>
        <v>42.9011059248</v>
      </c>
      <c r="X220" s="301" t="str">
        <f>IFERROR(INDEX('QoL DATA'!$C$17:$WWY$228,MATCH($B220,'QoL DATA'!$A$17:$A$228,0),MATCH(X$3,'QoL DATA'!$C$16:$WWY$16,0)),"-")</f>
        <v>-</v>
      </c>
      <c r="Y220" s="301">
        <f>IFERROR(INDEX('QoL DATA'!$C$17:$WWY$228,MATCH($B220,'QoL DATA'!$A$17:$A$228,0),MATCH(Y$3,'QoL DATA'!$C$16:$WWY$16,0)),"-")</f>
        <v>675.39</v>
      </c>
      <c r="Z220" s="301">
        <f>IFERROR(INDEX('QoL DATA'!$C$17:$WWY$228,MATCH($B220,'QoL DATA'!$A$17:$A$228,0),MATCH(Z$3,'QoL DATA'!$C$16:$WWY$16,0)),"-")</f>
        <v>4.42</v>
      </c>
      <c r="AA220" s="301">
        <f>IFERROR(INDEX('QoL DATA'!$C$17:$WWY$228,MATCH($B220,'QoL DATA'!$A$17:$A$228,0),MATCH(AA$3,'QoL DATA'!$C$16:$WWY$16,0)),"-")</f>
        <v>5.1562338867691029E-2</v>
      </c>
      <c r="AB220" s="301">
        <f>IFERROR(INDEX('QoL DATA'!$C$17:$WWY$228,MATCH($B220,'QoL DATA'!$A$17:$A$228,0),MATCH(AB$3,'QoL DATA'!$C$16:$WWY$16,0)),"-")</f>
        <v>1.85</v>
      </c>
      <c r="AC220" s="301">
        <f>IFERROR(INDEX('QoL DATA'!$C$17:$WWY$228,MATCH($B220,'QoL DATA'!$A$17:$A$228,0),MATCH(AC$3,'QoL DATA'!$C$16:$WWY$16,0)),"-")</f>
        <v>13069.2</v>
      </c>
      <c r="AD220" s="301">
        <f>IFERROR(INDEX('QoL DATA'!$C$17:$WWY$228,MATCH($B220,'QoL DATA'!$A$17:$A$228,0),MATCH(AD$3,'QoL DATA'!$C$16:$WWY$16,0)),"-")</f>
        <v>6.3356085940721059</v>
      </c>
      <c r="AE220" s="301">
        <f>IFERROR(INDEX('QoL DATA'!$C$17:$WWY$228,MATCH($B220,'QoL DATA'!$A$17:$A$228,0),MATCH(AE$3,'QoL DATA'!$C$16:$WWY$16,0)),"-")</f>
        <v>48.667672197083959</v>
      </c>
      <c r="AF220" s="301">
        <f>IFERROR(INDEX('QoL DATA'!$C$17:$WWY$228,MATCH($B220,'QoL DATA'!$A$17:$A$228,0),MATCH(AF$3,'QoL DATA'!$C$16:$WWY$16,0)),"-")</f>
        <v>9.8000000000000007</v>
      </c>
      <c r="AG220" s="301">
        <f>IFERROR(INDEX('QoL DATA'!$C$17:$WWY$228,MATCH($B220,'QoL DATA'!$A$17:$A$228,0),MATCH(AG$3,'QoL DATA'!$C$16:$WWY$16,0)),"-")</f>
        <v>24.54</v>
      </c>
      <c r="AH220" s="301" t="str">
        <f>IFERROR(INDEX('QoL DATA'!$C$17:$WWY$228,MATCH($B220,'QoL DATA'!$A$17:$A$228,0),MATCH(AH$3,'QoL DATA'!$C$16:$WWY$16,0)),"-")</f>
        <v>-</v>
      </c>
      <c r="AI220" s="301">
        <f>IFERROR(INDEX('QoL DATA'!$C$17:$WWY$228,MATCH($B220,'QoL DATA'!$A$17:$A$228,0),MATCH(AI$3,'QoL DATA'!$C$16:$WWY$16,0)),"-")</f>
        <v>0</v>
      </c>
      <c r="AJ220" s="301">
        <f>IFERROR(INDEX('QoL DATA'!$C$17:$WWY$228,MATCH($B220,'QoL DATA'!$A$17:$A$228,0),MATCH(AJ$3,'QoL DATA'!$C$16:$WWY$16,0)),"-")</f>
        <v>94.254286813750639</v>
      </c>
      <c r="AK220" s="301">
        <f>IFERROR(INDEX('QoL DATA'!$C$17:$WWY$228,MATCH($B220,'QoL DATA'!$A$17:$A$228,0),MATCH(AK$3,'QoL DATA'!$C$16:$WWY$16,0)),"-")</f>
        <v>0</v>
      </c>
      <c r="AL220" s="301">
        <f>IFERROR(INDEX('QoL DATA'!$C$17:$WWY$228,MATCH($B220,'QoL DATA'!$A$17:$A$228,0),MATCH(AL$3,'QoL DATA'!$C$16:$WWY$16,0)),"-")</f>
        <v>12.87</v>
      </c>
      <c r="AM220" s="301">
        <f>IFERROR(INDEX('QoL DATA'!$C$17:$WWY$228,MATCH($B220,'QoL DATA'!$A$17:$A$228,0),MATCH(AM$3,'QoL DATA'!$C$16:$WWY$16,0)),"-")</f>
        <v>7.5</v>
      </c>
      <c r="AN220" s="301">
        <f>IFERROR(INDEX('QoL DATA'!$C$17:$WWY$228,MATCH($B220,'QoL DATA'!$A$17:$A$228,0),MATCH(AN$3,'QoL DATA'!$C$16:$WWY$16,0)),"-")</f>
        <v>75.58</v>
      </c>
      <c r="AO220" s="301">
        <f>IFERROR(INDEX('QoL DATA'!$C$17:$WWY$228,MATCH($B220,'QoL DATA'!$A$17:$A$228,0),MATCH(AO$3,'QoL DATA'!$C$16:$WWY$16,0)),"-")</f>
        <v>14.562530218879759</v>
      </c>
      <c r="AP220" s="301">
        <f>IFERROR(INDEX('QoL DATA'!$C$17:$WWY$228,MATCH($B220,'QoL DATA'!$A$17:$A$228,0),MATCH(AP$3,'QoL DATA'!$C$16:$WWY$16,0)),"-")</f>
        <v>60.58</v>
      </c>
      <c r="AQ220" s="301">
        <f>IFERROR(INDEX('QoL DATA'!$C$17:$WWY$228,MATCH($B220,'QoL DATA'!$A$17:$A$228,0),MATCH(AQ$3,'QoL DATA'!$C$16:$WWY$16,0)),"-")</f>
        <v>58.841360727517674</v>
      </c>
      <c r="AR220" s="301">
        <f>IFERROR(INDEX('QoL DATA'!$C$17:$WWY$228,MATCH($B220,'QoL DATA'!$A$17:$A$228,0),MATCH(AR$3,'QoL DATA'!$C$16:$WWY$16,0)),"-")</f>
        <v>3.69</v>
      </c>
      <c r="AS220" s="301">
        <f>IFERROR(INDEX('QoL DATA'!$C$17:$WWY$228,MATCH($B220,'QoL DATA'!$A$17:$A$228,0),MATCH(AS$3,'QoL DATA'!$C$16:$WWY$16,0)),"-")</f>
        <v>8.0046404775009758</v>
      </c>
      <c r="AT220" s="301">
        <f>IFERROR(INDEX('QoL DATA'!$C$17:$WWY$228,MATCH($B220,'QoL DATA'!$A$17:$A$228,0),MATCH(AT$3,'QoL DATA'!$C$16:$WWY$16,0)),"-")</f>
        <v>44.650813643981024</v>
      </c>
      <c r="AU220" s="327"/>
    </row>
    <row r="221" spans="1:47">
      <c r="A221" s="325" t="str">
        <f>'TQoL Indexes'!B199</f>
        <v>Tržič</v>
      </c>
      <c r="B221" s="326">
        <f>'TQoL Indexes'!C199</f>
        <v>131</v>
      </c>
      <c r="C221" s="301">
        <f>IFERROR(INDEX('QoL DATA'!$C$17:$WWY$228,MATCH($B221,'QoL DATA'!$A$17:$A$228,0),MATCH(C$3,'QoL DATA'!$C$16:$WWY$16,0)),"-")</f>
        <v>70.7</v>
      </c>
      <c r="D221" s="301">
        <f>IFERROR(INDEX('QoL DATA'!$C$17:$WWY$228,MATCH($B221,'QoL DATA'!$A$17:$A$228,0),MATCH(D$3,'QoL DATA'!$C$16:$WWY$16,0)),"-")</f>
        <v>82.5</v>
      </c>
      <c r="E221" s="301">
        <f>IFERROR(INDEX('QoL DATA'!$C$17:$WWY$228,MATCH($B221,'QoL DATA'!$A$17:$A$228,0),MATCH(E$3,'QoL DATA'!$C$16:$WWY$16,0)),"-")</f>
        <v>338.29999999999995</v>
      </c>
      <c r="F221" s="301">
        <f>IFERROR(INDEX('QoL DATA'!$C$17:$WWY$228,MATCH($B221,'QoL DATA'!$A$17:$A$228,0),MATCH(F$3,'QoL DATA'!$C$16:$WWY$16,0)),"-")</f>
        <v>89.97972398456406</v>
      </c>
      <c r="G221" s="301">
        <f>IFERROR(INDEX('QoL DATA'!$C$17:$WWY$228,MATCH($B221,'QoL DATA'!$A$17:$A$228,0),MATCH(G$3,'QoL DATA'!$C$16:$WWY$16,0)),"-")</f>
        <v>95.225325397344491</v>
      </c>
      <c r="H221" s="301">
        <f>IFERROR(INDEX('QoL DATA'!$C$17:$WWY$228,MATCH($B221,'QoL DATA'!$A$17:$A$228,0),MATCH(H$3,'QoL DATA'!$C$16:$WWY$16,0)),"-")</f>
        <v>4</v>
      </c>
      <c r="I221" s="301">
        <f>IFERROR(INDEX('QoL DATA'!$C$17:$WWY$228,MATCH($B221,'QoL DATA'!$A$17:$A$228,0),MATCH(I$3,'QoL DATA'!$C$16:$WWY$16,0)),"-")</f>
        <v>77.830499538684592</v>
      </c>
      <c r="J221" s="301">
        <f>IFERROR(INDEX('QoL DATA'!$C$17:$WWY$228,MATCH($B221,'QoL DATA'!$A$17:$A$228,0),MATCH(J$3,'QoL DATA'!$C$16:$WWY$16,0)),"-")</f>
        <v>59.565700830662571</v>
      </c>
      <c r="K221" s="301">
        <f>IFERROR(INDEX('QoL DATA'!$C$17:$WWY$228,MATCH($B221,'QoL DATA'!$A$17:$A$228,0),MATCH(K$3,'QoL DATA'!$C$16:$WWY$16,0)),"-")</f>
        <v>65.459999999999994</v>
      </c>
      <c r="L221" s="301">
        <f>IFERROR(INDEX('QoL DATA'!$C$17:$WWY$228,MATCH($B221,'QoL DATA'!$A$17:$A$228,0),MATCH(L$3,'QoL DATA'!$C$16:$WWY$16,0)),"-")</f>
        <v>1.4348206474190726</v>
      </c>
      <c r="M221" s="301">
        <f>IFERROR(INDEX('QoL DATA'!$C$17:$WWY$228,MATCH($B221,'QoL DATA'!$A$17:$A$228,0),MATCH(M$3,'QoL DATA'!$C$16:$WWY$16,0)),"-")</f>
        <v>33.299999999999997</v>
      </c>
      <c r="N221" s="301">
        <f>IFERROR(INDEX('QoL DATA'!$C$17:$WWY$228,MATCH($B221,'QoL DATA'!$A$17:$A$228,0),MATCH(N$3,'QoL DATA'!$C$16:$WWY$16,0)),"-")</f>
        <v>51.8</v>
      </c>
      <c r="O221" s="301">
        <f>IFERROR(INDEX('QoL DATA'!$C$17:$WWY$228,MATCH($B221,'QoL DATA'!$A$17:$A$228,0),MATCH(O$3,'QoL DATA'!$C$16:$WWY$16,0)),"-")</f>
        <v>1.0573885222955408</v>
      </c>
      <c r="P221" s="301">
        <f>IFERROR(INDEX('QoL DATA'!$C$17:$WWY$228,MATCH($B221,'QoL DATA'!$A$17:$A$228,0),MATCH(P$3,'QoL DATA'!$C$16:$WWY$16,0)),"-")</f>
        <v>68.912289881614228</v>
      </c>
      <c r="Q221" s="301" t="str">
        <f>IFERROR(INDEX('QoL DATA'!$C$17:$WWY$228,MATCH($B221,'QoL DATA'!$A$17:$A$228,0),MATCH(Q$3,'QoL DATA'!$C$16:$WWY$16,0)),"-")</f>
        <v>-</v>
      </c>
      <c r="R221" s="301" t="str">
        <f>IFERROR(INDEX('QoL DATA'!$C$17:$WWY$228,MATCH($B221,'QoL DATA'!$A$17:$A$228,0),MATCH(R$3,'QoL DATA'!$C$16:$WWY$16,0)),"-")</f>
        <v>-</v>
      </c>
      <c r="S221" s="301">
        <f>IFERROR(INDEX('QoL DATA'!$C$17:$WWY$228,MATCH($B221,'QoL DATA'!$A$17:$A$228,0),MATCH(S$3,'QoL DATA'!$C$16:$WWY$16,0)),"-")</f>
        <v>107.49798441279225</v>
      </c>
      <c r="T221" s="301">
        <f>IFERROR(INDEX('QoL DATA'!$C$17:$WWY$228,MATCH($B221,'QoL DATA'!$A$17:$A$228,0),MATCH(T$3,'QoL DATA'!$C$16:$WWY$16,0)),"-")</f>
        <v>4.2299979947864443</v>
      </c>
      <c r="U221" s="301">
        <f>IFERROR(INDEX('QoL DATA'!$C$17:$WWY$228,MATCH($B221,'QoL DATA'!$A$17:$A$228,0),MATCH(U$3,'QoL DATA'!$C$16:$WWY$16,0)),"-")</f>
        <v>80.381730932286658</v>
      </c>
      <c r="V221" s="301">
        <f>IFERROR(INDEX('QoL DATA'!$C$17:$WWY$228,MATCH($B221,'QoL DATA'!$A$17:$A$228,0),MATCH(V$3,'QoL DATA'!$C$16:$WWY$16,0)),"-")</f>
        <v>0.52983500935399996</v>
      </c>
      <c r="W221" s="301">
        <f>IFERROR(INDEX('QoL DATA'!$C$17:$WWY$228,MATCH($B221,'QoL DATA'!$A$17:$A$228,0),MATCH(W$3,'QoL DATA'!$C$16:$WWY$16,0)),"-")</f>
        <v>83.438497502399997</v>
      </c>
      <c r="X221" s="301" t="str">
        <f>IFERROR(INDEX('QoL DATA'!$C$17:$WWY$228,MATCH($B221,'QoL DATA'!$A$17:$A$228,0),MATCH(X$3,'QoL DATA'!$C$16:$WWY$16,0)),"-")</f>
        <v>-</v>
      </c>
      <c r="Y221" s="301">
        <f>IFERROR(INDEX('QoL DATA'!$C$17:$WWY$228,MATCH($B221,'QoL DATA'!$A$17:$A$228,0),MATCH(Y$3,'QoL DATA'!$C$16:$WWY$16,0)),"-")</f>
        <v>871.97</v>
      </c>
      <c r="Z221" s="301">
        <f>IFERROR(INDEX('QoL DATA'!$C$17:$WWY$228,MATCH($B221,'QoL DATA'!$A$17:$A$228,0),MATCH(Z$3,'QoL DATA'!$C$16:$WWY$16,0)),"-")</f>
        <v>5.42</v>
      </c>
      <c r="AA221" s="301">
        <f>IFERROR(INDEX('QoL DATA'!$C$17:$WWY$228,MATCH($B221,'QoL DATA'!$A$17:$A$228,0),MATCH(AA$3,'QoL DATA'!$C$16:$WWY$16,0)),"-")</f>
        <v>2.6716894428191668E-2</v>
      </c>
      <c r="AB221" s="301">
        <f>IFERROR(INDEX('QoL DATA'!$C$17:$WWY$228,MATCH($B221,'QoL DATA'!$A$17:$A$228,0),MATCH(AB$3,'QoL DATA'!$C$16:$WWY$16,0)),"-")</f>
        <v>1.34</v>
      </c>
      <c r="AC221" s="301">
        <f>IFERROR(INDEX('QoL DATA'!$C$17:$WWY$228,MATCH($B221,'QoL DATA'!$A$17:$A$228,0),MATCH(AC$3,'QoL DATA'!$C$16:$WWY$16,0)),"-")</f>
        <v>10346.870000000001</v>
      </c>
      <c r="AD221" s="301">
        <f>IFERROR(INDEX('QoL DATA'!$C$17:$WWY$228,MATCH($B221,'QoL DATA'!$A$17:$A$228,0),MATCH(AD$3,'QoL DATA'!$C$16:$WWY$16,0)),"-")</f>
        <v>7.0680753992075882</v>
      </c>
      <c r="AE221" s="301">
        <f>IFERROR(INDEX('QoL DATA'!$C$17:$WWY$228,MATCH($B221,'QoL DATA'!$A$17:$A$228,0),MATCH(AE$3,'QoL DATA'!$C$16:$WWY$16,0)),"-")</f>
        <v>27.180054040776223</v>
      </c>
      <c r="AF221" s="301">
        <f>IFERROR(INDEX('QoL DATA'!$C$17:$WWY$228,MATCH($B221,'QoL DATA'!$A$17:$A$228,0),MATCH(AF$3,'QoL DATA'!$C$16:$WWY$16,0)),"-")</f>
        <v>9.1999999999999993</v>
      </c>
      <c r="AG221" s="301">
        <f>IFERROR(INDEX('QoL DATA'!$C$17:$WWY$228,MATCH($B221,'QoL DATA'!$A$17:$A$228,0),MATCH(AG$3,'QoL DATA'!$C$16:$WWY$16,0)),"-")</f>
        <v>18.7</v>
      </c>
      <c r="AH221" s="301" t="str">
        <f>IFERROR(INDEX('QoL DATA'!$C$17:$WWY$228,MATCH($B221,'QoL DATA'!$A$17:$A$228,0),MATCH(AH$3,'QoL DATA'!$C$16:$WWY$16,0)),"-")</f>
        <v>-</v>
      </c>
      <c r="AI221" s="301">
        <f>IFERROR(INDEX('QoL DATA'!$C$17:$WWY$228,MATCH($B221,'QoL DATA'!$A$17:$A$228,0),MATCH(AI$3,'QoL DATA'!$C$16:$WWY$16,0)),"-")</f>
        <v>722.90518702651514</v>
      </c>
      <c r="AJ221" s="301">
        <f>IFERROR(INDEX('QoL DATA'!$C$17:$WWY$228,MATCH($B221,'QoL DATA'!$A$17:$A$228,0),MATCH(AJ$3,'QoL DATA'!$C$16:$WWY$16,0)),"-")</f>
        <v>114.51937521009344</v>
      </c>
      <c r="AK221" s="301">
        <f>IFERROR(INDEX('QoL DATA'!$C$17:$WWY$228,MATCH($B221,'QoL DATA'!$A$17:$A$228,0),MATCH(AK$3,'QoL DATA'!$C$16:$WWY$16,0)),"-")</f>
        <v>12.46</v>
      </c>
      <c r="AL221" s="301">
        <f>IFERROR(INDEX('QoL DATA'!$C$17:$WWY$228,MATCH($B221,'QoL DATA'!$A$17:$A$228,0),MATCH(AL$3,'QoL DATA'!$C$16:$WWY$16,0)),"-")</f>
        <v>12.73</v>
      </c>
      <c r="AM221" s="301">
        <f>IFERROR(INDEX('QoL DATA'!$C$17:$WWY$228,MATCH($B221,'QoL DATA'!$A$17:$A$228,0),MATCH(AM$3,'QoL DATA'!$C$16:$WWY$16,0)),"-")</f>
        <v>7.6</v>
      </c>
      <c r="AN221" s="301">
        <f>IFERROR(INDEX('QoL DATA'!$C$17:$WWY$228,MATCH($B221,'QoL DATA'!$A$17:$A$228,0),MATCH(AN$3,'QoL DATA'!$C$16:$WWY$16,0)),"-")</f>
        <v>65.010000000000005</v>
      </c>
      <c r="AO221" s="301">
        <f>IFERROR(INDEX('QoL DATA'!$C$17:$WWY$228,MATCH($B221,'QoL DATA'!$A$17:$A$228,0),MATCH(AO$3,'QoL DATA'!$C$16:$WWY$16,0)),"-")</f>
        <v>2.1242872489876872</v>
      </c>
      <c r="AP221" s="301">
        <f>IFERROR(INDEX('QoL DATA'!$C$17:$WWY$228,MATCH($B221,'QoL DATA'!$A$17:$A$228,0),MATCH(AP$3,'QoL DATA'!$C$16:$WWY$16,0)),"-")</f>
        <v>77.25</v>
      </c>
      <c r="AQ221" s="301">
        <f>IFERROR(INDEX('QoL DATA'!$C$17:$WWY$228,MATCH($B221,'QoL DATA'!$A$17:$A$228,0),MATCH(AQ$3,'QoL DATA'!$C$16:$WWY$16,0)),"-")</f>
        <v>48.867955709800029</v>
      </c>
      <c r="AR221" s="301">
        <f>IFERROR(INDEX('QoL DATA'!$C$17:$WWY$228,MATCH($B221,'QoL DATA'!$A$17:$A$228,0),MATCH(AR$3,'QoL DATA'!$C$16:$WWY$16,0)),"-")</f>
        <v>3.78</v>
      </c>
      <c r="AS221" s="301">
        <f>IFERROR(INDEX('QoL DATA'!$C$17:$WWY$228,MATCH($B221,'QoL DATA'!$A$17:$A$228,0),MATCH(AS$3,'QoL DATA'!$C$16:$WWY$16,0)),"-")</f>
        <v>1.1199073532103856</v>
      </c>
      <c r="AT221" s="301">
        <f>IFERROR(INDEX('QoL DATA'!$C$17:$WWY$228,MATCH($B221,'QoL DATA'!$A$17:$A$228,0),MATCH(AT$3,'QoL DATA'!$C$16:$WWY$16,0)),"-")</f>
        <v>72.666777804466037</v>
      </c>
      <c r="AU221" s="327"/>
    </row>
    <row r="222" spans="1:47">
      <c r="A222" s="325" t="str">
        <f>'TQoL Indexes'!B200</f>
        <v>Turnišče</v>
      </c>
      <c r="B222" s="326">
        <f>'TQoL Indexes'!C200</f>
        <v>132</v>
      </c>
      <c r="C222" s="301">
        <f>IFERROR(INDEX('QoL DATA'!$C$17:$WWY$228,MATCH($B222,'QoL DATA'!$A$17:$A$228,0),MATCH(C$3,'QoL DATA'!$C$16:$WWY$16,0)),"-")</f>
        <v>98.385093167701868</v>
      </c>
      <c r="D222" s="301">
        <f>IFERROR(INDEX('QoL DATA'!$C$17:$WWY$228,MATCH($B222,'QoL DATA'!$A$17:$A$228,0),MATCH(D$3,'QoL DATA'!$C$16:$WWY$16,0)),"-")</f>
        <v>106.4</v>
      </c>
      <c r="E222" s="301">
        <f>IFERROR(INDEX('QoL DATA'!$C$17:$WWY$228,MATCH($B222,'QoL DATA'!$A$17:$A$228,0),MATCH(E$3,'QoL DATA'!$C$16:$WWY$16,0)),"-")</f>
        <v>416.1</v>
      </c>
      <c r="F222" s="301">
        <f>IFERROR(INDEX('QoL DATA'!$C$17:$WWY$228,MATCH($B222,'QoL DATA'!$A$17:$A$228,0),MATCH(F$3,'QoL DATA'!$C$16:$WWY$16,0)),"-")</f>
        <v>0</v>
      </c>
      <c r="G222" s="301">
        <f>IFERROR(INDEX('QoL DATA'!$C$17:$WWY$228,MATCH($B222,'QoL DATA'!$A$17:$A$228,0),MATCH(G$3,'QoL DATA'!$C$16:$WWY$16,0)),"-")</f>
        <v>99.246467817896388</v>
      </c>
      <c r="H222" s="301">
        <f>IFERROR(INDEX('QoL DATA'!$C$17:$WWY$228,MATCH($B222,'QoL DATA'!$A$17:$A$228,0),MATCH(H$3,'QoL DATA'!$C$16:$WWY$16,0)),"-")</f>
        <v>4</v>
      </c>
      <c r="I222" s="301">
        <f>IFERROR(INDEX('QoL DATA'!$C$17:$WWY$228,MATCH($B222,'QoL DATA'!$A$17:$A$228,0),MATCH(I$3,'QoL DATA'!$C$16:$WWY$16,0)),"-")</f>
        <v>80.261927034611787</v>
      </c>
      <c r="J222" s="301">
        <f>IFERROR(INDEX('QoL DATA'!$C$17:$WWY$228,MATCH($B222,'QoL DATA'!$A$17:$A$228,0),MATCH(J$3,'QoL DATA'!$C$16:$WWY$16,0)),"-")</f>
        <v>100</v>
      </c>
      <c r="K222" s="301">
        <f>IFERROR(INDEX('QoL DATA'!$C$17:$WWY$228,MATCH($B222,'QoL DATA'!$A$17:$A$228,0),MATCH(K$3,'QoL DATA'!$C$16:$WWY$16,0)),"-")</f>
        <v>0.85</v>
      </c>
      <c r="L222" s="301">
        <f>IFERROR(INDEX('QoL DATA'!$C$17:$WWY$228,MATCH($B222,'QoL DATA'!$A$17:$A$228,0),MATCH(L$3,'QoL DATA'!$C$16:$WWY$16,0)),"-")</f>
        <v>0</v>
      </c>
      <c r="M222" s="301">
        <f>IFERROR(INDEX('QoL DATA'!$C$17:$WWY$228,MATCH($B222,'QoL DATA'!$A$17:$A$228,0),MATCH(M$3,'QoL DATA'!$C$16:$WWY$16,0)),"-")</f>
        <v>26.2</v>
      </c>
      <c r="N222" s="301">
        <f>IFERROR(INDEX('QoL DATA'!$C$17:$WWY$228,MATCH($B222,'QoL DATA'!$A$17:$A$228,0),MATCH(N$3,'QoL DATA'!$C$16:$WWY$16,0)),"-")</f>
        <v>62.1</v>
      </c>
      <c r="O222" s="301">
        <f>IFERROR(INDEX('QoL DATA'!$C$17:$WWY$228,MATCH($B222,'QoL DATA'!$A$17:$A$228,0),MATCH(O$3,'QoL DATA'!$C$16:$WWY$16,0)),"-")</f>
        <v>1.0560288130284998</v>
      </c>
      <c r="P222" s="301">
        <f>IFERROR(INDEX('QoL DATA'!$C$17:$WWY$228,MATCH($B222,'QoL DATA'!$A$17:$A$228,0),MATCH(P$3,'QoL DATA'!$C$16:$WWY$16,0)),"-")</f>
        <v>78.021978021978029</v>
      </c>
      <c r="Q222" s="301" t="str">
        <f>IFERROR(INDEX('QoL DATA'!$C$17:$WWY$228,MATCH($B222,'QoL DATA'!$A$17:$A$228,0),MATCH(Q$3,'QoL DATA'!$C$16:$WWY$16,0)),"-")</f>
        <v>-</v>
      </c>
      <c r="R222" s="301" t="str">
        <f>IFERROR(INDEX('QoL DATA'!$C$17:$WWY$228,MATCH($B222,'QoL DATA'!$A$17:$A$228,0),MATCH(R$3,'QoL DATA'!$C$16:$WWY$16,0)),"-")</f>
        <v>-</v>
      </c>
      <c r="S222" s="301">
        <f>IFERROR(INDEX('QoL DATA'!$C$17:$WWY$228,MATCH($B222,'QoL DATA'!$A$17:$A$228,0),MATCH(S$3,'QoL DATA'!$C$16:$WWY$16,0)),"-")</f>
        <v>0</v>
      </c>
      <c r="T222" s="301">
        <f>IFERROR(INDEX('QoL DATA'!$C$17:$WWY$228,MATCH($B222,'QoL DATA'!$A$17:$A$228,0),MATCH(T$3,'QoL DATA'!$C$16:$WWY$16,0)),"-")</f>
        <v>3.6740810219304123</v>
      </c>
      <c r="U222" s="301">
        <f>IFERROR(INDEX('QoL DATA'!$C$17:$WWY$228,MATCH($B222,'QoL DATA'!$A$17:$A$228,0),MATCH(U$3,'QoL DATA'!$C$16:$WWY$16,0)),"-")</f>
        <v>13.590412199614999</v>
      </c>
      <c r="V222" s="301">
        <f>IFERROR(INDEX('QoL DATA'!$C$17:$WWY$228,MATCH($B222,'QoL DATA'!$A$17:$A$228,0),MATCH(V$3,'QoL DATA'!$C$16:$WWY$16,0)),"-")</f>
        <v>1.4015133236099999</v>
      </c>
      <c r="W222" s="301">
        <f>IFERROR(INDEX('QoL DATA'!$C$17:$WWY$228,MATCH($B222,'QoL DATA'!$A$17:$A$228,0),MATCH(W$3,'QoL DATA'!$C$16:$WWY$16,0)),"-")</f>
        <v>34.425929183500003</v>
      </c>
      <c r="X222" s="301" t="str">
        <f>IFERROR(INDEX('QoL DATA'!$C$17:$WWY$228,MATCH($B222,'QoL DATA'!$A$17:$A$228,0),MATCH(X$3,'QoL DATA'!$C$16:$WWY$16,0)),"-")</f>
        <v>-</v>
      </c>
      <c r="Y222" s="301">
        <f>IFERROR(INDEX('QoL DATA'!$C$17:$WWY$228,MATCH($B222,'QoL DATA'!$A$17:$A$228,0),MATCH(Y$3,'QoL DATA'!$C$16:$WWY$16,0)),"-")</f>
        <v>1014.39</v>
      </c>
      <c r="Z222" s="301">
        <f>IFERROR(INDEX('QoL DATA'!$C$17:$WWY$228,MATCH($B222,'QoL DATA'!$A$17:$A$228,0),MATCH(Z$3,'QoL DATA'!$C$16:$WWY$16,0)),"-")</f>
        <v>6.51</v>
      </c>
      <c r="AA222" s="301">
        <f>IFERROR(INDEX('QoL DATA'!$C$17:$WWY$228,MATCH($B222,'QoL DATA'!$A$17:$A$228,0),MATCH(AA$3,'QoL DATA'!$C$16:$WWY$16,0)),"-")</f>
        <v>4.3734009752640444E-3</v>
      </c>
      <c r="AB222" s="301">
        <f>IFERROR(INDEX('QoL DATA'!$C$17:$WWY$228,MATCH($B222,'QoL DATA'!$A$17:$A$228,0),MATCH(AB$3,'QoL DATA'!$C$16:$WWY$16,0)),"-")</f>
        <v>1.4</v>
      </c>
      <c r="AC222" s="301">
        <f>IFERROR(INDEX('QoL DATA'!$C$17:$WWY$228,MATCH($B222,'QoL DATA'!$A$17:$A$228,0),MATCH(AC$3,'QoL DATA'!$C$16:$WWY$16,0)),"-")</f>
        <v>8634.36</v>
      </c>
      <c r="AD222" s="301">
        <f>IFERROR(INDEX('QoL DATA'!$C$17:$WWY$228,MATCH($B222,'QoL DATA'!$A$17:$A$228,0),MATCH(AD$3,'QoL DATA'!$C$16:$WWY$16,0)),"-")</f>
        <v>11.888476698353813</v>
      </c>
      <c r="AE222" s="301">
        <f>IFERROR(INDEX('QoL DATA'!$C$17:$WWY$228,MATCH($B222,'QoL DATA'!$A$17:$A$228,0),MATCH(AE$3,'QoL DATA'!$C$16:$WWY$16,0)),"-")</f>
        <v>20.140388768898486</v>
      </c>
      <c r="AF222" s="301">
        <f>IFERROR(INDEX('QoL DATA'!$C$17:$WWY$228,MATCH($B222,'QoL DATA'!$A$17:$A$228,0),MATCH(AF$3,'QoL DATA'!$C$16:$WWY$16,0)),"-")</f>
        <v>15.1</v>
      </c>
      <c r="AG222" s="301">
        <f>IFERROR(INDEX('QoL DATA'!$C$17:$WWY$228,MATCH($B222,'QoL DATA'!$A$17:$A$228,0),MATCH(AG$3,'QoL DATA'!$C$16:$WWY$16,0)),"-")</f>
        <v>19.86</v>
      </c>
      <c r="AH222" s="301" t="str">
        <f>IFERROR(INDEX('QoL DATA'!$C$17:$WWY$228,MATCH($B222,'QoL DATA'!$A$17:$A$228,0),MATCH(AH$3,'QoL DATA'!$C$16:$WWY$16,0)),"-")</f>
        <v>-</v>
      </c>
      <c r="AI222" s="301">
        <f>IFERROR(INDEX('QoL DATA'!$C$17:$WWY$228,MATCH($B222,'QoL DATA'!$A$17:$A$228,0),MATCH(AI$3,'QoL DATA'!$C$16:$WWY$16,0)),"-")</f>
        <v>0</v>
      </c>
      <c r="AJ222" s="301">
        <f>IFERROR(INDEX('QoL DATA'!$C$17:$WWY$228,MATCH($B222,'QoL DATA'!$A$17:$A$228,0),MATCH(AJ$3,'QoL DATA'!$C$16:$WWY$16,0)),"-")</f>
        <v>103.89804931109499</v>
      </c>
      <c r="AK222" s="301">
        <f>IFERROR(INDEX('QoL DATA'!$C$17:$WWY$228,MATCH($B222,'QoL DATA'!$A$17:$A$228,0),MATCH(AK$3,'QoL DATA'!$C$16:$WWY$16,0)),"-")</f>
        <v>0</v>
      </c>
      <c r="AL222" s="301">
        <f>IFERROR(INDEX('QoL DATA'!$C$17:$WWY$228,MATCH($B222,'QoL DATA'!$A$17:$A$228,0),MATCH(AL$3,'QoL DATA'!$C$16:$WWY$16,0)),"-")</f>
        <v>17.07</v>
      </c>
      <c r="AM222" s="301">
        <f>IFERROR(INDEX('QoL DATA'!$C$17:$WWY$228,MATCH($B222,'QoL DATA'!$A$17:$A$228,0),MATCH(AM$3,'QoL DATA'!$C$16:$WWY$16,0)),"-")</f>
        <v>6.9</v>
      </c>
      <c r="AN222" s="301">
        <f>IFERROR(INDEX('QoL DATA'!$C$17:$WWY$228,MATCH($B222,'QoL DATA'!$A$17:$A$228,0),MATCH(AN$3,'QoL DATA'!$C$16:$WWY$16,0)),"-")</f>
        <v>58.38</v>
      </c>
      <c r="AO222" s="301">
        <f>IFERROR(INDEX('QoL DATA'!$C$17:$WWY$228,MATCH($B222,'QoL DATA'!$A$17:$A$228,0),MATCH(AO$3,'QoL DATA'!$C$16:$WWY$16,0)),"-")</f>
        <v>2.0869785656841149</v>
      </c>
      <c r="AP222" s="301">
        <f>IFERROR(INDEX('QoL DATA'!$C$17:$WWY$228,MATCH($B222,'QoL DATA'!$A$17:$A$228,0),MATCH(AP$3,'QoL DATA'!$C$16:$WWY$16,0)),"-")</f>
        <v>74.739999999999995</v>
      </c>
      <c r="AQ222" s="301">
        <f>IFERROR(INDEX('QoL DATA'!$C$17:$WWY$228,MATCH($B222,'QoL DATA'!$A$17:$A$228,0),MATCH(AQ$3,'QoL DATA'!$C$16:$WWY$16,0)),"-")</f>
        <v>50.329428989751101</v>
      </c>
      <c r="AR222" s="301">
        <f>IFERROR(INDEX('QoL DATA'!$C$17:$WWY$228,MATCH($B222,'QoL DATA'!$A$17:$A$228,0),MATCH(AR$3,'QoL DATA'!$C$16:$WWY$16,0)),"-")</f>
        <v>3.72</v>
      </c>
      <c r="AS222" s="301">
        <f>IFERROR(INDEX('QoL DATA'!$C$17:$WWY$228,MATCH($B222,'QoL DATA'!$A$17:$A$228,0),MATCH(AS$3,'QoL DATA'!$C$16:$WWY$16,0)),"-")</f>
        <v>8.8506710842908873</v>
      </c>
      <c r="AT222" s="301">
        <f>IFERROR(INDEX('QoL DATA'!$C$17:$WWY$228,MATCH($B222,'QoL DATA'!$A$17:$A$228,0),MATCH(AT$3,'QoL DATA'!$C$16:$WWY$16,0)),"-")</f>
        <v>11.815968357164341</v>
      </c>
      <c r="AU222" s="327"/>
    </row>
    <row r="223" spans="1:47">
      <c r="A223" s="325" t="str">
        <f>'TQoL Indexes'!B201</f>
        <v>Velenje</v>
      </c>
      <c r="B223" s="326">
        <f>'TQoL Indexes'!C201</f>
        <v>133</v>
      </c>
      <c r="C223" s="301">
        <f>IFERROR(INDEX('QoL DATA'!$C$17:$WWY$228,MATCH($B223,'QoL DATA'!$A$17:$A$228,0),MATCH(C$3,'QoL DATA'!$C$16:$WWY$16,0)),"-")</f>
        <v>95.469924812030072</v>
      </c>
      <c r="D223" s="301">
        <f>IFERROR(INDEX('QoL DATA'!$C$17:$WWY$228,MATCH($B223,'QoL DATA'!$A$17:$A$228,0),MATCH(D$3,'QoL DATA'!$C$16:$WWY$16,0)),"-")</f>
        <v>76.900000000000006</v>
      </c>
      <c r="E223" s="301">
        <f>IFERROR(INDEX('QoL DATA'!$C$17:$WWY$228,MATCH($B223,'QoL DATA'!$A$17:$A$228,0),MATCH(E$3,'QoL DATA'!$C$16:$WWY$16,0)),"-")</f>
        <v>388.9</v>
      </c>
      <c r="F223" s="301">
        <f>IFERROR(INDEX('QoL DATA'!$C$17:$WWY$228,MATCH($B223,'QoL DATA'!$A$17:$A$228,0),MATCH(F$3,'QoL DATA'!$C$16:$WWY$16,0)),"-")</f>
        <v>94.152250137645254</v>
      </c>
      <c r="G223" s="301">
        <f>IFERROR(INDEX('QoL DATA'!$C$17:$WWY$228,MATCH($B223,'QoL DATA'!$A$17:$A$228,0),MATCH(G$3,'QoL DATA'!$C$16:$WWY$16,0)),"-")</f>
        <v>97.522385464661383</v>
      </c>
      <c r="H223" s="301">
        <f>IFERROR(INDEX('QoL DATA'!$C$17:$WWY$228,MATCH($B223,'QoL DATA'!$A$17:$A$228,0),MATCH(H$3,'QoL DATA'!$C$16:$WWY$16,0)),"-")</f>
        <v>3</v>
      </c>
      <c r="I223" s="301">
        <f>IFERROR(INDEX('QoL DATA'!$C$17:$WWY$228,MATCH($B223,'QoL DATA'!$A$17:$A$228,0),MATCH(I$3,'QoL DATA'!$C$16:$WWY$16,0)),"-")</f>
        <v>91.347753743760393</v>
      </c>
      <c r="J223" s="301">
        <f>IFERROR(INDEX('QoL DATA'!$C$17:$WWY$228,MATCH($B223,'QoL DATA'!$A$17:$A$228,0),MATCH(J$3,'QoL DATA'!$C$16:$WWY$16,0)),"-")</f>
        <v>98.174389289750494</v>
      </c>
      <c r="K223" s="301">
        <f>IFERROR(INDEX('QoL DATA'!$C$17:$WWY$228,MATCH($B223,'QoL DATA'!$A$17:$A$228,0),MATCH(K$3,'QoL DATA'!$C$16:$WWY$16,0)),"-")</f>
        <v>74.77</v>
      </c>
      <c r="L223" s="301">
        <f>IFERROR(INDEX('QoL DATA'!$C$17:$WWY$228,MATCH($B223,'QoL DATA'!$A$17:$A$228,0),MATCH(L$3,'QoL DATA'!$C$16:$WWY$16,0)),"-")</f>
        <v>0</v>
      </c>
      <c r="M223" s="301">
        <f>IFERROR(INDEX('QoL DATA'!$C$17:$WWY$228,MATCH($B223,'QoL DATA'!$A$17:$A$228,0),MATCH(M$3,'QoL DATA'!$C$16:$WWY$16,0)),"-")</f>
        <v>59.6</v>
      </c>
      <c r="N223" s="301">
        <f>IFERROR(INDEX('QoL DATA'!$C$17:$WWY$228,MATCH($B223,'QoL DATA'!$A$17:$A$228,0),MATCH(N$3,'QoL DATA'!$C$16:$WWY$16,0)),"-")</f>
        <v>113</v>
      </c>
      <c r="O223" s="301">
        <f>IFERROR(INDEX('QoL DATA'!$C$17:$WWY$228,MATCH($B223,'QoL DATA'!$A$17:$A$228,0),MATCH(O$3,'QoL DATA'!$C$16:$WWY$16,0)),"-")</f>
        <v>3.2537546822046495</v>
      </c>
      <c r="P223" s="301">
        <f>IFERROR(INDEX('QoL DATA'!$C$17:$WWY$228,MATCH($B223,'QoL DATA'!$A$17:$A$228,0),MATCH(P$3,'QoL DATA'!$C$16:$WWY$16,0)),"-")</f>
        <v>88.032107566142173</v>
      </c>
      <c r="Q223" s="301" t="str">
        <f>IFERROR(INDEX('QoL DATA'!$C$17:$WWY$228,MATCH($B223,'QoL DATA'!$A$17:$A$228,0),MATCH(Q$3,'QoL DATA'!$C$16:$WWY$16,0)),"-")</f>
        <v>-</v>
      </c>
      <c r="R223" s="301" t="str">
        <f>IFERROR(INDEX('QoL DATA'!$C$17:$WWY$228,MATCH($B223,'QoL DATA'!$A$17:$A$228,0),MATCH(R$3,'QoL DATA'!$C$16:$WWY$16,0)),"-")</f>
        <v>-</v>
      </c>
      <c r="S223" s="301">
        <f>IFERROR(INDEX('QoL DATA'!$C$17:$WWY$228,MATCH($B223,'QoL DATA'!$A$17:$A$228,0),MATCH(S$3,'QoL DATA'!$C$16:$WWY$16,0)),"-")</f>
        <v>29.845400823733062</v>
      </c>
      <c r="T223" s="301">
        <f>IFERROR(INDEX('QoL DATA'!$C$17:$WWY$228,MATCH($B223,'QoL DATA'!$A$17:$A$228,0),MATCH(T$3,'QoL DATA'!$C$16:$WWY$16,0)),"-")</f>
        <v>2.7577070342413301</v>
      </c>
      <c r="U223" s="301">
        <f>IFERROR(INDEX('QoL DATA'!$C$17:$WWY$228,MATCH($B223,'QoL DATA'!$A$17:$A$228,0),MATCH(U$3,'QoL DATA'!$C$16:$WWY$16,0)),"-")</f>
        <v>54.873115947929001</v>
      </c>
      <c r="V223" s="301">
        <f>IFERROR(INDEX('QoL DATA'!$C$17:$WWY$228,MATCH($B223,'QoL DATA'!$A$17:$A$228,0),MATCH(V$3,'QoL DATA'!$C$16:$WWY$16,0)),"-")</f>
        <v>0.606534833898</v>
      </c>
      <c r="W223" s="301">
        <f>IFERROR(INDEX('QoL DATA'!$C$17:$WWY$228,MATCH($B223,'QoL DATA'!$A$17:$A$228,0),MATCH(W$3,'QoL DATA'!$C$16:$WWY$16,0)),"-")</f>
        <v>29.0287862365</v>
      </c>
      <c r="X223" s="301" t="str">
        <f>IFERROR(INDEX('QoL DATA'!$C$17:$WWY$228,MATCH($B223,'QoL DATA'!$A$17:$A$228,0),MATCH(X$3,'QoL DATA'!$C$16:$WWY$16,0)),"-")</f>
        <v>-</v>
      </c>
      <c r="Y223" s="301">
        <f>IFERROR(INDEX('QoL DATA'!$C$17:$WWY$228,MATCH($B223,'QoL DATA'!$A$17:$A$228,0),MATCH(Y$3,'QoL DATA'!$C$16:$WWY$16,0)),"-")</f>
        <v>915.87</v>
      </c>
      <c r="Z223" s="301">
        <f>IFERROR(INDEX('QoL DATA'!$C$17:$WWY$228,MATCH($B223,'QoL DATA'!$A$17:$A$228,0),MATCH(Z$3,'QoL DATA'!$C$16:$WWY$16,0)),"-")</f>
        <v>6.05</v>
      </c>
      <c r="AA223" s="301">
        <f>IFERROR(INDEX('QoL DATA'!$C$17:$WWY$228,MATCH($B223,'QoL DATA'!$A$17:$A$228,0),MATCH(AA$3,'QoL DATA'!$C$16:$WWY$16,0)),"-")</f>
        <v>2.423434612704856E-2</v>
      </c>
      <c r="AB223" s="301">
        <f>IFERROR(INDEX('QoL DATA'!$C$17:$WWY$228,MATCH($B223,'QoL DATA'!$A$17:$A$228,0),MATCH(AB$3,'QoL DATA'!$C$16:$WWY$16,0)),"-")</f>
        <v>1.28</v>
      </c>
      <c r="AC223" s="301">
        <f>IFERROR(INDEX('QoL DATA'!$C$17:$WWY$228,MATCH($B223,'QoL DATA'!$A$17:$A$228,0),MATCH(AC$3,'QoL DATA'!$C$16:$WWY$16,0)),"-")</f>
        <v>10079.11</v>
      </c>
      <c r="AD223" s="301">
        <f>IFERROR(INDEX('QoL DATA'!$C$17:$WWY$228,MATCH($B223,'QoL DATA'!$A$17:$A$228,0),MATCH(AD$3,'QoL DATA'!$C$16:$WWY$16,0)),"-")</f>
        <v>9.9581760904858676</v>
      </c>
      <c r="AE223" s="301">
        <f>IFERROR(INDEX('QoL DATA'!$C$17:$WWY$228,MATCH($B223,'QoL DATA'!$A$17:$A$228,0),MATCH(AE$3,'QoL DATA'!$C$16:$WWY$16,0)),"-")</f>
        <v>26.457838786252452</v>
      </c>
      <c r="AF223" s="301">
        <f>IFERROR(INDEX('QoL DATA'!$C$17:$WWY$228,MATCH($B223,'QoL DATA'!$A$17:$A$228,0),MATCH(AF$3,'QoL DATA'!$C$16:$WWY$16,0)),"-")</f>
        <v>12.4</v>
      </c>
      <c r="AG223" s="301">
        <f>IFERROR(INDEX('QoL DATA'!$C$17:$WWY$228,MATCH($B223,'QoL DATA'!$A$17:$A$228,0),MATCH(AG$3,'QoL DATA'!$C$16:$WWY$16,0)),"-")</f>
        <v>26.08</v>
      </c>
      <c r="AH223" s="301" t="str">
        <f>IFERROR(INDEX('QoL DATA'!$C$17:$WWY$228,MATCH($B223,'QoL DATA'!$A$17:$A$228,0),MATCH(AH$3,'QoL DATA'!$C$16:$WWY$16,0)),"-")</f>
        <v>-</v>
      </c>
      <c r="AI223" s="301">
        <f>IFERROR(INDEX('QoL DATA'!$C$17:$WWY$228,MATCH($B223,'QoL DATA'!$A$17:$A$228,0),MATCH(AI$3,'QoL DATA'!$C$16:$WWY$16,0)),"-")</f>
        <v>15.945829363754967</v>
      </c>
      <c r="AJ223" s="301">
        <f>IFERROR(INDEX('QoL DATA'!$C$17:$WWY$228,MATCH($B223,'QoL DATA'!$A$17:$A$228,0),MATCH(AJ$3,'QoL DATA'!$C$16:$WWY$16,0)),"-")</f>
        <v>50.289391170307084</v>
      </c>
      <c r="AK223" s="301">
        <f>IFERROR(INDEX('QoL DATA'!$C$17:$WWY$228,MATCH($B223,'QoL DATA'!$A$17:$A$228,0),MATCH(AK$3,'QoL DATA'!$C$16:$WWY$16,0)),"-")</f>
        <v>14.35</v>
      </c>
      <c r="AL223" s="301">
        <f>IFERROR(INDEX('QoL DATA'!$C$17:$WWY$228,MATCH($B223,'QoL DATA'!$A$17:$A$228,0),MATCH(AL$3,'QoL DATA'!$C$16:$WWY$16,0)),"-")</f>
        <v>15.04</v>
      </c>
      <c r="AM223" s="301">
        <f>IFERROR(INDEX('QoL DATA'!$C$17:$WWY$228,MATCH($B223,'QoL DATA'!$A$17:$A$228,0),MATCH(AM$3,'QoL DATA'!$C$16:$WWY$16,0)),"-")</f>
        <v>7.3</v>
      </c>
      <c r="AN223" s="301">
        <f>IFERROR(INDEX('QoL DATA'!$C$17:$WWY$228,MATCH($B223,'QoL DATA'!$A$17:$A$228,0),MATCH(AN$3,'QoL DATA'!$C$16:$WWY$16,0)),"-")</f>
        <v>64.28</v>
      </c>
      <c r="AO223" s="301">
        <f>IFERROR(INDEX('QoL DATA'!$C$17:$WWY$228,MATCH($B223,'QoL DATA'!$A$17:$A$228,0),MATCH(AO$3,'QoL DATA'!$C$16:$WWY$16,0)),"-")</f>
        <v>2.6571817034087597</v>
      </c>
      <c r="AP223" s="301">
        <f>IFERROR(INDEX('QoL DATA'!$C$17:$WWY$228,MATCH($B223,'QoL DATA'!$A$17:$A$228,0),MATCH(AP$3,'QoL DATA'!$C$16:$WWY$16,0)),"-")</f>
        <v>68.23</v>
      </c>
      <c r="AQ223" s="301">
        <f>IFERROR(INDEX('QoL DATA'!$C$17:$WWY$228,MATCH($B223,'QoL DATA'!$A$17:$A$228,0),MATCH(AQ$3,'QoL DATA'!$C$16:$WWY$16,0)),"-")</f>
        <v>48.88541416085318</v>
      </c>
      <c r="AR223" s="301">
        <f>IFERROR(INDEX('QoL DATA'!$C$17:$WWY$228,MATCH($B223,'QoL DATA'!$A$17:$A$228,0),MATCH(AR$3,'QoL DATA'!$C$16:$WWY$16,0)),"-")</f>
        <v>3.58</v>
      </c>
      <c r="AS223" s="301">
        <f>IFERROR(INDEX('QoL DATA'!$C$17:$WWY$228,MATCH($B223,'QoL DATA'!$A$17:$A$228,0),MATCH(AS$3,'QoL DATA'!$C$16:$WWY$16,0)),"-")</f>
        <v>2.4550898203592815</v>
      </c>
      <c r="AT223" s="301">
        <f>IFERROR(INDEX('QoL DATA'!$C$17:$WWY$228,MATCH($B223,'QoL DATA'!$A$17:$A$228,0),MATCH(AT$3,'QoL DATA'!$C$16:$WWY$16,0)),"-")</f>
        <v>51.622492248405592</v>
      </c>
      <c r="AU223" s="327"/>
    </row>
    <row r="224" spans="1:47">
      <c r="A224" s="325" t="str">
        <f>'TQoL Indexes'!B202</f>
        <v>Velika Polana</v>
      </c>
      <c r="B224" s="326">
        <f>'TQoL Indexes'!C202</f>
        <v>187</v>
      </c>
      <c r="C224" s="301">
        <f>IFERROR(INDEX('QoL DATA'!$C$17:$WWY$228,MATCH($B224,'QoL DATA'!$A$17:$A$228,0),MATCH(C$3,'QoL DATA'!$C$16:$WWY$16,0)),"-")</f>
        <v>98.4</v>
      </c>
      <c r="D224" s="301">
        <f>IFERROR(INDEX('QoL DATA'!$C$17:$WWY$228,MATCH($B224,'QoL DATA'!$A$17:$A$228,0),MATCH(D$3,'QoL DATA'!$C$16:$WWY$16,0)),"-")</f>
        <v>111.7</v>
      </c>
      <c r="E224" s="301">
        <f>IFERROR(INDEX('QoL DATA'!$C$17:$WWY$228,MATCH($B224,'QoL DATA'!$A$17:$A$228,0),MATCH(E$3,'QoL DATA'!$C$16:$WWY$16,0)),"-")</f>
        <v>416.1</v>
      </c>
      <c r="F224" s="301">
        <f>IFERROR(INDEX('QoL DATA'!$C$17:$WWY$228,MATCH($B224,'QoL DATA'!$A$17:$A$228,0),MATCH(F$3,'QoL DATA'!$C$16:$WWY$16,0)),"-")</f>
        <v>0</v>
      </c>
      <c r="G224" s="301">
        <f>IFERROR(INDEX('QoL DATA'!$C$17:$WWY$228,MATCH($B224,'QoL DATA'!$A$17:$A$228,0),MATCH(G$3,'QoL DATA'!$C$16:$WWY$16,0)),"-")</f>
        <v>100</v>
      </c>
      <c r="H224" s="301">
        <f>IFERROR(INDEX('QoL DATA'!$C$17:$WWY$228,MATCH($B224,'QoL DATA'!$A$17:$A$228,0),MATCH(H$3,'QoL DATA'!$C$16:$WWY$16,0)),"-")</f>
        <v>4</v>
      </c>
      <c r="I224" s="301">
        <f>IFERROR(INDEX('QoL DATA'!$C$17:$WWY$228,MATCH($B224,'QoL DATA'!$A$17:$A$228,0),MATCH(I$3,'QoL DATA'!$C$16:$WWY$16,0)),"-")</f>
        <v>0</v>
      </c>
      <c r="J224" s="301">
        <f>IFERROR(INDEX('QoL DATA'!$C$17:$WWY$228,MATCH($B224,'QoL DATA'!$A$17:$A$228,0),MATCH(J$3,'QoL DATA'!$C$16:$WWY$16,0)),"-")</f>
        <v>100</v>
      </c>
      <c r="K224" s="301">
        <f>IFERROR(INDEX('QoL DATA'!$C$17:$WWY$228,MATCH($B224,'QoL DATA'!$A$17:$A$228,0),MATCH(K$3,'QoL DATA'!$C$16:$WWY$16,0)),"-")</f>
        <v>88.68</v>
      </c>
      <c r="L224" s="301">
        <f>IFERROR(INDEX('QoL DATA'!$C$17:$WWY$228,MATCH($B224,'QoL DATA'!$A$17:$A$228,0),MATCH(L$3,'QoL DATA'!$C$16:$WWY$16,0)),"-")</f>
        <v>0</v>
      </c>
      <c r="M224" s="301">
        <f>IFERROR(INDEX('QoL DATA'!$C$17:$WWY$228,MATCH($B224,'QoL DATA'!$A$17:$A$228,0),MATCH(M$3,'QoL DATA'!$C$16:$WWY$16,0)),"-")</f>
        <v>14.1</v>
      </c>
      <c r="N224" s="301">
        <f>IFERROR(INDEX('QoL DATA'!$C$17:$WWY$228,MATCH($B224,'QoL DATA'!$A$17:$A$228,0),MATCH(N$3,'QoL DATA'!$C$16:$WWY$16,0)),"-")</f>
        <v>32.299999999999997</v>
      </c>
      <c r="O224" s="301">
        <f>IFERROR(INDEX('QoL DATA'!$C$17:$WWY$228,MATCH($B224,'QoL DATA'!$A$17:$A$228,0),MATCH(O$3,'QoL DATA'!$C$16:$WWY$16,0)),"-")</f>
        <v>8.8209920920201301E-2</v>
      </c>
      <c r="P224" s="301">
        <f>IFERROR(INDEX('QoL DATA'!$C$17:$WWY$228,MATCH($B224,'QoL DATA'!$A$17:$A$228,0),MATCH(P$3,'QoL DATA'!$C$16:$WWY$16,0)),"-")</f>
        <v>97.771387491013655</v>
      </c>
      <c r="Q224" s="301" t="str">
        <f>IFERROR(INDEX('QoL DATA'!$C$17:$WWY$228,MATCH($B224,'QoL DATA'!$A$17:$A$228,0),MATCH(Q$3,'QoL DATA'!$C$16:$WWY$16,0)),"-")</f>
        <v>-</v>
      </c>
      <c r="R224" s="301" t="str">
        <f>IFERROR(INDEX('QoL DATA'!$C$17:$WWY$228,MATCH($B224,'QoL DATA'!$A$17:$A$228,0),MATCH(R$3,'QoL DATA'!$C$16:$WWY$16,0)),"-")</f>
        <v>-</v>
      </c>
      <c r="S224" s="301">
        <f>IFERROR(INDEX('QoL DATA'!$C$17:$WWY$228,MATCH($B224,'QoL DATA'!$A$17:$A$228,0),MATCH(S$3,'QoL DATA'!$C$16:$WWY$16,0)),"-")</f>
        <v>70.821529745042497</v>
      </c>
      <c r="T224" s="301">
        <f>IFERROR(INDEX('QoL DATA'!$C$17:$WWY$228,MATCH($B224,'QoL DATA'!$A$17:$A$228,0),MATCH(T$3,'QoL DATA'!$C$16:$WWY$16,0)),"-")</f>
        <v>3.6740810219304123</v>
      </c>
      <c r="U224" s="301">
        <f>IFERROR(INDEX('QoL DATA'!$C$17:$WWY$228,MATCH($B224,'QoL DATA'!$A$17:$A$228,0),MATCH(U$3,'QoL DATA'!$C$16:$WWY$16,0)),"-")</f>
        <v>43.178285455645003</v>
      </c>
      <c r="V224" s="301">
        <f>IFERROR(INDEX('QoL DATA'!$C$17:$WWY$228,MATCH($B224,'QoL DATA'!$A$17:$A$228,0),MATCH(V$3,'QoL DATA'!$C$16:$WWY$16,0)),"-")</f>
        <v>3.1896953557500001</v>
      </c>
      <c r="W224" s="301">
        <f>IFERROR(INDEX('QoL DATA'!$C$17:$WWY$228,MATCH($B224,'QoL DATA'!$A$17:$A$228,0),MATCH(W$3,'QoL DATA'!$C$16:$WWY$16,0)),"-")</f>
        <v>100.001400496</v>
      </c>
      <c r="X224" s="301" t="str">
        <f>IFERROR(INDEX('QoL DATA'!$C$17:$WWY$228,MATCH($B224,'QoL DATA'!$A$17:$A$228,0),MATCH(X$3,'QoL DATA'!$C$16:$WWY$16,0)),"-")</f>
        <v>-</v>
      </c>
      <c r="Y224" s="301">
        <f>IFERROR(INDEX('QoL DATA'!$C$17:$WWY$228,MATCH($B224,'QoL DATA'!$A$17:$A$228,0),MATCH(Y$3,'QoL DATA'!$C$16:$WWY$16,0)),"-")</f>
        <v>1119.67</v>
      </c>
      <c r="Z224" s="301">
        <f>IFERROR(INDEX('QoL DATA'!$C$17:$WWY$228,MATCH($B224,'QoL DATA'!$A$17:$A$228,0),MATCH(Z$3,'QoL DATA'!$C$16:$WWY$16,0)),"-")</f>
        <v>5.98</v>
      </c>
      <c r="AA224" s="301">
        <f>IFERROR(INDEX('QoL DATA'!$C$17:$WWY$228,MATCH($B224,'QoL DATA'!$A$17:$A$228,0),MATCH(AA$3,'QoL DATA'!$C$16:$WWY$16,0)),"-")</f>
        <v>0.14841786555340075</v>
      </c>
      <c r="AB224" s="301">
        <f>IFERROR(INDEX('QoL DATA'!$C$17:$WWY$228,MATCH($B224,'QoL DATA'!$A$17:$A$228,0),MATCH(AB$3,'QoL DATA'!$C$16:$WWY$16,0)),"-")</f>
        <v>1.04</v>
      </c>
      <c r="AC224" s="301">
        <f>IFERROR(INDEX('QoL DATA'!$C$17:$WWY$228,MATCH($B224,'QoL DATA'!$A$17:$A$228,0),MATCH(AC$3,'QoL DATA'!$C$16:$WWY$16,0)),"-")</f>
        <v>8773.36</v>
      </c>
      <c r="AD224" s="301">
        <f>IFERROR(INDEX('QoL DATA'!$C$17:$WWY$228,MATCH($B224,'QoL DATA'!$A$17:$A$228,0),MATCH(AD$3,'QoL DATA'!$C$16:$WWY$16,0)),"-")</f>
        <v>11.148648648648649</v>
      </c>
      <c r="AE224" s="301">
        <f>IFERROR(INDEX('QoL DATA'!$C$17:$WWY$228,MATCH($B224,'QoL DATA'!$A$17:$A$228,0),MATCH(AE$3,'QoL DATA'!$C$16:$WWY$16,0)),"-")</f>
        <v>19.59544879898862</v>
      </c>
      <c r="AF224" s="301">
        <f>IFERROR(INDEX('QoL DATA'!$C$17:$WWY$228,MATCH($B224,'QoL DATA'!$A$17:$A$228,0),MATCH(AF$3,'QoL DATA'!$C$16:$WWY$16,0)),"-")</f>
        <v>15.1</v>
      </c>
      <c r="AG224" s="301">
        <f>IFERROR(INDEX('QoL DATA'!$C$17:$WWY$228,MATCH($B224,'QoL DATA'!$A$17:$A$228,0),MATCH(AG$3,'QoL DATA'!$C$16:$WWY$16,0)),"-")</f>
        <v>16.84</v>
      </c>
      <c r="AH224" s="301" t="str">
        <f>IFERROR(INDEX('QoL DATA'!$C$17:$WWY$228,MATCH($B224,'QoL DATA'!$A$17:$A$228,0),MATCH(AH$3,'QoL DATA'!$C$16:$WWY$16,0)),"-")</f>
        <v>-</v>
      </c>
      <c r="AI224" s="301">
        <f>IFERROR(INDEX('QoL DATA'!$C$17:$WWY$228,MATCH($B224,'QoL DATA'!$A$17:$A$228,0),MATCH(AI$3,'QoL DATA'!$C$16:$WWY$16,0)),"-")</f>
        <v>0</v>
      </c>
      <c r="AJ224" s="301">
        <f>IFERROR(INDEX('QoL DATA'!$C$17:$WWY$228,MATCH($B224,'QoL DATA'!$A$17:$A$228,0),MATCH(AJ$3,'QoL DATA'!$C$16:$WWY$16,0)),"-")</f>
        <v>82.358206623134322</v>
      </c>
      <c r="AK224" s="301">
        <f>IFERROR(INDEX('QoL DATA'!$C$17:$WWY$228,MATCH($B224,'QoL DATA'!$A$17:$A$228,0),MATCH(AK$3,'QoL DATA'!$C$16:$WWY$16,0)),"-")</f>
        <v>0</v>
      </c>
      <c r="AL224" s="301">
        <f>IFERROR(INDEX('QoL DATA'!$C$17:$WWY$228,MATCH($B224,'QoL DATA'!$A$17:$A$228,0),MATCH(AL$3,'QoL DATA'!$C$16:$WWY$16,0)),"-")</f>
        <v>16.100000000000001</v>
      </c>
      <c r="AM224" s="301">
        <f>IFERROR(INDEX('QoL DATA'!$C$17:$WWY$228,MATCH($B224,'QoL DATA'!$A$17:$A$228,0),MATCH(AM$3,'QoL DATA'!$C$16:$WWY$16,0)),"-")</f>
        <v>6.9</v>
      </c>
      <c r="AN224" s="301">
        <f>IFERROR(INDEX('QoL DATA'!$C$17:$WWY$228,MATCH($B224,'QoL DATA'!$A$17:$A$228,0),MATCH(AN$3,'QoL DATA'!$C$16:$WWY$16,0)),"-")</f>
        <v>57.28</v>
      </c>
      <c r="AO224" s="301">
        <f>IFERROR(INDEX('QoL DATA'!$C$17:$WWY$228,MATCH($B224,'QoL DATA'!$A$17:$A$228,0),MATCH(AO$3,'QoL DATA'!$C$16:$WWY$16,0)),"-")</f>
        <v>2.0869785656841149</v>
      </c>
      <c r="AP224" s="301">
        <f>IFERROR(INDEX('QoL DATA'!$C$17:$WWY$228,MATCH($B224,'QoL DATA'!$A$17:$A$228,0),MATCH(AP$3,'QoL DATA'!$C$16:$WWY$16,0)),"-")</f>
        <v>78.290000000000006</v>
      </c>
      <c r="AQ224" s="301">
        <f>IFERROR(INDEX('QoL DATA'!$C$17:$WWY$228,MATCH($B224,'QoL DATA'!$A$17:$A$228,0),MATCH(AQ$3,'QoL DATA'!$C$16:$WWY$16,0)),"-")</f>
        <v>46.57190635451505</v>
      </c>
      <c r="AR224" s="301">
        <f>IFERROR(INDEX('QoL DATA'!$C$17:$WWY$228,MATCH($B224,'QoL DATA'!$A$17:$A$228,0),MATCH(AR$3,'QoL DATA'!$C$16:$WWY$16,0)),"-")</f>
        <v>3.72</v>
      </c>
      <c r="AS224" s="301">
        <f>IFERROR(INDEX('QoL DATA'!$C$17:$WWY$228,MATCH($B224,'QoL DATA'!$A$17:$A$228,0),MATCH(AS$3,'QoL DATA'!$C$16:$WWY$16,0)),"-")</f>
        <v>26.727370003259963</v>
      </c>
      <c r="AT224" s="301">
        <f>IFERROR(INDEX('QoL DATA'!$C$17:$WWY$228,MATCH($B224,'QoL DATA'!$A$17:$A$228,0),MATCH(AT$3,'QoL DATA'!$C$16:$WWY$16,0)),"-")</f>
        <v>33.845934311946735</v>
      </c>
      <c r="AU224" s="327"/>
    </row>
    <row r="225" spans="1:47">
      <c r="A225" s="325" t="str">
        <f>'TQoL Indexes'!B203</f>
        <v>Velike Lašče</v>
      </c>
      <c r="B225" s="326">
        <f>'TQoL Indexes'!C203</f>
        <v>134</v>
      </c>
      <c r="C225" s="301">
        <f>IFERROR(INDEX('QoL DATA'!$C$17:$WWY$228,MATCH($B225,'QoL DATA'!$A$17:$A$228,0),MATCH(C$3,'QoL DATA'!$C$16:$WWY$16,0)),"-")</f>
        <v>0</v>
      </c>
      <c r="D225" s="301">
        <f>IFERROR(INDEX('QoL DATA'!$C$17:$WWY$228,MATCH($B225,'QoL DATA'!$A$17:$A$228,0),MATCH(D$3,'QoL DATA'!$C$16:$WWY$16,0)),"-")</f>
        <v>100.1</v>
      </c>
      <c r="E225" s="301">
        <f>IFERROR(INDEX('QoL DATA'!$C$17:$WWY$228,MATCH($B225,'QoL DATA'!$A$17:$A$228,0),MATCH(E$3,'QoL DATA'!$C$16:$WWY$16,0)),"-")</f>
        <v>572.20000000000005</v>
      </c>
      <c r="F225" s="301">
        <f>IFERROR(INDEX('QoL DATA'!$C$17:$WWY$228,MATCH($B225,'QoL DATA'!$A$17:$A$228,0),MATCH(F$3,'QoL DATA'!$C$16:$WWY$16,0)),"-")</f>
        <v>0</v>
      </c>
      <c r="G225" s="301">
        <f>IFERROR(INDEX('QoL DATA'!$C$17:$WWY$228,MATCH($B225,'QoL DATA'!$A$17:$A$228,0),MATCH(G$3,'QoL DATA'!$C$16:$WWY$16,0)),"-")</f>
        <v>79.074358411932451</v>
      </c>
      <c r="H225" s="301">
        <f>IFERROR(INDEX('QoL DATA'!$C$17:$WWY$228,MATCH($B225,'QoL DATA'!$A$17:$A$228,0),MATCH(H$3,'QoL DATA'!$C$16:$WWY$16,0)),"-")</f>
        <v>4</v>
      </c>
      <c r="I225" s="301">
        <f>IFERROR(INDEX('QoL DATA'!$C$17:$WWY$228,MATCH($B225,'QoL DATA'!$A$17:$A$228,0),MATCH(I$3,'QoL DATA'!$C$16:$WWY$16,0)),"-")</f>
        <v>51.547564861174337</v>
      </c>
      <c r="J225" s="301">
        <f>IFERROR(INDEX('QoL DATA'!$C$17:$WWY$228,MATCH($B225,'QoL DATA'!$A$17:$A$228,0),MATCH(J$3,'QoL DATA'!$C$16:$WWY$16,0)),"-")</f>
        <v>88.637859179644664</v>
      </c>
      <c r="K225" s="301">
        <f>IFERROR(INDEX('QoL DATA'!$C$17:$WWY$228,MATCH($B225,'QoL DATA'!$A$17:$A$228,0),MATCH(K$3,'QoL DATA'!$C$16:$WWY$16,0)),"-")</f>
        <v>94.53</v>
      </c>
      <c r="L225" s="301">
        <f>IFERROR(INDEX('QoL DATA'!$C$17:$WWY$228,MATCH($B225,'QoL DATA'!$A$17:$A$228,0),MATCH(L$3,'QoL DATA'!$C$16:$WWY$16,0)),"-")</f>
        <v>0</v>
      </c>
      <c r="M225" s="301">
        <f>IFERROR(INDEX('QoL DATA'!$C$17:$WWY$228,MATCH($B225,'QoL DATA'!$A$17:$A$228,0),MATCH(M$3,'QoL DATA'!$C$16:$WWY$16,0)),"-")</f>
        <v>21.5</v>
      </c>
      <c r="N225" s="301">
        <f>IFERROR(INDEX('QoL DATA'!$C$17:$WWY$228,MATCH($B225,'QoL DATA'!$A$17:$A$228,0),MATCH(N$3,'QoL DATA'!$C$16:$WWY$16,0)),"-")</f>
        <v>37.700000000000003</v>
      </c>
      <c r="O225" s="301">
        <f>IFERROR(INDEX('QoL DATA'!$C$17:$WWY$228,MATCH($B225,'QoL DATA'!$A$17:$A$228,0),MATCH(O$3,'QoL DATA'!$C$16:$WWY$16,0)),"-")</f>
        <v>0.37821203953279425</v>
      </c>
      <c r="P225" s="301">
        <f>IFERROR(INDEX('QoL DATA'!$C$17:$WWY$228,MATCH($B225,'QoL DATA'!$A$17:$A$228,0),MATCH(P$3,'QoL DATA'!$C$16:$WWY$16,0)),"-")</f>
        <v>56.021057249396797</v>
      </c>
      <c r="Q225" s="301" t="str">
        <f>IFERROR(INDEX('QoL DATA'!$C$17:$WWY$228,MATCH($B225,'QoL DATA'!$A$17:$A$228,0),MATCH(Q$3,'QoL DATA'!$C$16:$WWY$16,0)),"-")</f>
        <v>-</v>
      </c>
      <c r="R225" s="301" t="str">
        <f>IFERROR(INDEX('QoL DATA'!$C$17:$WWY$228,MATCH($B225,'QoL DATA'!$A$17:$A$228,0),MATCH(R$3,'QoL DATA'!$C$16:$WWY$16,0)),"-")</f>
        <v>-</v>
      </c>
      <c r="S225" s="301">
        <f>IFERROR(INDEX('QoL DATA'!$C$17:$WWY$228,MATCH($B225,'QoL DATA'!$A$17:$A$228,0),MATCH(S$3,'QoL DATA'!$C$16:$WWY$16,0)),"-")</f>
        <v>91.261692904403375</v>
      </c>
      <c r="T225" s="301">
        <f>IFERROR(INDEX('QoL DATA'!$C$17:$WWY$228,MATCH($B225,'QoL DATA'!$A$17:$A$228,0),MATCH(T$3,'QoL DATA'!$C$16:$WWY$16,0)),"-")</f>
        <v>7.1230637076219701</v>
      </c>
      <c r="U225" s="301">
        <f>IFERROR(INDEX('QoL DATA'!$C$17:$WWY$228,MATCH($B225,'QoL DATA'!$A$17:$A$228,0),MATCH(U$3,'QoL DATA'!$C$16:$WWY$16,0)),"-")</f>
        <v>71.84533559603878</v>
      </c>
      <c r="V225" s="301">
        <f>IFERROR(INDEX('QoL DATA'!$C$17:$WWY$228,MATCH($B225,'QoL DATA'!$A$17:$A$228,0),MATCH(V$3,'QoL DATA'!$C$16:$WWY$16,0)),"-")</f>
        <v>0.88661703470700004</v>
      </c>
      <c r="W225" s="301">
        <f>IFERROR(INDEX('QoL DATA'!$C$17:$WWY$228,MATCH($B225,'QoL DATA'!$A$17:$A$228,0),MATCH(W$3,'QoL DATA'!$C$16:$WWY$16,0)),"-")</f>
        <v>100.002273135</v>
      </c>
      <c r="X225" s="301" t="str">
        <f>IFERROR(INDEX('QoL DATA'!$C$17:$WWY$228,MATCH($B225,'QoL DATA'!$A$17:$A$228,0),MATCH(X$3,'QoL DATA'!$C$16:$WWY$16,0)),"-")</f>
        <v>-</v>
      </c>
      <c r="Y225" s="301">
        <f>IFERROR(INDEX('QoL DATA'!$C$17:$WWY$228,MATCH($B225,'QoL DATA'!$A$17:$A$228,0),MATCH(Y$3,'QoL DATA'!$C$16:$WWY$16,0)),"-")</f>
        <v>848.19</v>
      </c>
      <c r="Z225" s="301">
        <f>IFERROR(INDEX('QoL DATA'!$C$17:$WWY$228,MATCH($B225,'QoL DATA'!$A$17:$A$228,0),MATCH(Z$3,'QoL DATA'!$C$16:$WWY$16,0)),"-")</f>
        <v>5.1100000000000003</v>
      </c>
      <c r="AA225" s="301">
        <f>IFERROR(INDEX('QoL DATA'!$C$17:$WWY$228,MATCH($B225,'QoL DATA'!$A$17:$A$228,0),MATCH(AA$3,'QoL DATA'!$C$16:$WWY$16,0)),"-")</f>
        <v>9.3490709360757276E-2</v>
      </c>
      <c r="AB225" s="301">
        <f>IFERROR(INDEX('QoL DATA'!$C$17:$WWY$228,MATCH($B225,'QoL DATA'!$A$17:$A$228,0),MATCH(AB$3,'QoL DATA'!$C$16:$WWY$16,0)),"-")</f>
        <v>1.73</v>
      </c>
      <c r="AC225" s="301">
        <f>IFERROR(INDEX('QoL DATA'!$C$17:$WWY$228,MATCH($B225,'QoL DATA'!$A$17:$A$228,0),MATCH(AC$3,'QoL DATA'!$C$16:$WWY$16,0)),"-")</f>
        <v>10439.82</v>
      </c>
      <c r="AD225" s="301">
        <f>IFERROR(INDEX('QoL DATA'!$C$17:$WWY$228,MATCH($B225,'QoL DATA'!$A$17:$A$228,0),MATCH(AD$3,'QoL DATA'!$C$16:$WWY$16,0)),"-")</f>
        <v>6.0477536914860197</v>
      </c>
      <c r="AE225" s="301">
        <f>IFERROR(INDEX('QoL DATA'!$C$17:$WWY$228,MATCH($B225,'QoL DATA'!$A$17:$A$228,0),MATCH(AE$3,'QoL DATA'!$C$16:$WWY$16,0)),"-")</f>
        <v>33.670033670033675</v>
      </c>
      <c r="AF225" s="301">
        <f>IFERROR(INDEX('QoL DATA'!$C$17:$WWY$228,MATCH($B225,'QoL DATA'!$A$17:$A$228,0),MATCH(AF$3,'QoL DATA'!$C$16:$WWY$16,0)),"-")</f>
        <v>9.8000000000000007</v>
      </c>
      <c r="AG225" s="301">
        <f>IFERROR(INDEX('QoL DATA'!$C$17:$WWY$228,MATCH($B225,'QoL DATA'!$A$17:$A$228,0),MATCH(AG$3,'QoL DATA'!$C$16:$WWY$16,0)),"-")</f>
        <v>19.239999999999998</v>
      </c>
      <c r="AH225" s="301" t="str">
        <f>IFERROR(INDEX('QoL DATA'!$C$17:$WWY$228,MATCH($B225,'QoL DATA'!$A$17:$A$228,0),MATCH(AH$3,'QoL DATA'!$C$16:$WWY$16,0)),"-")</f>
        <v>-</v>
      </c>
      <c r="AI225" s="301">
        <f>IFERROR(INDEX('QoL DATA'!$C$17:$WWY$228,MATCH($B225,'QoL DATA'!$A$17:$A$228,0),MATCH(AI$3,'QoL DATA'!$C$16:$WWY$16,0)),"-")</f>
        <v>7.8251857872735719</v>
      </c>
      <c r="AJ225" s="301">
        <f>IFERROR(INDEX('QoL DATA'!$C$17:$WWY$228,MATCH($B225,'QoL DATA'!$A$17:$A$228,0),MATCH(AJ$3,'QoL DATA'!$C$16:$WWY$16,0)),"-")</f>
        <v>76.731691881279588</v>
      </c>
      <c r="AK225" s="301">
        <f>IFERROR(INDEX('QoL DATA'!$C$17:$WWY$228,MATCH($B225,'QoL DATA'!$A$17:$A$228,0),MATCH(AK$3,'QoL DATA'!$C$16:$WWY$16,0)),"-")</f>
        <v>4.96</v>
      </c>
      <c r="AL225" s="301">
        <f>IFERROR(INDEX('QoL DATA'!$C$17:$WWY$228,MATCH($B225,'QoL DATA'!$A$17:$A$228,0),MATCH(AL$3,'QoL DATA'!$C$16:$WWY$16,0)),"-")</f>
        <v>13.03</v>
      </c>
      <c r="AM225" s="301">
        <f>IFERROR(INDEX('QoL DATA'!$C$17:$WWY$228,MATCH($B225,'QoL DATA'!$A$17:$A$228,0),MATCH(AM$3,'QoL DATA'!$C$16:$WWY$16,0)),"-")</f>
        <v>7.5</v>
      </c>
      <c r="AN225" s="301">
        <f>IFERROR(INDEX('QoL DATA'!$C$17:$WWY$228,MATCH($B225,'QoL DATA'!$A$17:$A$228,0),MATCH(AN$3,'QoL DATA'!$C$16:$WWY$16,0)),"-")</f>
        <v>67.239999999999995</v>
      </c>
      <c r="AO225" s="301">
        <f>IFERROR(INDEX('QoL DATA'!$C$17:$WWY$228,MATCH($B225,'QoL DATA'!$A$17:$A$228,0),MATCH(AO$3,'QoL DATA'!$C$16:$WWY$16,0)),"-")</f>
        <v>14.562530218879759</v>
      </c>
      <c r="AP225" s="301">
        <f>IFERROR(INDEX('QoL DATA'!$C$17:$WWY$228,MATCH($B225,'QoL DATA'!$A$17:$A$228,0),MATCH(AP$3,'QoL DATA'!$C$16:$WWY$16,0)),"-")</f>
        <v>56.78</v>
      </c>
      <c r="AQ225" s="301">
        <f>IFERROR(INDEX('QoL DATA'!$C$17:$WWY$228,MATCH($B225,'QoL DATA'!$A$17:$A$228,0),MATCH(AQ$3,'QoL DATA'!$C$16:$WWY$16,0)),"-")</f>
        <v>56.754385964912281</v>
      </c>
      <c r="AR225" s="301">
        <f>IFERROR(INDEX('QoL DATA'!$C$17:$WWY$228,MATCH($B225,'QoL DATA'!$A$17:$A$228,0),MATCH(AR$3,'QoL DATA'!$C$16:$WWY$16,0)),"-")</f>
        <v>3.69</v>
      </c>
      <c r="AS225" s="301">
        <f>IFERROR(INDEX('QoL DATA'!$C$17:$WWY$228,MATCH($B225,'QoL DATA'!$A$17:$A$228,0),MATCH(AS$3,'QoL DATA'!$C$16:$WWY$16,0)),"-")</f>
        <v>0.87217751594786663</v>
      </c>
      <c r="AT225" s="301">
        <f>IFERROR(INDEX('QoL DATA'!$C$17:$WWY$228,MATCH($B225,'QoL DATA'!$A$17:$A$228,0),MATCH(AT$3,'QoL DATA'!$C$16:$WWY$16,0)),"-")</f>
        <v>69.70184239034559</v>
      </c>
      <c r="AU225" s="327"/>
    </row>
    <row r="226" spans="1:47">
      <c r="A226" s="325" t="str">
        <f>'TQoL Indexes'!B204</f>
        <v>Veržej</v>
      </c>
      <c r="B226" s="326">
        <f>'TQoL Indexes'!C204</f>
        <v>188</v>
      </c>
      <c r="C226" s="301">
        <f>IFERROR(INDEX('QoL DATA'!$C$17:$WWY$228,MATCH($B226,'QoL DATA'!$A$17:$A$228,0),MATCH(C$3,'QoL DATA'!$C$16:$WWY$16,0)),"-")</f>
        <v>99.1</v>
      </c>
      <c r="D226" s="301">
        <f>IFERROR(INDEX('QoL DATA'!$C$17:$WWY$228,MATCH($B226,'QoL DATA'!$A$17:$A$228,0),MATCH(D$3,'QoL DATA'!$C$16:$WWY$16,0)),"-")</f>
        <v>107.8</v>
      </c>
      <c r="E226" s="301">
        <f>IFERROR(INDEX('QoL DATA'!$C$17:$WWY$228,MATCH($B226,'QoL DATA'!$A$17:$A$228,0),MATCH(E$3,'QoL DATA'!$C$16:$WWY$16,0)),"-")</f>
        <v>416.1</v>
      </c>
      <c r="F226" s="301">
        <f>IFERROR(INDEX('QoL DATA'!$C$17:$WWY$228,MATCH($B226,'QoL DATA'!$A$17:$A$228,0),MATCH(F$3,'QoL DATA'!$C$16:$WWY$16,0)),"-")</f>
        <v>3.0058651026392962</v>
      </c>
      <c r="G226" s="301">
        <f>IFERROR(INDEX('QoL DATA'!$C$17:$WWY$228,MATCH($B226,'QoL DATA'!$A$17:$A$228,0),MATCH(G$3,'QoL DATA'!$C$16:$WWY$16,0)),"-")</f>
        <v>100</v>
      </c>
      <c r="H226" s="301">
        <f>IFERROR(INDEX('QoL DATA'!$C$17:$WWY$228,MATCH($B226,'QoL DATA'!$A$17:$A$228,0),MATCH(H$3,'QoL DATA'!$C$16:$WWY$16,0)),"-")</f>
        <v>4</v>
      </c>
      <c r="I226" s="301">
        <f>IFERROR(INDEX('QoL DATA'!$C$17:$WWY$228,MATCH($B226,'QoL DATA'!$A$17:$A$228,0),MATCH(I$3,'QoL DATA'!$C$16:$WWY$16,0)),"-")</f>
        <v>73.732021196063585</v>
      </c>
      <c r="J226" s="301">
        <f>IFERROR(INDEX('QoL DATA'!$C$17:$WWY$228,MATCH($B226,'QoL DATA'!$A$17:$A$228,0),MATCH(J$3,'QoL DATA'!$C$16:$WWY$16,0)),"-")</f>
        <v>100</v>
      </c>
      <c r="K226" s="301">
        <f>IFERROR(INDEX('QoL DATA'!$C$17:$WWY$228,MATCH($B226,'QoL DATA'!$A$17:$A$228,0),MATCH(K$3,'QoL DATA'!$C$16:$WWY$16,0)),"-")</f>
        <v>29.18</v>
      </c>
      <c r="L226" s="301">
        <f>IFERROR(INDEX('QoL DATA'!$C$17:$WWY$228,MATCH($B226,'QoL DATA'!$A$17:$A$228,0),MATCH(L$3,'QoL DATA'!$C$16:$WWY$16,0)),"-")</f>
        <v>0</v>
      </c>
      <c r="M226" s="301">
        <f>IFERROR(INDEX('QoL DATA'!$C$17:$WWY$228,MATCH($B226,'QoL DATA'!$A$17:$A$228,0),MATCH(M$3,'QoL DATA'!$C$16:$WWY$16,0)),"-")</f>
        <v>20.3</v>
      </c>
      <c r="N226" s="301">
        <f>IFERROR(INDEX('QoL DATA'!$C$17:$WWY$228,MATCH($B226,'QoL DATA'!$A$17:$A$228,0),MATCH(N$3,'QoL DATA'!$C$16:$WWY$16,0)),"-")</f>
        <v>57.3</v>
      </c>
      <c r="O226" s="301">
        <f>IFERROR(INDEX('QoL DATA'!$C$17:$WWY$228,MATCH($B226,'QoL DATA'!$A$17:$A$228,0),MATCH(O$3,'QoL DATA'!$C$16:$WWY$16,0)),"-")</f>
        <v>0.56190476190476191</v>
      </c>
      <c r="P226" s="301">
        <f>IFERROR(INDEX('QoL DATA'!$C$17:$WWY$228,MATCH($B226,'QoL DATA'!$A$17:$A$228,0),MATCH(P$3,'QoL DATA'!$C$16:$WWY$16,0)),"-")</f>
        <v>98.533724340175951</v>
      </c>
      <c r="Q226" s="301" t="str">
        <f>IFERROR(INDEX('QoL DATA'!$C$17:$WWY$228,MATCH($B226,'QoL DATA'!$A$17:$A$228,0),MATCH(Q$3,'QoL DATA'!$C$16:$WWY$16,0)),"-")</f>
        <v>-</v>
      </c>
      <c r="R226" s="301" t="str">
        <f>IFERROR(INDEX('QoL DATA'!$C$17:$WWY$228,MATCH($B226,'QoL DATA'!$A$17:$A$228,0),MATCH(R$3,'QoL DATA'!$C$16:$WWY$16,0)),"-")</f>
        <v>-</v>
      </c>
      <c r="S226" s="301">
        <f>IFERROR(INDEX('QoL DATA'!$C$17:$WWY$228,MATCH($B226,'QoL DATA'!$A$17:$A$228,0),MATCH(S$3,'QoL DATA'!$C$16:$WWY$16,0)),"-")</f>
        <v>77.519379844961236</v>
      </c>
      <c r="T226" s="301">
        <f>IFERROR(INDEX('QoL DATA'!$C$17:$WWY$228,MATCH($B226,'QoL DATA'!$A$17:$A$228,0),MATCH(T$3,'QoL DATA'!$C$16:$WWY$16,0)),"-")</f>
        <v>2.05836732349055</v>
      </c>
      <c r="U226" s="301">
        <f>IFERROR(INDEX('QoL DATA'!$C$17:$WWY$228,MATCH($B226,'QoL DATA'!$A$17:$A$228,0),MATCH(U$3,'QoL DATA'!$C$16:$WWY$16,0)),"-")</f>
        <v>27.587160058205999</v>
      </c>
      <c r="V226" s="301">
        <f>IFERROR(INDEX('QoL DATA'!$C$17:$WWY$228,MATCH($B226,'QoL DATA'!$A$17:$A$228,0),MATCH(V$3,'QoL DATA'!$C$16:$WWY$16,0)),"-")</f>
        <v>0.27471342508000002</v>
      </c>
      <c r="W226" s="301">
        <f>IFERROR(INDEX('QoL DATA'!$C$17:$WWY$228,MATCH($B226,'QoL DATA'!$A$17:$A$228,0),MATCH(W$3,'QoL DATA'!$C$16:$WWY$16,0)),"-")</f>
        <v>33.564176015699999</v>
      </c>
      <c r="X226" s="301" t="str">
        <f>IFERROR(INDEX('QoL DATA'!$C$17:$WWY$228,MATCH($B226,'QoL DATA'!$A$17:$A$228,0),MATCH(X$3,'QoL DATA'!$C$16:$WWY$16,0)),"-")</f>
        <v>-</v>
      </c>
      <c r="Y226" s="301">
        <f>IFERROR(INDEX('QoL DATA'!$C$17:$WWY$228,MATCH($B226,'QoL DATA'!$A$17:$A$228,0),MATCH(Y$3,'QoL DATA'!$C$16:$WWY$16,0)),"-")</f>
        <v>771.58</v>
      </c>
      <c r="Z226" s="301">
        <f>IFERROR(INDEX('QoL DATA'!$C$17:$WWY$228,MATCH($B226,'QoL DATA'!$A$17:$A$228,0),MATCH(Z$3,'QoL DATA'!$C$16:$WWY$16,0)),"-")</f>
        <v>4.93</v>
      </c>
      <c r="AA226" s="301">
        <f>IFERROR(INDEX('QoL DATA'!$C$17:$WWY$228,MATCH($B226,'QoL DATA'!$A$17:$A$228,0),MATCH(AA$3,'QoL DATA'!$C$16:$WWY$16,0)),"-")</f>
        <v>7.7130736598534505E-2</v>
      </c>
      <c r="AB226" s="301">
        <f>IFERROR(INDEX('QoL DATA'!$C$17:$WWY$228,MATCH($B226,'QoL DATA'!$A$17:$A$228,0),MATCH(AB$3,'QoL DATA'!$C$16:$WWY$16,0)),"-")</f>
        <v>0.18</v>
      </c>
      <c r="AC226" s="301">
        <f>IFERROR(INDEX('QoL DATA'!$C$17:$WWY$228,MATCH($B226,'QoL DATA'!$A$17:$A$228,0),MATCH(AC$3,'QoL DATA'!$C$16:$WWY$16,0)),"-")</f>
        <v>9091.85</v>
      </c>
      <c r="AD226" s="301">
        <f>IFERROR(INDEX('QoL DATA'!$C$17:$WWY$228,MATCH($B226,'QoL DATA'!$A$17:$A$228,0),MATCH(AD$3,'QoL DATA'!$C$16:$WWY$16,0)),"-")</f>
        <v>7.6604554865424435</v>
      </c>
      <c r="AE226" s="301">
        <f>IFERROR(INDEX('QoL DATA'!$C$17:$WWY$228,MATCH($B226,'QoL DATA'!$A$17:$A$228,0),MATCH(AE$3,'QoL DATA'!$C$16:$WWY$16,0)),"-")</f>
        <v>27.754532775453278</v>
      </c>
      <c r="AF226" s="301">
        <f>IFERROR(INDEX('QoL DATA'!$C$17:$WWY$228,MATCH($B226,'QoL DATA'!$A$17:$A$228,0),MATCH(AF$3,'QoL DATA'!$C$16:$WWY$16,0)),"-")</f>
        <v>15.1</v>
      </c>
      <c r="AG226" s="301">
        <f>IFERROR(INDEX('QoL DATA'!$C$17:$WWY$228,MATCH($B226,'QoL DATA'!$A$17:$A$228,0),MATCH(AG$3,'QoL DATA'!$C$16:$WWY$16,0)),"-")</f>
        <v>18.38</v>
      </c>
      <c r="AH226" s="301" t="str">
        <f>IFERROR(INDEX('QoL DATA'!$C$17:$WWY$228,MATCH($B226,'QoL DATA'!$A$17:$A$228,0),MATCH(AH$3,'QoL DATA'!$C$16:$WWY$16,0)),"-")</f>
        <v>-</v>
      </c>
      <c r="AI226" s="301">
        <f>IFERROR(INDEX('QoL DATA'!$C$17:$WWY$228,MATCH($B226,'QoL DATA'!$A$17:$A$228,0),MATCH(AI$3,'QoL DATA'!$C$16:$WWY$16,0)),"-")</f>
        <v>162.47145833333332</v>
      </c>
      <c r="AJ226" s="301">
        <f>IFERROR(INDEX('QoL DATA'!$C$17:$WWY$228,MATCH($B226,'QoL DATA'!$A$17:$A$228,0),MATCH(AJ$3,'QoL DATA'!$C$16:$WWY$16,0)),"-")</f>
        <v>134.44307889344262</v>
      </c>
      <c r="AK226" s="301">
        <f>IFERROR(INDEX('QoL DATA'!$C$17:$WWY$228,MATCH($B226,'QoL DATA'!$A$17:$A$228,0),MATCH(AK$3,'QoL DATA'!$C$16:$WWY$16,0)),"-")</f>
        <v>26.8</v>
      </c>
      <c r="AL226" s="301">
        <f>IFERROR(INDEX('QoL DATA'!$C$17:$WWY$228,MATCH($B226,'QoL DATA'!$A$17:$A$228,0),MATCH(AL$3,'QoL DATA'!$C$16:$WWY$16,0)),"-")</f>
        <v>13.74</v>
      </c>
      <c r="AM226" s="301">
        <f>IFERROR(INDEX('QoL DATA'!$C$17:$WWY$228,MATCH($B226,'QoL DATA'!$A$17:$A$228,0),MATCH(AM$3,'QoL DATA'!$C$16:$WWY$16,0)),"-")</f>
        <v>6.9</v>
      </c>
      <c r="AN226" s="301">
        <f>IFERROR(INDEX('QoL DATA'!$C$17:$WWY$228,MATCH($B226,'QoL DATA'!$A$17:$A$228,0),MATCH(AN$3,'QoL DATA'!$C$16:$WWY$16,0)),"-")</f>
        <v>62.86</v>
      </c>
      <c r="AO226" s="301">
        <f>IFERROR(INDEX('QoL DATA'!$C$17:$WWY$228,MATCH($B226,'QoL DATA'!$A$17:$A$228,0),MATCH(AO$3,'QoL DATA'!$C$16:$WWY$16,0)),"-")</f>
        <v>2.0869785656841149</v>
      </c>
      <c r="AP226" s="301">
        <f>IFERROR(INDEX('QoL DATA'!$C$17:$WWY$228,MATCH($B226,'QoL DATA'!$A$17:$A$228,0),MATCH(AP$3,'QoL DATA'!$C$16:$WWY$16,0)),"-")</f>
        <v>78.69</v>
      </c>
      <c r="AQ226" s="301">
        <f>IFERROR(INDEX('QoL DATA'!$C$17:$WWY$228,MATCH($B226,'QoL DATA'!$A$17:$A$228,0),MATCH(AQ$3,'QoL DATA'!$C$16:$WWY$16,0)),"-")</f>
        <v>59.355416293643692</v>
      </c>
      <c r="AR226" s="301">
        <f>IFERROR(INDEX('QoL DATA'!$C$17:$WWY$228,MATCH($B226,'QoL DATA'!$A$17:$A$228,0),MATCH(AR$3,'QoL DATA'!$C$16:$WWY$16,0)),"-")</f>
        <v>3.72</v>
      </c>
      <c r="AS226" s="301">
        <f>IFERROR(INDEX('QoL DATA'!$C$17:$WWY$228,MATCH($B226,'QoL DATA'!$A$17:$A$228,0),MATCH(AS$3,'QoL DATA'!$C$16:$WWY$16,0)),"-")</f>
        <v>1.8302827921932636</v>
      </c>
      <c r="AT226" s="301">
        <f>IFERROR(INDEX('QoL DATA'!$C$17:$WWY$228,MATCH($B226,'QoL DATA'!$A$17:$A$228,0),MATCH(AT$3,'QoL DATA'!$C$16:$WWY$16,0)),"-")</f>
        <v>23.622513994775066</v>
      </c>
      <c r="AU226" s="327"/>
    </row>
    <row r="227" spans="1:47">
      <c r="A227" s="325" t="str">
        <f>'TQoL Indexes'!B205</f>
        <v>Videm</v>
      </c>
      <c r="B227" s="326">
        <f>'TQoL Indexes'!C205</f>
        <v>135</v>
      </c>
      <c r="C227" s="301">
        <f>IFERROR(INDEX('QoL DATA'!$C$17:$WWY$228,MATCH($B227,'QoL DATA'!$A$17:$A$228,0),MATCH(C$3,'QoL DATA'!$C$16:$WWY$16,0)),"-")</f>
        <v>24.286600496277917</v>
      </c>
      <c r="D227" s="301">
        <f>IFERROR(INDEX('QoL DATA'!$C$17:$WWY$228,MATCH($B227,'QoL DATA'!$A$17:$A$228,0),MATCH(D$3,'QoL DATA'!$C$16:$WWY$16,0)),"-")</f>
        <v>83.3</v>
      </c>
      <c r="E227" s="301">
        <f>IFERROR(INDEX('QoL DATA'!$C$17:$WWY$228,MATCH($B227,'QoL DATA'!$A$17:$A$228,0),MATCH(E$3,'QoL DATA'!$C$16:$WWY$16,0)),"-")</f>
        <v>521.4</v>
      </c>
      <c r="F227" s="301">
        <f>IFERROR(INDEX('QoL DATA'!$C$17:$WWY$228,MATCH($B227,'QoL DATA'!$A$17:$A$228,0),MATCH(F$3,'QoL DATA'!$C$16:$WWY$16,0)),"-")</f>
        <v>5.7800421644413218</v>
      </c>
      <c r="G227" s="301">
        <f>IFERROR(INDEX('QoL DATA'!$C$17:$WWY$228,MATCH($B227,'QoL DATA'!$A$17:$A$228,0),MATCH(G$3,'QoL DATA'!$C$16:$WWY$16,0)),"-")</f>
        <v>83.345045678144771</v>
      </c>
      <c r="H227" s="301">
        <f>IFERROR(INDEX('QoL DATA'!$C$17:$WWY$228,MATCH($B227,'QoL DATA'!$A$17:$A$228,0),MATCH(H$3,'QoL DATA'!$C$16:$WWY$16,0)),"-")</f>
        <v>4</v>
      </c>
      <c r="I227" s="301">
        <f>IFERROR(INDEX('QoL DATA'!$C$17:$WWY$228,MATCH($B227,'QoL DATA'!$A$17:$A$228,0),MATCH(I$3,'QoL DATA'!$C$16:$WWY$16,0)),"-")</f>
        <v>77.470494979742824</v>
      </c>
      <c r="J227" s="301">
        <f>IFERROR(INDEX('QoL DATA'!$C$17:$WWY$228,MATCH($B227,'QoL DATA'!$A$17:$A$228,0),MATCH(J$3,'QoL DATA'!$C$16:$WWY$16,0)),"-")</f>
        <v>69.290231904427273</v>
      </c>
      <c r="K227" s="301">
        <f>IFERROR(INDEX('QoL DATA'!$C$17:$WWY$228,MATCH($B227,'QoL DATA'!$A$17:$A$228,0),MATCH(K$3,'QoL DATA'!$C$16:$WWY$16,0)),"-")</f>
        <v>11.65</v>
      </c>
      <c r="L227" s="301">
        <f>IFERROR(INDEX('QoL DATA'!$C$17:$WWY$228,MATCH($B227,'QoL DATA'!$A$17:$A$228,0),MATCH(L$3,'QoL DATA'!$C$16:$WWY$16,0)),"-")</f>
        <v>18.95017793594306</v>
      </c>
      <c r="M227" s="301">
        <f>IFERROR(INDEX('QoL DATA'!$C$17:$WWY$228,MATCH($B227,'QoL DATA'!$A$17:$A$228,0),MATCH(M$3,'QoL DATA'!$C$16:$WWY$16,0)),"-")</f>
        <v>12.3</v>
      </c>
      <c r="N227" s="301">
        <f>IFERROR(INDEX('QoL DATA'!$C$17:$WWY$228,MATCH($B227,'QoL DATA'!$A$17:$A$228,0),MATCH(N$3,'QoL DATA'!$C$16:$WWY$16,0)),"-")</f>
        <v>24.8</v>
      </c>
      <c r="O227" s="301">
        <f>IFERROR(INDEX('QoL DATA'!$C$17:$WWY$228,MATCH($B227,'QoL DATA'!$A$17:$A$228,0),MATCH(O$3,'QoL DATA'!$C$16:$WWY$16,0)),"-")</f>
        <v>0.63482394366197181</v>
      </c>
      <c r="P227" s="301">
        <f>IFERROR(INDEX('QoL DATA'!$C$17:$WWY$228,MATCH($B227,'QoL DATA'!$A$17:$A$228,0),MATCH(P$3,'QoL DATA'!$C$16:$WWY$16,0)),"-")</f>
        <v>38.562895291637382</v>
      </c>
      <c r="Q227" s="301" t="str">
        <f>IFERROR(INDEX('QoL DATA'!$C$17:$WWY$228,MATCH($B227,'QoL DATA'!$A$17:$A$228,0),MATCH(Q$3,'QoL DATA'!$C$16:$WWY$16,0)),"-")</f>
        <v>-</v>
      </c>
      <c r="R227" s="301" t="str">
        <f>IFERROR(INDEX('QoL DATA'!$C$17:$WWY$228,MATCH($B227,'QoL DATA'!$A$17:$A$228,0),MATCH(R$3,'QoL DATA'!$C$16:$WWY$16,0)),"-")</f>
        <v>-</v>
      </c>
      <c r="S227" s="301">
        <f>IFERROR(INDEX('QoL DATA'!$C$17:$WWY$228,MATCH($B227,'QoL DATA'!$A$17:$A$228,0),MATCH(S$3,'QoL DATA'!$C$16:$WWY$16,0)),"-")</f>
        <v>89.493466976910682</v>
      </c>
      <c r="T227" s="301">
        <f>IFERROR(INDEX('QoL DATA'!$C$17:$WWY$228,MATCH($B227,'QoL DATA'!$A$17:$A$228,0),MATCH(T$3,'QoL DATA'!$C$16:$WWY$16,0)),"-")</f>
        <v>3.192738520242242</v>
      </c>
      <c r="U227" s="301">
        <f>IFERROR(INDEX('QoL DATA'!$C$17:$WWY$228,MATCH($B227,'QoL DATA'!$A$17:$A$228,0),MATCH(U$3,'QoL DATA'!$C$16:$WWY$16,0)),"-")</f>
        <v>39.693346586028824</v>
      </c>
      <c r="V227" s="301">
        <f>IFERROR(INDEX('QoL DATA'!$C$17:$WWY$228,MATCH($B227,'QoL DATA'!$A$17:$A$228,0),MATCH(V$3,'QoL DATA'!$C$16:$WWY$16,0)),"-")</f>
        <v>2.88707451333</v>
      </c>
      <c r="W227" s="301">
        <f>IFERROR(INDEX('QoL DATA'!$C$17:$WWY$228,MATCH($B227,'QoL DATA'!$A$17:$A$228,0),MATCH(W$3,'QoL DATA'!$C$16:$WWY$16,0)),"-")</f>
        <v>48.590877075999998</v>
      </c>
      <c r="X227" s="301" t="str">
        <f>IFERROR(INDEX('QoL DATA'!$C$17:$WWY$228,MATCH($B227,'QoL DATA'!$A$17:$A$228,0),MATCH(X$3,'QoL DATA'!$C$16:$WWY$16,0)),"-")</f>
        <v>-</v>
      </c>
      <c r="Y227" s="301">
        <f>IFERROR(INDEX('QoL DATA'!$C$17:$WWY$228,MATCH($B227,'QoL DATA'!$A$17:$A$228,0),MATCH(Y$3,'QoL DATA'!$C$16:$WWY$16,0)),"-")</f>
        <v>1185.29</v>
      </c>
      <c r="Z227" s="301">
        <f>IFERROR(INDEX('QoL DATA'!$C$17:$WWY$228,MATCH($B227,'QoL DATA'!$A$17:$A$228,0),MATCH(Z$3,'QoL DATA'!$C$16:$WWY$16,0)),"-")</f>
        <v>5.34</v>
      </c>
      <c r="AA227" s="301">
        <f>IFERROR(INDEX('QoL DATA'!$C$17:$WWY$228,MATCH($B227,'QoL DATA'!$A$17:$A$228,0),MATCH(AA$3,'QoL DATA'!$C$16:$WWY$16,0)),"-")</f>
        <v>1.79600926740782E-2</v>
      </c>
      <c r="AB227" s="301">
        <f>IFERROR(INDEX('QoL DATA'!$C$17:$WWY$228,MATCH($B227,'QoL DATA'!$A$17:$A$228,0),MATCH(AB$3,'QoL DATA'!$C$16:$WWY$16,0)),"-")</f>
        <v>0.63</v>
      </c>
      <c r="AC227" s="301">
        <f>IFERROR(INDEX('QoL DATA'!$C$17:$WWY$228,MATCH($B227,'QoL DATA'!$A$17:$A$228,0),MATCH(AC$3,'QoL DATA'!$C$16:$WWY$16,0)),"-")</f>
        <v>9377.42</v>
      </c>
      <c r="AD227" s="301">
        <f>IFERROR(INDEX('QoL DATA'!$C$17:$WWY$228,MATCH($B227,'QoL DATA'!$A$17:$A$228,0),MATCH(AD$3,'QoL DATA'!$C$16:$WWY$16,0)),"-")</f>
        <v>8.0895115298785036</v>
      </c>
      <c r="AE227" s="301">
        <f>IFERROR(INDEX('QoL DATA'!$C$17:$WWY$228,MATCH($B227,'QoL DATA'!$A$17:$A$228,0),MATCH(AE$3,'QoL DATA'!$C$16:$WWY$16,0)),"-")</f>
        <v>18.39513325608343</v>
      </c>
      <c r="AF227" s="301">
        <f>IFERROR(INDEX('QoL DATA'!$C$17:$WWY$228,MATCH($B227,'QoL DATA'!$A$17:$A$228,0),MATCH(AF$3,'QoL DATA'!$C$16:$WWY$16,0)),"-")</f>
        <v>16.5</v>
      </c>
      <c r="AG227" s="301">
        <f>IFERROR(INDEX('QoL DATA'!$C$17:$WWY$228,MATCH($B227,'QoL DATA'!$A$17:$A$228,0),MATCH(AG$3,'QoL DATA'!$C$16:$WWY$16,0)),"-")</f>
        <v>17.53</v>
      </c>
      <c r="AH227" s="301" t="str">
        <f>IFERROR(INDEX('QoL DATA'!$C$17:$WWY$228,MATCH($B227,'QoL DATA'!$A$17:$A$228,0),MATCH(AH$3,'QoL DATA'!$C$16:$WWY$16,0)),"-")</f>
        <v>-</v>
      </c>
      <c r="AI227" s="301">
        <f>IFERROR(INDEX('QoL DATA'!$C$17:$WWY$228,MATCH($B227,'QoL DATA'!$A$17:$A$228,0),MATCH(AI$3,'QoL DATA'!$C$16:$WWY$16,0)),"-")</f>
        <v>21.183966163793105</v>
      </c>
      <c r="AJ227" s="301">
        <f>IFERROR(INDEX('QoL DATA'!$C$17:$WWY$228,MATCH($B227,'QoL DATA'!$A$17:$A$228,0),MATCH(AJ$3,'QoL DATA'!$C$16:$WWY$16,0)),"-")</f>
        <v>48.257761986147344</v>
      </c>
      <c r="AK227" s="301">
        <f>IFERROR(INDEX('QoL DATA'!$C$17:$WWY$228,MATCH($B227,'QoL DATA'!$A$17:$A$228,0),MATCH(AK$3,'QoL DATA'!$C$16:$WWY$16,0)),"-")</f>
        <v>37.19</v>
      </c>
      <c r="AL227" s="301">
        <f>IFERROR(INDEX('QoL DATA'!$C$17:$WWY$228,MATCH($B227,'QoL DATA'!$A$17:$A$228,0),MATCH(AL$3,'QoL DATA'!$C$16:$WWY$16,0)),"-")</f>
        <v>16.239999999999998</v>
      </c>
      <c r="AM227" s="301">
        <f>IFERROR(INDEX('QoL DATA'!$C$17:$WWY$228,MATCH($B227,'QoL DATA'!$A$17:$A$228,0),MATCH(AM$3,'QoL DATA'!$C$16:$WWY$16,0)),"-")</f>
        <v>7.3</v>
      </c>
      <c r="AN227" s="301">
        <f>IFERROR(INDEX('QoL DATA'!$C$17:$WWY$228,MATCH($B227,'QoL DATA'!$A$17:$A$228,0),MATCH(AN$3,'QoL DATA'!$C$16:$WWY$16,0)),"-")</f>
        <v>54.4</v>
      </c>
      <c r="AO227" s="301">
        <f>IFERROR(INDEX('QoL DATA'!$C$17:$WWY$228,MATCH($B227,'QoL DATA'!$A$17:$A$228,0),MATCH(AO$3,'QoL DATA'!$C$16:$WWY$16,0)),"-")</f>
        <v>2.777902270103886</v>
      </c>
      <c r="AP227" s="301">
        <f>IFERROR(INDEX('QoL DATA'!$C$17:$WWY$228,MATCH($B227,'QoL DATA'!$A$17:$A$228,0),MATCH(AP$3,'QoL DATA'!$C$16:$WWY$16,0)),"-")</f>
        <v>65.13</v>
      </c>
      <c r="AQ227" s="301">
        <f>IFERROR(INDEX('QoL DATA'!$C$17:$WWY$228,MATCH($B227,'QoL DATA'!$A$17:$A$228,0),MATCH(AQ$3,'QoL DATA'!$C$16:$WWY$16,0)),"-")</f>
        <v>50.60922541340296</v>
      </c>
      <c r="AR227" s="301">
        <f>IFERROR(INDEX('QoL DATA'!$C$17:$WWY$228,MATCH($B227,'QoL DATA'!$A$17:$A$228,0),MATCH(AR$3,'QoL DATA'!$C$16:$WWY$16,0)),"-")</f>
        <v>3.57</v>
      </c>
      <c r="AS227" s="301">
        <f>IFERROR(INDEX('QoL DATA'!$C$17:$WWY$228,MATCH($B227,'QoL DATA'!$A$17:$A$228,0),MATCH(AS$3,'QoL DATA'!$C$16:$WWY$16,0)),"-")</f>
        <v>3.6638738968050228</v>
      </c>
      <c r="AT227" s="301">
        <f>IFERROR(INDEX('QoL DATA'!$C$17:$WWY$228,MATCH($B227,'QoL DATA'!$A$17:$A$228,0),MATCH(AT$3,'QoL DATA'!$C$16:$WWY$16,0)),"-")</f>
        <v>32.228748965080307</v>
      </c>
      <c r="AU227" s="327"/>
    </row>
    <row r="228" spans="1:47">
      <c r="A228" s="325" t="str">
        <f>'TQoL Indexes'!B206</f>
        <v>Vipava</v>
      </c>
      <c r="B228" s="326">
        <f>'TQoL Indexes'!C206</f>
        <v>136</v>
      </c>
      <c r="C228" s="301">
        <f>IFERROR(INDEX('QoL DATA'!$C$17:$WWY$228,MATCH($B228,'QoL DATA'!$A$17:$A$228,0),MATCH(C$3,'QoL DATA'!$C$16:$WWY$16,0)),"-")</f>
        <v>67.03861140630535</v>
      </c>
      <c r="D228" s="301">
        <f>IFERROR(INDEX('QoL DATA'!$C$17:$WWY$228,MATCH($B228,'QoL DATA'!$A$17:$A$228,0),MATCH(D$3,'QoL DATA'!$C$16:$WWY$16,0)),"-")</f>
        <v>101.4</v>
      </c>
      <c r="E228" s="301">
        <f>IFERROR(INDEX('QoL DATA'!$C$17:$WWY$228,MATCH($B228,'QoL DATA'!$A$17:$A$228,0),MATCH(E$3,'QoL DATA'!$C$16:$WWY$16,0)),"-")</f>
        <v>527.9</v>
      </c>
      <c r="F228" s="301">
        <f>IFERROR(INDEX('QoL DATA'!$C$17:$WWY$228,MATCH($B228,'QoL DATA'!$A$17:$A$228,0),MATCH(F$3,'QoL DATA'!$C$16:$WWY$16,0)),"-")</f>
        <v>81.691832532601239</v>
      </c>
      <c r="G228" s="301">
        <f>IFERROR(INDEX('QoL DATA'!$C$17:$WWY$228,MATCH($B228,'QoL DATA'!$A$17:$A$228,0),MATCH(G$3,'QoL DATA'!$C$16:$WWY$16,0)),"-")</f>
        <v>91.678105696636919</v>
      </c>
      <c r="H228" s="301">
        <f>IFERROR(INDEX('QoL DATA'!$C$17:$WWY$228,MATCH($B228,'QoL DATA'!$A$17:$A$228,0),MATCH(H$3,'QoL DATA'!$C$16:$WWY$16,0)),"-")</f>
        <v>3</v>
      </c>
      <c r="I228" s="301">
        <f>IFERROR(INDEX('QoL DATA'!$C$17:$WWY$228,MATCH($B228,'QoL DATA'!$A$17:$A$228,0),MATCH(I$3,'QoL DATA'!$C$16:$WWY$16,0)),"-")</f>
        <v>55.272727272727273</v>
      </c>
      <c r="J228" s="301">
        <f>IFERROR(INDEX('QoL DATA'!$C$17:$WWY$228,MATCH($B228,'QoL DATA'!$A$17:$A$228,0),MATCH(J$3,'QoL DATA'!$C$16:$WWY$16,0)),"-")</f>
        <v>98.129718599862741</v>
      </c>
      <c r="K228" s="301">
        <f>IFERROR(INDEX('QoL DATA'!$C$17:$WWY$228,MATCH($B228,'QoL DATA'!$A$17:$A$228,0),MATCH(K$3,'QoL DATA'!$C$16:$WWY$16,0)),"-")</f>
        <v>61.77</v>
      </c>
      <c r="L228" s="301">
        <f>IFERROR(INDEX('QoL DATA'!$C$17:$WWY$228,MATCH($B228,'QoL DATA'!$A$17:$A$228,0),MATCH(L$3,'QoL DATA'!$C$16:$WWY$16,0)),"-")</f>
        <v>0</v>
      </c>
      <c r="M228" s="301">
        <f>IFERROR(INDEX('QoL DATA'!$C$17:$WWY$228,MATCH($B228,'QoL DATA'!$A$17:$A$228,0),MATCH(M$3,'QoL DATA'!$C$16:$WWY$16,0)),"-")</f>
        <v>30</v>
      </c>
      <c r="N228" s="301">
        <f>IFERROR(INDEX('QoL DATA'!$C$17:$WWY$228,MATCH($B228,'QoL DATA'!$A$17:$A$228,0),MATCH(N$3,'QoL DATA'!$C$16:$WWY$16,0)),"-")</f>
        <v>72.599999999999994</v>
      </c>
      <c r="O228" s="301">
        <f>IFERROR(INDEX('QoL DATA'!$C$17:$WWY$228,MATCH($B228,'QoL DATA'!$A$17:$A$228,0),MATCH(O$3,'QoL DATA'!$C$16:$WWY$16,0)),"-")</f>
        <v>0.95113656081901776</v>
      </c>
      <c r="P228" s="301">
        <f>IFERROR(INDEX('QoL DATA'!$C$17:$WWY$228,MATCH($B228,'QoL DATA'!$A$17:$A$228,0),MATCH(P$3,'QoL DATA'!$C$16:$WWY$16,0)),"-")</f>
        <v>68.61702127659575</v>
      </c>
      <c r="Q228" s="301" t="str">
        <f>IFERROR(INDEX('QoL DATA'!$C$17:$WWY$228,MATCH($B228,'QoL DATA'!$A$17:$A$228,0),MATCH(Q$3,'QoL DATA'!$C$16:$WWY$16,0)),"-")</f>
        <v>-</v>
      </c>
      <c r="R228" s="301" t="str">
        <f>IFERROR(INDEX('QoL DATA'!$C$17:$WWY$228,MATCH($B228,'QoL DATA'!$A$17:$A$228,0),MATCH(R$3,'QoL DATA'!$C$16:$WWY$16,0)),"-")</f>
        <v>-</v>
      </c>
      <c r="S228" s="301">
        <f>IFERROR(INDEX('QoL DATA'!$C$17:$WWY$228,MATCH($B228,'QoL DATA'!$A$17:$A$228,0),MATCH(S$3,'QoL DATA'!$C$16:$WWY$16,0)),"-")</f>
        <v>53.248136315228969</v>
      </c>
      <c r="T228" s="301">
        <f>IFERROR(INDEX('QoL DATA'!$C$17:$WWY$228,MATCH($B228,'QoL DATA'!$A$17:$A$228,0),MATCH(T$3,'QoL DATA'!$C$16:$WWY$16,0)),"-")</f>
        <v>4.0283428207475813</v>
      </c>
      <c r="U228" s="301">
        <f>IFERROR(INDEX('QoL DATA'!$C$17:$WWY$228,MATCH($B228,'QoL DATA'!$A$17:$A$228,0),MATCH(U$3,'QoL DATA'!$C$16:$WWY$16,0)),"-")</f>
        <v>66.510236108834349</v>
      </c>
      <c r="V228" s="301">
        <f>IFERROR(INDEX('QoL DATA'!$C$17:$WWY$228,MATCH($B228,'QoL DATA'!$A$17:$A$228,0),MATCH(V$3,'QoL DATA'!$C$16:$WWY$16,0)),"-")</f>
        <v>2.02425491751</v>
      </c>
      <c r="W228" s="301">
        <f>IFERROR(INDEX('QoL DATA'!$C$17:$WWY$228,MATCH($B228,'QoL DATA'!$A$17:$A$228,0),MATCH(W$3,'QoL DATA'!$C$16:$WWY$16,0)),"-")</f>
        <v>76.602256886399999</v>
      </c>
      <c r="X228" s="301" t="str">
        <f>IFERROR(INDEX('QoL DATA'!$C$17:$WWY$228,MATCH($B228,'QoL DATA'!$A$17:$A$228,0),MATCH(X$3,'QoL DATA'!$C$16:$WWY$16,0)),"-")</f>
        <v>-</v>
      </c>
      <c r="Y228" s="301">
        <f>IFERROR(INDEX('QoL DATA'!$C$17:$WWY$228,MATCH($B228,'QoL DATA'!$A$17:$A$228,0),MATCH(Y$3,'QoL DATA'!$C$16:$WWY$16,0)),"-")</f>
        <v>856.69</v>
      </c>
      <c r="Z228" s="301">
        <f>IFERROR(INDEX('QoL DATA'!$C$17:$WWY$228,MATCH($B228,'QoL DATA'!$A$17:$A$228,0),MATCH(Z$3,'QoL DATA'!$C$16:$WWY$16,0)),"-")</f>
        <v>4.67</v>
      </c>
      <c r="AA228" s="301">
        <f>IFERROR(INDEX('QoL DATA'!$C$17:$WWY$228,MATCH($B228,'QoL DATA'!$A$17:$A$228,0),MATCH(AA$3,'QoL DATA'!$C$16:$WWY$16,0)),"-")</f>
        <v>9.8023489992692808E-2</v>
      </c>
      <c r="AB228" s="301">
        <f>IFERROR(INDEX('QoL DATA'!$C$17:$WWY$228,MATCH($B228,'QoL DATA'!$A$17:$A$228,0),MATCH(AB$3,'QoL DATA'!$C$16:$WWY$16,0)),"-")</f>
        <v>1.18</v>
      </c>
      <c r="AC228" s="301">
        <f>IFERROR(INDEX('QoL DATA'!$C$17:$WWY$228,MATCH($B228,'QoL DATA'!$A$17:$A$228,0),MATCH(AC$3,'QoL DATA'!$C$16:$WWY$16,0)),"-")</f>
        <v>9829.7099999999991</v>
      </c>
      <c r="AD228" s="301">
        <f>IFERROR(INDEX('QoL DATA'!$C$17:$WWY$228,MATCH($B228,'QoL DATA'!$A$17:$A$228,0),MATCH(AD$3,'QoL DATA'!$C$16:$WWY$16,0)),"-")</f>
        <v>5.6871888587812718</v>
      </c>
      <c r="AE228" s="301">
        <f>IFERROR(INDEX('QoL DATA'!$C$17:$WWY$228,MATCH($B228,'QoL DATA'!$A$17:$A$228,0),MATCH(AE$3,'QoL DATA'!$C$16:$WWY$16,0)),"-")</f>
        <v>36.369615258138772</v>
      </c>
      <c r="AF228" s="301">
        <f>IFERROR(INDEX('QoL DATA'!$C$17:$WWY$228,MATCH($B228,'QoL DATA'!$A$17:$A$228,0),MATCH(AF$3,'QoL DATA'!$C$16:$WWY$16,0)),"-")</f>
        <v>11.4</v>
      </c>
      <c r="AG228" s="301">
        <f>IFERROR(INDEX('QoL DATA'!$C$17:$WWY$228,MATCH($B228,'QoL DATA'!$A$17:$A$228,0),MATCH(AG$3,'QoL DATA'!$C$16:$WWY$16,0)),"-")</f>
        <v>18.55</v>
      </c>
      <c r="AH228" s="301" t="str">
        <f>IFERROR(INDEX('QoL DATA'!$C$17:$WWY$228,MATCH($B228,'QoL DATA'!$A$17:$A$228,0),MATCH(AH$3,'QoL DATA'!$C$16:$WWY$16,0)),"-")</f>
        <v>-</v>
      </c>
      <c r="AI228" s="301">
        <f>IFERROR(INDEX('QoL DATA'!$C$17:$WWY$228,MATCH($B228,'QoL DATA'!$A$17:$A$228,0),MATCH(AI$3,'QoL DATA'!$C$16:$WWY$16,0)),"-")</f>
        <v>27.308689433220096</v>
      </c>
      <c r="AJ228" s="301">
        <f>IFERROR(INDEX('QoL DATA'!$C$17:$WWY$228,MATCH($B228,'QoL DATA'!$A$17:$A$228,0),MATCH(AJ$3,'QoL DATA'!$C$16:$WWY$16,0)),"-")</f>
        <v>89.636465371996096</v>
      </c>
      <c r="AK228" s="301">
        <f>IFERROR(INDEX('QoL DATA'!$C$17:$WWY$228,MATCH($B228,'QoL DATA'!$A$17:$A$228,0),MATCH(AK$3,'QoL DATA'!$C$16:$WWY$16,0)),"-")</f>
        <v>13.88</v>
      </c>
      <c r="AL228" s="301">
        <f>IFERROR(INDEX('QoL DATA'!$C$17:$WWY$228,MATCH($B228,'QoL DATA'!$A$17:$A$228,0),MATCH(AL$3,'QoL DATA'!$C$16:$WWY$16,0)),"-")</f>
        <v>13.83</v>
      </c>
      <c r="AM228" s="301">
        <f>IFERROR(INDEX('QoL DATA'!$C$17:$WWY$228,MATCH($B228,'QoL DATA'!$A$17:$A$228,0),MATCH(AM$3,'QoL DATA'!$C$16:$WWY$16,0)),"-")</f>
        <v>7.6</v>
      </c>
      <c r="AN228" s="301">
        <f>IFERROR(INDEX('QoL DATA'!$C$17:$WWY$228,MATCH($B228,'QoL DATA'!$A$17:$A$228,0),MATCH(AN$3,'QoL DATA'!$C$16:$WWY$16,0)),"-")</f>
        <v>72.34</v>
      </c>
      <c r="AO228" s="301">
        <f>IFERROR(INDEX('QoL DATA'!$C$17:$WWY$228,MATCH($B228,'QoL DATA'!$A$17:$A$228,0),MATCH(AO$3,'QoL DATA'!$C$16:$WWY$16,0)),"-")</f>
        <v>2.515609111246695</v>
      </c>
      <c r="AP228" s="301">
        <f>IFERROR(INDEX('QoL DATA'!$C$17:$WWY$228,MATCH($B228,'QoL DATA'!$A$17:$A$228,0),MATCH(AP$3,'QoL DATA'!$C$16:$WWY$16,0)),"-")</f>
        <v>75.349999999999994</v>
      </c>
      <c r="AQ228" s="301">
        <f>IFERROR(INDEX('QoL DATA'!$C$17:$WWY$228,MATCH($B228,'QoL DATA'!$A$17:$A$228,0),MATCH(AQ$3,'QoL DATA'!$C$16:$WWY$16,0)),"-")</f>
        <v>61.151570323167959</v>
      </c>
      <c r="AR228" s="301">
        <f>IFERROR(INDEX('QoL DATA'!$C$17:$WWY$228,MATCH($B228,'QoL DATA'!$A$17:$A$228,0),MATCH(AR$3,'QoL DATA'!$C$16:$WWY$16,0)),"-")</f>
        <v>3.67</v>
      </c>
      <c r="AS228" s="301">
        <f>IFERROR(INDEX('QoL DATA'!$C$17:$WWY$228,MATCH($B228,'QoL DATA'!$A$17:$A$228,0),MATCH(AS$3,'QoL DATA'!$C$16:$WWY$16,0)),"-")</f>
        <v>2.1599477896847121</v>
      </c>
      <c r="AT228" s="301">
        <f>IFERROR(INDEX('QoL DATA'!$C$17:$WWY$228,MATCH($B228,'QoL DATA'!$A$17:$A$228,0),MATCH(AT$3,'QoL DATA'!$C$16:$WWY$16,0)),"-")</f>
        <v>64.305655538240472</v>
      </c>
      <c r="AU228" s="327"/>
    </row>
    <row r="229" spans="1:47">
      <c r="A229" s="325" t="str">
        <f>'TQoL Indexes'!B207</f>
        <v>Vitanje</v>
      </c>
      <c r="B229" s="326">
        <f>'TQoL Indexes'!C207</f>
        <v>137</v>
      </c>
      <c r="C229" s="301">
        <f>IFERROR(INDEX('QoL DATA'!$C$17:$WWY$228,MATCH($B229,'QoL DATA'!$A$17:$A$228,0),MATCH(C$3,'QoL DATA'!$C$16:$WWY$16,0)),"-")</f>
        <v>87.3</v>
      </c>
      <c r="D229" s="301">
        <f>IFERROR(INDEX('QoL DATA'!$C$17:$WWY$228,MATCH($B229,'QoL DATA'!$A$17:$A$228,0),MATCH(D$3,'QoL DATA'!$C$16:$WWY$16,0)),"-")</f>
        <v>85</v>
      </c>
      <c r="E229" s="301">
        <f>IFERROR(INDEX('QoL DATA'!$C$17:$WWY$228,MATCH($B229,'QoL DATA'!$A$17:$A$228,0),MATCH(E$3,'QoL DATA'!$C$16:$WWY$16,0)),"-")</f>
        <v>388.9</v>
      </c>
      <c r="F229" s="301">
        <f>IFERROR(INDEX('QoL DATA'!$C$17:$WWY$228,MATCH($B229,'QoL DATA'!$A$17:$A$228,0),MATCH(F$3,'QoL DATA'!$C$16:$WWY$16,0)),"-")</f>
        <v>0</v>
      </c>
      <c r="G229" s="301">
        <f>IFERROR(INDEX('QoL DATA'!$C$17:$WWY$228,MATCH($B229,'QoL DATA'!$A$17:$A$228,0),MATCH(G$3,'QoL DATA'!$C$16:$WWY$16,0)),"-")</f>
        <v>72.478260869565219</v>
      </c>
      <c r="H229" s="301">
        <f>IFERROR(INDEX('QoL DATA'!$C$17:$WWY$228,MATCH($B229,'QoL DATA'!$A$17:$A$228,0),MATCH(H$3,'QoL DATA'!$C$16:$WWY$16,0)),"-")</f>
        <v>4</v>
      </c>
      <c r="I229" s="301">
        <f>IFERROR(INDEX('QoL DATA'!$C$17:$WWY$228,MATCH($B229,'QoL DATA'!$A$17:$A$228,0),MATCH(I$3,'QoL DATA'!$C$16:$WWY$16,0)),"-")</f>
        <v>52.699784017278617</v>
      </c>
      <c r="J229" s="301">
        <f>IFERROR(INDEX('QoL DATA'!$C$17:$WWY$228,MATCH($B229,'QoL DATA'!$A$17:$A$228,0),MATCH(J$3,'QoL DATA'!$C$16:$WWY$16,0)),"-")</f>
        <v>80.565217391304344</v>
      </c>
      <c r="K229" s="301">
        <f>IFERROR(INDEX('QoL DATA'!$C$17:$WWY$228,MATCH($B229,'QoL DATA'!$A$17:$A$228,0),MATCH(K$3,'QoL DATA'!$C$16:$WWY$16,0)),"-")</f>
        <v>97.67</v>
      </c>
      <c r="L229" s="301">
        <f>IFERROR(INDEX('QoL DATA'!$C$17:$WWY$228,MATCH($B229,'QoL DATA'!$A$17:$A$228,0),MATCH(L$3,'QoL DATA'!$C$16:$WWY$16,0)),"-")</f>
        <v>0</v>
      </c>
      <c r="M229" s="301">
        <f>IFERROR(INDEX('QoL DATA'!$C$17:$WWY$228,MATCH($B229,'QoL DATA'!$A$17:$A$228,0),MATCH(M$3,'QoL DATA'!$C$16:$WWY$16,0)),"-")</f>
        <v>18.7</v>
      </c>
      <c r="N229" s="301">
        <f>IFERROR(INDEX('QoL DATA'!$C$17:$WWY$228,MATCH($B229,'QoL DATA'!$A$17:$A$228,0),MATCH(N$3,'QoL DATA'!$C$16:$WWY$16,0)),"-")</f>
        <v>40.799999999999997</v>
      </c>
      <c r="O229" s="301">
        <f>IFERROR(INDEX('QoL DATA'!$C$17:$WWY$228,MATCH($B229,'QoL DATA'!$A$17:$A$228,0),MATCH(O$3,'QoL DATA'!$C$16:$WWY$16,0)),"-")</f>
        <v>0.59723320158102766</v>
      </c>
      <c r="P229" s="301">
        <f>IFERROR(INDEX('QoL DATA'!$C$17:$WWY$228,MATCH($B229,'QoL DATA'!$A$17:$A$228,0),MATCH(P$3,'QoL DATA'!$C$16:$WWY$16,0)),"-")</f>
        <v>55.043478260869563</v>
      </c>
      <c r="Q229" s="301" t="str">
        <f>IFERROR(INDEX('QoL DATA'!$C$17:$WWY$228,MATCH($B229,'QoL DATA'!$A$17:$A$228,0),MATCH(Q$3,'QoL DATA'!$C$16:$WWY$16,0)),"-")</f>
        <v>-</v>
      </c>
      <c r="R229" s="301" t="str">
        <f>IFERROR(INDEX('QoL DATA'!$C$17:$WWY$228,MATCH($B229,'QoL DATA'!$A$17:$A$228,0),MATCH(R$3,'QoL DATA'!$C$16:$WWY$16,0)),"-")</f>
        <v>-</v>
      </c>
      <c r="S229" s="301">
        <f>IFERROR(INDEX('QoL DATA'!$C$17:$WWY$228,MATCH($B229,'QoL DATA'!$A$17:$A$228,0),MATCH(S$3,'QoL DATA'!$C$16:$WWY$16,0)),"-")</f>
        <v>88.652482269503551</v>
      </c>
      <c r="T229" s="301">
        <f>IFERROR(INDEX('QoL DATA'!$C$17:$WWY$228,MATCH($B229,'QoL DATA'!$A$17:$A$228,0),MATCH(T$3,'QoL DATA'!$C$16:$WWY$16,0)),"-")</f>
        <v>2.1552547770700636</v>
      </c>
      <c r="U229" s="301">
        <f>IFERROR(INDEX('QoL DATA'!$C$17:$WWY$228,MATCH($B229,'QoL DATA'!$A$17:$A$228,0),MATCH(U$3,'QoL DATA'!$C$16:$WWY$16,0)),"-")</f>
        <v>68.279587410704892</v>
      </c>
      <c r="V229" s="301">
        <f>IFERROR(INDEX('QoL DATA'!$C$17:$WWY$228,MATCH($B229,'QoL DATA'!$A$17:$A$228,0),MATCH(V$3,'QoL DATA'!$C$16:$WWY$16,0)),"-")</f>
        <v>0.39556672224700001</v>
      </c>
      <c r="W229" s="301">
        <f>IFERROR(INDEX('QoL DATA'!$C$17:$WWY$228,MATCH($B229,'QoL DATA'!$A$17:$A$228,0),MATCH(W$3,'QoL DATA'!$C$16:$WWY$16,0)),"-")</f>
        <v>83.360625862199996</v>
      </c>
      <c r="X229" s="301" t="str">
        <f>IFERROR(INDEX('QoL DATA'!$C$17:$WWY$228,MATCH($B229,'QoL DATA'!$A$17:$A$228,0),MATCH(X$3,'QoL DATA'!$C$16:$WWY$16,0)),"-")</f>
        <v>-</v>
      </c>
      <c r="Y229" s="301">
        <f>IFERROR(INDEX('QoL DATA'!$C$17:$WWY$228,MATCH($B229,'QoL DATA'!$A$17:$A$228,0),MATCH(Y$3,'QoL DATA'!$C$16:$WWY$16,0)),"-")</f>
        <v>1084.5</v>
      </c>
      <c r="Z229" s="301">
        <f>IFERROR(INDEX('QoL DATA'!$C$17:$WWY$228,MATCH($B229,'QoL DATA'!$A$17:$A$228,0),MATCH(Z$3,'QoL DATA'!$C$16:$WWY$16,0)),"-")</f>
        <v>6.07</v>
      </c>
      <c r="AA229" s="301">
        <f>IFERROR(INDEX('QoL DATA'!$C$17:$WWY$228,MATCH($B229,'QoL DATA'!$A$17:$A$228,0),MATCH(AA$3,'QoL DATA'!$C$16:$WWY$16,0)),"-")</f>
        <v>4.4070336256665642E-2</v>
      </c>
      <c r="AB229" s="301">
        <f>IFERROR(INDEX('QoL DATA'!$C$17:$WWY$228,MATCH($B229,'QoL DATA'!$A$17:$A$228,0),MATCH(AB$3,'QoL DATA'!$C$16:$WWY$16,0)),"-")</f>
        <v>0.74</v>
      </c>
      <c r="AC229" s="301">
        <f>IFERROR(INDEX('QoL DATA'!$C$17:$WWY$228,MATCH($B229,'QoL DATA'!$A$17:$A$228,0),MATCH(AC$3,'QoL DATA'!$C$16:$WWY$16,0)),"-")</f>
        <v>8977.9699999999993</v>
      </c>
      <c r="AD229" s="301">
        <f>IFERROR(INDEX('QoL DATA'!$C$17:$WWY$228,MATCH($B229,'QoL DATA'!$A$17:$A$228,0),MATCH(AD$3,'QoL DATA'!$C$16:$WWY$16,0)),"-")</f>
        <v>6.7166924152137124</v>
      </c>
      <c r="AE229" s="301">
        <f>IFERROR(INDEX('QoL DATA'!$C$17:$WWY$228,MATCH($B229,'QoL DATA'!$A$17:$A$228,0),MATCH(AE$3,'QoL DATA'!$C$16:$WWY$16,0)),"-")</f>
        <v>19.952867242733699</v>
      </c>
      <c r="AF229" s="301">
        <f>IFERROR(INDEX('QoL DATA'!$C$17:$WWY$228,MATCH($B229,'QoL DATA'!$A$17:$A$228,0),MATCH(AF$3,'QoL DATA'!$C$16:$WWY$16,0)),"-")</f>
        <v>12.4</v>
      </c>
      <c r="AG229" s="301">
        <f>IFERROR(INDEX('QoL DATA'!$C$17:$WWY$228,MATCH($B229,'QoL DATA'!$A$17:$A$228,0),MATCH(AG$3,'QoL DATA'!$C$16:$WWY$16,0)),"-")</f>
        <v>17.77</v>
      </c>
      <c r="AH229" s="301" t="str">
        <f>IFERROR(INDEX('QoL DATA'!$C$17:$WWY$228,MATCH($B229,'QoL DATA'!$A$17:$A$228,0),MATCH(AH$3,'QoL DATA'!$C$16:$WWY$16,0)),"-")</f>
        <v>-</v>
      </c>
      <c r="AI229" s="301">
        <f>IFERROR(INDEX('QoL DATA'!$C$17:$WWY$228,MATCH($B229,'QoL DATA'!$A$17:$A$228,0),MATCH(AI$3,'QoL DATA'!$C$16:$WWY$16,0)),"-")</f>
        <v>0</v>
      </c>
      <c r="AJ229" s="301">
        <f>IFERROR(INDEX('QoL DATA'!$C$17:$WWY$228,MATCH($B229,'QoL DATA'!$A$17:$A$228,0),MATCH(AJ$3,'QoL DATA'!$C$16:$WWY$16,0)),"-")</f>
        <v>80.064535643491666</v>
      </c>
      <c r="AK229" s="301">
        <f>IFERROR(INDEX('QoL DATA'!$C$17:$WWY$228,MATCH($B229,'QoL DATA'!$A$17:$A$228,0),MATCH(AK$3,'QoL DATA'!$C$16:$WWY$16,0)),"-")</f>
        <v>101.33</v>
      </c>
      <c r="AL229" s="301">
        <f>IFERROR(INDEX('QoL DATA'!$C$17:$WWY$228,MATCH($B229,'QoL DATA'!$A$17:$A$228,0),MATCH(AL$3,'QoL DATA'!$C$16:$WWY$16,0)),"-")</f>
        <v>14.34</v>
      </c>
      <c r="AM229" s="301">
        <f>IFERROR(INDEX('QoL DATA'!$C$17:$WWY$228,MATCH($B229,'QoL DATA'!$A$17:$A$228,0),MATCH(AM$3,'QoL DATA'!$C$16:$WWY$16,0)),"-")</f>
        <v>7.3</v>
      </c>
      <c r="AN229" s="301">
        <f>IFERROR(INDEX('QoL DATA'!$C$17:$WWY$228,MATCH($B229,'QoL DATA'!$A$17:$A$228,0),MATCH(AN$3,'QoL DATA'!$C$16:$WWY$16,0)),"-")</f>
        <v>56.88</v>
      </c>
      <c r="AO229" s="301">
        <f>IFERROR(INDEX('QoL DATA'!$C$17:$WWY$228,MATCH($B229,'QoL DATA'!$A$17:$A$228,0),MATCH(AO$3,'QoL DATA'!$C$16:$WWY$16,0)),"-")</f>
        <v>2.6571817034087597</v>
      </c>
      <c r="AP229" s="301">
        <f>IFERROR(INDEX('QoL DATA'!$C$17:$WWY$228,MATCH($B229,'QoL DATA'!$A$17:$A$228,0),MATCH(AP$3,'QoL DATA'!$C$16:$WWY$16,0)),"-")</f>
        <v>69.510000000000005</v>
      </c>
      <c r="AQ229" s="301">
        <f>IFERROR(INDEX('QoL DATA'!$C$17:$WWY$228,MATCH($B229,'QoL DATA'!$A$17:$A$228,0),MATCH(AQ$3,'QoL DATA'!$C$16:$WWY$16,0)),"-")</f>
        <v>47.535596933187293</v>
      </c>
      <c r="AR229" s="301">
        <f>IFERROR(INDEX('QoL DATA'!$C$17:$WWY$228,MATCH($B229,'QoL DATA'!$A$17:$A$228,0),MATCH(AR$3,'QoL DATA'!$C$16:$WWY$16,0)),"-")</f>
        <v>3.58</v>
      </c>
      <c r="AS229" s="301">
        <f>IFERROR(INDEX('QoL DATA'!$C$17:$WWY$228,MATCH($B229,'QoL DATA'!$A$17:$A$228,0),MATCH(AS$3,'QoL DATA'!$C$16:$WWY$16,0)),"-")</f>
        <v>1.2462108229859084</v>
      </c>
      <c r="AT229" s="301">
        <f>IFERROR(INDEX('QoL DATA'!$C$17:$WWY$228,MATCH($B229,'QoL DATA'!$A$17:$A$228,0),MATCH(AT$3,'QoL DATA'!$C$16:$WWY$16,0)),"-")</f>
        <v>67.415897753743764</v>
      </c>
      <c r="AU229" s="327"/>
    </row>
    <row r="230" spans="1:47">
      <c r="A230" s="325" t="str">
        <f>'TQoL Indexes'!B208</f>
        <v>Vodice</v>
      </c>
      <c r="B230" s="326">
        <f>'TQoL Indexes'!C208</f>
        <v>138</v>
      </c>
      <c r="C230" s="301">
        <f>IFERROR(INDEX('QoL DATA'!$C$17:$WWY$228,MATCH($B230,'QoL DATA'!$A$17:$A$228,0),MATCH(C$3,'QoL DATA'!$C$16:$WWY$16,0)),"-")</f>
        <v>24.138678223185263</v>
      </c>
      <c r="D230" s="301">
        <f>IFERROR(INDEX('QoL DATA'!$C$17:$WWY$228,MATCH($B230,'QoL DATA'!$A$17:$A$228,0),MATCH(D$3,'QoL DATA'!$C$16:$WWY$16,0)),"-")</f>
        <v>117.3</v>
      </c>
      <c r="E230" s="301">
        <f>IFERROR(INDEX('QoL DATA'!$C$17:$WWY$228,MATCH($B230,'QoL DATA'!$A$17:$A$228,0),MATCH(E$3,'QoL DATA'!$C$16:$WWY$16,0)),"-")</f>
        <v>572.20000000000005</v>
      </c>
      <c r="F230" s="301">
        <f>IFERROR(INDEX('QoL DATA'!$C$17:$WWY$228,MATCH($B230,'QoL DATA'!$A$17:$A$228,0),MATCH(F$3,'QoL DATA'!$C$16:$WWY$16,0)),"-")</f>
        <v>23.098591549295776</v>
      </c>
      <c r="G230" s="301">
        <f>IFERROR(INDEX('QoL DATA'!$C$17:$WWY$228,MATCH($B230,'QoL DATA'!$A$17:$A$228,0),MATCH(G$3,'QoL DATA'!$C$16:$WWY$16,0)),"-")</f>
        <v>100</v>
      </c>
      <c r="H230" s="301">
        <f>IFERROR(INDEX('QoL DATA'!$C$17:$WWY$228,MATCH($B230,'QoL DATA'!$A$17:$A$228,0),MATCH(H$3,'QoL DATA'!$C$16:$WWY$16,0)),"-")</f>
        <v>4</v>
      </c>
      <c r="I230" s="301">
        <f>IFERROR(INDEX('QoL DATA'!$C$17:$WWY$228,MATCH($B230,'QoL DATA'!$A$17:$A$228,0),MATCH(I$3,'QoL DATA'!$C$16:$WWY$16,0)),"-")</f>
        <v>95.830007980845963</v>
      </c>
      <c r="J230" s="301">
        <f>IFERROR(INDEX('QoL DATA'!$C$17:$WWY$228,MATCH($B230,'QoL DATA'!$A$17:$A$228,0),MATCH(J$3,'QoL DATA'!$C$16:$WWY$16,0)),"-")</f>
        <v>100</v>
      </c>
      <c r="K230" s="301">
        <f>IFERROR(INDEX('QoL DATA'!$C$17:$WWY$228,MATCH($B230,'QoL DATA'!$A$17:$A$228,0),MATCH(K$3,'QoL DATA'!$C$16:$WWY$16,0)),"-")</f>
        <v>32.020000000000003</v>
      </c>
      <c r="L230" s="301">
        <f>IFERROR(INDEX('QoL DATA'!$C$17:$WWY$228,MATCH($B230,'QoL DATA'!$A$17:$A$228,0),MATCH(L$3,'QoL DATA'!$C$16:$WWY$16,0)),"-")</f>
        <v>0.12084592145015105</v>
      </c>
      <c r="M230" s="301">
        <f>IFERROR(INDEX('QoL DATA'!$C$17:$WWY$228,MATCH($B230,'QoL DATA'!$A$17:$A$228,0),MATCH(M$3,'QoL DATA'!$C$16:$WWY$16,0)),"-")</f>
        <v>18.899999999999999</v>
      </c>
      <c r="N230" s="301">
        <f>IFERROR(INDEX('QoL DATA'!$C$17:$WWY$228,MATCH($B230,'QoL DATA'!$A$17:$A$228,0),MATCH(N$3,'QoL DATA'!$C$16:$WWY$16,0)),"-")</f>
        <v>48</v>
      </c>
      <c r="O230" s="301">
        <f>IFERROR(INDEX('QoL DATA'!$C$17:$WWY$228,MATCH($B230,'QoL DATA'!$A$17:$A$228,0),MATCH(O$3,'QoL DATA'!$C$16:$WWY$16,0)),"-")</f>
        <v>0.21267150928167877</v>
      </c>
      <c r="P230" s="301">
        <f>IFERROR(INDEX('QoL DATA'!$C$17:$WWY$228,MATCH($B230,'QoL DATA'!$A$17:$A$228,0),MATCH(P$3,'QoL DATA'!$C$16:$WWY$16,0)),"-")</f>
        <v>80.523138832997986</v>
      </c>
      <c r="Q230" s="301" t="str">
        <f>IFERROR(INDEX('QoL DATA'!$C$17:$WWY$228,MATCH($B230,'QoL DATA'!$A$17:$A$228,0),MATCH(Q$3,'QoL DATA'!$C$16:$WWY$16,0)),"-")</f>
        <v>-</v>
      </c>
      <c r="R230" s="301" t="str">
        <f>IFERROR(INDEX('QoL DATA'!$C$17:$WWY$228,MATCH($B230,'QoL DATA'!$A$17:$A$228,0),MATCH(R$3,'QoL DATA'!$C$16:$WWY$16,0)),"-")</f>
        <v>-</v>
      </c>
      <c r="S230" s="301">
        <f>IFERROR(INDEX('QoL DATA'!$C$17:$WWY$228,MATCH($B230,'QoL DATA'!$A$17:$A$228,0),MATCH(S$3,'QoL DATA'!$C$16:$WWY$16,0)),"-")</f>
        <v>100.7252215954875</v>
      </c>
      <c r="T230" s="301">
        <f>IFERROR(INDEX('QoL DATA'!$C$17:$WWY$228,MATCH($B230,'QoL DATA'!$A$17:$A$228,0),MATCH(T$3,'QoL DATA'!$C$16:$WWY$16,0)),"-")</f>
        <v>7.1230637076219701</v>
      </c>
      <c r="U230" s="301">
        <f>IFERROR(INDEX('QoL DATA'!$C$17:$WWY$228,MATCH($B230,'QoL DATA'!$A$17:$A$228,0),MATCH(U$3,'QoL DATA'!$C$16:$WWY$16,0)),"-")</f>
        <v>48.209484627561999</v>
      </c>
      <c r="V230" s="301">
        <f>IFERROR(INDEX('QoL DATA'!$C$17:$WWY$228,MATCH($B230,'QoL DATA'!$A$17:$A$228,0),MATCH(V$3,'QoL DATA'!$C$16:$WWY$16,0)),"-")</f>
        <v>0.40583321153700003</v>
      </c>
      <c r="W230" s="301">
        <f>IFERROR(INDEX('QoL DATA'!$C$17:$WWY$228,MATCH($B230,'QoL DATA'!$A$17:$A$228,0),MATCH(W$3,'QoL DATA'!$C$16:$WWY$16,0)),"-")</f>
        <v>25.8936361676</v>
      </c>
      <c r="X230" s="301" t="str">
        <f>IFERROR(INDEX('QoL DATA'!$C$17:$WWY$228,MATCH($B230,'QoL DATA'!$A$17:$A$228,0),MATCH(X$3,'QoL DATA'!$C$16:$WWY$16,0)),"-")</f>
        <v>-</v>
      </c>
      <c r="Y230" s="301">
        <f>IFERROR(INDEX('QoL DATA'!$C$17:$WWY$228,MATCH($B230,'QoL DATA'!$A$17:$A$228,0),MATCH(Y$3,'QoL DATA'!$C$16:$WWY$16,0)),"-")</f>
        <v>886.48</v>
      </c>
      <c r="Z230" s="301">
        <f>IFERROR(INDEX('QoL DATA'!$C$17:$WWY$228,MATCH($B230,'QoL DATA'!$A$17:$A$228,0),MATCH(Z$3,'QoL DATA'!$C$16:$WWY$16,0)),"-")</f>
        <v>4.53</v>
      </c>
      <c r="AA230" s="301">
        <f>IFERROR(INDEX('QoL DATA'!$C$17:$WWY$228,MATCH($B230,'QoL DATA'!$A$17:$A$228,0),MATCH(AA$3,'QoL DATA'!$C$16:$WWY$16,0)),"-")</f>
        <v>0.10352181204579805</v>
      </c>
      <c r="AB230" s="301">
        <f>IFERROR(INDEX('QoL DATA'!$C$17:$WWY$228,MATCH($B230,'QoL DATA'!$A$17:$A$228,0),MATCH(AB$3,'QoL DATA'!$C$16:$WWY$16,0)),"-")</f>
        <v>2.1</v>
      </c>
      <c r="AC230" s="301">
        <f>IFERROR(INDEX('QoL DATA'!$C$17:$WWY$228,MATCH($B230,'QoL DATA'!$A$17:$A$228,0),MATCH(AC$3,'QoL DATA'!$C$16:$WWY$16,0)),"-")</f>
        <v>11467.93</v>
      </c>
      <c r="AD230" s="301">
        <f>IFERROR(INDEX('QoL DATA'!$C$17:$WWY$228,MATCH($B230,'QoL DATA'!$A$17:$A$228,0),MATCH(AD$3,'QoL DATA'!$C$16:$WWY$16,0)),"-")</f>
        <v>5.6619823743577529</v>
      </c>
      <c r="AE230" s="301">
        <f>IFERROR(INDEX('QoL DATA'!$C$17:$WWY$228,MATCH($B230,'QoL DATA'!$A$17:$A$228,0),MATCH(AE$3,'QoL DATA'!$C$16:$WWY$16,0)),"-")</f>
        <v>39.446870451237267</v>
      </c>
      <c r="AF230" s="301">
        <f>IFERROR(INDEX('QoL DATA'!$C$17:$WWY$228,MATCH($B230,'QoL DATA'!$A$17:$A$228,0),MATCH(AF$3,'QoL DATA'!$C$16:$WWY$16,0)),"-")</f>
        <v>9.8000000000000007</v>
      </c>
      <c r="AG230" s="301">
        <f>IFERROR(INDEX('QoL DATA'!$C$17:$WWY$228,MATCH($B230,'QoL DATA'!$A$17:$A$228,0),MATCH(AG$3,'QoL DATA'!$C$16:$WWY$16,0)),"-")</f>
        <v>20.76</v>
      </c>
      <c r="AH230" s="301" t="str">
        <f>IFERROR(INDEX('QoL DATA'!$C$17:$WWY$228,MATCH($B230,'QoL DATA'!$A$17:$A$228,0),MATCH(AH$3,'QoL DATA'!$C$16:$WWY$16,0)),"-")</f>
        <v>-</v>
      </c>
      <c r="AI230" s="301">
        <f>IFERROR(INDEX('QoL DATA'!$C$17:$WWY$228,MATCH($B230,'QoL DATA'!$A$17:$A$228,0),MATCH(AI$3,'QoL DATA'!$C$16:$WWY$16,0)),"-")</f>
        <v>0</v>
      </c>
      <c r="AJ230" s="301">
        <f>IFERROR(INDEX('QoL DATA'!$C$17:$WWY$228,MATCH($B230,'QoL DATA'!$A$17:$A$228,0),MATCH(AJ$3,'QoL DATA'!$C$16:$WWY$16,0)),"-")</f>
        <v>173.36417036379771</v>
      </c>
      <c r="AK230" s="301">
        <f>IFERROR(INDEX('QoL DATA'!$C$17:$WWY$228,MATCH($B230,'QoL DATA'!$A$17:$A$228,0),MATCH(AK$3,'QoL DATA'!$C$16:$WWY$16,0)),"-")</f>
        <v>14.23</v>
      </c>
      <c r="AL230" s="301">
        <f>IFERROR(INDEX('QoL DATA'!$C$17:$WWY$228,MATCH($B230,'QoL DATA'!$A$17:$A$228,0),MATCH(AL$3,'QoL DATA'!$C$16:$WWY$16,0)),"-")</f>
        <v>10.53</v>
      </c>
      <c r="AM230" s="301">
        <f>IFERROR(INDEX('QoL DATA'!$C$17:$WWY$228,MATCH($B230,'QoL DATA'!$A$17:$A$228,0),MATCH(AM$3,'QoL DATA'!$C$16:$WWY$16,0)),"-")</f>
        <v>7.5</v>
      </c>
      <c r="AN230" s="301">
        <f>IFERROR(INDEX('QoL DATA'!$C$17:$WWY$228,MATCH($B230,'QoL DATA'!$A$17:$A$228,0),MATCH(AN$3,'QoL DATA'!$C$16:$WWY$16,0)),"-")</f>
        <v>69.28</v>
      </c>
      <c r="AO230" s="301">
        <f>IFERROR(INDEX('QoL DATA'!$C$17:$WWY$228,MATCH($B230,'QoL DATA'!$A$17:$A$228,0),MATCH(AO$3,'QoL DATA'!$C$16:$WWY$16,0)),"-")</f>
        <v>14.562530218879759</v>
      </c>
      <c r="AP230" s="301">
        <f>IFERROR(INDEX('QoL DATA'!$C$17:$WWY$228,MATCH($B230,'QoL DATA'!$A$17:$A$228,0),MATCH(AP$3,'QoL DATA'!$C$16:$WWY$16,0)),"-")</f>
        <v>56.3</v>
      </c>
      <c r="AQ230" s="301">
        <f>IFERROR(INDEX('QoL DATA'!$C$17:$WWY$228,MATCH($B230,'QoL DATA'!$A$17:$A$228,0),MATCH(AQ$3,'QoL DATA'!$C$16:$WWY$16,0)),"-")</f>
        <v>61.640562782054687</v>
      </c>
      <c r="AR230" s="301">
        <f>IFERROR(INDEX('QoL DATA'!$C$17:$WWY$228,MATCH($B230,'QoL DATA'!$A$17:$A$228,0),MATCH(AR$3,'QoL DATA'!$C$16:$WWY$16,0)),"-")</f>
        <v>3.69</v>
      </c>
      <c r="AS230" s="301">
        <f>IFERROR(INDEX('QoL DATA'!$C$17:$WWY$228,MATCH($B230,'QoL DATA'!$A$17:$A$228,0),MATCH(AS$3,'QoL DATA'!$C$16:$WWY$16,0)),"-")</f>
        <v>4.1427662038479207</v>
      </c>
      <c r="AT230" s="301">
        <f>IFERROR(INDEX('QoL DATA'!$C$17:$WWY$228,MATCH($B230,'QoL DATA'!$A$17:$A$228,0),MATCH(AT$3,'QoL DATA'!$C$16:$WWY$16,0)),"-")</f>
        <v>47.684869206455097</v>
      </c>
      <c r="AU230" s="327"/>
    </row>
    <row r="231" spans="1:47">
      <c r="A231" s="325" t="str">
        <f>'TQoL Indexes'!B209</f>
        <v>Vojnik</v>
      </c>
      <c r="B231" s="326">
        <f>'TQoL Indexes'!C209</f>
        <v>139</v>
      </c>
      <c r="C231" s="301">
        <f>IFERROR(INDEX('QoL DATA'!$C$17:$WWY$228,MATCH($B231,'QoL DATA'!$A$17:$A$228,0),MATCH(C$3,'QoL DATA'!$C$16:$WWY$16,0)),"-")</f>
        <v>73.818099954975239</v>
      </c>
      <c r="D231" s="301">
        <f>IFERROR(INDEX('QoL DATA'!$C$17:$WWY$228,MATCH($B231,'QoL DATA'!$A$17:$A$228,0),MATCH(D$3,'QoL DATA'!$C$16:$WWY$16,0)),"-")</f>
        <v>89.8</v>
      </c>
      <c r="E231" s="301">
        <f>IFERROR(INDEX('QoL DATA'!$C$17:$WWY$228,MATCH($B231,'QoL DATA'!$A$17:$A$228,0),MATCH(E$3,'QoL DATA'!$C$16:$WWY$16,0)),"-")</f>
        <v>388.9</v>
      </c>
      <c r="F231" s="301">
        <f>IFERROR(INDEX('QoL DATA'!$C$17:$WWY$228,MATCH($B231,'QoL DATA'!$A$17:$A$228,0),MATCH(F$3,'QoL DATA'!$C$16:$WWY$16,0)),"-")</f>
        <v>1.1816999132697312</v>
      </c>
      <c r="G231" s="301">
        <f>IFERROR(INDEX('QoL DATA'!$C$17:$WWY$228,MATCH($B231,'QoL DATA'!$A$17:$A$228,0),MATCH(G$3,'QoL DATA'!$C$16:$WWY$16,0)),"-")</f>
        <v>92.313529921942759</v>
      </c>
      <c r="H231" s="301">
        <f>IFERROR(INDEX('QoL DATA'!$C$17:$WWY$228,MATCH($B231,'QoL DATA'!$A$17:$A$228,0),MATCH(H$3,'QoL DATA'!$C$16:$WWY$16,0)),"-")</f>
        <v>4</v>
      </c>
      <c r="I231" s="301">
        <f>IFERROR(INDEX('QoL DATA'!$C$17:$WWY$228,MATCH($B231,'QoL DATA'!$A$17:$A$228,0),MATCH(I$3,'QoL DATA'!$C$16:$WWY$16,0)),"-")</f>
        <v>63.211517165005539</v>
      </c>
      <c r="J231" s="301">
        <f>IFERROR(INDEX('QoL DATA'!$C$17:$WWY$228,MATCH($B231,'QoL DATA'!$A$17:$A$228,0),MATCH(J$3,'QoL DATA'!$C$16:$WWY$16,0)),"-")</f>
        <v>95.967042497831741</v>
      </c>
      <c r="K231" s="301">
        <f>IFERROR(INDEX('QoL DATA'!$C$17:$WWY$228,MATCH($B231,'QoL DATA'!$A$17:$A$228,0),MATCH(K$3,'QoL DATA'!$C$16:$WWY$16,0)),"-")</f>
        <v>19.72</v>
      </c>
      <c r="L231" s="301">
        <f>IFERROR(INDEX('QoL DATA'!$C$17:$WWY$228,MATCH($B231,'QoL DATA'!$A$17:$A$228,0),MATCH(L$3,'QoL DATA'!$C$16:$WWY$16,0)),"-")</f>
        <v>0</v>
      </c>
      <c r="M231" s="301">
        <f>IFERROR(INDEX('QoL DATA'!$C$17:$WWY$228,MATCH($B231,'QoL DATA'!$A$17:$A$228,0),MATCH(M$3,'QoL DATA'!$C$16:$WWY$16,0)),"-")</f>
        <v>20.100000000000001</v>
      </c>
      <c r="N231" s="301">
        <f>IFERROR(INDEX('QoL DATA'!$C$17:$WWY$228,MATCH($B231,'QoL DATA'!$A$17:$A$228,0),MATCH(N$3,'QoL DATA'!$C$16:$WWY$16,0)),"-")</f>
        <v>54.8</v>
      </c>
      <c r="O231" s="301">
        <f>IFERROR(INDEX('QoL DATA'!$C$17:$WWY$228,MATCH($B231,'QoL DATA'!$A$17:$A$228,0),MATCH(O$3,'QoL DATA'!$C$16:$WWY$16,0)),"-")</f>
        <v>0.95262806236080178</v>
      </c>
      <c r="P231" s="301">
        <f>IFERROR(INDEX('QoL DATA'!$C$17:$WWY$228,MATCH($B231,'QoL DATA'!$A$17:$A$228,0),MATCH(P$3,'QoL DATA'!$C$16:$WWY$16,0)),"-")</f>
        <v>63.388985255854294</v>
      </c>
      <c r="Q231" s="301" t="str">
        <f>IFERROR(INDEX('QoL DATA'!$C$17:$WWY$228,MATCH($B231,'QoL DATA'!$A$17:$A$228,0),MATCH(Q$3,'QoL DATA'!$C$16:$WWY$16,0)),"-")</f>
        <v>-</v>
      </c>
      <c r="R231" s="301" t="str">
        <f>IFERROR(INDEX('QoL DATA'!$C$17:$WWY$228,MATCH($B231,'QoL DATA'!$A$17:$A$228,0),MATCH(R$3,'QoL DATA'!$C$16:$WWY$16,0)),"-")</f>
        <v>-</v>
      </c>
      <c r="S231" s="301">
        <f>IFERROR(INDEX('QoL DATA'!$C$17:$WWY$228,MATCH($B231,'QoL DATA'!$A$17:$A$228,0),MATCH(S$3,'QoL DATA'!$C$16:$WWY$16,0)),"-")</f>
        <v>11.304544426859598</v>
      </c>
      <c r="T231" s="301">
        <f>IFERROR(INDEX('QoL DATA'!$C$17:$WWY$228,MATCH($B231,'QoL DATA'!$A$17:$A$228,0),MATCH(T$3,'QoL DATA'!$C$16:$WWY$16,0)),"-")</f>
        <v>3.1203189694832081</v>
      </c>
      <c r="U231" s="301">
        <f>IFERROR(INDEX('QoL DATA'!$C$17:$WWY$228,MATCH($B231,'QoL DATA'!$A$17:$A$228,0),MATCH(U$3,'QoL DATA'!$C$16:$WWY$16,0)),"-")</f>
        <v>52.809347416058998</v>
      </c>
      <c r="V231" s="301">
        <f>IFERROR(INDEX('QoL DATA'!$C$17:$WWY$228,MATCH($B231,'QoL DATA'!$A$17:$A$228,0),MATCH(V$3,'QoL DATA'!$C$16:$WWY$16,0)),"-")</f>
        <v>0.82312168049000001</v>
      </c>
      <c r="W231" s="301">
        <f>IFERROR(INDEX('QoL DATA'!$C$17:$WWY$228,MATCH($B231,'QoL DATA'!$A$17:$A$228,0),MATCH(W$3,'QoL DATA'!$C$16:$WWY$16,0)),"-")</f>
        <v>11.8551437461</v>
      </c>
      <c r="X231" s="301" t="str">
        <f>IFERROR(INDEX('QoL DATA'!$C$17:$WWY$228,MATCH($B231,'QoL DATA'!$A$17:$A$228,0),MATCH(X$3,'QoL DATA'!$C$16:$WWY$16,0)),"-")</f>
        <v>-</v>
      </c>
      <c r="Y231" s="301">
        <f>IFERROR(INDEX('QoL DATA'!$C$17:$WWY$228,MATCH($B231,'QoL DATA'!$A$17:$A$228,0),MATCH(Y$3,'QoL DATA'!$C$16:$WWY$16,0)),"-")</f>
        <v>929.85</v>
      </c>
      <c r="Z231" s="301">
        <f>IFERROR(INDEX('QoL DATA'!$C$17:$WWY$228,MATCH($B231,'QoL DATA'!$A$17:$A$228,0),MATCH(Z$3,'QoL DATA'!$C$16:$WWY$16,0)),"-")</f>
        <v>5.82</v>
      </c>
      <c r="AA231" s="301">
        <f>IFERROR(INDEX('QoL DATA'!$C$17:$WWY$228,MATCH($B231,'QoL DATA'!$A$17:$A$228,0),MATCH(AA$3,'QoL DATA'!$C$16:$WWY$16,0)),"-")</f>
        <v>1.4384184301676619E-2</v>
      </c>
      <c r="AB231" s="301">
        <f>IFERROR(INDEX('QoL DATA'!$C$17:$WWY$228,MATCH($B231,'QoL DATA'!$A$17:$A$228,0),MATCH(AB$3,'QoL DATA'!$C$16:$WWY$16,0)),"-")</f>
        <v>1.55</v>
      </c>
      <c r="AC231" s="301">
        <f>IFERROR(INDEX('QoL DATA'!$C$17:$WWY$228,MATCH($B231,'QoL DATA'!$A$17:$A$228,0),MATCH(AC$3,'QoL DATA'!$C$16:$WWY$16,0)),"-")</f>
        <v>9851.91</v>
      </c>
      <c r="AD231" s="301">
        <f>IFERROR(INDEX('QoL DATA'!$C$17:$WWY$228,MATCH($B231,'QoL DATA'!$A$17:$A$228,0),MATCH(AD$3,'QoL DATA'!$C$16:$WWY$16,0)),"-")</f>
        <v>7.571366180966371</v>
      </c>
      <c r="AE231" s="301">
        <f>IFERROR(INDEX('QoL DATA'!$C$17:$WWY$228,MATCH($B231,'QoL DATA'!$A$17:$A$228,0),MATCH(AE$3,'QoL DATA'!$C$16:$WWY$16,0)),"-")</f>
        <v>28.556889883981274</v>
      </c>
      <c r="AF231" s="301">
        <f>IFERROR(INDEX('QoL DATA'!$C$17:$WWY$228,MATCH($B231,'QoL DATA'!$A$17:$A$228,0),MATCH(AF$3,'QoL DATA'!$C$16:$WWY$16,0)),"-")</f>
        <v>12.4</v>
      </c>
      <c r="AG231" s="301">
        <f>IFERROR(INDEX('QoL DATA'!$C$17:$WWY$228,MATCH($B231,'QoL DATA'!$A$17:$A$228,0),MATCH(AG$3,'QoL DATA'!$C$16:$WWY$16,0)),"-")</f>
        <v>22.16</v>
      </c>
      <c r="AH231" s="301" t="str">
        <f>IFERROR(INDEX('QoL DATA'!$C$17:$WWY$228,MATCH($B231,'QoL DATA'!$A$17:$A$228,0),MATCH(AH$3,'QoL DATA'!$C$16:$WWY$16,0)),"-")</f>
        <v>-</v>
      </c>
      <c r="AI231" s="301">
        <f>IFERROR(INDEX('QoL DATA'!$C$17:$WWY$228,MATCH($B231,'QoL DATA'!$A$17:$A$228,0),MATCH(AI$3,'QoL DATA'!$C$16:$WWY$16,0)),"-")</f>
        <v>78.745866772763449</v>
      </c>
      <c r="AJ231" s="301">
        <f>IFERROR(INDEX('QoL DATA'!$C$17:$WWY$228,MATCH($B231,'QoL DATA'!$A$17:$A$228,0),MATCH(AJ$3,'QoL DATA'!$C$16:$WWY$16,0)),"-")</f>
        <v>92.979207504263798</v>
      </c>
      <c r="AK231" s="301">
        <f>IFERROR(INDEX('QoL DATA'!$C$17:$WWY$228,MATCH($B231,'QoL DATA'!$A$17:$A$228,0),MATCH(AK$3,'QoL DATA'!$C$16:$WWY$16,0)),"-")</f>
        <v>27.58</v>
      </c>
      <c r="AL231" s="301">
        <f>IFERROR(INDEX('QoL DATA'!$C$17:$WWY$228,MATCH($B231,'QoL DATA'!$A$17:$A$228,0),MATCH(AL$3,'QoL DATA'!$C$16:$WWY$16,0)),"-")</f>
        <v>13.02</v>
      </c>
      <c r="AM231" s="301">
        <f>IFERROR(INDEX('QoL DATA'!$C$17:$WWY$228,MATCH($B231,'QoL DATA'!$A$17:$A$228,0),MATCH(AM$3,'QoL DATA'!$C$16:$WWY$16,0)),"-")</f>
        <v>7.3</v>
      </c>
      <c r="AN231" s="301">
        <f>IFERROR(INDEX('QoL DATA'!$C$17:$WWY$228,MATCH($B231,'QoL DATA'!$A$17:$A$228,0),MATCH(AN$3,'QoL DATA'!$C$16:$WWY$16,0)),"-")</f>
        <v>64.849999999999994</v>
      </c>
      <c r="AO231" s="301">
        <f>IFERROR(INDEX('QoL DATA'!$C$17:$WWY$228,MATCH($B231,'QoL DATA'!$A$17:$A$228,0),MATCH(AO$3,'QoL DATA'!$C$16:$WWY$16,0)),"-")</f>
        <v>2.6571817034087597</v>
      </c>
      <c r="AP231" s="301">
        <f>IFERROR(INDEX('QoL DATA'!$C$17:$WWY$228,MATCH($B231,'QoL DATA'!$A$17:$A$228,0),MATCH(AP$3,'QoL DATA'!$C$16:$WWY$16,0)),"-")</f>
        <v>59.75</v>
      </c>
      <c r="AQ231" s="301">
        <f>IFERROR(INDEX('QoL DATA'!$C$17:$WWY$228,MATCH($B231,'QoL DATA'!$A$17:$A$228,0),MATCH(AQ$3,'QoL DATA'!$C$16:$WWY$16,0)),"-")</f>
        <v>50.724837774402879</v>
      </c>
      <c r="AR231" s="301">
        <f>IFERROR(INDEX('QoL DATA'!$C$17:$WWY$228,MATCH($B231,'QoL DATA'!$A$17:$A$228,0),MATCH(AR$3,'QoL DATA'!$C$16:$WWY$16,0)),"-")</f>
        <v>3.58</v>
      </c>
      <c r="AS231" s="301">
        <f>IFERROR(INDEX('QoL DATA'!$C$17:$WWY$228,MATCH($B231,'QoL DATA'!$A$17:$A$228,0),MATCH(AS$3,'QoL DATA'!$C$16:$WWY$16,0)),"-")</f>
        <v>1.6341172510379047</v>
      </c>
      <c r="AT231" s="301">
        <f>IFERROR(INDEX('QoL DATA'!$C$17:$WWY$228,MATCH($B231,'QoL DATA'!$A$17:$A$228,0),MATCH(AT$3,'QoL DATA'!$C$16:$WWY$16,0)),"-")</f>
        <v>51.230902999742518</v>
      </c>
      <c r="AU231" s="327"/>
    </row>
    <row r="232" spans="1:47">
      <c r="A232" s="325" t="str">
        <f>'TQoL Indexes'!B210</f>
        <v>Vransko</v>
      </c>
      <c r="B232" s="326">
        <f>'TQoL Indexes'!C210</f>
        <v>189</v>
      </c>
      <c r="C232" s="301">
        <f>IFERROR(INDEX('QoL DATA'!$C$17:$WWY$228,MATCH($B232,'QoL DATA'!$A$17:$A$228,0),MATCH(C$3,'QoL DATA'!$C$16:$WWY$16,0)),"-")</f>
        <v>63.548626577579803</v>
      </c>
      <c r="D232" s="301">
        <f>IFERROR(INDEX('QoL DATA'!$C$17:$WWY$228,MATCH($B232,'QoL DATA'!$A$17:$A$228,0),MATCH(D$3,'QoL DATA'!$C$16:$WWY$16,0)),"-")</f>
        <v>94.7</v>
      </c>
      <c r="E232" s="301">
        <f>IFERROR(INDEX('QoL DATA'!$C$17:$WWY$228,MATCH($B232,'QoL DATA'!$A$17:$A$228,0),MATCH(E$3,'QoL DATA'!$C$16:$WWY$16,0)),"-")</f>
        <v>388.9</v>
      </c>
      <c r="F232" s="301">
        <f>IFERROR(INDEX('QoL DATA'!$C$17:$WWY$228,MATCH($B232,'QoL DATA'!$A$17:$A$228,0),MATCH(F$3,'QoL DATA'!$C$16:$WWY$16,0)),"-")</f>
        <v>89.305607129595245</v>
      </c>
      <c r="G232" s="301">
        <f>IFERROR(INDEX('QoL DATA'!$C$17:$WWY$228,MATCH($B232,'QoL DATA'!$A$17:$A$228,0),MATCH(G$3,'QoL DATA'!$C$16:$WWY$16,0)),"-")</f>
        <v>88.97140735239509</v>
      </c>
      <c r="H232" s="301">
        <f>IFERROR(INDEX('QoL DATA'!$C$17:$WWY$228,MATCH($B232,'QoL DATA'!$A$17:$A$228,0),MATCH(H$3,'QoL DATA'!$C$16:$WWY$16,0)),"-")</f>
        <v>4</v>
      </c>
      <c r="I232" s="301">
        <f>IFERROR(INDEX('QoL DATA'!$C$17:$WWY$228,MATCH($B232,'QoL DATA'!$A$17:$A$228,0),MATCH(I$3,'QoL DATA'!$C$16:$WWY$16,0)),"-")</f>
        <v>60.81849185297461</v>
      </c>
      <c r="J232" s="301">
        <f>IFERROR(INDEX('QoL DATA'!$C$17:$WWY$228,MATCH($B232,'QoL DATA'!$A$17:$A$228,0),MATCH(J$3,'QoL DATA'!$C$16:$WWY$16,0)),"-")</f>
        <v>94.430003713330862</v>
      </c>
      <c r="K232" s="301">
        <f>IFERROR(INDEX('QoL DATA'!$C$17:$WWY$228,MATCH($B232,'QoL DATA'!$A$17:$A$228,0),MATCH(K$3,'QoL DATA'!$C$16:$WWY$16,0)),"-")</f>
        <v>3.19</v>
      </c>
      <c r="L232" s="301">
        <f>IFERROR(INDEX('QoL DATA'!$C$17:$WWY$228,MATCH($B232,'QoL DATA'!$A$17:$A$228,0),MATCH(L$3,'QoL DATA'!$C$16:$WWY$16,0)),"-")</f>
        <v>0</v>
      </c>
      <c r="M232" s="301">
        <f>IFERROR(INDEX('QoL DATA'!$C$17:$WWY$228,MATCH($B232,'QoL DATA'!$A$17:$A$228,0),MATCH(M$3,'QoL DATA'!$C$16:$WWY$16,0)),"-")</f>
        <v>20.2</v>
      </c>
      <c r="N232" s="301">
        <f>IFERROR(INDEX('QoL DATA'!$C$17:$WWY$228,MATCH($B232,'QoL DATA'!$A$17:$A$228,0),MATCH(N$3,'QoL DATA'!$C$16:$WWY$16,0)),"-")</f>
        <v>57.7</v>
      </c>
      <c r="O232" s="301">
        <f>IFERROR(INDEX('QoL DATA'!$C$17:$WWY$228,MATCH($B232,'QoL DATA'!$A$17:$A$228,0),MATCH(O$3,'QoL DATA'!$C$16:$WWY$16,0)),"-")</f>
        <v>1.3556018168054504</v>
      </c>
      <c r="P232" s="301">
        <f>IFERROR(INDEX('QoL DATA'!$C$17:$WWY$228,MATCH($B232,'QoL DATA'!$A$17:$A$228,0),MATCH(P$3,'QoL DATA'!$C$16:$WWY$16,0)),"-")</f>
        <v>68.808020794652805</v>
      </c>
      <c r="Q232" s="301" t="str">
        <f>IFERROR(INDEX('QoL DATA'!$C$17:$WWY$228,MATCH($B232,'QoL DATA'!$A$17:$A$228,0),MATCH(Q$3,'QoL DATA'!$C$16:$WWY$16,0)),"-")</f>
        <v>-</v>
      </c>
      <c r="R232" s="301" t="str">
        <f>IFERROR(INDEX('QoL DATA'!$C$17:$WWY$228,MATCH($B232,'QoL DATA'!$A$17:$A$228,0),MATCH(R$3,'QoL DATA'!$C$16:$WWY$16,0)),"-")</f>
        <v>-</v>
      </c>
      <c r="S232" s="301">
        <f>IFERROR(INDEX('QoL DATA'!$C$17:$WWY$228,MATCH($B232,'QoL DATA'!$A$17:$A$228,0),MATCH(S$3,'QoL DATA'!$C$16:$WWY$16,0)),"-")</f>
        <v>76.335877862595424</v>
      </c>
      <c r="T232" s="301">
        <f>IFERROR(INDEX('QoL DATA'!$C$17:$WWY$228,MATCH($B232,'QoL DATA'!$A$17:$A$228,0),MATCH(T$3,'QoL DATA'!$C$16:$WWY$16,0)),"-")</f>
        <v>2.649737057379923</v>
      </c>
      <c r="U232" s="301">
        <f>IFERROR(INDEX('QoL DATA'!$C$17:$WWY$228,MATCH($B232,'QoL DATA'!$A$17:$A$228,0),MATCH(U$3,'QoL DATA'!$C$16:$WWY$16,0)),"-")</f>
        <v>67.542846219646265</v>
      </c>
      <c r="V232" s="301">
        <f>IFERROR(INDEX('QoL DATA'!$C$17:$WWY$228,MATCH($B232,'QoL DATA'!$A$17:$A$228,0),MATCH(V$3,'QoL DATA'!$C$16:$WWY$16,0)),"-")</f>
        <v>0.52675757567000003</v>
      </c>
      <c r="W232" s="301">
        <f>IFERROR(INDEX('QoL DATA'!$C$17:$WWY$228,MATCH($B232,'QoL DATA'!$A$17:$A$228,0),MATCH(W$3,'QoL DATA'!$C$16:$WWY$16,0)),"-")</f>
        <v>10.5746589976</v>
      </c>
      <c r="X232" s="301" t="str">
        <f>IFERROR(INDEX('QoL DATA'!$C$17:$WWY$228,MATCH($B232,'QoL DATA'!$A$17:$A$228,0),MATCH(X$3,'QoL DATA'!$C$16:$WWY$16,0)),"-")</f>
        <v>-</v>
      </c>
      <c r="Y232" s="301">
        <f>IFERROR(INDEX('QoL DATA'!$C$17:$WWY$228,MATCH($B232,'QoL DATA'!$A$17:$A$228,0),MATCH(Y$3,'QoL DATA'!$C$16:$WWY$16,0)),"-")</f>
        <v>1064</v>
      </c>
      <c r="Z232" s="301">
        <f>IFERROR(INDEX('QoL DATA'!$C$17:$WWY$228,MATCH($B232,'QoL DATA'!$A$17:$A$228,0),MATCH(Z$3,'QoL DATA'!$C$16:$WWY$16,0)),"-")</f>
        <v>5.15</v>
      </c>
      <c r="AA232" s="301">
        <f>IFERROR(INDEX('QoL DATA'!$C$17:$WWY$228,MATCH($B232,'QoL DATA'!$A$17:$A$228,0),MATCH(AA$3,'QoL DATA'!$C$16:$WWY$16,0)),"-")</f>
        <v>0.35046133455688944</v>
      </c>
      <c r="AB232" s="301">
        <f>IFERROR(INDEX('QoL DATA'!$C$17:$WWY$228,MATCH($B232,'QoL DATA'!$A$17:$A$228,0),MATCH(AB$3,'QoL DATA'!$C$16:$WWY$16,0)),"-")</f>
        <v>1.42</v>
      </c>
      <c r="AC232" s="301">
        <f>IFERROR(INDEX('QoL DATA'!$C$17:$WWY$228,MATCH($B232,'QoL DATA'!$A$17:$A$228,0),MATCH(AC$3,'QoL DATA'!$C$16:$WWY$16,0)),"-")</f>
        <v>9395.4699999999993</v>
      </c>
      <c r="AD232" s="301">
        <f>IFERROR(INDEX('QoL DATA'!$C$17:$WWY$228,MATCH($B232,'QoL DATA'!$A$17:$A$228,0),MATCH(AD$3,'QoL DATA'!$C$16:$WWY$16,0)),"-")</f>
        <v>7.8776954402830626</v>
      </c>
      <c r="AE232" s="301">
        <f>IFERROR(INDEX('QoL DATA'!$C$17:$WWY$228,MATCH($B232,'QoL DATA'!$A$17:$A$228,0),MATCH(AE$3,'QoL DATA'!$C$16:$WWY$16,0)),"-")</f>
        <v>29.073033707865171</v>
      </c>
      <c r="AF232" s="301">
        <f>IFERROR(INDEX('QoL DATA'!$C$17:$WWY$228,MATCH($B232,'QoL DATA'!$A$17:$A$228,0),MATCH(AF$3,'QoL DATA'!$C$16:$WWY$16,0)),"-")</f>
        <v>12.4</v>
      </c>
      <c r="AG232" s="301">
        <f>IFERROR(INDEX('QoL DATA'!$C$17:$WWY$228,MATCH($B232,'QoL DATA'!$A$17:$A$228,0),MATCH(AG$3,'QoL DATA'!$C$16:$WWY$16,0)),"-")</f>
        <v>17.03</v>
      </c>
      <c r="AH232" s="301" t="str">
        <f>IFERROR(INDEX('QoL DATA'!$C$17:$WWY$228,MATCH($B232,'QoL DATA'!$A$17:$A$228,0),MATCH(AH$3,'QoL DATA'!$C$16:$WWY$16,0)),"-")</f>
        <v>-</v>
      </c>
      <c r="AI232" s="301">
        <f>IFERROR(INDEX('QoL DATA'!$C$17:$WWY$228,MATCH($B232,'QoL DATA'!$A$17:$A$228,0),MATCH(AI$3,'QoL DATA'!$C$16:$WWY$16,0)),"-")</f>
        <v>162.33157914909927</v>
      </c>
      <c r="AJ232" s="301">
        <f>IFERROR(INDEX('QoL DATA'!$C$17:$WWY$228,MATCH($B232,'QoL DATA'!$A$17:$A$228,0),MATCH(AJ$3,'QoL DATA'!$C$16:$WWY$16,0)),"-")</f>
        <v>83.362442134795629</v>
      </c>
      <c r="AK232" s="301">
        <f>IFERROR(INDEX('QoL DATA'!$C$17:$WWY$228,MATCH($B232,'QoL DATA'!$A$17:$A$228,0),MATCH(AK$3,'QoL DATA'!$C$16:$WWY$16,0)),"-")</f>
        <v>7.96</v>
      </c>
      <c r="AL232" s="301">
        <f>IFERROR(INDEX('QoL DATA'!$C$17:$WWY$228,MATCH($B232,'QoL DATA'!$A$17:$A$228,0),MATCH(AL$3,'QoL DATA'!$C$16:$WWY$16,0)),"-")</f>
        <v>12.01</v>
      </c>
      <c r="AM232" s="301">
        <f>IFERROR(INDEX('QoL DATA'!$C$17:$WWY$228,MATCH($B232,'QoL DATA'!$A$17:$A$228,0),MATCH(AM$3,'QoL DATA'!$C$16:$WWY$16,0)),"-")</f>
        <v>7.3</v>
      </c>
      <c r="AN232" s="301">
        <f>IFERROR(INDEX('QoL DATA'!$C$17:$WWY$228,MATCH($B232,'QoL DATA'!$A$17:$A$228,0),MATCH(AN$3,'QoL DATA'!$C$16:$WWY$16,0)),"-")</f>
        <v>65.459999999999994</v>
      </c>
      <c r="AO232" s="301">
        <f>IFERROR(INDEX('QoL DATA'!$C$17:$WWY$228,MATCH($B232,'QoL DATA'!$A$17:$A$228,0),MATCH(AO$3,'QoL DATA'!$C$16:$WWY$16,0)),"-")</f>
        <v>2.6571817034087597</v>
      </c>
      <c r="AP232" s="301">
        <f>IFERROR(INDEX('QoL DATA'!$C$17:$WWY$228,MATCH($B232,'QoL DATA'!$A$17:$A$228,0),MATCH(AP$3,'QoL DATA'!$C$16:$WWY$16,0)),"-")</f>
        <v>71.41</v>
      </c>
      <c r="AQ232" s="301">
        <f>IFERROR(INDEX('QoL DATA'!$C$17:$WWY$228,MATCH($B232,'QoL DATA'!$A$17:$A$228,0),MATCH(AQ$3,'QoL DATA'!$C$16:$WWY$16,0)),"-")</f>
        <v>59.584513692162425</v>
      </c>
      <c r="AR232" s="301">
        <f>IFERROR(INDEX('QoL DATA'!$C$17:$WWY$228,MATCH($B232,'QoL DATA'!$A$17:$A$228,0),MATCH(AR$3,'QoL DATA'!$C$16:$WWY$16,0)),"-")</f>
        <v>3.58</v>
      </c>
      <c r="AS232" s="301">
        <f>IFERROR(INDEX('QoL DATA'!$C$17:$WWY$228,MATCH($B232,'QoL DATA'!$A$17:$A$228,0),MATCH(AS$3,'QoL DATA'!$C$16:$WWY$16,0)),"-")</f>
        <v>3.2808398856277385</v>
      </c>
      <c r="AT232" s="301">
        <f>IFERROR(INDEX('QoL DATA'!$C$17:$WWY$228,MATCH($B232,'QoL DATA'!$A$17:$A$228,0),MATCH(AT$3,'QoL DATA'!$C$16:$WWY$16,0)),"-")</f>
        <v>65.416561858173509</v>
      </c>
      <c r="AU232" s="327"/>
    </row>
    <row r="233" spans="1:47">
      <c r="A233" s="325" t="str">
        <f>'TQoL Indexes'!B211</f>
        <v>Vrhnika</v>
      </c>
      <c r="B233" s="326">
        <f>'TQoL Indexes'!C211</f>
        <v>140</v>
      </c>
      <c r="C233" s="301">
        <f>IFERROR(INDEX('QoL DATA'!$C$17:$WWY$228,MATCH($B233,'QoL DATA'!$A$17:$A$228,0),MATCH(C$3,'QoL DATA'!$C$16:$WWY$16,0)),"-")</f>
        <v>73.301220295439947</v>
      </c>
      <c r="D233" s="301">
        <f>IFERROR(INDEX('QoL DATA'!$C$17:$WWY$228,MATCH($B233,'QoL DATA'!$A$17:$A$228,0),MATCH(D$3,'QoL DATA'!$C$16:$WWY$16,0)),"-")</f>
        <v>91</v>
      </c>
      <c r="E233" s="301">
        <f>IFERROR(INDEX('QoL DATA'!$C$17:$WWY$228,MATCH($B233,'QoL DATA'!$A$17:$A$228,0),MATCH(E$3,'QoL DATA'!$C$16:$WWY$16,0)),"-")</f>
        <v>572.20000000000005</v>
      </c>
      <c r="F233" s="301">
        <f>IFERROR(INDEX('QoL DATA'!$C$17:$WWY$228,MATCH($B233,'QoL DATA'!$A$17:$A$228,0),MATCH(F$3,'QoL DATA'!$C$16:$WWY$16,0)),"-")</f>
        <v>87.346870280248368</v>
      </c>
      <c r="G233" s="301">
        <f>IFERROR(INDEX('QoL DATA'!$C$17:$WWY$228,MATCH($B233,'QoL DATA'!$A$17:$A$228,0),MATCH(G$3,'QoL DATA'!$C$16:$WWY$16,0)),"-")</f>
        <v>89.545225709011575</v>
      </c>
      <c r="H233" s="301">
        <f>IFERROR(INDEX('QoL DATA'!$C$17:$WWY$228,MATCH($B233,'QoL DATA'!$A$17:$A$228,0),MATCH(H$3,'QoL DATA'!$C$16:$WWY$16,0)),"-")</f>
        <v>4</v>
      </c>
      <c r="I233" s="301">
        <f>IFERROR(INDEX('QoL DATA'!$C$17:$WWY$228,MATCH($B233,'QoL DATA'!$A$17:$A$228,0),MATCH(I$3,'QoL DATA'!$C$16:$WWY$16,0)),"-")</f>
        <v>75.122172974201618</v>
      </c>
      <c r="J233" s="301">
        <f>IFERROR(INDEX('QoL DATA'!$C$17:$WWY$228,MATCH($B233,'QoL DATA'!$A$17:$A$228,0),MATCH(J$3,'QoL DATA'!$C$16:$WWY$16,0)),"-")</f>
        <v>96.26894892879119</v>
      </c>
      <c r="K233" s="301">
        <f>IFERROR(INDEX('QoL DATA'!$C$17:$WWY$228,MATCH($B233,'QoL DATA'!$A$17:$A$228,0),MATCH(K$3,'QoL DATA'!$C$16:$WWY$16,0)),"-")</f>
        <v>82.68</v>
      </c>
      <c r="L233" s="301">
        <f>IFERROR(INDEX('QoL DATA'!$C$17:$WWY$228,MATCH($B233,'QoL DATA'!$A$17:$A$228,0),MATCH(L$3,'QoL DATA'!$C$16:$WWY$16,0)),"-")</f>
        <v>0.43809832873600524</v>
      </c>
      <c r="M233" s="301">
        <f>IFERROR(INDEX('QoL DATA'!$C$17:$WWY$228,MATCH($B233,'QoL DATA'!$A$17:$A$228,0),MATCH(M$3,'QoL DATA'!$C$16:$WWY$16,0)),"-")</f>
        <v>28.9</v>
      </c>
      <c r="N233" s="301">
        <f>IFERROR(INDEX('QoL DATA'!$C$17:$WWY$228,MATCH($B233,'QoL DATA'!$A$17:$A$228,0),MATCH(N$3,'QoL DATA'!$C$16:$WWY$16,0)),"-")</f>
        <v>59.4</v>
      </c>
      <c r="O233" s="301">
        <f>IFERROR(INDEX('QoL DATA'!$C$17:$WWY$228,MATCH($B233,'QoL DATA'!$A$17:$A$228,0),MATCH(O$3,'QoL DATA'!$C$16:$WWY$16,0)),"-")</f>
        <v>1.1742565845369584</v>
      </c>
      <c r="P233" s="301">
        <f>IFERROR(INDEX('QoL DATA'!$C$17:$WWY$228,MATCH($B233,'QoL DATA'!$A$17:$A$228,0),MATCH(P$3,'QoL DATA'!$C$16:$WWY$16,0)),"-")</f>
        <v>85.484141634502436</v>
      </c>
      <c r="Q233" s="301" t="str">
        <f>IFERROR(INDEX('QoL DATA'!$C$17:$WWY$228,MATCH($B233,'QoL DATA'!$A$17:$A$228,0),MATCH(Q$3,'QoL DATA'!$C$16:$WWY$16,0)),"-")</f>
        <v>-</v>
      </c>
      <c r="R233" s="301" t="str">
        <f>IFERROR(INDEX('QoL DATA'!$C$17:$WWY$228,MATCH($B233,'QoL DATA'!$A$17:$A$228,0),MATCH(R$3,'QoL DATA'!$C$16:$WWY$16,0)),"-")</f>
        <v>-</v>
      </c>
      <c r="S233" s="301">
        <f>IFERROR(INDEX('QoL DATA'!$C$17:$WWY$228,MATCH($B233,'QoL DATA'!$A$17:$A$228,0),MATCH(S$3,'QoL DATA'!$C$16:$WWY$16,0)),"-")</f>
        <v>28.650011460004585</v>
      </c>
      <c r="T233" s="301">
        <f>IFERROR(INDEX('QoL DATA'!$C$17:$WWY$228,MATCH($B233,'QoL DATA'!$A$17:$A$228,0),MATCH(T$3,'QoL DATA'!$C$16:$WWY$16,0)),"-")</f>
        <v>5.2530274802049375</v>
      </c>
      <c r="U233" s="301">
        <f>IFERROR(INDEX('QoL DATA'!$C$17:$WWY$228,MATCH($B233,'QoL DATA'!$A$17:$A$228,0),MATCH(U$3,'QoL DATA'!$C$16:$WWY$16,0)),"-")</f>
        <v>59.786957583273768</v>
      </c>
      <c r="V233" s="301">
        <f>IFERROR(INDEX('QoL DATA'!$C$17:$WWY$228,MATCH($B233,'QoL DATA'!$A$17:$A$228,0),MATCH(V$3,'QoL DATA'!$C$16:$WWY$16,0)),"-")</f>
        <v>1.17884743999</v>
      </c>
      <c r="W233" s="301">
        <f>IFERROR(INDEX('QoL DATA'!$C$17:$WWY$228,MATCH($B233,'QoL DATA'!$A$17:$A$228,0),MATCH(W$3,'QoL DATA'!$C$16:$WWY$16,0)),"-")</f>
        <v>61.037969296200004</v>
      </c>
      <c r="X233" s="301" t="str">
        <f>IFERROR(INDEX('QoL DATA'!$C$17:$WWY$228,MATCH($B233,'QoL DATA'!$A$17:$A$228,0),MATCH(X$3,'QoL DATA'!$C$16:$WWY$16,0)),"-")</f>
        <v>-</v>
      </c>
      <c r="Y233" s="301">
        <f>IFERROR(INDEX('QoL DATA'!$C$17:$WWY$228,MATCH($B233,'QoL DATA'!$A$17:$A$228,0),MATCH(Y$3,'QoL DATA'!$C$16:$WWY$16,0)),"-")</f>
        <v>812.63</v>
      </c>
      <c r="Z233" s="301">
        <f>IFERROR(INDEX('QoL DATA'!$C$17:$WWY$228,MATCH($B233,'QoL DATA'!$A$17:$A$228,0),MATCH(Z$3,'QoL DATA'!$C$16:$WWY$16,0)),"-")</f>
        <v>5.39</v>
      </c>
      <c r="AA233" s="301">
        <f>IFERROR(INDEX('QoL DATA'!$C$17:$WWY$228,MATCH($B233,'QoL DATA'!$A$17:$A$228,0),MATCH(AA$3,'QoL DATA'!$C$16:$WWY$16,0)),"-")</f>
        <v>2.3687561069493383E-2</v>
      </c>
      <c r="AB233" s="301">
        <f>IFERROR(INDEX('QoL DATA'!$C$17:$WWY$228,MATCH($B233,'QoL DATA'!$A$17:$A$228,0),MATCH(AB$3,'QoL DATA'!$C$16:$WWY$16,0)),"-")</f>
        <v>1.45</v>
      </c>
      <c r="AC233" s="301">
        <f>IFERROR(INDEX('QoL DATA'!$C$17:$WWY$228,MATCH($B233,'QoL DATA'!$A$17:$A$228,0),MATCH(AC$3,'QoL DATA'!$C$16:$WWY$16,0)),"-")</f>
        <v>10705.16</v>
      </c>
      <c r="AD233" s="301">
        <f>IFERROR(INDEX('QoL DATA'!$C$17:$WWY$228,MATCH($B233,'QoL DATA'!$A$17:$A$228,0),MATCH(AD$3,'QoL DATA'!$C$16:$WWY$16,0)),"-")</f>
        <v>7.0300243707511507</v>
      </c>
      <c r="AE233" s="301">
        <f>IFERROR(INDEX('QoL DATA'!$C$17:$WWY$228,MATCH($B233,'QoL DATA'!$A$17:$A$228,0),MATCH(AE$3,'QoL DATA'!$C$16:$WWY$16,0)),"-")</f>
        <v>34.474530552961923</v>
      </c>
      <c r="AF233" s="301">
        <f>IFERROR(INDEX('QoL DATA'!$C$17:$WWY$228,MATCH($B233,'QoL DATA'!$A$17:$A$228,0),MATCH(AF$3,'QoL DATA'!$C$16:$WWY$16,0)),"-")</f>
        <v>9.8000000000000007</v>
      </c>
      <c r="AG233" s="301">
        <f>IFERROR(INDEX('QoL DATA'!$C$17:$WWY$228,MATCH($B233,'QoL DATA'!$A$17:$A$228,0),MATCH(AG$3,'QoL DATA'!$C$16:$WWY$16,0)),"-")</f>
        <v>22.28</v>
      </c>
      <c r="AH233" s="301" t="str">
        <f>IFERROR(INDEX('QoL DATA'!$C$17:$WWY$228,MATCH($B233,'QoL DATA'!$A$17:$A$228,0),MATCH(AH$3,'QoL DATA'!$C$16:$WWY$16,0)),"-")</f>
        <v>-</v>
      </c>
      <c r="AI233" s="301">
        <f>IFERROR(INDEX('QoL DATA'!$C$17:$WWY$228,MATCH($B233,'QoL DATA'!$A$17:$A$228,0),MATCH(AI$3,'QoL DATA'!$C$16:$WWY$16,0)),"-")</f>
        <v>0</v>
      </c>
      <c r="AJ233" s="301">
        <f>IFERROR(INDEX('QoL DATA'!$C$17:$WWY$228,MATCH($B233,'QoL DATA'!$A$17:$A$228,0),MATCH(AJ$3,'QoL DATA'!$C$16:$WWY$16,0)),"-")</f>
        <v>107.09494198948805</v>
      </c>
      <c r="AK233" s="301">
        <f>IFERROR(INDEX('QoL DATA'!$C$17:$WWY$228,MATCH($B233,'QoL DATA'!$A$17:$A$228,0),MATCH(AK$3,'QoL DATA'!$C$16:$WWY$16,0)),"-")</f>
        <v>8.8800000000000008</v>
      </c>
      <c r="AL233" s="301">
        <f>IFERROR(INDEX('QoL DATA'!$C$17:$WWY$228,MATCH($B233,'QoL DATA'!$A$17:$A$228,0),MATCH(AL$3,'QoL DATA'!$C$16:$WWY$16,0)),"-")</f>
        <v>13.18</v>
      </c>
      <c r="AM233" s="301">
        <f>IFERROR(INDEX('QoL DATA'!$C$17:$WWY$228,MATCH($B233,'QoL DATA'!$A$17:$A$228,0),MATCH(AM$3,'QoL DATA'!$C$16:$WWY$16,0)),"-")</f>
        <v>7.5</v>
      </c>
      <c r="AN233" s="301">
        <f>IFERROR(INDEX('QoL DATA'!$C$17:$WWY$228,MATCH($B233,'QoL DATA'!$A$17:$A$228,0),MATCH(AN$3,'QoL DATA'!$C$16:$WWY$16,0)),"-")</f>
        <v>70.069999999999993</v>
      </c>
      <c r="AO233" s="301">
        <f>IFERROR(INDEX('QoL DATA'!$C$17:$WWY$228,MATCH($B233,'QoL DATA'!$A$17:$A$228,0),MATCH(AO$3,'QoL DATA'!$C$16:$WWY$16,0)),"-")</f>
        <v>14.562530218879759</v>
      </c>
      <c r="AP233" s="301">
        <f>IFERROR(INDEX('QoL DATA'!$C$17:$WWY$228,MATCH($B233,'QoL DATA'!$A$17:$A$228,0),MATCH(AP$3,'QoL DATA'!$C$16:$WWY$16,0)),"-")</f>
        <v>64.66</v>
      </c>
      <c r="AQ233" s="301">
        <f>IFERROR(INDEX('QoL DATA'!$C$17:$WWY$228,MATCH($B233,'QoL DATA'!$A$17:$A$228,0),MATCH(AQ$3,'QoL DATA'!$C$16:$WWY$16,0)),"-")</f>
        <v>54.491911418250346</v>
      </c>
      <c r="AR233" s="301">
        <f>IFERROR(INDEX('QoL DATA'!$C$17:$WWY$228,MATCH($B233,'QoL DATA'!$A$17:$A$228,0),MATCH(AR$3,'QoL DATA'!$C$16:$WWY$16,0)),"-")</f>
        <v>3.69</v>
      </c>
      <c r="AS233" s="301">
        <f>IFERROR(INDEX('QoL DATA'!$C$17:$WWY$228,MATCH($B233,'QoL DATA'!$A$17:$A$228,0),MATCH(AS$3,'QoL DATA'!$C$16:$WWY$16,0)),"-")</f>
        <v>3.2774126772775332</v>
      </c>
      <c r="AT233" s="301">
        <f>IFERROR(INDEX('QoL DATA'!$C$17:$WWY$228,MATCH($B233,'QoL DATA'!$A$17:$A$228,0),MATCH(AT$3,'QoL DATA'!$C$16:$WWY$16,0)),"-")</f>
        <v>56.521276037610384</v>
      </c>
      <c r="AU233" s="327"/>
    </row>
    <row r="234" spans="1:47">
      <c r="A234" s="325" t="str">
        <f>'TQoL Indexes'!B212</f>
        <v>Vuzenica</v>
      </c>
      <c r="B234" s="326">
        <f>'TQoL Indexes'!C212</f>
        <v>141</v>
      </c>
      <c r="C234" s="301">
        <f>IFERROR(INDEX('QoL DATA'!$C$17:$WWY$228,MATCH($B234,'QoL DATA'!$A$17:$A$228,0),MATCH(C$3,'QoL DATA'!$C$16:$WWY$16,0)),"-")</f>
        <v>92.5</v>
      </c>
      <c r="D234" s="301">
        <f>IFERROR(INDEX('QoL DATA'!$C$17:$WWY$228,MATCH($B234,'QoL DATA'!$A$17:$A$228,0),MATCH(D$3,'QoL DATA'!$C$16:$WWY$16,0)),"-")</f>
        <v>101.5</v>
      </c>
      <c r="E234" s="301">
        <f>IFERROR(INDEX('QoL DATA'!$C$17:$WWY$228,MATCH($B234,'QoL DATA'!$A$17:$A$228,0),MATCH(E$3,'QoL DATA'!$C$16:$WWY$16,0)),"-")</f>
        <v>373.5</v>
      </c>
      <c r="F234" s="301">
        <f>IFERROR(INDEX('QoL DATA'!$C$17:$WWY$228,MATCH($B234,'QoL DATA'!$A$17:$A$228,0),MATCH(F$3,'QoL DATA'!$C$16:$WWY$16,0)),"-")</f>
        <v>43.842364532019708</v>
      </c>
      <c r="G234" s="301">
        <f>IFERROR(INDEX('QoL DATA'!$C$17:$WWY$228,MATCH($B234,'QoL DATA'!$A$17:$A$228,0),MATCH(G$3,'QoL DATA'!$C$16:$WWY$16,0)),"-")</f>
        <v>85.600606290261467</v>
      </c>
      <c r="H234" s="301">
        <f>IFERROR(INDEX('QoL DATA'!$C$17:$WWY$228,MATCH($B234,'QoL DATA'!$A$17:$A$228,0),MATCH(H$3,'QoL DATA'!$C$16:$WWY$16,0)),"-")</f>
        <v>4</v>
      </c>
      <c r="I234" s="301">
        <f>IFERROR(INDEX('QoL DATA'!$C$17:$WWY$228,MATCH($B234,'QoL DATA'!$A$17:$A$228,0),MATCH(I$3,'QoL DATA'!$C$16:$WWY$16,0)),"-")</f>
        <v>45.468221135765326</v>
      </c>
      <c r="J234" s="301">
        <f>IFERROR(INDEX('QoL DATA'!$C$17:$WWY$228,MATCH($B234,'QoL DATA'!$A$17:$A$228,0),MATCH(J$3,'QoL DATA'!$C$16:$WWY$16,0)),"-")</f>
        <v>81.205001894657073</v>
      </c>
      <c r="K234" s="301">
        <f>IFERROR(INDEX('QoL DATA'!$C$17:$WWY$228,MATCH($B234,'QoL DATA'!$A$17:$A$228,0),MATCH(K$3,'QoL DATA'!$C$16:$WWY$16,0)),"-")</f>
        <v>28.41</v>
      </c>
      <c r="L234" s="301">
        <f>IFERROR(INDEX('QoL DATA'!$C$17:$WWY$228,MATCH($B234,'QoL DATA'!$A$17:$A$228,0),MATCH(L$3,'QoL DATA'!$C$16:$WWY$16,0)),"-")</f>
        <v>11.258278145695364</v>
      </c>
      <c r="M234" s="301">
        <f>IFERROR(INDEX('QoL DATA'!$C$17:$WWY$228,MATCH($B234,'QoL DATA'!$A$17:$A$228,0),MATCH(M$3,'QoL DATA'!$C$16:$WWY$16,0)),"-")</f>
        <v>21.9</v>
      </c>
      <c r="N234" s="301">
        <f>IFERROR(INDEX('QoL DATA'!$C$17:$WWY$228,MATCH($B234,'QoL DATA'!$A$17:$A$228,0),MATCH(N$3,'QoL DATA'!$C$16:$WWY$16,0)),"-")</f>
        <v>38.1</v>
      </c>
      <c r="O234" s="301">
        <f>IFERROR(INDEX('QoL DATA'!$C$17:$WWY$228,MATCH($B234,'QoL DATA'!$A$17:$A$228,0),MATCH(O$3,'QoL DATA'!$C$16:$WWY$16,0)),"-")</f>
        <v>0.82071563088512245</v>
      </c>
      <c r="P234" s="301">
        <f>IFERROR(INDEX('QoL DATA'!$C$17:$WWY$228,MATCH($B234,'QoL DATA'!$A$17:$A$228,0),MATCH(P$3,'QoL DATA'!$C$16:$WWY$16,0)),"-")</f>
        <v>70.822281167108756</v>
      </c>
      <c r="Q234" s="301" t="str">
        <f>IFERROR(INDEX('QoL DATA'!$C$17:$WWY$228,MATCH($B234,'QoL DATA'!$A$17:$A$228,0),MATCH(Q$3,'QoL DATA'!$C$16:$WWY$16,0)),"-")</f>
        <v>-</v>
      </c>
      <c r="R234" s="301" t="str">
        <f>IFERROR(INDEX('QoL DATA'!$C$17:$WWY$228,MATCH($B234,'QoL DATA'!$A$17:$A$228,0),MATCH(R$3,'QoL DATA'!$C$16:$WWY$16,0)),"-")</f>
        <v>-</v>
      </c>
      <c r="S234" s="301">
        <f>IFERROR(INDEX('QoL DATA'!$C$17:$WWY$228,MATCH($B234,'QoL DATA'!$A$17:$A$228,0),MATCH(S$3,'QoL DATA'!$C$16:$WWY$16,0)),"-")</f>
        <v>37.764350453172206</v>
      </c>
      <c r="T234" s="301">
        <f>IFERROR(INDEX('QoL DATA'!$C$17:$WWY$228,MATCH($B234,'QoL DATA'!$A$17:$A$228,0),MATCH(T$3,'QoL DATA'!$C$16:$WWY$16,0)),"-")</f>
        <v>3.7892522470835726</v>
      </c>
      <c r="U234" s="301">
        <f>IFERROR(INDEX('QoL DATA'!$C$17:$WWY$228,MATCH($B234,'QoL DATA'!$A$17:$A$228,0),MATCH(U$3,'QoL DATA'!$C$16:$WWY$16,0)),"-")</f>
        <v>73.494101655757405</v>
      </c>
      <c r="V234" s="301">
        <f>IFERROR(INDEX('QoL DATA'!$C$17:$WWY$228,MATCH($B234,'QoL DATA'!$A$17:$A$228,0),MATCH(V$3,'QoL DATA'!$C$16:$WWY$16,0)),"-")</f>
        <v>0.82589549056699996</v>
      </c>
      <c r="W234" s="301">
        <f>IFERROR(INDEX('QoL DATA'!$C$17:$WWY$228,MATCH($B234,'QoL DATA'!$A$17:$A$228,0),MATCH(W$3,'QoL DATA'!$C$16:$WWY$16,0)),"-")</f>
        <v>53.096883940300003</v>
      </c>
      <c r="X234" s="301" t="str">
        <f>IFERROR(INDEX('QoL DATA'!$C$17:$WWY$228,MATCH($B234,'QoL DATA'!$A$17:$A$228,0),MATCH(X$3,'QoL DATA'!$C$16:$WWY$16,0)),"-")</f>
        <v>-</v>
      </c>
      <c r="Y234" s="301">
        <f>IFERROR(INDEX('QoL DATA'!$C$17:$WWY$228,MATCH($B234,'QoL DATA'!$A$17:$A$228,0),MATCH(Y$3,'QoL DATA'!$C$16:$WWY$16,0)),"-")</f>
        <v>1094.79</v>
      </c>
      <c r="Z234" s="301">
        <f>IFERROR(INDEX('QoL DATA'!$C$17:$WWY$228,MATCH($B234,'QoL DATA'!$A$17:$A$228,0),MATCH(Z$3,'QoL DATA'!$C$16:$WWY$16,0)),"-")</f>
        <v>6.26</v>
      </c>
      <c r="AA234" s="301">
        <f>IFERROR(INDEX('QoL DATA'!$C$17:$WWY$228,MATCH($B234,'QoL DATA'!$A$17:$A$228,0),MATCH(AA$3,'QoL DATA'!$C$16:$WWY$16,0)),"-")</f>
        <v>7.4302485418137248E-2</v>
      </c>
      <c r="AB234" s="301">
        <f>IFERROR(INDEX('QoL DATA'!$C$17:$WWY$228,MATCH($B234,'QoL DATA'!$A$17:$A$228,0),MATCH(AB$3,'QoL DATA'!$C$16:$WWY$16,0)),"-")</f>
        <v>1.53</v>
      </c>
      <c r="AC234" s="301">
        <f>IFERROR(INDEX('QoL DATA'!$C$17:$WWY$228,MATCH($B234,'QoL DATA'!$A$17:$A$228,0),MATCH(AC$3,'QoL DATA'!$C$16:$WWY$16,0)),"-")</f>
        <v>9385.7199999999993</v>
      </c>
      <c r="AD234" s="301">
        <f>IFERROR(INDEX('QoL DATA'!$C$17:$WWY$228,MATCH($B234,'QoL DATA'!$A$17:$A$228,0),MATCH(AD$3,'QoL DATA'!$C$16:$WWY$16,0)),"-")</f>
        <v>8.9917127071823195</v>
      </c>
      <c r="AE234" s="301">
        <f>IFERROR(INDEX('QoL DATA'!$C$17:$WWY$228,MATCH($B234,'QoL DATA'!$A$17:$A$228,0),MATCH(AE$3,'QoL DATA'!$C$16:$WWY$16,0)),"-")</f>
        <v>23.186528497409327</v>
      </c>
      <c r="AF234" s="301">
        <f>IFERROR(INDEX('QoL DATA'!$C$17:$WWY$228,MATCH($B234,'QoL DATA'!$A$17:$A$228,0),MATCH(AF$3,'QoL DATA'!$C$16:$WWY$16,0)),"-")</f>
        <v>17.7</v>
      </c>
      <c r="AG234" s="301">
        <f>IFERROR(INDEX('QoL DATA'!$C$17:$WWY$228,MATCH($B234,'QoL DATA'!$A$17:$A$228,0),MATCH(AG$3,'QoL DATA'!$C$16:$WWY$16,0)),"-")</f>
        <v>19.61</v>
      </c>
      <c r="AH234" s="301" t="str">
        <f>IFERROR(INDEX('QoL DATA'!$C$17:$WWY$228,MATCH($B234,'QoL DATA'!$A$17:$A$228,0),MATCH(AH$3,'QoL DATA'!$C$16:$WWY$16,0)),"-")</f>
        <v>-</v>
      </c>
      <c r="AI234" s="301">
        <f>IFERROR(INDEX('QoL DATA'!$C$17:$WWY$228,MATCH($B234,'QoL DATA'!$A$17:$A$228,0),MATCH(AI$3,'QoL DATA'!$C$16:$WWY$16,0)),"-")</f>
        <v>0</v>
      </c>
      <c r="AJ234" s="301">
        <f>IFERROR(INDEX('QoL DATA'!$C$17:$WWY$228,MATCH($B234,'QoL DATA'!$A$17:$A$228,0),MATCH(AJ$3,'QoL DATA'!$C$16:$WWY$16,0)),"-")</f>
        <v>112.28771099345998</v>
      </c>
      <c r="AK234" s="301">
        <f>IFERROR(INDEX('QoL DATA'!$C$17:$WWY$228,MATCH($B234,'QoL DATA'!$A$17:$A$228,0),MATCH(AK$3,'QoL DATA'!$C$16:$WWY$16,0)),"-")</f>
        <v>68.11</v>
      </c>
      <c r="AL234" s="301">
        <f>IFERROR(INDEX('QoL DATA'!$C$17:$WWY$228,MATCH($B234,'QoL DATA'!$A$17:$A$228,0),MATCH(AL$3,'QoL DATA'!$C$16:$WWY$16,0)),"-")</f>
        <v>15.11</v>
      </c>
      <c r="AM234" s="301">
        <f>IFERROR(INDEX('QoL DATA'!$C$17:$WWY$228,MATCH($B234,'QoL DATA'!$A$17:$A$228,0),MATCH(AM$3,'QoL DATA'!$C$16:$WWY$16,0)),"-")</f>
        <v>6.8</v>
      </c>
      <c r="AN234" s="301">
        <f>IFERROR(INDEX('QoL DATA'!$C$17:$WWY$228,MATCH($B234,'QoL DATA'!$A$17:$A$228,0),MATCH(AN$3,'QoL DATA'!$C$16:$WWY$16,0)),"-")</f>
        <v>61.18</v>
      </c>
      <c r="AO234" s="301">
        <f>IFERROR(INDEX('QoL DATA'!$C$17:$WWY$228,MATCH($B234,'QoL DATA'!$A$17:$A$228,0),MATCH(AO$3,'QoL DATA'!$C$16:$WWY$16,0)),"-")</f>
        <v>2.3789171370768076</v>
      </c>
      <c r="AP234" s="301">
        <f>IFERROR(INDEX('QoL DATA'!$C$17:$WWY$228,MATCH($B234,'QoL DATA'!$A$17:$A$228,0),MATCH(AP$3,'QoL DATA'!$C$16:$WWY$16,0)),"-")</f>
        <v>79.599999999999994</v>
      </c>
      <c r="AQ234" s="301">
        <f>IFERROR(INDEX('QoL DATA'!$C$17:$WWY$228,MATCH($B234,'QoL DATA'!$A$17:$A$228,0),MATCH(AQ$3,'QoL DATA'!$C$16:$WWY$16,0)),"-")</f>
        <v>48.861098704778918</v>
      </c>
      <c r="AR234" s="301">
        <f>IFERROR(INDEX('QoL DATA'!$C$17:$WWY$228,MATCH($B234,'QoL DATA'!$A$17:$A$228,0),MATCH(AR$3,'QoL DATA'!$C$16:$WWY$16,0)),"-")</f>
        <v>3.6</v>
      </c>
      <c r="AS234" s="301">
        <f>IFERROR(INDEX('QoL DATA'!$C$17:$WWY$228,MATCH($B234,'QoL DATA'!$A$17:$A$228,0),MATCH(AS$3,'QoL DATA'!$C$16:$WWY$16,0)),"-")</f>
        <v>1.0975852989440651</v>
      </c>
      <c r="AT234" s="301">
        <f>IFERROR(INDEX('QoL DATA'!$C$17:$WWY$228,MATCH($B234,'QoL DATA'!$A$17:$A$228,0),MATCH(AT$3,'QoL DATA'!$C$16:$WWY$16,0)),"-")</f>
        <v>69.545589523211504</v>
      </c>
      <c r="AU234" s="327"/>
    </row>
    <row r="235" spans="1:47">
      <c r="A235" s="325" t="str">
        <f>'TQoL Indexes'!B213</f>
        <v>Zagorje ob Savi</v>
      </c>
      <c r="B235" s="326">
        <f>'TQoL Indexes'!C213</f>
        <v>142</v>
      </c>
      <c r="C235" s="301">
        <f>IFERROR(INDEX('QoL DATA'!$C$17:$WWY$228,MATCH($B235,'QoL DATA'!$A$17:$A$228,0),MATCH(C$3,'QoL DATA'!$C$16:$WWY$16,0)),"-")</f>
        <v>71.2</v>
      </c>
      <c r="D235" s="301">
        <f>IFERROR(INDEX('QoL DATA'!$C$17:$WWY$228,MATCH($B235,'QoL DATA'!$A$17:$A$228,0),MATCH(D$3,'QoL DATA'!$C$16:$WWY$16,0)),"-")</f>
        <v>85.4</v>
      </c>
      <c r="E235" s="301">
        <f>IFERROR(INDEX('QoL DATA'!$C$17:$WWY$228,MATCH($B235,'QoL DATA'!$A$17:$A$228,0),MATCH(E$3,'QoL DATA'!$C$16:$WWY$16,0)),"-")</f>
        <v>227.8</v>
      </c>
      <c r="F235" s="301">
        <f>IFERROR(INDEX('QoL DATA'!$C$17:$WWY$228,MATCH($B235,'QoL DATA'!$A$17:$A$228,0),MATCH(F$3,'QoL DATA'!$C$16:$WWY$16,0)),"-")</f>
        <v>64.470001216989175</v>
      </c>
      <c r="G235" s="301">
        <f>IFERROR(INDEX('QoL DATA'!$C$17:$WWY$228,MATCH($B235,'QoL DATA'!$A$17:$A$228,0),MATCH(G$3,'QoL DATA'!$C$16:$WWY$16,0)),"-")</f>
        <v>84.599002068881589</v>
      </c>
      <c r="H235" s="301">
        <f>IFERROR(INDEX('QoL DATA'!$C$17:$WWY$228,MATCH($B235,'QoL DATA'!$A$17:$A$228,0),MATCH(H$3,'QoL DATA'!$C$16:$WWY$16,0)),"-")</f>
        <v>3</v>
      </c>
      <c r="I235" s="301">
        <f>IFERROR(INDEX('QoL DATA'!$C$17:$WWY$228,MATCH($B235,'QoL DATA'!$A$17:$A$228,0),MATCH(I$3,'QoL DATA'!$C$16:$WWY$16,0)),"-")</f>
        <v>69.940011997600479</v>
      </c>
      <c r="J235" s="301">
        <f>IFERROR(INDEX('QoL DATA'!$C$17:$WWY$228,MATCH($B235,'QoL DATA'!$A$17:$A$228,0),MATCH(J$3,'QoL DATA'!$C$16:$WWY$16,0)),"-")</f>
        <v>88.396008275526356</v>
      </c>
      <c r="K235" s="301">
        <f>IFERROR(INDEX('QoL DATA'!$C$17:$WWY$228,MATCH($B235,'QoL DATA'!$A$17:$A$228,0),MATCH(K$3,'QoL DATA'!$C$16:$WWY$16,0)),"-")</f>
        <v>48.72</v>
      </c>
      <c r="L235" s="301">
        <f>IFERROR(INDEX('QoL DATA'!$C$17:$WWY$228,MATCH($B235,'QoL DATA'!$A$17:$A$228,0),MATCH(L$3,'QoL DATA'!$C$16:$WWY$16,0)),"-")</f>
        <v>8.0174699734830757</v>
      </c>
      <c r="M235" s="301">
        <f>IFERROR(INDEX('QoL DATA'!$C$17:$WWY$228,MATCH($B235,'QoL DATA'!$A$17:$A$228,0),MATCH(M$3,'QoL DATA'!$C$16:$WWY$16,0)),"-")</f>
        <v>39.200000000000003</v>
      </c>
      <c r="N235" s="301">
        <f>IFERROR(INDEX('QoL DATA'!$C$17:$WWY$228,MATCH($B235,'QoL DATA'!$A$17:$A$228,0),MATCH(N$3,'QoL DATA'!$C$16:$WWY$16,0)),"-")</f>
        <v>61.2</v>
      </c>
      <c r="O235" s="301">
        <f>IFERROR(INDEX('QoL DATA'!$C$17:$WWY$228,MATCH($B235,'QoL DATA'!$A$17:$A$228,0),MATCH(O$3,'QoL DATA'!$C$16:$WWY$16,0)),"-")</f>
        <v>0.80600536519936594</v>
      </c>
      <c r="P235" s="301">
        <f>IFERROR(INDEX('QoL DATA'!$C$17:$WWY$228,MATCH($B235,'QoL DATA'!$A$17:$A$228,0),MATCH(P$3,'QoL DATA'!$C$16:$WWY$16,0)),"-")</f>
        <v>67.457709626384315</v>
      </c>
      <c r="Q235" s="301" t="str">
        <f>IFERROR(INDEX('QoL DATA'!$C$17:$WWY$228,MATCH($B235,'QoL DATA'!$A$17:$A$228,0),MATCH(Q$3,'QoL DATA'!$C$16:$WWY$16,0)),"-")</f>
        <v>-</v>
      </c>
      <c r="R235" s="301" t="str">
        <f>IFERROR(INDEX('QoL DATA'!$C$17:$WWY$228,MATCH($B235,'QoL DATA'!$A$17:$A$228,0),MATCH(R$3,'QoL DATA'!$C$16:$WWY$16,0)),"-")</f>
        <v>-</v>
      </c>
      <c r="S235" s="301">
        <f>IFERROR(INDEX('QoL DATA'!$C$17:$WWY$228,MATCH($B235,'QoL DATA'!$A$17:$A$228,0),MATCH(S$3,'QoL DATA'!$C$16:$WWY$16,0)),"-")</f>
        <v>30.389594602807996</v>
      </c>
      <c r="T235" s="301">
        <f>IFERROR(INDEX('QoL DATA'!$C$17:$WWY$228,MATCH($B235,'QoL DATA'!$A$17:$A$228,0),MATCH(T$3,'QoL DATA'!$C$16:$WWY$16,0)),"-")</f>
        <v>2.7729788916600766</v>
      </c>
      <c r="U235" s="301">
        <f>IFERROR(INDEX('QoL DATA'!$C$17:$WWY$228,MATCH($B235,'QoL DATA'!$A$17:$A$228,0),MATCH(U$3,'QoL DATA'!$C$16:$WWY$16,0)),"-")</f>
        <v>65.57674459529197</v>
      </c>
      <c r="V235" s="301">
        <f>IFERROR(INDEX('QoL DATA'!$C$17:$WWY$228,MATCH($B235,'QoL DATA'!$A$17:$A$228,0),MATCH(V$3,'QoL DATA'!$C$16:$WWY$16,0)),"-")</f>
        <v>0.73175522286500005</v>
      </c>
      <c r="W235" s="301">
        <f>IFERROR(INDEX('QoL DATA'!$C$17:$WWY$228,MATCH($B235,'QoL DATA'!$A$17:$A$228,0),MATCH(W$3,'QoL DATA'!$C$16:$WWY$16,0)),"-")</f>
        <v>19.231893450899999</v>
      </c>
      <c r="X235" s="301" t="str">
        <f>IFERROR(INDEX('QoL DATA'!$C$17:$WWY$228,MATCH($B235,'QoL DATA'!$A$17:$A$228,0),MATCH(X$3,'QoL DATA'!$C$16:$WWY$16,0)),"-")</f>
        <v>-</v>
      </c>
      <c r="Y235" s="301">
        <f>IFERROR(INDEX('QoL DATA'!$C$17:$WWY$228,MATCH($B235,'QoL DATA'!$A$17:$A$228,0),MATCH(Y$3,'QoL DATA'!$C$16:$WWY$16,0)),"-")</f>
        <v>949.89</v>
      </c>
      <c r="Z235" s="301">
        <f>IFERROR(INDEX('QoL DATA'!$C$17:$WWY$228,MATCH($B235,'QoL DATA'!$A$17:$A$228,0),MATCH(Z$3,'QoL DATA'!$C$16:$WWY$16,0)),"-")</f>
        <v>6.44</v>
      </c>
      <c r="AA235" s="301">
        <f>IFERROR(INDEX('QoL DATA'!$C$17:$WWY$228,MATCH($B235,'QoL DATA'!$A$17:$A$228,0),MATCH(AA$3,'QoL DATA'!$C$16:$WWY$16,0)),"-")</f>
        <v>6.5901016672957211E-2</v>
      </c>
      <c r="AB235" s="301">
        <f>IFERROR(INDEX('QoL DATA'!$C$17:$WWY$228,MATCH($B235,'QoL DATA'!$A$17:$A$228,0),MATCH(AB$3,'QoL DATA'!$C$16:$WWY$16,0)),"-")</f>
        <v>1.34</v>
      </c>
      <c r="AC235" s="301">
        <f>IFERROR(INDEX('QoL DATA'!$C$17:$WWY$228,MATCH($B235,'QoL DATA'!$A$17:$A$228,0),MATCH(AC$3,'QoL DATA'!$C$16:$WWY$16,0)),"-")</f>
        <v>10219.959999999999</v>
      </c>
      <c r="AD235" s="301">
        <f>IFERROR(INDEX('QoL DATA'!$C$17:$WWY$228,MATCH($B235,'QoL DATA'!$A$17:$A$228,0),MATCH(AD$3,'QoL DATA'!$C$16:$WWY$16,0)),"-")</f>
        <v>7.731538369526211</v>
      </c>
      <c r="AE235" s="301">
        <f>IFERROR(INDEX('QoL DATA'!$C$17:$WWY$228,MATCH($B235,'QoL DATA'!$A$17:$A$228,0),MATCH(AE$3,'QoL DATA'!$C$16:$WWY$16,0)),"-")</f>
        <v>27.268722466960355</v>
      </c>
      <c r="AF235" s="301">
        <f>IFERROR(INDEX('QoL DATA'!$C$17:$WWY$228,MATCH($B235,'QoL DATA'!$A$17:$A$228,0),MATCH(AF$3,'QoL DATA'!$C$16:$WWY$16,0)),"-")</f>
        <v>15.4</v>
      </c>
      <c r="AG235" s="301">
        <f>IFERROR(INDEX('QoL DATA'!$C$17:$WWY$228,MATCH($B235,'QoL DATA'!$A$17:$A$228,0),MATCH(AG$3,'QoL DATA'!$C$16:$WWY$16,0)),"-")</f>
        <v>21.9</v>
      </c>
      <c r="AH235" s="301" t="str">
        <f>IFERROR(INDEX('QoL DATA'!$C$17:$WWY$228,MATCH($B235,'QoL DATA'!$A$17:$A$228,0),MATCH(AH$3,'QoL DATA'!$C$16:$WWY$16,0)),"-")</f>
        <v>-</v>
      </c>
      <c r="AI235" s="301">
        <f>IFERROR(INDEX('QoL DATA'!$C$17:$WWY$228,MATCH($B235,'QoL DATA'!$A$17:$A$228,0),MATCH(AI$3,'QoL DATA'!$C$16:$WWY$16,0)),"-")</f>
        <v>45.734930201505215</v>
      </c>
      <c r="AJ235" s="301">
        <f>IFERROR(INDEX('QoL DATA'!$C$17:$WWY$228,MATCH($B235,'QoL DATA'!$A$17:$A$228,0),MATCH(AJ$3,'QoL DATA'!$C$16:$WWY$16,0)),"-")</f>
        <v>129.49766746929689</v>
      </c>
      <c r="AK235" s="301">
        <f>IFERROR(INDEX('QoL DATA'!$C$17:$WWY$228,MATCH($B235,'QoL DATA'!$A$17:$A$228,0),MATCH(AK$3,'QoL DATA'!$C$16:$WWY$16,0)),"-")</f>
        <v>23.49</v>
      </c>
      <c r="AL235" s="301">
        <f>IFERROR(INDEX('QoL DATA'!$C$17:$WWY$228,MATCH($B235,'QoL DATA'!$A$17:$A$228,0),MATCH(AL$3,'QoL DATA'!$C$16:$WWY$16,0)),"-")</f>
        <v>14.82</v>
      </c>
      <c r="AM235" s="301">
        <f>IFERROR(INDEX('QoL DATA'!$C$17:$WWY$228,MATCH($B235,'QoL DATA'!$A$17:$A$228,0),MATCH(AM$3,'QoL DATA'!$C$16:$WWY$16,0)),"-")</f>
        <v>7.2</v>
      </c>
      <c r="AN235" s="301">
        <f>IFERROR(INDEX('QoL DATA'!$C$17:$WWY$228,MATCH($B235,'QoL DATA'!$A$17:$A$228,0),MATCH(AN$3,'QoL DATA'!$C$16:$WWY$16,0)),"-")</f>
        <v>66.010000000000005</v>
      </c>
      <c r="AO235" s="301">
        <f>IFERROR(INDEX('QoL DATA'!$C$17:$WWY$228,MATCH($B235,'QoL DATA'!$A$17:$A$228,0),MATCH(AO$3,'QoL DATA'!$C$16:$WWY$16,0)),"-")</f>
        <v>2.4197584955922817</v>
      </c>
      <c r="AP235" s="301">
        <f>IFERROR(INDEX('QoL DATA'!$C$17:$WWY$228,MATCH($B235,'QoL DATA'!$A$17:$A$228,0),MATCH(AP$3,'QoL DATA'!$C$16:$WWY$16,0)),"-")</f>
        <v>76.5</v>
      </c>
      <c r="AQ235" s="301">
        <f>IFERROR(INDEX('QoL DATA'!$C$17:$WWY$228,MATCH($B235,'QoL DATA'!$A$17:$A$228,0),MATCH(AQ$3,'QoL DATA'!$C$16:$WWY$16,0)),"-")</f>
        <v>52.174234034699154</v>
      </c>
      <c r="AR235" s="301">
        <f>IFERROR(INDEX('QoL DATA'!$C$17:$WWY$228,MATCH($B235,'QoL DATA'!$A$17:$A$228,0),MATCH(AR$3,'QoL DATA'!$C$16:$WWY$16,0)),"-")</f>
        <v>3.55</v>
      </c>
      <c r="AS235" s="301">
        <f>IFERROR(INDEX('QoL DATA'!$C$17:$WWY$228,MATCH($B235,'QoL DATA'!$A$17:$A$228,0),MATCH(AS$3,'QoL DATA'!$C$16:$WWY$16,0)),"-")</f>
        <v>1.6309888546025548</v>
      </c>
      <c r="AT235" s="301">
        <f>IFERROR(INDEX('QoL DATA'!$C$17:$WWY$228,MATCH($B235,'QoL DATA'!$A$17:$A$228,0),MATCH(AT$3,'QoL DATA'!$C$16:$WWY$16,0)),"-")</f>
        <v>63.893960721503049</v>
      </c>
      <c r="AU235" s="327"/>
    </row>
    <row r="236" spans="1:47">
      <c r="A236" s="325" t="str">
        <f>'TQoL Indexes'!B214</f>
        <v>Zavrč</v>
      </c>
      <c r="B236" s="326">
        <f>'TQoL Indexes'!C214</f>
        <v>143</v>
      </c>
      <c r="C236" s="301">
        <f>IFERROR(INDEX('QoL DATA'!$C$17:$WWY$228,MATCH($B236,'QoL DATA'!$A$17:$A$228,0),MATCH(C$3,'QoL DATA'!$C$16:$WWY$16,0)),"-")</f>
        <v>64.59854014598541</v>
      </c>
      <c r="D236" s="301">
        <f>IFERROR(INDEX('QoL DATA'!$C$17:$WWY$228,MATCH($B236,'QoL DATA'!$A$17:$A$228,0),MATCH(D$3,'QoL DATA'!$C$16:$WWY$16,0)),"-")</f>
        <v>75.8</v>
      </c>
      <c r="E236" s="301">
        <f>IFERROR(INDEX('QoL DATA'!$C$17:$WWY$228,MATCH($B236,'QoL DATA'!$A$17:$A$228,0),MATCH(E$3,'QoL DATA'!$C$16:$WWY$16,0)),"-")</f>
        <v>521.4</v>
      </c>
      <c r="F236" s="301">
        <f>IFERROR(INDEX('QoL DATA'!$C$17:$WWY$228,MATCH($B236,'QoL DATA'!$A$17:$A$228,0),MATCH(F$3,'QoL DATA'!$C$16:$WWY$16,0)),"-")</f>
        <v>0</v>
      </c>
      <c r="G236" s="301">
        <f>IFERROR(INDEX('QoL DATA'!$C$17:$WWY$228,MATCH($B236,'QoL DATA'!$A$17:$A$228,0),MATCH(G$3,'QoL DATA'!$C$16:$WWY$16,0)),"-")</f>
        <v>38.874345549738223</v>
      </c>
      <c r="H236" s="301">
        <f>IFERROR(INDEX('QoL DATA'!$C$17:$WWY$228,MATCH($B236,'QoL DATA'!$A$17:$A$228,0),MATCH(H$3,'QoL DATA'!$C$16:$WWY$16,0)),"-")</f>
        <v>4</v>
      </c>
      <c r="I236" s="301">
        <f>IFERROR(INDEX('QoL DATA'!$C$17:$WWY$228,MATCH($B236,'QoL DATA'!$A$17:$A$228,0),MATCH(I$3,'QoL DATA'!$C$16:$WWY$16,0)),"-")</f>
        <v>54.996776273372014</v>
      </c>
      <c r="J236" s="301">
        <f>IFERROR(INDEX('QoL DATA'!$C$17:$WWY$228,MATCH($B236,'QoL DATA'!$A$17:$A$228,0),MATCH(J$3,'QoL DATA'!$C$16:$WWY$16,0)),"-")</f>
        <v>79.3848167539267</v>
      </c>
      <c r="K236" s="301">
        <f>IFERROR(INDEX('QoL DATA'!$C$17:$WWY$228,MATCH($B236,'QoL DATA'!$A$17:$A$228,0),MATCH(K$3,'QoL DATA'!$C$16:$WWY$16,0)),"-")</f>
        <v>0.66</v>
      </c>
      <c r="L236" s="301">
        <f>IFERROR(INDEX('QoL DATA'!$C$17:$WWY$228,MATCH($B236,'QoL DATA'!$A$17:$A$228,0),MATCH(L$3,'QoL DATA'!$C$16:$WWY$16,0)),"-")</f>
        <v>26.572668112798265</v>
      </c>
      <c r="M236" s="301">
        <f>IFERROR(INDEX('QoL DATA'!$C$17:$WWY$228,MATCH($B236,'QoL DATA'!$A$17:$A$228,0),MATCH(M$3,'QoL DATA'!$C$16:$WWY$16,0)),"-")</f>
        <v>10.9</v>
      </c>
      <c r="N236" s="301">
        <f>IFERROR(INDEX('QoL DATA'!$C$17:$WWY$228,MATCH($B236,'QoL DATA'!$A$17:$A$228,0),MATCH(N$3,'QoL DATA'!$C$16:$WWY$16,0)),"-")</f>
        <v>31</v>
      </c>
      <c r="O236" s="301">
        <f>IFERROR(INDEX('QoL DATA'!$C$17:$WWY$228,MATCH($B236,'QoL DATA'!$A$17:$A$228,0),MATCH(O$3,'QoL DATA'!$C$16:$WWY$16,0)),"-")</f>
        <v>1.2102356902356903</v>
      </c>
      <c r="P236" s="301">
        <f>IFERROR(INDEX('QoL DATA'!$C$17:$WWY$228,MATCH($B236,'QoL DATA'!$A$17:$A$228,0),MATCH(P$3,'QoL DATA'!$C$16:$WWY$16,0)),"-")</f>
        <v>23.756544502617803</v>
      </c>
      <c r="Q236" s="301" t="str">
        <f>IFERROR(INDEX('QoL DATA'!$C$17:$WWY$228,MATCH($B236,'QoL DATA'!$A$17:$A$228,0),MATCH(Q$3,'QoL DATA'!$C$16:$WWY$16,0)),"-")</f>
        <v>-</v>
      </c>
      <c r="R236" s="301" t="str">
        <f>IFERROR(INDEX('QoL DATA'!$C$17:$WWY$228,MATCH($B236,'QoL DATA'!$A$17:$A$228,0),MATCH(R$3,'QoL DATA'!$C$16:$WWY$16,0)),"-")</f>
        <v>-</v>
      </c>
      <c r="S236" s="301">
        <f>IFERROR(INDEX('QoL DATA'!$C$17:$WWY$228,MATCH($B236,'QoL DATA'!$A$17:$A$228,0),MATCH(S$3,'QoL DATA'!$C$16:$WWY$16,0)),"-")</f>
        <v>65.231572080887148</v>
      </c>
      <c r="T236" s="301">
        <f>IFERROR(INDEX('QoL DATA'!$C$17:$WWY$228,MATCH($B236,'QoL DATA'!$A$17:$A$228,0),MATCH(T$3,'QoL DATA'!$C$16:$WWY$16,0)),"-")</f>
        <v>3.192738520242242</v>
      </c>
      <c r="U236" s="301">
        <f>IFERROR(INDEX('QoL DATA'!$C$17:$WWY$228,MATCH($B236,'QoL DATA'!$A$17:$A$228,0),MATCH(U$3,'QoL DATA'!$C$16:$WWY$16,0)),"-")</f>
        <v>41.602801342838802</v>
      </c>
      <c r="V236" s="301">
        <f>IFERROR(INDEX('QoL DATA'!$C$17:$WWY$228,MATCH($B236,'QoL DATA'!$A$17:$A$228,0),MATCH(V$3,'QoL DATA'!$C$16:$WWY$16,0)),"-")</f>
        <v>5.2635938683600001</v>
      </c>
      <c r="W236" s="301">
        <f>IFERROR(INDEX('QoL DATA'!$C$17:$WWY$228,MATCH($B236,'QoL DATA'!$A$17:$A$228,0),MATCH(W$3,'QoL DATA'!$C$16:$WWY$16,0)),"-")</f>
        <v>9.5289401725699996</v>
      </c>
      <c r="X236" s="301" t="str">
        <f>IFERROR(INDEX('QoL DATA'!$C$17:$WWY$228,MATCH($B236,'QoL DATA'!$A$17:$A$228,0),MATCH(X$3,'QoL DATA'!$C$16:$WWY$16,0)),"-")</f>
        <v>-</v>
      </c>
      <c r="Y236" s="301">
        <f>IFERROR(INDEX('QoL DATA'!$C$17:$WWY$228,MATCH($B236,'QoL DATA'!$A$17:$A$228,0),MATCH(Y$3,'QoL DATA'!$C$16:$WWY$16,0)),"-")</f>
        <v>1184.3699999999999</v>
      </c>
      <c r="Z236" s="301">
        <f>IFERROR(INDEX('QoL DATA'!$C$17:$WWY$228,MATCH($B236,'QoL DATA'!$A$17:$A$228,0),MATCH(Z$3,'QoL DATA'!$C$16:$WWY$16,0)),"-")</f>
        <v>6.12</v>
      </c>
      <c r="AA236" s="301">
        <f>IFERROR(INDEX('QoL DATA'!$C$17:$WWY$228,MATCH($B236,'QoL DATA'!$A$17:$A$228,0),MATCH(AA$3,'QoL DATA'!$C$16:$WWY$16,0)),"-")</f>
        <v>0.11884953648680771</v>
      </c>
      <c r="AB236" s="301">
        <f>IFERROR(INDEX('QoL DATA'!$C$17:$WWY$228,MATCH($B236,'QoL DATA'!$A$17:$A$228,0),MATCH(AB$3,'QoL DATA'!$C$16:$WWY$16,0)),"-")</f>
        <v>0.21</v>
      </c>
      <c r="AC236" s="301">
        <f>IFERROR(INDEX('QoL DATA'!$C$17:$WWY$228,MATCH($B236,'QoL DATA'!$A$17:$A$228,0),MATCH(AC$3,'QoL DATA'!$C$16:$WWY$16,0)),"-")</f>
        <v>9949.2000000000007</v>
      </c>
      <c r="AD236" s="301">
        <f>IFERROR(INDEX('QoL DATA'!$C$17:$WWY$228,MATCH($B236,'QoL DATA'!$A$17:$A$228,0),MATCH(AD$3,'QoL DATA'!$C$16:$WWY$16,0)),"-")</f>
        <v>9.2562601220879532</v>
      </c>
      <c r="AE236" s="301">
        <f>IFERROR(INDEX('QoL DATA'!$C$17:$WWY$228,MATCH($B236,'QoL DATA'!$A$17:$A$228,0),MATCH(AE$3,'QoL DATA'!$C$16:$WWY$16,0)),"-")</f>
        <v>10.329670329670328</v>
      </c>
      <c r="AF236" s="301">
        <f>IFERROR(INDEX('QoL DATA'!$C$17:$WWY$228,MATCH($B236,'QoL DATA'!$A$17:$A$228,0),MATCH(AF$3,'QoL DATA'!$C$16:$WWY$16,0)),"-")</f>
        <v>16.5</v>
      </c>
      <c r="AG236" s="301">
        <f>IFERROR(INDEX('QoL DATA'!$C$17:$WWY$228,MATCH($B236,'QoL DATA'!$A$17:$A$228,0),MATCH(AG$3,'QoL DATA'!$C$16:$WWY$16,0)),"-")</f>
        <v>16.489999999999998</v>
      </c>
      <c r="AH236" s="301" t="str">
        <f>IFERROR(INDEX('QoL DATA'!$C$17:$WWY$228,MATCH($B236,'QoL DATA'!$A$17:$A$228,0),MATCH(AH$3,'QoL DATA'!$C$16:$WWY$16,0)),"-")</f>
        <v>-</v>
      </c>
      <c r="AI236" s="301">
        <f>IFERROR(INDEX('QoL DATA'!$C$17:$WWY$228,MATCH($B236,'QoL DATA'!$A$17:$A$228,0),MATCH(AI$3,'QoL DATA'!$C$16:$WWY$16,0)),"-")</f>
        <v>20.969975062344137</v>
      </c>
      <c r="AJ236" s="301">
        <f>IFERROR(INDEX('QoL DATA'!$C$17:$WWY$228,MATCH($B236,'QoL DATA'!$A$17:$A$228,0),MATCH(AJ$3,'QoL DATA'!$C$16:$WWY$16,0)),"-")</f>
        <v>39.614662768424232</v>
      </c>
      <c r="AK236" s="301">
        <f>IFERROR(INDEX('QoL DATA'!$C$17:$WWY$228,MATCH($B236,'QoL DATA'!$A$17:$A$228,0),MATCH(AK$3,'QoL DATA'!$C$16:$WWY$16,0)),"-")</f>
        <v>10.59</v>
      </c>
      <c r="AL236" s="301">
        <f>IFERROR(INDEX('QoL DATA'!$C$17:$WWY$228,MATCH($B236,'QoL DATA'!$A$17:$A$228,0),MATCH(AL$3,'QoL DATA'!$C$16:$WWY$16,0)),"-")</f>
        <v>15.8</v>
      </c>
      <c r="AM236" s="301">
        <f>IFERROR(INDEX('QoL DATA'!$C$17:$WWY$228,MATCH($B236,'QoL DATA'!$A$17:$A$228,0),MATCH(AM$3,'QoL DATA'!$C$16:$WWY$16,0)),"-")</f>
        <v>7.3</v>
      </c>
      <c r="AN236" s="301">
        <f>IFERROR(INDEX('QoL DATA'!$C$17:$WWY$228,MATCH($B236,'QoL DATA'!$A$17:$A$228,0),MATCH(AN$3,'QoL DATA'!$C$16:$WWY$16,0)),"-")</f>
        <v>41.21</v>
      </c>
      <c r="AO236" s="301">
        <f>IFERROR(INDEX('QoL DATA'!$C$17:$WWY$228,MATCH($B236,'QoL DATA'!$A$17:$A$228,0),MATCH(AO$3,'QoL DATA'!$C$16:$WWY$16,0)),"-")</f>
        <v>2.777902270103886</v>
      </c>
      <c r="AP236" s="301">
        <f>IFERROR(INDEX('QoL DATA'!$C$17:$WWY$228,MATCH($B236,'QoL DATA'!$A$17:$A$228,0),MATCH(AP$3,'QoL DATA'!$C$16:$WWY$16,0)),"-")</f>
        <v>65.53</v>
      </c>
      <c r="AQ236" s="301">
        <f>IFERROR(INDEX('QoL DATA'!$C$17:$WWY$228,MATCH($B236,'QoL DATA'!$A$17:$A$228,0),MATCH(AQ$3,'QoL DATA'!$C$16:$WWY$16,0)),"-")</f>
        <v>43.303571428571431</v>
      </c>
      <c r="AR236" s="301">
        <f>IFERROR(INDEX('QoL DATA'!$C$17:$WWY$228,MATCH($B236,'QoL DATA'!$A$17:$A$228,0),MATCH(AR$3,'QoL DATA'!$C$16:$WWY$16,0)),"-")</f>
        <v>3.57</v>
      </c>
      <c r="AS236" s="301">
        <f>IFERROR(INDEX('QoL DATA'!$C$17:$WWY$228,MATCH($B236,'QoL DATA'!$A$17:$A$228,0),MATCH(AS$3,'QoL DATA'!$C$16:$WWY$16,0)),"-")</f>
        <v>8.7564770300861028</v>
      </c>
      <c r="AT236" s="301">
        <f>IFERROR(INDEX('QoL DATA'!$C$17:$WWY$228,MATCH($B236,'QoL DATA'!$A$17:$A$228,0),MATCH(AT$3,'QoL DATA'!$C$16:$WWY$16,0)),"-")</f>
        <v>34.862826931412656</v>
      </c>
      <c r="AU236" s="327"/>
    </row>
    <row r="237" spans="1:47">
      <c r="A237" s="325" t="str">
        <f>'TQoL Indexes'!B215</f>
        <v>Zreče</v>
      </c>
      <c r="B237" s="326">
        <f>'TQoL Indexes'!C215</f>
        <v>144</v>
      </c>
      <c r="C237" s="301">
        <f>IFERROR(INDEX('QoL DATA'!$C$17:$WWY$228,MATCH($B237,'QoL DATA'!$A$17:$A$228,0),MATCH(C$3,'QoL DATA'!$C$16:$WWY$16,0)),"-")</f>
        <v>49.826216484607741</v>
      </c>
      <c r="D237" s="301">
        <f>IFERROR(INDEX('QoL DATA'!$C$17:$WWY$228,MATCH($B237,'QoL DATA'!$A$17:$A$228,0),MATCH(D$3,'QoL DATA'!$C$16:$WWY$16,0)),"-")</f>
        <v>87.9</v>
      </c>
      <c r="E237" s="301">
        <f>IFERROR(INDEX('QoL DATA'!$C$17:$WWY$228,MATCH($B237,'QoL DATA'!$A$17:$A$228,0),MATCH(E$3,'QoL DATA'!$C$16:$WWY$16,0)),"-")</f>
        <v>388.9</v>
      </c>
      <c r="F237" s="301">
        <f>IFERROR(INDEX('QoL DATA'!$C$17:$WWY$228,MATCH($B237,'QoL DATA'!$A$17:$A$228,0),MATCH(F$3,'QoL DATA'!$C$16:$WWY$16,0)),"-")</f>
        <v>63.009592326139085</v>
      </c>
      <c r="G237" s="301">
        <f>IFERROR(INDEX('QoL DATA'!$C$17:$WWY$228,MATCH($B237,'QoL DATA'!$A$17:$A$228,0),MATCH(G$3,'QoL DATA'!$C$16:$WWY$16,0)),"-")</f>
        <v>82.329136690647488</v>
      </c>
      <c r="H237" s="301">
        <f>IFERROR(INDEX('QoL DATA'!$C$17:$WWY$228,MATCH($B237,'QoL DATA'!$A$17:$A$228,0),MATCH(H$3,'QoL DATA'!$C$16:$WWY$16,0)),"-")</f>
        <v>3</v>
      </c>
      <c r="I237" s="301">
        <f>IFERROR(INDEX('QoL DATA'!$C$17:$WWY$228,MATCH($B237,'QoL DATA'!$A$17:$A$228,0),MATCH(I$3,'QoL DATA'!$C$16:$WWY$16,0)),"-")</f>
        <v>81.128048780487802</v>
      </c>
      <c r="J237" s="301">
        <f>IFERROR(INDEX('QoL DATA'!$C$17:$WWY$228,MATCH($B237,'QoL DATA'!$A$17:$A$228,0),MATCH(J$3,'QoL DATA'!$C$16:$WWY$16,0)),"-")</f>
        <v>80.350719424460422</v>
      </c>
      <c r="K237" s="301">
        <f>IFERROR(INDEX('QoL DATA'!$C$17:$WWY$228,MATCH($B237,'QoL DATA'!$A$17:$A$228,0),MATCH(K$3,'QoL DATA'!$C$16:$WWY$16,0)),"-")</f>
        <v>12.04</v>
      </c>
      <c r="L237" s="301">
        <f>IFERROR(INDEX('QoL DATA'!$C$17:$WWY$228,MATCH($B237,'QoL DATA'!$A$17:$A$228,0),MATCH(L$3,'QoL DATA'!$C$16:$WWY$16,0)),"-")</f>
        <v>0</v>
      </c>
      <c r="M237" s="301">
        <f>IFERROR(INDEX('QoL DATA'!$C$17:$WWY$228,MATCH($B237,'QoL DATA'!$A$17:$A$228,0),MATCH(M$3,'QoL DATA'!$C$16:$WWY$16,0)),"-")</f>
        <v>48.1</v>
      </c>
      <c r="N237" s="301">
        <f>IFERROR(INDEX('QoL DATA'!$C$17:$WWY$228,MATCH($B237,'QoL DATA'!$A$17:$A$228,0),MATCH(N$3,'QoL DATA'!$C$16:$WWY$16,0)),"-")</f>
        <v>144.1</v>
      </c>
      <c r="O237" s="301">
        <f>IFERROR(INDEX('QoL DATA'!$C$17:$WWY$228,MATCH($B237,'QoL DATA'!$A$17:$A$228,0),MATCH(O$3,'QoL DATA'!$C$16:$WWY$16,0)),"-")</f>
        <v>0.98873367749772245</v>
      </c>
      <c r="P237" s="301">
        <f>IFERROR(INDEX('QoL DATA'!$C$17:$WWY$228,MATCH($B237,'QoL DATA'!$A$17:$A$228,0),MATCH(P$3,'QoL DATA'!$C$16:$WWY$16,0)),"-")</f>
        <v>66.142086330935257</v>
      </c>
      <c r="Q237" s="301" t="str">
        <f>IFERROR(INDEX('QoL DATA'!$C$17:$WWY$228,MATCH($B237,'QoL DATA'!$A$17:$A$228,0),MATCH(Q$3,'QoL DATA'!$C$16:$WWY$16,0)),"-")</f>
        <v>-</v>
      </c>
      <c r="R237" s="301" t="str">
        <f>IFERROR(INDEX('QoL DATA'!$C$17:$WWY$228,MATCH($B237,'QoL DATA'!$A$17:$A$228,0),MATCH(R$3,'QoL DATA'!$C$16:$WWY$16,0)),"-")</f>
        <v>-</v>
      </c>
      <c r="S237" s="301">
        <f>IFERROR(INDEX('QoL DATA'!$C$17:$WWY$228,MATCH($B237,'QoL DATA'!$A$17:$A$228,0),MATCH(S$3,'QoL DATA'!$C$16:$WWY$16,0)),"-")</f>
        <v>0</v>
      </c>
      <c r="T237" s="301">
        <f>IFERROR(INDEX('QoL DATA'!$C$17:$WWY$228,MATCH($B237,'QoL DATA'!$A$17:$A$228,0),MATCH(T$3,'QoL DATA'!$C$16:$WWY$16,0)),"-")</f>
        <v>2.1552547770700636</v>
      </c>
      <c r="U237" s="301">
        <f>IFERROR(INDEX('QoL DATA'!$C$17:$WWY$228,MATCH($B237,'QoL DATA'!$A$17:$A$228,0),MATCH(U$3,'QoL DATA'!$C$16:$WWY$16,0)),"-")</f>
        <v>63.190439354997409</v>
      </c>
      <c r="V237" s="301">
        <f>IFERROR(INDEX('QoL DATA'!$C$17:$WWY$228,MATCH($B237,'QoL DATA'!$A$17:$A$228,0),MATCH(V$3,'QoL DATA'!$C$16:$WWY$16,0)),"-")</f>
        <v>0.43325804128200002</v>
      </c>
      <c r="W237" s="301">
        <f>IFERROR(INDEX('QoL DATA'!$C$17:$WWY$228,MATCH($B237,'QoL DATA'!$A$17:$A$228,0),MATCH(W$3,'QoL DATA'!$C$16:$WWY$16,0)),"-")</f>
        <v>60.857922566900001</v>
      </c>
      <c r="X237" s="301" t="str">
        <f>IFERROR(INDEX('QoL DATA'!$C$17:$WWY$228,MATCH($B237,'QoL DATA'!$A$17:$A$228,0),MATCH(X$3,'QoL DATA'!$C$16:$WWY$16,0)),"-")</f>
        <v>-</v>
      </c>
      <c r="Y237" s="301">
        <f>IFERROR(INDEX('QoL DATA'!$C$17:$WWY$228,MATCH($B237,'QoL DATA'!$A$17:$A$228,0),MATCH(Y$3,'QoL DATA'!$C$16:$WWY$16,0)),"-")</f>
        <v>1066.31</v>
      </c>
      <c r="Z237" s="301">
        <f>IFERROR(INDEX('QoL DATA'!$C$17:$WWY$228,MATCH($B237,'QoL DATA'!$A$17:$A$228,0),MATCH(Z$3,'QoL DATA'!$C$16:$WWY$16,0)),"-")</f>
        <v>6.22</v>
      </c>
      <c r="AA237" s="301">
        <f>IFERROR(INDEX('QoL DATA'!$C$17:$WWY$228,MATCH($B237,'QoL DATA'!$A$17:$A$228,0),MATCH(AA$3,'QoL DATA'!$C$16:$WWY$16,0)),"-")</f>
        <v>9.3209675164282052E-2</v>
      </c>
      <c r="AB237" s="301">
        <f>IFERROR(INDEX('QoL DATA'!$C$17:$WWY$228,MATCH($B237,'QoL DATA'!$A$17:$A$228,0),MATCH(AB$3,'QoL DATA'!$C$16:$WWY$16,0)),"-")</f>
        <v>0.95</v>
      </c>
      <c r="AC237" s="301">
        <f>IFERROR(INDEX('QoL DATA'!$C$17:$WWY$228,MATCH($B237,'QoL DATA'!$A$17:$A$228,0),MATCH(AC$3,'QoL DATA'!$C$16:$WWY$16,0)),"-")</f>
        <v>9756.58</v>
      </c>
      <c r="AD237" s="301">
        <f>IFERROR(INDEX('QoL DATA'!$C$17:$WWY$228,MATCH($B237,'QoL DATA'!$A$17:$A$228,0),MATCH(AD$3,'QoL DATA'!$C$16:$WWY$16,0)),"-")</f>
        <v>9.2269265011376014</v>
      </c>
      <c r="AE237" s="301">
        <f>IFERROR(INDEX('QoL DATA'!$C$17:$WWY$228,MATCH($B237,'QoL DATA'!$A$17:$A$228,0),MATCH(AE$3,'QoL DATA'!$C$16:$WWY$16,0)),"-")</f>
        <v>24.173228346456693</v>
      </c>
      <c r="AF237" s="301">
        <f>IFERROR(INDEX('QoL DATA'!$C$17:$WWY$228,MATCH($B237,'QoL DATA'!$A$17:$A$228,0),MATCH(AF$3,'QoL DATA'!$C$16:$WWY$16,0)),"-")</f>
        <v>12.4</v>
      </c>
      <c r="AG237" s="301">
        <f>IFERROR(INDEX('QoL DATA'!$C$17:$WWY$228,MATCH($B237,'QoL DATA'!$A$17:$A$228,0),MATCH(AG$3,'QoL DATA'!$C$16:$WWY$16,0)),"-")</f>
        <v>22.93</v>
      </c>
      <c r="AH237" s="301" t="str">
        <f>IFERROR(INDEX('QoL DATA'!$C$17:$WWY$228,MATCH($B237,'QoL DATA'!$A$17:$A$228,0),MATCH(AH$3,'QoL DATA'!$C$16:$WWY$16,0)),"-")</f>
        <v>-</v>
      </c>
      <c r="AI237" s="301">
        <f>IFERROR(INDEX('QoL DATA'!$C$17:$WWY$228,MATCH($B237,'QoL DATA'!$A$17:$A$228,0),MATCH(AI$3,'QoL DATA'!$C$16:$WWY$16,0)),"-")</f>
        <v>28.813695110557457</v>
      </c>
      <c r="AJ237" s="301">
        <f>IFERROR(INDEX('QoL DATA'!$C$17:$WWY$228,MATCH($B237,'QoL DATA'!$A$17:$A$228,0),MATCH(AJ$3,'QoL DATA'!$C$16:$WWY$16,0)),"-")</f>
        <v>78.468363110606234</v>
      </c>
      <c r="AK237" s="301">
        <f>IFERROR(INDEX('QoL DATA'!$C$17:$WWY$228,MATCH($B237,'QoL DATA'!$A$17:$A$228,0),MATCH(AK$3,'QoL DATA'!$C$16:$WWY$16,0)),"-")</f>
        <v>21.45</v>
      </c>
      <c r="AL237" s="301">
        <f>IFERROR(INDEX('QoL DATA'!$C$17:$WWY$228,MATCH($B237,'QoL DATA'!$A$17:$A$228,0),MATCH(AL$3,'QoL DATA'!$C$16:$WWY$16,0)),"-")</f>
        <v>17.170000000000002</v>
      </c>
      <c r="AM237" s="301">
        <f>IFERROR(INDEX('QoL DATA'!$C$17:$WWY$228,MATCH($B237,'QoL DATA'!$A$17:$A$228,0),MATCH(AM$3,'QoL DATA'!$C$16:$WWY$16,0)),"-")</f>
        <v>7.3</v>
      </c>
      <c r="AN237" s="301">
        <f>IFERROR(INDEX('QoL DATA'!$C$17:$WWY$228,MATCH($B237,'QoL DATA'!$A$17:$A$228,0),MATCH(AN$3,'QoL DATA'!$C$16:$WWY$16,0)),"-")</f>
        <v>63.11</v>
      </c>
      <c r="AO237" s="301">
        <f>IFERROR(INDEX('QoL DATA'!$C$17:$WWY$228,MATCH($B237,'QoL DATA'!$A$17:$A$228,0),MATCH(AO$3,'QoL DATA'!$C$16:$WWY$16,0)),"-")</f>
        <v>2.6571817034087597</v>
      </c>
      <c r="AP237" s="301">
        <f>IFERROR(INDEX('QoL DATA'!$C$17:$WWY$228,MATCH($B237,'QoL DATA'!$A$17:$A$228,0),MATCH(AP$3,'QoL DATA'!$C$16:$WWY$16,0)),"-")</f>
        <v>66.430000000000007</v>
      </c>
      <c r="AQ237" s="301">
        <f>IFERROR(INDEX('QoL DATA'!$C$17:$WWY$228,MATCH($B237,'QoL DATA'!$A$17:$A$228,0),MATCH(AQ$3,'QoL DATA'!$C$16:$WWY$16,0)),"-")</f>
        <v>54.601821352451076</v>
      </c>
      <c r="AR237" s="301">
        <f>IFERROR(INDEX('QoL DATA'!$C$17:$WWY$228,MATCH($B237,'QoL DATA'!$A$17:$A$228,0),MATCH(AR$3,'QoL DATA'!$C$16:$WWY$16,0)),"-")</f>
        <v>3.58</v>
      </c>
      <c r="AS237" s="301">
        <f>IFERROR(INDEX('QoL DATA'!$C$17:$WWY$228,MATCH($B237,'QoL DATA'!$A$17:$A$228,0),MATCH(AS$3,'QoL DATA'!$C$16:$WWY$16,0)),"-")</f>
        <v>1.7452267064766889</v>
      </c>
      <c r="AT237" s="301">
        <f>IFERROR(INDEX('QoL DATA'!$C$17:$WWY$228,MATCH($B237,'QoL DATA'!$A$17:$A$228,0),MATCH(AT$3,'QoL DATA'!$C$16:$WWY$16,0)),"-")</f>
        <v>62.880675868285202</v>
      </c>
      <c r="AU237" s="327"/>
    </row>
    <row r="238" spans="1:47">
      <c r="A238" s="325" t="str">
        <f>'TQoL Indexes'!B216</f>
        <v>Žalec</v>
      </c>
      <c r="B238" s="326">
        <f>'TQoL Indexes'!C216</f>
        <v>190</v>
      </c>
      <c r="C238" s="301">
        <f>IFERROR(INDEX('QoL DATA'!$C$17:$WWY$228,MATCH($B238,'QoL DATA'!$A$17:$A$228,0),MATCH(C$3,'QoL DATA'!$C$16:$WWY$16,0)),"-")</f>
        <v>66.2</v>
      </c>
      <c r="D238" s="301">
        <f>IFERROR(INDEX('QoL DATA'!$C$17:$WWY$228,MATCH($B238,'QoL DATA'!$A$17:$A$228,0),MATCH(D$3,'QoL DATA'!$C$16:$WWY$16,0)),"-")</f>
        <v>86.9</v>
      </c>
      <c r="E238" s="301">
        <f>IFERROR(INDEX('QoL DATA'!$C$17:$WWY$228,MATCH($B238,'QoL DATA'!$A$17:$A$228,0),MATCH(E$3,'QoL DATA'!$C$16:$WWY$16,0)),"-")</f>
        <v>388.9</v>
      </c>
      <c r="F238" s="301">
        <f>IFERROR(INDEX('QoL DATA'!$C$17:$WWY$228,MATCH($B238,'QoL DATA'!$A$17:$A$228,0),MATCH(F$3,'QoL DATA'!$C$16:$WWY$16,0)),"-")</f>
        <v>83.427210697440131</v>
      </c>
      <c r="G238" s="301">
        <f>IFERROR(INDEX('QoL DATA'!$C$17:$WWY$228,MATCH($B238,'QoL DATA'!$A$17:$A$228,0),MATCH(G$3,'QoL DATA'!$C$16:$WWY$16,0)),"-")</f>
        <v>94.069698218619763</v>
      </c>
      <c r="H238" s="301">
        <f>IFERROR(INDEX('QoL DATA'!$C$17:$WWY$228,MATCH($B238,'QoL DATA'!$A$17:$A$228,0),MATCH(H$3,'QoL DATA'!$C$16:$WWY$16,0)),"-")</f>
        <v>4</v>
      </c>
      <c r="I238" s="301">
        <f>IFERROR(INDEX('QoL DATA'!$C$17:$WWY$228,MATCH($B238,'QoL DATA'!$A$17:$A$228,0),MATCH(I$3,'QoL DATA'!$C$16:$WWY$16,0)),"-")</f>
        <v>65.598388425968309</v>
      </c>
      <c r="J238" s="301">
        <f>IFERROR(INDEX('QoL DATA'!$C$17:$WWY$228,MATCH($B238,'QoL DATA'!$A$17:$A$228,0),MATCH(J$3,'QoL DATA'!$C$16:$WWY$16,0)),"-")</f>
        <v>96.0800476255896</v>
      </c>
      <c r="K238" s="301">
        <f>IFERROR(INDEX('QoL DATA'!$C$17:$WWY$228,MATCH($B238,'QoL DATA'!$A$17:$A$228,0),MATCH(K$3,'QoL DATA'!$C$16:$WWY$16,0)),"-")</f>
        <v>23.85</v>
      </c>
      <c r="L238" s="301">
        <f>IFERROR(INDEX('QoL DATA'!$C$17:$WWY$228,MATCH($B238,'QoL DATA'!$A$17:$A$228,0),MATCH(L$3,'QoL DATA'!$C$16:$WWY$16,0)),"-")</f>
        <v>0</v>
      </c>
      <c r="M238" s="301">
        <f>IFERROR(INDEX('QoL DATA'!$C$17:$WWY$228,MATCH($B238,'QoL DATA'!$A$17:$A$228,0),MATCH(M$3,'QoL DATA'!$C$16:$WWY$16,0)),"-")</f>
        <v>40.4</v>
      </c>
      <c r="N238" s="301">
        <f>IFERROR(INDEX('QoL DATA'!$C$17:$WWY$228,MATCH($B238,'QoL DATA'!$A$17:$A$228,0),MATCH(N$3,'QoL DATA'!$C$16:$WWY$16,0)),"-")</f>
        <v>102.1</v>
      </c>
      <c r="O238" s="301">
        <f>IFERROR(INDEX('QoL DATA'!$C$17:$WWY$228,MATCH($B238,'QoL DATA'!$A$17:$A$228,0),MATCH(O$3,'QoL DATA'!$C$16:$WWY$16,0)),"-")</f>
        <v>1.8112214129980981</v>
      </c>
      <c r="P238" s="301">
        <f>IFERROR(INDEX('QoL DATA'!$C$17:$WWY$228,MATCH($B238,'QoL DATA'!$A$17:$A$228,0),MATCH(P$3,'QoL DATA'!$C$16:$WWY$16,0)),"-")</f>
        <v>84.535421532261751</v>
      </c>
      <c r="Q238" s="301" t="str">
        <f>IFERROR(INDEX('QoL DATA'!$C$17:$WWY$228,MATCH($B238,'QoL DATA'!$A$17:$A$228,0),MATCH(Q$3,'QoL DATA'!$C$16:$WWY$16,0)),"-")</f>
        <v>-</v>
      </c>
      <c r="R238" s="301" t="str">
        <f>IFERROR(INDEX('QoL DATA'!$C$17:$WWY$228,MATCH($B238,'QoL DATA'!$A$17:$A$228,0),MATCH(R$3,'QoL DATA'!$C$16:$WWY$16,0)),"-")</f>
        <v>-</v>
      </c>
      <c r="S238" s="301">
        <f>IFERROR(INDEX('QoL DATA'!$C$17:$WWY$228,MATCH($B238,'QoL DATA'!$A$17:$A$228,0),MATCH(S$3,'QoL DATA'!$C$16:$WWY$16,0)),"-")</f>
        <v>46.674445740956827</v>
      </c>
      <c r="T238" s="301">
        <f>IFERROR(INDEX('QoL DATA'!$C$17:$WWY$228,MATCH($B238,'QoL DATA'!$A$17:$A$228,0),MATCH(T$3,'QoL DATA'!$C$16:$WWY$16,0)),"-")</f>
        <v>2.649737057379923</v>
      </c>
      <c r="U238" s="301">
        <f>IFERROR(INDEX('QoL DATA'!$C$17:$WWY$228,MATCH($B238,'QoL DATA'!$A$17:$A$228,0),MATCH(U$3,'QoL DATA'!$C$16:$WWY$16,0)),"-")</f>
        <v>45.007738822155972</v>
      </c>
      <c r="V238" s="301">
        <f>IFERROR(INDEX('QoL DATA'!$C$17:$WWY$228,MATCH($B238,'QoL DATA'!$A$17:$A$228,0),MATCH(V$3,'QoL DATA'!$C$16:$WWY$16,0)),"-")</f>
        <v>0.91471289566299996</v>
      </c>
      <c r="W238" s="301">
        <f>IFERROR(INDEX('QoL DATA'!$C$17:$WWY$228,MATCH($B238,'QoL DATA'!$A$17:$A$228,0),MATCH(W$3,'QoL DATA'!$C$16:$WWY$16,0)),"-")</f>
        <v>25.336319636500001</v>
      </c>
      <c r="X238" s="301" t="str">
        <f>IFERROR(INDEX('QoL DATA'!$C$17:$WWY$228,MATCH($B238,'QoL DATA'!$A$17:$A$228,0),MATCH(X$3,'QoL DATA'!$C$16:$WWY$16,0)),"-")</f>
        <v>-</v>
      </c>
      <c r="Y238" s="301">
        <f>IFERROR(INDEX('QoL DATA'!$C$17:$WWY$228,MATCH($B238,'QoL DATA'!$A$17:$A$228,0),MATCH(Y$3,'QoL DATA'!$C$16:$WWY$16,0)),"-")</f>
        <v>899.64</v>
      </c>
      <c r="Z238" s="301">
        <f>IFERROR(INDEX('QoL DATA'!$C$17:$WWY$228,MATCH($B238,'QoL DATA'!$A$17:$A$228,0),MATCH(Z$3,'QoL DATA'!$C$16:$WWY$16,0)),"-")</f>
        <v>6.01</v>
      </c>
      <c r="AA238" s="301">
        <f>IFERROR(INDEX('QoL DATA'!$C$17:$WWY$228,MATCH($B238,'QoL DATA'!$A$17:$A$228,0),MATCH(AA$3,'QoL DATA'!$C$16:$WWY$16,0)),"-")</f>
        <v>3.8194119664530915E-2</v>
      </c>
      <c r="AB238" s="301">
        <f>IFERROR(INDEX('QoL DATA'!$C$17:$WWY$228,MATCH($B238,'QoL DATA'!$A$17:$A$228,0),MATCH(AB$3,'QoL DATA'!$C$16:$WWY$16,0)),"-")</f>
        <v>1.61</v>
      </c>
      <c r="AC238" s="301">
        <f>IFERROR(INDEX('QoL DATA'!$C$17:$WWY$228,MATCH($B238,'QoL DATA'!$A$17:$A$228,0),MATCH(AC$3,'QoL DATA'!$C$16:$WWY$16,0)),"-")</f>
        <v>10003.35</v>
      </c>
      <c r="AD238" s="301">
        <f>IFERROR(INDEX('QoL DATA'!$C$17:$WWY$228,MATCH($B238,'QoL DATA'!$A$17:$A$228,0),MATCH(AD$3,'QoL DATA'!$C$16:$WWY$16,0)),"-")</f>
        <v>10.185883464410319</v>
      </c>
      <c r="AE238" s="301">
        <f>IFERROR(INDEX('QoL DATA'!$C$17:$WWY$228,MATCH($B238,'QoL DATA'!$A$17:$A$228,0),MATCH(AE$3,'QoL DATA'!$C$16:$WWY$16,0)),"-")</f>
        <v>27.792509115014912</v>
      </c>
      <c r="AF238" s="301">
        <f>IFERROR(INDEX('QoL DATA'!$C$17:$WWY$228,MATCH($B238,'QoL DATA'!$A$17:$A$228,0),MATCH(AF$3,'QoL DATA'!$C$16:$WWY$16,0)),"-")</f>
        <v>12.4</v>
      </c>
      <c r="AG238" s="301">
        <f>IFERROR(INDEX('QoL DATA'!$C$17:$WWY$228,MATCH($B238,'QoL DATA'!$A$17:$A$228,0),MATCH(AG$3,'QoL DATA'!$C$16:$WWY$16,0)),"-")</f>
        <v>23.57</v>
      </c>
      <c r="AH238" s="301" t="str">
        <f>IFERROR(INDEX('QoL DATA'!$C$17:$WWY$228,MATCH($B238,'QoL DATA'!$A$17:$A$228,0),MATCH(AH$3,'QoL DATA'!$C$16:$WWY$16,0)),"-")</f>
        <v>-</v>
      </c>
      <c r="AI238" s="301">
        <f>IFERROR(INDEX('QoL DATA'!$C$17:$WWY$228,MATCH($B238,'QoL DATA'!$A$17:$A$228,0),MATCH(AI$3,'QoL DATA'!$C$16:$WWY$16,0)),"-")</f>
        <v>0</v>
      </c>
      <c r="AJ238" s="301">
        <f>IFERROR(INDEX('QoL DATA'!$C$17:$WWY$228,MATCH($B238,'QoL DATA'!$A$17:$A$228,0),MATCH(AJ$3,'QoL DATA'!$C$16:$WWY$16,0)),"-")</f>
        <v>111.35441245318351</v>
      </c>
      <c r="AK238" s="301">
        <f>IFERROR(INDEX('QoL DATA'!$C$17:$WWY$228,MATCH($B238,'QoL DATA'!$A$17:$A$228,0),MATCH(AK$3,'QoL DATA'!$C$16:$WWY$16,0)),"-")</f>
        <v>20.97</v>
      </c>
      <c r="AL238" s="301">
        <f>IFERROR(INDEX('QoL DATA'!$C$17:$WWY$228,MATCH($B238,'QoL DATA'!$A$17:$A$228,0),MATCH(AL$3,'QoL DATA'!$C$16:$WWY$16,0)),"-")</f>
        <v>15.56</v>
      </c>
      <c r="AM238" s="301">
        <f>IFERROR(INDEX('QoL DATA'!$C$17:$WWY$228,MATCH($B238,'QoL DATA'!$A$17:$A$228,0),MATCH(AM$3,'QoL DATA'!$C$16:$WWY$16,0)),"-")</f>
        <v>7.3</v>
      </c>
      <c r="AN238" s="301">
        <f>IFERROR(INDEX('QoL DATA'!$C$17:$WWY$228,MATCH($B238,'QoL DATA'!$A$17:$A$228,0),MATCH(AN$3,'QoL DATA'!$C$16:$WWY$16,0)),"-")</f>
        <v>62.5</v>
      </c>
      <c r="AO238" s="301">
        <f>IFERROR(INDEX('QoL DATA'!$C$17:$WWY$228,MATCH($B238,'QoL DATA'!$A$17:$A$228,0),MATCH(AO$3,'QoL DATA'!$C$16:$WWY$16,0)),"-")</f>
        <v>2.6571817034087597</v>
      </c>
      <c r="AP238" s="301">
        <f>IFERROR(INDEX('QoL DATA'!$C$17:$WWY$228,MATCH($B238,'QoL DATA'!$A$17:$A$228,0),MATCH(AP$3,'QoL DATA'!$C$16:$WWY$16,0)),"-")</f>
        <v>62.7</v>
      </c>
      <c r="AQ238" s="301">
        <f>IFERROR(INDEX('QoL DATA'!$C$17:$WWY$228,MATCH($B238,'QoL DATA'!$A$17:$A$228,0),MATCH(AQ$3,'QoL DATA'!$C$16:$WWY$16,0)),"-")</f>
        <v>53.565573770491802</v>
      </c>
      <c r="AR238" s="301">
        <f>IFERROR(INDEX('QoL DATA'!$C$17:$WWY$228,MATCH($B238,'QoL DATA'!$A$17:$A$228,0),MATCH(AR$3,'QoL DATA'!$C$16:$WWY$16,0)),"-")</f>
        <v>3.58</v>
      </c>
      <c r="AS238" s="301">
        <f>IFERROR(INDEX('QoL DATA'!$C$17:$WWY$228,MATCH($B238,'QoL DATA'!$A$17:$A$228,0),MATCH(AS$3,'QoL DATA'!$C$16:$WWY$16,0)),"-")</f>
        <v>3.8858998567818799</v>
      </c>
      <c r="AT238" s="301">
        <f>IFERROR(INDEX('QoL DATA'!$C$17:$WWY$228,MATCH($B238,'QoL DATA'!$A$17:$A$228,0),MATCH(AT$3,'QoL DATA'!$C$16:$WWY$16,0)),"-")</f>
        <v>42.626360831873988</v>
      </c>
      <c r="AU238" s="327"/>
    </row>
    <row r="239" spans="1:47">
      <c r="A239" s="325" t="str">
        <f>'TQoL Indexes'!B217</f>
        <v>Železniki</v>
      </c>
      <c r="B239" s="326">
        <f>'TQoL Indexes'!C217</f>
        <v>146</v>
      </c>
      <c r="C239" s="301">
        <f>IFERROR(INDEX('QoL DATA'!$C$17:$WWY$228,MATCH($B239,'QoL DATA'!$A$17:$A$228,0),MATCH(C$3,'QoL DATA'!$C$16:$WWY$16,0)),"-")</f>
        <v>87.759078830823739</v>
      </c>
      <c r="D239" s="301">
        <f>IFERROR(INDEX('QoL DATA'!$C$17:$WWY$228,MATCH($B239,'QoL DATA'!$A$17:$A$228,0),MATCH(D$3,'QoL DATA'!$C$16:$WWY$16,0)),"-")</f>
        <v>104.6</v>
      </c>
      <c r="E239" s="301">
        <f>IFERROR(INDEX('QoL DATA'!$C$17:$WWY$228,MATCH($B239,'QoL DATA'!$A$17:$A$228,0),MATCH(E$3,'QoL DATA'!$C$16:$WWY$16,0)),"-")</f>
        <v>338.29999999999995</v>
      </c>
      <c r="F239" s="301">
        <f>IFERROR(INDEX('QoL DATA'!$C$17:$WWY$228,MATCH($B239,'QoL DATA'!$A$17:$A$228,0),MATCH(F$3,'QoL DATA'!$C$16:$WWY$16,0)),"-")</f>
        <v>73.731210001488307</v>
      </c>
      <c r="G239" s="301">
        <f>IFERROR(INDEX('QoL DATA'!$C$17:$WWY$228,MATCH($B239,'QoL DATA'!$A$17:$A$228,0),MATCH(G$3,'QoL DATA'!$C$16:$WWY$16,0)),"-")</f>
        <v>73.433546658728972</v>
      </c>
      <c r="H239" s="301">
        <f>IFERROR(INDEX('QoL DATA'!$C$17:$WWY$228,MATCH($B239,'QoL DATA'!$A$17:$A$228,0),MATCH(H$3,'QoL DATA'!$C$16:$WWY$16,0)),"-")</f>
        <v>4</v>
      </c>
      <c r="I239" s="301">
        <f>IFERROR(INDEX('QoL DATA'!$C$17:$WWY$228,MATCH($B239,'QoL DATA'!$A$17:$A$228,0),MATCH(I$3,'QoL DATA'!$C$16:$WWY$16,0)),"-")</f>
        <v>66.990872362711357</v>
      </c>
      <c r="J239" s="301">
        <f>IFERROR(INDEX('QoL DATA'!$C$17:$WWY$228,MATCH($B239,'QoL DATA'!$A$17:$A$228,0),MATCH(J$3,'QoL DATA'!$C$16:$WWY$16,0)),"-")</f>
        <v>83.048072629855625</v>
      </c>
      <c r="K239" s="301">
        <f>IFERROR(INDEX('QoL DATA'!$C$17:$WWY$228,MATCH($B239,'QoL DATA'!$A$17:$A$228,0),MATCH(K$3,'QoL DATA'!$C$16:$WWY$16,0)),"-")</f>
        <v>94.33</v>
      </c>
      <c r="L239" s="301">
        <f>IFERROR(INDEX('QoL DATA'!$C$17:$WWY$228,MATCH($B239,'QoL DATA'!$A$17:$A$228,0),MATCH(L$3,'QoL DATA'!$C$16:$WWY$16,0)),"-")</f>
        <v>0</v>
      </c>
      <c r="M239" s="301">
        <f>IFERROR(INDEX('QoL DATA'!$C$17:$WWY$228,MATCH($B239,'QoL DATA'!$A$17:$A$228,0),MATCH(M$3,'QoL DATA'!$C$16:$WWY$16,0)),"-")</f>
        <v>53.1</v>
      </c>
      <c r="N239" s="301">
        <f>IFERROR(INDEX('QoL DATA'!$C$17:$WWY$228,MATCH($B239,'QoL DATA'!$A$17:$A$228,0),MATCH(N$3,'QoL DATA'!$C$16:$WWY$16,0)),"-")</f>
        <v>92.6</v>
      </c>
      <c r="O239" s="301">
        <f>IFERROR(INDEX('QoL DATA'!$C$17:$WWY$228,MATCH($B239,'QoL DATA'!$A$17:$A$228,0),MATCH(O$3,'QoL DATA'!$C$16:$WWY$16,0)),"-")</f>
        <v>0.72669757702662274</v>
      </c>
      <c r="P239" s="301">
        <f>IFERROR(INDEX('QoL DATA'!$C$17:$WWY$228,MATCH($B239,'QoL DATA'!$A$17:$A$228,0),MATCH(P$3,'QoL DATA'!$C$16:$WWY$16,0)),"-")</f>
        <v>66.185444262539079</v>
      </c>
      <c r="Q239" s="301" t="str">
        <f>IFERROR(INDEX('QoL DATA'!$C$17:$WWY$228,MATCH($B239,'QoL DATA'!$A$17:$A$228,0),MATCH(Q$3,'QoL DATA'!$C$16:$WWY$16,0)),"-")</f>
        <v>-</v>
      </c>
      <c r="R239" s="301" t="str">
        <f>IFERROR(INDEX('QoL DATA'!$C$17:$WWY$228,MATCH($B239,'QoL DATA'!$A$17:$A$228,0),MATCH(R$3,'QoL DATA'!$C$16:$WWY$16,0)),"-")</f>
        <v>-</v>
      </c>
      <c r="S239" s="301">
        <f>IFERROR(INDEX('QoL DATA'!$C$17:$WWY$228,MATCH($B239,'QoL DATA'!$A$17:$A$228,0),MATCH(S$3,'QoL DATA'!$C$16:$WWY$16,0)),"-")</f>
        <v>134.34841021047916</v>
      </c>
      <c r="T239" s="301">
        <f>IFERROR(INDEX('QoL DATA'!$C$17:$WWY$228,MATCH($B239,'QoL DATA'!$A$17:$A$228,0),MATCH(T$3,'QoL DATA'!$C$16:$WWY$16,0)),"-")</f>
        <v>5.5364763450725762</v>
      </c>
      <c r="U239" s="301">
        <f>IFERROR(INDEX('QoL DATA'!$C$17:$WWY$228,MATCH($B239,'QoL DATA'!$A$17:$A$228,0),MATCH(U$3,'QoL DATA'!$C$16:$WWY$16,0)),"-")</f>
        <v>82.448325170472884</v>
      </c>
      <c r="V239" s="301">
        <f>IFERROR(INDEX('QoL DATA'!$C$17:$WWY$228,MATCH($B239,'QoL DATA'!$A$17:$A$228,0),MATCH(V$3,'QoL DATA'!$C$16:$WWY$16,0)),"-")</f>
        <v>0.56695062541899999</v>
      </c>
      <c r="W239" s="301">
        <f>IFERROR(INDEX('QoL DATA'!$C$17:$WWY$228,MATCH($B239,'QoL DATA'!$A$17:$A$228,0),MATCH(W$3,'QoL DATA'!$C$16:$WWY$16,0)),"-")</f>
        <v>26.955572240599999</v>
      </c>
      <c r="X239" s="301" t="str">
        <f>IFERROR(INDEX('QoL DATA'!$C$17:$WWY$228,MATCH($B239,'QoL DATA'!$A$17:$A$228,0),MATCH(X$3,'QoL DATA'!$C$16:$WWY$16,0)),"-")</f>
        <v>-</v>
      </c>
      <c r="Y239" s="301">
        <f>IFERROR(INDEX('QoL DATA'!$C$17:$WWY$228,MATCH($B239,'QoL DATA'!$A$17:$A$228,0),MATCH(Y$3,'QoL DATA'!$C$16:$WWY$16,0)),"-")</f>
        <v>854.26</v>
      </c>
      <c r="Z239" s="301">
        <f>IFERROR(INDEX('QoL DATA'!$C$17:$WWY$228,MATCH($B239,'QoL DATA'!$A$17:$A$228,0),MATCH(Z$3,'QoL DATA'!$C$16:$WWY$16,0)),"-")</f>
        <v>4.47</v>
      </c>
      <c r="AA239" s="301">
        <f>IFERROR(INDEX('QoL DATA'!$C$17:$WWY$228,MATCH($B239,'QoL DATA'!$A$17:$A$228,0),MATCH(AA$3,'QoL DATA'!$C$16:$WWY$16,0)),"-")</f>
        <v>5.939476732099902E-2</v>
      </c>
      <c r="AB239" s="301">
        <f>IFERROR(INDEX('QoL DATA'!$C$17:$WWY$228,MATCH($B239,'QoL DATA'!$A$17:$A$228,0),MATCH(AB$3,'QoL DATA'!$C$16:$WWY$16,0)),"-")</f>
        <v>2.1800000000000002</v>
      </c>
      <c r="AC239" s="301">
        <f>IFERROR(INDEX('QoL DATA'!$C$17:$WWY$228,MATCH($B239,'QoL DATA'!$A$17:$A$228,0),MATCH(AC$3,'QoL DATA'!$C$16:$WWY$16,0)),"-")</f>
        <v>10266.5</v>
      </c>
      <c r="AD239" s="301">
        <f>IFERROR(INDEX('QoL DATA'!$C$17:$WWY$228,MATCH($B239,'QoL DATA'!$A$17:$A$228,0),MATCH(AD$3,'QoL DATA'!$C$16:$WWY$16,0)),"-")</f>
        <v>3.3998920669185106</v>
      </c>
      <c r="AE239" s="301">
        <f>IFERROR(INDEX('QoL DATA'!$C$17:$WWY$228,MATCH($B239,'QoL DATA'!$A$17:$A$228,0),MATCH(AE$3,'QoL DATA'!$C$16:$WWY$16,0)),"-")</f>
        <v>32.651391162029455</v>
      </c>
      <c r="AF239" s="301">
        <f>IFERROR(INDEX('QoL DATA'!$C$17:$WWY$228,MATCH($B239,'QoL DATA'!$A$17:$A$228,0),MATCH(AF$3,'QoL DATA'!$C$16:$WWY$16,0)),"-")</f>
        <v>9.1999999999999993</v>
      </c>
      <c r="AG239" s="301">
        <f>IFERROR(INDEX('QoL DATA'!$C$17:$WWY$228,MATCH($B239,'QoL DATA'!$A$17:$A$228,0),MATCH(AG$3,'QoL DATA'!$C$16:$WWY$16,0)),"-")</f>
        <v>20.440000000000001</v>
      </c>
      <c r="AH239" s="301" t="str">
        <f>IFERROR(INDEX('QoL DATA'!$C$17:$WWY$228,MATCH($B239,'QoL DATA'!$A$17:$A$228,0),MATCH(AH$3,'QoL DATA'!$C$16:$WWY$16,0)),"-")</f>
        <v>-</v>
      </c>
      <c r="AI239" s="301">
        <f>IFERROR(INDEX('QoL DATA'!$C$17:$WWY$228,MATCH($B239,'QoL DATA'!$A$17:$A$228,0),MATCH(AI$3,'QoL DATA'!$C$16:$WWY$16,0)),"-")</f>
        <v>8.433380639378548</v>
      </c>
      <c r="AJ239" s="301">
        <f>IFERROR(INDEX('QoL DATA'!$C$17:$WWY$228,MATCH($B239,'QoL DATA'!$A$17:$A$228,0),MATCH(AJ$3,'QoL DATA'!$C$16:$WWY$16,0)),"-")</f>
        <v>132.4884859189969</v>
      </c>
      <c r="AK239" s="301">
        <f>IFERROR(INDEX('QoL DATA'!$C$17:$WWY$228,MATCH($B239,'QoL DATA'!$A$17:$A$228,0),MATCH(AK$3,'QoL DATA'!$C$16:$WWY$16,0)),"-")</f>
        <v>31.94</v>
      </c>
      <c r="AL239" s="301">
        <f>IFERROR(INDEX('QoL DATA'!$C$17:$WWY$228,MATCH($B239,'QoL DATA'!$A$17:$A$228,0),MATCH(AL$3,'QoL DATA'!$C$16:$WWY$16,0)),"-")</f>
        <v>11.46</v>
      </c>
      <c r="AM239" s="301">
        <f>IFERROR(INDEX('QoL DATA'!$C$17:$WWY$228,MATCH($B239,'QoL DATA'!$A$17:$A$228,0),MATCH(AM$3,'QoL DATA'!$C$16:$WWY$16,0)),"-")</f>
        <v>7.6</v>
      </c>
      <c r="AN239" s="301">
        <f>IFERROR(INDEX('QoL DATA'!$C$17:$WWY$228,MATCH($B239,'QoL DATA'!$A$17:$A$228,0),MATCH(AN$3,'QoL DATA'!$C$16:$WWY$16,0)),"-")</f>
        <v>69.239999999999995</v>
      </c>
      <c r="AO239" s="301">
        <f>IFERROR(INDEX('QoL DATA'!$C$17:$WWY$228,MATCH($B239,'QoL DATA'!$A$17:$A$228,0),MATCH(AO$3,'QoL DATA'!$C$16:$WWY$16,0)),"-")</f>
        <v>2.1242872489876872</v>
      </c>
      <c r="AP239" s="301">
        <f>IFERROR(INDEX('QoL DATA'!$C$17:$WWY$228,MATCH($B239,'QoL DATA'!$A$17:$A$228,0),MATCH(AP$3,'QoL DATA'!$C$16:$WWY$16,0)),"-")</f>
        <v>68.989999999999995</v>
      </c>
      <c r="AQ239" s="301">
        <f>IFERROR(INDEX('QoL DATA'!$C$17:$WWY$228,MATCH($B239,'QoL DATA'!$A$17:$A$228,0),MATCH(AQ$3,'QoL DATA'!$C$16:$WWY$16,0)),"-")</f>
        <v>59.568131049888308</v>
      </c>
      <c r="AR239" s="301">
        <f>IFERROR(INDEX('QoL DATA'!$C$17:$WWY$228,MATCH($B239,'QoL DATA'!$A$17:$A$228,0),MATCH(AR$3,'QoL DATA'!$C$16:$WWY$16,0)),"-")</f>
        <v>3.78</v>
      </c>
      <c r="AS239" s="301">
        <f>IFERROR(INDEX('QoL DATA'!$C$17:$WWY$228,MATCH($B239,'QoL DATA'!$A$17:$A$228,0),MATCH(AS$3,'QoL DATA'!$C$16:$WWY$16,0)),"-")</f>
        <v>0.43345542537972537</v>
      </c>
      <c r="AT239" s="301">
        <f>IFERROR(INDEX('QoL DATA'!$C$17:$WWY$228,MATCH($B239,'QoL DATA'!$A$17:$A$228,0),MATCH(AT$3,'QoL DATA'!$C$16:$WWY$16,0)),"-")</f>
        <v>80.555050198635925</v>
      </c>
      <c r="AU239" s="327"/>
    </row>
    <row r="240" spans="1:47">
      <c r="A240" s="325" t="str">
        <f>'TQoL Indexes'!B218</f>
        <v>Žetale</v>
      </c>
      <c r="B240" s="326">
        <f>'TQoL Indexes'!C218</f>
        <v>191</v>
      </c>
      <c r="C240" s="301" t="str">
        <f>IFERROR(INDEX('QoL DATA'!$C$17:$WWY$228,MATCH($B240,'QoL DATA'!$A$17:$A$228,0),MATCH(C$3,'QoL DATA'!$C$16:$WWY$16,0)),"-")</f>
        <v>-</v>
      </c>
      <c r="D240" s="301">
        <f>IFERROR(INDEX('QoL DATA'!$C$17:$WWY$228,MATCH($B240,'QoL DATA'!$A$17:$A$228,0),MATCH(D$3,'QoL DATA'!$C$16:$WWY$16,0)),"-")</f>
        <v>83</v>
      </c>
      <c r="E240" s="301">
        <f>IFERROR(INDEX('QoL DATA'!$C$17:$WWY$228,MATCH($B240,'QoL DATA'!$A$17:$A$228,0),MATCH(E$3,'QoL DATA'!$C$16:$WWY$16,0)),"-")</f>
        <v>521.4</v>
      </c>
      <c r="F240" s="301">
        <f>IFERROR(INDEX('QoL DATA'!$C$17:$WWY$228,MATCH($B240,'QoL DATA'!$A$17:$A$228,0),MATCH(F$3,'QoL DATA'!$C$16:$WWY$16,0)),"-")</f>
        <v>0</v>
      </c>
      <c r="G240" s="301">
        <f>IFERROR(INDEX('QoL DATA'!$C$17:$WWY$228,MATCH($B240,'QoL DATA'!$A$17:$A$228,0),MATCH(G$3,'QoL DATA'!$C$16:$WWY$16,0)),"-")</f>
        <v>84.327217125382262</v>
      </c>
      <c r="H240" s="301">
        <f>IFERROR(INDEX('QoL DATA'!$C$17:$WWY$228,MATCH($B240,'QoL DATA'!$A$17:$A$228,0),MATCH(H$3,'QoL DATA'!$C$16:$WWY$16,0)),"-")</f>
        <v>4</v>
      </c>
      <c r="I240" s="301">
        <f>IFERROR(INDEX('QoL DATA'!$C$17:$WWY$228,MATCH($B240,'QoL DATA'!$A$17:$A$228,0),MATCH(I$3,'QoL DATA'!$C$16:$WWY$16,0)),"-")</f>
        <v>40.720858895705518</v>
      </c>
      <c r="J240" s="301">
        <f>IFERROR(INDEX('QoL DATA'!$C$17:$WWY$228,MATCH($B240,'QoL DATA'!$A$17:$A$228,0),MATCH(J$3,'QoL DATA'!$C$16:$WWY$16,0)),"-")</f>
        <v>33.409785932721711</v>
      </c>
      <c r="K240" s="301">
        <f>IFERROR(INDEX('QoL DATA'!$C$17:$WWY$228,MATCH($B240,'QoL DATA'!$A$17:$A$228,0),MATCH(K$3,'QoL DATA'!$C$16:$WWY$16,0)),"-")</f>
        <v>0</v>
      </c>
      <c r="L240" s="301">
        <f>IFERROR(INDEX('QoL DATA'!$C$17:$WWY$228,MATCH($B240,'QoL DATA'!$A$17:$A$228,0),MATCH(L$3,'QoL DATA'!$C$16:$WWY$16,0)),"-")</f>
        <v>53.418803418803421</v>
      </c>
      <c r="M240" s="301">
        <f>IFERROR(INDEX('QoL DATA'!$C$17:$WWY$228,MATCH($B240,'QoL DATA'!$A$17:$A$228,0),MATCH(M$3,'QoL DATA'!$C$16:$WWY$16,0)),"-")</f>
        <v>12.9</v>
      </c>
      <c r="N240" s="301">
        <f>IFERROR(INDEX('QoL DATA'!$C$17:$WWY$228,MATCH($B240,'QoL DATA'!$A$17:$A$228,0),MATCH(N$3,'QoL DATA'!$C$16:$WWY$16,0)),"-")</f>
        <v>22.4</v>
      </c>
      <c r="O240" s="301">
        <f>IFERROR(INDEX('QoL DATA'!$C$17:$WWY$228,MATCH($B240,'QoL DATA'!$A$17:$A$228,0),MATCH(O$3,'QoL DATA'!$C$16:$WWY$16,0)),"-")</f>
        <v>0.56948893974065595</v>
      </c>
      <c r="P240" s="301">
        <f>IFERROR(INDEX('QoL DATA'!$C$17:$WWY$228,MATCH($B240,'QoL DATA'!$A$17:$A$228,0),MATCH(P$3,'QoL DATA'!$C$16:$WWY$16,0)),"-")</f>
        <v>0</v>
      </c>
      <c r="Q240" s="301" t="str">
        <f>IFERROR(INDEX('QoL DATA'!$C$17:$WWY$228,MATCH($B240,'QoL DATA'!$A$17:$A$228,0),MATCH(Q$3,'QoL DATA'!$C$16:$WWY$16,0)),"-")</f>
        <v>-</v>
      </c>
      <c r="R240" s="301" t="str">
        <f>IFERROR(INDEX('QoL DATA'!$C$17:$WWY$228,MATCH($B240,'QoL DATA'!$A$17:$A$228,0),MATCH(R$3,'QoL DATA'!$C$16:$WWY$16,0)),"-")</f>
        <v>-</v>
      </c>
      <c r="S240" s="301">
        <f>IFERROR(INDEX('QoL DATA'!$C$17:$WWY$228,MATCH($B240,'QoL DATA'!$A$17:$A$228,0),MATCH(S$3,'QoL DATA'!$C$16:$WWY$16,0)),"-")</f>
        <v>77.101002313030065</v>
      </c>
      <c r="T240" s="301">
        <f>IFERROR(INDEX('QoL DATA'!$C$17:$WWY$228,MATCH($B240,'QoL DATA'!$A$17:$A$228,0),MATCH(T$3,'QoL DATA'!$C$16:$WWY$16,0)),"-")</f>
        <v>3.192738520242242</v>
      </c>
      <c r="U240" s="301">
        <f>IFERROR(INDEX('QoL DATA'!$C$17:$WWY$228,MATCH($B240,'QoL DATA'!$A$17:$A$228,0),MATCH(U$3,'QoL DATA'!$C$16:$WWY$16,0)),"-")</f>
        <v>60.670903196017406</v>
      </c>
      <c r="V240" s="301">
        <f>IFERROR(INDEX('QoL DATA'!$C$17:$WWY$228,MATCH($B240,'QoL DATA'!$A$17:$A$228,0),MATCH(V$3,'QoL DATA'!$C$16:$WWY$16,0)),"-")</f>
        <v>2.7639842552</v>
      </c>
      <c r="W240" s="301">
        <f>IFERROR(INDEX('QoL DATA'!$C$17:$WWY$228,MATCH($B240,'QoL DATA'!$A$17:$A$228,0),MATCH(W$3,'QoL DATA'!$C$16:$WWY$16,0)),"-")</f>
        <v>66.966693930399998</v>
      </c>
      <c r="X240" s="301" t="str">
        <f>IFERROR(INDEX('QoL DATA'!$C$17:$WWY$228,MATCH($B240,'QoL DATA'!$A$17:$A$228,0),MATCH(X$3,'QoL DATA'!$C$16:$WWY$16,0)),"-")</f>
        <v>-</v>
      </c>
      <c r="Y240" s="301">
        <f>IFERROR(INDEX('QoL DATA'!$C$17:$WWY$228,MATCH($B240,'QoL DATA'!$A$17:$A$228,0),MATCH(Y$3,'QoL DATA'!$C$16:$WWY$16,0)),"-")</f>
        <v>1148.72</v>
      </c>
      <c r="Z240" s="301">
        <f>IFERROR(INDEX('QoL DATA'!$C$17:$WWY$228,MATCH($B240,'QoL DATA'!$A$17:$A$228,0),MATCH(Z$3,'QoL DATA'!$C$16:$WWY$16,0)),"-")</f>
        <v>4.3600000000000003</v>
      </c>
      <c r="AA240" s="301">
        <f>IFERROR(INDEX('QoL DATA'!$C$17:$WWY$228,MATCH($B240,'QoL DATA'!$A$17:$A$228,0),MATCH(AA$3,'QoL DATA'!$C$16:$WWY$16,0)),"-")</f>
        <v>7.5993616536210951E-2</v>
      </c>
      <c r="AB240" s="301">
        <f>IFERROR(INDEX('QoL DATA'!$C$17:$WWY$228,MATCH($B240,'QoL DATA'!$A$17:$A$228,0),MATCH(AB$3,'QoL DATA'!$C$16:$WWY$16,0)),"-")</f>
        <v>0.34</v>
      </c>
      <c r="AC240" s="301">
        <f>IFERROR(INDEX('QoL DATA'!$C$17:$WWY$228,MATCH($B240,'QoL DATA'!$A$17:$A$228,0),MATCH(AC$3,'QoL DATA'!$C$16:$WWY$16,0)),"-")</f>
        <v>8749.0300000000007</v>
      </c>
      <c r="AD240" s="301">
        <f>IFERROR(INDEX('QoL DATA'!$C$17:$WWY$228,MATCH($B240,'QoL DATA'!$A$17:$A$228,0),MATCH(AD$3,'QoL DATA'!$C$16:$WWY$16,0)),"-")</f>
        <v>6.5723227650020419</v>
      </c>
      <c r="AE240" s="301">
        <f>IFERROR(INDEX('QoL DATA'!$C$17:$WWY$228,MATCH($B240,'QoL DATA'!$A$17:$A$228,0),MATCH(AE$3,'QoL DATA'!$C$16:$WWY$16,0)),"-")</f>
        <v>21.481481481481481</v>
      </c>
      <c r="AF240" s="301">
        <f>IFERROR(INDEX('QoL DATA'!$C$17:$WWY$228,MATCH($B240,'QoL DATA'!$A$17:$A$228,0),MATCH(AF$3,'QoL DATA'!$C$16:$WWY$16,0)),"-")</f>
        <v>16.5</v>
      </c>
      <c r="AG240" s="301">
        <f>IFERROR(INDEX('QoL DATA'!$C$17:$WWY$228,MATCH($B240,'QoL DATA'!$A$17:$A$228,0),MATCH(AG$3,'QoL DATA'!$C$16:$WWY$16,0)),"-")</f>
        <v>16.260000000000002</v>
      </c>
      <c r="AH240" s="301" t="str">
        <f>IFERROR(INDEX('QoL DATA'!$C$17:$WWY$228,MATCH($B240,'QoL DATA'!$A$17:$A$228,0),MATCH(AH$3,'QoL DATA'!$C$16:$WWY$16,0)),"-")</f>
        <v>-</v>
      </c>
      <c r="AI240" s="301">
        <f>IFERROR(INDEX('QoL DATA'!$C$17:$WWY$228,MATCH($B240,'QoL DATA'!$A$17:$A$228,0),MATCH(AI$3,'QoL DATA'!$C$16:$WWY$16,0)),"-")</f>
        <v>0</v>
      </c>
      <c r="AJ240" s="301">
        <f>IFERROR(INDEX('QoL DATA'!$C$17:$WWY$228,MATCH($B240,'QoL DATA'!$A$17:$A$228,0),MATCH(AJ$3,'QoL DATA'!$C$16:$WWY$16,0)),"-")</f>
        <v>59.306096654275088</v>
      </c>
      <c r="AK240" s="301">
        <f>IFERROR(INDEX('QoL DATA'!$C$17:$WWY$228,MATCH($B240,'QoL DATA'!$A$17:$A$228,0),MATCH(AK$3,'QoL DATA'!$C$16:$WWY$16,0)),"-")</f>
        <v>39.619999999999997</v>
      </c>
      <c r="AL240" s="301">
        <f>IFERROR(INDEX('QoL DATA'!$C$17:$WWY$228,MATCH($B240,'QoL DATA'!$A$17:$A$228,0),MATCH(AL$3,'QoL DATA'!$C$16:$WWY$16,0)),"-")</f>
        <v>14.82</v>
      </c>
      <c r="AM240" s="301">
        <f>IFERROR(INDEX('QoL DATA'!$C$17:$WWY$228,MATCH($B240,'QoL DATA'!$A$17:$A$228,0),MATCH(AM$3,'QoL DATA'!$C$16:$WWY$16,0)),"-")</f>
        <v>7.3</v>
      </c>
      <c r="AN240" s="301">
        <f>IFERROR(INDEX('QoL DATA'!$C$17:$WWY$228,MATCH($B240,'QoL DATA'!$A$17:$A$228,0),MATCH(AN$3,'QoL DATA'!$C$16:$WWY$16,0)),"-")</f>
        <v>52.29</v>
      </c>
      <c r="AO240" s="301">
        <f>IFERROR(INDEX('QoL DATA'!$C$17:$WWY$228,MATCH($B240,'QoL DATA'!$A$17:$A$228,0),MATCH(AO$3,'QoL DATA'!$C$16:$WWY$16,0)),"-")</f>
        <v>2.777902270103886</v>
      </c>
      <c r="AP240" s="301">
        <f>IFERROR(INDEX('QoL DATA'!$C$17:$WWY$228,MATCH($B240,'QoL DATA'!$A$17:$A$228,0),MATCH(AP$3,'QoL DATA'!$C$16:$WWY$16,0)),"-")</f>
        <v>74.64</v>
      </c>
      <c r="AQ240" s="301">
        <f>IFERROR(INDEX('QoL DATA'!$C$17:$WWY$228,MATCH($B240,'QoL DATA'!$A$17:$A$228,0),MATCH(AQ$3,'QoL DATA'!$C$16:$WWY$16,0)),"-")</f>
        <v>44.18181818181818</v>
      </c>
      <c r="AR240" s="301">
        <f>IFERROR(INDEX('QoL DATA'!$C$17:$WWY$228,MATCH($B240,'QoL DATA'!$A$17:$A$228,0),MATCH(AR$3,'QoL DATA'!$C$16:$WWY$16,0)),"-")</f>
        <v>3.57</v>
      </c>
      <c r="AS240" s="301">
        <f>IFERROR(INDEX('QoL DATA'!$C$17:$WWY$228,MATCH($B240,'QoL DATA'!$A$17:$A$228,0),MATCH(AS$3,'QoL DATA'!$C$16:$WWY$16,0)),"-")</f>
        <v>9.4200995604940303</v>
      </c>
      <c r="AT240" s="301">
        <f>IFERROR(INDEX('QoL DATA'!$C$17:$WWY$228,MATCH($B240,'QoL DATA'!$A$17:$A$228,0),MATCH(AT$3,'QoL DATA'!$C$16:$WWY$16,0)),"-")</f>
        <v>57.393156265377982</v>
      </c>
      <c r="AU240" s="327"/>
    </row>
    <row r="241" spans="1:47">
      <c r="A241" s="325" t="str">
        <f>'TQoL Indexes'!B219</f>
        <v>Žiri</v>
      </c>
      <c r="B241" s="326">
        <f>'TQoL Indexes'!C219</f>
        <v>147</v>
      </c>
      <c r="C241" s="301">
        <f>IFERROR(INDEX('QoL DATA'!$C$17:$WWY$228,MATCH($B241,'QoL DATA'!$A$17:$A$228,0),MATCH(C$3,'QoL DATA'!$C$16:$WWY$16,0)),"-")</f>
        <v>91.766169154228862</v>
      </c>
      <c r="D241" s="301">
        <f>IFERROR(INDEX('QoL DATA'!$C$17:$WWY$228,MATCH($B241,'QoL DATA'!$A$17:$A$228,0),MATCH(D$3,'QoL DATA'!$C$16:$WWY$16,0)),"-")</f>
        <v>107.5</v>
      </c>
      <c r="E241" s="301">
        <f>IFERROR(INDEX('QoL DATA'!$C$17:$WWY$228,MATCH($B241,'QoL DATA'!$A$17:$A$228,0),MATCH(E$3,'QoL DATA'!$C$16:$WWY$16,0)),"-")</f>
        <v>338.29999999999995</v>
      </c>
      <c r="F241" s="301">
        <f>IFERROR(INDEX('QoL DATA'!$C$17:$WWY$228,MATCH($B241,'QoL DATA'!$A$17:$A$228,0),MATCH(F$3,'QoL DATA'!$C$16:$WWY$16,0)),"-")</f>
        <v>92.053375821549494</v>
      </c>
      <c r="G241" s="301">
        <f>IFERROR(INDEX('QoL DATA'!$C$17:$WWY$228,MATCH($B241,'QoL DATA'!$A$17:$A$228,0),MATCH(G$3,'QoL DATA'!$C$16:$WWY$16,0)),"-")</f>
        <v>91.774546903007376</v>
      </c>
      <c r="H241" s="301">
        <f>IFERROR(INDEX('QoL DATA'!$C$17:$WWY$228,MATCH($B241,'QoL DATA'!$A$17:$A$228,0),MATCH(H$3,'QoL DATA'!$C$16:$WWY$16,0)),"-")</f>
        <v>4</v>
      </c>
      <c r="I241" s="301">
        <f>IFERROR(INDEX('QoL DATA'!$C$17:$WWY$228,MATCH($B241,'QoL DATA'!$A$17:$A$228,0),MATCH(I$3,'QoL DATA'!$C$16:$WWY$16,0)),"-")</f>
        <v>75.485585769781224</v>
      </c>
      <c r="J241" s="301">
        <f>IFERROR(INDEX('QoL DATA'!$C$17:$WWY$228,MATCH($B241,'QoL DATA'!$A$17:$A$228,0),MATCH(J$3,'QoL DATA'!$C$16:$WWY$16,0)),"-")</f>
        <v>95.459071898028284</v>
      </c>
      <c r="K241" s="301">
        <f>IFERROR(INDEX('QoL DATA'!$C$17:$WWY$228,MATCH($B241,'QoL DATA'!$A$17:$A$228,0),MATCH(K$3,'QoL DATA'!$C$16:$WWY$16,0)),"-")</f>
        <v>21.59</v>
      </c>
      <c r="L241" s="301">
        <f>IFERROR(INDEX('QoL DATA'!$C$17:$WWY$228,MATCH($B241,'QoL DATA'!$A$17:$A$228,0),MATCH(L$3,'QoL DATA'!$C$16:$WWY$16,0)),"-")</f>
        <v>11.328588374851719</v>
      </c>
      <c r="M241" s="301">
        <f>IFERROR(INDEX('QoL DATA'!$C$17:$WWY$228,MATCH($B241,'QoL DATA'!$A$17:$A$228,0),MATCH(M$3,'QoL DATA'!$C$16:$WWY$16,0)),"-")</f>
        <v>58.8</v>
      </c>
      <c r="N241" s="301">
        <f>IFERROR(INDEX('QoL DATA'!$C$17:$WWY$228,MATCH($B241,'QoL DATA'!$A$17:$A$228,0),MATCH(N$3,'QoL DATA'!$C$16:$WWY$16,0)),"-")</f>
        <v>103.5</v>
      </c>
      <c r="O241" s="301">
        <f>IFERROR(INDEX('QoL DATA'!$C$17:$WWY$228,MATCH($B241,'QoL DATA'!$A$17:$A$228,0),MATCH(O$3,'QoL DATA'!$C$16:$WWY$16,0)),"-")</f>
        <v>0.37207189014539582</v>
      </c>
      <c r="P241" s="301">
        <f>IFERROR(INDEX('QoL DATA'!$C$17:$WWY$228,MATCH($B241,'QoL DATA'!$A$17:$A$228,0),MATCH(P$3,'QoL DATA'!$C$16:$WWY$16,0)),"-")</f>
        <v>83.230432184823741</v>
      </c>
      <c r="Q241" s="301" t="str">
        <f>IFERROR(INDEX('QoL DATA'!$C$17:$WWY$228,MATCH($B241,'QoL DATA'!$A$17:$A$228,0),MATCH(Q$3,'QoL DATA'!$C$16:$WWY$16,0)),"-")</f>
        <v>-</v>
      </c>
      <c r="R241" s="301" t="str">
        <f>IFERROR(INDEX('QoL DATA'!$C$17:$WWY$228,MATCH($B241,'QoL DATA'!$A$17:$A$228,0),MATCH(R$3,'QoL DATA'!$C$16:$WWY$16,0)),"-")</f>
        <v>-</v>
      </c>
      <c r="S241" s="301">
        <f>IFERROR(INDEX('QoL DATA'!$C$17:$WWY$228,MATCH($B241,'QoL DATA'!$A$17:$A$228,0),MATCH(S$3,'QoL DATA'!$C$16:$WWY$16,0)),"-")</f>
        <v>81.383519837232953</v>
      </c>
      <c r="T241" s="301">
        <f>IFERROR(INDEX('QoL DATA'!$C$17:$WWY$228,MATCH($B241,'QoL DATA'!$A$17:$A$228,0),MATCH(T$3,'QoL DATA'!$C$16:$WWY$16,0)),"-")</f>
        <v>5.5364763450725762</v>
      </c>
      <c r="U241" s="301">
        <f>IFERROR(INDEX('QoL DATA'!$C$17:$WWY$228,MATCH($B241,'QoL DATA'!$A$17:$A$228,0),MATCH(U$3,'QoL DATA'!$C$16:$WWY$16,0)),"-")</f>
        <v>63.839121751359201</v>
      </c>
      <c r="V241" s="301">
        <f>IFERROR(INDEX('QoL DATA'!$C$17:$WWY$228,MATCH($B241,'QoL DATA'!$A$17:$A$228,0),MATCH(V$3,'QoL DATA'!$C$16:$WWY$16,0)),"-")</f>
        <v>0.58194314056899998</v>
      </c>
      <c r="W241" s="301">
        <f>IFERROR(INDEX('QoL DATA'!$C$17:$WWY$228,MATCH($B241,'QoL DATA'!$A$17:$A$228,0),MATCH(W$3,'QoL DATA'!$C$16:$WWY$16,0)),"-")</f>
        <v>0.75470061438299996</v>
      </c>
      <c r="X241" s="301" t="str">
        <f>IFERROR(INDEX('QoL DATA'!$C$17:$WWY$228,MATCH($B241,'QoL DATA'!$A$17:$A$228,0),MATCH(X$3,'QoL DATA'!$C$16:$WWY$16,0)),"-")</f>
        <v>-</v>
      </c>
      <c r="Y241" s="301">
        <f>IFERROR(INDEX('QoL DATA'!$C$17:$WWY$228,MATCH($B241,'QoL DATA'!$A$17:$A$228,0),MATCH(Y$3,'QoL DATA'!$C$16:$WWY$16,0)),"-")</f>
        <v>778.91</v>
      </c>
      <c r="Z241" s="301">
        <f>IFERROR(INDEX('QoL DATA'!$C$17:$WWY$228,MATCH($B241,'QoL DATA'!$A$17:$A$228,0),MATCH(Z$3,'QoL DATA'!$C$16:$WWY$16,0)),"-")</f>
        <v>4.1900000000000004</v>
      </c>
      <c r="AA241" s="301">
        <f>IFERROR(INDEX('QoL DATA'!$C$17:$WWY$228,MATCH($B241,'QoL DATA'!$A$17:$A$228,0),MATCH(AA$3,'QoL DATA'!$C$16:$WWY$16,0)),"-")</f>
        <v>6.1415001637733377E-2</v>
      </c>
      <c r="AB241" s="301">
        <f>IFERROR(INDEX('QoL DATA'!$C$17:$WWY$228,MATCH($B241,'QoL DATA'!$A$17:$A$228,0),MATCH(AB$3,'QoL DATA'!$C$16:$WWY$16,0)),"-")</f>
        <v>2.0299999999999998</v>
      </c>
      <c r="AC241" s="301">
        <f>IFERROR(INDEX('QoL DATA'!$C$17:$WWY$228,MATCH($B241,'QoL DATA'!$A$17:$A$228,0),MATCH(AC$3,'QoL DATA'!$C$16:$WWY$16,0)),"-")</f>
        <v>10095.120000000001</v>
      </c>
      <c r="AD241" s="301">
        <f>IFERROR(INDEX('QoL DATA'!$C$17:$WWY$228,MATCH($B241,'QoL DATA'!$A$17:$A$228,0),MATCH(AD$3,'QoL DATA'!$C$16:$WWY$16,0)),"-")</f>
        <v>3.9015019210618229</v>
      </c>
      <c r="AE241" s="301">
        <f>IFERROR(INDEX('QoL DATA'!$C$17:$WWY$228,MATCH($B241,'QoL DATA'!$A$17:$A$228,0),MATCH(AE$3,'QoL DATA'!$C$16:$WWY$16,0)),"-")</f>
        <v>31.769087523277467</v>
      </c>
      <c r="AF241" s="301">
        <f>IFERROR(INDEX('QoL DATA'!$C$17:$WWY$228,MATCH($B241,'QoL DATA'!$A$17:$A$228,0),MATCH(AF$3,'QoL DATA'!$C$16:$WWY$16,0)),"-")</f>
        <v>9.1999999999999993</v>
      </c>
      <c r="AG241" s="301">
        <f>IFERROR(INDEX('QoL DATA'!$C$17:$WWY$228,MATCH($B241,'QoL DATA'!$A$17:$A$228,0),MATCH(AG$3,'QoL DATA'!$C$16:$WWY$16,0)),"-")</f>
        <v>19.59</v>
      </c>
      <c r="AH241" s="301" t="str">
        <f>IFERROR(INDEX('QoL DATA'!$C$17:$WWY$228,MATCH($B241,'QoL DATA'!$A$17:$A$228,0),MATCH(AH$3,'QoL DATA'!$C$16:$WWY$16,0)),"-")</f>
        <v>-</v>
      </c>
      <c r="AI241" s="301">
        <f>IFERROR(INDEX('QoL DATA'!$C$17:$WWY$228,MATCH($B241,'QoL DATA'!$A$17:$A$228,0),MATCH(AI$3,'QoL DATA'!$C$16:$WWY$16,0)),"-")</f>
        <v>0</v>
      </c>
      <c r="AJ241" s="301">
        <f>IFERROR(INDEX('QoL DATA'!$C$17:$WWY$228,MATCH($B241,'QoL DATA'!$A$17:$A$228,0),MATCH(AJ$3,'QoL DATA'!$C$16:$WWY$16,0)),"-")</f>
        <v>363.35980755450913</v>
      </c>
      <c r="AK241" s="301">
        <f>IFERROR(INDEX('QoL DATA'!$C$17:$WWY$228,MATCH($B241,'QoL DATA'!$A$17:$A$228,0),MATCH(AK$3,'QoL DATA'!$C$16:$WWY$16,0)),"-")</f>
        <v>20.09</v>
      </c>
      <c r="AL241" s="301">
        <f>IFERROR(INDEX('QoL DATA'!$C$17:$WWY$228,MATCH($B241,'QoL DATA'!$A$17:$A$228,0),MATCH(AL$3,'QoL DATA'!$C$16:$WWY$16,0)),"-")</f>
        <v>11.33</v>
      </c>
      <c r="AM241" s="301">
        <f>IFERROR(INDEX('QoL DATA'!$C$17:$WWY$228,MATCH($B241,'QoL DATA'!$A$17:$A$228,0),MATCH(AM$3,'QoL DATA'!$C$16:$WWY$16,0)),"-")</f>
        <v>7.6</v>
      </c>
      <c r="AN241" s="301">
        <f>IFERROR(INDEX('QoL DATA'!$C$17:$WWY$228,MATCH($B241,'QoL DATA'!$A$17:$A$228,0),MATCH(AN$3,'QoL DATA'!$C$16:$WWY$16,0)),"-")</f>
        <v>73.53</v>
      </c>
      <c r="AO241" s="301">
        <f>IFERROR(INDEX('QoL DATA'!$C$17:$WWY$228,MATCH($B241,'QoL DATA'!$A$17:$A$228,0),MATCH(AO$3,'QoL DATA'!$C$16:$WWY$16,0)),"-")</f>
        <v>2.1242872489876872</v>
      </c>
      <c r="AP241" s="301">
        <f>IFERROR(INDEX('QoL DATA'!$C$17:$WWY$228,MATCH($B241,'QoL DATA'!$A$17:$A$228,0),MATCH(AP$3,'QoL DATA'!$C$16:$WWY$16,0)),"-")</f>
        <v>61.26</v>
      </c>
      <c r="AQ241" s="301">
        <f>IFERROR(INDEX('QoL DATA'!$C$17:$WWY$228,MATCH($B241,'QoL DATA'!$A$17:$A$228,0),MATCH(AQ$3,'QoL DATA'!$C$16:$WWY$16,0)),"-")</f>
        <v>61.476442428823383</v>
      </c>
      <c r="AR241" s="301">
        <f>IFERROR(INDEX('QoL DATA'!$C$17:$WWY$228,MATCH($B241,'QoL DATA'!$A$17:$A$228,0),MATCH(AR$3,'QoL DATA'!$C$16:$WWY$16,0)),"-")</f>
        <v>3.78</v>
      </c>
      <c r="AS241" s="301">
        <f>IFERROR(INDEX('QoL DATA'!$C$17:$WWY$228,MATCH($B241,'QoL DATA'!$A$17:$A$228,0),MATCH(AS$3,'QoL DATA'!$C$16:$WWY$16,0)),"-")</f>
        <v>0.79236080928002206</v>
      </c>
      <c r="AT241" s="301">
        <f>IFERROR(INDEX('QoL DATA'!$C$17:$WWY$228,MATCH($B241,'QoL DATA'!$A$17:$A$228,0),MATCH(AT$3,'QoL DATA'!$C$16:$WWY$16,0)),"-")</f>
        <v>61.795631187827993</v>
      </c>
      <c r="AU241" s="327"/>
    </row>
    <row r="242" spans="1:47">
      <c r="A242" s="325" t="str">
        <f>'TQoL Indexes'!B220</f>
        <v>Žirovnica</v>
      </c>
      <c r="B242" s="326">
        <f>'TQoL Indexes'!C220</f>
        <v>192</v>
      </c>
      <c r="C242" s="301">
        <f>IFERROR(INDEX('QoL DATA'!$C$17:$WWY$228,MATCH($B242,'QoL DATA'!$A$17:$A$228,0),MATCH(C$3,'QoL DATA'!$C$16:$WWY$16,0)),"-")</f>
        <v>93.074065982084335</v>
      </c>
      <c r="D242" s="301">
        <f>IFERROR(INDEX('QoL DATA'!$C$17:$WWY$228,MATCH($B242,'QoL DATA'!$A$17:$A$228,0),MATCH(D$3,'QoL DATA'!$C$16:$WWY$16,0)),"-")</f>
        <v>110.9</v>
      </c>
      <c r="E242" s="301">
        <f>IFERROR(INDEX('QoL DATA'!$C$17:$WWY$228,MATCH($B242,'QoL DATA'!$A$17:$A$228,0),MATCH(E$3,'QoL DATA'!$C$16:$WWY$16,0)),"-")</f>
        <v>338.29999999999995</v>
      </c>
      <c r="F242" s="301">
        <f>IFERROR(INDEX('QoL DATA'!$C$17:$WWY$228,MATCH($B242,'QoL DATA'!$A$17:$A$228,0),MATCH(F$3,'QoL DATA'!$C$16:$WWY$16,0)),"-")</f>
        <v>37.41978313786236</v>
      </c>
      <c r="G242" s="301">
        <f>IFERROR(INDEX('QoL DATA'!$C$17:$WWY$228,MATCH($B242,'QoL DATA'!$A$17:$A$228,0),MATCH(G$3,'QoL DATA'!$C$16:$WWY$16,0)),"-")</f>
        <v>99.690196946227033</v>
      </c>
      <c r="H242" s="301">
        <f>IFERROR(INDEX('QoL DATA'!$C$17:$WWY$228,MATCH($B242,'QoL DATA'!$A$17:$A$228,0),MATCH(H$3,'QoL DATA'!$C$16:$WWY$16,0)),"-")</f>
        <v>4</v>
      </c>
      <c r="I242" s="301">
        <f>IFERROR(INDEX('QoL DATA'!$C$17:$WWY$228,MATCH($B242,'QoL DATA'!$A$17:$A$228,0),MATCH(I$3,'QoL DATA'!$C$16:$WWY$16,0)),"-")</f>
        <v>91.78266726537943</v>
      </c>
      <c r="J242" s="301">
        <f>IFERROR(INDEX('QoL DATA'!$C$17:$WWY$228,MATCH($B242,'QoL DATA'!$A$17:$A$228,0),MATCH(J$3,'QoL DATA'!$C$16:$WWY$16,0)),"-")</f>
        <v>99.845098473113524</v>
      </c>
      <c r="K242" s="301">
        <f>IFERROR(INDEX('QoL DATA'!$C$17:$WWY$228,MATCH($B242,'QoL DATA'!$A$17:$A$228,0),MATCH(K$3,'QoL DATA'!$C$16:$WWY$16,0)),"-")</f>
        <v>59.69</v>
      </c>
      <c r="L242" s="301">
        <f>IFERROR(INDEX('QoL DATA'!$C$17:$WWY$228,MATCH($B242,'QoL DATA'!$A$17:$A$228,0),MATCH(L$3,'QoL DATA'!$C$16:$WWY$16,0)),"-")</f>
        <v>0</v>
      </c>
      <c r="M242" s="301">
        <f>IFERROR(INDEX('QoL DATA'!$C$17:$WWY$228,MATCH($B242,'QoL DATA'!$A$17:$A$228,0),MATCH(M$3,'QoL DATA'!$C$16:$WWY$16,0)),"-")</f>
        <v>18.399999999999999</v>
      </c>
      <c r="N242" s="301">
        <f>IFERROR(INDEX('QoL DATA'!$C$17:$WWY$228,MATCH($B242,'QoL DATA'!$A$17:$A$228,0),MATCH(N$3,'QoL DATA'!$C$16:$WWY$16,0)),"-")</f>
        <v>35.799999999999997</v>
      </c>
      <c r="O242" s="301">
        <f>IFERROR(INDEX('QoL DATA'!$C$17:$WWY$228,MATCH($B242,'QoL DATA'!$A$17:$A$228,0),MATCH(O$3,'QoL DATA'!$C$16:$WWY$16,0)),"-")</f>
        <v>0.27059887005649719</v>
      </c>
      <c r="P242" s="301">
        <f>IFERROR(INDEX('QoL DATA'!$C$17:$WWY$228,MATCH($B242,'QoL DATA'!$A$17:$A$228,0),MATCH(P$3,'QoL DATA'!$C$16:$WWY$16,0)),"-")</f>
        <v>98.052666519141411</v>
      </c>
      <c r="Q242" s="301" t="str">
        <f>IFERROR(INDEX('QoL DATA'!$C$17:$WWY$228,MATCH($B242,'QoL DATA'!$A$17:$A$228,0),MATCH(Q$3,'QoL DATA'!$C$16:$WWY$16,0)),"-")</f>
        <v>-</v>
      </c>
      <c r="R242" s="301" t="str">
        <f>IFERROR(INDEX('QoL DATA'!$C$17:$WWY$228,MATCH($B242,'QoL DATA'!$A$17:$A$228,0),MATCH(R$3,'QoL DATA'!$C$16:$WWY$16,0)),"-")</f>
        <v>-</v>
      </c>
      <c r="S242" s="301">
        <f>IFERROR(INDEX('QoL DATA'!$C$17:$WWY$228,MATCH($B242,'QoL DATA'!$A$17:$A$228,0),MATCH(S$3,'QoL DATA'!$C$16:$WWY$16,0)),"-")</f>
        <v>205.29197080291971</v>
      </c>
      <c r="T242" s="301">
        <f>IFERROR(INDEX('QoL DATA'!$C$17:$WWY$228,MATCH($B242,'QoL DATA'!$A$17:$A$228,0),MATCH(T$3,'QoL DATA'!$C$16:$WWY$16,0)),"-")</f>
        <v>4.4415840304919412</v>
      </c>
      <c r="U242" s="301">
        <f>IFERROR(INDEX('QoL DATA'!$C$17:$WWY$228,MATCH($B242,'QoL DATA'!$A$17:$A$228,0),MATCH(U$3,'QoL DATA'!$C$16:$WWY$16,0)),"-")</f>
        <v>69.470773878035004</v>
      </c>
      <c r="V242" s="301">
        <f>IFERROR(INDEX('QoL DATA'!$C$17:$WWY$228,MATCH($B242,'QoL DATA'!$A$17:$A$228,0),MATCH(V$3,'QoL DATA'!$C$16:$WWY$16,0)),"-")</f>
        <v>0.42863604039199998</v>
      </c>
      <c r="W242" s="301">
        <f>IFERROR(INDEX('QoL DATA'!$C$17:$WWY$228,MATCH($B242,'QoL DATA'!$A$17:$A$228,0),MATCH(W$3,'QoL DATA'!$C$16:$WWY$16,0)),"-")</f>
        <v>77.421286489600007</v>
      </c>
      <c r="X242" s="301" t="str">
        <f>IFERROR(INDEX('QoL DATA'!$C$17:$WWY$228,MATCH($B242,'QoL DATA'!$A$17:$A$228,0),MATCH(X$3,'QoL DATA'!$C$16:$WWY$16,0)),"-")</f>
        <v>-</v>
      </c>
      <c r="Y242" s="301">
        <f>IFERROR(INDEX('QoL DATA'!$C$17:$WWY$228,MATCH($B242,'QoL DATA'!$A$17:$A$228,0),MATCH(Y$3,'QoL DATA'!$C$16:$WWY$16,0)),"-")</f>
        <v>798.79</v>
      </c>
      <c r="Z242" s="301">
        <f>IFERROR(INDEX('QoL DATA'!$C$17:$WWY$228,MATCH($B242,'QoL DATA'!$A$17:$A$228,0),MATCH(Z$3,'QoL DATA'!$C$16:$WWY$16,0)),"-")</f>
        <v>4.57</v>
      </c>
      <c r="AA242" s="301">
        <f>IFERROR(INDEX('QoL DATA'!$C$17:$WWY$228,MATCH($B242,'QoL DATA'!$A$17:$A$228,0),MATCH(AA$3,'QoL DATA'!$C$16:$WWY$16,0)),"-")</f>
        <v>5.3117222120970677E-2</v>
      </c>
      <c r="AB242" s="301">
        <f>IFERROR(INDEX('QoL DATA'!$C$17:$WWY$228,MATCH($B242,'QoL DATA'!$A$17:$A$228,0),MATCH(AB$3,'QoL DATA'!$C$16:$WWY$16,0)),"-")</f>
        <v>2.13</v>
      </c>
      <c r="AC242" s="301">
        <f>IFERROR(INDEX('QoL DATA'!$C$17:$WWY$228,MATCH($B242,'QoL DATA'!$A$17:$A$228,0),MATCH(AC$3,'QoL DATA'!$C$16:$WWY$16,0)),"-")</f>
        <v>11344.1</v>
      </c>
      <c r="AD242" s="301">
        <f>IFERROR(INDEX('QoL DATA'!$C$17:$WWY$228,MATCH($B242,'QoL DATA'!$A$17:$A$228,0),MATCH(AD$3,'QoL DATA'!$C$16:$WWY$16,0)),"-")</f>
        <v>5.3978671041837574</v>
      </c>
      <c r="AE242" s="301">
        <f>IFERROR(INDEX('QoL DATA'!$C$17:$WWY$228,MATCH($B242,'QoL DATA'!$A$17:$A$228,0),MATCH(AE$3,'QoL DATA'!$C$16:$WWY$16,0)),"-")</f>
        <v>41.410256410256416</v>
      </c>
      <c r="AF242" s="301">
        <f>IFERROR(INDEX('QoL DATA'!$C$17:$WWY$228,MATCH($B242,'QoL DATA'!$A$17:$A$228,0),MATCH(AF$3,'QoL DATA'!$C$16:$WWY$16,0)),"-")</f>
        <v>9.1999999999999993</v>
      </c>
      <c r="AG242" s="301">
        <f>IFERROR(INDEX('QoL DATA'!$C$17:$WWY$228,MATCH($B242,'QoL DATA'!$A$17:$A$228,0),MATCH(AG$3,'QoL DATA'!$C$16:$WWY$16,0)),"-")</f>
        <v>21.89</v>
      </c>
      <c r="AH242" s="301" t="str">
        <f>IFERROR(INDEX('QoL DATA'!$C$17:$WWY$228,MATCH($B242,'QoL DATA'!$A$17:$A$228,0),MATCH(AH$3,'QoL DATA'!$C$16:$WWY$16,0)),"-")</f>
        <v>-</v>
      </c>
      <c r="AI242" s="301">
        <f>IFERROR(INDEX('QoL DATA'!$C$17:$WWY$228,MATCH($B242,'QoL DATA'!$A$17:$A$228,0),MATCH(AI$3,'QoL DATA'!$C$16:$WWY$16,0)),"-")</f>
        <v>0</v>
      </c>
      <c r="AJ242" s="301">
        <f>IFERROR(INDEX('QoL DATA'!$C$17:$WWY$228,MATCH($B242,'QoL DATA'!$A$17:$A$228,0),MATCH(AJ$3,'QoL DATA'!$C$16:$WWY$16,0)),"-")</f>
        <v>109.90875298759438</v>
      </c>
      <c r="AK242" s="301">
        <f>IFERROR(INDEX('QoL DATA'!$C$17:$WWY$228,MATCH($B242,'QoL DATA'!$A$17:$A$228,0),MATCH(AK$3,'QoL DATA'!$C$16:$WWY$16,0)),"-")</f>
        <v>22.1</v>
      </c>
      <c r="AL242" s="301">
        <f>IFERROR(INDEX('QoL DATA'!$C$17:$WWY$228,MATCH($B242,'QoL DATA'!$A$17:$A$228,0),MATCH(AL$3,'QoL DATA'!$C$16:$WWY$16,0)),"-")</f>
        <v>12.25</v>
      </c>
      <c r="AM242" s="301">
        <f>IFERROR(INDEX('QoL DATA'!$C$17:$WWY$228,MATCH($B242,'QoL DATA'!$A$17:$A$228,0),MATCH(AM$3,'QoL DATA'!$C$16:$WWY$16,0)),"-")</f>
        <v>7.6</v>
      </c>
      <c r="AN242" s="301">
        <f>IFERROR(INDEX('QoL DATA'!$C$17:$WWY$228,MATCH($B242,'QoL DATA'!$A$17:$A$228,0),MATCH(AN$3,'QoL DATA'!$C$16:$WWY$16,0)),"-")</f>
        <v>66.69</v>
      </c>
      <c r="AO242" s="301">
        <f>IFERROR(INDEX('QoL DATA'!$C$17:$WWY$228,MATCH($B242,'QoL DATA'!$A$17:$A$228,0),MATCH(AO$3,'QoL DATA'!$C$16:$WWY$16,0)),"-")</f>
        <v>2.1242872489876872</v>
      </c>
      <c r="AP242" s="301">
        <f>IFERROR(INDEX('QoL DATA'!$C$17:$WWY$228,MATCH($B242,'QoL DATA'!$A$17:$A$228,0),MATCH(AP$3,'QoL DATA'!$C$16:$WWY$16,0)),"-")</f>
        <v>65.73</v>
      </c>
      <c r="AQ242" s="301">
        <f>IFERROR(INDEX('QoL DATA'!$C$17:$WWY$228,MATCH($B242,'QoL DATA'!$A$17:$A$228,0),MATCH(AQ$3,'QoL DATA'!$C$16:$WWY$16,0)),"-")</f>
        <v>56.733369388858847</v>
      </c>
      <c r="AR242" s="301">
        <f>IFERROR(INDEX('QoL DATA'!$C$17:$WWY$228,MATCH($B242,'QoL DATA'!$A$17:$A$228,0),MATCH(AR$3,'QoL DATA'!$C$16:$WWY$16,0)),"-")</f>
        <v>3.78</v>
      </c>
      <c r="AS242" s="301">
        <f>IFERROR(INDEX('QoL DATA'!$C$17:$WWY$228,MATCH($B242,'QoL DATA'!$A$17:$A$228,0),MATCH(AS$3,'QoL DATA'!$C$16:$WWY$16,0)),"-")</f>
        <v>1.5500234185491393</v>
      </c>
      <c r="AT242" s="301">
        <f>IFERROR(INDEX('QoL DATA'!$C$17:$WWY$228,MATCH($B242,'QoL DATA'!$A$17:$A$228,0),MATCH(AT$3,'QoL DATA'!$C$16:$WWY$16,0)),"-")</f>
        <v>49.583022607659878</v>
      </c>
      <c r="AU242" s="327"/>
    </row>
    <row r="243" spans="1:47">
      <c r="A243" s="325" t="str">
        <f>'TQoL Indexes'!B221</f>
        <v>Žužemberk</v>
      </c>
      <c r="B243" s="326">
        <f>'TQoL Indexes'!C221</f>
        <v>193</v>
      </c>
      <c r="C243" s="301">
        <f>IFERROR(INDEX('QoL DATA'!$C$17:$WWY$228,MATCH($B243,'QoL DATA'!$A$17:$A$228,0),MATCH(C$3,'QoL DATA'!$C$16:$WWY$16,0)),"-")</f>
        <v>31.6</v>
      </c>
      <c r="D243" s="301">
        <f>IFERROR(INDEX('QoL DATA'!$C$17:$WWY$228,MATCH($B243,'QoL DATA'!$A$17:$A$228,0),MATCH(D$3,'QoL DATA'!$C$16:$WWY$16,0)),"-")</f>
        <v>95.1</v>
      </c>
      <c r="E243" s="301">
        <f>IFERROR(INDEX('QoL DATA'!$C$17:$WWY$228,MATCH($B243,'QoL DATA'!$A$17:$A$228,0),MATCH(E$3,'QoL DATA'!$C$16:$WWY$16,0)),"-")</f>
        <v>250.2</v>
      </c>
      <c r="F243" s="301">
        <f>IFERROR(INDEX('QoL DATA'!$C$17:$WWY$228,MATCH($B243,'QoL DATA'!$A$17:$A$228,0),MATCH(F$3,'QoL DATA'!$C$16:$WWY$16,0)),"-")</f>
        <v>65.895351261204922</v>
      </c>
      <c r="G243" s="301">
        <f>IFERROR(INDEX('QoL DATA'!$C$17:$WWY$228,MATCH($B243,'QoL DATA'!$A$17:$A$228,0),MATCH(G$3,'QoL DATA'!$C$16:$WWY$16,0)),"-")</f>
        <v>81.717740254325619</v>
      </c>
      <c r="H243" s="301">
        <f>IFERROR(INDEX('QoL DATA'!$C$17:$WWY$228,MATCH($B243,'QoL DATA'!$A$17:$A$228,0),MATCH(H$3,'QoL DATA'!$C$16:$WWY$16,0)),"-")</f>
        <v>4</v>
      </c>
      <c r="I243" s="301">
        <f>IFERROR(INDEX('QoL DATA'!$C$17:$WWY$228,MATCH($B243,'QoL DATA'!$A$17:$A$228,0),MATCH(I$3,'QoL DATA'!$C$16:$WWY$16,0)),"-")</f>
        <v>55.050181507580611</v>
      </c>
      <c r="J243" s="301">
        <f>IFERROR(INDEX('QoL DATA'!$C$17:$WWY$228,MATCH($B243,'QoL DATA'!$A$17:$A$228,0),MATCH(J$3,'QoL DATA'!$C$16:$WWY$16,0)),"-")</f>
        <v>83.88576193454243</v>
      </c>
      <c r="K243" s="301">
        <f>IFERROR(INDEX('QoL DATA'!$C$17:$WWY$228,MATCH($B243,'QoL DATA'!$A$17:$A$228,0),MATCH(K$3,'QoL DATA'!$C$16:$WWY$16,0)),"-")</f>
        <v>74.31</v>
      </c>
      <c r="L243" s="301">
        <f>IFERROR(INDEX('QoL DATA'!$C$17:$WWY$228,MATCH($B243,'QoL DATA'!$A$17:$A$228,0),MATCH(L$3,'QoL DATA'!$C$16:$WWY$16,0)),"-")</f>
        <v>7.9852579852579844</v>
      </c>
      <c r="M243" s="301">
        <f>IFERROR(INDEX('QoL DATA'!$C$17:$WWY$228,MATCH($B243,'QoL DATA'!$A$17:$A$228,0),MATCH(M$3,'QoL DATA'!$C$16:$WWY$16,0)),"-")</f>
        <v>26.9</v>
      </c>
      <c r="N243" s="301">
        <f>IFERROR(INDEX('QoL DATA'!$C$17:$WWY$228,MATCH($B243,'QoL DATA'!$A$17:$A$228,0),MATCH(N$3,'QoL DATA'!$C$16:$WWY$16,0)),"-")</f>
        <v>44.1</v>
      </c>
      <c r="O243" s="301">
        <f>IFERROR(INDEX('QoL DATA'!$C$17:$WWY$228,MATCH($B243,'QoL DATA'!$A$17:$A$228,0),MATCH(O$3,'QoL DATA'!$C$16:$WWY$16,0)),"-")</f>
        <v>0.39563272262462718</v>
      </c>
      <c r="P243" s="301">
        <f>IFERROR(INDEX('QoL DATA'!$C$17:$WWY$228,MATCH($B243,'QoL DATA'!$A$17:$A$228,0),MATCH(P$3,'QoL DATA'!$C$16:$WWY$16,0)),"-")</f>
        <v>53.929539295392956</v>
      </c>
      <c r="Q243" s="301" t="str">
        <f>IFERROR(INDEX('QoL DATA'!$C$17:$WWY$228,MATCH($B243,'QoL DATA'!$A$17:$A$228,0),MATCH(Q$3,'QoL DATA'!$C$16:$WWY$16,0)),"-")</f>
        <v>-</v>
      </c>
      <c r="R243" s="301" t="str">
        <f>IFERROR(INDEX('QoL DATA'!$C$17:$WWY$228,MATCH($B243,'QoL DATA'!$A$17:$A$228,0),MATCH(R$3,'QoL DATA'!$C$16:$WWY$16,0)),"-")</f>
        <v>-</v>
      </c>
      <c r="S243" s="301">
        <f>IFERROR(INDEX('QoL DATA'!$C$17:$WWY$228,MATCH($B243,'QoL DATA'!$A$17:$A$228,0),MATCH(S$3,'QoL DATA'!$C$16:$WWY$16,0)),"-")</f>
        <v>0</v>
      </c>
      <c r="T243" s="301">
        <f>IFERROR(INDEX('QoL DATA'!$C$17:$WWY$228,MATCH($B243,'QoL DATA'!$A$17:$A$228,0),MATCH(T$3,'QoL DATA'!$C$16:$WWY$16,0)),"-")</f>
        <v>3.8175624073436261</v>
      </c>
      <c r="U243" s="301">
        <f>IFERROR(INDEX('QoL DATA'!$C$17:$WWY$228,MATCH($B243,'QoL DATA'!$A$17:$A$228,0),MATCH(U$3,'QoL DATA'!$C$16:$WWY$16,0)),"-")</f>
        <v>73.783876639832954</v>
      </c>
      <c r="V243" s="301">
        <f>IFERROR(INDEX('QoL DATA'!$C$17:$WWY$228,MATCH($B243,'QoL DATA'!$A$17:$A$228,0),MATCH(V$3,'QoL DATA'!$C$16:$WWY$16,0)),"-")</f>
        <v>1.6661569223499999</v>
      </c>
      <c r="W243" s="301">
        <f>IFERROR(INDEX('QoL DATA'!$C$17:$WWY$228,MATCH($B243,'QoL DATA'!$A$17:$A$228,0),MATCH(W$3,'QoL DATA'!$C$16:$WWY$16,0)),"-")</f>
        <v>69.681577408600006</v>
      </c>
      <c r="X243" s="301" t="str">
        <f>IFERROR(INDEX('QoL DATA'!$C$17:$WWY$228,MATCH($B243,'QoL DATA'!$A$17:$A$228,0),MATCH(X$3,'QoL DATA'!$C$16:$WWY$16,0)),"-")</f>
        <v>-</v>
      </c>
      <c r="Y243" s="301">
        <f>IFERROR(INDEX('QoL DATA'!$C$17:$WWY$228,MATCH($B243,'QoL DATA'!$A$17:$A$228,0),MATCH(Y$3,'QoL DATA'!$C$16:$WWY$16,0)),"-")</f>
        <v>1002.5</v>
      </c>
      <c r="Z243" s="301">
        <f>IFERROR(INDEX('QoL DATA'!$C$17:$WWY$228,MATCH($B243,'QoL DATA'!$A$17:$A$228,0),MATCH(Z$3,'QoL DATA'!$C$16:$WWY$16,0)),"-")</f>
        <v>6.04</v>
      </c>
      <c r="AA243" s="301">
        <f>IFERROR(INDEX('QoL DATA'!$C$17:$WWY$228,MATCH($B243,'QoL DATA'!$A$17:$A$228,0),MATCH(AA$3,'QoL DATA'!$C$16:$WWY$16,0)),"-")</f>
        <v>0.11134043015424724</v>
      </c>
      <c r="AB243" s="301">
        <f>IFERROR(INDEX('QoL DATA'!$C$17:$WWY$228,MATCH($B243,'QoL DATA'!$A$17:$A$228,0),MATCH(AB$3,'QoL DATA'!$C$16:$WWY$16,0)),"-")</f>
        <v>1.32</v>
      </c>
      <c r="AC243" s="301">
        <f>IFERROR(INDEX('QoL DATA'!$C$17:$WWY$228,MATCH($B243,'QoL DATA'!$A$17:$A$228,0),MATCH(AC$3,'QoL DATA'!$C$16:$WWY$16,0)),"-")</f>
        <v>9827.67</v>
      </c>
      <c r="AD243" s="301">
        <f>IFERROR(INDEX('QoL DATA'!$C$17:$WWY$228,MATCH($B243,'QoL DATA'!$A$17:$A$228,0),MATCH(AD$3,'QoL DATA'!$C$16:$WWY$16,0)),"-")</f>
        <v>5.312578099896462</v>
      </c>
      <c r="AE243" s="301">
        <f>IFERROR(INDEX('QoL DATA'!$C$17:$WWY$228,MATCH($B243,'QoL DATA'!$A$17:$A$228,0),MATCH(AE$3,'QoL DATA'!$C$16:$WWY$16,0)),"-")</f>
        <v>24.664179104477611</v>
      </c>
      <c r="AF243" s="301">
        <f>IFERROR(INDEX('QoL DATA'!$C$17:$WWY$228,MATCH($B243,'QoL DATA'!$A$17:$A$228,0),MATCH(AF$3,'QoL DATA'!$C$16:$WWY$16,0)),"-")</f>
        <v>9.6999999999999993</v>
      </c>
      <c r="AG243" s="301">
        <f>IFERROR(INDEX('QoL DATA'!$C$17:$WWY$228,MATCH($B243,'QoL DATA'!$A$17:$A$228,0),MATCH(AG$3,'QoL DATA'!$C$16:$WWY$16,0)),"-")</f>
        <v>20.059999999999999</v>
      </c>
      <c r="AH243" s="301" t="str">
        <f>IFERROR(INDEX('QoL DATA'!$C$17:$WWY$228,MATCH($B243,'QoL DATA'!$A$17:$A$228,0),MATCH(AH$3,'QoL DATA'!$C$16:$WWY$16,0)),"-")</f>
        <v>-</v>
      </c>
      <c r="AI243" s="301">
        <f>IFERROR(INDEX('QoL DATA'!$C$17:$WWY$228,MATCH($B243,'QoL DATA'!$A$17:$A$228,0),MATCH(AI$3,'QoL DATA'!$C$16:$WWY$16,0)),"-")</f>
        <v>0</v>
      </c>
      <c r="AJ243" s="301">
        <f>IFERROR(INDEX('QoL DATA'!$C$17:$WWY$228,MATCH($B243,'QoL DATA'!$A$17:$A$228,0),MATCH(AJ$3,'QoL DATA'!$C$16:$WWY$16,0)),"-")</f>
        <v>186.52856339855154</v>
      </c>
      <c r="AK243" s="301">
        <f>IFERROR(INDEX('QoL DATA'!$C$17:$WWY$228,MATCH($B243,'QoL DATA'!$A$17:$A$228,0),MATCH(AK$3,'QoL DATA'!$C$16:$WWY$16,0)),"-")</f>
        <v>12.19</v>
      </c>
      <c r="AL243" s="301">
        <f>IFERROR(INDEX('QoL DATA'!$C$17:$WWY$228,MATCH($B243,'QoL DATA'!$A$17:$A$228,0),MATCH(AL$3,'QoL DATA'!$C$16:$WWY$16,0)),"-")</f>
        <v>15.74</v>
      </c>
      <c r="AM243" s="301">
        <f>IFERROR(INDEX('QoL DATA'!$C$17:$WWY$228,MATCH($B243,'QoL DATA'!$A$17:$A$228,0),MATCH(AM$3,'QoL DATA'!$C$16:$WWY$16,0)),"-")</f>
        <v>7.6</v>
      </c>
      <c r="AN243" s="301">
        <f>IFERROR(INDEX('QoL DATA'!$C$17:$WWY$228,MATCH($B243,'QoL DATA'!$A$17:$A$228,0),MATCH(AN$3,'QoL DATA'!$C$16:$WWY$16,0)),"-")</f>
        <v>66.989999999999995</v>
      </c>
      <c r="AO243" s="301">
        <f>IFERROR(INDEX('QoL DATA'!$C$17:$WWY$228,MATCH($B243,'QoL DATA'!$A$17:$A$228,0),MATCH(AO$3,'QoL DATA'!$C$16:$WWY$16,0)),"-")</f>
        <v>1.7484725754727413</v>
      </c>
      <c r="AP243" s="301">
        <f>IFERROR(INDEX('QoL DATA'!$C$17:$WWY$228,MATCH($B243,'QoL DATA'!$A$17:$A$228,0),MATCH(AP$3,'QoL DATA'!$C$16:$WWY$16,0)),"-")</f>
        <v>72.319999999999993</v>
      </c>
      <c r="AQ243" s="301">
        <f>IFERROR(INDEX('QoL DATA'!$C$17:$WWY$228,MATCH($B243,'QoL DATA'!$A$17:$A$228,0),MATCH(AQ$3,'QoL DATA'!$C$16:$WWY$16,0)),"-")</f>
        <v>49.46517088442473</v>
      </c>
      <c r="AR243" s="301">
        <f>IFERROR(INDEX('QoL DATA'!$C$17:$WWY$228,MATCH($B243,'QoL DATA'!$A$17:$A$228,0),MATCH(AR$3,'QoL DATA'!$C$16:$WWY$16,0)),"-")</f>
        <v>3.57</v>
      </c>
      <c r="AS243" s="301">
        <f>IFERROR(INDEX('QoL DATA'!$C$17:$WWY$228,MATCH($B243,'QoL DATA'!$A$17:$A$228,0),MATCH(AS$3,'QoL DATA'!$C$16:$WWY$16,0)),"-")</f>
        <v>0.43811611052956745</v>
      </c>
      <c r="AT243" s="301">
        <f>IFERROR(INDEX('QoL DATA'!$C$17:$WWY$228,MATCH($B243,'QoL DATA'!$A$17:$A$228,0),MATCH(AT$3,'QoL DATA'!$C$16:$WWY$16,0)),"-")</f>
        <v>71.036796919243997</v>
      </c>
      <c r="AU243" s="327"/>
    </row>
    <row r="244" spans="1:47">
      <c r="AT244" s="306"/>
    </row>
    <row r="245" spans="1:47">
      <c r="AT245" s="306"/>
    </row>
    <row r="247" spans="1:47" ht="18" thickBot="1">
      <c r="A247" s="331" t="s">
        <v>62</v>
      </c>
    </row>
    <row r="248" spans="1:47" ht="15" thickBot="1">
      <c r="A248" s="299"/>
      <c r="B248" s="300"/>
      <c r="C248" s="318" t="str">
        <f>'QoL DATA'!C$14</f>
        <v>b11</v>
      </c>
      <c r="D248" s="319" t="str">
        <f>'QoL DATA'!D$14</f>
        <v>b11</v>
      </c>
      <c r="E248" s="319" t="str">
        <f>'QoL DATA'!E$14</f>
        <v>b12</v>
      </c>
      <c r="F248" s="319" t="str">
        <f>'QoL DATA'!F$14</f>
        <v>b12</v>
      </c>
      <c r="G248" s="319" t="str">
        <f>'QoL DATA'!G$14</f>
        <v>b13</v>
      </c>
      <c r="H248" s="404" t="str">
        <f>'QoL DATA'!H$14</f>
        <v>b13</v>
      </c>
      <c r="I248" s="319" t="str">
        <f>'QoL DATA'!I$14</f>
        <v>b21</v>
      </c>
      <c r="J248" s="319" t="str">
        <f>'QoL DATA'!J$14</f>
        <v>b21</v>
      </c>
      <c r="K248" s="319" t="str">
        <f>'QoL DATA'!K$14</f>
        <v>b22</v>
      </c>
      <c r="L248" s="319" t="str">
        <f>'QoL DATA'!L$14</f>
        <v>b22</v>
      </c>
      <c r="M248" s="404" t="str">
        <f>'QoL DATA'!M$14</f>
        <v>b23</v>
      </c>
      <c r="N248" s="404" t="str">
        <f>'QoL DATA'!N$14</f>
        <v>b23</v>
      </c>
      <c r="O248" s="319" t="str">
        <f>'QoL DATA'!O$14</f>
        <v>b24</v>
      </c>
      <c r="P248" s="319" t="str">
        <f>'QoL DATA'!P$14</f>
        <v>b24</v>
      </c>
      <c r="Q248" s="319" t="str">
        <f>'QoL DATA'!Q$14</f>
        <v>b25</v>
      </c>
      <c r="R248" s="319" t="str">
        <f>'QoL DATA'!R$14</f>
        <v>b25</v>
      </c>
      <c r="S248" s="319" t="str">
        <f>'QoL DATA'!S$14</f>
        <v>b26</v>
      </c>
      <c r="T248" s="404" t="str">
        <f>'QoL DATA'!T$14</f>
        <v>b26</v>
      </c>
      <c r="U248" s="319" t="str">
        <f>'QoL DATA'!U$14</f>
        <v>b31</v>
      </c>
      <c r="V248" s="404" t="str">
        <f>'QoL DATA'!V$14</f>
        <v>b31</v>
      </c>
      <c r="W248" s="319" t="str">
        <f>'QoL DATA'!W$14</f>
        <v>b32</v>
      </c>
      <c r="X248" s="319" t="str">
        <f>'QoL DATA'!X$14</f>
        <v>b32</v>
      </c>
      <c r="Y248" s="319" t="str">
        <f>'QoL DATA'!Y$14</f>
        <v>m11</v>
      </c>
      <c r="Z248" s="319" t="str">
        <f>'QoL DATA'!Z$14</f>
        <v>m11</v>
      </c>
      <c r="AA248" s="319" t="str">
        <f>'QoL DATA'!AA$14</f>
        <v>m12</v>
      </c>
      <c r="AB248" s="319" t="str">
        <f>'QoL DATA'!AB$14</f>
        <v>m12</v>
      </c>
      <c r="AC248" s="319" t="str">
        <f>'QoL DATA'!AC$14</f>
        <v>m21</v>
      </c>
      <c r="AD248" s="404" t="str">
        <f>'QoL DATA'!AD$14</f>
        <v>m21</v>
      </c>
      <c r="AE248" s="319" t="str">
        <f>'QoL DATA'!AE$14</f>
        <v>m22</v>
      </c>
      <c r="AF248" s="319" t="str">
        <f>'QoL DATA'!AF$14</f>
        <v>m22</v>
      </c>
      <c r="AG248" s="319" t="str">
        <f>'QoL DATA'!AG$14</f>
        <v>m31</v>
      </c>
      <c r="AH248" s="319" t="str">
        <f>'QoL DATA'!AH$14</f>
        <v>m31</v>
      </c>
      <c r="AI248" s="319" t="str">
        <f>'QoL DATA'!AI$14</f>
        <v>m32</v>
      </c>
      <c r="AJ248" s="404" t="str">
        <f>'QoL DATA'!AJ$14</f>
        <v>m32</v>
      </c>
      <c r="AK248" s="319" t="str">
        <f>'QoL DATA'!AK$14</f>
        <v>f11</v>
      </c>
      <c r="AL248" s="319" t="str">
        <f>'QoL DATA'!AL$14</f>
        <v>f11</v>
      </c>
      <c r="AM248" s="319" t="str">
        <f>'QoL DATA'!AM$14</f>
        <v>f12</v>
      </c>
      <c r="AN248" s="319" t="str">
        <f>'QoL DATA'!AN$14</f>
        <v>f12</v>
      </c>
      <c r="AO248" s="404" t="str">
        <f>'QoL DATA'!AO$14</f>
        <v>f21</v>
      </c>
      <c r="AP248" s="319" t="str">
        <f>'QoL DATA'!AP$14</f>
        <v>f21</v>
      </c>
      <c r="AQ248" s="319" t="str">
        <f>'QoL DATA'!AQ$14</f>
        <v>f22</v>
      </c>
      <c r="AR248" s="319" t="str">
        <f>'QoL DATA'!AR$14</f>
        <v>f22</v>
      </c>
      <c r="AS248" s="404" t="str">
        <f>'QoL DATA'!AS$14</f>
        <v>f31</v>
      </c>
      <c r="AT248" s="320" t="str">
        <f>'QoL DATA'!AT$14</f>
        <v>f31</v>
      </c>
    </row>
    <row r="249" spans="1:47" ht="15" thickBot="1">
      <c r="A249" s="351" t="str">
        <f>'TQoL Indexes'!B9</f>
        <v>Municipality name</v>
      </c>
      <c r="B249" s="328" t="str">
        <f>'TQoL Indexes'!C9</f>
        <v>Code</v>
      </c>
      <c r="C249" s="322" t="str">
        <f>C$5</f>
        <v>Ind 1</v>
      </c>
      <c r="D249" s="323" t="str">
        <f>D$5</f>
        <v>Ind 2</v>
      </c>
      <c r="E249" s="323" t="str">
        <f>E$5</f>
        <v>Ind 1</v>
      </c>
      <c r="F249" s="323" t="str">
        <f>F$5</f>
        <v>Ind 1</v>
      </c>
      <c r="G249" s="323" t="str">
        <f t="shared" ref="G249:AS249" si="173">G$5</f>
        <v>Ind 1</v>
      </c>
      <c r="H249" s="405" t="str">
        <f t="shared" si="173"/>
        <v>Ind 1</v>
      </c>
      <c r="I249" s="323" t="str">
        <f t="shared" si="173"/>
        <v>Ind 1</v>
      </c>
      <c r="J249" s="323" t="str">
        <f t="shared" si="173"/>
        <v>Ind 1</v>
      </c>
      <c r="K249" s="323" t="str">
        <f t="shared" si="173"/>
        <v>Ind 1</v>
      </c>
      <c r="L249" s="323" t="str">
        <f t="shared" si="173"/>
        <v>Ind 1</v>
      </c>
      <c r="M249" s="405" t="str">
        <f t="shared" si="173"/>
        <v>Ind 1</v>
      </c>
      <c r="N249" s="405" t="str">
        <f t="shared" si="173"/>
        <v>Ind 1</v>
      </c>
      <c r="O249" s="323" t="str">
        <f t="shared" si="173"/>
        <v>Ind 1</v>
      </c>
      <c r="P249" s="323" t="str">
        <f t="shared" si="173"/>
        <v>Ind 1</v>
      </c>
      <c r="Q249" s="323" t="str">
        <f t="shared" si="173"/>
        <v>Ind 1</v>
      </c>
      <c r="R249" s="323" t="str">
        <f t="shared" si="173"/>
        <v>Ind 1</v>
      </c>
      <c r="S249" s="323" t="str">
        <f t="shared" si="173"/>
        <v>Ind 1</v>
      </c>
      <c r="T249" s="405" t="str">
        <f t="shared" si="173"/>
        <v>Ind 1</v>
      </c>
      <c r="U249" s="323" t="str">
        <f t="shared" si="173"/>
        <v>Ind 1</v>
      </c>
      <c r="V249" s="405" t="str">
        <f t="shared" si="173"/>
        <v>Ind 1</v>
      </c>
      <c r="W249" s="323" t="str">
        <f t="shared" si="173"/>
        <v>Ind 1</v>
      </c>
      <c r="X249" s="323" t="str">
        <f t="shared" si="173"/>
        <v>Ind 1</v>
      </c>
      <c r="Y249" s="323" t="str">
        <f t="shared" si="173"/>
        <v>Ind 1</v>
      </c>
      <c r="Z249" s="323" t="str">
        <f t="shared" si="173"/>
        <v>Ind 1</v>
      </c>
      <c r="AA249" s="323" t="str">
        <f t="shared" si="173"/>
        <v>Ind 1</v>
      </c>
      <c r="AB249" s="323" t="str">
        <f t="shared" si="173"/>
        <v>Ind 1</v>
      </c>
      <c r="AC249" s="323" t="str">
        <f t="shared" si="173"/>
        <v>Ind 1</v>
      </c>
      <c r="AD249" s="405" t="str">
        <f t="shared" si="173"/>
        <v>Ind 1</v>
      </c>
      <c r="AE249" s="323" t="str">
        <f t="shared" si="173"/>
        <v>Ind 1</v>
      </c>
      <c r="AF249" s="323" t="str">
        <f t="shared" si="173"/>
        <v>Ind 1</v>
      </c>
      <c r="AG249" s="323" t="str">
        <f t="shared" si="173"/>
        <v>Ind 1</v>
      </c>
      <c r="AH249" s="323" t="str">
        <f t="shared" si="173"/>
        <v>Ind 1</v>
      </c>
      <c r="AI249" s="323" t="str">
        <f t="shared" si="173"/>
        <v>Ind 1</v>
      </c>
      <c r="AJ249" s="404" t="str">
        <f>'QoL DATA'!AJ$14</f>
        <v>m32</v>
      </c>
      <c r="AK249" s="323" t="str">
        <f t="shared" si="173"/>
        <v>Ind 1</v>
      </c>
      <c r="AL249" s="323" t="str">
        <f t="shared" si="173"/>
        <v>Ind 1</v>
      </c>
      <c r="AM249" s="323" t="str">
        <f t="shared" si="173"/>
        <v>Ind 1</v>
      </c>
      <c r="AN249" s="323" t="str">
        <f t="shared" si="173"/>
        <v>Ind 1</v>
      </c>
      <c r="AO249" s="405" t="str">
        <f t="shared" si="173"/>
        <v>Ind 1</v>
      </c>
      <c r="AP249" s="323" t="str">
        <f t="shared" si="173"/>
        <v>Ind 1</v>
      </c>
      <c r="AQ249" s="323" t="str">
        <f t="shared" si="173"/>
        <v>Ind 1</v>
      </c>
      <c r="AR249" s="323" t="str">
        <f t="shared" si="173"/>
        <v>Ind 1</v>
      </c>
      <c r="AS249" s="405" t="str">
        <f t="shared" si="173"/>
        <v>Ind 1</v>
      </c>
      <c r="AT249" s="324" t="str">
        <f>AT$5</f>
        <v>Ind 41</v>
      </c>
    </row>
    <row r="250" spans="1:47">
      <c r="A250" s="325" t="str">
        <f>'TQoL Indexes'!B10</f>
        <v>Ajdovščina</v>
      </c>
      <c r="B250" s="326">
        <f>'TQoL Indexes'!C10</f>
        <v>1</v>
      </c>
      <c r="C250" s="407">
        <f>IF(C$19&lt;&gt;"yes",C32,C686)</f>
        <v>65.307347963751511</v>
      </c>
      <c r="D250" s="407">
        <f t="shared" ref="D250:AT250" si="174">IF(D$19&lt;&gt;"yes",D32,D686)</f>
        <v>96.8</v>
      </c>
      <c r="E250" s="407">
        <f t="shared" si="174"/>
        <v>527.9</v>
      </c>
      <c r="F250" s="407">
        <f t="shared" si="174"/>
        <v>68.541635333634133</v>
      </c>
      <c r="G250" s="407">
        <f t="shared" si="174"/>
        <v>94.054243745926698</v>
      </c>
      <c r="H250" s="407">
        <f t="shared" si="174"/>
        <v>0.47712125471966244</v>
      </c>
      <c r="I250" s="407">
        <f t="shared" si="174"/>
        <v>56.058513631016318</v>
      </c>
      <c r="J250" s="407">
        <f t="shared" si="174"/>
        <v>93.477715947260236</v>
      </c>
      <c r="K250" s="407">
        <f t="shared" si="174"/>
        <v>44.81</v>
      </c>
      <c r="L250" s="407">
        <f t="shared" si="174"/>
        <v>0</v>
      </c>
      <c r="M250" s="407">
        <f t="shared" si="174"/>
        <v>1.6875289612146342</v>
      </c>
      <c r="N250" s="407">
        <f t="shared" si="174"/>
        <v>1.9216864754836021</v>
      </c>
      <c r="O250" s="407">
        <f t="shared" si="174"/>
        <v>1.5446088150068629</v>
      </c>
      <c r="P250" s="407">
        <f t="shared" si="174"/>
        <v>63.347871860430139</v>
      </c>
      <c r="Q250" s="407" t="str">
        <f t="shared" si="174"/>
        <v>-</v>
      </c>
      <c r="R250" s="407" t="str">
        <f t="shared" si="174"/>
        <v>-</v>
      </c>
      <c r="S250" s="407">
        <f t="shared" si="174"/>
        <v>41.313778145011362</v>
      </c>
      <c r="T250" s="407">
        <f t="shared" si="174"/>
        <v>0.60512642286061491</v>
      </c>
      <c r="U250" s="407">
        <f t="shared" si="174"/>
        <v>67.358128482901591</v>
      </c>
      <c r="V250" s="407">
        <f t="shared" si="174"/>
        <v>0.14098153368874936</v>
      </c>
      <c r="W250" s="407">
        <f t="shared" si="174"/>
        <v>82.238769138199999</v>
      </c>
      <c r="X250" s="407" t="str">
        <f t="shared" si="174"/>
        <v>-</v>
      </c>
      <c r="Y250" s="407">
        <f t="shared" si="174"/>
        <v>900.6</v>
      </c>
      <c r="Z250" s="407">
        <f t="shared" si="174"/>
        <v>4.88</v>
      </c>
      <c r="AA250" s="407">
        <f t="shared" si="174"/>
        <v>8.1024145195268196E-2</v>
      </c>
      <c r="AB250" s="407">
        <f t="shared" si="174"/>
        <v>1.74</v>
      </c>
      <c r="AC250" s="407">
        <f t="shared" si="174"/>
        <v>9929.1299999999992</v>
      </c>
      <c r="AD250" s="407">
        <f t="shared" si="174"/>
        <v>0.80847080324690701</v>
      </c>
      <c r="AE250" s="407">
        <f t="shared" si="174"/>
        <v>30.355472404115996</v>
      </c>
      <c r="AF250" s="407">
        <f t="shared" si="174"/>
        <v>11.4</v>
      </c>
      <c r="AG250" s="407">
        <f t="shared" si="174"/>
        <v>19.71</v>
      </c>
      <c r="AH250" s="407" t="str">
        <f t="shared" si="174"/>
        <v>-</v>
      </c>
      <c r="AI250" s="407">
        <f t="shared" si="174"/>
        <v>17.956623681737494</v>
      </c>
      <c r="AJ250" s="407">
        <f t="shared" si="174"/>
        <v>1.9193556803731979</v>
      </c>
      <c r="AK250" s="407">
        <f t="shared" si="174"/>
        <v>16.8</v>
      </c>
      <c r="AL250" s="407">
        <f t="shared" si="174"/>
        <v>14.58</v>
      </c>
      <c r="AM250" s="407">
        <f t="shared" si="174"/>
        <v>7.6</v>
      </c>
      <c r="AN250" s="407">
        <f t="shared" si="174"/>
        <v>71.790000000000006</v>
      </c>
      <c r="AO250" s="407">
        <f t="shared" si="174"/>
        <v>0.40064315902399183</v>
      </c>
      <c r="AP250" s="407">
        <f t="shared" si="174"/>
        <v>72.55</v>
      </c>
      <c r="AQ250" s="407">
        <f t="shared" si="174"/>
        <v>56.229584694353704</v>
      </c>
      <c r="AR250" s="407">
        <f t="shared" si="174"/>
        <v>3.67</v>
      </c>
      <c r="AS250" s="407">
        <f t="shared" si="174"/>
        <v>0.17031530785309493</v>
      </c>
      <c r="AT250" s="407">
        <f t="shared" si="174"/>
        <v>65.19366580145207</v>
      </c>
    </row>
    <row r="251" spans="1:47">
      <c r="A251" s="325" t="str">
        <f>'TQoL Indexes'!B11</f>
        <v>Ankaran/Ancarano</v>
      </c>
      <c r="B251" s="326">
        <f>'TQoL Indexes'!C11</f>
        <v>213</v>
      </c>
      <c r="C251" s="407" t="str">
        <f t="shared" ref="C251:AT251" si="175">IF(C$19&lt;&gt;"yes",C33,C687)</f>
        <v>-</v>
      </c>
      <c r="D251" s="407">
        <f t="shared" si="175"/>
        <v>76.5</v>
      </c>
      <c r="E251" s="407">
        <f t="shared" si="175"/>
        <v>564.79999999999995</v>
      </c>
      <c r="F251" s="407">
        <f t="shared" si="175"/>
        <v>0.2708396027685826</v>
      </c>
      <c r="G251" s="407">
        <f t="shared" si="175"/>
        <v>99.90972013241047</v>
      </c>
      <c r="H251" s="407">
        <f t="shared" si="175"/>
        <v>0</v>
      </c>
      <c r="I251" s="407">
        <f t="shared" si="175"/>
        <v>99.786259541984734</v>
      </c>
      <c r="J251" s="407">
        <f t="shared" si="175"/>
        <v>99.90972013241047</v>
      </c>
      <c r="K251" s="407">
        <f t="shared" si="175"/>
        <v>29.98</v>
      </c>
      <c r="L251" s="407">
        <f t="shared" si="175"/>
        <v>7.0972320794889993E-2</v>
      </c>
      <c r="M251" s="407">
        <f t="shared" si="175"/>
        <v>1.2504200023088941</v>
      </c>
      <c r="N251" s="407">
        <f t="shared" si="175"/>
        <v>1.8481891169913987</v>
      </c>
      <c r="O251" s="407">
        <f t="shared" si="175"/>
        <v>1.0223486012911158</v>
      </c>
      <c r="P251" s="407">
        <f t="shared" si="175"/>
        <v>98.013842913030388</v>
      </c>
      <c r="Q251" s="407" t="str">
        <f t="shared" si="175"/>
        <v>-</v>
      </c>
      <c r="R251" s="407" t="str">
        <f t="shared" si="175"/>
        <v>-</v>
      </c>
      <c r="S251" s="407">
        <f t="shared" si="175"/>
        <v>0</v>
      </c>
      <c r="T251" s="407">
        <f t="shared" si="175"/>
        <v>0.17741109170814454</v>
      </c>
      <c r="U251" s="407">
        <f t="shared" si="175"/>
        <v>24.932396014466001</v>
      </c>
      <c r="V251" s="407">
        <f t="shared" si="175"/>
        <v>0.43216612397292498</v>
      </c>
      <c r="W251" s="407">
        <f t="shared" si="175"/>
        <v>2.2154491964399998</v>
      </c>
      <c r="X251" s="407" t="str">
        <f t="shared" si="175"/>
        <v>-</v>
      </c>
      <c r="Y251" s="407">
        <f t="shared" si="175"/>
        <v>799.89</v>
      </c>
      <c r="Z251" s="407">
        <f t="shared" si="175"/>
        <v>4.8679133848352896</v>
      </c>
      <c r="AA251" s="407">
        <f t="shared" si="175"/>
        <v>3.1002945279801582E-2</v>
      </c>
      <c r="AB251" s="407">
        <f t="shared" si="175"/>
        <v>0.49</v>
      </c>
      <c r="AC251" s="407">
        <f t="shared" si="175"/>
        <v>11592.96</v>
      </c>
      <c r="AD251" s="407">
        <f t="shared" si="175"/>
        <v>0.88766182013350314</v>
      </c>
      <c r="AE251" s="407">
        <f t="shared" si="175"/>
        <v>36.348773841961851</v>
      </c>
      <c r="AF251" s="407">
        <f t="shared" si="175"/>
        <v>15.8</v>
      </c>
      <c r="AG251" s="407">
        <f t="shared" si="175"/>
        <v>23.53</v>
      </c>
      <c r="AH251" s="407" t="str">
        <f t="shared" si="175"/>
        <v>-</v>
      </c>
      <c r="AI251" s="407">
        <f t="shared" si="175"/>
        <v>0</v>
      </c>
      <c r="AJ251" s="407">
        <f t="shared" si="175"/>
        <v>1.7529379982527837</v>
      </c>
      <c r="AK251" s="407">
        <f t="shared" si="175"/>
        <v>9.07</v>
      </c>
      <c r="AL251" s="407">
        <f t="shared" si="175"/>
        <v>13.933069736407401</v>
      </c>
      <c r="AM251" s="407">
        <f t="shared" si="175"/>
        <v>7.5</v>
      </c>
      <c r="AN251" s="407">
        <f t="shared" si="175"/>
        <v>73.290000000000006</v>
      </c>
      <c r="AO251" s="407">
        <f t="shared" si="175"/>
        <v>0.15717989721986575</v>
      </c>
      <c r="AP251" s="407" t="str">
        <f t="shared" si="175"/>
        <v>-</v>
      </c>
      <c r="AQ251" s="407">
        <f t="shared" si="175"/>
        <v>45.019762845849804</v>
      </c>
      <c r="AR251" s="407">
        <f t="shared" si="175"/>
        <v>3.85</v>
      </c>
      <c r="AS251" s="407">
        <f t="shared" si="175"/>
        <v>0.39523410500603845</v>
      </c>
      <c r="AT251" s="407">
        <f t="shared" si="175"/>
        <v>18.42188159167328</v>
      </c>
    </row>
    <row r="252" spans="1:47">
      <c r="A252" s="325" t="str">
        <f>'TQoL Indexes'!B12</f>
        <v>Apače</v>
      </c>
      <c r="B252" s="326">
        <f>'TQoL Indexes'!C12</f>
        <v>195</v>
      </c>
      <c r="C252" s="407">
        <f t="shared" ref="C252:AT252" si="176">IF(C$19&lt;&gt;"yes",C34,C688)</f>
        <v>56.6</v>
      </c>
      <c r="D252" s="407">
        <f t="shared" si="176"/>
        <v>90.7</v>
      </c>
      <c r="E252" s="407">
        <f t="shared" si="176"/>
        <v>416.1</v>
      </c>
      <c r="F252" s="407">
        <f t="shared" si="176"/>
        <v>22.65625</v>
      </c>
      <c r="G252" s="407">
        <f t="shared" si="176"/>
        <v>87.5</v>
      </c>
      <c r="H252" s="407">
        <f t="shared" si="176"/>
        <v>0.3010299956639812</v>
      </c>
      <c r="I252" s="407">
        <f t="shared" si="176"/>
        <v>75.50561797752809</v>
      </c>
      <c r="J252" s="407">
        <f t="shared" si="176"/>
        <v>99.860491071428569</v>
      </c>
      <c r="K252" s="407">
        <f t="shared" si="176"/>
        <v>16.510000000000002</v>
      </c>
      <c r="L252" s="407">
        <f t="shared" si="176"/>
        <v>20.616287600880412</v>
      </c>
      <c r="M252" s="407">
        <f t="shared" si="176"/>
        <v>1.3996737214810382</v>
      </c>
      <c r="N252" s="407">
        <f t="shared" si="176"/>
        <v>1.631443769013172</v>
      </c>
      <c r="O252" s="407">
        <f t="shared" si="176"/>
        <v>0.52917255012708275</v>
      </c>
      <c r="P252" s="407">
        <f t="shared" si="176"/>
        <v>50.613839285714292</v>
      </c>
      <c r="Q252" s="407" t="str">
        <f t="shared" si="176"/>
        <v>-</v>
      </c>
      <c r="R252" s="407" t="str">
        <f t="shared" si="176"/>
        <v>-</v>
      </c>
      <c r="S252" s="407">
        <f t="shared" si="176"/>
        <v>56.625141562853912</v>
      </c>
      <c r="T252" s="407">
        <f t="shared" si="176"/>
        <v>0.25804551465445497</v>
      </c>
      <c r="U252" s="407">
        <f t="shared" si="176"/>
        <v>28.178559387294118</v>
      </c>
      <c r="V252" s="407">
        <f t="shared" si="176"/>
        <v>-0.32833115306776195</v>
      </c>
      <c r="W252" s="407">
        <f t="shared" si="176"/>
        <v>28.205119870800001</v>
      </c>
      <c r="X252" s="407" t="str">
        <f t="shared" si="176"/>
        <v>-</v>
      </c>
      <c r="Y252" s="407">
        <f t="shared" si="176"/>
        <v>1211.32</v>
      </c>
      <c r="Z252" s="407">
        <f t="shared" si="176"/>
        <v>6.08</v>
      </c>
      <c r="AA252" s="407">
        <f t="shared" si="176"/>
        <v>0</v>
      </c>
      <c r="AB252" s="407">
        <f t="shared" si="176"/>
        <v>1.22</v>
      </c>
      <c r="AC252" s="407">
        <f t="shared" si="176"/>
        <v>7188.42</v>
      </c>
      <c r="AD252" s="407">
        <f t="shared" si="176"/>
        <v>1.1522318980096904</v>
      </c>
      <c r="AE252" s="407">
        <f t="shared" si="176"/>
        <v>17.319787131107887</v>
      </c>
      <c r="AF252" s="407">
        <f t="shared" si="176"/>
        <v>15.1</v>
      </c>
      <c r="AG252" s="407">
        <f t="shared" si="176"/>
        <v>16.7</v>
      </c>
      <c r="AH252" s="407" t="str">
        <f t="shared" si="176"/>
        <v>-</v>
      </c>
      <c r="AI252" s="407">
        <f t="shared" si="176"/>
        <v>14.240495726495727</v>
      </c>
      <c r="AJ252" s="407">
        <f t="shared" si="176"/>
        <v>1.8398573919817689</v>
      </c>
      <c r="AK252" s="407">
        <f t="shared" si="176"/>
        <v>10.17</v>
      </c>
      <c r="AL252" s="407">
        <f t="shared" si="176"/>
        <v>15.65</v>
      </c>
      <c r="AM252" s="407">
        <f t="shared" si="176"/>
        <v>6.9</v>
      </c>
      <c r="AN252" s="407">
        <f t="shared" si="176"/>
        <v>62.36</v>
      </c>
      <c r="AO252" s="407">
        <f t="shared" si="176"/>
        <v>0.31951798866635717</v>
      </c>
      <c r="AP252" s="407">
        <f t="shared" si="176"/>
        <v>71.95</v>
      </c>
      <c r="AQ252" s="407">
        <f t="shared" si="176"/>
        <v>50.03344481605351</v>
      </c>
      <c r="AR252" s="407">
        <f t="shared" si="176"/>
        <v>3.72</v>
      </c>
      <c r="AS252" s="407">
        <f t="shared" si="176"/>
        <v>0.99918747500732796</v>
      </c>
      <c r="AT252" s="407">
        <f t="shared" si="176"/>
        <v>25.763817169071913</v>
      </c>
    </row>
    <row r="253" spans="1:47">
      <c r="A253" s="325" t="str">
        <f>'TQoL Indexes'!B13</f>
        <v>Beltinci</v>
      </c>
      <c r="B253" s="326">
        <f>'TQoL Indexes'!C13</f>
        <v>2</v>
      </c>
      <c r="C253" s="407">
        <f t="shared" ref="C253:AT253" si="177">IF(C$19&lt;&gt;"yes",C35,C689)</f>
        <v>97.728624093233435</v>
      </c>
      <c r="D253" s="407">
        <f t="shared" si="177"/>
        <v>102.5</v>
      </c>
      <c r="E253" s="407">
        <f t="shared" si="177"/>
        <v>416.1</v>
      </c>
      <c r="F253" s="407">
        <f t="shared" si="177"/>
        <v>0.12283503255128363</v>
      </c>
      <c r="G253" s="407">
        <f t="shared" si="177"/>
        <v>100</v>
      </c>
      <c r="H253" s="407">
        <f t="shared" si="177"/>
        <v>0.3010299956639812</v>
      </c>
      <c r="I253" s="407">
        <f t="shared" si="177"/>
        <v>85.523576240048996</v>
      </c>
      <c r="J253" s="407">
        <f t="shared" si="177"/>
        <v>100</v>
      </c>
      <c r="K253" s="407">
        <f t="shared" si="177"/>
        <v>80.27</v>
      </c>
      <c r="L253" s="407">
        <f t="shared" si="177"/>
        <v>0</v>
      </c>
      <c r="M253" s="407">
        <f t="shared" si="177"/>
        <v>1.3117538610557542</v>
      </c>
      <c r="N253" s="407">
        <f t="shared" si="177"/>
        <v>1.5987905067631152</v>
      </c>
      <c r="O253" s="407">
        <f t="shared" si="177"/>
        <v>0.78949527598209845</v>
      </c>
      <c r="P253" s="407">
        <f t="shared" si="177"/>
        <v>72.865741309421452</v>
      </c>
      <c r="Q253" s="407" t="str">
        <f t="shared" si="177"/>
        <v>-</v>
      </c>
      <c r="R253" s="407" t="str">
        <f t="shared" si="177"/>
        <v>-</v>
      </c>
      <c r="S253" s="407">
        <f t="shared" si="177"/>
        <v>24.69745616201531</v>
      </c>
      <c r="T253" s="407">
        <f t="shared" si="177"/>
        <v>0.61392933084322721</v>
      </c>
      <c r="U253" s="407">
        <f t="shared" si="177"/>
        <v>22.0806475993314</v>
      </c>
      <c r="V253" s="407">
        <f t="shared" si="177"/>
        <v>-1.4179733502440431E-2</v>
      </c>
      <c r="W253" s="407">
        <f t="shared" si="177"/>
        <v>13.1882140842</v>
      </c>
      <c r="X253" s="407" t="str">
        <f t="shared" si="177"/>
        <v>-</v>
      </c>
      <c r="Y253" s="407">
        <f t="shared" si="177"/>
        <v>1055.25</v>
      </c>
      <c r="Z253" s="407">
        <f t="shared" si="177"/>
        <v>5.62</v>
      </c>
      <c r="AA253" s="407">
        <f t="shared" si="177"/>
        <v>1.5164381899793763E-2</v>
      </c>
      <c r="AB253" s="407">
        <f t="shared" si="177"/>
        <v>1.29</v>
      </c>
      <c r="AC253" s="407">
        <f t="shared" si="177"/>
        <v>8781.64</v>
      </c>
      <c r="AD253" s="407">
        <f t="shared" si="177"/>
        <v>1.0830495722740243</v>
      </c>
      <c r="AE253" s="407">
        <f t="shared" si="177"/>
        <v>22.94759825327511</v>
      </c>
      <c r="AF253" s="407">
        <f t="shared" si="177"/>
        <v>15.1</v>
      </c>
      <c r="AG253" s="407">
        <f t="shared" si="177"/>
        <v>19.739999999999998</v>
      </c>
      <c r="AH253" s="407" t="str">
        <f t="shared" si="177"/>
        <v>-</v>
      </c>
      <c r="AI253" s="407">
        <f t="shared" si="177"/>
        <v>5.8731817624708915</v>
      </c>
      <c r="AJ253" s="407">
        <f t="shared" si="177"/>
        <v>2.0464312572791368</v>
      </c>
      <c r="AK253" s="407">
        <f t="shared" si="177"/>
        <v>9.5500000000000007</v>
      </c>
      <c r="AL253" s="407">
        <f t="shared" si="177"/>
        <v>16.87</v>
      </c>
      <c r="AM253" s="407">
        <f t="shared" si="177"/>
        <v>6.9</v>
      </c>
      <c r="AN253" s="407">
        <f t="shared" si="177"/>
        <v>59.23</v>
      </c>
      <c r="AO253" s="407">
        <f t="shared" si="177"/>
        <v>0.31951798866635717</v>
      </c>
      <c r="AP253" s="407">
        <f t="shared" si="177"/>
        <v>78.040000000000006</v>
      </c>
      <c r="AQ253" s="407">
        <f t="shared" si="177"/>
        <v>51.555941525546388</v>
      </c>
      <c r="AR253" s="407">
        <f t="shared" si="177"/>
        <v>3.72</v>
      </c>
      <c r="AS253" s="407">
        <f t="shared" si="177"/>
        <v>0.82286098535312502</v>
      </c>
      <c r="AT253" s="407">
        <f t="shared" si="177"/>
        <v>18.056880652502855</v>
      </c>
    </row>
    <row r="254" spans="1:47">
      <c r="A254" s="325" t="str">
        <f>'TQoL Indexes'!B14</f>
        <v>Benedikt</v>
      </c>
      <c r="B254" s="326">
        <f>'TQoL Indexes'!C14</f>
        <v>148</v>
      </c>
      <c r="C254" s="407">
        <f t="shared" ref="C254:AT254" si="178">IF(C$19&lt;&gt;"yes",C36,C690)</f>
        <v>83.622350674373791</v>
      </c>
      <c r="D254" s="407">
        <f t="shared" si="178"/>
        <v>90.3</v>
      </c>
      <c r="E254" s="407">
        <f t="shared" si="178"/>
        <v>521.4</v>
      </c>
      <c r="F254" s="407">
        <f t="shared" si="178"/>
        <v>48.646616541353382</v>
      </c>
      <c r="G254" s="407">
        <f t="shared" si="178"/>
        <v>92.406015037593974</v>
      </c>
      <c r="H254" s="407">
        <f t="shared" si="178"/>
        <v>0.3010299956639812</v>
      </c>
      <c r="I254" s="407">
        <f t="shared" si="178"/>
        <v>63.430544896392938</v>
      </c>
      <c r="J254" s="407">
        <f t="shared" si="178"/>
        <v>90.676691729323309</v>
      </c>
      <c r="K254" s="407">
        <f t="shared" si="178"/>
        <v>78.25</v>
      </c>
      <c r="L254" s="407">
        <f t="shared" si="178"/>
        <v>6.4590542099192616</v>
      </c>
      <c r="M254" s="407">
        <f t="shared" si="178"/>
        <v>1.255272505103306</v>
      </c>
      <c r="N254" s="407">
        <f t="shared" si="178"/>
        <v>1.5774917998372253</v>
      </c>
      <c r="O254" s="407">
        <f t="shared" si="178"/>
        <v>1.4468402910762159</v>
      </c>
      <c r="P254" s="407">
        <f t="shared" si="178"/>
        <v>69.21052631578948</v>
      </c>
      <c r="Q254" s="407" t="str">
        <f t="shared" si="178"/>
        <v>-</v>
      </c>
      <c r="R254" s="407" t="str">
        <f t="shared" si="178"/>
        <v>-</v>
      </c>
      <c r="S254" s="407">
        <f t="shared" si="178"/>
        <v>38.699690402476783</v>
      </c>
      <c r="T254" s="407">
        <f t="shared" si="178"/>
        <v>0.2027284013539182</v>
      </c>
      <c r="U254" s="407">
        <f t="shared" si="178"/>
        <v>30.007454004916003</v>
      </c>
      <c r="V254" s="407">
        <f t="shared" si="178"/>
        <v>-0.29734226792104951</v>
      </c>
      <c r="W254" s="407">
        <f t="shared" si="178"/>
        <v>11.5492048149</v>
      </c>
      <c r="X254" s="407" t="str">
        <f t="shared" si="178"/>
        <v>-</v>
      </c>
      <c r="Y254" s="407">
        <f t="shared" si="178"/>
        <v>1141.43</v>
      </c>
      <c r="Z254" s="407">
        <f t="shared" si="178"/>
        <v>4.8499999999999996</v>
      </c>
      <c r="AA254" s="407">
        <f t="shared" si="178"/>
        <v>3.9950461427829494E-2</v>
      </c>
      <c r="AB254" s="407">
        <f t="shared" si="178"/>
        <v>0.67</v>
      </c>
      <c r="AC254" s="407">
        <f t="shared" si="178"/>
        <v>8152.54</v>
      </c>
      <c r="AD254" s="407">
        <f t="shared" si="178"/>
        <v>0.78872722906882919</v>
      </c>
      <c r="AE254" s="407">
        <f t="shared" si="178"/>
        <v>19.973718791064389</v>
      </c>
      <c r="AF254" s="407">
        <f t="shared" si="178"/>
        <v>16.5</v>
      </c>
      <c r="AG254" s="407">
        <f t="shared" si="178"/>
        <v>18.07</v>
      </c>
      <c r="AH254" s="407" t="str">
        <f t="shared" si="178"/>
        <v>-</v>
      </c>
      <c r="AI254" s="407">
        <f t="shared" si="178"/>
        <v>9.5395466979288788</v>
      </c>
      <c r="AJ254" s="407">
        <f t="shared" si="178"/>
        <v>1.7115133489079117</v>
      </c>
      <c r="AK254" s="407">
        <f t="shared" si="178"/>
        <v>26.54</v>
      </c>
      <c r="AL254" s="407">
        <f t="shared" si="178"/>
        <v>13.72</v>
      </c>
      <c r="AM254" s="407">
        <f t="shared" si="178"/>
        <v>7.3</v>
      </c>
      <c r="AN254" s="407">
        <f t="shared" si="178"/>
        <v>62.29</v>
      </c>
      <c r="AO254" s="407">
        <f t="shared" si="178"/>
        <v>0.44371696267546362</v>
      </c>
      <c r="AP254" s="407">
        <f t="shared" si="178"/>
        <v>84.78</v>
      </c>
      <c r="AQ254" s="407">
        <f t="shared" si="178"/>
        <v>45.531281032770607</v>
      </c>
      <c r="AR254" s="407">
        <f t="shared" si="178"/>
        <v>3.57</v>
      </c>
      <c r="AS254" s="407">
        <f t="shared" si="178"/>
        <v>0.90951881657577194</v>
      </c>
      <c r="AT254" s="407">
        <f t="shared" si="178"/>
        <v>27.287196225710865</v>
      </c>
    </row>
    <row r="255" spans="1:47">
      <c r="A255" s="325" t="str">
        <f>'TQoL Indexes'!B15</f>
        <v>Bistrica ob Sotli</v>
      </c>
      <c r="B255" s="326">
        <f>'TQoL Indexes'!C15</f>
        <v>149</v>
      </c>
      <c r="C255" s="407">
        <f t="shared" ref="C255:AT255" si="179">IF(C$19&lt;&gt;"yes",C37,C691)</f>
        <v>78.08764940239044</v>
      </c>
      <c r="D255" s="407">
        <f t="shared" si="179"/>
        <v>88.4</v>
      </c>
      <c r="E255" s="407">
        <f t="shared" si="179"/>
        <v>188.6</v>
      </c>
      <c r="F255" s="407">
        <f t="shared" si="179"/>
        <v>97.120230381569471</v>
      </c>
      <c r="G255" s="407">
        <f t="shared" si="179"/>
        <v>97.552195824334049</v>
      </c>
      <c r="H255" s="407">
        <f t="shared" si="179"/>
        <v>0.3010299956639812</v>
      </c>
      <c r="I255" s="407">
        <f t="shared" si="179"/>
        <v>44.078947368421048</v>
      </c>
      <c r="J255" s="407">
        <f t="shared" si="179"/>
        <v>99.352051835853132</v>
      </c>
      <c r="K255" s="407">
        <f t="shared" si="179"/>
        <v>36.28</v>
      </c>
      <c r="L255" s="407">
        <f t="shared" si="179"/>
        <v>0</v>
      </c>
      <c r="M255" s="407">
        <f t="shared" si="179"/>
        <v>1.3636119798921444</v>
      </c>
      <c r="N255" s="407">
        <f t="shared" si="179"/>
        <v>1.69810054562339</v>
      </c>
      <c r="O255" s="407">
        <f t="shared" si="179"/>
        <v>0.50850111856823266</v>
      </c>
      <c r="P255" s="407">
        <f t="shared" si="179"/>
        <v>64.506839452843764</v>
      </c>
      <c r="Q255" s="407" t="str">
        <f t="shared" si="179"/>
        <v>-</v>
      </c>
      <c r="R255" s="407" t="str">
        <f t="shared" si="179"/>
        <v>-</v>
      </c>
      <c r="S255" s="407">
        <f t="shared" si="179"/>
        <v>75.018754688672175</v>
      </c>
      <c r="T255" s="407">
        <f t="shared" si="179"/>
        <v>0.48157559614591244</v>
      </c>
      <c r="U255" s="407">
        <f t="shared" si="179"/>
        <v>43.0308319960399</v>
      </c>
      <c r="V255" s="407">
        <f t="shared" si="179"/>
        <v>0.28675286129109911</v>
      </c>
      <c r="W255" s="407">
        <f t="shared" si="179"/>
        <v>99.956495825800005</v>
      </c>
      <c r="X255" s="407" t="str">
        <f t="shared" si="179"/>
        <v>-</v>
      </c>
      <c r="Y255" s="407">
        <f t="shared" si="179"/>
        <v>1109.67</v>
      </c>
      <c r="Z255" s="407">
        <f t="shared" si="179"/>
        <v>4.7</v>
      </c>
      <c r="AA255" s="407">
        <f t="shared" si="179"/>
        <v>7.2737852778585979E-2</v>
      </c>
      <c r="AB255" s="407">
        <f t="shared" si="179"/>
        <v>1.88</v>
      </c>
      <c r="AC255" s="407">
        <f t="shared" si="179"/>
        <v>8534.7800000000007</v>
      </c>
      <c r="AD255" s="407">
        <f t="shared" si="179"/>
        <v>0.99561972685035816</v>
      </c>
      <c r="AE255" s="407">
        <f t="shared" si="179"/>
        <v>25.170998632010942</v>
      </c>
      <c r="AF255" s="407">
        <f t="shared" si="179"/>
        <v>9.4</v>
      </c>
      <c r="AG255" s="407">
        <f t="shared" si="179"/>
        <v>15.57</v>
      </c>
      <c r="AH255" s="407" t="str">
        <f t="shared" si="179"/>
        <v>-</v>
      </c>
      <c r="AI255" s="407">
        <f t="shared" si="179"/>
        <v>162.86447407407408</v>
      </c>
      <c r="AJ255" s="407">
        <f t="shared" si="179"/>
        <v>1.8526069726610381</v>
      </c>
      <c r="AK255" s="407">
        <f t="shared" si="179"/>
        <v>55.73</v>
      </c>
      <c r="AL255" s="407">
        <f t="shared" si="179"/>
        <v>14.7</v>
      </c>
      <c r="AM255" s="407">
        <f t="shared" si="179"/>
        <v>7.2</v>
      </c>
      <c r="AN255" s="407">
        <f t="shared" si="179"/>
        <v>62.89</v>
      </c>
      <c r="AO255" s="407">
        <f t="shared" si="179"/>
        <v>0.24915502500501058</v>
      </c>
      <c r="AP255" s="407">
        <f t="shared" si="179"/>
        <v>68.56</v>
      </c>
      <c r="AQ255" s="407">
        <f t="shared" si="179"/>
        <v>42.025316455696206</v>
      </c>
      <c r="AR255" s="407">
        <f t="shared" si="179"/>
        <v>3.87</v>
      </c>
      <c r="AS255" s="407">
        <f t="shared" si="179"/>
        <v>-6.2373039180863114E-2</v>
      </c>
      <c r="AT255" s="407">
        <f t="shared" si="179"/>
        <v>39.631630699772863</v>
      </c>
    </row>
    <row r="256" spans="1:47">
      <c r="A256" s="325" t="str">
        <f>'TQoL Indexes'!B16</f>
        <v>Bled</v>
      </c>
      <c r="B256" s="326">
        <f>'TQoL Indexes'!C16</f>
        <v>3</v>
      </c>
      <c r="C256" s="407">
        <f t="shared" ref="C256:AT256" si="180">IF(C$19&lt;&gt;"yes",C38,C692)</f>
        <v>93.8</v>
      </c>
      <c r="D256" s="407">
        <f t="shared" si="180"/>
        <v>104.5</v>
      </c>
      <c r="E256" s="407">
        <f t="shared" si="180"/>
        <v>338.29999999999995</v>
      </c>
      <c r="F256" s="407">
        <f t="shared" si="180"/>
        <v>95.857142857142847</v>
      </c>
      <c r="G256" s="407">
        <f t="shared" si="180"/>
        <v>94.583333333333329</v>
      </c>
      <c r="H256" s="407">
        <f t="shared" si="180"/>
        <v>0.6020599913279624</v>
      </c>
      <c r="I256" s="407">
        <f t="shared" si="180"/>
        <v>82.944011865035222</v>
      </c>
      <c r="J256" s="407">
        <f t="shared" si="180"/>
        <v>99.857142857142861</v>
      </c>
      <c r="K256" s="407">
        <f t="shared" si="180"/>
        <v>62.82</v>
      </c>
      <c r="L256" s="407">
        <f t="shared" si="180"/>
        <v>0</v>
      </c>
      <c r="M256" s="407">
        <f t="shared" si="180"/>
        <v>1.5211380837040362</v>
      </c>
      <c r="N256" s="407">
        <f t="shared" si="180"/>
        <v>1.9180303367848801</v>
      </c>
      <c r="O256" s="407">
        <f t="shared" si="180"/>
        <v>1.6574596016535137</v>
      </c>
      <c r="P256" s="407">
        <f t="shared" si="180"/>
        <v>80.761904761904759</v>
      </c>
      <c r="Q256" s="407" t="str">
        <f t="shared" si="180"/>
        <v>-</v>
      </c>
      <c r="R256" s="407" t="str">
        <f t="shared" si="180"/>
        <v>-</v>
      </c>
      <c r="S256" s="407">
        <f t="shared" si="180"/>
        <v>89.217435635992857</v>
      </c>
      <c r="T256" s="407">
        <f t="shared" si="180"/>
        <v>0.95720475427662877</v>
      </c>
      <c r="U256" s="407">
        <f t="shared" si="180"/>
        <v>72.907568451909384</v>
      </c>
      <c r="V256" s="407">
        <f t="shared" si="180"/>
        <v>-0.21706107182256779</v>
      </c>
      <c r="W256" s="407">
        <f t="shared" si="180"/>
        <v>61.583149398099998</v>
      </c>
      <c r="X256" s="407" t="str">
        <f t="shared" si="180"/>
        <v>-</v>
      </c>
      <c r="Y256" s="407">
        <f t="shared" si="180"/>
        <v>891.88</v>
      </c>
      <c r="Z256" s="407">
        <f t="shared" si="180"/>
        <v>4.37</v>
      </c>
      <c r="AA256" s="407">
        <f t="shared" si="180"/>
        <v>2.4892960270835408E-2</v>
      </c>
      <c r="AB256" s="407">
        <f t="shared" si="180"/>
        <v>1.45</v>
      </c>
      <c r="AC256" s="407">
        <f t="shared" si="180"/>
        <v>11436.25</v>
      </c>
      <c r="AD256" s="407">
        <f t="shared" si="180"/>
        <v>0.83883373716333554</v>
      </c>
      <c r="AE256" s="407">
        <f t="shared" si="180"/>
        <v>39.708691499522445</v>
      </c>
      <c r="AF256" s="407">
        <f t="shared" si="180"/>
        <v>9.1999999999999993</v>
      </c>
      <c r="AG256" s="407">
        <f t="shared" si="180"/>
        <v>22.22</v>
      </c>
      <c r="AH256" s="407" t="str">
        <f t="shared" si="180"/>
        <v>-</v>
      </c>
      <c r="AI256" s="407">
        <f t="shared" si="180"/>
        <v>49.474090619017232</v>
      </c>
      <c r="AJ256" s="407">
        <f t="shared" si="180"/>
        <v>2.0722290014200251</v>
      </c>
      <c r="AK256" s="407">
        <f t="shared" si="180"/>
        <v>28.58</v>
      </c>
      <c r="AL256" s="407">
        <f t="shared" si="180"/>
        <v>12.8</v>
      </c>
      <c r="AM256" s="407">
        <f t="shared" si="180"/>
        <v>7.6</v>
      </c>
      <c r="AN256" s="407">
        <f t="shared" si="180"/>
        <v>71.64</v>
      </c>
      <c r="AO256" s="407">
        <f t="shared" si="180"/>
        <v>0.32721324226603643</v>
      </c>
      <c r="AP256" s="407">
        <f t="shared" si="180"/>
        <v>62.94</v>
      </c>
      <c r="AQ256" s="407">
        <f t="shared" si="180"/>
        <v>55.476704720765191</v>
      </c>
      <c r="AR256" s="407">
        <f t="shared" si="180"/>
        <v>3.78</v>
      </c>
      <c r="AS256" s="407">
        <f t="shared" si="180"/>
        <v>0.5405954912338824</v>
      </c>
      <c r="AT256" s="407">
        <f t="shared" si="180"/>
        <v>66.500002006698622</v>
      </c>
    </row>
    <row r="257" spans="1:47">
      <c r="A257" s="325" t="str">
        <f>'TQoL Indexes'!B17</f>
        <v>Bloke</v>
      </c>
      <c r="B257" s="326">
        <f>'TQoL Indexes'!C17</f>
        <v>150</v>
      </c>
      <c r="C257" s="407">
        <f t="shared" ref="C257:AT257" si="181">IF(C$19&lt;&gt;"yes",C39,C693)</f>
        <v>93.97874852420307</v>
      </c>
      <c r="D257" s="407">
        <f t="shared" si="181"/>
        <v>95.6</v>
      </c>
      <c r="E257" s="407">
        <f t="shared" si="181"/>
        <v>102.2</v>
      </c>
      <c r="F257" s="407">
        <f t="shared" si="181"/>
        <v>0</v>
      </c>
      <c r="G257" s="407">
        <f t="shared" si="181"/>
        <v>85.660613650594868</v>
      </c>
      <c r="H257" s="407">
        <f t="shared" si="181"/>
        <v>0.3010299956639812</v>
      </c>
      <c r="I257" s="407">
        <f t="shared" si="181"/>
        <v>0</v>
      </c>
      <c r="J257" s="407">
        <f t="shared" si="181"/>
        <v>82.592360676268001</v>
      </c>
      <c r="K257" s="407">
        <f t="shared" si="181"/>
        <v>99.62</v>
      </c>
      <c r="L257" s="407">
        <f t="shared" si="181"/>
        <v>0</v>
      </c>
      <c r="M257" s="407">
        <f t="shared" si="181"/>
        <v>1.2671717284030137</v>
      </c>
      <c r="N257" s="407">
        <f t="shared" si="181"/>
        <v>1.5024271199844328</v>
      </c>
      <c r="O257" s="407">
        <f t="shared" si="181"/>
        <v>0.27149095446038679</v>
      </c>
      <c r="P257" s="407">
        <f t="shared" si="181"/>
        <v>62.116468378209142</v>
      </c>
      <c r="Q257" s="407" t="str">
        <f t="shared" si="181"/>
        <v>-</v>
      </c>
      <c r="R257" s="407" t="str">
        <f t="shared" si="181"/>
        <v>-</v>
      </c>
      <c r="S257" s="407">
        <f t="shared" si="181"/>
        <v>191.44862795149967</v>
      </c>
      <c r="T257" s="407">
        <f t="shared" si="181"/>
        <v>0.75571388537278639</v>
      </c>
      <c r="U257" s="407">
        <f t="shared" si="181"/>
        <v>55.05989002949574</v>
      </c>
      <c r="V257" s="407">
        <f t="shared" si="181"/>
        <v>0.28426103866742475</v>
      </c>
      <c r="W257" s="407">
        <f t="shared" si="181"/>
        <v>100.003644466</v>
      </c>
      <c r="X257" s="407" t="str">
        <f t="shared" si="181"/>
        <v>-</v>
      </c>
      <c r="Y257" s="407">
        <f t="shared" si="181"/>
        <v>1048.95</v>
      </c>
      <c r="Z257" s="407">
        <f t="shared" si="181"/>
        <v>5.84</v>
      </c>
      <c r="AA257" s="407">
        <f t="shared" si="181"/>
        <v>0</v>
      </c>
      <c r="AB257" s="407">
        <f t="shared" si="181"/>
        <v>1.6</v>
      </c>
      <c r="AC257" s="407">
        <f t="shared" si="181"/>
        <v>10183.709999999999</v>
      </c>
      <c r="AD257" s="407">
        <f t="shared" si="181"/>
        <v>0.80191912738144411</v>
      </c>
      <c r="AE257" s="407">
        <f t="shared" si="181"/>
        <v>29.663962920046348</v>
      </c>
      <c r="AF257" s="407">
        <f t="shared" si="181"/>
        <v>12.5</v>
      </c>
      <c r="AG257" s="407">
        <f t="shared" si="181"/>
        <v>19.37</v>
      </c>
      <c r="AH257" s="407" t="str">
        <f t="shared" si="181"/>
        <v>-</v>
      </c>
      <c r="AI257" s="407">
        <f t="shared" si="181"/>
        <v>0</v>
      </c>
      <c r="AJ257" s="407">
        <f t="shared" si="181"/>
        <v>1.9711409924676191</v>
      </c>
      <c r="AK257" s="407">
        <f t="shared" si="181"/>
        <v>56.46</v>
      </c>
      <c r="AL257" s="407">
        <f t="shared" si="181"/>
        <v>13.74</v>
      </c>
      <c r="AM257" s="407">
        <f t="shared" si="181"/>
        <v>7.3</v>
      </c>
      <c r="AN257" s="407">
        <f t="shared" si="181"/>
        <v>62.91</v>
      </c>
      <c r="AO257" s="407">
        <f t="shared" si="181"/>
        <v>0.45957562752461073</v>
      </c>
      <c r="AP257" s="407">
        <f t="shared" si="181"/>
        <v>64.97</v>
      </c>
      <c r="AQ257" s="407">
        <f t="shared" si="181"/>
        <v>59.567901234567898</v>
      </c>
      <c r="AR257" s="407">
        <f t="shared" si="181"/>
        <v>3.85</v>
      </c>
      <c r="AS257" s="407">
        <f t="shared" si="181"/>
        <v>-4.2957501394648316E-2</v>
      </c>
      <c r="AT257" s="407">
        <f t="shared" si="181"/>
        <v>53.332970329344676</v>
      </c>
      <c r="AU257" s="327"/>
    </row>
    <row r="258" spans="1:47">
      <c r="A258" s="325" t="str">
        <f>'TQoL Indexes'!B18</f>
        <v>Bohinj</v>
      </c>
      <c r="B258" s="326">
        <f>'TQoL Indexes'!C18</f>
        <v>4</v>
      </c>
      <c r="C258" s="407">
        <f t="shared" ref="C258:AT258" si="182">IF(C$19&lt;&gt;"yes",C40,C694)</f>
        <v>69.735006973500703</v>
      </c>
      <c r="D258" s="407">
        <f t="shared" si="182"/>
        <v>96.3</v>
      </c>
      <c r="E258" s="407">
        <f t="shared" si="182"/>
        <v>338.29999999999995</v>
      </c>
      <c r="F258" s="407">
        <f t="shared" si="182"/>
        <v>74.151885655243674</v>
      </c>
      <c r="G258" s="407">
        <f t="shared" si="182"/>
        <v>75.83950404684002</v>
      </c>
      <c r="H258" s="407">
        <f t="shared" si="182"/>
        <v>0.3010299956639812</v>
      </c>
      <c r="I258" s="407">
        <f t="shared" si="182"/>
        <v>63.149728471683474</v>
      </c>
      <c r="J258" s="407">
        <f t="shared" si="182"/>
        <v>90.132598587911133</v>
      </c>
      <c r="K258" s="407">
        <f t="shared" si="182"/>
        <v>6.97</v>
      </c>
      <c r="L258" s="407">
        <f t="shared" si="182"/>
        <v>0</v>
      </c>
      <c r="M258" s="407">
        <f t="shared" si="182"/>
        <v>1.6665179805548809</v>
      </c>
      <c r="N258" s="407">
        <f t="shared" si="182"/>
        <v>1.7839035792727349</v>
      </c>
      <c r="O258" s="407">
        <f t="shared" si="182"/>
        <v>0.63932835820895528</v>
      </c>
      <c r="P258" s="407">
        <f t="shared" si="182"/>
        <v>62.769071809884622</v>
      </c>
      <c r="Q258" s="407" t="str">
        <f t="shared" si="182"/>
        <v>-</v>
      </c>
      <c r="R258" s="407" t="str">
        <f t="shared" si="182"/>
        <v>-</v>
      </c>
      <c r="S258" s="407">
        <f t="shared" si="182"/>
        <v>156.31105900742477</v>
      </c>
      <c r="T258" s="407">
        <f t="shared" si="182"/>
        <v>0.95720475427662877</v>
      </c>
      <c r="U258" s="407">
        <f t="shared" si="182"/>
        <v>87.846311257492829</v>
      </c>
      <c r="V258" s="407">
        <f t="shared" si="182"/>
        <v>-0.23627189967410114</v>
      </c>
      <c r="W258" s="407">
        <f t="shared" si="182"/>
        <v>94.148568720300005</v>
      </c>
      <c r="X258" s="407" t="str">
        <f t="shared" si="182"/>
        <v>-</v>
      </c>
      <c r="Y258" s="407">
        <f t="shared" si="182"/>
        <v>941.26</v>
      </c>
      <c r="Z258" s="407">
        <f t="shared" si="182"/>
        <v>4.49</v>
      </c>
      <c r="AA258" s="407">
        <f t="shared" si="182"/>
        <v>0.13514557108657038</v>
      </c>
      <c r="AB258" s="407">
        <f t="shared" si="182"/>
        <v>2.39</v>
      </c>
      <c r="AC258" s="407">
        <f t="shared" si="182"/>
        <v>10260.65</v>
      </c>
      <c r="AD258" s="407">
        <f t="shared" si="182"/>
        <v>0.67606072487180691</v>
      </c>
      <c r="AE258" s="407">
        <f t="shared" si="182"/>
        <v>28.836363636363636</v>
      </c>
      <c r="AF258" s="407">
        <f t="shared" si="182"/>
        <v>9.1999999999999993</v>
      </c>
      <c r="AG258" s="407">
        <f t="shared" si="182"/>
        <v>18.079999999999998</v>
      </c>
      <c r="AH258" s="407" t="str">
        <f t="shared" si="182"/>
        <v>-</v>
      </c>
      <c r="AI258" s="407">
        <f t="shared" si="182"/>
        <v>310.20398785028414</v>
      </c>
      <c r="AJ258" s="407">
        <f t="shared" si="182"/>
        <v>1.9992526027571145</v>
      </c>
      <c r="AK258" s="407">
        <f t="shared" si="182"/>
        <v>11.77</v>
      </c>
      <c r="AL258" s="407">
        <f t="shared" si="182"/>
        <v>13.91</v>
      </c>
      <c r="AM258" s="407">
        <f t="shared" si="182"/>
        <v>7.6</v>
      </c>
      <c r="AN258" s="407">
        <f t="shared" si="182"/>
        <v>69.83</v>
      </c>
      <c r="AO258" s="407">
        <f t="shared" si="182"/>
        <v>0.32721324226603643</v>
      </c>
      <c r="AP258" s="407">
        <f t="shared" si="182"/>
        <v>67.569999999999993</v>
      </c>
      <c r="AQ258" s="407">
        <f t="shared" si="182"/>
        <v>55.934570117693994</v>
      </c>
      <c r="AR258" s="407">
        <f t="shared" si="182"/>
        <v>3.78</v>
      </c>
      <c r="AS258" s="407">
        <f t="shared" si="182"/>
        <v>0.21537230958340003</v>
      </c>
      <c r="AT258" s="407">
        <f t="shared" si="182"/>
        <v>63.460450706796109</v>
      </c>
      <c r="AU258" s="327"/>
    </row>
    <row r="259" spans="1:47">
      <c r="A259" s="325" t="str">
        <f>'TQoL Indexes'!B19</f>
        <v>Borovnica</v>
      </c>
      <c r="B259" s="326">
        <f>'TQoL Indexes'!C19</f>
        <v>5</v>
      </c>
      <c r="C259" s="407">
        <f t="shared" ref="C259:AT259" si="183">IF(C$19&lt;&gt;"yes",C41,C695)</f>
        <v>78.944855574122712</v>
      </c>
      <c r="D259" s="407">
        <f t="shared" si="183"/>
        <v>94.1</v>
      </c>
      <c r="E259" s="407">
        <f t="shared" si="183"/>
        <v>572.20000000000005</v>
      </c>
      <c r="F259" s="407">
        <f t="shared" si="183"/>
        <v>97.09401709401709</v>
      </c>
      <c r="G259" s="407">
        <f t="shared" si="183"/>
        <v>98.65384615384616</v>
      </c>
      <c r="H259" s="407">
        <f t="shared" si="183"/>
        <v>0.3010299956639812</v>
      </c>
      <c r="I259" s="407">
        <f t="shared" si="183"/>
        <v>68.970814132104451</v>
      </c>
      <c r="J259" s="407">
        <f t="shared" si="183"/>
        <v>4.4017094017094021</v>
      </c>
      <c r="K259" s="407">
        <f t="shared" si="183"/>
        <v>99.78</v>
      </c>
      <c r="L259" s="407">
        <f t="shared" si="183"/>
        <v>0</v>
      </c>
      <c r="M259" s="407">
        <f t="shared" si="183"/>
        <v>1.2121876044039579</v>
      </c>
      <c r="N259" s="407">
        <f t="shared" si="183"/>
        <v>1.5899496013257077</v>
      </c>
      <c r="O259" s="407">
        <f t="shared" si="183"/>
        <v>0.35606486486486483</v>
      </c>
      <c r="P259" s="407">
        <f t="shared" si="183"/>
        <v>88.269230769230774</v>
      </c>
      <c r="Q259" s="407" t="str">
        <f t="shared" si="183"/>
        <v>-</v>
      </c>
      <c r="R259" s="407" t="str">
        <f t="shared" si="183"/>
        <v>-</v>
      </c>
      <c r="S259" s="407">
        <f t="shared" si="183"/>
        <v>0</v>
      </c>
      <c r="T259" s="407">
        <f t="shared" si="183"/>
        <v>0.72040967273726986</v>
      </c>
      <c r="U259" s="407">
        <f t="shared" si="183"/>
        <v>66.53279314516368</v>
      </c>
      <c r="V259" s="407">
        <f t="shared" si="183"/>
        <v>-0.22103954399965151</v>
      </c>
      <c r="W259" s="407">
        <f t="shared" si="183"/>
        <v>98.505764612199997</v>
      </c>
      <c r="X259" s="407" t="str">
        <f t="shared" si="183"/>
        <v>-</v>
      </c>
      <c r="Y259" s="407">
        <f t="shared" si="183"/>
        <v>761.23</v>
      </c>
      <c r="Z259" s="407">
        <f t="shared" si="183"/>
        <v>6.14</v>
      </c>
      <c r="AA259" s="407">
        <f t="shared" si="183"/>
        <v>2.3344850126062189E-2</v>
      </c>
      <c r="AB259" s="407">
        <f t="shared" si="183"/>
        <v>1.63</v>
      </c>
      <c r="AC259" s="407">
        <f t="shared" si="183"/>
        <v>10065.049999999999</v>
      </c>
      <c r="AD259" s="407">
        <f t="shared" si="183"/>
        <v>0.90813955148328229</v>
      </c>
      <c r="AE259" s="407">
        <f t="shared" si="183"/>
        <v>31.252469379691821</v>
      </c>
      <c r="AF259" s="407">
        <f t="shared" si="183"/>
        <v>9.8000000000000007</v>
      </c>
      <c r="AG259" s="407">
        <f t="shared" si="183"/>
        <v>20.03</v>
      </c>
      <c r="AH259" s="407" t="str">
        <f t="shared" si="183"/>
        <v>-</v>
      </c>
      <c r="AI259" s="407">
        <f t="shared" si="183"/>
        <v>12.824128025333636</v>
      </c>
      <c r="AJ259" s="407">
        <f t="shared" si="183"/>
        <v>1.946111285224648</v>
      </c>
      <c r="AK259" s="407">
        <f t="shared" si="183"/>
        <v>13.99</v>
      </c>
      <c r="AL259" s="407">
        <f t="shared" si="183"/>
        <v>12.2</v>
      </c>
      <c r="AM259" s="407">
        <f t="shared" si="183"/>
        <v>7.5</v>
      </c>
      <c r="AN259" s="407">
        <f t="shared" si="183"/>
        <v>71.47</v>
      </c>
      <c r="AO259" s="407">
        <f t="shared" si="183"/>
        <v>1.1632368395806769</v>
      </c>
      <c r="AP259" s="407">
        <f t="shared" si="183"/>
        <v>68.27</v>
      </c>
      <c r="AQ259" s="407">
        <f t="shared" si="183"/>
        <v>55.867720222417326</v>
      </c>
      <c r="AR259" s="407">
        <f t="shared" si="183"/>
        <v>3.69</v>
      </c>
      <c r="AS259" s="407">
        <f t="shared" si="183"/>
        <v>0.48404405440388143</v>
      </c>
      <c r="AT259" s="407">
        <f t="shared" si="183"/>
        <v>64.920101573206907</v>
      </c>
      <c r="AU259" s="327"/>
    </row>
    <row r="260" spans="1:47">
      <c r="A260" s="325" t="str">
        <f>'TQoL Indexes'!B20</f>
        <v>Bovec</v>
      </c>
      <c r="B260" s="326">
        <f>'TQoL Indexes'!C20</f>
        <v>6</v>
      </c>
      <c r="C260" s="407">
        <f t="shared" ref="C260:AT260" si="184">IF(C$19&lt;&gt;"yes",C42,C696)</f>
        <v>91.889483065953655</v>
      </c>
      <c r="D260" s="407">
        <f t="shared" si="184"/>
        <v>82.3</v>
      </c>
      <c r="E260" s="407">
        <f t="shared" si="184"/>
        <v>527.9</v>
      </c>
      <c r="F260" s="407">
        <f t="shared" si="184"/>
        <v>77.883728083666554</v>
      </c>
      <c r="G260" s="407">
        <f t="shared" si="184"/>
        <v>66.994770839741619</v>
      </c>
      <c r="H260" s="407">
        <f t="shared" si="184"/>
        <v>0.3010299956639812</v>
      </c>
      <c r="I260" s="407">
        <f t="shared" si="184"/>
        <v>0</v>
      </c>
      <c r="J260" s="407">
        <f t="shared" si="184"/>
        <v>97.139341741002767</v>
      </c>
      <c r="K260" s="407">
        <f t="shared" si="184"/>
        <v>8.98</v>
      </c>
      <c r="L260" s="407">
        <f t="shared" si="184"/>
        <v>14.675767918088736</v>
      </c>
      <c r="M260" s="407">
        <f t="shared" si="184"/>
        <v>1.8041394323353503</v>
      </c>
      <c r="N260" s="407">
        <f t="shared" si="184"/>
        <v>1.9745116927373283</v>
      </c>
      <c r="O260" s="407">
        <f t="shared" si="184"/>
        <v>1.8262449107422487</v>
      </c>
      <c r="P260" s="407">
        <f t="shared" si="184"/>
        <v>52.537680713626578</v>
      </c>
      <c r="Q260" s="407" t="str">
        <f t="shared" si="184"/>
        <v>-</v>
      </c>
      <c r="R260" s="407" t="str">
        <f t="shared" si="184"/>
        <v>-</v>
      </c>
      <c r="S260" s="407">
        <f t="shared" si="184"/>
        <v>32.530904359141189</v>
      </c>
      <c r="T260" s="407">
        <f t="shared" si="184"/>
        <v>0.75496774182309434</v>
      </c>
      <c r="U260" s="407">
        <f t="shared" si="184"/>
        <v>89.187081614307004</v>
      </c>
      <c r="V260" s="407">
        <f t="shared" si="184"/>
        <v>-0.28405474821375559</v>
      </c>
      <c r="W260" s="407">
        <f t="shared" si="184"/>
        <v>99.981484094099997</v>
      </c>
      <c r="X260" s="407" t="str">
        <f t="shared" si="184"/>
        <v>-</v>
      </c>
      <c r="Y260" s="407">
        <f t="shared" si="184"/>
        <v>897.7</v>
      </c>
      <c r="Z260" s="407">
        <f t="shared" si="184"/>
        <v>4.3099999999999996</v>
      </c>
      <c r="AA260" s="407">
        <f t="shared" si="184"/>
        <v>0.2871088142405972</v>
      </c>
      <c r="AB260" s="407">
        <f t="shared" si="184"/>
        <v>1.43</v>
      </c>
      <c r="AC260" s="407">
        <f t="shared" si="184"/>
        <v>9319.2900000000009</v>
      </c>
      <c r="AD260" s="407">
        <f t="shared" si="184"/>
        <v>0.80296251118350692</v>
      </c>
      <c r="AE260" s="407">
        <f t="shared" si="184"/>
        <v>27.703875072296125</v>
      </c>
      <c r="AF260" s="407">
        <f t="shared" si="184"/>
        <v>11.4</v>
      </c>
      <c r="AG260" s="407">
        <f t="shared" si="184"/>
        <v>17.34</v>
      </c>
      <c r="AH260" s="407" t="str">
        <f t="shared" si="184"/>
        <v>-</v>
      </c>
      <c r="AI260" s="407">
        <f t="shared" si="184"/>
        <v>373.57767038007864</v>
      </c>
      <c r="AJ260" s="407">
        <f t="shared" si="184"/>
        <v>1.6952313971212827</v>
      </c>
      <c r="AK260" s="407">
        <f t="shared" si="184"/>
        <v>31.31</v>
      </c>
      <c r="AL260" s="407">
        <f t="shared" si="184"/>
        <v>14.08</v>
      </c>
      <c r="AM260" s="407">
        <f t="shared" si="184"/>
        <v>7.6</v>
      </c>
      <c r="AN260" s="407">
        <f t="shared" si="184"/>
        <v>72.760000000000005</v>
      </c>
      <c r="AO260" s="407">
        <f t="shared" si="184"/>
        <v>0.40064315902399183</v>
      </c>
      <c r="AP260" s="407">
        <f t="shared" si="184"/>
        <v>62.74</v>
      </c>
      <c r="AQ260" s="407">
        <f t="shared" si="184"/>
        <v>51.074255559743683</v>
      </c>
      <c r="AR260" s="407">
        <f t="shared" si="184"/>
        <v>3.67</v>
      </c>
      <c r="AS260" s="407">
        <f t="shared" si="184"/>
        <v>0.20504707745959622</v>
      </c>
      <c r="AT260" s="407">
        <f t="shared" si="184"/>
        <v>53.460637011670272</v>
      </c>
      <c r="AU260" s="327"/>
    </row>
    <row r="261" spans="1:47">
      <c r="A261" s="325" t="str">
        <f>'TQoL Indexes'!B21</f>
        <v>Braslovče</v>
      </c>
      <c r="B261" s="326">
        <f>'TQoL Indexes'!C21</f>
        <v>151</v>
      </c>
      <c r="C261" s="407">
        <f t="shared" ref="C261:AT261" si="185">IF(C$19&lt;&gt;"yes",C43,C697)</f>
        <v>54.67931937172775</v>
      </c>
      <c r="D261" s="407">
        <f t="shared" si="185"/>
        <v>101.9</v>
      </c>
      <c r="E261" s="407">
        <f t="shared" si="185"/>
        <v>388.9</v>
      </c>
      <c r="F261" s="407">
        <f t="shared" si="185"/>
        <v>10.308555399719495</v>
      </c>
      <c r="G261" s="407">
        <f t="shared" si="185"/>
        <v>97.177419354838719</v>
      </c>
      <c r="H261" s="407">
        <f t="shared" si="185"/>
        <v>0.3010299956639812</v>
      </c>
      <c r="I261" s="407">
        <f t="shared" si="185"/>
        <v>71.914970275626018</v>
      </c>
      <c r="J261" s="407">
        <f t="shared" si="185"/>
        <v>97.422861150070133</v>
      </c>
      <c r="K261" s="407">
        <f t="shared" si="185"/>
        <v>20.18</v>
      </c>
      <c r="L261" s="407">
        <f t="shared" si="185"/>
        <v>0</v>
      </c>
      <c r="M261" s="407">
        <f t="shared" si="185"/>
        <v>1.2528530309798931</v>
      </c>
      <c r="N261" s="407">
        <f t="shared" si="185"/>
        <v>1.6020599913279623</v>
      </c>
      <c r="O261" s="407">
        <f t="shared" si="185"/>
        <v>0.72567375886524821</v>
      </c>
      <c r="P261" s="407">
        <f t="shared" si="185"/>
        <v>74.701963534361852</v>
      </c>
      <c r="Q261" s="407" t="str">
        <f t="shared" si="185"/>
        <v>-</v>
      </c>
      <c r="R261" s="407" t="str">
        <f t="shared" si="185"/>
        <v>-</v>
      </c>
      <c r="S261" s="407">
        <f t="shared" si="185"/>
        <v>17.908309455587393</v>
      </c>
      <c r="T261" s="407">
        <f t="shared" si="185"/>
        <v>0.4232027795237025</v>
      </c>
      <c r="U261" s="407">
        <f t="shared" si="185"/>
        <v>43.874958885133111</v>
      </c>
      <c r="V261" s="407">
        <f t="shared" si="185"/>
        <v>-0.12325008840295777</v>
      </c>
      <c r="W261" s="407">
        <f t="shared" si="185"/>
        <v>35.303031563600001</v>
      </c>
      <c r="X261" s="407" t="str">
        <f t="shared" si="185"/>
        <v>-</v>
      </c>
      <c r="Y261" s="407">
        <f t="shared" si="185"/>
        <v>908.32</v>
      </c>
      <c r="Z261" s="407">
        <f t="shared" si="185"/>
        <v>5.64</v>
      </c>
      <c r="AA261" s="407">
        <f t="shared" si="185"/>
        <v>2.1230263437300965E-2</v>
      </c>
      <c r="AB261" s="407">
        <f t="shared" si="185"/>
        <v>1.53</v>
      </c>
      <c r="AC261" s="407">
        <f t="shared" si="185"/>
        <v>11208.34</v>
      </c>
      <c r="AD261" s="407">
        <f t="shared" si="185"/>
        <v>0.84341871452120354</v>
      </c>
      <c r="AE261" s="407">
        <f t="shared" si="185"/>
        <v>34.121405750798722</v>
      </c>
      <c r="AF261" s="407">
        <f t="shared" si="185"/>
        <v>12.4</v>
      </c>
      <c r="AG261" s="407">
        <f t="shared" si="185"/>
        <v>21.95</v>
      </c>
      <c r="AH261" s="407" t="str">
        <f t="shared" si="185"/>
        <v>-</v>
      </c>
      <c r="AI261" s="407">
        <f t="shared" si="185"/>
        <v>69.691642547033283</v>
      </c>
      <c r="AJ261" s="407">
        <f t="shared" si="185"/>
        <v>2.178152178049761</v>
      </c>
      <c r="AK261" s="407">
        <f t="shared" si="185"/>
        <v>10.88</v>
      </c>
      <c r="AL261" s="407">
        <f t="shared" si="185"/>
        <v>14.9</v>
      </c>
      <c r="AM261" s="407">
        <f t="shared" si="185"/>
        <v>7.3</v>
      </c>
      <c r="AN261" s="407">
        <f t="shared" si="185"/>
        <v>63.53</v>
      </c>
      <c r="AO261" s="407">
        <f t="shared" si="185"/>
        <v>0.42442125335254272</v>
      </c>
      <c r="AP261" s="407">
        <f t="shared" si="185"/>
        <v>67.06</v>
      </c>
      <c r="AQ261" s="407">
        <f t="shared" si="185"/>
        <v>59.185460915261658</v>
      </c>
      <c r="AR261" s="407">
        <f t="shared" si="185"/>
        <v>3.58</v>
      </c>
      <c r="AS261" s="407">
        <f t="shared" si="185"/>
        <v>0.45291986646294935</v>
      </c>
      <c r="AT261" s="407">
        <f t="shared" si="185"/>
        <v>40.923092241305298</v>
      </c>
      <c r="AU261" s="327"/>
    </row>
    <row r="262" spans="1:47">
      <c r="A262" s="325" t="str">
        <f>'TQoL Indexes'!B22</f>
        <v>Brda</v>
      </c>
      <c r="B262" s="326">
        <f>'TQoL Indexes'!C22</f>
        <v>7</v>
      </c>
      <c r="C262" s="407">
        <f t="shared" ref="C262:AT262" si="186">IF(C$19&lt;&gt;"yes",C44,C698)</f>
        <v>27.5</v>
      </c>
      <c r="D262" s="407">
        <f t="shared" si="186"/>
        <v>106.9</v>
      </c>
      <c r="E262" s="407">
        <f t="shared" si="186"/>
        <v>527.9</v>
      </c>
      <c r="F262" s="407">
        <f t="shared" si="186"/>
        <v>1.0783100583348064</v>
      </c>
      <c r="G262" s="407">
        <f t="shared" si="186"/>
        <v>78.575216545872379</v>
      </c>
      <c r="H262" s="407">
        <f t="shared" si="186"/>
        <v>0.3010299956639812</v>
      </c>
      <c r="I262" s="407">
        <f t="shared" si="186"/>
        <v>0</v>
      </c>
      <c r="J262" s="407">
        <f t="shared" si="186"/>
        <v>91.497260031818982</v>
      </c>
      <c r="K262" s="407">
        <f t="shared" si="186"/>
        <v>5.99</v>
      </c>
      <c r="L262" s="407">
        <f t="shared" si="186"/>
        <v>5.833333333333333</v>
      </c>
      <c r="M262" s="407">
        <f t="shared" si="186"/>
        <v>1.4471580313422192</v>
      </c>
      <c r="N262" s="407">
        <f t="shared" si="186"/>
        <v>1.6334684555795864</v>
      </c>
      <c r="O262" s="407">
        <f t="shared" si="186"/>
        <v>1.0739533226438625</v>
      </c>
      <c r="P262" s="407">
        <f t="shared" si="186"/>
        <v>50.609863885451659</v>
      </c>
      <c r="Q262" s="407" t="str">
        <f t="shared" si="186"/>
        <v>-</v>
      </c>
      <c r="R262" s="407" t="str">
        <f t="shared" si="186"/>
        <v>-</v>
      </c>
      <c r="S262" s="407">
        <f t="shared" si="186"/>
        <v>53.267045454545453</v>
      </c>
      <c r="T262" s="407">
        <f t="shared" si="186"/>
        <v>0.72239805434855864</v>
      </c>
      <c r="U262" s="407">
        <f t="shared" si="186"/>
        <v>49.641259384808926</v>
      </c>
      <c r="V262" s="407">
        <f t="shared" si="186"/>
        <v>0.34406074578196233</v>
      </c>
      <c r="W262" s="407">
        <f t="shared" si="186"/>
        <v>9.5435550341099997</v>
      </c>
      <c r="X262" s="407" t="str">
        <f t="shared" si="186"/>
        <v>-</v>
      </c>
      <c r="Y262" s="407">
        <f t="shared" si="186"/>
        <v>903.4</v>
      </c>
      <c r="Z262" s="407">
        <f t="shared" si="186"/>
        <v>4.96</v>
      </c>
      <c r="AA262" s="407">
        <f t="shared" si="186"/>
        <v>7.0458508745662396E-2</v>
      </c>
      <c r="AB262" s="407">
        <f t="shared" si="186"/>
        <v>1.48</v>
      </c>
      <c r="AC262" s="407">
        <f t="shared" si="186"/>
        <v>9495.3700000000008</v>
      </c>
      <c r="AD262" s="407">
        <f t="shared" si="186"/>
        <v>0.72950770449917768</v>
      </c>
      <c r="AE262" s="407">
        <f t="shared" si="186"/>
        <v>28.934506353861195</v>
      </c>
      <c r="AF262" s="407">
        <f t="shared" si="186"/>
        <v>11.4</v>
      </c>
      <c r="AG262" s="407">
        <f t="shared" si="186"/>
        <v>19.059999999999999</v>
      </c>
      <c r="AH262" s="407" t="str">
        <f t="shared" si="186"/>
        <v>-</v>
      </c>
      <c r="AI262" s="407">
        <f t="shared" si="186"/>
        <v>0</v>
      </c>
      <c r="AJ262" s="407">
        <f t="shared" si="186"/>
        <v>1.948436810288082</v>
      </c>
      <c r="AK262" s="407">
        <f t="shared" si="186"/>
        <v>10.11</v>
      </c>
      <c r="AL262" s="407">
        <f t="shared" si="186"/>
        <v>14.52</v>
      </c>
      <c r="AM262" s="407">
        <f t="shared" si="186"/>
        <v>7.6</v>
      </c>
      <c r="AN262" s="407">
        <f t="shared" si="186"/>
        <v>73.58</v>
      </c>
      <c r="AO262" s="407">
        <f t="shared" si="186"/>
        <v>0.40064315902399183</v>
      </c>
      <c r="AP262" s="407">
        <f t="shared" si="186"/>
        <v>73.400000000000006</v>
      </c>
      <c r="AQ262" s="407">
        <f t="shared" si="186"/>
        <v>54.394552032347306</v>
      </c>
      <c r="AR262" s="407">
        <f t="shared" si="186"/>
        <v>3.67</v>
      </c>
      <c r="AS262" s="407">
        <f t="shared" si="186"/>
        <v>0.75350865303619785</v>
      </c>
      <c r="AT262" s="407">
        <f t="shared" si="186"/>
        <v>48.723619708423094</v>
      </c>
      <c r="AU262" s="327"/>
    </row>
    <row r="263" spans="1:47">
      <c r="A263" s="325" t="str">
        <f>'TQoL Indexes'!B23</f>
        <v>Brezovica</v>
      </c>
      <c r="B263" s="326">
        <f>'TQoL Indexes'!C23</f>
        <v>8</v>
      </c>
      <c r="C263" s="407">
        <f t="shared" ref="C263:AT263" si="187">IF(C$19&lt;&gt;"yes",C45,C699)</f>
        <v>67.361974081306585</v>
      </c>
      <c r="D263" s="407">
        <f t="shared" si="187"/>
        <v>107.3</v>
      </c>
      <c r="E263" s="407">
        <f t="shared" si="187"/>
        <v>572.20000000000005</v>
      </c>
      <c r="F263" s="407">
        <f t="shared" si="187"/>
        <v>20.351719863650448</v>
      </c>
      <c r="G263" s="407">
        <f t="shared" si="187"/>
        <v>93.988224356987914</v>
      </c>
      <c r="H263" s="407">
        <f t="shared" si="187"/>
        <v>0.3010299956639812</v>
      </c>
      <c r="I263" s="407">
        <f t="shared" si="187"/>
        <v>93.699604743083015</v>
      </c>
      <c r="J263" s="407">
        <f t="shared" si="187"/>
        <v>71.629996901146569</v>
      </c>
      <c r="K263" s="407">
        <f t="shared" si="187"/>
        <v>89.57</v>
      </c>
      <c r="L263" s="407">
        <f t="shared" si="187"/>
        <v>0.14228124258951863</v>
      </c>
      <c r="M263" s="407">
        <f t="shared" si="187"/>
        <v>1.3560258571931227</v>
      </c>
      <c r="N263" s="407">
        <f t="shared" si="187"/>
        <v>1.7895807121644254</v>
      </c>
      <c r="O263" s="407">
        <f t="shared" si="187"/>
        <v>0.72817320491739101</v>
      </c>
      <c r="P263" s="407">
        <f t="shared" si="187"/>
        <v>89.913232104121477</v>
      </c>
      <c r="Q263" s="407" t="str">
        <f t="shared" si="187"/>
        <v>-</v>
      </c>
      <c r="R263" s="407" t="str">
        <f t="shared" si="187"/>
        <v>-</v>
      </c>
      <c r="S263" s="407">
        <f t="shared" si="187"/>
        <v>47.896543466113194</v>
      </c>
      <c r="T263" s="407">
        <f t="shared" si="187"/>
        <v>0.85266682862716758</v>
      </c>
      <c r="U263" s="407">
        <f t="shared" si="187"/>
        <v>57.982752670277463</v>
      </c>
      <c r="V263" s="407">
        <f t="shared" si="187"/>
        <v>-8.2195272160122707E-2</v>
      </c>
      <c r="W263" s="407">
        <f t="shared" si="187"/>
        <v>95.737888824799995</v>
      </c>
      <c r="X263" s="407" t="str">
        <f t="shared" si="187"/>
        <v>-</v>
      </c>
      <c r="Y263" s="407">
        <f t="shared" si="187"/>
        <v>854.29</v>
      </c>
      <c r="Z263" s="407">
        <f t="shared" si="187"/>
        <v>5.07</v>
      </c>
      <c r="AA263" s="407">
        <f t="shared" si="187"/>
        <v>7.5011876880506076E-2</v>
      </c>
      <c r="AB263" s="407">
        <f t="shared" si="187"/>
        <v>1.53</v>
      </c>
      <c r="AC263" s="407">
        <f t="shared" si="187"/>
        <v>11015.88</v>
      </c>
      <c r="AD263" s="407">
        <f t="shared" si="187"/>
        <v>0.81628745189933161</v>
      </c>
      <c r="AE263" s="407">
        <f t="shared" si="187"/>
        <v>37.980628118579396</v>
      </c>
      <c r="AF263" s="407">
        <f t="shared" si="187"/>
        <v>9.8000000000000007</v>
      </c>
      <c r="AG263" s="407">
        <f t="shared" si="187"/>
        <v>19.86</v>
      </c>
      <c r="AH263" s="407" t="str">
        <f t="shared" si="187"/>
        <v>-</v>
      </c>
      <c r="AI263" s="407">
        <f t="shared" si="187"/>
        <v>0</v>
      </c>
      <c r="AJ263" s="407">
        <f t="shared" si="187"/>
        <v>2.2412929072309344</v>
      </c>
      <c r="AK263" s="407">
        <f t="shared" si="187"/>
        <v>22.52</v>
      </c>
      <c r="AL263" s="407">
        <f t="shared" si="187"/>
        <v>13.36</v>
      </c>
      <c r="AM263" s="407">
        <f t="shared" si="187"/>
        <v>7.5</v>
      </c>
      <c r="AN263" s="407">
        <f t="shared" si="187"/>
        <v>73.63</v>
      </c>
      <c r="AO263" s="407">
        <f t="shared" si="187"/>
        <v>1.1632368395806769</v>
      </c>
      <c r="AP263" s="407">
        <f t="shared" si="187"/>
        <v>60.17</v>
      </c>
      <c r="AQ263" s="407">
        <f t="shared" si="187"/>
        <v>56.330942951942632</v>
      </c>
      <c r="AR263" s="407">
        <f t="shared" si="187"/>
        <v>3.69</v>
      </c>
      <c r="AS263" s="407">
        <f t="shared" si="187"/>
        <v>0.36852765736148579</v>
      </c>
      <c r="AT263" s="407">
        <f t="shared" si="187"/>
        <v>55.030271578357819</v>
      </c>
      <c r="AU263" s="327"/>
    </row>
    <row r="264" spans="1:47">
      <c r="A264" s="325" t="str">
        <f>'TQoL Indexes'!B24</f>
        <v>Brežice</v>
      </c>
      <c r="B264" s="326">
        <f>'TQoL Indexes'!C24</f>
        <v>9</v>
      </c>
      <c r="C264" s="407">
        <f t="shared" ref="C264:AT264" si="188">IF(C$19&lt;&gt;"yes",C46,C700)</f>
        <v>67.464678178963894</v>
      </c>
      <c r="D264" s="407">
        <f t="shared" si="188"/>
        <v>92.1</v>
      </c>
      <c r="E264" s="407">
        <f t="shared" si="188"/>
        <v>188.6</v>
      </c>
      <c r="F264" s="407">
        <f t="shared" si="188"/>
        <v>61.157091525697446</v>
      </c>
      <c r="G264" s="407">
        <f t="shared" si="188"/>
        <v>98.445637692276634</v>
      </c>
      <c r="H264" s="407">
        <f t="shared" si="188"/>
        <v>0.6020599913279624</v>
      </c>
      <c r="I264" s="407">
        <f t="shared" si="188"/>
        <v>64.199395770392755</v>
      </c>
      <c r="J264" s="407">
        <f t="shared" si="188"/>
        <v>98.804957810165945</v>
      </c>
      <c r="K264" s="407">
        <f t="shared" si="188"/>
        <v>62.99</v>
      </c>
      <c r="L264" s="407">
        <f t="shared" si="188"/>
        <v>8.5230172501786257</v>
      </c>
      <c r="M264" s="407">
        <f t="shared" si="188"/>
        <v>1.6693168805661123</v>
      </c>
      <c r="N264" s="407">
        <f t="shared" si="188"/>
        <v>1.8481891169913987</v>
      </c>
      <c r="O264" s="407">
        <f t="shared" si="188"/>
        <v>1.8209360824742267</v>
      </c>
      <c r="P264" s="407">
        <f t="shared" si="188"/>
        <v>59.320117889297109</v>
      </c>
      <c r="Q264" s="407" t="str">
        <f t="shared" si="188"/>
        <v>-</v>
      </c>
      <c r="R264" s="407" t="str">
        <f t="shared" si="188"/>
        <v>-</v>
      </c>
      <c r="S264" s="407">
        <f t="shared" si="188"/>
        <v>49.675042430765416</v>
      </c>
      <c r="T264" s="407">
        <f t="shared" si="188"/>
        <v>0.45296951739574298</v>
      </c>
      <c r="U264" s="407">
        <f t="shared" si="188"/>
        <v>41.155552897310379</v>
      </c>
      <c r="V264" s="407">
        <f t="shared" si="188"/>
        <v>0.35597370897633723</v>
      </c>
      <c r="W264" s="407">
        <f t="shared" si="188"/>
        <v>48.827394453700002</v>
      </c>
      <c r="X264" s="407" t="str">
        <f t="shared" si="188"/>
        <v>-</v>
      </c>
      <c r="Y264" s="407">
        <f t="shared" si="188"/>
        <v>971.71</v>
      </c>
      <c r="Z264" s="407">
        <f t="shared" si="188"/>
        <v>5.83</v>
      </c>
      <c r="AA264" s="407">
        <f t="shared" si="188"/>
        <v>7.4295431656457939E-2</v>
      </c>
      <c r="AB264" s="407">
        <f t="shared" si="188"/>
        <v>1.29</v>
      </c>
      <c r="AC264" s="407">
        <f t="shared" si="188"/>
        <v>9596.4</v>
      </c>
      <c r="AD264" s="407">
        <f t="shared" si="188"/>
        <v>1.0097540571773336</v>
      </c>
      <c r="AE264" s="407">
        <f t="shared" si="188"/>
        <v>27.702956888119779</v>
      </c>
      <c r="AF264" s="407">
        <f t="shared" si="188"/>
        <v>9.4</v>
      </c>
      <c r="AG264" s="407">
        <f t="shared" si="188"/>
        <v>22.07</v>
      </c>
      <c r="AH264" s="407" t="str">
        <f t="shared" si="188"/>
        <v>-</v>
      </c>
      <c r="AI264" s="407">
        <f t="shared" si="188"/>
        <v>0</v>
      </c>
      <c r="AJ264" s="407">
        <f t="shared" si="188"/>
        <v>1.9572209698740077</v>
      </c>
      <c r="AK264" s="407">
        <f t="shared" si="188"/>
        <v>28.58</v>
      </c>
      <c r="AL264" s="407">
        <f t="shared" si="188"/>
        <v>13.9</v>
      </c>
      <c r="AM264" s="407">
        <f t="shared" si="188"/>
        <v>7.2</v>
      </c>
      <c r="AN264" s="407">
        <f t="shared" si="188"/>
        <v>67.66</v>
      </c>
      <c r="AO264" s="407">
        <f t="shared" si="188"/>
        <v>0.24915502500501058</v>
      </c>
      <c r="AP264" s="407">
        <f t="shared" si="188"/>
        <v>73.489999999999995</v>
      </c>
      <c r="AQ264" s="407">
        <f t="shared" si="188"/>
        <v>46.299430681643329</v>
      </c>
      <c r="AR264" s="407">
        <f t="shared" si="188"/>
        <v>3.87</v>
      </c>
      <c r="AS264" s="407">
        <f t="shared" si="188"/>
        <v>0.38999388431503867</v>
      </c>
      <c r="AT264" s="407">
        <f t="shared" si="188"/>
        <v>36.13947849608212</v>
      </c>
      <c r="AU264" s="327"/>
    </row>
    <row r="265" spans="1:47">
      <c r="A265" s="325" t="str">
        <f>'TQoL Indexes'!B25</f>
        <v>Cankova</v>
      </c>
      <c r="B265" s="326">
        <f>'TQoL Indexes'!C25</f>
        <v>152</v>
      </c>
      <c r="C265" s="407">
        <f t="shared" ref="C265:AT265" si="189">IF(C$19&lt;&gt;"yes",C47,C701)</f>
        <v>65.8</v>
      </c>
      <c r="D265" s="407">
        <f t="shared" si="189"/>
        <v>91.1</v>
      </c>
      <c r="E265" s="407">
        <f t="shared" si="189"/>
        <v>416.1</v>
      </c>
      <c r="F265" s="407">
        <f t="shared" si="189"/>
        <v>2.142051860202931</v>
      </c>
      <c r="G265" s="407">
        <f t="shared" si="189"/>
        <v>90.811724915445325</v>
      </c>
      <c r="H265" s="407">
        <f t="shared" si="189"/>
        <v>0.3010299956639812</v>
      </c>
      <c r="I265" s="407">
        <f t="shared" si="189"/>
        <v>44.03824521934758</v>
      </c>
      <c r="J265" s="407">
        <f t="shared" si="189"/>
        <v>97.688838782412617</v>
      </c>
      <c r="K265" s="407">
        <f t="shared" si="189"/>
        <v>10.29</v>
      </c>
      <c r="L265" s="407">
        <f t="shared" si="189"/>
        <v>3.6641221374045805</v>
      </c>
      <c r="M265" s="407">
        <f t="shared" si="189"/>
        <v>1.3636119798921444</v>
      </c>
      <c r="N265" s="407">
        <f t="shared" si="189"/>
        <v>1.675778341674085</v>
      </c>
      <c r="O265" s="407">
        <f t="shared" si="189"/>
        <v>0.93591065292096209</v>
      </c>
      <c r="P265" s="407">
        <f t="shared" si="189"/>
        <v>62.119503945885</v>
      </c>
      <c r="Q265" s="407" t="str">
        <f t="shared" si="189"/>
        <v>-</v>
      </c>
      <c r="R265" s="407" t="str">
        <f t="shared" si="189"/>
        <v>-</v>
      </c>
      <c r="S265" s="407">
        <f t="shared" si="189"/>
        <v>406.03248259860788</v>
      </c>
      <c r="T265" s="407">
        <f t="shared" si="189"/>
        <v>0.61392933084322721</v>
      </c>
      <c r="U265" s="407">
        <f t="shared" si="189"/>
        <v>29.33473409598567</v>
      </c>
      <c r="V265" s="407">
        <f t="shared" si="189"/>
        <v>-0.24562564814195659</v>
      </c>
      <c r="W265" s="407">
        <f t="shared" si="189"/>
        <v>76.792779178700002</v>
      </c>
      <c r="X265" s="407" t="str">
        <f t="shared" si="189"/>
        <v>-</v>
      </c>
      <c r="Y265" s="407">
        <f t="shared" si="189"/>
        <v>1307.69</v>
      </c>
      <c r="Z265" s="407">
        <f t="shared" si="189"/>
        <v>6.95</v>
      </c>
      <c r="AA265" s="407">
        <f t="shared" si="189"/>
        <v>0.28931996032183405</v>
      </c>
      <c r="AB265" s="407">
        <f t="shared" si="189"/>
        <v>2.04</v>
      </c>
      <c r="AC265" s="407">
        <f t="shared" si="189"/>
        <v>7772.96</v>
      </c>
      <c r="AD265" s="407">
        <f t="shared" si="189"/>
        <v>1.1915067842654208</v>
      </c>
      <c r="AE265" s="407">
        <f t="shared" si="189"/>
        <v>21.159420289855071</v>
      </c>
      <c r="AF265" s="407">
        <f t="shared" si="189"/>
        <v>15.1</v>
      </c>
      <c r="AG265" s="407">
        <f t="shared" si="189"/>
        <v>18.09</v>
      </c>
      <c r="AH265" s="407" t="str">
        <f t="shared" si="189"/>
        <v>-</v>
      </c>
      <c r="AI265" s="407">
        <f t="shared" si="189"/>
        <v>0</v>
      </c>
      <c r="AJ265" s="407">
        <f t="shared" si="189"/>
        <v>2.0080751185683976</v>
      </c>
      <c r="AK265" s="407">
        <f t="shared" si="189"/>
        <v>0</v>
      </c>
      <c r="AL265" s="407">
        <f t="shared" si="189"/>
        <v>18.88</v>
      </c>
      <c r="AM265" s="407">
        <f t="shared" si="189"/>
        <v>6.9</v>
      </c>
      <c r="AN265" s="407">
        <f t="shared" si="189"/>
        <v>60.65</v>
      </c>
      <c r="AO265" s="407">
        <f t="shared" si="189"/>
        <v>0.31951798866635717</v>
      </c>
      <c r="AP265" s="407">
        <f t="shared" si="189"/>
        <v>79.930000000000007</v>
      </c>
      <c r="AQ265" s="407">
        <f t="shared" si="189"/>
        <v>51.594746716697934</v>
      </c>
      <c r="AR265" s="407">
        <f t="shared" si="189"/>
        <v>3.72</v>
      </c>
      <c r="AS265" s="407">
        <f t="shared" si="189"/>
        <v>0.74755863039937243</v>
      </c>
      <c r="AT265" s="407">
        <f t="shared" si="189"/>
        <v>25.220731875977481</v>
      </c>
      <c r="AU265" s="327"/>
    </row>
    <row r="266" spans="1:47">
      <c r="A266" s="325" t="str">
        <f>'TQoL Indexes'!B26</f>
        <v>Celje</v>
      </c>
      <c r="B266" s="326">
        <f>'TQoL Indexes'!C26</f>
        <v>11</v>
      </c>
      <c r="C266" s="407">
        <f t="shared" ref="C266:AT266" si="190">IF(C$19&lt;&gt;"yes",C48,C702)</f>
        <v>92.932240211858357</v>
      </c>
      <c r="D266" s="407">
        <f t="shared" si="190"/>
        <v>70.7</v>
      </c>
      <c r="E266" s="407">
        <f t="shared" si="190"/>
        <v>388.9</v>
      </c>
      <c r="F266" s="407">
        <f t="shared" si="190"/>
        <v>91.88713227936762</v>
      </c>
      <c r="G266" s="407">
        <f t="shared" si="190"/>
        <v>98.74124474684811</v>
      </c>
      <c r="H266" s="407">
        <f t="shared" si="190"/>
        <v>0.6020599913279624</v>
      </c>
      <c r="I266" s="407">
        <f t="shared" si="190"/>
        <v>94.237466197155698</v>
      </c>
      <c r="J266" s="407">
        <f t="shared" si="190"/>
        <v>99.475685411246744</v>
      </c>
      <c r="K266" s="407">
        <f t="shared" si="190"/>
        <v>35.19</v>
      </c>
      <c r="L266" s="407">
        <f t="shared" si="190"/>
        <v>0</v>
      </c>
      <c r="M266" s="407">
        <f t="shared" si="190"/>
        <v>1.7403626894942439</v>
      </c>
      <c r="N266" s="407">
        <f t="shared" si="190"/>
        <v>2.1723109685219542</v>
      </c>
      <c r="O266" s="407">
        <f t="shared" si="190"/>
        <v>4.4143675232835395</v>
      </c>
      <c r="P266" s="407">
        <f t="shared" si="190"/>
        <v>95.363217930758452</v>
      </c>
      <c r="Q266" s="407" t="str">
        <f t="shared" si="190"/>
        <v>-</v>
      </c>
      <c r="R266" s="407" t="str">
        <f t="shared" si="190"/>
        <v>-</v>
      </c>
      <c r="S266" s="407">
        <f t="shared" si="190"/>
        <v>58.465384460304016</v>
      </c>
      <c r="T266" s="407">
        <f t="shared" si="190"/>
        <v>0.4941989913280197</v>
      </c>
      <c r="U266" s="407">
        <f t="shared" si="190"/>
        <v>40.762150403817159</v>
      </c>
      <c r="V266" s="407">
        <f t="shared" si="190"/>
        <v>0.14726743409712828</v>
      </c>
      <c r="W266" s="407">
        <f t="shared" si="190"/>
        <v>3.14518424158</v>
      </c>
      <c r="X266" s="407" t="str">
        <f t="shared" si="190"/>
        <v>-</v>
      </c>
      <c r="Y266" s="407">
        <f t="shared" si="190"/>
        <v>916.89</v>
      </c>
      <c r="Z266" s="407">
        <f t="shared" si="190"/>
        <v>5.7</v>
      </c>
      <c r="AA266" s="407">
        <f t="shared" si="190"/>
        <v>4.3314220721115529E-2</v>
      </c>
      <c r="AB266" s="407">
        <f t="shared" si="190"/>
        <v>1.5</v>
      </c>
      <c r="AC266" s="407">
        <f t="shared" si="190"/>
        <v>10209.89</v>
      </c>
      <c r="AD266" s="407">
        <f t="shared" si="190"/>
        <v>1.0227249345824176</v>
      </c>
      <c r="AE266" s="407">
        <f t="shared" si="190"/>
        <v>32.15579066960165</v>
      </c>
      <c r="AF266" s="407">
        <f t="shared" si="190"/>
        <v>12.4</v>
      </c>
      <c r="AG266" s="407">
        <f t="shared" si="190"/>
        <v>29.75</v>
      </c>
      <c r="AH266" s="407" t="str">
        <f t="shared" si="190"/>
        <v>-</v>
      </c>
      <c r="AI266" s="407">
        <f t="shared" si="190"/>
        <v>0</v>
      </c>
      <c r="AJ266" s="407">
        <f t="shared" si="190"/>
        <v>2.1461594857877797</v>
      </c>
      <c r="AK266" s="407">
        <f t="shared" si="190"/>
        <v>21.56</v>
      </c>
      <c r="AL266" s="407">
        <f t="shared" si="190"/>
        <v>15.35</v>
      </c>
      <c r="AM266" s="407">
        <f t="shared" si="190"/>
        <v>7.3</v>
      </c>
      <c r="AN266" s="407">
        <f t="shared" si="190"/>
        <v>65.61</v>
      </c>
      <c r="AO266" s="407">
        <f t="shared" si="190"/>
        <v>0.42442125335254272</v>
      </c>
      <c r="AP266" s="407">
        <f t="shared" si="190"/>
        <v>50.48</v>
      </c>
      <c r="AQ266" s="407">
        <f t="shared" si="190"/>
        <v>47.835767487475813</v>
      </c>
      <c r="AR266" s="407">
        <f t="shared" si="190"/>
        <v>3.58</v>
      </c>
      <c r="AS266" s="407">
        <f t="shared" si="190"/>
        <v>0.45565730072019528</v>
      </c>
      <c r="AT266" s="407">
        <f t="shared" si="190"/>
        <v>36.951309913913022</v>
      </c>
      <c r="AU266" s="327"/>
    </row>
    <row r="267" spans="1:47">
      <c r="A267" s="325" t="str">
        <f>'TQoL Indexes'!B27</f>
        <v>Cerklje na Gorenjskem</v>
      </c>
      <c r="B267" s="326">
        <f>'TQoL Indexes'!C27</f>
        <v>12</v>
      </c>
      <c r="C267" s="407">
        <f t="shared" ref="C267:AT267" si="191">IF(C$19&lt;&gt;"yes",C49,C703)</f>
        <v>69.728660260033919</v>
      </c>
      <c r="D267" s="407">
        <f t="shared" si="191"/>
        <v>108</v>
      </c>
      <c r="E267" s="407">
        <f t="shared" si="191"/>
        <v>338.29999999999995</v>
      </c>
      <c r="F267" s="407">
        <f t="shared" si="191"/>
        <v>0</v>
      </c>
      <c r="G267" s="407">
        <f t="shared" si="191"/>
        <v>87.79596977329976</v>
      </c>
      <c r="H267" s="407">
        <f t="shared" si="191"/>
        <v>0.3010299956639812</v>
      </c>
      <c r="I267" s="407">
        <f t="shared" si="191"/>
        <v>75.006461617989146</v>
      </c>
      <c r="J267" s="407">
        <f t="shared" si="191"/>
        <v>83.362720403022678</v>
      </c>
      <c r="K267" s="407">
        <f t="shared" si="191"/>
        <v>81.94</v>
      </c>
      <c r="L267" s="407">
        <f t="shared" si="191"/>
        <v>3.0204081632653064</v>
      </c>
      <c r="M267" s="407">
        <f t="shared" si="191"/>
        <v>1.4593924877592308</v>
      </c>
      <c r="N267" s="407">
        <f t="shared" si="191"/>
        <v>1.9960736544852753</v>
      </c>
      <c r="O267" s="407">
        <f t="shared" si="191"/>
        <v>0.45363006670087225</v>
      </c>
      <c r="P267" s="407">
        <f t="shared" si="191"/>
        <v>70.428211586901767</v>
      </c>
      <c r="Q267" s="407" t="str">
        <f t="shared" si="191"/>
        <v>-</v>
      </c>
      <c r="R267" s="407" t="str">
        <f t="shared" si="191"/>
        <v>-</v>
      </c>
      <c r="S267" s="407">
        <f t="shared" si="191"/>
        <v>0</v>
      </c>
      <c r="T267" s="407">
        <f t="shared" si="191"/>
        <v>0.62622172227286033</v>
      </c>
      <c r="U267" s="407">
        <f t="shared" si="191"/>
        <v>48.818374305519804</v>
      </c>
      <c r="V267" s="407">
        <f t="shared" si="191"/>
        <v>-0.54642777378144203</v>
      </c>
      <c r="W267" s="407">
        <f t="shared" si="191"/>
        <v>7.6971262604200001</v>
      </c>
      <c r="X267" s="407" t="str">
        <f t="shared" si="191"/>
        <v>-</v>
      </c>
      <c r="Y267" s="407">
        <f t="shared" si="191"/>
        <v>901.45</v>
      </c>
      <c r="Z267" s="407">
        <f t="shared" si="191"/>
        <v>4.59</v>
      </c>
      <c r="AA267" s="407">
        <f t="shared" si="191"/>
        <v>4.4645049533637814E-2</v>
      </c>
      <c r="AB267" s="407">
        <f t="shared" si="191"/>
        <v>1.73</v>
      </c>
      <c r="AC267" s="407">
        <f t="shared" si="191"/>
        <v>10639.74</v>
      </c>
      <c r="AD267" s="407">
        <f t="shared" si="191"/>
        <v>0.72246731382458307</v>
      </c>
      <c r="AE267" s="407">
        <f t="shared" si="191"/>
        <v>33.127376425855516</v>
      </c>
      <c r="AF267" s="407">
        <f t="shared" si="191"/>
        <v>9.1999999999999993</v>
      </c>
      <c r="AG267" s="407">
        <f t="shared" si="191"/>
        <v>26.68</v>
      </c>
      <c r="AH267" s="407" t="str">
        <f t="shared" si="191"/>
        <v>-</v>
      </c>
      <c r="AI267" s="407">
        <f t="shared" si="191"/>
        <v>222.45286671924288</v>
      </c>
      <c r="AJ267" s="407">
        <f t="shared" si="191"/>
        <v>2.0252974786560318</v>
      </c>
      <c r="AK267" s="407">
        <f t="shared" si="191"/>
        <v>27.9</v>
      </c>
      <c r="AL267" s="407">
        <f t="shared" si="191"/>
        <v>10.91</v>
      </c>
      <c r="AM267" s="407">
        <f t="shared" si="191"/>
        <v>7.6</v>
      </c>
      <c r="AN267" s="407">
        <f t="shared" si="191"/>
        <v>71.48</v>
      </c>
      <c r="AO267" s="407">
        <f t="shared" si="191"/>
        <v>0.32721324226603643</v>
      </c>
      <c r="AP267" s="407">
        <f t="shared" si="191"/>
        <v>72.06</v>
      </c>
      <c r="AQ267" s="407">
        <f t="shared" si="191"/>
        <v>60.03448275862069</v>
      </c>
      <c r="AR267" s="407">
        <f t="shared" si="191"/>
        <v>3.78</v>
      </c>
      <c r="AS267" s="407">
        <f t="shared" si="191"/>
        <v>0.36536130905177233</v>
      </c>
      <c r="AT267" s="407">
        <f t="shared" si="191"/>
        <v>47.226220946261158</v>
      </c>
      <c r="AU267" s="327"/>
    </row>
    <row r="268" spans="1:47">
      <c r="A268" s="325" t="str">
        <f>'TQoL Indexes'!B28</f>
        <v>Cerknica</v>
      </c>
      <c r="B268" s="326">
        <f>'TQoL Indexes'!C28</f>
        <v>13</v>
      </c>
      <c r="C268" s="407">
        <f t="shared" ref="C268:AT268" si="192">IF(C$19&lt;&gt;"yes",C50,C704)</f>
        <v>69.687468392839079</v>
      </c>
      <c r="D268" s="407">
        <f t="shared" si="192"/>
        <v>95.6</v>
      </c>
      <c r="E268" s="407">
        <f t="shared" si="192"/>
        <v>102.2</v>
      </c>
      <c r="F268" s="407">
        <f t="shared" si="192"/>
        <v>81.262226758526836</v>
      </c>
      <c r="G268" s="407">
        <f t="shared" si="192"/>
        <v>87.07153185336395</v>
      </c>
      <c r="H268" s="407">
        <f t="shared" si="192"/>
        <v>0.3010299956639812</v>
      </c>
      <c r="I268" s="407">
        <f t="shared" si="192"/>
        <v>76.342425802024366</v>
      </c>
      <c r="J268" s="407">
        <f t="shared" si="192"/>
        <v>88.925746363868328</v>
      </c>
      <c r="K268" s="407">
        <f t="shared" si="192"/>
        <v>45.04</v>
      </c>
      <c r="L268" s="407">
        <f t="shared" si="192"/>
        <v>0.38830516217450894</v>
      </c>
      <c r="M268" s="407">
        <f t="shared" si="192"/>
        <v>1.651278013998144</v>
      </c>
      <c r="N268" s="407">
        <f t="shared" si="192"/>
        <v>1.8481891169913987</v>
      </c>
      <c r="O268" s="407">
        <f t="shared" si="192"/>
        <v>1.1847274597188893</v>
      </c>
      <c r="P268" s="407">
        <f t="shared" si="192"/>
        <v>73.675257293527267</v>
      </c>
      <c r="Q268" s="407" t="str">
        <f t="shared" si="192"/>
        <v>-</v>
      </c>
      <c r="R268" s="407" t="str">
        <f t="shared" si="192"/>
        <v>-</v>
      </c>
      <c r="S268" s="407">
        <f t="shared" si="192"/>
        <v>60.215053763440864</v>
      </c>
      <c r="T268" s="407">
        <f t="shared" si="192"/>
        <v>0.75571388537278639</v>
      </c>
      <c r="U268" s="407">
        <f t="shared" si="192"/>
        <v>69.12121127965348</v>
      </c>
      <c r="V268" s="407">
        <f t="shared" si="192"/>
        <v>6.4249531250261727E-2</v>
      </c>
      <c r="W268" s="407">
        <f t="shared" si="192"/>
        <v>99.998584814899999</v>
      </c>
      <c r="X268" s="407" t="str">
        <f t="shared" si="192"/>
        <v>-</v>
      </c>
      <c r="Y268" s="407">
        <f t="shared" si="192"/>
        <v>801.44</v>
      </c>
      <c r="Z268" s="407">
        <f t="shared" si="192"/>
        <v>5.37</v>
      </c>
      <c r="AA268" s="407">
        <f t="shared" si="192"/>
        <v>5.2389850339660857E-2</v>
      </c>
      <c r="AB268" s="407">
        <f t="shared" si="192"/>
        <v>1.58</v>
      </c>
      <c r="AC268" s="407">
        <f t="shared" si="192"/>
        <v>10183.75</v>
      </c>
      <c r="AD268" s="407">
        <f t="shared" si="192"/>
        <v>0.77231101652878242</v>
      </c>
      <c r="AE268" s="407">
        <f t="shared" si="192"/>
        <v>32.528054862842893</v>
      </c>
      <c r="AF268" s="407">
        <f t="shared" si="192"/>
        <v>12.5</v>
      </c>
      <c r="AG268" s="407">
        <f t="shared" si="192"/>
        <v>21.53</v>
      </c>
      <c r="AH268" s="407" t="str">
        <f t="shared" si="192"/>
        <v>-</v>
      </c>
      <c r="AI268" s="407">
        <f t="shared" si="192"/>
        <v>0</v>
      </c>
      <c r="AJ268" s="407">
        <f t="shared" si="192"/>
        <v>2.1966852761388771</v>
      </c>
      <c r="AK268" s="407">
        <f t="shared" si="192"/>
        <v>13.83</v>
      </c>
      <c r="AL268" s="407">
        <f t="shared" si="192"/>
        <v>14.05</v>
      </c>
      <c r="AM268" s="407">
        <f t="shared" si="192"/>
        <v>7.3</v>
      </c>
      <c r="AN268" s="407">
        <f t="shared" si="192"/>
        <v>70.66</v>
      </c>
      <c r="AO268" s="407">
        <f t="shared" si="192"/>
        <v>0.45957562752461073</v>
      </c>
      <c r="AP268" s="407">
        <f t="shared" si="192"/>
        <v>67.7</v>
      </c>
      <c r="AQ268" s="407">
        <f t="shared" si="192"/>
        <v>56.206896551724142</v>
      </c>
      <c r="AR268" s="407">
        <f t="shared" si="192"/>
        <v>3.85</v>
      </c>
      <c r="AS268" s="407">
        <f t="shared" si="192"/>
        <v>0.34478224240522104</v>
      </c>
      <c r="AT268" s="407">
        <f t="shared" si="192"/>
        <v>66.148305889493471</v>
      </c>
      <c r="AU268" s="327"/>
    </row>
    <row r="269" spans="1:47">
      <c r="A269" s="325" t="str">
        <f>'TQoL Indexes'!B29</f>
        <v>Cerkno</v>
      </c>
      <c r="B269" s="326">
        <f>'TQoL Indexes'!C29</f>
        <v>14</v>
      </c>
      <c r="C269" s="407">
        <f t="shared" ref="C269:AT269" si="193">IF(C$19&lt;&gt;"yes",C51,C705)</f>
        <v>0</v>
      </c>
      <c r="D269" s="407">
        <f t="shared" si="193"/>
        <v>100</v>
      </c>
      <c r="E269" s="407">
        <f t="shared" si="193"/>
        <v>527.9</v>
      </c>
      <c r="F269" s="407">
        <f t="shared" si="193"/>
        <v>53.968253968253968</v>
      </c>
      <c r="G269" s="407">
        <f t="shared" si="193"/>
        <v>56.283068783068778</v>
      </c>
      <c r="H269" s="407">
        <f t="shared" si="193"/>
        <v>0.3010299956639812</v>
      </c>
      <c r="I269" s="407">
        <f t="shared" si="193"/>
        <v>43.658536585365852</v>
      </c>
      <c r="J269" s="407">
        <f t="shared" si="193"/>
        <v>65.939153439153444</v>
      </c>
      <c r="K269" s="407">
        <f t="shared" si="193"/>
        <v>15.64</v>
      </c>
      <c r="L269" s="407">
        <f t="shared" si="193"/>
        <v>15.873959571938167</v>
      </c>
      <c r="M269" s="407">
        <f t="shared" si="193"/>
        <v>1.6580113966571124</v>
      </c>
      <c r="N269" s="407">
        <f t="shared" si="193"/>
        <v>1.8727388274726688</v>
      </c>
      <c r="O269" s="407">
        <f t="shared" si="193"/>
        <v>0.89533565823888406</v>
      </c>
      <c r="P269" s="407">
        <f t="shared" si="193"/>
        <v>34.038800705467374</v>
      </c>
      <c r="Q269" s="407" t="str">
        <f t="shared" si="193"/>
        <v>-</v>
      </c>
      <c r="R269" s="407" t="str">
        <f t="shared" si="193"/>
        <v>-</v>
      </c>
      <c r="S269" s="407">
        <f t="shared" si="193"/>
        <v>87.393489185055714</v>
      </c>
      <c r="T269" s="407">
        <f t="shared" si="193"/>
        <v>0.65306499226129133</v>
      </c>
      <c r="U269" s="407">
        <f t="shared" si="193"/>
        <v>69.719336717542475</v>
      </c>
      <c r="V269" s="407">
        <f t="shared" si="193"/>
        <v>1.4799993689225675E-3</v>
      </c>
      <c r="W269" s="407">
        <f t="shared" si="193"/>
        <v>17.693142287000001</v>
      </c>
      <c r="X269" s="407" t="str">
        <f t="shared" si="193"/>
        <v>-</v>
      </c>
      <c r="Y269" s="407">
        <f t="shared" si="193"/>
        <v>846.34</v>
      </c>
      <c r="Z269" s="407">
        <f t="shared" si="193"/>
        <v>3.49</v>
      </c>
      <c r="AA269" s="407">
        <f t="shared" si="193"/>
        <v>0</v>
      </c>
      <c r="AB269" s="407">
        <f t="shared" si="193"/>
        <v>2.2999999999999998</v>
      </c>
      <c r="AC269" s="407">
        <f t="shared" si="193"/>
        <v>10089.67</v>
      </c>
      <c r="AD269" s="407">
        <f t="shared" si="193"/>
        <v>0.56397704076082578</v>
      </c>
      <c r="AE269" s="407">
        <f t="shared" si="193"/>
        <v>26.448262085497404</v>
      </c>
      <c r="AF269" s="407">
        <f t="shared" si="193"/>
        <v>11.4</v>
      </c>
      <c r="AG269" s="407">
        <f t="shared" si="193"/>
        <v>18.829999999999998</v>
      </c>
      <c r="AH269" s="407" t="str">
        <f t="shared" si="193"/>
        <v>-</v>
      </c>
      <c r="AI269" s="407">
        <f t="shared" si="193"/>
        <v>150.91283158813263</v>
      </c>
      <c r="AJ269" s="407">
        <f t="shared" si="193"/>
        <v>1.8859921551255165</v>
      </c>
      <c r="AK269" s="407">
        <f t="shared" si="193"/>
        <v>17.12</v>
      </c>
      <c r="AL269" s="407">
        <f t="shared" si="193"/>
        <v>16.09</v>
      </c>
      <c r="AM269" s="407">
        <f t="shared" si="193"/>
        <v>7.6</v>
      </c>
      <c r="AN269" s="407">
        <f t="shared" si="193"/>
        <v>70.44</v>
      </c>
      <c r="AO269" s="407">
        <f t="shared" si="193"/>
        <v>0.40064315902399183</v>
      </c>
      <c r="AP269" s="407">
        <f t="shared" si="193"/>
        <v>40.409999999999997</v>
      </c>
      <c r="AQ269" s="407">
        <f t="shared" si="193"/>
        <v>51.216421692853523</v>
      </c>
      <c r="AR269" s="407">
        <f t="shared" si="193"/>
        <v>3.67</v>
      </c>
      <c r="AS269" s="407">
        <f t="shared" si="193"/>
        <v>-0.75752807340261652</v>
      </c>
      <c r="AT269" s="407">
        <f t="shared" si="193"/>
        <v>67.324464982822676</v>
      </c>
      <c r="AU269" s="327"/>
    </row>
    <row r="270" spans="1:47">
      <c r="A270" s="325" t="str">
        <f>'TQoL Indexes'!B30</f>
        <v>Cerkvenjak</v>
      </c>
      <c r="B270" s="326">
        <f>'TQoL Indexes'!C30</f>
        <v>153</v>
      </c>
      <c r="C270" s="407">
        <f t="shared" ref="C270:AT270" si="194">IF(C$19&lt;&gt;"yes",C52,C706)</f>
        <v>0</v>
      </c>
      <c r="D270" s="407">
        <f t="shared" si="194"/>
        <v>91.4</v>
      </c>
      <c r="E270" s="407">
        <f t="shared" si="194"/>
        <v>521.4</v>
      </c>
      <c r="F270" s="407">
        <f t="shared" si="194"/>
        <v>60.455580865603643</v>
      </c>
      <c r="G270" s="407">
        <f t="shared" si="194"/>
        <v>100</v>
      </c>
      <c r="H270" s="407">
        <f t="shared" si="194"/>
        <v>0.3010299956639812</v>
      </c>
      <c r="I270" s="407">
        <f t="shared" si="194"/>
        <v>46.419990389235942</v>
      </c>
      <c r="J270" s="407">
        <f t="shared" si="194"/>
        <v>97.403189066059227</v>
      </c>
      <c r="K270" s="407">
        <f t="shared" si="194"/>
        <v>0.16</v>
      </c>
      <c r="L270" s="407">
        <f t="shared" si="194"/>
        <v>9.5872170439414113</v>
      </c>
      <c r="M270" s="407">
        <f t="shared" si="194"/>
        <v>1.2041199826559248</v>
      </c>
      <c r="N270" s="407">
        <f t="shared" si="194"/>
        <v>1.6053050461411094</v>
      </c>
      <c r="O270" s="407">
        <f t="shared" si="194"/>
        <v>0.71677419354838712</v>
      </c>
      <c r="P270" s="407">
        <f t="shared" si="194"/>
        <v>67.243735763097945</v>
      </c>
      <c r="Q270" s="407" t="str">
        <f t="shared" si="194"/>
        <v>-</v>
      </c>
      <c r="R270" s="407" t="str">
        <f t="shared" si="194"/>
        <v>-</v>
      </c>
      <c r="S270" s="407">
        <f t="shared" si="194"/>
        <v>48.07692307692308</v>
      </c>
      <c r="T270" s="407">
        <f t="shared" si="194"/>
        <v>0.2027284013539182</v>
      </c>
      <c r="U270" s="407">
        <f t="shared" si="194"/>
        <v>32.049102937984998</v>
      </c>
      <c r="V270" s="407">
        <f t="shared" si="194"/>
        <v>8.0519533516450595E-2</v>
      </c>
      <c r="W270" s="407">
        <f t="shared" si="194"/>
        <v>42.087376484000004</v>
      </c>
      <c r="X270" s="407" t="str">
        <f t="shared" si="194"/>
        <v>-</v>
      </c>
      <c r="Y270" s="407">
        <f t="shared" si="194"/>
        <v>1445.22</v>
      </c>
      <c r="Z270" s="407">
        <f t="shared" si="194"/>
        <v>5.84</v>
      </c>
      <c r="AA270" s="407">
        <f t="shared" si="194"/>
        <v>4.8709206039941548E-2</v>
      </c>
      <c r="AB270" s="407">
        <f t="shared" si="194"/>
        <v>0.99</v>
      </c>
      <c r="AC270" s="407">
        <f t="shared" si="194"/>
        <v>7875.03</v>
      </c>
      <c r="AD270" s="407">
        <f t="shared" si="194"/>
        <v>0.77368381734867175</v>
      </c>
      <c r="AE270" s="407">
        <f t="shared" si="194"/>
        <v>17.765273311897108</v>
      </c>
      <c r="AF270" s="407">
        <f t="shared" si="194"/>
        <v>16.5</v>
      </c>
      <c r="AG270" s="407">
        <f t="shared" si="194"/>
        <v>16.010000000000002</v>
      </c>
      <c r="AH270" s="407" t="str">
        <f t="shared" si="194"/>
        <v>-</v>
      </c>
      <c r="AI270" s="407">
        <f t="shared" si="194"/>
        <v>0</v>
      </c>
      <c r="AJ270" s="407">
        <f t="shared" si="194"/>
        <v>1.7831179815274796</v>
      </c>
      <c r="AK270" s="407">
        <f t="shared" si="194"/>
        <v>30.89</v>
      </c>
      <c r="AL270" s="407">
        <f t="shared" si="194"/>
        <v>12.91</v>
      </c>
      <c r="AM270" s="407">
        <f t="shared" si="194"/>
        <v>7.3</v>
      </c>
      <c r="AN270" s="407">
        <f t="shared" si="194"/>
        <v>56.5</v>
      </c>
      <c r="AO270" s="407">
        <f t="shared" si="194"/>
        <v>0.44371696267546362</v>
      </c>
      <c r="AP270" s="407">
        <f t="shared" si="194"/>
        <v>86.53</v>
      </c>
      <c r="AQ270" s="407">
        <f t="shared" si="194"/>
        <v>46.718844069837445</v>
      </c>
      <c r="AR270" s="407">
        <f t="shared" si="194"/>
        <v>3.57</v>
      </c>
      <c r="AS270" s="407">
        <f t="shared" si="194"/>
        <v>0.92416966000596579</v>
      </c>
      <c r="AT270" s="407">
        <f t="shared" si="194"/>
        <v>29.043680616832162</v>
      </c>
      <c r="AU270" s="327"/>
    </row>
    <row r="271" spans="1:47">
      <c r="A271" s="325" t="str">
        <f>'TQoL Indexes'!B31</f>
        <v>Cirkulane</v>
      </c>
      <c r="B271" s="326">
        <f>'TQoL Indexes'!C31</f>
        <v>196</v>
      </c>
      <c r="C271" s="407">
        <f t="shared" ref="C271:AT271" si="195">IF(C$19&lt;&gt;"yes",C53,C707)</f>
        <v>83.1</v>
      </c>
      <c r="D271" s="407">
        <f t="shared" si="195"/>
        <v>72</v>
      </c>
      <c r="E271" s="407">
        <f t="shared" si="195"/>
        <v>521.4</v>
      </c>
      <c r="F271" s="407">
        <f t="shared" si="195"/>
        <v>0</v>
      </c>
      <c r="G271" s="407">
        <f t="shared" si="195"/>
        <v>89.89273927392739</v>
      </c>
      <c r="H271" s="407">
        <f t="shared" si="195"/>
        <v>0.3010299956639812</v>
      </c>
      <c r="I271" s="407">
        <f t="shared" si="195"/>
        <v>55.760738659173029</v>
      </c>
      <c r="J271" s="407">
        <f t="shared" si="195"/>
        <v>69.471947194719476</v>
      </c>
      <c r="K271" s="407">
        <f t="shared" si="195"/>
        <v>0</v>
      </c>
      <c r="L271" s="407">
        <f t="shared" si="195"/>
        <v>24.40711462450593</v>
      </c>
      <c r="M271" s="407">
        <f t="shared" si="195"/>
        <v>1.2041199826559248</v>
      </c>
      <c r="N271" s="407">
        <f t="shared" si="195"/>
        <v>1.5797835966168101</v>
      </c>
      <c r="O271" s="407">
        <f t="shared" si="195"/>
        <v>0.40054759898904801</v>
      </c>
      <c r="P271" s="407">
        <f t="shared" si="195"/>
        <v>45.049504950495049</v>
      </c>
      <c r="Q271" s="407" t="str">
        <f t="shared" si="195"/>
        <v>-</v>
      </c>
      <c r="R271" s="407" t="str">
        <f t="shared" si="195"/>
        <v>-</v>
      </c>
      <c r="S271" s="407">
        <f t="shared" si="195"/>
        <v>42.337002540220148</v>
      </c>
      <c r="T271" s="407">
        <f t="shared" si="195"/>
        <v>0.50416335202959572</v>
      </c>
      <c r="U271" s="407">
        <f t="shared" si="195"/>
        <v>44.225889384036307</v>
      </c>
      <c r="V271" s="407">
        <f t="shared" si="195"/>
        <v>0.68981812532622677</v>
      </c>
      <c r="W271" s="407">
        <f t="shared" si="195"/>
        <v>88.903133589899994</v>
      </c>
      <c r="X271" s="407" t="str">
        <f t="shared" si="195"/>
        <v>-</v>
      </c>
      <c r="Y271" s="407">
        <f t="shared" si="195"/>
        <v>1080.96</v>
      </c>
      <c r="Z271" s="407">
        <f t="shared" si="195"/>
        <v>5.8</v>
      </c>
      <c r="AA271" s="407">
        <f t="shared" si="195"/>
        <v>0</v>
      </c>
      <c r="AB271" s="407">
        <f t="shared" si="195"/>
        <v>0.62</v>
      </c>
      <c r="AC271" s="407">
        <f t="shared" si="195"/>
        <v>9208.2099999999991</v>
      </c>
      <c r="AD271" s="407">
        <f t="shared" si="195"/>
        <v>0.93775436157316172</v>
      </c>
      <c r="AE271" s="407">
        <f t="shared" si="195"/>
        <v>14.000000000000002</v>
      </c>
      <c r="AF271" s="407">
        <f t="shared" si="195"/>
        <v>16.5</v>
      </c>
      <c r="AG271" s="407">
        <f t="shared" si="195"/>
        <v>16.11</v>
      </c>
      <c r="AH271" s="407" t="str">
        <f t="shared" si="195"/>
        <v>-</v>
      </c>
      <c r="AI271" s="407">
        <f t="shared" si="195"/>
        <v>39.378871379897781</v>
      </c>
      <c r="AJ271" s="407">
        <f t="shared" si="195"/>
        <v>1.546931887848362</v>
      </c>
      <c r="AK271" s="407">
        <f t="shared" si="195"/>
        <v>57.66</v>
      </c>
      <c r="AL271" s="407">
        <f t="shared" si="195"/>
        <v>14.89</v>
      </c>
      <c r="AM271" s="407">
        <f t="shared" si="195"/>
        <v>7.3</v>
      </c>
      <c r="AN271" s="407">
        <f t="shared" si="195"/>
        <v>46.38</v>
      </c>
      <c r="AO271" s="407">
        <f t="shared" si="195"/>
        <v>0.44371696267546362</v>
      </c>
      <c r="AP271" s="407">
        <f t="shared" si="195"/>
        <v>67.099999999999994</v>
      </c>
      <c r="AQ271" s="407">
        <f t="shared" si="195"/>
        <v>43.061440677966104</v>
      </c>
      <c r="AR271" s="407">
        <f t="shared" si="195"/>
        <v>3.57</v>
      </c>
      <c r="AS271" s="407">
        <f t="shared" si="195"/>
        <v>0.83829331788938488</v>
      </c>
      <c r="AT271" s="407">
        <f t="shared" si="195"/>
        <v>34.894323683862432</v>
      </c>
      <c r="AU271" s="327"/>
    </row>
    <row r="272" spans="1:47">
      <c r="A272" s="325" t="str">
        <f>'TQoL Indexes'!B32</f>
        <v>Črenšovci</v>
      </c>
      <c r="B272" s="326">
        <f>'TQoL Indexes'!C32</f>
        <v>15</v>
      </c>
      <c r="C272" s="407">
        <f t="shared" ref="C272:AT272" si="196">IF(C$19&lt;&gt;"yes",C54,C708)</f>
        <v>96.32</v>
      </c>
      <c r="D272" s="407">
        <f t="shared" si="196"/>
        <v>110.4</v>
      </c>
      <c r="E272" s="407">
        <f t="shared" si="196"/>
        <v>416.1</v>
      </c>
      <c r="F272" s="407">
        <f t="shared" si="196"/>
        <v>0</v>
      </c>
      <c r="G272" s="407">
        <f t="shared" si="196"/>
        <v>100</v>
      </c>
      <c r="H272" s="407">
        <f t="shared" si="196"/>
        <v>0.3010299956639812</v>
      </c>
      <c r="I272" s="407">
        <f t="shared" si="196"/>
        <v>42.87143571785893</v>
      </c>
      <c r="J272" s="407">
        <f t="shared" si="196"/>
        <v>100</v>
      </c>
      <c r="K272" s="407">
        <f t="shared" si="196"/>
        <v>53.6</v>
      </c>
      <c r="L272" s="407">
        <f t="shared" si="196"/>
        <v>0.21929824561403508</v>
      </c>
      <c r="M272" s="407">
        <f t="shared" si="196"/>
        <v>1.3560258571931227</v>
      </c>
      <c r="N272" s="407">
        <f t="shared" si="196"/>
        <v>1.6148972160331345</v>
      </c>
      <c r="O272" s="407">
        <f t="shared" si="196"/>
        <v>0.24375469336670838</v>
      </c>
      <c r="P272" s="407">
        <f t="shared" si="196"/>
        <v>77.311133200795226</v>
      </c>
      <c r="Q272" s="407" t="str">
        <f t="shared" si="196"/>
        <v>-</v>
      </c>
      <c r="R272" s="407" t="str">
        <f t="shared" si="196"/>
        <v>-</v>
      </c>
      <c r="S272" s="407">
        <f t="shared" si="196"/>
        <v>50.530570995452251</v>
      </c>
      <c r="T272" s="407">
        <f t="shared" si="196"/>
        <v>0.56514872926682469</v>
      </c>
      <c r="U272" s="407">
        <f t="shared" si="196"/>
        <v>34.073639455899993</v>
      </c>
      <c r="V272" s="407">
        <f t="shared" si="196"/>
        <v>0.14944154392845432</v>
      </c>
      <c r="W272" s="407">
        <f t="shared" si="196"/>
        <v>65.6490778302</v>
      </c>
      <c r="X272" s="407" t="str">
        <f t="shared" si="196"/>
        <v>-</v>
      </c>
      <c r="Y272" s="407">
        <f t="shared" si="196"/>
        <v>1084.81</v>
      </c>
      <c r="Z272" s="407">
        <f t="shared" si="196"/>
        <v>5.41</v>
      </c>
      <c r="AA272" s="407">
        <f t="shared" si="196"/>
        <v>7.829348669373723E-2</v>
      </c>
      <c r="AB272" s="407">
        <f t="shared" si="196"/>
        <v>1.0900000000000001</v>
      </c>
      <c r="AC272" s="407">
        <f t="shared" si="196"/>
        <v>8435.5</v>
      </c>
      <c r="AD272" s="407">
        <f t="shared" si="196"/>
        <v>1.1625142148677401</v>
      </c>
      <c r="AE272" s="407">
        <f t="shared" si="196"/>
        <v>21.367134449977364</v>
      </c>
      <c r="AF272" s="407">
        <f t="shared" si="196"/>
        <v>15.1</v>
      </c>
      <c r="AG272" s="407">
        <f t="shared" si="196"/>
        <v>20.61</v>
      </c>
      <c r="AH272" s="407" t="str">
        <f t="shared" si="196"/>
        <v>-</v>
      </c>
      <c r="AI272" s="407">
        <f t="shared" si="196"/>
        <v>0</v>
      </c>
      <c r="AJ272" s="407">
        <f t="shared" si="196"/>
        <v>2.0837173024195876</v>
      </c>
      <c r="AK272" s="407">
        <f t="shared" si="196"/>
        <v>9.6999999999999993</v>
      </c>
      <c r="AL272" s="407">
        <f t="shared" si="196"/>
        <v>17.32</v>
      </c>
      <c r="AM272" s="407">
        <f t="shared" si="196"/>
        <v>6.9</v>
      </c>
      <c r="AN272" s="407">
        <f t="shared" si="196"/>
        <v>57.72</v>
      </c>
      <c r="AO272" s="407">
        <f t="shared" si="196"/>
        <v>0.31951798866635717</v>
      </c>
      <c r="AP272" s="407">
        <f t="shared" si="196"/>
        <v>78.19</v>
      </c>
      <c r="AQ272" s="407">
        <f t="shared" si="196"/>
        <v>51.484848484848492</v>
      </c>
      <c r="AR272" s="407">
        <f t="shared" si="196"/>
        <v>3.72</v>
      </c>
      <c r="AS272" s="407">
        <f t="shared" si="196"/>
        <v>1.4039568774108449</v>
      </c>
      <c r="AT272" s="407">
        <f t="shared" si="196"/>
        <v>28.155696483072877</v>
      </c>
      <c r="AU272" s="327"/>
    </row>
    <row r="273" spans="1:47">
      <c r="A273" s="325" t="str">
        <f>'TQoL Indexes'!B33</f>
        <v>Črna na Koroškem</v>
      </c>
      <c r="B273" s="326">
        <f>'TQoL Indexes'!C33</f>
        <v>16</v>
      </c>
      <c r="C273" s="407">
        <f t="shared" ref="C273:AT273" si="197">IF(C$19&lt;&gt;"yes",C55,C709)</f>
        <v>75.2</v>
      </c>
      <c r="D273" s="407">
        <f t="shared" si="197"/>
        <v>79.8</v>
      </c>
      <c r="E273" s="407">
        <f t="shared" si="197"/>
        <v>373.5</v>
      </c>
      <c r="F273" s="407">
        <f t="shared" si="197"/>
        <v>27.258663366336634</v>
      </c>
      <c r="G273" s="407">
        <f t="shared" si="197"/>
        <v>82.920792079207914</v>
      </c>
      <c r="H273" s="407">
        <f t="shared" si="197"/>
        <v>0.3010299956639812</v>
      </c>
      <c r="I273" s="407">
        <f t="shared" si="197"/>
        <v>69.714285714285722</v>
      </c>
      <c r="J273" s="407">
        <f t="shared" si="197"/>
        <v>86.045792079207914</v>
      </c>
      <c r="K273" s="407">
        <f t="shared" si="197"/>
        <v>0.35</v>
      </c>
      <c r="L273" s="407">
        <f t="shared" si="197"/>
        <v>20.391271632806621</v>
      </c>
      <c r="M273" s="407">
        <f t="shared" si="197"/>
        <v>1.4517864355242902</v>
      </c>
      <c r="N273" s="407">
        <f t="shared" si="197"/>
        <v>1.7656685547590141</v>
      </c>
      <c r="O273" s="407">
        <f t="shared" si="197"/>
        <v>0.59076734943442377</v>
      </c>
      <c r="P273" s="407">
        <f t="shared" si="197"/>
        <v>76.577970297029708</v>
      </c>
      <c r="Q273" s="407" t="str">
        <f t="shared" si="197"/>
        <v>-</v>
      </c>
      <c r="R273" s="407" t="str">
        <f t="shared" si="197"/>
        <v>-</v>
      </c>
      <c r="S273" s="407">
        <f t="shared" si="197"/>
        <v>30.478512648582747</v>
      </c>
      <c r="T273" s="407">
        <f t="shared" si="197"/>
        <v>0.91850883251046389</v>
      </c>
      <c r="U273" s="407">
        <f t="shared" si="197"/>
        <v>88.899144895162493</v>
      </c>
      <c r="V273" s="407">
        <f t="shared" si="197"/>
        <v>-0.33181539495160378</v>
      </c>
      <c r="W273" s="407">
        <f t="shared" si="197"/>
        <v>65.274166319499997</v>
      </c>
      <c r="X273" s="407" t="str">
        <f t="shared" si="197"/>
        <v>-</v>
      </c>
      <c r="Y273" s="407">
        <f t="shared" si="197"/>
        <v>1093.3</v>
      </c>
      <c r="Z273" s="407">
        <f t="shared" si="197"/>
        <v>5.55</v>
      </c>
      <c r="AA273" s="407">
        <f t="shared" si="197"/>
        <v>8.8967971530249101E-2</v>
      </c>
      <c r="AB273" s="407">
        <f t="shared" si="197"/>
        <v>1.1599999999999999</v>
      </c>
      <c r="AC273" s="407">
        <f t="shared" si="197"/>
        <v>10520.4</v>
      </c>
      <c r="AD273" s="407">
        <f t="shared" si="197"/>
        <v>0.91352043751580059</v>
      </c>
      <c r="AE273" s="407">
        <f t="shared" si="197"/>
        <v>17.425431711145997</v>
      </c>
      <c r="AF273" s="407">
        <f t="shared" si="197"/>
        <v>17.7</v>
      </c>
      <c r="AG273" s="407">
        <f t="shared" si="197"/>
        <v>19.34</v>
      </c>
      <c r="AH273" s="407" t="str">
        <f t="shared" si="197"/>
        <v>-</v>
      </c>
      <c r="AI273" s="407">
        <f t="shared" si="197"/>
        <v>326.73277491669188</v>
      </c>
      <c r="AJ273" s="407">
        <f t="shared" si="197"/>
        <v>1.8557613113083022</v>
      </c>
      <c r="AK273" s="407">
        <f t="shared" si="197"/>
        <v>62.48</v>
      </c>
      <c r="AL273" s="407">
        <f t="shared" si="197"/>
        <v>15.25</v>
      </c>
      <c r="AM273" s="407">
        <f t="shared" si="197"/>
        <v>6.8</v>
      </c>
      <c r="AN273" s="407">
        <f t="shared" si="197"/>
        <v>62.39</v>
      </c>
      <c r="AO273" s="407">
        <f t="shared" si="197"/>
        <v>0.37637931486742965</v>
      </c>
      <c r="AP273" s="407">
        <f t="shared" si="197"/>
        <v>74.16</v>
      </c>
      <c r="AQ273" s="407">
        <f t="shared" si="197"/>
        <v>59.112933283637716</v>
      </c>
      <c r="AR273" s="407">
        <f t="shared" si="197"/>
        <v>3.6</v>
      </c>
      <c r="AS273" s="407">
        <f t="shared" si="197"/>
        <v>-0.79507323653970052</v>
      </c>
      <c r="AT273" s="407">
        <f t="shared" si="197"/>
        <v>85.975066313265458</v>
      </c>
      <c r="AU273" s="327"/>
    </row>
    <row r="274" spans="1:47">
      <c r="A274" s="325" t="str">
        <f>'TQoL Indexes'!B34</f>
        <v>Črnomelj</v>
      </c>
      <c r="B274" s="326">
        <f>'TQoL Indexes'!C34</f>
        <v>17</v>
      </c>
      <c r="C274" s="407">
        <f t="shared" ref="C274:AT274" si="198">IF(C$19&lt;&gt;"yes",C56,C710)</f>
        <v>60.7</v>
      </c>
      <c r="D274" s="407">
        <f t="shared" si="198"/>
        <v>90.6</v>
      </c>
      <c r="E274" s="407">
        <f t="shared" si="198"/>
        <v>250.2</v>
      </c>
      <c r="F274" s="407">
        <f t="shared" si="198"/>
        <v>65.126573523308892</v>
      </c>
      <c r="G274" s="407">
        <f t="shared" si="198"/>
        <v>88.705215105823768</v>
      </c>
      <c r="H274" s="407">
        <f t="shared" si="198"/>
        <v>0.47712125471966244</v>
      </c>
      <c r="I274" s="407">
        <f t="shared" si="198"/>
        <v>68.646294247787608</v>
      </c>
      <c r="J274" s="407">
        <f t="shared" si="198"/>
        <v>88.732881449716416</v>
      </c>
      <c r="K274" s="407">
        <f t="shared" si="198"/>
        <v>76.47</v>
      </c>
      <c r="L274" s="407">
        <f t="shared" si="198"/>
        <v>1.565059144676979</v>
      </c>
      <c r="M274" s="407">
        <f t="shared" si="198"/>
        <v>1.711807229041191</v>
      </c>
      <c r="N274" s="407">
        <f t="shared" si="198"/>
        <v>1.8686444383948257</v>
      </c>
      <c r="O274" s="407">
        <f t="shared" si="198"/>
        <v>1.3468850398100294</v>
      </c>
      <c r="P274" s="407">
        <f t="shared" si="198"/>
        <v>58.784064185917828</v>
      </c>
      <c r="Q274" s="407" t="str">
        <f t="shared" si="198"/>
        <v>-</v>
      </c>
      <c r="R274" s="407" t="str">
        <f t="shared" si="198"/>
        <v>-</v>
      </c>
      <c r="S274" s="407">
        <f t="shared" si="198"/>
        <v>153.77088138673378</v>
      </c>
      <c r="T274" s="407">
        <f t="shared" si="198"/>
        <v>0.52490336490476397</v>
      </c>
      <c r="U274" s="407">
        <f t="shared" si="198"/>
        <v>73.83293156133422</v>
      </c>
      <c r="V274" s="407">
        <f t="shared" si="198"/>
        <v>0.28115721855127751</v>
      </c>
      <c r="W274" s="407">
        <f t="shared" si="198"/>
        <v>60.603819009399999</v>
      </c>
      <c r="X274" s="407" t="str">
        <f t="shared" si="198"/>
        <v>-</v>
      </c>
      <c r="Y274" s="407">
        <f t="shared" si="198"/>
        <v>1040.95</v>
      </c>
      <c r="Z274" s="407">
        <f t="shared" si="198"/>
        <v>5.61</v>
      </c>
      <c r="AA274" s="407">
        <f t="shared" si="198"/>
        <v>6.9044084648047774E-2</v>
      </c>
      <c r="AB274" s="407">
        <f t="shared" si="198"/>
        <v>1.53</v>
      </c>
      <c r="AC274" s="407">
        <f t="shared" si="198"/>
        <v>9369.4599999999991</v>
      </c>
      <c r="AD274" s="407">
        <f t="shared" si="198"/>
        <v>1.0865035790805202</v>
      </c>
      <c r="AE274" s="407">
        <f t="shared" si="198"/>
        <v>24.022135580430135</v>
      </c>
      <c r="AF274" s="407">
        <f t="shared" si="198"/>
        <v>9.6999999999999993</v>
      </c>
      <c r="AG274" s="407">
        <f t="shared" si="198"/>
        <v>21.19</v>
      </c>
      <c r="AH274" s="407" t="str">
        <f t="shared" si="198"/>
        <v>-</v>
      </c>
      <c r="AI274" s="407">
        <f t="shared" si="198"/>
        <v>336.90511649058982</v>
      </c>
      <c r="AJ274" s="407">
        <f t="shared" si="198"/>
        <v>1.8998096455474174</v>
      </c>
      <c r="AK274" s="407">
        <f t="shared" si="198"/>
        <v>10.8</v>
      </c>
      <c r="AL274" s="407">
        <f t="shared" si="198"/>
        <v>14.98</v>
      </c>
      <c r="AM274" s="407">
        <f t="shared" si="198"/>
        <v>7.6</v>
      </c>
      <c r="AN274" s="407">
        <f t="shared" si="198"/>
        <v>63.66</v>
      </c>
      <c r="AO274" s="407">
        <f t="shared" si="198"/>
        <v>0.24265882485557949</v>
      </c>
      <c r="AP274" s="407">
        <f t="shared" si="198"/>
        <v>62.46</v>
      </c>
      <c r="AQ274" s="407">
        <f t="shared" si="198"/>
        <v>49.805917363926504</v>
      </c>
      <c r="AR274" s="407">
        <f t="shared" si="198"/>
        <v>3.57</v>
      </c>
      <c r="AS274" s="407">
        <f t="shared" si="198"/>
        <v>0.66708814793379001</v>
      </c>
      <c r="AT274" s="407">
        <f t="shared" si="198"/>
        <v>70.699757437472726</v>
      </c>
      <c r="AU274" s="327"/>
    </row>
    <row r="275" spans="1:47">
      <c r="A275" s="325" t="str">
        <f>'TQoL Indexes'!B35</f>
        <v>Destrnik</v>
      </c>
      <c r="B275" s="326">
        <f>'TQoL Indexes'!C35</f>
        <v>18</v>
      </c>
      <c r="C275" s="407">
        <f t="shared" ref="C275:AT275" si="199">IF(C$19&lt;&gt;"yes",C57,C711)</f>
        <v>49.792531120331951</v>
      </c>
      <c r="D275" s="407">
        <f t="shared" si="199"/>
        <v>87.2</v>
      </c>
      <c r="E275" s="407">
        <f t="shared" si="199"/>
        <v>521.4</v>
      </c>
      <c r="F275" s="407">
        <f t="shared" si="199"/>
        <v>20.727548313755211</v>
      </c>
      <c r="G275" s="407">
        <f t="shared" si="199"/>
        <v>91.966654035619555</v>
      </c>
      <c r="H275" s="407">
        <f t="shared" si="199"/>
        <v>0.3010299956639812</v>
      </c>
      <c r="I275" s="407">
        <f t="shared" si="199"/>
        <v>84.009269988412512</v>
      </c>
      <c r="J275" s="407">
        <f t="shared" si="199"/>
        <v>97.991663508904892</v>
      </c>
      <c r="K275" s="407">
        <f t="shared" si="199"/>
        <v>35.36</v>
      </c>
      <c r="L275" s="407">
        <f t="shared" si="199"/>
        <v>5.3911205073995774</v>
      </c>
      <c r="M275" s="407">
        <f t="shared" si="199"/>
        <v>1.0086001717619175</v>
      </c>
      <c r="N275" s="407">
        <f t="shared" si="199"/>
        <v>1.4132997640812519</v>
      </c>
      <c r="O275" s="407">
        <f t="shared" si="199"/>
        <v>0.34359848484848488</v>
      </c>
      <c r="P275" s="407">
        <f t="shared" si="199"/>
        <v>45.850701023114816</v>
      </c>
      <c r="Q275" s="407" t="str">
        <f t="shared" si="199"/>
        <v>-</v>
      </c>
      <c r="R275" s="407" t="str">
        <f t="shared" si="199"/>
        <v>-</v>
      </c>
      <c r="S275" s="407">
        <f t="shared" si="199"/>
        <v>38.211692777990066</v>
      </c>
      <c r="T275" s="407">
        <f t="shared" si="199"/>
        <v>0.50416335202959572</v>
      </c>
      <c r="U275" s="407">
        <f t="shared" si="199"/>
        <v>31.912146990158703</v>
      </c>
      <c r="V275" s="407">
        <f t="shared" si="199"/>
        <v>-6.7794851734735817E-2</v>
      </c>
      <c r="W275" s="407">
        <f t="shared" si="199"/>
        <v>0.150353428618</v>
      </c>
      <c r="X275" s="407" t="str">
        <f t="shared" si="199"/>
        <v>-</v>
      </c>
      <c r="Y275" s="407">
        <f t="shared" si="199"/>
        <v>1241.3599999999999</v>
      </c>
      <c r="Z275" s="407">
        <f t="shared" si="199"/>
        <v>6.13</v>
      </c>
      <c r="AA275" s="407">
        <f t="shared" si="199"/>
        <v>3.8566855644259324E-2</v>
      </c>
      <c r="AB275" s="407">
        <f t="shared" si="199"/>
        <v>1.05</v>
      </c>
      <c r="AC275" s="407">
        <f t="shared" si="199"/>
        <v>8935.2999999999993</v>
      </c>
      <c r="AD275" s="407">
        <f t="shared" si="199"/>
        <v>0.88573156589778423</v>
      </c>
      <c r="AE275" s="407">
        <f t="shared" si="199"/>
        <v>20.248203788373612</v>
      </c>
      <c r="AF275" s="407">
        <f t="shared" si="199"/>
        <v>16.5</v>
      </c>
      <c r="AG275" s="407">
        <f t="shared" si="199"/>
        <v>18.079999999999998</v>
      </c>
      <c r="AH275" s="407" t="str">
        <f t="shared" si="199"/>
        <v>-</v>
      </c>
      <c r="AI275" s="407">
        <f t="shared" si="199"/>
        <v>250.33319783197834</v>
      </c>
      <c r="AJ275" s="407">
        <f t="shared" si="199"/>
        <v>1.7992827780234395</v>
      </c>
      <c r="AK275" s="407">
        <f t="shared" si="199"/>
        <v>39.299999999999997</v>
      </c>
      <c r="AL275" s="407">
        <f t="shared" si="199"/>
        <v>15.91</v>
      </c>
      <c r="AM275" s="407">
        <f t="shared" si="199"/>
        <v>7.3</v>
      </c>
      <c r="AN275" s="407">
        <f t="shared" si="199"/>
        <v>57.44</v>
      </c>
      <c r="AO275" s="407">
        <f t="shared" si="199"/>
        <v>0.44371696267546362</v>
      </c>
      <c r="AP275" s="407">
        <f t="shared" si="199"/>
        <v>65.8</v>
      </c>
      <c r="AQ275" s="407">
        <f t="shared" si="199"/>
        <v>54.392523364485982</v>
      </c>
      <c r="AR275" s="407">
        <f t="shared" si="199"/>
        <v>3.57</v>
      </c>
      <c r="AS275" s="407">
        <f t="shared" si="199"/>
        <v>1.2297418326554626</v>
      </c>
      <c r="AT275" s="407">
        <f t="shared" si="199"/>
        <v>29.455714095115709</v>
      </c>
      <c r="AU275" s="327"/>
    </row>
    <row r="276" spans="1:47">
      <c r="A276" s="325" t="str">
        <f>'TQoL Indexes'!B36</f>
        <v>Divača</v>
      </c>
      <c r="B276" s="326">
        <f>'TQoL Indexes'!C36</f>
        <v>19</v>
      </c>
      <c r="C276" s="407">
        <f t="shared" ref="C276:AT276" si="200">IF(C$19&lt;&gt;"yes",C58,C712)</f>
        <v>55.965992377601879</v>
      </c>
      <c r="D276" s="407">
        <f t="shared" si="200"/>
        <v>93.3</v>
      </c>
      <c r="E276" s="407">
        <f t="shared" si="200"/>
        <v>564.79999999999995</v>
      </c>
      <c r="F276" s="407">
        <f t="shared" si="200"/>
        <v>26.492622020431327</v>
      </c>
      <c r="G276" s="407">
        <f t="shared" si="200"/>
        <v>80.09080590238365</v>
      </c>
      <c r="H276" s="407">
        <f t="shared" si="200"/>
        <v>0.3010299956639812</v>
      </c>
      <c r="I276" s="407">
        <f t="shared" si="200"/>
        <v>57.034039514401336</v>
      </c>
      <c r="J276" s="407">
        <f t="shared" si="200"/>
        <v>95.232690124858109</v>
      </c>
      <c r="K276" s="407">
        <f t="shared" si="200"/>
        <v>46.56</v>
      </c>
      <c r="L276" s="407">
        <f t="shared" si="200"/>
        <v>0</v>
      </c>
      <c r="M276" s="407">
        <f t="shared" si="200"/>
        <v>1.2900346113625181</v>
      </c>
      <c r="N276" s="407">
        <f t="shared" si="200"/>
        <v>1.7267272090265722</v>
      </c>
      <c r="O276" s="407">
        <f t="shared" si="200"/>
        <v>0.83325499412455939</v>
      </c>
      <c r="P276" s="407">
        <f t="shared" si="200"/>
        <v>65.175936435868337</v>
      </c>
      <c r="Q276" s="407" t="str">
        <f t="shared" si="200"/>
        <v>-</v>
      </c>
      <c r="R276" s="407" t="str">
        <f t="shared" si="200"/>
        <v>-</v>
      </c>
      <c r="S276" s="407">
        <f t="shared" si="200"/>
        <v>238.37902264600714</v>
      </c>
      <c r="T276" s="407">
        <f t="shared" si="200"/>
        <v>0.5282967577649581</v>
      </c>
      <c r="U276" s="407">
        <f t="shared" si="200"/>
        <v>69.013434697899797</v>
      </c>
      <c r="V276" s="407">
        <f t="shared" si="200"/>
        <v>0.30419039975707568</v>
      </c>
      <c r="W276" s="407">
        <f t="shared" si="200"/>
        <v>50.626963562500002</v>
      </c>
      <c r="X276" s="407" t="str">
        <f t="shared" si="200"/>
        <v>-</v>
      </c>
      <c r="Y276" s="407">
        <f t="shared" si="200"/>
        <v>925.56</v>
      </c>
      <c r="Z276" s="407">
        <f t="shared" si="200"/>
        <v>4.78</v>
      </c>
      <c r="AA276" s="407">
        <f t="shared" si="200"/>
        <v>0.254816656308266</v>
      </c>
      <c r="AB276" s="407">
        <f t="shared" si="200"/>
        <v>1.07</v>
      </c>
      <c r="AC276" s="407">
        <f t="shared" si="200"/>
        <v>10282.11</v>
      </c>
      <c r="AD276" s="407">
        <f t="shared" si="200"/>
        <v>0.8997389463777572</v>
      </c>
      <c r="AE276" s="407">
        <f t="shared" si="200"/>
        <v>27.618277395875456</v>
      </c>
      <c r="AF276" s="407">
        <f t="shared" si="200"/>
        <v>15.8</v>
      </c>
      <c r="AG276" s="407">
        <f t="shared" si="200"/>
        <v>19.059999999999999</v>
      </c>
      <c r="AH276" s="407" t="str">
        <f t="shared" si="200"/>
        <v>-</v>
      </c>
      <c r="AI276" s="407">
        <f t="shared" si="200"/>
        <v>0</v>
      </c>
      <c r="AJ276" s="407">
        <f t="shared" si="200"/>
        <v>1.9209799848380948</v>
      </c>
      <c r="AK276" s="407">
        <f t="shared" si="200"/>
        <v>28.48</v>
      </c>
      <c r="AL276" s="407">
        <f t="shared" si="200"/>
        <v>13.72</v>
      </c>
      <c r="AM276" s="407">
        <f t="shared" si="200"/>
        <v>7.5</v>
      </c>
      <c r="AN276" s="407">
        <f t="shared" si="200"/>
        <v>68.52</v>
      </c>
      <c r="AO276" s="407">
        <f t="shared" si="200"/>
        <v>0.15717989721986575</v>
      </c>
      <c r="AP276" s="407">
        <f t="shared" si="200"/>
        <v>55.11</v>
      </c>
      <c r="AQ276" s="407">
        <f t="shared" si="200"/>
        <v>48.670886075949369</v>
      </c>
      <c r="AR276" s="407">
        <f t="shared" si="200"/>
        <v>3.85</v>
      </c>
      <c r="AS276" s="407">
        <f t="shared" si="200"/>
        <v>-7.5157911601208452E-2</v>
      </c>
      <c r="AT276" s="407">
        <f t="shared" si="200"/>
        <v>65.405953260707435</v>
      </c>
      <c r="AU276" s="327"/>
    </row>
    <row r="277" spans="1:47">
      <c r="A277" s="325" t="str">
        <f>'TQoL Indexes'!B37</f>
        <v>Dobje</v>
      </c>
      <c r="B277" s="326">
        <f>'TQoL Indexes'!C37</f>
        <v>154</v>
      </c>
      <c r="C277" s="407" t="str">
        <f t="shared" ref="C277:AT277" si="201">IF(C$19&lt;&gt;"yes",C59,C713)</f>
        <v>-</v>
      </c>
      <c r="D277" s="407">
        <f t="shared" si="201"/>
        <v>89.3</v>
      </c>
      <c r="E277" s="407">
        <f t="shared" si="201"/>
        <v>388.9</v>
      </c>
      <c r="F277" s="407">
        <f t="shared" si="201"/>
        <v>0</v>
      </c>
      <c r="G277" s="407">
        <f t="shared" si="201"/>
        <v>96.303901437371664</v>
      </c>
      <c r="H277" s="407">
        <f t="shared" si="201"/>
        <v>0.3010299956639812</v>
      </c>
      <c r="I277" s="407">
        <f t="shared" si="201"/>
        <v>57.056451612903224</v>
      </c>
      <c r="J277" s="407">
        <f t="shared" si="201"/>
        <v>95.687885010266939</v>
      </c>
      <c r="K277" s="407">
        <f t="shared" si="201"/>
        <v>0</v>
      </c>
      <c r="L277" s="407">
        <f t="shared" si="201"/>
        <v>0</v>
      </c>
      <c r="M277" s="407">
        <f t="shared" si="201"/>
        <v>1.146128035678238</v>
      </c>
      <c r="N277" s="407">
        <f t="shared" si="201"/>
        <v>1.5717088318086876</v>
      </c>
      <c r="O277" s="407">
        <f t="shared" si="201"/>
        <v>0</v>
      </c>
      <c r="P277" s="407">
        <f t="shared" si="201"/>
        <v>2.7720739219712529</v>
      </c>
      <c r="Q277" s="407" t="str">
        <f t="shared" si="201"/>
        <v>-</v>
      </c>
      <c r="R277" s="407" t="str">
        <f t="shared" si="201"/>
        <v>-</v>
      </c>
      <c r="S277" s="407">
        <f t="shared" si="201"/>
        <v>103.62694300518135</v>
      </c>
      <c r="T277" s="407">
        <f t="shared" si="201"/>
        <v>0.60478005781518274</v>
      </c>
      <c r="U277" s="407">
        <f t="shared" si="201"/>
        <v>36.982482348540998</v>
      </c>
      <c r="V277" s="407">
        <f t="shared" si="201"/>
        <v>0.12873241167060012</v>
      </c>
      <c r="W277" s="407">
        <f t="shared" si="201"/>
        <v>0.41826530570999998</v>
      </c>
      <c r="X277" s="407" t="str">
        <f t="shared" si="201"/>
        <v>-</v>
      </c>
      <c r="Y277" s="407">
        <f t="shared" si="201"/>
        <v>1354.95</v>
      </c>
      <c r="Z277" s="407">
        <f t="shared" si="201"/>
        <v>7.39</v>
      </c>
      <c r="AA277" s="407">
        <f t="shared" si="201"/>
        <v>0</v>
      </c>
      <c r="AB277" s="407">
        <f t="shared" si="201"/>
        <v>1.43</v>
      </c>
      <c r="AC277" s="407">
        <f t="shared" si="201"/>
        <v>9293.2000000000007</v>
      </c>
      <c r="AD277" s="407">
        <f t="shared" si="201"/>
        <v>0.80885410848139061</v>
      </c>
      <c r="AE277" s="407">
        <f t="shared" si="201"/>
        <v>24.767225325884542</v>
      </c>
      <c r="AF277" s="407">
        <f t="shared" si="201"/>
        <v>12.4</v>
      </c>
      <c r="AG277" s="407">
        <f t="shared" si="201"/>
        <v>22.25</v>
      </c>
      <c r="AH277" s="407" t="str">
        <f t="shared" si="201"/>
        <v>-</v>
      </c>
      <c r="AI277" s="407">
        <f t="shared" si="201"/>
        <v>0</v>
      </c>
      <c r="AJ277" s="407">
        <f t="shared" si="201"/>
        <v>2.0013110077728951</v>
      </c>
      <c r="AK277" s="407">
        <f t="shared" si="201"/>
        <v>60.06</v>
      </c>
      <c r="AL277" s="407">
        <f t="shared" si="201"/>
        <v>16.59</v>
      </c>
      <c r="AM277" s="407">
        <f t="shared" si="201"/>
        <v>7.3</v>
      </c>
      <c r="AN277" s="407">
        <f t="shared" si="201"/>
        <v>63.53</v>
      </c>
      <c r="AO277" s="407">
        <f t="shared" si="201"/>
        <v>0.42442125335254272</v>
      </c>
      <c r="AP277" s="407">
        <f t="shared" si="201"/>
        <v>77.47</v>
      </c>
      <c r="AQ277" s="407">
        <f t="shared" si="201"/>
        <v>44.33617539585871</v>
      </c>
      <c r="AR277" s="407">
        <f t="shared" si="201"/>
        <v>3.58</v>
      </c>
      <c r="AS277" s="407">
        <f t="shared" si="201"/>
        <v>0.20436822754691142</v>
      </c>
      <c r="AT277" s="407">
        <f t="shared" si="201"/>
        <v>31.73959957455223</v>
      </c>
      <c r="AU277" s="327"/>
    </row>
    <row r="278" spans="1:47">
      <c r="A278" s="325" t="str">
        <f>'TQoL Indexes'!B38</f>
        <v>Dobrepolje</v>
      </c>
      <c r="B278" s="326">
        <f>'TQoL Indexes'!C38</f>
        <v>20</v>
      </c>
      <c r="C278" s="407">
        <f t="shared" ref="C278:AT278" si="202">IF(C$19&lt;&gt;"yes",C60,C714)</f>
        <v>22.096420745069395</v>
      </c>
      <c r="D278" s="407">
        <f t="shared" si="202"/>
        <v>104.3</v>
      </c>
      <c r="E278" s="407">
        <f t="shared" si="202"/>
        <v>572.20000000000005</v>
      </c>
      <c r="F278" s="407">
        <f t="shared" si="202"/>
        <v>0</v>
      </c>
      <c r="G278" s="407">
        <f t="shared" si="202"/>
        <v>85.546875</v>
      </c>
      <c r="H278" s="407">
        <f t="shared" si="202"/>
        <v>0.3010299956639812</v>
      </c>
      <c r="I278" s="407">
        <f t="shared" si="202"/>
        <v>61.233933161953722</v>
      </c>
      <c r="J278" s="407">
        <f t="shared" si="202"/>
        <v>47.447916666666664</v>
      </c>
      <c r="K278" s="407">
        <f t="shared" si="202"/>
        <v>69.489999999999995</v>
      </c>
      <c r="L278" s="407">
        <f t="shared" si="202"/>
        <v>1.5753938484621155</v>
      </c>
      <c r="M278" s="407">
        <f t="shared" si="202"/>
        <v>1.4232458739368079</v>
      </c>
      <c r="N278" s="407">
        <f t="shared" si="202"/>
        <v>1.7427251313046983</v>
      </c>
      <c r="O278" s="407">
        <f t="shared" si="202"/>
        <v>0.18235747303543914</v>
      </c>
      <c r="P278" s="407">
        <f t="shared" si="202"/>
        <v>69.401041666666657</v>
      </c>
      <c r="Q278" s="407" t="str">
        <f t="shared" si="202"/>
        <v>-</v>
      </c>
      <c r="R278" s="407" t="str">
        <f t="shared" si="202"/>
        <v>-</v>
      </c>
      <c r="S278" s="407">
        <f t="shared" si="202"/>
        <v>26.055237102657632</v>
      </c>
      <c r="T278" s="407">
        <f t="shared" si="202"/>
        <v>0.76006678635160985</v>
      </c>
      <c r="U278" s="407">
        <f t="shared" si="202"/>
        <v>77.808245175796671</v>
      </c>
      <c r="V278" s="407">
        <f t="shared" si="202"/>
        <v>-8.5236475523439215E-2</v>
      </c>
      <c r="W278" s="407">
        <f t="shared" si="202"/>
        <v>99.997735727700004</v>
      </c>
      <c r="X278" s="407" t="str">
        <f t="shared" si="202"/>
        <v>-</v>
      </c>
      <c r="Y278" s="407">
        <f t="shared" si="202"/>
        <v>1065.6600000000001</v>
      </c>
      <c r="Z278" s="407">
        <f t="shared" si="202"/>
        <v>7.11</v>
      </c>
      <c r="AA278" s="407">
        <f t="shared" si="202"/>
        <v>0.10245114361089055</v>
      </c>
      <c r="AB278" s="407">
        <f t="shared" si="202"/>
        <v>2.4900000000000002</v>
      </c>
      <c r="AC278" s="407">
        <f t="shared" si="202"/>
        <v>10025.1</v>
      </c>
      <c r="AD278" s="407">
        <f t="shared" si="202"/>
        <v>0.81625577671579319</v>
      </c>
      <c r="AE278" s="407">
        <f t="shared" si="202"/>
        <v>25.023696682464454</v>
      </c>
      <c r="AF278" s="407">
        <f t="shared" si="202"/>
        <v>9.8000000000000007</v>
      </c>
      <c r="AG278" s="407">
        <f t="shared" si="202"/>
        <v>20.36</v>
      </c>
      <c r="AH278" s="407" t="str">
        <f t="shared" si="202"/>
        <v>-</v>
      </c>
      <c r="AI278" s="407">
        <f t="shared" si="202"/>
        <v>17.785502989342344</v>
      </c>
      <c r="AJ278" s="407">
        <f t="shared" si="202"/>
        <v>2.5846716891991726</v>
      </c>
      <c r="AK278" s="407">
        <f t="shared" si="202"/>
        <v>16.739999999999998</v>
      </c>
      <c r="AL278" s="407">
        <f t="shared" si="202"/>
        <v>14.3</v>
      </c>
      <c r="AM278" s="407">
        <f t="shared" si="202"/>
        <v>7.5</v>
      </c>
      <c r="AN278" s="407">
        <f t="shared" si="202"/>
        <v>64.12</v>
      </c>
      <c r="AO278" s="407">
        <f t="shared" si="202"/>
        <v>1.1632368395806769</v>
      </c>
      <c r="AP278" s="407">
        <f t="shared" si="202"/>
        <v>70.28</v>
      </c>
      <c r="AQ278" s="407">
        <f t="shared" si="202"/>
        <v>59.578030810448759</v>
      </c>
      <c r="AR278" s="407">
        <f t="shared" si="202"/>
        <v>3.69</v>
      </c>
      <c r="AS278" s="407">
        <f t="shared" si="202"/>
        <v>-0.18096032602737208</v>
      </c>
      <c r="AT278" s="407">
        <f t="shared" si="202"/>
        <v>76.637563451595611</v>
      </c>
      <c r="AU278" s="327"/>
    </row>
    <row r="279" spans="1:47">
      <c r="A279" s="325" t="str">
        <f>'TQoL Indexes'!B39</f>
        <v>Dobrna</v>
      </c>
      <c r="B279" s="326">
        <f>'TQoL Indexes'!C39</f>
        <v>155</v>
      </c>
      <c r="C279" s="407">
        <f t="shared" ref="C279:AT279" si="203">IF(C$19&lt;&gt;"yes",C61,C715)</f>
        <v>98.403707518022657</v>
      </c>
      <c r="D279" s="407">
        <f t="shared" si="203"/>
        <v>85.8</v>
      </c>
      <c r="E279" s="407">
        <f t="shared" si="203"/>
        <v>388.9</v>
      </c>
      <c r="F279" s="407">
        <f t="shared" si="203"/>
        <v>0</v>
      </c>
      <c r="G279" s="407">
        <f t="shared" si="203"/>
        <v>89.892008639308855</v>
      </c>
      <c r="H279" s="407">
        <f t="shared" si="203"/>
        <v>0.3010299956639812</v>
      </c>
      <c r="I279" s="407">
        <f t="shared" si="203"/>
        <v>54.111405835543771</v>
      </c>
      <c r="J279" s="407">
        <f t="shared" si="203"/>
        <v>91.61987041036717</v>
      </c>
      <c r="K279" s="407">
        <f t="shared" si="203"/>
        <v>0</v>
      </c>
      <c r="L279" s="407">
        <f t="shared" si="203"/>
        <v>0</v>
      </c>
      <c r="M279" s="407">
        <f t="shared" si="203"/>
        <v>1.3053513694466237</v>
      </c>
      <c r="N279" s="407">
        <f t="shared" si="203"/>
        <v>1.8034571156484138</v>
      </c>
      <c r="O279" s="407">
        <f t="shared" si="203"/>
        <v>0.97969656403391348</v>
      </c>
      <c r="P279" s="407">
        <f t="shared" si="203"/>
        <v>57.149028077753783</v>
      </c>
      <c r="Q279" s="407" t="str">
        <f t="shared" si="203"/>
        <v>-</v>
      </c>
      <c r="R279" s="407" t="str">
        <f t="shared" si="203"/>
        <v>-</v>
      </c>
      <c r="S279" s="407">
        <f t="shared" si="203"/>
        <v>44.642857142857139</v>
      </c>
      <c r="T279" s="407">
        <f t="shared" si="203"/>
        <v>0.4941989913280197</v>
      </c>
      <c r="U279" s="407">
        <f t="shared" si="203"/>
        <v>61.419740021213002</v>
      </c>
      <c r="V279" s="407">
        <f t="shared" si="203"/>
        <v>-0.33867686350130177</v>
      </c>
      <c r="W279" s="407">
        <f t="shared" si="203"/>
        <v>21.916734186300001</v>
      </c>
      <c r="X279" s="407" t="str">
        <f t="shared" si="203"/>
        <v>-</v>
      </c>
      <c r="Y279" s="407">
        <f t="shared" si="203"/>
        <v>1148.45</v>
      </c>
      <c r="Z279" s="407">
        <f t="shared" si="203"/>
        <v>6.3</v>
      </c>
      <c r="AA279" s="407">
        <f t="shared" si="203"/>
        <v>1.1311193557144151E-2</v>
      </c>
      <c r="AB279" s="407">
        <f t="shared" si="203"/>
        <v>1.35</v>
      </c>
      <c r="AC279" s="407">
        <f t="shared" si="203"/>
        <v>9547.34</v>
      </c>
      <c r="AD279" s="407">
        <f t="shared" si="203"/>
        <v>0.87547586436056557</v>
      </c>
      <c r="AE279" s="407">
        <f t="shared" si="203"/>
        <v>24.56556082148499</v>
      </c>
      <c r="AF279" s="407">
        <f t="shared" si="203"/>
        <v>12.4</v>
      </c>
      <c r="AG279" s="407">
        <f t="shared" si="203"/>
        <v>18.579999999999998</v>
      </c>
      <c r="AH279" s="407" t="str">
        <f t="shared" si="203"/>
        <v>-</v>
      </c>
      <c r="AI279" s="407">
        <f t="shared" si="203"/>
        <v>123.33537145429986</v>
      </c>
      <c r="AJ279" s="407">
        <f t="shared" si="203"/>
        <v>1.8709654044936754</v>
      </c>
      <c r="AK279" s="407">
        <f t="shared" si="203"/>
        <v>29.45</v>
      </c>
      <c r="AL279" s="407">
        <f t="shared" si="203"/>
        <v>13.22</v>
      </c>
      <c r="AM279" s="407">
        <f t="shared" si="203"/>
        <v>7.3</v>
      </c>
      <c r="AN279" s="407">
        <f t="shared" si="203"/>
        <v>64.760000000000005</v>
      </c>
      <c r="AO279" s="407">
        <f t="shared" si="203"/>
        <v>0.42442125335254272</v>
      </c>
      <c r="AP279" s="407">
        <f t="shared" si="203"/>
        <v>59.18</v>
      </c>
      <c r="AQ279" s="407">
        <f t="shared" si="203"/>
        <v>53.589598643301294</v>
      </c>
      <c r="AR279" s="407">
        <f t="shared" si="203"/>
        <v>3.58</v>
      </c>
      <c r="AS279" s="407">
        <f t="shared" si="203"/>
        <v>0.29882964102036147</v>
      </c>
      <c r="AT279" s="407">
        <f t="shared" si="203"/>
        <v>60.1067785537197</v>
      </c>
      <c r="AU279" s="327"/>
    </row>
    <row r="280" spans="1:47">
      <c r="A280" s="325" t="str">
        <f>'TQoL Indexes'!B40</f>
        <v>Dobrova - Polhov Gradec</v>
      </c>
      <c r="B280" s="326">
        <f>'TQoL Indexes'!C40</f>
        <v>21</v>
      </c>
      <c r="C280" s="407">
        <f t="shared" ref="C280:AT280" si="204">IF(C$19&lt;&gt;"yes",C62,C716)</f>
        <v>53.868312757201643</v>
      </c>
      <c r="D280" s="407">
        <f t="shared" si="204"/>
        <v>107.7</v>
      </c>
      <c r="E280" s="407">
        <f t="shared" si="204"/>
        <v>572.20000000000005</v>
      </c>
      <c r="F280" s="407">
        <f t="shared" si="204"/>
        <v>19.334349593495933</v>
      </c>
      <c r="G280" s="407">
        <f t="shared" si="204"/>
        <v>81.072154471544707</v>
      </c>
      <c r="H280" s="407">
        <f t="shared" si="204"/>
        <v>0.3010299956639812</v>
      </c>
      <c r="I280" s="407">
        <f t="shared" si="204"/>
        <v>79.492162197175801</v>
      </c>
      <c r="J280" s="407">
        <f t="shared" si="204"/>
        <v>67.784552845528452</v>
      </c>
      <c r="K280" s="407">
        <f t="shared" si="204"/>
        <v>16.829999999999998</v>
      </c>
      <c r="L280" s="407">
        <f t="shared" si="204"/>
        <v>10.329757647993642</v>
      </c>
      <c r="M280" s="407">
        <f t="shared" si="204"/>
        <v>1.3636119798921444</v>
      </c>
      <c r="N280" s="407">
        <f t="shared" si="204"/>
        <v>1.6444385894678386</v>
      </c>
      <c r="O280" s="407">
        <f t="shared" si="204"/>
        <v>0.39693486590038313</v>
      </c>
      <c r="P280" s="407">
        <f t="shared" si="204"/>
        <v>60.696138211382113</v>
      </c>
      <c r="Q280" s="407" t="str">
        <f t="shared" si="204"/>
        <v>-</v>
      </c>
      <c r="R280" s="407" t="str">
        <f t="shared" si="204"/>
        <v>-</v>
      </c>
      <c r="S280" s="407">
        <f t="shared" si="204"/>
        <v>51.59958720330237</v>
      </c>
      <c r="T280" s="407">
        <f t="shared" si="204"/>
        <v>0.85266682862716758</v>
      </c>
      <c r="U280" s="407">
        <f t="shared" si="204"/>
        <v>68.407986665823003</v>
      </c>
      <c r="V280" s="407">
        <f t="shared" si="204"/>
        <v>-0.11168796798344212</v>
      </c>
      <c r="W280" s="407">
        <f t="shared" si="204"/>
        <v>57.232266080999999</v>
      </c>
      <c r="X280" s="407" t="str">
        <f t="shared" si="204"/>
        <v>-</v>
      </c>
      <c r="Y280" s="407">
        <f t="shared" si="204"/>
        <v>755.57</v>
      </c>
      <c r="Z280" s="407">
        <f t="shared" si="204"/>
        <v>4.45</v>
      </c>
      <c r="AA280" s="407">
        <f t="shared" si="204"/>
        <v>5.2622577716969467E-2</v>
      </c>
      <c r="AB280" s="407">
        <f t="shared" si="204"/>
        <v>1.88</v>
      </c>
      <c r="AC280" s="407">
        <f t="shared" si="204"/>
        <v>10380.530000000001</v>
      </c>
      <c r="AD280" s="407">
        <f t="shared" si="204"/>
        <v>0.65882939657289463</v>
      </c>
      <c r="AE280" s="407">
        <f t="shared" si="204"/>
        <v>34.820775420629111</v>
      </c>
      <c r="AF280" s="407">
        <f t="shared" si="204"/>
        <v>9.8000000000000007</v>
      </c>
      <c r="AG280" s="407">
        <f t="shared" si="204"/>
        <v>19.53</v>
      </c>
      <c r="AH280" s="407" t="str">
        <f t="shared" si="204"/>
        <v>-</v>
      </c>
      <c r="AI280" s="407">
        <f t="shared" si="204"/>
        <v>13.241551882460975</v>
      </c>
      <c r="AJ280" s="407">
        <f t="shared" si="204"/>
        <v>1.984312977917174</v>
      </c>
      <c r="AK280" s="407">
        <f t="shared" si="204"/>
        <v>15.46</v>
      </c>
      <c r="AL280" s="407">
        <f t="shared" si="204"/>
        <v>11.79</v>
      </c>
      <c r="AM280" s="407">
        <f t="shared" si="204"/>
        <v>7.5</v>
      </c>
      <c r="AN280" s="407">
        <f t="shared" si="204"/>
        <v>69.02</v>
      </c>
      <c r="AO280" s="407">
        <f t="shared" si="204"/>
        <v>1.1632368395806769</v>
      </c>
      <c r="AP280" s="407">
        <f t="shared" si="204"/>
        <v>61.86</v>
      </c>
      <c r="AQ280" s="407">
        <f t="shared" si="204"/>
        <v>60.275335876596451</v>
      </c>
      <c r="AR280" s="407">
        <f t="shared" si="204"/>
        <v>3.69</v>
      </c>
      <c r="AS280" s="407">
        <f t="shared" si="204"/>
        <v>0.13415603239540966</v>
      </c>
      <c r="AT280" s="407">
        <f t="shared" si="204"/>
        <v>66.993662445887281</v>
      </c>
      <c r="AU280" s="327"/>
    </row>
    <row r="281" spans="1:47">
      <c r="A281" s="325" t="str">
        <f>'TQoL Indexes'!B41</f>
        <v>Dobrovnik/Dobronak</v>
      </c>
      <c r="B281" s="326">
        <f>'TQoL Indexes'!C41</f>
        <v>156</v>
      </c>
      <c r="C281" s="407">
        <f t="shared" ref="C281:AT281" si="205">IF(C$19&lt;&gt;"yes",C63,C717)</f>
        <v>93.994995829858226</v>
      </c>
      <c r="D281" s="407">
        <f t="shared" si="205"/>
        <v>92.1</v>
      </c>
      <c r="E281" s="407">
        <f t="shared" si="205"/>
        <v>416.1</v>
      </c>
      <c r="F281" s="407">
        <f t="shared" si="205"/>
        <v>0</v>
      </c>
      <c r="G281" s="407">
        <f t="shared" si="205"/>
        <v>100</v>
      </c>
      <c r="H281" s="407">
        <f t="shared" si="205"/>
        <v>0.3010299956639812</v>
      </c>
      <c r="I281" s="407">
        <f t="shared" si="205"/>
        <v>86.087624903920059</v>
      </c>
      <c r="J281" s="407">
        <f t="shared" si="205"/>
        <v>100</v>
      </c>
      <c r="K281" s="407">
        <f t="shared" si="205"/>
        <v>0</v>
      </c>
      <c r="L281" s="407">
        <f t="shared" si="205"/>
        <v>0</v>
      </c>
      <c r="M281" s="407">
        <f t="shared" si="205"/>
        <v>1.3560258571931227</v>
      </c>
      <c r="N281" s="407">
        <f t="shared" si="205"/>
        <v>1.667452952889954</v>
      </c>
      <c r="O281" s="407">
        <f t="shared" si="205"/>
        <v>0.59890023566378636</v>
      </c>
      <c r="P281" s="407">
        <f t="shared" si="205"/>
        <v>97.921478060046184</v>
      </c>
      <c r="Q281" s="407" t="str">
        <f t="shared" si="205"/>
        <v>-</v>
      </c>
      <c r="R281" s="407" t="str">
        <f t="shared" si="205"/>
        <v>-</v>
      </c>
      <c r="S281" s="407">
        <f t="shared" si="205"/>
        <v>388.50038850038851</v>
      </c>
      <c r="T281" s="407">
        <f t="shared" si="205"/>
        <v>0.56514872926682469</v>
      </c>
      <c r="U281" s="407">
        <f t="shared" si="205"/>
        <v>35.298329201253992</v>
      </c>
      <c r="V281" s="407">
        <f t="shared" si="205"/>
        <v>-9.0459200165694836E-2</v>
      </c>
      <c r="W281" s="407">
        <f t="shared" si="205"/>
        <v>44.295724161099997</v>
      </c>
      <c r="X281" s="407" t="str">
        <f t="shared" si="205"/>
        <v>-</v>
      </c>
      <c r="Y281" s="407">
        <f t="shared" si="205"/>
        <v>936.59</v>
      </c>
      <c r="Z281" s="407">
        <f t="shared" si="205"/>
        <v>6.03</v>
      </c>
      <c r="AA281" s="407">
        <f t="shared" si="205"/>
        <v>8.8422216082011604E-2</v>
      </c>
      <c r="AB281" s="407">
        <f t="shared" si="205"/>
        <v>0.43</v>
      </c>
      <c r="AC281" s="407">
        <f t="shared" si="205"/>
        <v>8671.23</v>
      </c>
      <c r="AD281" s="407">
        <f t="shared" si="205"/>
        <v>1.1847955374532584</v>
      </c>
      <c r="AE281" s="407">
        <f t="shared" si="205"/>
        <v>22.131147540983605</v>
      </c>
      <c r="AF281" s="407">
        <f t="shared" si="205"/>
        <v>15.1</v>
      </c>
      <c r="AG281" s="407">
        <f t="shared" si="205"/>
        <v>19.53</v>
      </c>
      <c r="AH281" s="407" t="str">
        <f t="shared" si="205"/>
        <v>-</v>
      </c>
      <c r="AI281" s="407">
        <f t="shared" si="205"/>
        <v>19.194965116279068</v>
      </c>
      <c r="AJ281" s="407">
        <f t="shared" si="205"/>
        <v>1.9795630089284546</v>
      </c>
      <c r="AK281" s="407">
        <f t="shared" si="205"/>
        <v>0</v>
      </c>
      <c r="AL281" s="407">
        <f t="shared" si="205"/>
        <v>15.75</v>
      </c>
      <c r="AM281" s="407">
        <f t="shared" si="205"/>
        <v>6.9</v>
      </c>
      <c r="AN281" s="407">
        <f t="shared" si="205"/>
        <v>61.17</v>
      </c>
      <c r="AO281" s="407">
        <f t="shared" si="205"/>
        <v>0.31951798866635717</v>
      </c>
      <c r="AP281" s="407">
        <f t="shared" si="205"/>
        <v>74.150000000000006</v>
      </c>
      <c r="AQ281" s="407">
        <f t="shared" si="205"/>
        <v>45.609318996415773</v>
      </c>
      <c r="AR281" s="407">
        <f t="shared" si="205"/>
        <v>3.72</v>
      </c>
      <c r="AS281" s="407">
        <f t="shared" si="205"/>
        <v>0.48008825357014412</v>
      </c>
      <c r="AT281" s="407">
        <f t="shared" si="205"/>
        <v>32.379299969014177</v>
      </c>
      <c r="AU281" s="327"/>
    </row>
    <row r="282" spans="1:47">
      <c r="A282" s="325" t="str">
        <f>'TQoL Indexes'!B42</f>
        <v>Dol pri Ljubljani</v>
      </c>
      <c r="B282" s="326">
        <f>'TQoL Indexes'!C42</f>
        <v>22</v>
      </c>
      <c r="C282" s="407">
        <f t="shared" ref="C282:AT282" si="206">IF(C$19&lt;&gt;"yes",C64,C718)</f>
        <v>17.937701396348015</v>
      </c>
      <c r="D282" s="407">
        <f t="shared" si="206"/>
        <v>99</v>
      </c>
      <c r="E282" s="407">
        <f t="shared" si="206"/>
        <v>572.20000000000005</v>
      </c>
      <c r="F282" s="407">
        <f t="shared" si="206"/>
        <v>24.776400439353523</v>
      </c>
      <c r="G282" s="407">
        <f t="shared" si="206"/>
        <v>85.67393692138711</v>
      </c>
      <c r="H282" s="407">
        <f t="shared" si="206"/>
        <v>0.3010299956639812</v>
      </c>
      <c r="I282" s="407">
        <f t="shared" si="206"/>
        <v>84.095964410549726</v>
      </c>
      <c r="J282" s="407">
        <f t="shared" si="206"/>
        <v>100</v>
      </c>
      <c r="K282" s="407">
        <f t="shared" si="206"/>
        <v>98.93</v>
      </c>
      <c r="L282" s="407">
        <f t="shared" si="206"/>
        <v>0</v>
      </c>
      <c r="M282" s="407">
        <f t="shared" si="206"/>
        <v>1.2405492482825997</v>
      </c>
      <c r="N282" s="407">
        <f t="shared" si="206"/>
        <v>1.7701152947871017</v>
      </c>
      <c r="O282" s="407">
        <f t="shared" si="206"/>
        <v>0.3246080760095012</v>
      </c>
      <c r="P282" s="407">
        <f t="shared" si="206"/>
        <v>86.960615094931754</v>
      </c>
      <c r="Q282" s="407" t="str">
        <f t="shared" si="206"/>
        <v>-</v>
      </c>
      <c r="R282" s="407" t="str">
        <f t="shared" si="206"/>
        <v>-</v>
      </c>
      <c r="S282" s="407">
        <f t="shared" si="206"/>
        <v>63.542494042891185</v>
      </c>
      <c r="T282" s="407">
        <f t="shared" si="206"/>
        <v>0.85266682862716758</v>
      </c>
      <c r="U282" s="407">
        <f t="shared" si="206"/>
        <v>50.551051195573791</v>
      </c>
      <c r="V282" s="407">
        <f t="shared" si="206"/>
        <v>0.14745484697353839</v>
      </c>
      <c r="W282" s="407">
        <f t="shared" si="206"/>
        <v>43.046633595700001</v>
      </c>
      <c r="X282" s="407" t="str">
        <f t="shared" si="206"/>
        <v>-</v>
      </c>
      <c r="Y282" s="407">
        <f t="shared" si="206"/>
        <v>847.49</v>
      </c>
      <c r="Z282" s="407">
        <f t="shared" si="206"/>
        <v>5.52</v>
      </c>
      <c r="AA282" s="407">
        <f t="shared" si="206"/>
        <v>6.7483213550629279E-2</v>
      </c>
      <c r="AB282" s="407">
        <f t="shared" si="206"/>
        <v>1.99</v>
      </c>
      <c r="AC282" s="407">
        <f t="shared" si="206"/>
        <v>11211.76</v>
      </c>
      <c r="AD282" s="407">
        <f t="shared" si="206"/>
        <v>0.80125783696544273</v>
      </c>
      <c r="AE282" s="407">
        <f t="shared" si="206"/>
        <v>38.775510204081634</v>
      </c>
      <c r="AF282" s="407">
        <f t="shared" si="206"/>
        <v>9.8000000000000007</v>
      </c>
      <c r="AG282" s="407">
        <f t="shared" si="206"/>
        <v>26.63</v>
      </c>
      <c r="AH282" s="407" t="str">
        <f t="shared" si="206"/>
        <v>-</v>
      </c>
      <c r="AI282" s="407">
        <f t="shared" si="206"/>
        <v>98.771740335997393</v>
      </c>
      <c r="AJ282" s="407">
        <f t="shared" si="206"/>
        <v>1.9410374469182086</v>
      </c>
      <c r="AK282" s="407">
        <f t="shared" si="206"/>
        <v>18.649999999999999</v>
      </c>
      <c r="AL282" s="407">
        <f t="shared" si="206"/>
        <v>13.65</v>
      </c>
      <c r="AM282" s="407">
        <f t="shared" si="206"/>
        <v>7.5</v>
      </c>
      <c r="AN282" s="407">
        <f t="shared" si="206"/>
        <v>69.180000000000007</v>
      </c>
      <c r="AO282" s="407">
        <f t="shared" si="206"/>
        <v>1.1632368395806769</v>
      </c>
      <c r="AP282" s="407">
        <f t="shared" si="206"/>
        <v>59.48</v>
      </c>
      <c r="AQ282" s="407">
        <f t="shared" si="206"/>
        <v>58.724324324324328</v>
      </c>
      <c r="AR282" s="407">
        <f t="shared" si="206"/>
        <v>3.69</v>
      </c>
      <c r="AS282" s="407">
        <f t="shared" si="206"/>
        <v>0.6270358109665205</v>
      </c>
      <c r="AT282" s="407">
        <f t="shared" si="206"/>
        <v>44.208289098800336</v>
      </c>
      <c r="AU282" s="327"/>
    </row>
    <row r="283" spans="1:47">
      <c r="A283" s="325" t="str">
        <f>'TQoL Indexes'!B43</f>
        <v>Dolenjske Toplice</v>
      </c>
      <c r="B283" s="326">
        <f>'TQoL Indexes'!C43</f>
        <v>157</v>
      </c>
      <c r="C283" s="407">
        <f t="shared" ref="C283:AT283" si="207">IF(C$19&lt;&gt;"yes",C65,C719)</f>
        <v>67.7</v>
      </c>
      <c r="D283" s="407">
        <f t="shared" si="207"/>
        <v>102.1</v>
      </c>
      <c r="E283" s="407">
        <f t="shared" si="207"/>
        <v>250.2</v>
      </c>
      <c r="F283" s="407">
        <f t="shared" si="207"/>
        <v>0.16629711751662971</v>
      </c>
      <c r="G283" s="407">
        <f t="shared" si="207"/>
        <v>95.925720620842569</v>
      </c>
      <c r="H283" s="407">
        <f t="shared" si="207"/>
        <v>0.3010299956639812</v>
      </c>
      <c r="I283" s="407">
        <f t="shared" si="207"/>
        <v>82.885906040268452</v>
      </c>
      <c r="J283" s="407">
        <f t="shared" si="207"/>
        <v>92.350332594235027</v>
      </c>
      <c r="K283" s="407">
        <f t="shared" si="207"/>
        <v>97.18</v>
      </c>
      <c r="L283" s="407">
        <f t="shared" si="207"/>
        <v>0</v>
      </c>
      <c r="M283" s="407">
        <f t="shared" si="207"/>
        <v>1.3096301674258988</v>
      </c>
      <c r="N283" s="407">
        <f t="shared" si="207"/>
        <v>1.6222140229662954</v>
      </c>
      <c r="O283" s="407">
        <f t="shared" si="207"/>
        <v>0.32254901960784316</v>
      </c>
      <c r="P283" s="407">
        <f t="shared" si="207"/>
        <v>60.421286031042129</v>
      </c>
      <c r="Q283" s="407" t="str">
        <f t="shared" si="207"/>
        <v>-</v>
      </c>
      <c r="R283" s="407" t="str">
        <f t="shared" si="207"/>
        <v>-</v>
      </c>
      <c r="S283" s="407">
        <f t="shared" si="207"/>
        <v>28.368794326241133</v>
      </c>
      <c r="T283" s="407">
        <f t="shared" si="207"/>
        <v>0.58178614538620133</v>
      </c>
      <c r="U283" s="407">
        <f t="shared" si="207"/>
        <v>86.670587359533997</v>
      </c>
      <c r="V283" s="407">
        <f t="shared" si="207"/>
        <v>-0.48417843198549443</v>
      </c>
      <c r="W283" s="407">
        <f t="shared" si="207"/>
        <v>76.9146088273</v>
      </c>
      <c r="X283" s="407" t="str">
        <f t="shared" si="207"/>
        <v>-</v>
      </c>
      <c r="Y283" s="407">
        <f t="shared" si="207"/>
        <v>899.53</v>
      </c>
      <c r="Z283" s="407">
        <f t="shared" si="207"/>
        <v>6.04</v>
      </c>
      <c r="AA283" s="407">
        <f t="shared" si="207"/>
        <v>0.14908657202699557</v>
      </c>
      <c r="AB283" s="407">
        <f t="shared" si="207"/>
        <v>1.17</v>
      </c>
      <c r="AC283" s="407">
        <f t="shared" si="207"/>
        <v>10437.129999999999</v>
      </c>
      <c r="AD283" s="407">
        <f t="shared" si="207"/>
        <v>0.74142021368143585</v>
      </c>
      <c r="AE283" s="407">
        <f t="shared" si="207"/>
        <v>30.297029702970296</v>
      </c>
      <c r="AF283" s="407">
        <f t="shared" si="207"/>
        <v>9.6999999999999993</v>
      </c>
      <c r="AG283" s="407">
        <f t="shared" si="207"/>
        <v>17.809999999999999</v>
      </c>
      <c r="AH283" s="407" t="str">
        <f t="shared" si="207"/>
        <v>-</v>
      </c>
      <c r="AI283" s="407">
        <f t="shared" si="207"/>
        <v>0</v>
      </c>
      <c r="AJ283" s="407">
        <f t="shared" si="207"/>
        <v>1.9392879386602127</v>
      </c>
      <c r="AK283" s="407">
        <f t="shared" si="207"/>
        <v>10.6</v>
      </c>
      <c r="AL283" s="407">
        <f t="shared" si="207"/>
        <v>14.02</v>
      </c>
      <c r="AM283" s="407">
        <f t="shared" si="207"/>
        <v>7.6</v>
      </c>
      <c r="AN283" s="407">
        <f t="shared" si="207"/>
        <v>66.97</v>
      </c>
      <c r="AO283" s="407">
        <f t="shared" si="207"/>
        <v>0.24265882485557949</v>
      </c>
      <c r="AP283" s="407">
        <f t="shared" si="207"/>
        <v>67.739999999999995</v>
      </c>
      <c r="AQ283" s="407">
        <f t="shared" si="207"/>
        <v>52.208976157082752</v>
      </c>
      <c r="AR283" s="407">
        <f t="shared" si="207"/>
        <v>3.57</v>
      </c>
      <c r="AS283" s="407">
        <f t="shared" si="207"/>
        <v>0.29822311605747154</v>
      </c>
      <c r="AT283" s="407">
        <f t="shared" si="207"/>
        <v>85.556077524739479</v>
      </c>
      <c r="AU283" s="327"/>
    </row>
    <row r="284" spans="1:47">
      <c r="A284" s="325" t="str">
        <f>'TQoL Indexes'!B44</f>
        <v>Domžale</v>
      </c>
      <c r="B284" s="326">
        <f>'TQoL Indexes'!C44</f>
        <v>23</v>
      </c>
      <c r="C284" s="407">
        <f t="shared" ref="C284:AT284" si="208">IF(C$19&lt;&gt;"yes",C66,C720)</f>
        <v>94.892188986365085</v>
      </c>
      <c r="D284" s="407">
        <f t="shared" si="208"/>
        <v>96</v>
      </c>
      <c r="E284" s="407">
        <f t="shared" si="208"/>
        <v>572.20000000000005</v>
      </c>
      <c r="F284" s="407">
        <f t="shared" si="208"/>
        <v>95.54697140404528</v>
      </c>
      <c r="G284" s="407">
        <f t="shared" si="208"/>
        <v>99.399109394280799</v>
      </c>
      <c r="H284" s="407">
        <f t="shared" si="208"/>
        <v>0.6020599913279624</v>
      </c>
      <c r="I284" s="407">
        <f t="shared" si="208"/>
        <v>85.375547504461153</v>
      </c>
      <c r="J284" s="407">
        <f t="shared" si="208"/>
        <v>99.761253286120493</v>
      </c>
      <c r="K284" s="407">
        <f t="shared" si="208"/>
        <v>90.94</v>
      </c>
      <c r="L284" s="407">
        <f t="shared" si="208"/>
        <v>0.17432166136122479</v>
      </c>
      <c r="M284" s="407">
        <f t="shared" si="208"/>
        <v>1.4857214264815801</v>
      </c>
      <c r="N284" s="407">
        <f t="shared" si="208"/>
        <v>1.8680563618230415</v>
      </c>
      <c r="O284" s="407">
        <f t="shared" si="208"/>
        <v>1.5508185985592666</v>
      </c>
      <c r="P284" s="407">
        <f t="shared" si="208"/>
        <v>94.905842588121686</v>
      </c>
      <c r="Q284" s="407" t="str">
        <f t="shared" si="208"/>
        <v>-</v>
      </c>
      <c r="R284" s="407" t="str">
        <f t="shared" si="208"/>
        <v>-</v>
      </c>
      <c r="S284" s="407">
        <f t="shared" si="208"/>
        <v>16.470394465947461</v>
      </c>
      <c r="T284" s="407">
        <f t="shared" si="208"/>
        <v>0.85513624073850902</v>
      </c>
      <c r="U284" s="407">
        <f t="shared" si="208"/>
        <v>38.465247326249006</v>
      </c>
      <c r="V284" s="407">
        <f t="shared" si="208"/>
        <v>-4.0750911551780566E-2</v>
      </c>
      <c r="W284" s="407">
        <f t="shared" si="208"/>
        <v>14.723446727200001</v>
      </c>
      <c r="X284" s="407" t="str">
        <f t="shared" si="208"/>
        <v>-</v>
      </c>
      <c r="Y284" s="407">
        <f t="shared" si="208"/>
        <v>796.82</v>
      </c>
      <c r="Z284" s="407">
        <f t="shared" si="208"/>
        <v>5.28</v>
      </c>
      <c r="AA284" s="407">
        <f t="shared" si="208"/>
        <v>3.9615839544531031E-2</v>
      </c>
      <c r="AB284" s="407">
        <f t="shared" si="208"/>
        <v>1.95</v>
      </c>
      <c r="AC284" s="407">
        <f t="shared" si="208"/>
        <v>11030.32</v>
      </c>
      <c r="AD284" s="407">
        <f t="shared" si="208"/>
        <v>0.82507412879461062</v>
      </c>
      <c r="AE284" s="407">
        <f t="shared" si="208"/>
        <v>36.753999306621758</v>
      </c>
      <c r="AF284" s="407">
        <f t="shared" si="208"/>
        <v>9.8000000000000007</v>
      </c>
      <c r="AG284" s="407">
        <f t="shared" si="208"/>
        <v>24.92</v>
      </c>
      <c r="AH284" s="407" t="str">
        <f t="shared" si="208"/>
        <v>-</v>
      </c>
      <c r="AI284" s="407">
        <f t="shared" si="208"/>
        <v>0</v>
      </c>
      <c r="AJ284" s="407">
        <f t="shared" si="208"/>
        <v>1.9389518323640609</v>
      </c>
      <c r="AK284" s="407">
        <f t="shared" si="208"/>
        <v>19.010000000000002</v>
      </c>
      <c r="AL284" s="407">
        <f t="shared" si="208"/>
        <v>13.16</v>
      </c>
      <c r="AM284" s="407">
        <f t="shared" si="208"/>
        <v>7.5</v>
      </c>
      <c r="AN284" s="407">
        <f t="shared" si="208"/>
        <v>70.84</v>
      </c>
      <c r="AO284" s="407">
        <f t="shared" si="208"/>
        <v>1.1632368395806769</v>
      </c>
      <c r="AP284" s="407">
        <f t="shared" si="208"/>
        <v>66.150000000000006</v>
      </c>
      <c r="AQ284" s="407">
        <f t="shared" si="208"/>
        <v>55.462369529390223</v>
      </c>
      <c r="AR284" s="407">
        <f t="shared" si="208"/>
        <v>3.69</v>
      </c>
      <c r="AS284" s="407">
        <f t="shared" si="208"/>
        <v>0.94295094225578346</v>
      </c>
      <c r="AT284" s="407">
        <f t="shared" si="208"/>
        <v>35.365055556696973</v>
      </c>
      <c r="AU284" s="327"/>
    </row>
    <row r="285" spans="1:47">
      <c r="A285" s="325" t="str">
        <f>'TQoL Indexes'!B45</f>
        <v>Dornava</v>
      </c>
      <c r="B285" s="326">
        <f>'TQoL Indexes'!C45</f>
        <v>24</v>
      </c>
      <c r="C285" s="407">
        <f t="shared" ref="C285:AT285" si="209">IF(C$19&lt;&gt;"yes",C67,C721)</f>
        <v>89.70650786899192</v>
      </c>
      <c r="D285" s="407">
        <f t="shared" si="209"/>
        <v>93.5</v>
      </c>
      <c r="E285" s="407">
        <f t="shared" si="209"/>
        <v>521.4</v>
      </c>
      <c r="F285" s="407">
        <f t="shared" si="209"/>
        <v>44.613259668508285</v>
      </c>
      <c r="G285" s="407">
        <f t="shared" si="209"/>
        <v>84.703038674033152</v>
      </c>
      <c r="H285" s="407">
        <f t="shared" si="209"/>
        <v>0.3010299956639812</v>
      </c>
      <c r="I285" s="407">
        <f t="shared" si="209"/>
        <v>65.06849315068493</v>
      </c>
      <c r="J285" s="407">
        <f t="shared" si="209"/>
        <v>69.026243093922659</v>
      </c>
      <c r="K285" s="407">
        <f t="shared" si="209"/>
        <v>52.46</v>
      </c>
      <c r="L285" s="407">
        <f t="shared" si="209"/>
        <v>2.1739130434782608</v>
      </c>
      <c r="M285" s="407">
        <f t="shared" si="209"/>
        <v>1.271841606536499</v>
      </c>
      <c r="N285" s="407">
        <f t="shared" si="209"/>
        <v>1.808885867359812</v>
      </c>
      <c r="O285" s="407">
        <f t="shared" si="209"/>
        <v>0.35817869415807557</v>
      </c>
      <c r="P285" s="407">
        <f t="shared" si="209"/>
        <v>61.912983425414367</v>
      </c>
      <c r="Q285" s="407" t="str">
        <f t="shared" si="209"/>
        <v>-</v>
      </c>
      <c r="R285" s="407" t="str">
        <f t="shared" si="209"/>
        <v>-</v>
      </c>
      <c r="S285" s="407">
        <f t="shared" si="209"/>
        <v>0</v>
      </c>
      <c r="T285" s="407">
        <f t="shared" si="209"/>
        <v>0.50416335202959572</v>
      </c>
      <c r="U285" s="407">
        <f t="shared" si="209"/>
        <v>28.939868344433002</v>
      </c>
      <c r="V285" s="407">
        <f t="shared" si="209"/>
        <v>-0.19107405676812589</v>
      </c>
      <c r="W285" s="407">
        <f t="shared" si="209"/>
        <v>4.6939491848700001</v>
      </c>
      <c r="X285" s="407" t="str">
        <f t="shared" si="209"/>
        <v>-</v>
      </c>
      <c r="Y285" s="407">
        <f t="shared" si="209"/>
        <v>1044.3399999999999</v>
      </c>
      <c r="Z285" s="407">
        <f t="shared" si="209"/>
        <v>5.62</v>
      </c>
      <c r="AA285" s="407">
        <f t="shared" si="209"/>
        <v>0.24045893304936281</v>
      </c>
      <c r="AB285" s="407">
        <f t="shared" si="209"/>
        <v>1.43</v>
      </c>
      <c r="AC285" s="407">
        <f t="shared" si="209"/>
        <v>9242.11</v>
      </c>
      <c r="AD285" s="407">
        <f t="shared" si="209"/>
        <v>0.84648286274048645</v>
      </c>
      <c r="AE285" s="407">
        <f t="shared" si="209"/>
        <v>19.591141396933562</v>
      </c>
      <c r="AF285" s="407">
        <f t="shared" si="209"/>
        <v>16.5</v>
      </c>
      <c r="AG285" s="407">
        <f t="shared" si="209"/>
        <v>17.57</v>
      </c>
      <c r="AH285" s="407" t="str">
        <f t="shared" si="209"/>
        <v>-</v>
      </c>
      <c r="AI285" s="407">
        <f t="shared" si="209"/>
        <v>11.613396617190197</v>
      </c>
      <c r="AJ285" s="407">
        <f t="shared" si="209"/>
        <v>1.8551076261173263</v>
      </c>
      <c r="AK285" s="407">
        <f t="shared" si="209"/>
        <v>20.6</v>
      </c>
      <c r="AL285" s="407">
        <f t="shared" si="209"/>
        <v>15.13</v>
      </c>
      <c r="AM285" s="407">
        <f t="shared" si="209"/>
        <v>7.3</v>
      </c>
      <c r="AN285" s="407">
        <f t="shared" si="209"/>
        <v>54.33</v>
      </c>
      <c r="AO285" s="407">
        <f t="shared" si="209"/>
        <v>0.44371696267546362</v>
      </c>
      <c r="AP285" s="407">
        <f t="shared" si="209"/>
        <v>75.47</v>
      </c>
      <c r="AQ285" s="407">
        <f t="shared" si="209"/>
        <v>47.08276797829037</v>
      </c>
      <c r="AR285" s="407">
        <f t="shared" si="209"/>
        <v>3.57</v>
      </c>
      <c r="AS285" s="407">
        <f t="shared" si="209"/>
        <v>0.23687774581493365</v>
      </c>
      <c r="AT285" s="407">
        <f t="shared" si="209"/>
        <v>26.209179133432656</v>
      </c>
      <c r="AU285" s="327"/>
    </row>
    <row r="286" spans="1:47">
      <c r="A286" s="325" t="str">
        <f>'TQoL Indexes'!B46</f>
        <v>Dravograd</v>
      </c>
      <c r="B286" s="326">
        <f>'TQoL Indexes'!C46</f>
        <v>25</v>
      </c>
      <c r="C286" s="407">
        <f t="shared" ref="C286:AT286" si="210">IF(C$19&lt;&gt;"yes",C68,C722)</f>
        <v>73.549232497192065</v>
      </c>
      <c r="D286" s="407">
        <f t="shared" si="210"/>
        <v>98</v>
      </c>
      <c r="E286" s="407">
        <f t="shared" si="210"/>
        <v>373.5</v>
      </c>
      <c r="F286" s="407">
        <f t="shared" si="210"/>
        <v>80.096705273810869</v>
      </c>
      <c r="G286" s="407">
        <f t="shared" si="210"/>
        <v>84.729562577307988</v>
      </c>
      <c r="H286" s="407">
        <f t="shared" si="210"/>
        <v>0.3010299956639812</v>
      </c>
      <c r="I286" s="407">
        <f t="shared" si="210"/>
        <v>65.607034156239436</v>
      </c>
      <c r="J286" s="407">
        <f t="shared" si="210"/>
        <v>85.43798493196897</v>
      </c>
      <c r="K286" s="407">
        <f t="shared" si="210"/>
        <v>41.59</v>
      </c>
      <c r="L286" s="407">
        <f t="shared" si="210"/>
        <v>0.86232530478739222</v>
      </c>
      <c r="M286" s="407">
        <f t="shared" si="210"/>
        <v>1.5314789170422551</v>
      </c>
      <c r="N286" s="407">
        <f t="shared" si="210"/>
        <v>1.8603380065709938</v>
      </c>
      <c r="O286" s="407">
        <f t="shared" si="210"/>
        <v>1.274457316387358</v>
      </c>
      <c r="P286" s="407">
        <f t="shared" si="210"/>
        <v>69.357921961092998</v>
      </c>
      <c r="Q286" s="407" t="str">
        <f t="shared" si="210"/>
        <v>-</v>
      </c>
      <c r="R286" s="407" t="str">
        <f t="shared" si="210"/>
        <v>-</v>
      </c>
      <c r="S286" s="407">
        <f t="shared" si="210"/>
        <v>101.70640750367274</v>
      </c>
      <c r="T286" s="407">
        <f t="shared" si="210"/>
        <v>0.5056263458718292</v>
      </c>
      <c r="U286" s="407">
        <f t="shared" si="210"/>
        <v>63.7539167904782</v>
      </c>
      <c r="V286" s="407">
        <f t="shared" si="210"/>
        <v>-8.8155348981110368E-2</v>
      </c>
      <c r="W286" s="407">
        <f t="shared" si="210"/>
        <v>46.364836904699999</v>
      </c>
      <c r="X286" s="407" t="str">
        <f t="shared" si="210"/>
        <v>-</v>
      </c>
      <c r="Y286" s="407">
        <f t="shared" si="210"/>
        <v>933.36</v>
      </c>
      <c r="Z286" s="407">
        <f t="shared" si="210"/>
        <v>4.96</v>
      </c>
      <c r="AA286" s="407">
        <f t="shared" si="210"/>
        <v>0.10098856585015541</v>
      </c>
      <c r="AB286" s="407">
        <f t="shared" si="210"/>
        <v>1.74</v>
      </c>
      <c r="AC286" s="407">
        <f t="shared" si="210"/>
        <v>9457.24</v>
      </c>
      <c r="AD286" s="407">
        <f t="shared" si="210"/>
        <v>0.94177168120179067</v>
      </c>
      <c r="AE286" s="407">
        <f t="shared" si="210"/>
        <v>25.340206185567009</v>
      </c>
      <c r="AF286" s="407">
        <f t="shared" si="210"/>
        <v>17.7</v>
      </c>
      <c r="AG286" s="407">
        <f t="shared" si="210"/>
        <v>19</v>
      </c>
      <c r="AH286" s="407" t="str">
        <f t="shared" si="210"/>
        <v>-</v>
      </c>
      <c r="AI286" s="407">
        <f t="shared" si="210"/>
        <v>37.34734038921134</v>
      </c>
      <c r="AJ286" s="407">
        <f t="shared" si="210"/>
        <v>1.9543710003399444</v>
      </c>
      <c r="AK286" s="407">
        <f t="shared" si="210"/>
        <v>19.66</v>
      </c>
      <c r="AL286" s="407">
        <f t="shared" si="210"/>
        <v>12.93</v>
      </c>
      <c r="AM286" s="407">
        <f t="shared" si="210"/>
        <v>6.8</v>
      </c>
      <c r="AN286" s="407">
        <f t="shared" si="210"/>
        <v>63.39</v>
      </c>
      <c r="AO286" s="407">
        <f t="shared" si="210"/>
        <v>0.37637931486742965</v>
      </c>
      <c r="AP286" s="407">
        <f t="shared" si="210"/>
        <v>71.23</v>
      </c>
      <c r="AQ286" s="407">
        <f t="shared" si="210"/>
        <v>53.361762615493959</v>
      </c>
      <c r="AR286" s="407">
        <f t="shared" si="210"/>
        <v>3.6</v>
      </c>
      <c r="AS286" s="407">
        <f t="shared" si="210"/>
        <v>0.121825501184157</v>
      </c>
      <c r="AT286" s="407">
        <f t="shared" si="210"/>
        <v>57.99135172440964</v>
      </c>
      <c r="AU286" s="327"/>
    </row>
    <row r="287" spans="1:47">
      <c r="A287" s="325" t="str">
        <f>'TQoL Indexes'!B47</f>
        <v>Duplek</v>
      </c>
      <c r="B287" s="326">
        <f>'TQoL Indexes'!C47</f>
        <v>26</v>
      </c>
      <c r="C287" s="407">
        <f t="shared" ref="C287:AT287" si="211">IF(C$19&lt;&gt;"yes",C69,C723)</f>
        <v>47.1</v>
      </c>
      <c r="D287" s="407">
        <f t="shared" si="211"/>
        <v>94.1</v>
      </c>
      <c r="E287" s="407">
        <f t="shared" si="211"/>
        <v>521.4</v>
      </c>
      <c r="F287" s="407">
        <f t="shared" si="211"/>
        <v>0</v>
      </c>
      <c r="G287" s="407">
        <f t="shared" si="211"/>
        <v>99.929795001404102</v>
      </c>
      <c r="H287" s="407">
        <f t="shared" si="211"/>
        <v>0.3010299956639812</v>
      </c>
      <c r="I287" s="407">
        <f t="shared" si="211"/>
        <v>87.360699675553676</v>
      </c>
      <c r="J287" s="407">
        <f t="shared" si="211"/>
        <v>43.162033136759334</v>
      </c>
      <c r="K287" s="407">
        <f t="shared" si="211"/>
        <v>65.87</v>
      </c>
      <c r="L287" s="407">
        <f t="shared" si="211"/>
        <v>0.22522522522522523</v>
      </c>
      <c r="M287" s="407">
        <f t="shared" si="211"/>
        <v>1.2121876044039579</v>
      </c>
      <c r="N287" s="407">
        <f t="shared" si="211"/>
        <v>1.4828735836087537</v>
      </c>
      <c r="O287" s="407">
        <f t="shared" si="211"/>
        <v>0.72055030094582972</v>
      </c>
      <c r="P287" s="407">
        <f t="shared" si="211"/>
        <v>64.61668070766639</v>
      </c>
      <c r="Q287" s="407" t="str">
        <f t="shared" si="211"/>
        <v>-</v>
      </c>
      <c r="R287" s="407" t="str">
        <f t="shared" si="211"/>
        <v>-</v>
      </c>
      <c r="S287" s="407">
        <f t="shared" si="211"/>
        <v>71.89072609633358</v>
      </c>
      <c r="T287" s="407">
        <f t="shared" si="211"/>
        <v>0.49521300538528024</v>
      </c>
      <c r="U287" s="407">
        <f t="shared" si="211"/>
        <v>36.960508770984617</v>
      </c>
      <c r="V287" s="407">
        <f t="shared" si="211"/>
        <v>-7.2144370171510722E-2</v>
      </c>
      <c r="W287" s="407">
        <f t="shared" si="211"/>
        <v>55.835415818100003</v>
      </c>
      <c r="X287" s="407" t="str">
        <f t="shared" si="211"/>
        <v>-</v>
      </c>
      <c r="Y287" s="407">
        <f t="shared" si="211"/>
        <v>1177.25</v>
      </c>
      <c r="Z287" s="407">
        <f t="shared" si="211"/>
        <v>5.83</v>
      </c>
      <c r="AA287" s="407">
        <f t="shared" si="211"/>
        <v>2.9350904741638657E-2</v>
      </c>
      <c r="AB287" s="407">
        <f t="shared" si="211"/>
        <v>0.33</v>
      </c>
      <c r="AC287" s="407">
        <f t="shared" si="211"/>
        <v>8948.34</v>
      </c>
      <c r="AD287" s="407">
        <f t="shared" si="211"/>
        <v>1.0041752931111081</v>
      </c>
      <c r="AE287" s="407">
        <f t="shared" si="211"/>
        <v>24.277168494516452</v>
      </c>
      <c r="AF287" s="407">
        <f t="shared" si="211"/>
        <v>16.5</v>
      </c>
      <c r="AG287" s="407">
        <f t="shared" si="211"/>
        <v>20.010000000000002</v>
      </c>
      <c r="AH287" s="407" t="str">
        <f t="shared" si="211"/>
        <v>-</v>
      </c>
      <c r="AI287" s="407">
        <f t="shared" si="211"/>
        <v>269.22518980403544</v>
      </c>
      <c r="AJ287" s="407">
        <f t="shared" si="211"/>
        <v>2.2842354267774208</v>
      </c>
      <c r="AK287" s="407">
        <f t="shared" si="211"/>
        <v>23.58</v>
      </c>
      <c r="AL287" s="407">
        <f t="shared" si="211"/>
        <v>14.17</v>
      </c>
      <c r="AM287" s="407">
        <f t="shared" si="211"/>
        <v>7.3</v>
      </c>
      <c r="AN287" s="407">
        <f t="shared" si="211"/>
        <v>63.77</v>
      </c>
      <c r="AO287" s="407">
        <f t="shared" si="211"/>
        <v>0.44371696267546362</v>
      </c>
      <c r="AP287" s="407">
        <f t="shared" si="211"/>
        <v>57</v>
      </c>
      <c r="AQ287" s="407">
        <f t="shared" si="211"/>
        <v>48.003502626970231</v>
      </c>
      <c r="AR287" s="407">
        <f t="shared" si="211"/>
        <v>3.57</v>
      </c>
      <c r="AS287" s="407">
        <f t="shared" si="211"/>
        <v>0.9372333139832707</v>
      </c>
      <c r="AT287" s="407">
        <f t="shared" si="211"/>
        <v>33.237506740721741</v>
      </c>
      <c r="AU287" s="327"/>
    </row>
    <row r="288" spans="1:47">
      <c r="A288" s="325" t="str">
        <f>'TQoL Indexes'!B48</f>
        <v>Gorenja vas - Poljane</v>
      </c>
      <c r="B288" s="326">
        <f>'TQoL Indexes'!C48</f>
        <v>27</v>
      </c>
      <c r="C288" s="407">
        <f t="shared" ref="C288:AT288" si="212">IF(C$19&lt;&gt;"yes",C70,C724)</f>
        <v>71.401059220028884</v>
      </c>
      <c r="D288" s="407">
        <f t="shared" si="212"/>
        <v>114.6</v>
      </c>
      <c r="E288" s="407">
        <f t="shared" si="212"/>
        <v>338.29999999999995</v>
      </c>
      <c r="F288" s="407">
        <f t="shared" si="212"/>
        <v>3.5607924381716947</v>
      </c>
      <c r="G288" s="407">
        <f t="shared" si="212"/>
        <v>59.394017868703877</v>
      </c>
      <c r="H288" s="407">
        <f t="shared" si="212"/>
        <v>0.3010299956639812</v>
      </c>
      <c r="I288" s="407">
        <f t="shared" si="212"/>
        <v>48.282721124519298</v>
      </c>
      <c r="J288" s="407">
        <f t="shared" si="212"/>
        <v>78.376278648193704</v>
      </c>
      <c r="K288" s="407">
        <f t="shared" si="212"/>
        <v>86.48</v>
      </c>
      <c r="L288" s="407">
        <f t="shared" si="212"/>
        <v>0</v>
      </c>
      <c r="M288" s="407">
        <f t="shared" si="212"/>
        <v>1.510545010206612</v>
      </c>
      <c r="N288" s="407">
        <f t="shared" si="212"/>
        <v>1.7259116322950483</v>
      </c>
      <c r="O288" s="407">
        <f t="shared" si="212"/>
        <v>0.4313982440047176</v>
      </c>
      <c r="P288" s="407">
        <f t="shared" si="212"/>
        <v>47.041305192282792</v>
      </c>
      <c r="Q288" s="407" t="str">
        <f t="shared" si="212"/>
        <v>-</v>
      </c>
      <c r="R288" s="407" t="str">
        <f t="shared" si="212"/>
        <v>-</v>
      </c>
      <c r="S288" s="407">
        <f t="shared" si="212"/>
        <v>105.82010582010582</v>
      </c>
      <c r="T288" s="407">
        <f t="shared" si="212"/>
        <v>0.74323344870606678</v>
      </c>
      <c r="U288" s="407">
        <f t="shared" si="212"/>
        <v>68.240617714680141</v>
      </c>
      <c r="V288" s="407">
        <f t="shared" si="212"/>
        <v>-0.25986457536209528</v>
      </c>
      <c r="W288" s="407">
        <f t="shared" si="212"/>
        <v>11.8319632756</v>
      </c>
      <c r="X288" s="407" t="str">
        <f t="shared" si="212"/>
        <v>-</v>
      </c>
      <c r="Y288" s="407">
        <f t="shared" si="212"/>
        <v>711.6</v>
      </c>
      <c r="Z288" s="407">
        <f t="shared" si="212"/>
        <v>4.21</v>
      </c>
      <c r="AA288" s="407">
        <f t="shared" si="212"/>
        <v>4.0305245055889942E-2</v>
      </c>
      <c r="AB288" s="407">
        <f t="shared" si="212"/>
        <v>2.0099999999999998</v>
      </c>
      <c r="AC288" s="407">
        <f t="shared" si="212"/>
        <v>9725.3700000000008</v>
      </c>
      <c r="AD288" s="407">
        <f t="shared" si="212"/>
        <v>0.59533780369713662</v>
      </c>
      <c r="AE288" s="407">
        <f t="shared" si="212"/>
        <v>28.444782168186421</v>
      </c>
      <c r="AF288" s="407">
        <f t="shared" si="212"/>
        <v>9.1999999999999993</v>
      </c>
      <c r="AG288" s="407">
        <f t="shared" si="212"/>
        <v>18.579999999999998</v>
      </c>
      <c r="AH288" s="407" t="str">
        <f t="shared" si="212"/>
        <v>-</v>
      </c>
      <c r="AI288" s="407">
        <f t="shared" si="212"/>
        <v>111.31246016994157</v>
      </c>
      <c r="AJ288" s="407">
        <f t="shared" si="212"/>
        <v>2.2509791757881614</v>
      </c>
      <c r="AK288" s="407">
        <f t="shared" si="212"/>
        <v>15.33</v>
      </c>
      <c r="AL288" s="407">
        <f t="shared" si="212"/>
        <v>10.62</v>
      </c>
      <c r="AM288" s="407">
        <f t="shared" si="212"/>
        <v>7.6</v>
      </c>
      <c r="AN288" s="407">
        <f t="shared" si="212"/>
        <v>71.11</v>
      </c>
      <c r="AO288" s="407">
        <f t="shared" si="212"/>
        <v>0.32721324226603643</v>
      </c>
      <c r="AP288" s="407">
        <f t="shared" si="212"/>
        <v>72.97</v>
      </c>
      <c r="AQ288" s="407">
        <f t="shared" si="212"/>
        <v>60.505365178262373</v>
      </c>
      <c r="AR288" s="407">
        <f t="shared" si="212"/>
        <v>3.78</v>
      </c>
      <c r="AS288" s="407">
        <f t="shared" si="212"/>
        <v>0.12632505540112415</v>
      </c>
      <c r="AT288" s="407">
        <f t="shared" si="212"/>
        <v>65.983673785270781</v>
      </c>
      <c r="AU288" s="327"/>
    </row>
    <row r="289" spans="1:47">
      <c r="A289" s="325" t="str">
        <f>'TQoL Indexes'!B49</f>
        <v>Gorišnica</v>
      </c>
      <c r="B289" s="326">
        <f>'TQoL Indexes'!C49</f>
        <v>28</v>
      </c>
      <c r="C289" s="407">
        <f t="shared" ref="C289:AT289" si="213">IF(C$19&lt;&gt;"yes",C71,C725)</f>
        <v>83.879781420765028</v>
      </c>
      <c r="D289" s="407">
        <f t="shared" si="213"/>
        <v>101.2</v>
      </c>
      <c r="E289" s="407">
        <f t="shared" si="213"/>
        <v>521.4</v>
      </c>
      <c r="F289" s="407">
        <f t="shared" si="213"/>
        <v>0.68639053254437876</v>
      </c>
      <c r="G289" s="407">
        <f t="shared" si="213"/>
        <v>95.218934911242599</v>
      </c>
      <c r="H289" s="407">
        <f t="shared" si="213"/>
        <v>0.3010299956639812</v>
      </c>
      <c r="I289" s="407">
        <f t="shared" si="213"/>
        <v>70.638401559454195</v>
      </c>
      <c r="J289" s="407">
        <f t="shared" si="213"/>
        <v>99.786982248520701</v>
      </c>
      <c r="K289" s="407">
        <f t="shared" si="213"/>
        <v>64.91</v>
      </c>
      <c r="L289" s="407">
        <f t="shared" si="213"/>
        <v>0</v>
      </c>
      <c r="M289" s="407">
        <f t="shared" si="213"/>
        <v>1.2380461031287955</v>
      </c>
      <c r="N289" s="407">
        <f t="shared" si="213"/>
        <v>1.7134905430939424</v>
      </c>
      <c r="O289" s="407">
        <f t="shared" si="213"/>
        <v>1.2495423892100193</v>
      </c>
      <c r="P289" s="407">
        <f t="shared" si="213"/>
        <v>46.627218934911241</v>
      </c>
      <c r="Q289" s="407" t="str">
        <f t="shared" si="213"/>
        <v>-</v>
      </c>
      <c r="R289" s="407" t="str">
        <f t="shared" si="213"/>
        <v>-</v>
      </c>
      <c r="S289" s="407">
        <f t="shared" si="213"/>
        <v>24.408103490358798</v>
      </c>
      <c r="T289" s="407">
        <f t="shared" si="213"/>
        <v>0.50416335202959572</v>
      </c>
      <c r="U289" s="407">
        <f t="shared" si="213"/>
        <v>19.305427520519</v>
      </c>
      <c r="V289" s="407">
        <f t="shared" si="213"/>
        <v>-0.31258901777163994</v>
      </c>
      <c r="W289" s="407">
        <f t="shared" si="213"/>
        <v>30.059400252700001</v>
      </c>
      <c r="X289" s="407" t="str">
        <f t="shared" si="213"/>
        <v>-</v>
      </c>
      <c r="Y289" s="407">
        <f t="shared" si="213"/>
        <v>1121.29</v>
      </c>
      <c r="Z289" s="407">
        <f t="shared" si="213"/>
        <v>5.08</v>
      </c>
      <c r="AA289" s="407">
        <f t="shared" si="213"/>
        <v>2.4795437639474338E-2</v>
      </c>
      <c r="AB289" s="407">
        <f t="shared" si="213"/>
        <v>0.38</v>
      </c>
      <c r="AC289" s="407">
        <f t="shared" si="213"/>
        <v>9521.35</v>
      </c>
      <c r="AD289" s="407">
        <f t="shared" si="213"/>
        <v>0.83801673570852997</v>
      </c>
      <c r="AE289" s="407">
        <f t="shared" si="213"/>
        <v>23.547137322427893</v>
      </c>
      <c r="AF289" s="407">
        <f t="shared" si="213"/>
        <v>16.5</v>
      </c>
      <c r="AG289" s="407">
        <f t="shared" si="213"/>
        <v>20.77</v>
      </c>
      <c r="AH289" s="407" t="str">
        <f t="shared" si="213"/>
        <v>-</v>
      </c>
      <c r="AI289" s="407">
        <f t="shared" si="213"/>
        <v>20.685357671435622</v>
      </c>
      <c r="AJ289" s="407">
        <f t="shared" si="213"/>
        <v>1.9375136070593422</v>
      </c>
      <c r="AK289" s="407">
        <f t="shared" si="213"/>
        <v>25.3</v>
      </c>
      <c r="AL289" s="407">
        <f t="shared" si="213"/>
        <v>15.41</v>
      </c>
      <c r="AM289" s="407">
        <f t="shared" si="213"/>
        <v>7.3</v>
      </c>
      <c r="AN289" s="407">
        <f t="shared" si="213"/>
        <v>53.71</v>
      </c>
      <c r="AO289" s="407">
        <f t="shared" si="213"/>
        <v>0.44371696267546362</v>
      </c>
      <c r="AP289" s="407">
        <f t="shared" si="213"/>
        <v>70.510000000000005</v>
      </c>
      <c r="AQ289" s="407">
        <f t="shared" si="213"/>
        <v>59.226932668329177</v>
      </c>
      <c r="AR289" s="407">
        <f t="shared" si="213"/>
        <v>3.57</v>
      </c>
      <c r="AS289" s="407">
        <f t="shared" si="213"/>
        <v>-0.42264952938647077</v>
      </c>
      <c r="AT289" s="407">
        <f t="shared" si="213"/>
        <v>13.854329170243581</v>
      </c>
      <c r="AU289" s="327"/>
    </row>
    <row r="290" spans="1:47">
      <c r="A290" s="325" t="str">
        <f>'TQoL Indexes'!B50</f>
        <v>Gorje</v>
      </c>
      <c r="B290" s="326">
        <f>'TQoL Indexes'!C50</f>
        <v>207</v>
      </c>
      <c r="C290" s="407">
        <f t="shared" ref="C290:AT290" si="214">IF(C$19&lt;&gt;"yes",C72,C726)</f>
        <v>79.7</v>
      </c>
      <c r="D290" s="407">
        <f t="shared" si="214"/>
        <v>101.7</v>
      </c>
      <c r="E290" s="407">
        <f t="shared" si="214"/>
        <v>338.29999999999995</v>
      </c>
      <c r="F290" s="407">
        <f t="shared" si="214"/>
        <v>89.140431552882916</v>
      </c>
      <c r="G290" s="407">
        <f t="shared" si="214"/>
        <v>99.044923947647675</v>
      </c>
      <c r="H290" s="407">
        <f t="shared" si="214"/>
        <v>0.3010299956639812</v>
      </c>
      <c r="I290" s="407">
        <f t="shared" si="214"/>
        <v>91.803865425912662</v>
      </c>
      <c r="J290" s="407">
        <f t="shared" si="214"/>
        <v>79.483551467987269</v>
      </c>
      <c r="K290" s="407">
        <f t="shared" si="214"/>
        <v>0</v>
      </c>
      <c r="L290" s="407">
        <f t="shared" si="214"/>
        <v>0</v>
      </c>
      <c r="M290" s="407">
        <f t="shared" si="214"/>
        <v>1.3324384599156054</v>
      </c>
      <c r="N290" s="407">
        <f t="shared" si="214"/>
        <v>1.5820633629117087</v>
      </c>
      <c r="O290" s="407">
        <f t="shared" si="214"/>
        <v>0.16277636824936573</v>
      </c>
      <c r="P290" s="407">
        <f t="shared" si="214"/>
        <v>85.779978776087731</v>
      </c>
      <c r="Q290" s="407" t="str">
        <f t="shared" si="214"/>
        <v>-</v>
      </c>
      <c r="R290" s="407" t="str">
        <f t="shared" si="214"/>
        <v>-</v>
      </c>
      <c r="S290" s="407">
        <f t="shared" si="214"/>
        <v>36.350418029807344</v>
      </c>
      <c r="T290" s="407">
        <f t="shared" si="214"/>
        <v>0.95720475427662877</v>
      </c>
      <c r="U290" s="407">
        <f t="shared" si="214"/>
        <v>89.267263641211613</v>
      </c>
      <c r="V290" s="407">
        <f t="shared" si="214"/>
        <v>-0.40246734778051058</v>
      </c>
      <c r="W290" s="407">
        <f t="shared" si="214"/>
        <v>96.452545005000005</v>
      </c>
      <c r="X290" s="407" t="str">
        <f t="shared" si="214"/>
        <v>-</v>
      </c>
      <c r="Y290" s="407">
        <f t="shared" si="214"/>
        <v>1052.79</v>
      </c>
      <c r="Z290" s="407">
        <f t="shared" si="214"/>
        <v>4.97</v>
      </c>
      <c r="AA290" s="407">
        <f t="shared" si="214"/>
        <v>3.5458478122119004E-2</v>
      </c>
      <c r="AB290" s="407">
        <f t="shared" si="214"/>
        <v>1.53</v>
      </c>
      <c r="AC290" s="407">
        <f t="shared" si="214"/>
        <v>9933.26</v>
      </c>
      <c r="AD290" s="407">
        <f t="shared" si="214"/>
        <v>0.8364519983149391</v>
      </c>
      <c r="AE290" s="407">
        <f t="shared" si="214"/>
        <v>31.313131313131315</v>
      </c>
      <c r="AF290" s="407">
        <f t="shared" si="214"/>
        <v>9.1999999999999993</v>
      </c>
      <c r="AG290" s="407">
        <f t="shared" si="214"/>
        <v>20.57</v>
      </c>
      <c r="AH290" s="407" t="str">
        <f t="shared" si="214"/>
        <v>-</v>
      </c>
      <c r="AI290" s="407">
        <f t="shared" si="214"/>
        <v>167.32974063400576</v>
      </c>
      <c r="AJ290" s="407">
        <f t="shared" si="214"/>
        <v>2.0609275128404616</v>
      </c>
      <c r="AK290" s="407">
        <f t="shared" si="214"/>
        <v>49.56</v>
      </c>
      <c r="AL290" s="407">
        <f t="shared" si="214"/>
        <v>13.31</v>
      </c>
      <c r="AM290" s="407">
        <f t="shared" si="214"/>
        <v>7.6</v>
      </c>
      <c r="AN290" s="407">
        <f t="shared" si="214"/>
        <v>65.45</v>
      </c>
      <c r="AO290" s="407">
        <f t="shared" si="214"/>
        <v>0.32721324226603643</v>
      </c>
      <c r="AP290" s="407">
        <f t="shared" si="214"/>
        <v>66.37</v>
      </c>
      <c r="AQ290" s="407">
        <f t="shared" si="214"/>
        <v>55.670547649849077</v>
      </c>
      <c r="AR290" s="407">
        <f t="shared" si="214"/>
        <v>3.78</v>
      </c>
      <c r="AS290" s="407">
        <f t="shared" si="214"/>
        <v>0.46619804137793958</v>
      </c>
      <c r="AT290" s="407">
        <f t="shared" si="214"/>
        <v>74.747843699323312</v>
      </c>
      <c r="AU290" s="327"/>
    </row>
    <row r="291" spans="1:47">
      <c r="A291" s="325" t="str">
        <f>'TQoL Indexes'!B51</f>
        <v>Gornja Radgona</v>
      </c>
      <c r="B291" s="326">
        <f>'TQoL Indexes'!C51</f>
        <v>29</v>
      </c>
      <c r="C291" s="407">
        <f t="shared" ref="C291:AT291" si="215">IF(C$19&lt;&gt;"yes",C73,C727)</f>
        <v>89.977728285077944</v>
      </c>
      <c r="D291" s="407">
        <f t="shared" si="215"/>
        <v>85.7</v>
      </c>
      <c r="E291" s="407">
        <f t="shared" si="215"/>
        <v>416.1</v>
      </c>
      <c r="F291" s="407">
        <f t="shared" si="215"/>
        <v>75.643264640819652</v>
      </c>
      <c r="G291" s="407">
        <f t="shared" si="215"/>
        <v>92.641751076958897</v>
      </c>
      <c r="H291" s="407">
        <f t="shared" si="215"/>
        <v>0.3010299956639812</v>
      </c>
      <c r="I291" s="407">
        <f t="shared" si="215"/>
        <v>70.327102803738313</v>
      </c>
      <c r="J291" s="407">
        <f t="shared" si="215"/>
        <v>96.844801490278272</v>
      </c>
      <c r="K291" s="407">
        <f t="shared" si="215"/>
        <v>26.7</v>
      </c>
      <c r="L291" s="407">
        <f t="shared" si="215"/>
        <v>4.0298507462686564</v>
      </c>
      <c r="M291" s="407">
        <f t="shared" si="215"/>
        <v>1.7168377232995244</v>
      </c>
      <c r="N291" s="407">
        <f t="shared" si="215"/>
        <v>2.1892094895823062</v>
      </c>
      <c r="O291" s="407">
        <f t="shared" si="215"/>
        <v>1.9376347908519969</v>
      </c>
      <c r="P291" s="407">
        <f t="shared" si="215"/>
        <v>73.52427523576668</v>
      </c>
      <c r="Q291" s="407" t="str">
        <f t="shared" si="215"/>
        <v>-</v>
      </c>
      <c r="R291" s="407" t="str">
        <f t="shared" si="215"/>
        <v>-</v>
      </c>
      <c r="S291" s="407">
        <f t="shared" si="215"/>
        <v>59.516724199500061</v>
      </c>
      <c r="T291" s="407">
        <f t="shared" si="215"/>
        <v>0.25804551465445497</v>
      </c>
      <c r="U291" s="407">
        <f t="shared" si="215"/>
        <v>33.818898280805001</v>
      </c>
      <c r="V291" s="407">
        <f t="shared" si="215"/>
        <v>-6.888865377887908E-2</v>
      </c>
      <c r="W291" s="407">
        <f t="shared" si="215"/>
        <v>26.889468055999998</v>
      </c>
      <c r="X291" s="407" t="str">
        <f t="shared" si="215"/>
        <v>-</v>
      </c>
      <c r="Y291" s="407">
        <f t="shared" si="215"/>
        <v>1106.4000000000001</v>
      </c>
      <c r="Z291" s="407">
        <f t="shared" si="215"/>
        <v>5.82</v>
      </c>
      <c r="AA291" s="407">
        <f t="shared" si="215"/>
        <v>4.7124243066845733E-2</v>
      </c>
      <c r="AB291" s="407">
        <f t="shared" si="215"/>
        <v>1.23</v>
      </c>
      <c r="AC291" s="407">
        <f t="shared" si="215"/>
        <v>8455.49</v>
      </c>
      <c r="AD291" s="407">
        <f t="shared" si="215"/>
        <v>1.0616529329294324</v>
      </c>
      <c r="AE291" s="407">
        <f t="shared" si="215"/>
        <v>23.79454926624738</v>
      </c>
      <c r="AF291" s="407">
        <f t="shared" si="215"/>
        <v>15.1</v>
      </c>
      <c r="AG291" s="407">
        <f t="shared" si="215"/>
        <v>17.5</v>
      </c>
      <c r="AH291" s="407" t="str">
        <f t="shared" si="215"/>
        <v>-</v>
      </c>
      <c r="AI291" s="407">
        <f t="shared" si="215"/>
        <v>0.87583263897155095</v>
      </c>
      <c r="AJ291" s="407">
        <f t="shared" si="215"/>
        <v>1.9676728356708819</v>
      </c>
      <c r="AK291" s="407">
        <f t="shared" si="215"/>
        <v>23.04</v>
      </c>
      <c r="AL291" s="407">
        <f t="shared" si="215"/>
        <v>14.38</v>
      </c>
      <c r="AM291" s="407">
        <f t="shared" si="215"/>
        <v>6.9</v>
      </c>
      <c r="AN291" s="407">
        <f t="shared" si="215"/>
        <v>61.62</v>
      </c>
      <c r="AO291" s="407">
        <f t="shared" si="215"/>
        <v>0.31951798866635717</v>
      </c>
      <c r="AP291" s="407">
        <f t="shared" si="215"/>
        <v>70.61</v>
      </c>
      <c r="AQ291" s="407">
        <f t="shared" si="215"/>
        <v>47.508398656215007</v>
      </c>
      <c r="AR291" s="407">
        <f t="shared" si="215"/>
        <v>3.72</v>
      </c>
      <c r="AS291" s="407">
        <f t="shared" si="215"/>
        <v>1.057700776177152</v>
      </c>
      <c r="AT291" s="407">
        <f t="shared" si="215"/>
        <v>31.48631464671881</v>
      </c>
      <c r="AU291" s="327"/>
    </row>
    <row r="292" spans="1:47">
      <c r="A292" s="325" t="str">
        <f>'TQoL Indexes'!B52</f>
        <v>Gornji Grad</v>
      </c>
      <c r="B292" s="326">
        <f>'TQoL Indexes'!C52</f>
        <v>30</v>
      </c>
      <c r="C292" s="407">
        <f t="shared" ref="C292:AT292" si="216">IF(C$19&lt;&gt;"yes",C74,C728)</f>
        <v>87.066779374471679</v>
      </c>
      <c r="D292" s="407">
        <f t="shared" si="216"/>
        <v>113.3</v>
      </c>
      <c r="E292" s="407">
        <f t="shared" si="216"/>
        <v>388.9</v>
      </c>
      <c r="F292" s="407">
        <f t="shared" si="216"/>
        <v>0.15910898965791567</v>
      </c>
      <c r="G292" s="407">
        <f t="shared" si="216"/>
        <v>88.464598249801114</v>
      </c>
      <c r="H292" s="407">
        <f t="shared" si="216"/>
        <v>0.3010299956639812</v>
      </c>
      <c r="I292" s="407">
        <f t="shared" si="216"/>
        <v>72.888713496448304</v>
      </c>
      <c r="J292" s="407">
        <f t="shared" si="216"/>
        <v>95.226730310262525</v>
      </c>
      <c r="K292" s="407">
        <f t="shared" si="216"/>
        <v>2.27</v>
      </c>
      <c r="L292" s="407">
        <f t="shared" si="216"/>
        <v>42.070484581497794</v>
      </c>
      <c r="M292" s="407">
        <f t="shared" si="216"/>
        <v>1.436162647040756</v>
      </c>
      <c r="N292" s="407">
        <f t="shared" si="216"/>
        <v>1.6434526764861874</v>
      </c>
      <c r="O292" s="407">
        <f t="shared" si="216"/>
        <v>0.92108433734939754</v>
      </c>
      <c r="P292" s="407">
        <f t="shared" si="216"/>
        <v>53.699284009546545</v>
      </c>
      <c r="Q292" s="407" t="str">
        <f t="shared" si="216"/>
        <v>-</v>
      </c>
      <c r="R292" s="407" t="str">
        <f t="shared" si="216"/>
        <v>-</v>
      </c>
      <c r="S292" s="407">
        <f t="shared" si="216"/>
        <v>119.71268954509178</v>
      </c>
      <c r="T292" s="407">
        <f t="shared" si="216"/>
        <v>0.54791270771999889</v>
      </c>
      <c r="U292" s="407">
        <f t="shared" si="216"/>
        <v>76.414622749256893</v>
      </c>
      <c r="V292" s="407">
        <f t="shared" si="216"/>
        <v>-0.40658820517603572</v>
      </c>
      <c r="W292" s="407">
        <f t="shared" si="216"/>
        <v>33.8339936932</v>
      </c>
      <c r="X292" s="407" t="str">
        <f t="shared" si="216"/>
        <v>-</v>
      </c>
      <c r="Y292" s="407">
        <f t="shared" si="216"/>
        <v>999.14</v>
      </c>
      <c r="Z292" s="407">
        <f t="shared" si="216"/>
        <v>4.18</v>
      </c>
      <c r="AA292" s="407">
        <f t="shared" si="216"/>
        <v>5.5547532023096655E-3</v>
      </c>
      <c r="AB292" s="407">
        <f t="shared" si="216"/>
        <v>1.64</v>
      </c>
      <c r="AC292" s="407">
        <f t="shared" si="216"/>
        <v>9246.31</v>
      </c>
      <c r="AD292" s="407">
        <f t="shared" si="216"/>
        <v>0.76194088995340292</v>
      </c>
      <c r="AE292" s="407">
        <f t="shared" si="216"/>
        <v>23.78001549186677</v>
      </c>
      <c r="AF292" s="407">
        <f t="shared" si="216"/>
        <v>12.4</v>
      </c>
      <c r="AG292" s="407">
        <f t="shared" si="216"/>
        <v>17.32</v>
      </c>
      <c r="AH292" s="407" t="str">
        <f t="shared" si="216"/>
        <v>-</v>
      </c>
      <c r="AI292" s="407">
        <f t="shared" si="216"/>
        <v>193.10893491124261</v>
      </c>
      <c r="AJ292" s="407">
        <f t="shared" si="216"/>
        <v>1.9818556619907777</v>
      </c>
      <c r="AK292" s="407">
        <f t="shared" si="216"/>
        <v>27.9</v>
      </c>
      <c r="AL292" s="407">
        <f t="shared" si="216"/>
        <v>12.74</v>
      </c>
      <c r="AM292" s="407">
        <f t="shared" si="216"/>
        <v>7.3</v>
      </c>
      <c r="AN292" s="407">
        <f t="shared" si="216"/>
        <v>63.12</v>
      </c>
      <c r="AO292" s="407">
        <f t="shared" si="216"/>
        <v>0.42442125335254272</v>
      </c>
      <c r="AP292" s="407">
        <f t="shared" si="216"/>
        <v>78.53</v>
      </c>
      <c r="AQ292" s="407">
        <f t="shared" si="216"/>
        <v>57.866536775450562</v>
      </c>
      <c r="AR292" s="407">
        <f t="shared" si="216"/>
        <v>3.58</v>
      </c>
      <c r="AS292" s="407">
        <f t="shared" si="216"/>
        <v>0.55849281644382387</v>
      </c>
      <c r="AT292" s="407">
        <f t="shared" si="216"/>
        <v>75.357312529118857</v>
      </c>
      <c r="AU292" s="327"/>
    </row>
    <row r="293" spans="1:47">
      <c r="A293" s="325" t="str">
        <f>'TQoL Indexes'!B53</f>
        <v>Gornji Petrovci</v>
      </c>
      <c r="B293" s="326">
        <f>'TQoL Indexes'!C53</f>
        <v>31</v>
      </c>
      <c r="C293" s="407">
        <f t="shared" ref="C293:AT293" si="217">IF(C$19&lt;&gt;"yes",C75,C729)</f>
        <v>0</v>
      </c>
      <c r="D293" s="407">
        <f t="shared" si="217"/>
        <v>92.2</v>
      </c>
      <c r="E293" s="407">
        <f t="shared" si="217"/>
        <v>416.1</v>
      </c>
      <c r="F293" s="407">
        <f t="shared" si="217"/>
        <v>0</v>
      </c>
      <c r="G293" s="407">
        <f t="shared" si="217"/>
        <v>90.292223873204563</v>
      </c>
      <c r="H293" s="407">
        <f t="shared" si="217"/>
        <v>0.3010299956639812</v>
      </c>
      <c r="I293" s="407">
        <f t="shared" si="217"/>
        <v>0</v>
      </c>
      <c r="J293" s="407">
        <f t="shared" si="217"/>
        <v>71.124318969787026</v>
      </c>
      <c r="K293" s="407">
        <f t="shared" si="217"/>
        <v>11.38</v>
      </c>
      <c r="L293" s="407">
        <f t="shared" si="217"/>
        <v>2.1276595744680851</v>
      </c>
      <c r="M293" s="407">
        <f t="shared" si="217"/>
        <v>1.2741578492636798</v>
      </c>
      <c r="N293" s="407">
        <f t="shared" si="217"/>
        <v>1.6937269489236468</v>
      </c>
      <c r="O293" s="407">
        <f t="shared" si="217"/>
        <v>0.36014999999999997</v>
      </c>
      <c r="P293" s="407">
        <f t="shared" si="217"/>
        <v>39.029222387320459</v>
      </c>
      <c r="Q293" s="407" t="str">
        <f t="shared" si="217"/>
        <v>-</v>
      </c>
      <c r="R293" s="407" t="str">
        <f t="shared" si="217"/>
        <v>-</v>
      </c>
      <c r="S293" s="407">
        <f t="shared" si="217"/>
        <v>251.00401606425703</v>
      </c>
      <c r="T293" s="407">
        <f t="shared" si="217"/>
        <v>0.61392933084322721</v>
      </c>
      <c r="U293" s="407">
        <f t="shared" si="217"/>
        <v>53.951925374373509</v>
      </c>
      <c r="V293" s="407">
        <f t="shared" si="217"/>
        <v>0.37243348002758564</v>
      </c>
      <c r="W293" s="407">
        <f t="shared" si="217"/>
        <v>100.00445124300001</v>
      </c>
      <c r="X293" s="407" t="str">
        <f t="shared" si="217"/>
        <v>-</v>
      </c>
      <c r="Y293" s="407">
        <f t="shared" si="217"/>
        <v>1188.57</v>
      </c>
      <c r="Z293" s="407">
        <f t="shared" si="217"/>
        <v>5.88</v>
      </c>
      <c r="AA293" s="407">
        <f t="shared" si="217"/>
        <v>1.2093068253277221E-2</v>
      </c>
      <c r="AB293" s="407">
        <f t="shared" si="217"/>
        <v>1.52</v>
      </c>
      <c r="AC293" s="407">
        <f t="shared" si="217"/>
        <v>7956.19</v>
      </c>
      <c r="AD293" s="407">
        <f t="shared" si="217"/>
        <v>1.0599264467548866</v>
      </c>
      <c r="AE293" s="407">
        <f t="shared" si="217"/>
        <v>17.430368373764601</v>
      </c>
      <c r="AF293" s="407">
        <f t="shared" si="217"/>
        <v>15.1</v>
      </c>
      <c r="AG293" s="407">
        <f t="shared" si="217"/>
        <v>11.64</v>
      </c>
      <c r="AH293" s="407" t="str">
        <f t="shared" si="217"/>
        <v>-</v>
      </c>
      <c r="AI293" s="407">
        <f t="shared" si="217"/>
        <v>0</v>
      </c>
      <c r="AJ293" s="407">
        <f t="shared" si="217"/>
        <v>1.9014356677855815</v>
      </c>
      <c r="AK293" s="407">
        <f t="shared" si="217"/>
        <v>6.46</v>
      </c>
      <c r="AL293" s="407">
        <f t="shared" si="217"/>
        <v>13.22</v>
      </c>
      <c r="AM293" s="407">
        <f t="shared" si="217"/>
        <v>6.9</v>
      </c>
      <c r="AN293" s="407">
        <f t="shared" si="217"/>
        <v>53.53</v>
      </c>
      <c r="AO293" s="407">
        <f t="shared" si="217"/>
        <v>0.31951798866635717</v>
      </c>
      <c r="AP293" s="407">
        <f t="shared" si="217"/>
        <v>81.95</v>
      </c>
      <c r="AQ293" s="407">
        <f t="shared" si="217"/>
        <v>51.154929577464792</v>
      </c>
      <c r="AR293" s="407">
        <f t="shared" si="217"/>
        <v>3.72</v>
      </c>
      <c r="AS293" s="407">
        <f t="shared" si="217"/>
        <v>1.1002756740729387</v>
      </c>
      <c r="AT293" s="407">
        <f t="shared" si="217"/>
        <v>48.259821064898681</v>
      </c>
      <c r="AU293" s="327"/>
    </row>
    <row r="294" spans="1:47">
      <c r="A294" s="325" t="str">
        <f>'TQoL Indexes'!B54</f>
        <v>Grad</v>
      </c>
      <c r="B294" s="326">
        <f>'TQoL Indexes'!C54</f>
        <v>158</v>
      </c>
      <c r="C294" s="407">
        <f t="shared" ref="C294:AT294" si="218">IF(C$19&lt;&gt;"yes",C76,C730)</f>
        <v>95.045045045045043</v>
      </c>
      <c r="D294" s="407">
        <f t="shared" si="218"/>
        <v>89.5</v>
      </c>
      <c r="E294" s="407">
        <f t="shared" si="218"/>
        <v>416.1</v>
      </c>
      <c r="F294" s="407">
        <f t="shared" si="218"/>
        <v>85.224022878932317</v>
      </c>
      <c r="G294" s="407">
        <f t="shared" si="218"/>
        <v>83.698760724499522</v>
      </c>
      <c r="H294" s="407">
        <f t="shared" si="218"/>
        <v>0.3010299956639812</v>
      </c>
      <c r="I294" s="407">
        <f t="shared" si="218"/>
        <v>0</v>
      </c>
      <c r="J294" s="407">
        <f t="shared" si="218"/>
        <v>79.218303145853199</v>
      </c>
      <c r="K294" s="407">
        <f t="shared" si="218"/>
        <v>16.05</v>
      </c>
      <c r="L294" s="407">
        <f t="shared" si="218"/>
        <v>15.628970775095299</v>
      </c>
      <c r="M294" s="407">
        <f t="shared" si="218"/>
        <v>1.2624510897304295</v>
      </c>
      <c r="N294" s="407">
        <f t="shared" si="218"/>
        <v>1.541579243946581</v>
      </c>
      <c r="O294" s="407">
        <f t="shared" si="218"/>
        <v>0.15046228710462287</v>
      </c>
      <c r="P294" s="407">
        <f t="shared" si="218"/>
        <v>39.275500476644424</v>
      </c>
      <c r="Q294" s="407" t="str">
        <f t="shared" si="218"/>
        <v>-</v>
      </c>
      <c r="R294" s="407" t="str">
        <f t="shared" si="218"/>
        <v>-</v>
      </c>
      <c r="S294" s="407">
        <f t="shared" si="218"/>
        <v>48.47309743092584</v>
      </c>
      <c r="T294" s="407">
        <f t="shared" si="218"/>
        <v>0.61392933084322721</v>
      </c>
      <c r="U294" s="407">
        <f t="shared" si="218"/>
        <v>45.163835463223201</v>
      </c>
      <c r="V294" s="407">
        <f t="shared" si="218"/>
        <v>0.25142829671336747</v>
      </c>
      <c r="W294" s="407">
        <f t="shared" si="218"/>
        <v>100.002503537</v>
      </c>
      <c r="X294" s="407" t="str">
        <f t="shared" si="218"/>
        <v>-</v>
      </c>
      <c r="Y294" s="407">
        <f t="shared" si="218"/>
        <v>1103.94</v>
      </c>
      <c r="Z294" s="407">
        <f t="shared" si="218"/>
        <v>6.05</v>
      </c>
      <c r="AA294" s="407">
        <f t="shared" si="218"/>
        <v>0.10473397570171764</v>
      </c>
      <c r="AB294" s="407">
        <f t="shared" si="218"/>
        <v>1.1399999999999999</v>
      </c>
      <c r="AC294" s="407">
        <f t="shared" si="218"/>
        <v>6775.07</v>
      </c>
      <c r="AD294" s="407">
        <f t="shared" si="218"/>
        <v>1.1141375602271097</v>
      </c>
      <c r="AE294" s="407">
        <f t="shared" si="218"/>
        <v>14.625550660792952</v>
      </c>
      <c r="AF294" s="407">
        <f t="shared" si="218"/>
        <v>15.1</v>
      </c>
      <c r="AG294" s="407">
        <f t="shared" si="218"/>
        <v>12.09</v>
      </c>
      <c r="AH294" s="407" t="str">
        <f t="shared" si="218"/>
        <v>-</v>
      </c>
      <c r="AI294" s="407">
        <f t="shared" si="218"/>
        <v>22.977037744863832</v>
      </c>
      <c r="AJ294" s="407">
        <f t="shared" si="218"/>
        <v>1.9282157630147416</v>
      </c>
      <c r="AK294" s="407">
        <f t="shared" si="218"/>
        <v>0</v>
      </c>
      <c r="AL294" s="407">
        <f t="shared" si="218"/>
        <v>15.07</v>
      </c>
      <c r="AM294" s="407">
        <f t="shared" si="218"/>
        <v>6.9</v>
      </c>
      <c r="AN294" s="407">
        <f t="shared" si="218"/>
        <v>53.61</v>
      </c>
      <c r="AO294" s="407">
        <f t="shared" si="218"/>
        <v>0.31951798866635717</v>
      </c>
      <c r="AP294" s="407">
        <f t="shared" si="218"/>
        <v>87.08</v>
      </c>
      <c r="AQ294" s="407">
        <f t="shared" si="218"/>
        <v>48.132337246531485</v>
      </c>
      <c r="AR294" s="407">
        <f t="shared" si="218"/>
        <v>3.72</v>
      </c>
      <c r="AS294" s="407">
        <f t="shared" si="218"/>
        <v>1.246129956529181</v>
      </c>
      <c r="AT294" s="407">
        <f t="shared" si="218"/>
        <v>40.6357470690809</v>
      </c>
      <c r="AU294" s="327"/>
    </row>
    <row r="295" spans="1:47">
      <c r="A295" s="325" t="str">
        <f>'TQoL Indexes'!B55</f>
        <v>Grosuplje</v>
      </c>
      <c r="B295" s="326">
        <f>'TQoL Indexes'!C55</f>
        <v>32</v>
      </c>
      <c r="C295" s="407">
        <f t="shared" ref="C295:AT295" si="219">IF(C$19&lt;&gt;"yes",C77,C731)</f>
        <v>72.015164771070289</v>
      </c>
      <c r="D295" s="407">
        <f t="shared" si="219"/>
        <v>95</v>
      </c>
      <c r="E295" s="407">
        <f t="shared" si="219"/>
        <v>572.20000000000005</v>
      </c>
      <c r="F295" s="407">
        <f t="shared" si="219"/>
        <v>82.838529548627264</v>
      </c>
      <c r="G295" s="407">
        <f t="shared" si="219"/>
        <v>94.895300139599811</v>
      </c>
      <c r="H295" s="407">
        <f t="shared" si="219"/>
        <v>0.47712125471966244</v>
      </c>
      <c r="I295" s="407">
        <f t="shared" si="219"/>
        <v>87.123465972480474</v>
      </c>
      <c r="J295" s="407">
        <f t="shared" si="219"/>
        <v>93.178222429036765</v>
      </c>
      <c r="K295" s="407">
        <f t="shared" si="219"/>
        <v>75.260000000000005</v>
      </c>
      <c r="L295" s="407">
        <f t="shared" si="219"/>
        <v>0.10607265977194379</v>
      </c>
      <c r="M295" s="407">
        <f t="shared" si="219"/>
        <v>1.5314789170422551</v>
      </c>
      <c r="N295" s="407">
        <f t="shared" si="219"/>
        <v>1.8876173003357362</v>
      </c>
      <c r="O295" s="407">
        <f t="shared" si="219"/>
        <v>0.78849388022049893</v>
      </c>
      <c r="P295" s="407">
        <f t="shared" si="219"/>
        <v>69.688227082363881</v>
      </c>
      <c r="Q295" s="407" t="str">
        <f t="shared" si="219"/>
        <v>-</v>
      </c>
      <c r="R295" s="407" t="str">
        <f t="shared" si="219"/>
        <v>-</v>
      </c>
      <c r="S295" s="407">
        <f t="shared" si="219"/>
        <v>42.323066071008697</v>
      </c>
      <c r="T295" s="407">
        <f t="shared" si="219"/>
        <v>0.76006678635160985</v>
      </c>
      <c r="U295" s="407">
        <f t="shared" si="219"/>
        <v>58.000605674091204</v>
      </c>
      <c r="V295" s="407">
        <f t="shared" si="219"/>
        <v>3.6217760026863506E-2</v>
      </c>
      <c r="W295" s="407">
        <f t="shared" si="219"/>
        <v>51.055480013299999</v>
      </c>
      <c r="X295" s="407" t="str">
        <f t="shared" si="219"/>
        <v>-</v>
      </c>
      <c r="Y295" s="407">
        <f t="shared" si="219"/>
        <v>774.58</v>
      </c>
      <c r="Z295" s="407">
        <f t="shared" si="219"/>
        <v>5.84</v>
      </c>
      <c r="AA295" s="407">
        <f t="shared" si="219"/>
        <v>2.9569322813225375E-2</v>
      </c>
      <c r="AB295" s="407">
        <f t="shared" si="219"/>
        <v>1.47</v>
      </c>
      <c r="AC295" s="407">
        <f t="shared" si="219"/>
        <v>10900.05</v>
      </c>
      <c r="AD295" s="407">
        <f t="shared" si="219"/>
        <v>0.83977151240087722</v>
      </c>
      <c r="AE295" s="407">
        <f t="shared" si="219"/>
        <v>34.068627450980394</v>
      </c>
      <c r="AF295" s="407">
        <f t="shared" si="219"/>
        <v>9.8000000000000007</v>
      </c>
      <c r="AG295" s="407">
        <f t="shared" si="219"/>
        <v>23.85</v>
      </c>
      <c r="AH295" s="407" t="str">
        <f t="shared" si="219"/>
        <v>-</v>
      </c>
      <c r="AI295" s="407">
        <f t="shared" si="219"/>
        <v>0</v>
      </c>
      <c r="AJ295" s="407">
        <f t="shared" si="219"/>
        <v>2.0431481618706475</v>
      </c>
      <c r="AK295" s="407">
        <f t="shared" si="219"/>
        <v>10.82</v>
      </c>
      <c r="AL295" s="407">
        <f t="shared" si="219"/>
        <v>12.73</v>
      </c>
      <c r="AM295" s="407">
        <f t="shared" si="219"/>
        <v>7.5</v>
      </c>
      <c r="AN295" s="407">
        <f t="shared" si="219"/>
        <v>71.23</v>
      </c>
      <c r="AO295" s="407">
        <f t="shared" si="219"/>
        <v>1.1632368395806769</v>
      </c>
      <c r="AP295" s="407">
        <f t="shared" si="219"/>
        <v>64.14</v>
      </c>
      <c r="AQ295" s="407">
        <f t="shared" si="219"/>
        <v>56.070137866416815</v>
      </c>
      <c r="AR295" s="407">
        <f t="shared" si="219"/>
        <v>3.69</v>
      </c>
      <c r="AS295" s="407">
        <f t="shared" si="219"/>
        <v>0.27148388533469098</v>
      </c>
      <c r="AT295" s="407">
        <f t="shared" si="219"/>
        <v>56.009307088490445</v>
      </c>
      <c r="AU295" s="327"/>
    </row>
    <row r="296" spans="1:47">
      <c r="A296" s="325" t="str">
        <f>'TQoL Indexes'!B56</f>
        <v>Hajdina</v>
      </c>
      <c r="B296" s="326">
        <f>'TQoL Indexes'!C56</f>
        <v>159</v>
      </c>
      <c r="C296" s="407">
        <f t="shared" ref="C296:AT296" si="220">IF(C$19&lt;&gt;"yes",C78,C732)</f>
        <v>76.319176319176321</v>
      </c>
      <c r="D296" s="407">
        <f t="shared" si="220"/>
        <v>97.2</v>
      </c>
      <c r="E296" s="407">
        <f t="shared" si="220"/>
        <v>521.4</v>
      </c>
      <c r="F296" s="407">
        <f t="shared" si="220"/>
        <v>64.038412939095281</v>
      </c>
      <c r="G296" s="407">
        <f t="shared" si="220"/>
        <v>100</v>
      </c>
      <c r="H296" s="407">
        <f t="shared" si="220"/>
        <v>0.3010299956639812</v>
      </c>
      <c r="I296" s="407">
        <f t="shared" si="220"/>
        <v>76.824254881808841</v>
      </c>
      <c r="J296" s="407">
        <f t="shared" si="220"/>
        <v>100</v>
      </c>
      <c r="K296" s="407">
        <f t="shared" si="220"/>
        <v>42.87</v>
      </c>
      <c r="L296" s="407">
        <f t="shared" si="220"/>
        <v>0</v>
      </c>
      <c r="M296" s="407">
        <f t="shared" si="220"/>
        <v>1.1553360374650619</v>
      </c>
      <c r="N296" s="407">
        <f t="shared" si="220"/>
        <v>1.7101173651118162</v>
      </c>
      <c r="O296" s="407">
        <f t="shared" si="220"/>
        <v>0.95032010243277854</v>
      </c>
      <c r="P296" s="407">
        <f t="shared" si="220"/>
        <v>85.342431134698003</v>
      </c>
      <c r="Q296" s="407" t="str">
        <f t="shared" si="220"/>
        <v>-</v>
      </c>
      <c r="R296" s="407" t="str">
        <f t="shared" si="220"/>
        <v>-</v>
      </c>
      <c r="S296" s="407">
        <f t="shared" si="220"/>
        <v>0</v>
      </c>
      <c r="T296" s="407">
        <f t="shared" si="220"/>
        <v>0.50416335202959572</v>
      </c>
      <c r="U296" s="407">
        <f t="shared" si="220"/>
        <v>13.757935761967701</v>
      </c>
      <c r="V296" s="407">
        <f t="shared" si="220"/>
        <v>-0.18032843530775772</v>
      </c>
      <c r="W296" s="407">
        <f t="shared" si="220"/>
        <v>42.9505279989</v>
      </c>
      <c r="X296" s="407" t="str">
        <f t="shared" si="220"/>
        <v>-</v>
      </c>
      <c r="Y296" s="407">
        <f t="shared" si="220"/>
        <v>838.73</v>
      </c>
      <c r="Z296" s="407">
        <f t="shared" si="220"/>
        <v>5.05</v>
      </c>
      <c r="AA296" s="407">
        <f t="shared" si="220"/>
        <v>5.3072922195096059E-2</v>
      </c>
      <c r="AB296" s="407">
        <f t="shared" si="220"/>
        <v>0.44</v>
      </c>
      <c r="AC296" s="407">
        <f t="shared" si="220"/>
        <v>9773.52</v>
      </c>
      <c r="AD296" s="407">
        <f t="shared" si="220"/>
        <v>0.85870809254809199</v>
      </c>
      <c r="AE296" s="407">
        <f t="shared" si="220"/>
        <v>27.847512784751277</v>
      </c>
      <c r="AF296" s="407">
        <f t="shared" si="220"/>
        <v>16.5</v>
      </c>
      <c r="AG296" s="407">
        <f t="shared" si="220"/>
        <v>20.239999999999998</v>
      </c>
      <c r="AH296" s="407" t="str">
        <f t="shared" si="220"/>
        <v>-</v>
      </c>
      <c r="AI296" s="407">
        <f t="shared" si="220"/>
        <v>61.057385065107624</v>
      </c>
      <c r="AJ296" s="407">
        <f t="shared" si="220"/>
        <v>1.95551214772574</v>
      </c>
      <c r="AK296" s="407">
        <f t="shared" si="220"/>
        <v>17.61</v>
      </c>
      <c r="AL296" s="407">
        <f t="shared" si="220"/>
        <v>15.18</v>
      </c>
      <c r="AM296" s="407">
        <f t="shared" si="220"/>
        <v>7.3</v>
      </c>
      <c r="AN296" s="407">
        <f t="shared" si="220"/>
        <v>62.6</v>
      </c>
      <c r="AO296" s="407">
        <f t="shared" si="220"/>
        <v>0.44371696267546362</v>
      </c>
      <c r="AP296" s="407">
        <f t="shared" si="220"/>
        <v>67.22</v>
      </c>
      <c r="AQ296" s="407">
        <f t="shared" si="220"/>
        <v>53.907751441383731</v>
      </c>
      <c r="AR296" s="407">
        <f t="shared" si="220"/>
        <v>3.57</v>
      </c>
      <c r="AS296" s="407">
        <f t="shared" si="220"/>
        <v>0.15250695365601741</v>
      </c>
      <c r="AT296" s="407">
        <f t="shared" si="220"/>
        <v>7.7408624051531749</v>
      </c>
      <c r="AU296" s="327"/>
    </row>
    <row r="297" spans="1:47">
      <c r="A297" s="325" t="str">
        <f>'TQoL Indexes'!B57</f>
        <v>Hoče - Slivnica</v>
      </c>
      <c r="B297" s="326">
        <f>'TQoL Indexes'!C57</f>
        <v>160</v>
      </c>
      <c r="C297" s="407">
        <f t="shared" ref="C297:AT297" si="221">IF(C$19&lt;&gt;"yes",C79,C733)</f>
        <v>64.5</v>
      </c>
      <c r="D297" s="407">
        <f t="shared" si="221"/>
        <v>98.2</v>
      </c>
      <c r="E297" s="407">
        <f t="shared" si="221"/>
        <v>521.4</v>
      </c>
      <c r="F297" s="407">
        <f t="shared" si="221"/>
        <v>4.9774887443721862</v>
      </c>
      <c r="G297" s="407">
        <f t="shared" si="221"/>
        <v>96.439886609971651</v>
      </c>
      <c r="H297" s="407">
        <f t="shared" si="221"/>
        <v>0.6020599913279624</v>
      </c>
      <c r="I297" s="407">
        <f t="shared" si="221"/>
        <v>89.962825278810413</v>
      </c>
      <c r="J297" s="407">
        <f t="shared" si="221"/>
        <v>93.955310988827748</v>
      </c>
      <c r="K297" s="407">
        <f t="shared" si="221"/>
        <v>14.59</v>
      </c>
      <c r="L297" s="407">
        <f t="shared" si="221"/>
        <v>0</v>
      </c>
      <c r="M297" s="407">
        <f t="shared" si="221"/>
        <v>1.3324384599156054</v>
      </c>
      <c r="N297" s="407">
        <f t="shared" si="221"/>
        <v>1.9867717342662448</v>
      </c>
      <c r="O297" s="407">
        <f t="shared" si="221"/>
        <v>1.6858715126695674</v>
      </c>
      <c r="P297" s="407">
        <f t="shared" si="221"/>
        <v>84.925796231449056</v>
      </c>
      <c r="Q297" s="407" t="str">
        <f t="shared" si="221"/>
        <v>-</v>
      </c>
      <c r="R297" s="407" t="str">
        <f t="shared" si="221"/>
        <v>-</v>
      </c>
      <c r="S297" s="407">
        <f t="shared" si="221"/>
        <v>25.320729237002027</v>
      </c>
      <c r="T297" s="407">
        <f t="shared" si="221"/>
        <v>0.49521300538528024</v>
      </c>
      <c r="U297" s="407">
        <f t="shared" si="221"/>
        <v>43.494732070630299</v>
      </c>
      <c r="V297" s="407">
        <f t="shared" si="221"/>
        <v>-4.670589634856951E-2</v>
      </c>
      <c r="W297" s="407">
        <f t="shared" si="221"/>
        <v>64.181942230199994</v>
      </c>
      <c r="X297" s="407" t="str">
        <f t="shared" si="221"/>
        <v>-</v>
      </c>
      <c r="Y297" s="407">
        <f t="shared" si="221"/>
        <v>916.1</v>
      </c>
      <c r="Z297" s="407">
        <f t="shared" si="221"/>
        <v>5.51</v>
      </c>
      <c r="AA297" s="407">
        <f t="shared" si="221"/>
        <v>8.8287747426412155E-2</v>
      </c>
      <c r="AB297" s="407">
        <f t="shared" si="221"/>
        <v>0.66</v>
      </c>
      <c r="AC297" s="407">
        <f t="shared" si="221"/>
        <v>10129.450000000001</v>
      </c>
      <c r="AD297" s="407">
        <f t="shared" si="221"/>
        <v>0.99972156473572615</v>
      </c>
      <c r="AE297" s="407">
        <f t="shared" si="221"/>
        <v>30.42100497962879</v>
      </c>
      <c r="AF297" s="407">
        <f t="shared" si="221"/>
        <v>16.5</v>
      </c>
      <c r="AG297" s="407">
        <f t="shared" si="221"/>
        <v>23.76</v>
      </c>
      <c r="AH297" s="407" t="str">
        <f t="shared" si="221"/>
        <v>-</v>
      </c>
      <c r="AI297" s="407">
        <f t="shared" si="221"/>
        <v>58.272615690684191</v>
      </c>
      <c r="AJ297" s="407">
        <f t="shared" si="221"/>
        <v>2.2042547548091607</v>
      </c>
      <c r="AK297" s="407">
        <f t="shared" si="221"/>
        <v>8.33</v>
      </c>
      <c r="AL297" s="407">
        <f t="shared" si="221"/>
        <v>14.34</v>
      </c>
      <c r="AM297" s="407">
        <f t="shared" si="221"/>
        <v>7.3</v>
      </c>
      <c r="AN297" s="407">
        <f t="shared" si="221"/>
        <v>60.76</v>
      </c>
      <c r="AO297" s="407">
        <f t="shared" si="221"/>
        <v>0.44371696267546362</v>
      </c>
      <c r="AP297" s="407">
        <f t="shared" si="221"/>
        <v>51.72</v>
      </c>
      <c r="AQ297" s="407">
        <f t="shared" si="221"/>
        <v>51.375137513751376</v>
      </c>
      <c r="AR297" s="407">
        <f t="shared" si="221"/>
        <v>3.57</v>
      </c>
      <c r="AS297" s="407">
        <f t="shared" si="221"/>
        <v>0.86982792710106427</v>
      </c>
      <c r="AT297" s="407">
        <f t="shared" si="221"/>
        <v>39.854114109145428</v>
      </c>
      <c r="AU297" s="327"/>
    </row>
    <row r="298" spans="1:47">
      <c r="A298" s="325" t="str">
        <f>'TQoL Indexes'!B58</f>
        <v>Hodoš/Hodos</v>
      </c>
      <c r="B298" s="326">
        <f>'TQoL Indexes'!C58</f>
        <v>161</v>
      </c>
      <c r="C298" s="407" t="str">
        <f t="shared" ref="C298:AT298" si="222">IF(C$19&lt;&gt;"yes",C80,C734)</f>
        <v>-</v>
      </c>
      <c r="D298" s="407">
        <f t="shared" si="222"/>
        <v>101.4</v>
      </c>
      <c r="E298" s="407">
        <f t="shared" si="222"/>
        <v>416.1</v>
      </c>
      <c r="F298" s="407">
        <f t="shared" si="222"/>
        <v>0</v>
      </c>
      <c r="G298" s="407">
        <f t="shared" si="222"/>
        <v>100</v>
      </c>
      <c r="H298" s="407">
        <f t="shared" si="222"/>
        <v>0</v>
      </c>
      <c r="I298" s="407">
        <f t="shared" si="222"/>
        <v>0</v>
      </c>
      <c r="J298" s="407">
        <f t="shared" si="222"/>
        <v>100</v>
      </c>
      <c r="K298" s="407">
        <f t="shared" si="222"/>
        <v>0</v>
      </c>
      <c r="L298" s="407">
        <f t="shared" si="222"/>
        <v>14.285714285714285</v>
      </c>
      <c r="M298" s="407">
        <f t="shared" si="222"/>
        <v>1.1303337684950061</v>
      </c>
      <c r="N298" s="407">
        <f t="shared" si="222"/>
        <v>1.3856062735983121</v>
      </c>
      <c r="O298" s="407">
        <f t="shared" si="222"/>
        <v>0</v>
      </c>
      <c r="P298" s="407">
        <f t="shared" si="222"/>
        <v>0</v>
      </c>
      <c r="Q298" s="407" t="str">
        <f t="shared" si="222"/>
        <v>-</v>
      </c>
      <c r="R298" s="407" t="str">
        <f t="shared" si="222"/>
        <v>-</v>
      </c>
      <c r="S298" s="407">
        <f t="shared" si="222"/>
        <v>1117.31843575419</v>
      </c>
      <c r="T298" s="407">
        <f t="shared" si="222"/>
        <v>0.61392933084322721</v>
      </c>
      <c r="U298" s="407">
        <f t="shared" si="222"/>
        <v>53.674627040531597</v>
      </c>
      <c r="V298" s="407">
        <f t="shared" si="222"/>
        <v>0.27417698279443187</v>
      </c>
      <c r="W298" s="407">
        <f t="shared" si="222"/>
        <v>99.930488204400007</v>
      </c>
      <c r="X298" s="407" t="str">
        <f t="shared" si="222"/>
        <v>-</v>
      </c>
      <c r="Y298" s="407">
        <f t="shared" si="222"/>
        <v>1176.8800000000001</v>
      </c>
      <c r="Z298" s="407">
        <f t="shared" si="222"/>
        <v>5.45</v>
      </c>
      <c r="AA298" s="407">
        <f t="shared" si="222"/>
        <v>6.9156293222683268E-2</v>
      </c>
      <c r="AB298" s="407">
        <f t="shared" si="222"/>
        <v>0.89</v>
      </c>
      <c r="AC298" s="407">
        <f t="shared" si="222"/>
        <v>7242</v>
      </c>
      <c r="AD298" s="407">
        <f t="shared" si="222"/>
        <v>1.2227659505526298</v>
      </c>
      <c r="AE298" s="407">
        <f t="shared" si="222"/>
        <v>9.7826086956521738</v>
      </c>
      <c r="AF298" s="407">
        <f t="shared" si="222"/>
        <v>15.1</v>
      </c>
      <c r="AG298" s="407">
        <f t="shared" si="222"/>
        <v>7.67</v>
      </c>
      <c r="AH298" s="407" t="str">
        <f t="shared" si="222"/>
        <v>-</v>
      </c>
      <c r="AI298" s="407">
        <f t="shared" si="222"/>
        <v>55.449582172701952</v>
      </c>
      <c r="AJ298" s="407">
        <f t="shared" si="222"/>
        <v>2.0177040710662322</v>
      </c>
      <c r="AK298" s="407">
        <f t="shared" si="222"/>
        <v>47.24</v>
      </c>
      <c r="AL298" s="407">
        <f t="shared" si="222"/>
        <v>9.57</v>
      </c>
      <c r="AM298" s="407">
        <f t="shared" si="222"/>
        <v>6.9</v>
      </c>
      <c r="AN298" s="407">
        <f t="shared" si="222"/>
        <v>55.57</v>
      </c>
      <c r="AO298" s="407">
        <f t="shared" si="222"/>
        <v>0.31951798866635717</v>
      </c>
      <c r="AP298" s="407">
        <f t="shared" si="222"/>
        <v>89.35</v>
      </c>
      <c r="AQ298" s="407">
        <f t="shared" si="222"/>
        <v>48.846153846153847</v>
      </c>
      <c r="AR298" s="407">
        <f t="shared" si="222"/>
        <v>3.72</v>
      </c>
      <c r="AS298" s="407">
        <f t="shared" si="222"/>
        <v>-0.21676552829705187</v>
      </c>
      <c r="AT298" s="407">
        <f t="shared" si="222"/>
        <v>49.965036166210091</v>
      </c>
      <c r="AU298" s="327"/>
    </row>
    <row r="299" spans="1:47">
      <c r="A299" s="325" t="str">
        <f>'TQoL Indexes'!B59</f>
        <v>Horjul</v>
      </c>
      <c r="B299" s="326">
        <f>'TQoL Indexes'!C59</f>
        <v>162</v>
      </c>
      <c r="C299" s="407">
        <f t="shared" ref="C299:AT299" si="223">IF(C$19&lt;&gt;"yes",C81,C735)</f>
        <v>81</v>
      </c>
      <c r="D299" s="407">
        <f t="shared" si="223"/>
        <v>109.3</v>
      </c>
      <c r="E299" s="407">
        <f t="shared" si="223"/>
        <v>572.20000000000005</v>
      </c>
      <c r="F299" s="407">
        <f t="shared" si="223"/>
        <v>0.56497175141242939</v>
      </c>
      <c r="G299" s="407">
        <f t="shared" si="223"/>
        <v>94.383516118311732</v>
      </c>
      <c r="H299" s="407">
        <f t="shared" si="223"/>
        <v>0.3010299956639812</v>
      </c>
      <c r="I299" s="407">
        <f t="shared" si="223"/>
        <v>83.020730503455084</v>
      </c>
      <c r="J299" s="407">
        <f t="shared" si="223"/>
        <v>95.114656031904289</v>
      </c>
      <c r="K299" s="407">
        <f t="shared" si="223"/>
        <v>25.82</v>
      </c>
      <c r="L299" s="407">
        <f t="shared" si="223"/>
        <v>4.967602591792657</v>
      </c>
      <c r="M299" s="407">
        <f t="shared" si="223"/>
        <v>1.5224442335063197</v>
      </c>
      <c r="N299" s="407">
        <f t="shared" si="223"/>
        <v>1.9405164849325673</v>
      </c>
      <c r="O299" s="407">
        <f t="shared" si="223"/>
        <v>0.54515593895155934</v>
      </c>
      <c r="P299" s="407">
        <f t="shared" si="223"/>
        <v>82.718511133266873</v>
      </c>
      <c r="Q299" s="407" t="str">
        <f t="shared" si="223"/>
        <v>-</v>
      </c>
      <c r="R299" s="407" t="str">
        <f t="shared" si="223"/>
        <v>-</v>
      </c>
      <c r="S299" s="407">
        <f t="shared" si="223"/>
        <v>65.963060686015822</v>
      </c>
      <c r="T299" s="407">
        <f t="shared" si="223"/>
        <v>0.85266682862716758</v>
      </c>
      <c r="U299" s="407">
        <f t="shared" si="223"/>
        <v>57.797242160534999</v>
      </c>
      <c r="V299" s="407">
        <f t="shared" si="223"/>
        <v>3.947845725964353E-2</v>
      </c>
      <c r="W299" s="407">
        <f t="shared" si="223"/>
        <v>5.5933720553599997</v>
      </c>
      <c r="X299" s="407" t="str">
        <f t="shared" si="223"/>
        <v>-</v>
      </c>
      <c r="Y299" s="407">
        <f t="shared" si="223"/>
        <v>690.77</v>
      </c>
      <c r="Z299" s="407">
        <f t="shared" si="223"/>
        <v>5.0999999999999996</v>
      </c>
      <c r="AA299" s="407">
        <f t="shared" si="223"/>
        <v>0.10130685847431871</v>
      </c>
      <c r="AB299" s="407">
        <f t="shared" si="223"/>
        <v>1.47</v>
      </c>
      <c r="AC299" s="407">
        <f t="shared" si="223"/>
        <v>10230.469999999999</v>
      </c>
      <c r="AD299" s="407">
        <f t="shared" si="223"/>
        <v>0.66235491020482318</v>
      </c>
      <c r="AE299" s="407">
        <f t="shared" si="223"/>
        <v>31.278992710404239</v>
      </c>
      <c r="AF299" s="407">
        <f t="shared" si="223"/>
        <v>9.8000000000000007</v>
      </c>
      <c r="AG299" s="407">
        <f t="shared" si="223"/>
        <v>23.51</v>
      </c>
      <c r="AH299" s="407" t="str">
        <f t="shared" si="223"/>
        <v>-</v>
      </c>
      <c r="AI299" s="407">
        <f t="shared" si="223"/>
        <v>0</v>
      </c>
      <c r="AJ299" s="407">
        <f t="shared" si="223"/>
        <v>1.7724148546771012</v>
      </c>
      <c r="AK299" s="407">
        <f t="shared" si="223"/>
        <v>14.14</v>
      </c>
      <c r="AL299" s="407">
        <f t="shared" si="223"/>
        <v>10.78</v>
      </c>
      <c r="AM299" s="407">
        <f t="shared" si="223"/>
        <v>7.5</v>
      </c>
      <c r="AN299" s="407">
        <f t="shared" si="223"/>
        <v>70.62</v>
      </c>
      <c r="AO299" s="407">
        <f t="shared" si="223"/>
        <v>1.1632368395806769</v>
      </c>
      <c r="AP299" s="407">
        <f t="shared" si="223"/>
        <v>65.23</v>
      </c>
      <c r="AQ299" s="407">
        <f t="shared" si="223"/>
        <v>63.092046470062556</v>
      </c>
      <c r="AR299" s="407">
        <f t="shared" si="223"/>
        <v>3.69</v>
      </c>
      <c r="AS299" s="407">
        <f t="shared" si="223"/>
        <v>0.25087701083815506</v>
      </c>
      <c r="AT299" s="407">
        <f t="shared" si="223"/>
        <v>56.114673646480675</v>
      </c>
      <c r="AU299" s="327"/>
    </row>
    <row r="300" spans="1:47">
      <c r="A300" s="325" t="str">
        <f>'TQoL Indexes'!B60</f>
        <v>Hrastnik</v>
      </c>
      <c r="B300" s="326">
        <f>'TQoL Indexes'!C60</f>
        <v>34</v>
      </c>
      <c r="C300" s="407">
        <f t="shared" ref="C300:AT300" si="224">IF(C$19&lt;&gt;"yes",C82,C736)</f>
        <v>71.461491813220135</v>
      </c>
      <c r="D300" s="407">
        <f t="shared" si="224"/>
        <v>68.400000000000006</v>
      </c>
      <c r="E300" s="407">
        <f t="shared" si="224"/>
        <v>227.8</v>
      </c>
      <c r="F300" s="407">
        <f t="shared" si="224"/>
        <v>88.868028713417999</v>
      </c>
      <c r="G300" s="407">
        <f t="shared" si="224"/>
        <v>89.685256764218664</v>
      </c>
      <c r="H300" s="407">
        <f t="shared" si="224"/>
        <v>0.3010299956639812</v>
      </c>
      <c r="I300" s="407">
        <f t="shared" si="224"/>
        <v>84.445640473627563</v>
      </c>
      <c r="J300" s="407">
        <f t="shared" si="224"/>
        <v>94.986195472114858</v>
      </c>
      <c r="K300" s="407">
        <f t="shared" si="224"/>
        <v>56.91</v>
      </c>
      <c r="L300" s="407">
        <f t="shared" si="224"/>
        <v>4.4742729306487696</v>
      </c>
      <c r="M300" s="407">
        <f t="shared" si="224"/>
        <v>1.5987905067631152</v>
      </c>
      <c r="N300" s="407">
        <f t="shared" si="224"/>
        <v>1.8095597146352678</v>
      </c>
      <c r="O300" s="407">
        <f t="shared" si="224"/>
        <v>1.1401356822409454</v>
      </c>
      <c r="P300" s="407">
        <f t="shared" si="224"/>
        <v>76.620651573716174</v>
      </c>
      <c r="Q300" s="407" t="str">
        <f t="shared" si="224"/>
        <v>-</v>
      </c>
      <c r="R300" s="407" t="str">
        <f t="shared" si="224"/>
        <v>-</v>
      </c>
      <c r="S300" s="407">
        <f t="shared" si="224"/>
        <v>43.763676148796499</v>
      </c>
      <c r="T300" s="407">
        <f t="shared" si="224"/>
        <v>0.96347380197187948</v>
      </c>
      <c r="U300" s="407">
        <f t="shared" si="224"/>
        <v>66.399118371823405</v>
      </c>
      <c r="V300" s="407">
        <f t="shared" si="224"/>
        <v>0.11995317997441535</v>
      </c>
      <c r="W300" s="407">
        <f t="shared" si="224"/>
        <v>30.7924808659</v>
      </c>
      <c r="X300" s="407" t="str">
        <f t="shared" si="224"/>
        <v>-</v>
      </c>
      <c r="Y300" s="407">
        <f t="shared" si="224"/>
        <v>1069.5999999999999</v>
      </c>
      <c r="Z300" s="407">
        <f t="shared" si="224"/>
        <v>7.34</v>
      </c>
      <c r="AA300" s="407">
        <f t="shared" si="224"/>
        <v>5.3032392185146694E-2</v>
      </c>
      <c r="AB300" s="407">
        <f t="shared" si="224"/>
        <v>1.43</v>
      </c>
      <c r="AC300" s="407">
        <f t="shared" si="224"/>
        <v>9823.52</v>
      </c>
      <c r="AD300" s="407">
        <f t="shared" si="224"/>
        <v>1.071336275413362</v>
      </c>
      <c r="AE300" s="407">
        <f t="shared" si="224"/>
        <v>22.585034013605444</v>
      </c>
      <c r="AF300" s="407">
        <f t="shared" si="224"/>
        <v>15.4</v>
      </c>
      <c r="AG300" s="407">
        <f t="shared" si="224"/>
        <v>24.17</v>
      </c>
      <c r="AH300" s="407" t="str">
        <f t="shared" si="224"/>
        <v>-</v>
      </c>
      <c r="AI300" s="407">
        <f t="shared" si="224"/>
        <v>0</v>
      </c>
      <c r="AJ300" s="407">
        <f t="shared" si="224"/>
        <v>2.264614448069346</v>
      </c>
      <c r="AK300" s="407">
        <f t="shared" si="224"/>
        <v>28.8</v>
      </c>
      <c r="AL300" s="407">
        <f t="shared" si="224"/>
        <v>18.760000000000002</v>
      </c>
      <c r="AM300" s="407">
        <f t="shared" si="224"/>
        <v>7.2</v>
      </c>
      <c r="AN300" s="407">
        <f t="shared" si="224"/>
        <v>62.1</v>
      </c>
      <c r="AO300" s="407">
        <f t="shared" si="224"/>
        <v>0.38377202330876287</v>
      </c>
      <c r="AP300" s="407">
        <f t="shared" si="224"/>
        <v>77.739999999999995</v>
      </c>
      <c r="AQ300" s="407">
        <f t="shared" si="224"/>
        <v>48.281311734492292</v>
      </c>
      <c r="AR300" s="407">
        <f t="shared" si="224"/>
        <v>3.55</v>
      </c>
      <c r="AS300" s="407">
        <f t="shared" si="224"/>
        <v>0.37837865475777022</v>
      </c>
      <c r="AT300" s="407">
        <f t="shared" si="224"/>
        <v>63.813978171270001</v>
      </c>
      <c r="AU300" s="327"/>
    </row>
    <row r="301" spans="1:47">
      <c r="A301" s="325" t="str">
        <f>'TQoL Indexes'!B61</f>
        <v>Hrpelje - Kozina</v>
      </c>
      <c r="B301" s="326">
        <f>'TQoL Indexes'!C61</f>
        <v>35</v>
      </c>
      <c r="C301" s="407">
        <f t="shared" ref="C301:AT301" si="225">IF(C$19&lt;&gt;"yes",C83,C737)</f>
        <v>24.594825135058286</v>
      </c>
      <c r="D301" s="407">
        <f t="shared" si="225"/>
        <v>91.8</v>
      </c>
      <c r="E301" s="407">
        <f t="shared" si="225"/>
        <v>564.79999999999995</v>
      </c>
      <c r="F301" s="407">
        <f t="shared" si="225"/>
        <v>66.288557213930346</v>
      </c>
      <c r="G301" s="407">
        <f t="shared" si="225"/>
        <v>75.243781094527364</v>
      </c>
      <c r="H301" s="407">
        <f t="shared" si="225"/>
        <v>0.3010299956639812</v>
      </c>
      <c r="I301" s="407">
        <f t="shared" si="225"/>
        <v>39.868276619099888</v>
      </c>
      <c r="J301" s="407">
        <f t="shared" si="225"/>
        <v>95.582089552238799</v>
      </c>
      <c r="K301" s="407">
        <f t="shared" si="225"/>
        <v>76.81</v>
      </c>
      <c r="L301" s="407">
        <f t="shared" si="225"/>
        <v>0</v>
      </c>
      <c r="M301" s="407">
        <f t="shared" si="225"/>
        <v>1.4456042032735976</v>
      </c>
      <c r="N301" s="407">
        <f t="shared" si="225"/>
        <v>1.8549130223078556</v>
      </c>
      <c r="O301" s="407">
        <f t="shared" si="225"/>
        <v>3.4470134874759153</v>
      </c>
      <c r="P301" s="407">
        <f t="shared" si="225"/>
        <v>44.378109452736318</v>
      </c>
      <c r="Q301" s="407" t="str">
        <f t="shared" si="225"/>
        <v>-</v>
      </c>
      <c r="R301" s="407" t="str">
        <f t="shared" si="225"/>
        <v>-</v>
      </c>
      <c r="S301" s="407">
        <f t="shared" si="225"/>
        <v>22.055580061755624</v>
      </c>
      <c r="T301" s="407">
        <f t="shared" si="225"/>
        <v>0.5282967577649581</v>
      </c>
      <c r="U301" s="407">
        <f t="shared" si="225"/>
        <v>72.491794275415856</v>
      </c>
      <c r="V301" s="407">
        <f t="shared" si="225"/>
        <v>0.69813837549337443</v>
      </c>
      <c r="W301" s="407">
        <f t="shared" si="225"/>
        <v>64.403169737100001</v>
      </c>
      <c r="X301" s="407" t="str">
        <f t="shared" si="225"/>
        <v>-</v>
      </c>
      <c r="Y301" s="407">
        <f t="shared" si="225"/>
        <v>1011.97</v>
      </c>
      <c r="Z301" s="407">
        <f t="shared" si="225"/>
        <v>4.76</v>
      </c>
      <c r="AA301" s="407">
        <f t="shared" si="225"/>
        <v>0.23386342376052388</v>
      </c>
      <c r="AB301" s="407">
        <f t="shared" si="225"/>
        <v>1.29</v>
      </c>
      <c r="AC301" s="407">
        <f t="shared" si="225"/>
        <v>10033.219999999999</v>
      </c>
      <c r="AD301" s="407">
        <f t="shared" si="225"/>
        <v>0.85733972720083851</v>
      </c>
      <c r="AE301" s="407">
        <f t="shared" si="225"/>
        <v>27.669172932330827</v>
      </c>
      <c r="AF301" s="407">
        <f t="shared" si="225"/>
        <v>15.8</v>
      </c>
      <c r="AG301" s="407">
        <f t="shared" si="225"/>
        <v>17.55</v>
      </c>
      <c r="AH301" s="407" t="str">
        <f t="shared" si="225"/>
        <v>-</v>
      </c>
      <c r="AI301" s="407">
        <f t="shared" si="225"/>
        <v>0</v>
      </c>
      <c r="AJ301" s="407">
        <f t="shared" si="225"/>
        <v>2.0145115362330248</v>
      </c>
      <c r="AK301" s="407">
        <f t="shared" si="225"/>
        <v>3.24</v>
      </c>
      <c r="AL301" s="407">
        <f t="shared" si="225"/>
        <v>12.8</v>
      </c>
      <c r="AM301" s="407">
        <f t="shared" si="225"/>
        <v>7.5</v>
      </c>
      <c r="AN301" s="407">
        <f t="shared" si="225"/>
        <v>72.540000000000006</v>
      </c>
      <c r="AO301" s="407">
        <f t="shared" si="225"/>
        <v>0.15717989721986575</v>
      </c>
      <c r="AP301" s="407">
        <f t="shared" si="225"/>
        <v>59.2</v>
      </c>
      <c r="AQ301" s="407">
        <f t="shared" si="225"/>
        <v>50.779182593354896</v>
      </c>
      <c r="AR301" s="407">
        <f t="shared" si="225"/>
        <v>3.85</v>
      </c>
      <c r="AS301" s="407">
        <f t="shared" si="225"/>
        <v>1.5494970817076112E-2</v>
      </c>
      <c r="AT301" s="407">
        <f t="shared" si="225"/>
        <v>68.328105812588802</v>
      </c>
      <c r="AU301" s="327"/>
    </row>
    <row r="302" spans="1:47">
      <c r="A302" s="325" t="str">
        <f>'TQoL Indexes'!B62</f>
        <v>Idrija</v>
      </c>
      <c r="B302" s="326">
        <f>'TQoL Indexes'!C62</f>
        <v>36</v>
      </c>
      <c r="C302" s="407">
        <f t="shared" ref="C302:AT302" si="226">IF(C$19&lt;&gt;"yes",C84,C738)</f>
        <v>88.89381511859898</v>
      </c>
      <c r="D302" s="407">
        <f t="shared" si="226"/>
        <v>83</v>
      </c>
      <c r="E302" s="407">
        <f t="shared" si="226"/>
        <v>527.9</v>
      </c>
      <c r="F302" s="407">
        <f t="shared" si="226"/>
        <v>64.30446194225722</v>
      </c>
      <c r="G302" s="407">
        <f t="shared" si="226"/>
        <v>76.140885615104565</v>
      </c>
      <c r="H302" s="407">
        <f t="shared" si="226"/>
        <v>0.47712125471966244</v>
      </c>
      <c r="I302" s="407">
        <f t="shared" si="226"/>
        <v>69.678186295321382</v>
      </c>
      <c r="J302" s="407">
        <f t="shared" si="226"/>
        <v>81.576496486326306</v>
      </c>
      <c r="K302" s="407">
        <f t="shared" si="226"/>
        <v>75.41</v>
      </c>
      <c r="L302" s="407">
        <f t="shared" si="226"/>
        <v>12.739273927392739</v>
      </c>
      <c r="M302" s="407">
        <f t="shared" si="226"/>
        <v>1.8286598965353198</v>
      </c>
      <c r="N302" s="407">
        <f t="shared" si="226"/>
        <v>2.0265332645232967</v>
      </c>
      <c r="O302" s="407">
        <f t="shared" si="226"/>
        <v>1.9839141863817518</v>
      </c>
      <c r="P302" s="407">
        <f t="shared" si="226"/>
        <v>75.1502836339006</v>
      </c>
      <c r="Q302" s="407" t="str">
        <f t="shared" si="226"/>
        <v>-</v>
      </c>
      <c r="R302" s="407" t="str">
        <f t="shared" si="226"/>
        <v>-</v>
      </c>
      <c r="S302" s="407">
        <f t="shared" si="226"/>
        <v>76.290582351445281</v>
      </c>
      <c r="T302" s="407">
        <f t="shared" si="226"/>
        <v>0.65306499226129133</v>
      </c>
      <c r="U302" s="407">
        <f t="shared" si="226"/>
        <v>79.489742432558288</v>
      </c>
      <c r="V302" s="407">
        <f t="shared" si="226"/>
        <v>-0.20389115229864802</v>
      </c>
      <c r="W302" s="407">
        <f t="shared" si="226"/>
        <v>69.033356027600007</v>
      </c>
      <c r="X302" s="407" t="str">
        <f t="shared" si="226"/>
        <v>-</v>
      </c>
      <c r="Y302" s="407">
        <f t="shared" si="226"/>
        <v>875.11</v>
      </c>
      <c r="Z302" s="407">
        <f t="shared" si="226"/>
        <v>4.63</v>
      </c>
      <c r="AA302" s="407">
        <f t="shared" si="226"/>
        <v>6.7329865845242295E-2</v>
      </c>
      <c r="AB302" s="407">
        <f t="shared" si="226"/>
        <v>1.84</v>
      </c>
      <c r="AC302" s="407">
        <f t="shared" si="226"/>
        <v>10809.38</v>
      </c>
      <c r="AD302" s="407">
        <f t="shared" si="226"/>
        <v>0.73171372577714999</v>
      </c>
      <c r="AE302" s="407">
        <f t="shared" si="226"/>
        <v>29.668439161714105</v>
      </c>
      <c r="AF302" s="407">
        <f t="shared" si="226"/>
        <v>11.4</v>
      </c>
      <c r="AG302" s="407">
        <f t="shared" si="226"/>
        <v>22.48</v>
      </c>
      <c r="AH302" s="407" t="str">
        <f t="shared" si="226"/>
        <v>-</v>
      </c>
      <c r="AI302" s="407">
        <f t="shared" si="226"/>
        <v>21.297271952259166</v>
      </c>
      <c r="AJ302" s="407">
        <f t="shared" si="226"/>
        <v>1.8695388379967215</v>
      </c>
      <c r="AK302" s="407">
        <f t="shared" si="226"/>
        <v>14.62</v>
      </c>
      <c r="AL302" s="407">
        <f t="shared" si="226"/>
        <v>15.43</v>
      </c>
      <c r="AM302" s="407">
        <f t="shared" si="226"/>
        <v>7.6</v>
      </c>
      <c r="AN302" s="407">
        <f t="shared" si="226"/>
        <v>72.290000000000006</v>
      </c>
      <c r="AO302" s="407">
        <f t="shared" si="226"/>
        <v>0.40064315902399183</v>
      </c>
      <c r="AP302" s="407">
        <f t="shared" si="226"/>
        <v>40.869999999999997</v>
      </c>
      <c r="AQ302" s="407">
        <f t="shared" si="226"/>
        <v>53.118233001299267</v>
      </c>
      <c r="AR302" s="407">
        <f t="shared" si="226"/>
        <v>3.67</v>
      </c>
      <c r="AS302" s="407">
        <f t="shared" si="226"/>
        <v>-0.17345249448446082</v>
      </c>
      <c r="AT302" s="407">
        <f t="shared" si="226"/>
        <v>78.658748209587202</v>
      </c>
      <c r="AU302" s="327"/>
    </row>
    <row r="303" spans="1:47">
      <c r="A303" s="325" t="str">
        <f>'TQoL Indexes'!B63</f>
        <v>Ig</v>
      </c>
      <c r="B303" s="326">
        <f>'TQoL Indexes'!C63</f>
        <v>37</v>
      </c>
      <c r="C303" s="407">
        <f t="shared" ref="C303:AT303" si="227">IF(C$19&lt;&gt;"yes",C85,C739)</f>
        <v>62.978875760830647</v>
      </c>
      <c r="D303" s="407">
        <f t="shared" si="227"/>
        <v>97.8</v>
      </c>
      <c r="E303" s="407">
        <f t="shared" si="227"/>
        <v>572.20000000000005</v>
      </c>
      <c r="F303" s="407">
        <f t="shared" si="227"/>
        <v>86.147297820198631</v>
      </c>
      <c r="G303" s="407">
        <f t="shared" si="227"/>
        <v>79.517606087965959</v>
      </c>
      <c r="H303" s="407">
        <f t="shared" si="227"/>
        <v>0.3010299956639812</v>
      </c>
      <c r="I303" s="407">
        <f t="shared" si="227"/>
        <v>91.835384411803616</v>
      </c>
      <c r="J303" s="407">
        <f t="shared" si="227"/>
        <v>59.189990971236938</v>
      </c>
      <c r="K303" s="407">
        <f t="shared" si="227"/>
        <v>99</v>
      </c>
      <c r="L303" s="407">
        <f t="shared" si="227"/>
        <v>0</v>
      </c>
      <c r="M303" s="407">
        <f t="shared" si="227"/>
        <v>1.3117538610557542</v>
      </c>
      <c r="N303" s="407">
        <f t="shared" si="227"/>
        <v>1.7193312869837267</v>
      </c>
      <c r="O303" s="407">
        <f t="shared" si="227"/>
        <v>0.52250164581961822</v>
      </c>
      <c r="P303" s="407">
        <f t="shared" si="227"/>
        <v>52.869856829614349</v>
      </c>
      <c r="Q303" s="407" t="str">
        <f t="shared" si="227"/>
        <v>-</v>
      </c>
      <c r="R303" s="407" t="str">
        <f t="shared" si="227"/>
        <v>-</v>
      </c>
      <c r="S303" s="407">
        <f t="shared" si="227"/>
        <v>13.197835554968986</v>
      </c>
      <c r="T303" s="407">
        <f t="shared" si="227"/>
        <v>0.85266682862716758</v>
      </c>
      <c r="U303" s="407">
        <f t="shared" si="227"/>
        <v>59.226429459536</v>
      </c>
      <c r="V303" s="407">
        <f t="shared" si="227"/>
        <v>6.6189845600541641E-2</v>
      </c>
      <c r="W303" s="407">
        <f t="shared" si="227"/>
        <v>99.765085856100001</v>
      </c>
      <c r="X303" s="407" t="str">
        <f t="shared" si="227"/>
        <v>-</v>
      </c>
      <c r="Y303" s="407">
        <f t="shared" si="227"/>
        <v>867.32</v>
      </c>
      <c r="Z303" s="407">
        <f t="shared" si="227"/>
        <v>5.95</v>
      </c>
      <c r="AA303" s="407">
        <f t="shared" si="227"/>
        <v>5.5400894724449791E-2</v>
      </c>
      <c r="AB303" s="407">
        <f t="shared" si="227"/>
        <v>1.27</v>
      </c>
      <c r="AC303" s="407">
        <f t="shared" si="227"/>
        <v>10320.370000000001</v>
      </c>
      <c r="AD303" s="407">
        <f t="shared" si="227"/>
        <v>0.79973231113727483</v>
      </c>
      <c r="AE303" s="407">
        <f t="shared" si="227"/>
        <v>32.151413512218497</v>
      </c>
      <c r="AF303" s="407">
        <f t="shared" si="227"/>
        <v>9.8000000000000007</v>
      </c>
      <c r="AG303" s="407">
        <f t="shared" si="227"/>
        <v>19.649999999999999</v>
      </c>
      <c r="AH303" s="407" t="str">
        <f t="shared" si="227"/>
        <v>-</v>
      </c>
      <c r="AI303" s="407">
        <f t="shared" si="227"/>
        <v>0</v>
      </c>
      <c r="AJ303" s="407">
        <f t="shared" si="227"/>
        <v>2.111084814038708</v>
      </c>
      <c r="AK303" s="407">
        <f t="shared" si="227"/>
        <v>13.7</v>
      </c>
      <c r="AL303" s="407">
        <f t="shared" si="227"/>
        <v>12.13</v>
      </c>
      <c r="AM303" s="407">
        <f t="shared" si="227"/>
        <v>7.5</v>
      </c>
      <c r="AN303" s="407">
        <f t="shared" si="227"/>
        <v>67.73</v>
      </c>
      <c r="AO303" s="407">
        <f t="shared" si="227"/>
        <v>1.1632368395806769</v>
      </c>
      <c r="AP303" s="407">
        <f t="shared" si="227"/>
        <v>62.53</v>
      </c>
      <c r="AQ303" s="407">
        <f t="shared" si="227"/>
        <v>56.218905472636813</v>
      </c>
      <c r="AR303" s="407">
        <f t="shared" si="227"/>
        <v>3.69</v>
      </c>
      <c r="AS303" s="407">
        <f t="shared" si="227"/>
        <v>0.62754500650768874</v>
      </c>
      <c r="AT303" s="407">
        <f t="shared" si="227"/>
        <v>57.215158483255692</v>
      </c>
      <c r="AU303" s="327"/>
    </row>
    <row r="304" spans="1:47">
      <c r="A304" s="325" t="str">
        <f>'TQoL Indexes'!B64</f>
        <v>Ilirska Bistrica</v>
      </c>
      <c r="B304" s="326">
        <f>'TQoL Indexes'!C64</f>
        <v>38</v>
      </c>
      <c r="C304" s="407">
        <f t="shared" ref="C304:AT304" si="228">IF(C$19&lt;&gt;"yes",C86,C740)</f>
        <v>83.5</v>
      </c>
      <c r="D304" s="407">
        <f t="shared" si="228"/>
        <v>86.4</v>
      </c>
      <c r="E304" s="407">
        <f t="shared" si="228"/>
        <v>102.2</v>
      </c>
      <c r="F304" s="407">
        <f t="shared" si="228"/>
        <v>63.045722713864308</v>
      </c>
      <c r="G304" s="407">
        <f t="shared" si="228"/>
        <v>94.638643067846601</v>
      </c>
      <c r="H304" s="407">
        <f t="shared" si="228"/>
        <v>0.47712125471966244</v>
      </c>
      <c r="I304" s="407">
        <f t="shared" si="228"/>
        <v>44.498357718722012</v>
      </c>
      <c r="J304" s="407">
        <f t="shared" si="228"/>
        <v>90.730088495575217</v>
      </c>
      <c r="K304" s="407">
        <f t="shared" si="228"/>
        <v>96.37</v>
      </c>
      <c r="L304" s="407">
        <f t="shared" si="228"/>
        <v>0.13133208255159476</v>
      </c>
      <c r="M304" s="407">
        <f t="shared" si="228"/>
        <v>1.69284691927723</v>
      </c>
      <c r="N304" s="407">
        <f t="shared" si="228"/>
        <v>1.7944880466591695</v>
      </c>
      <c r="O304" s="407">
        <f t="shared" si="228"/>
        <v>1.8828297218264975</v>
      </c>
      <c r="P304" s="407">
        <f t="shared" si="228"/>
        <v>54.505899705014748</v>
      </c>
      <c r="Q304" s="407" t="str">
        <f t="shared" si="228"/>
        <v>-</v>
      </c>
      <c r="R304" s="407" t="str">
        <f t="shared" si="228"/>
        <v>-</v>
      </c>
      <c r="S304" s="407">
        <f t="shared" si="228"/>
        <v>30.097817908201655</v>
      </c>
      <c r="T304" s="407">
        <f t="shared" si="228"/>
        <v>0.96325356107480975</v>
      </c>
      <c r="U304" s="407">
        <f t="shared" si="228"/>
        <v>76.534981122417392</v>
      </c>
      <c r="V304" s="407">
        <f t="shared" si="228"/>
        <v>0.30189449951627634</v>
      </c>
      <c r="W304" s="407">
        <f t="shared" si="228"/>
        <v>65.958536076000001</v>
      </c>
      <c r="X304" s="407" t="str">
        <f t="shared" si="228"/>
        <v>-</v>
      </c>
      <c r="Y304" s="407">
        <f t="shared" si="228"/>
        <v>958.82</v>
      </c>
      <c r="Z304" s="407">
        <f t="shared" si="228"/>
        <v>4.66</v>
      </c>
      <c r="AA304" s="407">
        <f t="shared" si="228"/>
        <v>0.11030547262218168</v>
      </c>
      <c r="AB304" s="407">
        <f t="shared" si="228"/>
        <v>1.23</v>
      </c>
      <c r="AC304" s="407">
        <f t="shared" si="228"/>
        <v>9953.4699999999993</v>
      </c>
      <c r="AD304" s="407">
        <f t="shared" si="228"/>
        <v>0.85022933915751364</v>
      </c>
      <c r="AE304" s="407">
        <f t="shared" si="228"/>
        <v>26.207366984993179</v>
      </c>
      <c r="AF304" s="407">
        <f t="shared" si="228"/>
        <v>12.5</v>
      </c>
      <c r="AG304" s="407">
        <f t="shared" si="228"/>
        <v>21.19</v>
      </c>
      <c r="AH304" s="407" t="str">
        <f t="shared" si="228"/>
        <v>-</v>
      </c>
      <c r="AI304" s="407">
        <f t="shared" si="228"/>
        <v>101.72289266130851</v>
      </c>
      <c r="AJ304" s="407">
        <f t="shared" si="228"/>
        <v>1.9326398903246735</v>
      </c>
      <c r="AK304" s="407">
        <f t="shared" si="228"/>
        <v>20.04</v>
      </c>
      <c r="AL304" s="407">
        <f t="shared" si="228"/>
        <v>15.5</v>
      </c>
      <c r="AM304" s="407">
        <f t="shared" si="228"/>
        <v>7.3</v>
      </c>
      <c r="AN304" s="407">
        <f t="shared" si="228"/>
        <v>70.83</v>
      </c>
      <c r="AO304" s="407">
        <f t="shared" si="228"/>
        <v>0.45957562752461073</v>
      </c>
      <c r="AP304" s="407">
        <f t="shared" si="228"/>
        <v>83.22</v>
      </c>
      <c r="AQ304" s="407">
        <f t="shared" si="228"/>
        <v>48.89855860756051</v>
      </c>
      <c r="AR304" s="407">
        <f t="shared" si="228"/>
        <v>3.85</v>
      </c>
      <c r="AS304" s="407">
        <f t="shared" si="228"/>
        <v>-0.24666327660950493</v>
      </c>
      <c r="AT304" s="407">
        <f t="shared" si="228"/>
        <v>72.563712885311702</v>
      </c>
      <c r="AU304" s="327"/>
    </row>
    <row r="305" spans="1:47">
      <c r="A305" s="325" t="str">
        <f>'TQoL Indexes'!B65</f>
        <v>Ivančna Gorica</v>
      </c>
      <c r="B305" s="326">
        <f>'TQoL Indexes'!C65</f>
        <v>39</v>
      </c>
      <c r="C305" s="407">
        <f t="shared" ref="C305:AT305" si="229">IF(C$19&lt;&gt;"yes",C87,C741)</f>
        <v>62.698247078464107</v>
      </c>
      <c r="D305" s="407">
        <f t="shared" si="229"/>
        <v>91.1</v>
      </c>
      <c r="E305" s="407">
        <f t="shared" si="229"/>
        <v>572.20000000000005</v>
      </c>
      <c r="F305" s="407">
        <f t="shared" si="229"/>
        <v>70.478123590437519</v>
      </c>
      <c r="G305" s="407">
        <f t="shared" si="229"/>
        <v>67.42219215155616</v>
      </c>
      <c r="H305" s="407">
        <f t="shared" si="229"/>
        <v>0.47712125471966244</v>
      </c>
      <c r="I305" s="407">
        <f t="shared" si="229"/>
        <v>67.710107476361074</v>
      </c>
      <c r="J305" s="407">
        <f t="shared" si="229"/>
        <v>91.429860171402794</v>
      </c>
      <c r="K305" s="407">
        <f t="shared" si="229"/>
        <v>29.43</v>
      </c>
      <c r="L305" s="407">
        <f t="shared" si="229"/>
        <v>5.1312447078746821</v>
      </c>
      <c r="M305" s="407">
        <f t="shared" si="229"/>
        <v>1.436162647040756</v>
      </c>
      <c r="N305" s="407">
        <f t="shared" si="229"/>
        <v>1.7846172926328754</v>
      </c>
      <c r="O305" s="407">
        <f t="shared" si="229"/>
        <v>0.9286103858427619</v>
      </c>
      <c r="P305" s="407">
        <f t="shared" si="229"/>
        <v>53.241993685160125</v>
      </c>
      <c r="Q305" s="407" t="str">
        <f t="shared" si="229"/>
        <v>-</v>
      </c>
      <c r="R305" s="407" t="str">
        <f t="shared" si="229"/>
        <v>-</v>
      </c>
      <c r="S305" s="407">
        <f t="shared" si="229"/>
        <v>77.014218009478682</v>
      </c>
      <c r="T305" s="407">
        <f t="shared" si="229"/>
        <v>0.76006678635160962</v>
      </c>
      <c r="U305" s="407">
        <f t="shared" si="229"/>
        <v>61.379522638385183</v>
      </c>
      <c r="V305" s="407">
        <f t="shared" si="229"/>
        <v>-9.4745588100272504E-2</v>
      </c>
      <c r="W305" s="407">
        <f t="shared" si="229"/>
        <v>27.4471642747</v>
      </c>
      <c r="X305" s="407" t="str">
        <f t="shared" si="229"/>
        <v>-</v>
      </c>
      <c r="Y305" s="407">
        <f t="shared" si="229"/>
        <v>961.51</v>
      </c>
      <c r="Z305" s="407">
        <f t="shared" si="229"/>
        <v>6.57</v>
      </c>
      <c r="AA305" s="407">
        <f t="shared" si="229"/>
        <v>5.5213707723170746E-2</v>
      </c>
      <c r="AB305" s="407">
        <f t="shared" si="229"/>
        <v>1.57</v>
      </c>
      <c r="AC305" s="407">
        <f t="shared" si="229"/>
        <v>10761.61</v>
      </c>
      <c r="AD305" s="407">
        <f t="shared" si="229"/>
        <v>0.74536472167746604</v>
      </c>
      <c r="AE305" s="407">
        <f t="shared" si="229"/>
        <v>31.020874441790426</v>
      </c>
      <c r="AF305" s="407">
        <f t="shared" si="229"/>
        <v>9.8000000000000007</v>
      </c>
      <c r="AG305" s="407">
        <f t="shared" si="229"/>
        <v>23.51</v>
      </c>
      <c r="AH305" s="407" t="str">
        <f t="shared" si="229"/>
        <v>-</v>
      </c>
      <c r="AI305" s="407">
        <f t="shared" si="229"/>
        <v>10.927914032869786</v>
      </c>
      <c r="AJ305" s="407">
        <f t="shared" si="229"/>
        <v>1.9745836959211127</v>
      </c>
      <c r="AK305" s="407">
        <f t="shared" si="229"/>
        <v>21.4</v>
      </c>
      <c r="AL305" s="407">
        <f t="shared" si="229"/>
        <v>13.33</v>
      </c>
      <c r="AM305" s="407">
        <f t="shared" si="229"/>
        <v>7.5</v>
      </c>
      <c r="AN305" s="407">
        <f t="shared" si="229"/>
        <v>68.349999999999994</v>
      </c>
      <c r="AO305" s="407">
        <f t="shared" si="229"/>
        <v>1.1632368395806769</v>
      </c>
      <c r="AP305" s="407">
        <f t="shared" si="229"/>
        <v>67.459999999999994</v>
      </c>
      <c r="AQ305" s="407">
        <f t="shared" si="229"/>
        <v>54.345078211407802</v>
      </c>
      <c r="AR305" s="407">
        <f t="shared" si="229"/>
        <v>3.69</v>
      </c>
      <c r="AS305" s="407">
        <f t="shared" si="229"/>
        <v>8.6434790886231197E-2</v>
      </c>
      <c r="AT305" s="407">
        <f t="shared" si="229"/>
        <v>60.092930709613981</v>
      </c>
      <c r="AU305" s="327"/>
    </row>
    <row r="306" spans="1:47">
      <c r="A306" s="325" t="str">
        <f>'TQoL Indexes'!B66</f>
        <v>Izola/Isola</v>
      </c>
      <c r="B306" s="326">
        <f>'TQoL Indexes'!C66</f>
        <v>40</v>
      </c>
      <c r="C306" s="407">
        <f t="shared" ref="C306:AT306" si="230">IF(C$19&lt;&gt;"yes",C88,C742)</f>
        <v>95.306888671237346</v>
      </c>
      <c r="D306" s="407">
        <f t="shared" si="230"/>
        <v>73.099999999999994</v>
      </c>
      <c r="E306" s="407">
        <f t="shared" si="230"/>
        <v>564.79999999999995</v>
      </c>
      <c r="F306" s="407">
        <f t="shared" si="230"/>
        <v>95.985804875210889</v>
      </c>
      <c r="G306" s="407">
        <f t="shared" si="230"/>
        <v>99.901099540403749</v>
      </c>
      <c r="H306" s="407">
        <f t="shared" si="230"/>
        <v>0.6020599913279624</v>
      </c>
      <c r="I306" s="407">
        <f t="shared" si="230"/>
        <v>97.476782898195196</v>
      </c>
      <c r="J306" s="407">
        <f t="shared" si="230"/>
        <v>96.742102507417542</v>
      </c>
      <c r="K306" s="407">
        <f t="shared" si="230"/>
        <v>41.37</v>
      </c>
      <c r="L306" s="407">
        <f t="shared" si="230"/>
        <v>2.8587602604019247</v>
      </c>
      <c r="M306" s="407">
        <f t="shared" si="230"/>
        <v>1.5378190950732742</v>
      </c>
      <c r="N306" s="407">
        <f t="shared" si="230"/>
        <v>1.9314578706890051</v>
      </c>
      <c r="O306" s="407">
        <f t="shared" si="230"/>
        <v>1.9331364156971487</v>
      </c>
      <c r="P306" s="407">
        <f t="shared" si="230"/>
        <v>93.367851532957118</v>
      </c>
      <c r="Q306" s="407" t="str">
        <f t="shared" si="230"/>
        <v>-</v>
      </c>
      <c r="R306" s="407" t="str">
        <f t="shared" si="230"/>
        <v>-</v>
      </c>
      <c r="S306" s="407">
        <f t="shared" si="230"/>
        <v>36.659131178591068</v>
      </c>
      <c r="T306" s="407">
        <f t="shared" si="230"/>
        <v>0.62876377186006849</v>
      </c>
      <c r="U306" s="407">
        <f t="shared" si="230"/>
        <v>31.762824086321</v>
      </c>
      <c r="V306" s="407">
        <f t="shared" si="230"/>
        <v>0.67328134768896342</v>
      </c>
      <c r="W306" s="407">
        <f t="shared" si="230"/>
        <v>4.6005211642499999</v>
      </c>
      <c r="X306" s="407" t="str">
        <f t="shared" si="230"/>
        <v>-</v>
      </c>
      <c r="Y306" s="407">
        <f t="shared" si="230"/>
        <v>869.46</v>
      </c>
      <c r="Z306" s="407">
        <f t="shared" si="230"/>
        <v>4.72</v>
      </c>
      <c r="AA306" s="407">
        <f t="shared" si="230"/>
        <v>3.7402053372730164E-2</v>
      </c>
      <c r="AB306" s="407">
        <f t="shared" si="230"/>
        <v>0.87</v>
      </c>
      <c r="AC306" s="407">
        <f t="shared" si="230"/>
        <v>10261.459999999999</v>
      </c>
      <c r="AD306" s="407">
        <f t="shared" si="230"/>
        <v>0.97685393363769846</v>
      </c>
      <c r="AE306" s="407">
        <f t="shared" si="230"/>
        <v>31.264469187520671</v>
      </c>
      <c r="AF306" s="407">
        <f t="shared" si="230"/>
        <v>15.8</v>
      </c>
      <c r="AG306" s="407">
        <f t="shared" si="230"/>
        <v>22.3</v>
      </c>
      <c r="AH306" s="407" t="str">
        <f t="shared" si="230"/>
        <v>-</v>
      </c>
      <c r="AI306" s="407">
        <f t="shared" si="230"/>
        <v>0</v>
      </c>
      <c r="AJ306" s="407">
        <f t="shared" si="230"/>
        <v>1.6346677366802589</v>
      </c>
      <c r="AK306" s="407">
        <f t="shared" si="230"/>
        <v>12.4</v>
      </c>
      <c r="AL306" s="407">
        <f t="shared" si="230"/>
        <v>14.8</v>
      </c>
      <c r="AM306" s="407">
        <f t="shared" si="230"/>
        <v>7.5</v>
      </c>
      <c r="AN306" s="407">
        <f t="shared" si="230"/>
        <v>71.72</v>
      </c>
      <c r="AO306" s="407">
        <f t="shared" si="230"/>
        <v>0.15717989721986575</v>
      </c>
      <c r="AP306" s="407">
        <f t="shared" si="230"/>
        <v>39.770000000000003</v>
      </c>
      <c r="AQ306" s="407">
        <f t="shared" si="230"/>
        <v>44.507952286282304</v>
      </c>
      <c r="AR306" s="407">
        <f t="shared" si="230"/>
        <v>3.85</v>
      </c>
      <c r="AS306" s="407">
        <f t="shared" si="230"/>
        <v>0.49848431445627622</v>
      </c>
      <c r="AT306" s="407">
        <f t="shared" si="230"/>
        <v>25.542754770997973</v>
      </c>
      <c r="AU306" s="327"/>
    </row>
    <row r="307" spans="1:47">
      <c r="A307" s="325" t="str">
        <f>'TQoL Indexes'!B67</f>
        <v>Jesenice</v>
      </c>
      <c r="B307" s="326">
        <f>'TQoL Indexes'!C67</f>
        <v>41</v>
      </c>
      <c r="C307" s="407">
        <f t="shared" ref="C307:AT307" si="231">IF(C$19&lt;&gt;"yes",C89,C743)</f>
        <v>92.355197903995517</v>
      </c>
      <c r="D307" s="407">
        <f t="shared" si="231"/>
        <v>67.3</v>
      </c>
      <c r="E307" s="407">
        <f t="shared" si="231"/>
        <v>338.29999999999995</v>
      </c>
      <c r="F307" s="407">
        <f t="shared" si="231"/>
        <v>96.487910306632457</v>
      </c>
      <c r="G307" s="407">
        <f t="shared" si="231"/>
        <v>99.12648025575217</v>
      </c>
      <c r="H307" s="407">
        <f t="shared" si="231"/>
        <v>0.6020599913279624</v>
      </c>
      <c r="I307" s="407">
        <f t="shared" si="231"/>
        <v>97.346323358849446</v>
      </c>
      <c r="J307" s="407">
        <f t="shared" si="231"/>
        <v>98.923859696519429</v>
      </c>
      <c r="K307" s="407">
        <f t="shared" si="231"/>
        <v>79.540000000000006</v>
      </c>
      <c r="L307" s="407">
        <f t="shared" si="231"/>
        <v>0</v>
      </c>
      <c r="M307" s="407">
        <f t="shared" si="231"/>
        <v>1.6739419986340878</v>
      </c>
      <c r="N307" s="407">
        <f t="shared" si="231"/>
        <v>1.8915374576725645</v>
      </c>
      <c r="O307" s="407">
        <f t="shared" si="231"/>
        <v>1.7171708722524281</v>
      </c>
      <c r="P307" s="407">
        <f t="shared" si="231"/>
        <v>95.609887883290554</v>
      </c>
      <c r="Q307" s="407" t="str">
        <f t="shared" si="231"/>
        <v>-</v>
      </c>
      <c r="R307" s="407" t="str">
        <f t="shared" si="231"/>
        <v>-</v>
      </c>
      <c r="S307" s="407">
        <f t="shared" si="231"/>
        <v>18.89644746787604</v>
      </c>
      <c r="T307" s="407">
        <f t="shared" si="231"/>
        <v>0.64753788295601133</v>
      </c>
      <c r="U307" s="407">
        <f t="shared" si="231"/>
        <v>73.787084611162385</v>
      </c>
      <c r="V307" s="407">
        <f t="shared" si="231"/>
        <v>-5.1992702769457833E-2</v>
      </c>
      <c r="W307" s="407">
        <f t="shared" si="231"/>
        <v>83.9821862517</v>
      </c>
      <c r="X307" s="407" t="str">
        <f t="shared" si="231"/>
        <v>-</v>
      </c>
      <c r="Y307" s="407">
        <f t="shared" si="231"/>
        <v>982.31</v>
      </c>
      <c r="Z307" s="407">
        <f t="shared" si="231"/>
        <v>7.45</v>
      </c>
      <c r="AA307" s="407">
        <f t="shared" si="231"/>
        <v>9.1506608985791243E-2</v>
      </c>
      <c r="AB307" s="407">
        <f t="shared" si="231"/>
        <v>1.38</v>
      </c>
      <c r="AC307" s="407">
        <f t="shared" si="231"/>
        <v>9637.8700000000008</v>
      </c>
      <c r="AD307" s="407">
        <f t="shared" si="231"/>
        <v>0.87789526934174933</v>
      </c>
      <c r="AE307" s="407">
        <f t="shared" si="231"/>
        <v>18.917547568710361</v>
      </c>
      <c r="AF307" s="407">
        <f t="shared" si="231"/>
        <v>9.1999999999999993</v>
      </c>
      <c r="AG307" s="407">
        <f t="shared" si="231"/>
        <v>25.17</v>
      </c>
      <c r="AH307" s="407" t="str">
        <f t="shared" si="231"/>
        <v>-</v>
      </c>
      <c r="AI307" s="407">
        <f t="shared" si="231"/>
        <v>10.923476986643605</v>
      </c>
      <c r="AJ307" s="407">
        <f t="shared" si="231"/>
        <v>1.8217623035740378</v>
      </c>
      <c r="AK307" s="407">
        <f t="shared" si="231"/>
        <v>21.87</v>
      </c>
      <c r="AL307" s="407">
        <f t="shared" si="231"/>
        <v>15.11</v>
      </c>
      <c r="AM307" s="407">
        <f t="shared" si="231"/>
        <v>7.6</v>
      </c>
      <c r="AN307" s="407">
        <f t="shared" si="231"/>
        <v>64.98</v>
      </c>
      <c r="AO307" s="407">
        <f t="shared" si="231"/>
        <v>0.32721324226603643</v>
      </c>
      <c r="AP307" s="407">
        <f t="shared" si="231"/>
        <v>66.22</v>
      </c>
      <c r="AQ307" s="407">
        <f t="shared" si="231"/>
        <v>40.956716976425092</v>
      </c>
      <c r="AR307" s="407">
        <f t="shared" si="231"/>
        <v>3.78</v>
      </c>
      <c r="AS307" s="407">
        <f t="shared" si="231"/>
        <v>-6.6984946716242735E-2</v>
      </c>
      <c r="AT307" s="407">
        <f t="shared" si="231"/>
        <v>63.894705179144715</v>
      </c>
      <c r="AU307" s="327"/>
    </row>
    <row r="308" spans="1:47">
      <c r="A308" s="325" t="str">
        <f>'TQoL Indexes'!B68</f>
        <v>Jezersko</v>
      </c>
      <c r="B308" s="326">
        <f>'TQoL Indexes'!C68</f>
        <v>163</v>
      </c>
      <c r="C308" s="407">
        <f t="shared" ref="C308:AT308" si="232">IF(C$19&lt;&gt;"yes",C90,C744)</f>
        <v>86.570743405275778</v>
      </c>
      <c r="D308" s="407">
        <f t="shared" si="232"/>
        <v>89.7</v>
      </c>
      <c r="E308" s="407">
        <f t="shared" si="232"/>
        <v>338.29999999999995</v>
      </c>
      <c r="F308" s="407">
        <f t="shared" si="232"/>
        <v>0</v>
      </c>
      <c r="G308" s="407">
        <f t="shared" si="232"/>
        <v>0</v>
      </c>
      <c r="H308" s="407">
        <f t="shared" si="232"/>
        <v>0</v>
      </c>
      <c r="I308" s="407">
        <f t="shared" si="232"/>
        <v>90.342679127725859</v>
      </c>
      <c r="J308" s="407">
        <f t="shared" si="232"/>
        <v>99.414348462664719</v>
      </c>
      <c r="K308" s="407">
        <f t="shared" si="232"/>
        <v>60.35</v>
      </c>
      <c r="L308" s="407">
        <f t="shared" si="232"/>
        <v>25</v>
      </c>
      <c r="M308" s="407">
        <f t="shared" si="232"/>
        <v>1.2380461031287955</v>
      </c>
      <c r="N308" s="407">
        <f t="shared" si="232"/>
        <v>1.6148972160331345</v>
      </c>
      <c r="O308" s="407">
        <f t="shared" si="232"/>
        <v>0.41782945736434107</v>
      </c>
      <c r="P308" s="407">
        <f t="shared" si="232"/>
        <v>83.162518301610547</v>
      </c>
      <c r="Q308" s="407" t="str">
        <f t="shared" si="232"/>
        <v>-</v>
      </c>
      <c r="R308" s="407" t="str">
        <f t="shared" si="232"/>
        <v>-</v>
      </c>
      <c r="S308" s="407">
        <f t="shared" si="232"/>
        <v>157.48031496062993</v>
      </c>
      <c r="T308" s="407">
        <f t="shared" si="232"/>
        <v>0.62622172227286044</v>
      </c>
      <c r="U308" s="407">
        <f t="shared" si="232"/>
        <v>92.20804458921198</v>
      </c>
      <c r="V308" s="407">
        <f t="shared" si="232"/>
        <v>-0.59643286865052036</v>
      </c>
      <c r="W308" s="407">
        <f t="shared" si="232"/>
        <v>99.865230640500002</v>
      </c>
      <c r="X308" s="407" t="str">
        <f t="shared" si="232"/>
        <v>-</v>
      </c>
      <c r="Y308" s="407">
        <f t="shared" si="232"/>
        <v>1307.92</v>
      </c>
      <c r="Z308" s="407">
        <f t="shared" si="232"/>
        <v>5.48</v>
      </c>
      <c r="AA308" s="407">
        <f t="shared" si="232"/>
        <v>0.20941311973142765</v>
      </c>
      <c r="AB308" s="407">
        <f t="shared" si="232"/>
        <v>0.69</v>
      </c>
      <c r="AC308" s="407">
        <f t="shared" si="232"/>
        <v>10987.49</v>
      </c>
      <c r="AD308" s="407">
        <f t="shared" si="232"/>
        <v>0.55484414337472288</v>
      </c>
      <c r="AE308" s="407">
        <f t="shared" si="232"/>
        <v>32.53012048192771</v>
      </c>
      <c r="AF308" s="407">
        <f t="shared" si="232"/>
        <v>9.1999999999999993</v>
      </c>
      <c r="AG308" s="407">
        <f t="shared" si="232"/>
        <v>16.239999999999998</v>
      </c>
      <c r="AH308" s="407" t="str">
        <f t="shared" si="232"/>
        <v>-</v>
      </c>
      <c r="AI308" s="407">
        <f t="shared" si="232"/>
        <v>3544.359633173844</v>
      </c>
      <c r="AJ308" s="407">
        <f t="shared" si="232"/>
        <v>2.0909651977605317</v>
      </c>
      <c r="AK308" s="407">
        <f t="shared" si="232"/>
        <v>28.31</v>
      </c>
      <c r="AL308" s="407">
        <f t="shared" si="232"/>
        <v>11.06</v>
      </c>
      <c r="AM308" s="407">
        <f t="shared" si="232"/>
        <v>7.6</v>
      </c>
      <c r="AN308" s="407">
        <f t="shared" si="232"/>
        <v>68.56</v>
      </c>
      <c r="AO308" s="407">
        <f t="shared" si="232"/>
        <v>0.32721324226603643</v>
      </c>
      <c r="AP308" s="407">
        <f t="shared" si="232"/>
        <v>64.58</v>
      </c>
      <c r="AQ308" s="407">
        <f t="shared" si="232"/>
        <v>59.578544061302686</v>
      </c>
      <c r="AR308" s="407">
        <f t="shared" si="232"/>
        <v>3.78</v>
      </c>
      <c r="AS308" s="407">
        <f t="shared" si="232"/>
        <v>-3.8310992983868995E-2</v>
      </c>
      <c r="AT308" s="407">
        <f t="shared" si="232"/>
        <v>76.994080166434287</v>
      </c>
      <c r="AU308" s="327"/>
    </row>
    <row r="309" spans="1:47">
      <c r="A309" s="325" t="str">
        <f>'TQoL Indexes'!B69</f>
        <v>Juršinci</v>
      </c>
      <c r="B309" s="326">
        <f>'TQoL Indexes'!C69</f>
        <v>42</v>
      </c>
      <c r="C309" s="407">
        <f t="shared" ref="C309:AT309" si="233">IF(C$19&lt;&gt;"yes",C91,C745)</f>
        <v>76.384839650145778</v>
      </c>
      <c r="D309" s="407">
        <f t="shared" si="233"/>
        <v>89.4</v>
      </c>
      <c r="E309" s="407">
        <f t="shared" si="233"/>
        <v>521.4</v>
      </c>
      <c r="F309" s="407">
        <f t="shared" si="233"/>
        <v>0.2434077079107505</v>
      </c>
      <c r="G309" s="407">
        <f t="shared" si="233"/>
        <v>94.158215010141987</v>
      </c>
      <c r="H309" s="407">
        <f t="shared" si="233"/>
        <v>0.3010299956639812</v>
      </c>
      <c r="I309" s="407">
        <f t="shared" si="233"/>
        <v>79.99159310634721</v>
      </c>
      <c r="J309" s="407">
        <f t="shared" si="233"/>
        <v>19.269776876267748</v>
      </c>
      <c r="K309" s="407">
        <f t="shared" si="233"/>
        <v>0.53</v>
      </c>
      <c r="L309" s="407">
        <f t="shared" si="233"/>
        <v>3.286384976525822</v>
      </c>
      <c r="M309" s="407">
        <f t="shared" si="233"/>
        <v>1.1492191126553799</v>
      </c>
      <c r="N309" s="407">
        <f t="shared" si="233"/>
        <v>1.414973347970818</v>
      </c>
      <c r="O309" s="407">
        <f t="shared" si="233"/>
        <v>0.26554025865665415</v>
      </c>
      <c r="P309" s="407">
        <f t="shared" si="233"/>
        <v>43.853955375253548</v>
      </c>
      <c r="Q309" s="407" t="str">
        <f t="shared" si="233"/>
        <v>-</v>
      </c>
      <c r="R309" s="407" t="str">
        <f t="shared" si="233"/>
        <v>-</v>
      </c>
      <c r="S309" s="407">
        <f t="shared" si="233"/>
        <v>0</v>
      </c>
      <c r="T309" s="407">
        <f t="shared" si="233"/>
        <v>0.50416335202959572</v>
      </c>
      <c r="U309" s="407">
        <f t="shared" si="233"/>
        <v>33.202487774342998</v>
      </c>
      <c r="V309" s="407">
        <f t="shared" si="233"/>
        <v>7.3149703425029938E-2</v>
      </c>
      <c r="W309" s="407">
        <f t="shared" si="233"/>
        <v>5.2123616095600003</v>
      </c>
      <c r="X309" s="407" t="str">
        <f t="shared" si="233"/>
        <v>-</v>
      </c>
      <c r="Y309" s="407">
        <f t="shared" si="233"/>
        <v>1089.51</v>
      </c>
      <c r="Z309" s="407">
        <f t="shared" si="233"/>
        <v>4.17</v>
      </c>
      <c r="AA309" s="407">
        <f t="shared" si="233"/>
        <v>4.2057450477352064E-2</v>
      </c>
      <c r="AB309" s="407">
        <f t="shared" si="233"/>
        <v>0.82</v>
      </c>
      <c r="AC309" s="407">
        <f t="shared" si="233"/>
        <v>8341.86</v>
      </c>
      <c r="AD309" s="407">
        <f t="shared" si="233"/>
        <v>0.88561681865879138</v>
      </c>
      <c r="AE309" s="407">
        <f t="shared" si="233"/>
        <v>16.642011834319526</v>
      </c>
      <c r="AF309" s="407">
        <f t="shared" si="233"/>
        <v>16.5</v>
      </c>
      <c r="AG309" s="407">
        <f t="shared" si="233"/>
        <v>15.83</v>
      </c>
      <c r="AH309" s="407" t="str">
        <f t="shared" si="233"/>
        <v>-</v>
      </c>
      <c r="AI309" s="407">
        <f t="shared" si="233"/>
        <v>0</v>
      </c>
      <c r="AJ309" s="407">
        <f t="shared" si="233"/>
        <v>1.6797289759702578</v>
      </c>
      <c r="AK309" s="407">
        <f t="shared" si="233"/>
        <v>19.829999999999998</v>
      </c>
      <c r="AL309" s="407">
        <f t="shared" si="233"/>
        <v>14.54</v>
      </c>
      <c r="AM309" s="407">
        <f t="shared" si="233"/>
        <v>7.3</v>
      </c>
      <c r="AN309" s="407">
        <f t="shared" si="233"/>
        <v>57.57</v>
      </c>
      <c r="AO309" s="407">
        <f t="shared" si="233"/>
        <v>0.44371696267546362</v>
      </c>
      <c r="AP309" s="407">
        <f t="shared" si="233"/>
        <v>74.95</v>
      </c>
      <c r="AQ309" s="407">
        <f t="shared" si="233"/>
        <v>47.792607802874741</v>
      </c>
      <c r="AR309" s="407">
        <f t="shared" si="233"/>
        <v>3.57</v>
      </c>
      <c r="AS309" s="407">
        <f t="shared" si="233"/>
        <v>0.61666347939958044</v>
      </c>
      <c r="AT309" s="407">
        <f t="shared" si="233"/>
        <v>29.974126753250832</v>
      </c>
      <c r="AU309" s="327"/>
    </row>
    <row r="310" spans="1:47">
      <c r="A310" s="325" t="str">
        <f>'TQoL Indexes'!B70</f>
        <v>Kamnik</v>
      </c>
      <c r="B310" s="326">
        <f>'TQoL Indexes'!C70</f>
        <v>43</v>
      </c>
      <c r="C310" s="407">
        <f t="shared" ref="C310:AT310" si="234">IF(C$19&lt;&gt;"yes",C92,C746)</f>
        <v>91.271467421674174</v>
      </c>
      <c r="D310" s="407">
        <f t="shared" si="234"/>
        <v>89</v>
      </c>
      <c r="E310" s="407">
        <f t="shared" si="234"/>
        <v>572.20000000000005</v>
      </c>
      <c r="F310" s="407">
        <f t="shared" si="234"/>
        <v>81.050062660774358</v>
      </c>
      <c r="G310" s="407">
        <f t="shared" si="234"/>
        <v>96.250247345161938</v>
      </c>
      <c r="H310" s="407">
        <f t="shared" si="234"/>
        <v>0.47712125471966244</v>
      </c>
      <c r="I310" s="407">
        <f t="shared" si="234"/>
        <v>84.726310567223422</v>
      </c>
      <c r="J310" s="407">
        <f t="shared" si="234"/>
        <v>98.994129674823554</v>
      </c>
      <c r="K310" s="407">
        <f t="shared" si="234"/>
        <v>63.06</v>
      </c>
      <c r="L310" s="407">
        <f t="shared" si="234"/>
        <v>2.7772735523688508</v>
      </c>
      <c r="M310" s="407">
        <f t="shared" si="234"/>
        <v>1.5526682161121932</v>
      </c>
      <c r="N310" s="407">
        <f t="shared" si="234"/>
        <v>1.810232517995084</v>
      </c>
      <c r="O310" s="407">
        <f t="shared" si="234"/>
        <v>1.5333611732870076</v>
      </c>
      <c r="P310" s="407">
        <f t="shared" si="234"/>
        <v>82.230723567047022</v>
      </c>
      <c r="Q310" s="407" t="str">
        <f t="shared" si="234"/>
        <v>-</v>
      </c>
      <c r="R310" s="407" t="str">
        <f t="shared" si="234"/>
        <v>-</v>
      </c>
      <c r="S310" s="407">
        <f t="shared" si="234"/>
        <v>53.606727644319363</v>
      </c>
      <c r="T310" s="407">
        <f t="shared" si="234"/>
        <v>0.65916486567883781</v>
      </c>
      <c r="U310" s="407">
        <f t="shared" si="234"/>
        <v>72.667999056075004</v>
      </c>
      <c r="V310" s="407">
        <f t="shared" si="234"/>
        <v>-0.20707815244866043</v>
      </c>
      <c r="W310" s="407">
        <f t="shared" si="234"/>
        <v>39.6513172469</v>
      </c>
      <c r="X310" s="407" t="str">
        <f t="shared" si="234"/>
        <v>-</v>
      </c>
      <c r="Y310" s="407">
        <f t="shared" si="234"/>
        <v>885.76</v>
      </c>
      <c r="Z310" s="407">
        <f t="shared" si="234"/>
        <v>4.91</v>
      </c>
      <c r="AA310" s="407">
        <f t="shared" si="234"/>
        <v>2.7162933460999121E-2</v>
      </c>
      <c r="AB310" s="407">
        <f t="shared" si="234"/>
        <v>1.71</v>
      </c>
      <c r="AC310" s="407">
        <f t="shared" si="234"/>
        <v>10330.040000000001</v>
      </c>
      <c r="AD310" s="407">
        <f t="shared" si="234"/>
        <v>0.84231909225009471</v>
      </c>
      <c r="AE310" s="407">
        <f t="shared" si="234"/>
        <v>30.670790878214461</v>
      </c>
      <c r="AF310" s="407">
        <f t="shared" si="234"/>
        <v>9.8000000000000007</v>
      </c>
      <c r="AG310" s="407">
        <f t="shared" si="234"/>
        <v>23.99</v>
      </c>
      <c r="AH310" s="407" t="str">
        <f t="shared" si="234"/>
        <v>-</v>
      </c>
      <c r="AI310" s="407">
        <f t="shared" si="234"/>
        <v>17.744276565464897</v>
      </c>
      <c r="AJ310" s="407">
        <f t="shared" si="234"/>
        <v>1.9344773773592199</v>
      </c>
      <c r="AK310" s="407">
        <f t="shared" si="234"/>
        <v>29.48</v>
      </c>
      <c r="AL310" s="407">
        <f t="shared" si="234"/>
        <v>12.61</v>
      </c>
      <c r="AM310" s="407">
        <f t="shared" si="234"/>
        <v>7.5</v>
      </c>
      <c r="AN310" s="407">
        <f t="shared" si="234"/>
        <v>66.38</v>
      </c>
      <c r="AO310" s="407">
        <f t="shared" si="234"/>
        <v>1.1632368395806769</v>
      </c>
      <c r="AP310" s="407">
        <f t="shared" si="234"/>
        <v>64.63</v>
      </c>
      <c r="AQ310" s="407">
        <f t="shared" si="234"/>
        <v>57.432673443909401</v>
      </c>
      <c r="AR310" s="407">
        <f t="shared" si="234"/>
        <v>3.69</v>
      </c>
      <c r="AS310" s="407">
        <f t="shared" si="234"/>
        <v>0.66772497523728025</v>
      </c>
      <c r="AT310" s="407">
        <f t="shared" si="234"/>
        <v>63.096160120439109</v>
      </c>
      <c r="AU310" s="327"/>
    </row>
    <row r="311" spans="1:47">
      <c r="A311" s="325" t="str">
        <f>'TQoL Indexes'!B71</f>
        <v>Kanal</v>
      </c>
      <c r="B311" s="326">
        <f>'TQoL Indexes'!C71</f>
        <v>44</v>
      </c>
      <c r="C311" s="407">
        <f t="shared" ref="C311:AT311" si="235">IF(C$19&lt;&gt;"yes",C93,C747)</f>
        <v>79.099999999999994</v>
      </c>
      <c r="D311" s="407">
        <f t="shared" si="235"/>
        <v>89.2</v>
      </c>
      <c r="E311" s="407">
        <f t="shared" si="235"/>
        <v>527.9</v>
      </c>
      <c r="F311" s="407">
        <f t="shared" si="235"/>
        <v>0</v>
      </c>
      <c r="G311" s="407">
        <f t="shared" si="235"/>
        <v>80.132575757575751</v>
      </c>
      <c r="H311" s="407">
        <f t="shared" si="235"/>
        <v>0.47712125471966244</v>
      </c>
      <c r="I311" s="407">
        <f t="shared" si="235"/>
        <v>72.009748781402322</v>
      </c>
      <c r="J311" s="407">
        <f t="shared" si="235"/>
        <v>81.988636363636374</v>
      </c>
      <c r="K311" s="407">
        <f t="shared" si="235"/>
        <v>2.5</v>
      </c>
      <c r="L311" s="407">
        <f t="shared" si="235"/>
        <v>10.560747663551401</v>
      </c>
      <c r="M311" s="407">
        <f t="shared" si="235"/>
        <v>1.507855871695831</v>
      </c>
      <c r="N311" s="407">
        <f t="shared" si="235"/>
        <v>1.7435097647284297</v>
      </c>
      <c r="O311" s="407">
        <f t="shared" si="235"/>
        <v>0.481152030217186</v>
      </c>
      <c r="P311" s="407">
        <f t="shared" si="235"/>
        <v>67.386363636363626</v>
      </c>
      <c r="Q311" s="407" t="str">
        <f t="shared" si="235"/>
        <v>-</v>
      </c>
      <c r="R311" s="407" t="str">
        <f t="shared" si="235"/>
        <v>-</v>
      </c>
      <c r="S311" s="407">
        <f t="shared" si="235"/>
        <v>113.12217194570137</v>
      </c>
      <c r="T311" s="407">
        <f t="shared" si="235"/>
        <v>0.72239805434855864</v>
      </c>
      <c r="U311" s="407">
        <f t="shared" si="235"/>
        <v>82.515387760580182</v>
      </c>
      <c r="V311" s="407">
        <f t="shared" si="235"/>
        <v>0.13667279896789511</v>
      </c>
      <c r="W311" s="407">
        <f t="shared" si="235"/>
        <v>14.460494321300001</v>
      </c>
      <c r="X311" s="407" t="str">
        <f t="shared" si="235"/>
        <v>-</v>
      </c>
      <c r="Y311" s="407">
        <f t="shared" si="235"/>
        <v>987.93</v>
      </c>
      <c r="Z311" s="407">
        <f t="shared" si="235"/>
        <v>4.93</v>
      </c>
      <c r="AA311" s="407">
        <f t="shared" si="235"/>
        <v>0.12811361847764419</v>
      </c>
      <c r="AB311" s="407">
        <f t="shared" si="235"/>
        <v>1.93</v>
      </c>
      <c r="AC311" s="407">
        <f t="shared" si="235"/>
        <v>9487.61</v>
      </c>
      <c r="AD311" s="407">
        <f t="shared" si="235"/>
        <v>0.92186994065371197</v>
      </c>
      <c r="AE311" s="407">
        <f t="shared" si="235"/>
        <v>25.560842963970089</v>
      </c>
      <c r="AF311" s="407">
        <f t="shared" si="235"/>
        <v>11.4</v>
      </c>
      <c r="AG311" s="407">
        <f t="shared" si="235"/>
        <v>22.6</v>
      </c>
      <c r="AH311" s="407" t="str">
        <f t="shared" si="235"/>
        <v>-</v>
      </c>
      <c r="AI311" s="407">
        <f t="shared" si="235"/>
        <v>0.18867924528301888</v>
      </c>
      <c r="AJ311" s="407">
        <f t="shared" si="235"/>
        <v>1.7395723444500919</v>
      </c>
      <c r="AK311" s="407">
        <f t="shared" si="235"/>
        <v>17.760000000000002</v>
      </c>
      <c r="AL311" s="407">
        <f t="shared" si="235"/>
        <v>15.28</v>
      </c>
      <c r="AM311" s="407">
        <f t="shared" si="235"/>
        <v>7.6</v>
      </c>
      <c r="AN311" s="407">
        <f t="shared" si="235"/>
        <v>70.8</v>
      </c>
      <c r="AO311" s="407">
        <f t="shared" si="235"/>
        <v>0.40064315902399183</v>
      </c>
      <c r="AP311" s="407">
        <f t="shared" si="235"/>
        <v>67.2</v>
      </c>
      <c r="AQ311" s="407">
        <f t="shared" si="235"/>
        <v>50.80856643356644</v>
      </c>
      <c r="AR311" s="407">
        <f t="shared" si="235"/>
        <v>3.67</v>
      </c>
      <c r="AS311" s="407">
        <f t="shared" si="235"/>
        <v>0.49774475808426982</v>
      </c>
      <c r="AT311" s="407">
        <f t="shared" si="235"/>
        <v>80.041395203677055</v>
      </c>
      <c r="AU311" s="327"/>
    </row>
    <row r="312" spans="1:47">
      <c r="A312" s="325" t="str">
        <f>'TQoL Indexes'!B72</f>
        <v>Kidričevo</v>
      </c>
      <c r="B312" s="326">
        <f>'TQoL Indexes'!C72</f>
        <v>45</v>
      </c>
      <c r="C312" s="407">
        <f t="shared" ref="C312:AT312" si="236">IF(C$19&lt;&gt;"yes",C94,C748)</f>
        <v>91.363163371488028</v>
      </c>
      <c r="D312" s="407">
        <f t="shared" si="236"/>
        <v>93.6</v>
      </c>
      <c r="E312" s="407">
        <f t="shared" si="236"/>
        <v>521.4</v>
      </c>
      <c r="F312" s="407">
        <f t="shared" si="236"/>
        <v>0.45454545454545453</v>
      </c>
      <c r="G312" s="407">
        <f t="shared" si="236"/>
        <v>99.909090909090921</v>
      </c>
      <c r="H312" s="407">
        <f t="shared" si="236"/>
        <v>0.3010299956639812</v>
      </c>
      <c r="I312" s="407">
        <f t="shared" si="236"/>
        <v>92.080109239872556</v>
      </c>
      <c r="J312" s="407">
        <f t="shared" si="236"/>
        <v>100</v>
      </c>
      <c r="K312" s="407">
        <f t="shared" si="236"/>
        <v>81.400000000000006</v>
      </c>
      <c r="L312" s="407">
        <f t="shared" si="236"/>
        <v>8.0289040545965473E-2</v>
      </c>
      <c r="M312" s="407">
        <f t="shared" si="236"/>
        <v>1.5378190950732742</v>
      </c>
      <c r="N312" s="407">
        <f t="shared" si="236"/>
        <v>2.1458177144918276</v>
      </c>
      <c r="O312" s="407">
        <f t="shared" si="236"/>
        <v>0.72675452038001842</v>
      </c>
      <c r="P312" s="407">
        <f t="shared" si="236"/>
        <v>79.212121212121218</v>
      </c>
      <c r="Q312" s="407" t="str">
        <f t="shared" si="236"/>
        <v>-</v>
      </c>
      <c r="R312" s="407" t="str">
        <f t="shared" si="236"/>
        <v>-</v>
      </c>
      <c r="S312" s="407">
        <f t="shared" si="236"/>
        <v>46.175157765122364</v>
      </c>
      <c r="T312" s="407">
        <f t="shared" si="236"/>
        <v>0.50416335202959572</v>
      </c>
      <c r="U312" s="407">
        <f t="shared" si="236"/>
        <v>23.575135430984602</v>
      </c>
      <c r="V312" s="407">
        <f t="shared" si="236"/>
        <v>-0.43693613260202363</v>
      </c>
      <c r="W312" s="407">
        <f t="shared" si="236"/>
        <v>35.137952298199998</v>
      </c>
      <c r="X312" s="407" t="str">
        <f t="shared" si="236"/>
        <v>-</v>
      </c>
      <c r="Y312" s="407">
        <f t="shared" si="236"/>
        <v>1026.71</v>
      </c>
      <c r="Z312" s="407">
        <f t="shared" si="236"/>
        <v>5.89</v>
      </c>
      <c r="AA312" s="407">
        <f t="shared" si="236"/>
        <v>0.2297618135865819</v>
      </c>
      <c r="AB312" s="407">
        <f t="shared" si="236"/>
        <v>0.9</v>
      </c>
      <c r="AC312" s="407">
        <f t="shared" si="236"/>
        <v>9692.01</v>
      </c>
      <c r="AD312" s="407">
        <f t="shared" si="236"/>
        <v>0.86785529662138772</v>
      </c>
      <c r="AE312" s="407">
        <f t="shared" si="236"/>
        <v>25.874125874125873</v>
      </c>
      <c r="AF312" s="407">
        <f t="shared" si="236"/>
        <v>16.5</v>
      </c>
      <c r="AG312" s="407">
        <f t="shared" si="236"/>
        <v>19.510000000000002</v>
      </c>
      <c r="AH312" s="407" t="str">
        <f t="shared" si="236"/>
        <v>-</v>
      </c>
      <c r="AI312" s="407">
        <f t="shared" si="236"/>
        <v>2.0945663580246916</v>
      </c>
      <c r="AJ312" s="407">
        <f t="shared" si="236"/>
        <v>2.1281259893225628</v>
      </c>
      <c r="AK312" s="407">
        <f t="shared" si="236"/>
        <v>25.25</v>
      </c>
      <c r="AL312" s="407">
        <f t="shared" si="236"/>
        <v>16.2</v>
      </c>
      <c r="AM312" s="407">
        <f t="shared" si="236"/>
        <v>7.3</v>
      </c>
      <c r="AN312" s="407">
        <f t="shared" si="236"/>
        <v>64.540000000000006</v>
      </c>
      <c r="AO312" s="407">
        <f t="shared" si="236"/>
        <v>0.44371696267546362</v>
      </c>
      <c r="AP312" s="407">
        <f t="shared" si="236"/>
        <v>63.55</v>
      </c>
      <c r="AQ312" s="407">
        <f t="shared" si="236"/>
        <v>53.894893775624297</v>
      </c>
      <c r="AR312" s="407">
        <f t="shared" si="236"/>
        <v>3.57</v>
      </c>
      <c r="AS312" s="407">
        <f t="shared" si="236"/>
        <v>9.0115881135545861E-2</v>
      </c>
      <c r="AT312" s="407">
        <f t="shared" si="236"/>
        <v>21.590824691144505</v>
      </c>
      <c r="AU312" s="327"/>
    </row>
    <row r="313" spans="1:47">
      <c r="A313" s="325" t="str">
        <f>'TQoL Indexes'!B73</f>
        <v>Kobarid</v>
      </c>
      <c r="B313" s="326">
        <f>'TQoL Indexes'!C73</f>
        <v>46</v>
      </c>
      <c r="C313" s="407">
        <f t="shared" ref="C313:AT313" si="237">IF(C$19&lt;&gt;"yes",C95,C749)</f>
        <v>44.226298114182384</v>
      </c>
      <c r="D313" s="407">
        <f t="shared" si="237"/>
        <v>93.8</v>
      </c>
      <c r="E313" s="407">
        <f t="shared" si="237"/>
        <v>527.9</v>
      </c>
      <c r="F313" s="407">
        <f t="shared" si="237"/>
        <v>0</v>
      </c>
      <c r="G313" s="407">
        <f t="shared" si="237"/>
        <v>62.002442002442002</v>
      </c>
      <c r="H313" s="407">
        <f t="shared" si="237"/>
        <v>0.3010299956639812</v>
      </c>
      <c r="I313" s="407">
        <f t="shared" si="237"/>
        <v>26.995824121837387</v>
      </c>
      <c r="J313" s="407">
        <f t="shared" si="237"/>
        <v>64.786324786324784</v>
      </c>
      <c r="K313" s="407">
        <f t="shared" si="237"/>
        <v>40.630000000000003</v>
      </c>
      <c r="L313" s="407">
        <f t="shared" si="237"/>
        <v>6.3132817153067302</v>
      </c>
      <c r="M313" s="407">
        <f t="shared" si="237"/>
        <v>1.5954962218255742</v>
      </c>
      <c r="N313" s="407">
        <f t="shared" si="237"/>
        <v>1.7715874808812553</v>
      </c>
      <c r="O313" s="407">
        <f t="shared" si="237"/>
        <v>0.86017305315203962</v>
      </c>
      <c r="P313" s="407">
        <f t="shared" si="237"/>
        <v>50.085470085470085</v>
      </c>
      <c r="Q313" s="407" t="str">
        <f t="shared" si="237"/>
        <v>-</v>
      </c>
      <c r="R313" s="407" t="str">
        <f t="shared" si="237"/>
        <v>-</v>
      </c>
      <c r="S313" s="407">
        <f t="shared" si="237"/>
        <v>122.60912211868563</v>
      </c>
      <c r="T313" s="407">
        <f t="shared" si="237"/>
        <v>0.75496774182309434</v>
      </c>
      <c r="U313" s="407">
        <f t="shared" si="237"/>
        <v>74.909786519572108</v>
      </c>
      <c r="V313" s="407">
        <f t="shared" si="237"/>
        <v>0.16985233467468194</v>
      </c>
      <c r="W313" s="407">
        <f t="shared" si="237"/>
        <v>73.822929728399998</v>
      </c>
      <c r="X313" s="407" t="str">
        <f t="shared" si="237"/>
        <v>-</v>
      </c>
      <c r="Y313" s="407">
        <f t="shared" si="237"/>
        <v>987.6</v>
      </c>
      <c r="Z313" s="407">
        <f t="shared" si="237"/>
        <v>3.89</v>
      </c>
      <c r="AA313" s="407">
        <f t="shared" si="237"/>
        <v>0.26631803215184974</v>
      </c>
      <c r="AB313" s="407">
        <f t="shared" si="237"/>
        <v>1.31</v>
      </c>
      <c r="AC313" s="407">
        <f t="shared" si="237"/>
        <v>9653.3700000000008</v>
      </c>
      <c r="AD313" s="407">
        <f t="shared" si="237"/>
        <v>0.70711487547556906</v>
      </c>
      <c r="AE313" s="407">
        <f t="shared" si="237"/>
        <v>29.743127534925641</v>
      </c>
      <c r="AF313" s="407">
        <f t="shared" si="237"/>
        <v>11.4</v>
      </c>
      <c r="AG313" s="407">
        <f t="shared" si="237"/>
        <v>18.21</v>
      </c>
      <c r="AH313" s="407" t="str">
        <f t="shared" si="237"/>
        <v>-</v>
      </c>
      <c r="AI313" s="407">
        <f t="shared" si="237"/>
        <v>356.33814010251405</v>
      </c>
      <c r="AJ313" s="407">
        <f t="shared" si="237"/>
        <v>1.9408377541316417</v>
      </c>
      <c r="AK313" s="407">
        <f t="shared" si="237"/>
        <v>21.19</v>
      </c>
      <c r="AL313" s="407">
        <f t="shared" si="237"/>
        <v>14.49</v>
      </c>
      <c r="AM313" s="407">
        <f t="shared" si="237"/>
        <v>7.6</v>
      </c>
      <c r="AN313" s="407">
        <f t="shared" si="237"/>
        <v>67.81</v>
      </c>
      <c r="AO313" s="407">
        <f t="shared" si="237"/>
        <v>0.40064315902399183</v>
      </c>
      <c r="AP313" s="407">
        <f t="shared" si="237"/>
        <v>62.83</v>
      </c>
      <c r="AQ313" s="407">
        <f t="shared" si="237"/>
        <v>60.057388809182214</v>
      </c>
      <c r="AR313" s="407">
        <f t="shared" si="237"/>
        <v>3.67</v>
      </c>
      <c r="AS313" s="407">
        <f t="shared" si="237"/>
        <v>0.15121333526457253</v>
      </c>
      <c r="AT313" s="407">
        <f t="shared" si="237"/>
        <v>63.922225189534778</v>
      </c>
      <c r="AU313" s="327"/>
    </row>
    <row r="314" spans="1:47">
      <c r="A314" s="325" t="str">
        <f>'TQoL Indexes'!B74</f>
        <v>Kobilje</v>
      </c>
      <c r="B314" s="326">
        <f>'TQoL Indexes'!C74</f>
        <v>47</v>
      </c>
      <c r="C314" s="407">
        <f t="shared" ref="C314:AT314" si="238">IF(C$19&lt;&gt;"yes",C96,C750)</f>
        <v>94.9</v>
      </c>
      <c r="D314" s="407">
        <f t="shared" si="238"/>
        <v>92</v>
      </c>
      <c r="E314" s="407">
        <f t="shared" si="238"/>
        <v>416.1</v>
      </c>
      <c r="F314" s="407">
        <f t="shared" si="238"/>
        <v>0</v>
      </c>
      <c r="G314" s="407">
        <f t="shared" si="238"/>
        <v>100</v>
      </c>
      <c r="H314" s="407">
        <f t="shared" si="238"/>
        <v>0.3010299956639812</v>
      </c>
      <c r="I314" s="407">
        <f t="shared" si="238"/>
        <v>0</v>
      </c>
      <c r="J314" s="407">
        <f t="shared" si="238"/>
        <v>100</v>
      </c>
      <c r="K314" s="407">
        <f t="shared" si="238"/>
        <v>96.2</v>
      </c>
      <c r="L314" s="407">
        <f t="shared" si="238"/>
        <v>0.46948356807511737</v>
      </c>
      <c r="M314" s="407">
        <f t="shared" si="238"/>
        <v>1.0043213737826426</v>
      </c>
      <c r="N314" s="407">
        <f t="shared" si="238"/>
        <v>1.3263358609287514</v>
      </c>
      <c r="O314" s="407">
        <f t="shared" si="238"/>
        <v>0.42611111111111111</v>
      </c>
      <c r="P314" s="407">
        <f t="shared" si="238"/>
        <v>0.72859744990892528</v>
      </c>
      <c r="Q314" s="407" t="str">
        <f t="shared" si="238"/>
        <v>-</v>
      </c>
      <c r="R314" s="407" t="str">
        <f t="shared" si="238"/>
        <v>-</v>
      </c>
      <c r="S314" s="407">
        <f t="shared" si="238"/>
        <v>366.97247706422019</v>
      </c>
      <c r="T314" s="407">
        <f t="shared" si="238"/>
        <v>0.56514872926682469</v>
      </c>
      <c r="U314" s="407">
        <f t="shared" si="238"/>
        <v>53.64778333105</v>
      </c>
      <c r="V314" s="407">
        <f t="shared" si="238"/>
        <v>-0.12119316708509922</v>
      </c>
      <c r="W314" s="407">
        <f t="shared" si="238"/>
        <v>99.889448483799995</v>
      </c>
      <c r="X314" s="407" t="str">
        <f t="shared" si="238"/>
        <v>-</v>
      </c>
      <c r="Y314" s="407">
        <f t="shared" si="238"/>
        <v>945.12</v>
      </c>
      <c r="Z314" s="407">
        <f t="shared" si="238"/>
        <v>4.6900000000000004</v>
      </c>
      <c r="AA314" s="407">
        <f t="shared" si="238"/>
        <v>0.19855058076094509</v>
      </c>
      <c r="AB314" s="407">
        <f t="shared" si="238"/>
        <v>2.78</v>
      </c>
      <c r="AC314" s="407">
        <f t="shared" si="238"/>
        <v>8445.32</v>
      </c>
      <c r="AD314" s="407">
        <f t="shared" si="238"/>
        <v>1.0089612143910101</v>
      </c>
      <c r="AE314" s="407">
        <f t="shared" si="238"/>
        <v>21.768707482993197</v>
      </c>
      <c r="AF314" s="407">
        <f t="shared" si="238"/>
        <v>15.1</v>
      </c>
      <c r="AG314" s="407">
        <f t="shared" si="238"/>
        <v>17.510000000000002</v>
      </c>
      <c r="AH314" s="407" t="str">
        <f t="shared" si="238"/>
        <v>-</v>
      </c>
      <c r="AI314" s="407">
        <f t="shared" si="238"/>
        <v>114.16048181818182</v>
      </c>
      <c r="AJ314" s="407">
        <f t="shared" si="238"/>
        <v>1.7943087727201312</v>
      </c>
      <c r="AK314" s="407">
        <f t="shared" si="238"/>
        <v>0</v>
      </c>
      <c r="AL314" s="407">
        <f t="shared" si="238"/>
        <v>15.74</v>
      </c>
      <c r="AM314" s="407">
        <f t="shared" si="238"/>
        <v>6.9</v>
      </c>
      <c r="AN314" s="407">
        <f t="shared" si="238"/>
        <v>57.15</v>
      </c>
      <c r="AO314" s="407">
        <f t="shared" si="238"/>
        <v>0.31951798866635717</v>
      </c>
      <c r="AP314" s="407">
        <f t="shared" si="238"/>
        <v>79.58</v>
      </c>
      <c r="AQ314" s="407">
        <f t="shared" si="238"/>
        <v>55.601659751037346</v>
      </c>
      <c r="AR314" s="407">
        <f t="shared" si="238"/>
        <v>3.72</v>
      </c>
      <c r="AS314" s="407">
        <f t="shared" si="238"/>
        <v>0.35808543859939368</v>
      </c>
      <c r="AT314" s="407">
        <f t="shared" si="238"/>
        <v>50.534928547646459</v>
      </c>
      <c r="AU314" s="327"/>
    </row>
    <row r="315" spans="1:47">
      <c r="A315" s="325" t="str">
        <f>'TQoL Indexes'!B75</f>
        <v>Kočevje</v>
      </c>
      <c r="B315" s="326">
        <f>'TQoL Indexes'!C75</f>
        <v>48</v>
      </c>
      <c r="C315" s="407">
        <f t="shared" ref="C315:AT315" si="239">IF(C$19&lt;&gt;"yes",C97,C751)</f>
        <v>77.166898646083766</v>
      </c>
      <c r="D315" s="407">
        <f t="shared" si="239"/>
        <v>84.4</v>
      </c>
      <c r="E315" s="407">
        <f t="shared" si="239"/>
        <v>250.2</v>
      </c>
      <c r="F315" s="407">
        <f t="shared" si="239"/>
        <v>87.661305702116849</v>
      </c>
      <c r="G315" s="407">
        <f t="shared" si="239"/>
        <v>91.227512554828053</v>
      </c>
      <c r="H315" s="407">
        <f t="shared" si="239"/>
        <v>0.47712125471966244</v>
      </c>
      <c r="I315" s="407">
        <f t="shared" si="239"/>
        <v>72.69911504424779</v>
      </c>
      <c r="J315" s="407">
        <f t="shared" si="239"/>
        <v>97.266543767084102</v>
      </c>
      <c r="K315" s="407">
        <f t="shared" si="239"/>
        <v>86.6</v>
      </c>
      <c r="L315" s="407">
        <f t="shared" si="239"/>
        <v>2.2264329701563241</v>
      </c>
      <c r="M315" s="407">
        <f t="shared" si="239"/>
        <v>1.7403626894942439</v>
      </c>
      <c r="N315" s="407">
        <f t="shared" si="239"/>
        <v>1.8926510338773004</v>
      </c>
      <c r="O315" s="407">
        <f t="shared" si="239"/>
        <v>1.7220799898102153</v>
      </c>
      <c r="P315" s="407">
        <f t="shared" si="239"/>
        <v>82.079969487000199</v>
      </c>
      <c r="Q315" s="407" t="str">
        <f t="shared" si="239"/>
        <v>-</v>
      </c>
      <c r="R315" s="407" t="str">
        <f t="shared" si="239"/>
        <v>-</v>
      </c>
      <c r="S315" s="407">
        <f t="shared" si="239"/>
        <v>25.497195308516066</v>
      </c>
      <c r="T315" s="407">
        <f t="shared" si="239"/>
        <v>0.55979847426949236</v>
      </c>
      <c r="U315" s="407">
        <f t="shared" si="239"/>
        <v>85.355137616897181</v>
      </c>
      <c r="V315" s="407">
        <f t="shared" si="239"/>
        <v>0.17062313345544888</v>
      </c>
      <c r="W315" s="407">
        <f t="shared" si="239"/>
        <v>100.000082967</v>
      </c>
      <c r="X315" s="407" t="str">
        <f t="shared" si="239"/>
        <v>-</v>
      </c>
      <c r="Y315" s="407">
        <f t="shared" si="239"/>
        <v>922.13</v>
      </c>
      <c r="Z315" s="407">
        <f t="shared" si="239"/>
        <v>6.06</v>
      </c>
      <c r="AA315" s="407">
        <f t="shared" si="239"/>
        <v>1.8720281553034561E-2</v>
      </c>
      <c r="AB315" s="407">
        <f t="shared" si="239"/>
        <v>1.98</v>
      </c>
      <c r="AC315" s="407">
        <f t="shared" si="239"/>
        <v>9457.7199999999993</v>
      </c>
      <c r="AD315" s="407">
        <f t="shared" si="239"/>
        <v>1.1862800590370366</v>
      </c>
      <c r="AE315" s="407">
        <f t="shared" si="239"/>
        <v>21.767764298093585</v>
      </c>
      <c r="AF315" s="407">
        <f t="shared" si="239"/>
        <v>9.6999999999999993</v>
      </c>
      <c r="AG315" s="407">
        <f t="shared" si="239"/>
        <v>24.4</v>
      </c>
      <c r="AH315" s="407" t="str">
        <f t="shared" si="239"/>
        <v>-</v>
      </c>
      <c r="AI315" s="407">
        <f t="shared" si="239"/>
        <v>7.9259817613672601</v>
      </c>
      <c r="AJ315" s="407">
        <f t="shared" si="239"/>
        <v>2.0200101729566211</v>
      </c>
      <c r="AK315" s="407">
        <f t="shared" si="239"/>
        <v>18.52</v>
      </c>
      <c r="AL315" s="407">
        <f t="shared" si="239"/>
        <v>17.52</v>
      </c>
      <c r="AM315" s="407">
        <f t="shared" si="239"/>
        <v>7.6</v>
      </c>
      <c r="AN315" s="407">
        <f t="shared" si="239"/>
        <v>64.819999999999993</v>
      </c>
      <c r="AO315" s="407">
        <f t="shared" si="239"/>
        <v>0.24265882485557949</v>
      </c>
      <c r="AP315" s="407">
        <f t="shared" si="239"/>
        <v>60.24</v>
      </c>
      <c r="AQ315" s="407">
        <f t="shared" si="239"/>
        <v>44.965970429476648</v>
      </c>
      <c r="AR315" s="407">
        <f t="shared" si="239"/>
        <v>3.57</v>
      </c>
      <c r="AS315" s="407">
        <f t="shared" si="239"/>
        <v>1.2805788822387728E-2</v>
      </c>
      <c r="AT315" s="407">
        <f t="shared" si="239"/>
        <v>82.490961682868786</v>
      </c>
      <c r="AU315" s="327"/>
    </row>
    <row r="316" spans="1:47">
      <c r="A316" s="325" t="str">
        <f>'TQoL Indexes'!B76</f>
        <v>Komen</v>
      </c>
      <c r="B316" s="326">
        <f>'TQoL Indexes'!C76</f>
        <v>49</v>
      </c>
      <c r="C316" s="407">
        <f t="shared" ref="C316:AT316" si="240">IF(C$19&lt;&gt;"yes",C98,C752)</f>
        <v>21.840209561231173</v>
      </c>
      <c r="D316" s="407">
        <f t="shared" si="240"/>
        <v>98.9</v>
      </c>
      <c r="E316" s="407">
        <f t="shared" si="240"/>
        <v>564.79999999999995</v>
      </c>
      <c r="F316" s="407">
        <f t="shared" si="240"/>
        <v>0</v>
      </c>
      <c r="G316" s="407">
        <f t="shared" si="240"/>
        <v>83.82352941176471</v>
      </c>
      <c r="H316" s="407">
        <f t="shared" si="240"/>
        <v>0.3010299956639812</v>
      </c>
      <c r="I316" s="407">
        <f t="shared" si="240"/>
        <v>15.25709468951953</v>
      </c>
      <c r="J316" s="407">
        <f t="shared" si="240"/>
        <v>37.935729847494557</v>
      </c>
      <c r="K316" s="407">
        <f t="shared" si="240"/>
        <v>96.39</v>
      </c>
      <c r="L316" s="407">
        <f t="shared" si="240"/>
        <v>0</v>
      </c>
      <c r="M316" s="407">
        <f t="shared" si="240"/>
        <v>1.3909351071033791</v>
      </c>
      <c r="N316" s="407">
        <f t="shared" si="240"/>
        <v>1.6963563887333322</v>
      </c>
      <c r="O316" s="407">
        <f t="shared" si="240"/>
        <v>0.64852071005917156</v>
      </c>
      <c r="P316" s="407">
        <f t="shared" si="240"/>
        <v>43.954248366013069</v>
      </c>
      <c r="Q316" s="407" t="str">
        <f t="shared" si="240"/>
        <v>-</v>
      </c>
      <c r="R316" s="407" t="str">
        <f t="shared" si="240"/>
        <v>-</v>
      </c>
      <c r="S316" s="407">
        <f t="shared" si="240"/>
        <v>56.401579244218844</v>
      </c>
      <c r="T316" s="407">
        <f t="shared" si="240"/>
        <v>0.5282967577649581</v>
      </c>
      <c r="U316" s="407">
        <f t="shared" si="240"/>
        <v>64.729902550779485</v>
      </c>
      <c r="V316" s="407">
        <f t="shared" si="240"/>
        <v>0.49462023706626812</v>
      </c>
      <c r="W316" s="407">
        <f t="shared" si="240"/>
        <v>98.526325591100004</v>
      </c>
      <c r="X316" s="407" t="str">
        <f t="shared" si="240"/>
        <v>-</v>
      </c>
      <c r="Y316" s="407">
        <f t="shared" si="240"/>
        <v>987.54</v>
      </c>
      <c r="Z316" s="407">
        <f t="shared" si="240"/>
        <v>4.26</v>
      </c>
      <c r="AA316" s="407">
        <f t="shared" si="240"/>
        <v>0.14833441641002457</v>
      </c>
      <c r="AB316" s="407">
        <f t="shared" si="240"/>
        <v>0.97</v>
      </c>
      <c r="AC316" s="407">
        <f t="shared" si="240"/>
        <v>9923.98</v>
      </c>
      <c r="AD316" s="407">
        <f t="shared" si="240"/>
        <v>0.8733486594737494</v>
      </c>
      <c r="AE316" s="407">
        <f t="shared" si="240"/>
        <v>32.658227848101269</v>
      </c>
      <c r="AF316" s="407">
        <f t="shared" si="240"/>
        <v>15.8</v>
      </c>
      <c r="AG316" s="407">
        <f t="shared" si="240"/>
        <v>15.22</v>
      </c>
      <c r="AH316" s="407" t="str">
        <f t="shared" si="240"/>
        <v>-</v>
      </c>
      <c r="AI316" s="407">
        <f t="shared" si="240"/>
        <v>0</v>
      </c>
      <c r="AJ316" s="407">
        <f t="shared" si="240"/>
        <v>1.8751153215809162</v>
      </c>
      <c r="AK316" s="407">
        <f t="shared" si="240"/>
        <v>23.61</v>
      </c>
      <c r="AL316" s="407">
        <f t="shared" si="240"/>
        <v>12.96</v>
      </c>
      <c r="AM316" s="407">
        <f t="shared" si="240"/>
        <v>7.5</v>
      </c>
      <c r="AN316" s="407">
        <f t="shared" si="240"/>
        <v>69.5</v>
      </c>
      <c r="AO316" s="407">
        <f t="shared" si="240"/>
        <v>0.15717989721986575</v>
      </c>
      <c r="AP316" s="407">
        <f t="shared" si="240"/>
        <v>59.59</v>
      </c>
      <c r="AQ316" s="407">
        <f t="shared" si="240"/>
        <v>58.787878787878789</v>
      </c>
      <c r="AR316" s="407">
        <f t="shared" si="240"/>
        <v>3.85</v>
      </c>
      <c r="AS316" s="407">
        <f t="shared" si="240"/>
        <v>-0.10856502889389977</v>
      </c>
      <c r="AT316" s="407">
        <f t="shared" si="240"/>
        <v>59.369856065980876</v>
      </c>
      <c r="AU316" s="327"/>
    </row>
    <row r="317" spans="1:47">
      <c r="A317" s="325" t="str">
        <f>'TQoL Indexes'!B77</f>
        <v>Komenda</v>
      </c>
      <c r="B317" s="326">
        <f>'TQoL Indexes'!C77</f>
        <v>164</v>
      </c>
      <c r="C317" s="407">
        <f t="shared" ref="C317:AT317" si="241">IF(C$19&lt;&gt;"yes",C99,C753)</f>
        <v>99.4</v>
      </c>
      <c r="D317" s="407">
        <f t="shared" si="241"/>
        <v>111.8</v>
      </c>
      <c r="E317" s="407">
        <f t="shared" si="241"/>
        <v>572.20000000000005</v>
      </c>
      <c r="F317" s="407">
        <f t="shared" si="241"/>
        <v>38.240244835501144</v>
      </c>
      <c r="G317" s="407">
        <f t="shared" si="241"/>
        <v>99.556235654169853</v>
      </c>
      <c r="H317" s="407">
        <f t="shared" si="241"/>
        <v>0.3010299956639812</v>
      </c>
      <c r="I317" s="407">
        <f t="shared" si="241"/>
        <v>93.230478589420656</v>
      </c>
      <c r="J317" s="407">
        <f t="shared" si="241"/>
        <v>99.984697781178269</v>
      </c>
      <c r="K317" s="407">
        <f t="shared" si="241"/>
        <v>97.78</v>
      </c>
      <c r="L317" s="407">
        <f t="shared" si="241"/>
        <v>0</v>
      </c>
      <c r="M317" s="407">
        <f t="shared" si="241"/>
        <v>1.3747483460101038</v>
      </c>
      <c r="N317" s="407">
        <f t="shared" si="241"/>
        <v>2.0948203803548</v>
      </c>
      <c r="O317" s="407">
        <f t="shared" si="241"/>
        <v>0.96135160386172536</v>
      </c>
      <c r="P317" s="407">
        <f t="shared" si="241"/>
        <v>97.964804896710021</v>
      </c>
      <c r="Q317" s="407" t="str">
        <f t="shared" si="241"/>
        <v>-</v>
      </c>
      <c r="R317" s="407" t="str">
        <f t="shared" si="241"/>
        <v>-</v>
      </c>
      <c r="S317" s="407">
        <f t="shared" si="241"/>
        <v>0</v>
      </c>
      <c r="T317" s="407">
        <f t="shared" si="241"/>
        <v>0.65916486567883781</v>
      </c>
      <c r="U317" s="407">
        <f t="shared" si="241"/>
        <v>37.92451790066</v>
      </c>
      <c r="V317" s="407">
        <f t="shared" si="241"/>
        <v>-0.40478706905325007</v>
      </c>
      <c r="W317" s="407">
        <f t="shared" si="241"/>
        <v>6.5997350375100003</v>
      </c>
      <c r="X317" s="407" t="str">
        <f t="shared" si="241"/>
        <v>-</v>
      </c>
      <c r="Y317" s="407">
        <f t="shared" si="241"/>
        <v>826.15</v>
      </c>
      <c r="Z317" s="407">
        <f t="shared" si="241"/>
        <v>5.04</v>
      </c>
      <c r="AA317" s="407">
        <f t="shared" si="241"/>
        <v>1.6622616732326005E-2</v>
      </c>
      <c r="AB317" s="407">
        <f t="shared" si="241"/>
        <v>2.62</v>
      </c>
      <c r="AC317" s="407">
        <f t="shared" si="241"/>
        <v>11201.38</v>
      </c>
      <c r="AD317" s="407">
        <f t="shared" si="241"/>
        <v>0.70009287234922335</v>
      </c>
      <c r="AE317" s="407">
        <f t="shared" si="241"/>
        <v>37.727141620997983</v>
      </c>
      <c r="AF317" s="407">
        <f t="shared" si="241"/>
        <v>9.8000000000000007</v>
      </c>
      <c r="AG317" s="407">
        <f t="shared" si="241"/>
        <v>26.21</v>
      </c>
      <c r="AH317" s="407" t="str">
        <f t="shared" si="241"/>
        <v>-</v>
      </c>
      <c r="AI317" s="407">
        <f t="shared" si="241"/>
        <v>34.374034300368649</v>
      </c>
      <c r="AJ317" s="407">
        <f t="shared" si="241"/>
        <v>2.2330833700661152</v>
      </c>
      <c r="AK317" s="407">
        <f t="shared" si="241"/>
        <v>31.12</v>
      </c>
      <c r="AL317" s="407">
        <f t="shared" si="241"/>
        <v>11.81</v>
      </c>
      <c r="AM317" s="407">
        <f t="shared" si="241"/>
        <v>7.5</v>
      </c>
      <c r="AN317" s="407">
        <f t="shared" si="241"/>
        <v>72.02</v>
      </c>
      <c r="AO317" s="407">
        <f t="shared" si="241"/>
        <v>1.1632368395806769</v>
      </c>
      <c r="AP317" s="407">
        <f t="shared" si="241"/>
        <v>65.849999999999994</v>
      </c>
      <c r="AQ317" s="407">
        <f t="shared" si="241"/>
        <v>59.622558700899717</v>
      </c>
      <c r="AR317" s="407">
        <f t="shared" si="241"/>
        <v>3.69</v>
      </c>
      <c r="AS317" s="407">
        <f t="shared" si="241"/>
        <v>1.0765862833701614</v>
      </c>
      <c r="AT317" s="407">
        <f t="shared" si="241"/>
        <v>36.895551762212101</v>
      </c>
      <c r="AU317" s="327"/>
    </row>
    <row r="318" spans="1:47">
      <c r="A318" s="325" t="str">
        <f>'TQoL Indexes'!B78</f>
        <v>Koper/Capodistria</v>
      </c>
      <c r="B318" s="326">
        <f>'TQoL Indexes'!C78</f>
        <v>50</v>
      </c>
      <c r="C318" s="407">
        <f t="shared" ref="C318:AT318" si="242">IF(C$19&lt;&gt;"yes",C100,C754)</f>
        <v>83.455095707153461</v>
      </c>
      <c r="D318" s="407">
        <f t="shared" si="242"/>
        <v>80</v>
      </c>
      <c r="E318" s="407">
        <f t="shared" si="242"/>
        <v>564.79999999999995</v>
      </c>
      <c r="F318" s="407">
        <f t="shared" si="242"/>
        <v>47.711501550273141</v>
      </c>
      <c r="G318" s="407">
        <f t="shared" si="242"/>
        <v>95.773660121068943</v>
      </c>
      <c r="H318" s="407">
        <f t="shared" si="242"/>
        <v>0.69897000433601886</v>
      </c>
      <c r="I318" s="407">
        <f t="shared" si="242"/>
        <v>83.162496511952384</v>
      </c>
      <c r="J318" s="407">
        <f t="shared" si="242"/>
        <v>94.398715487966925</v>
      </c>
      <c r="K318" s="407">
        <f t="shared" si="242"/>
        <v>67.64</v>
      </c>
      <c r="L318" s="407">
        <f t="shared" si="242"/>
        <v>4.1372549019607847</v>
      </c>
      <c r="M318" s="407">
        <f t="shared" si="242"/>
        <v>1.8048206787211623</v>
      </c>
      <c r="N318" s="407">
        <f t="shared" si="242"/>
        <v>2.0413926851582249</v>
      </c>
      <c r="O318" s="407">
        <f t="shared" si="242"/>
        <v>2.9185719970439425</v>
      </c>
      <c r="P318" s="407">
        <f t="shared" si="242"/>
        <v>80.761848516167134</v>
      </c>
      <c r="Q318" s="407" t="str">
        <f t="shared" si="242"/>
        <v>-</v>
      </c>
      <c r="R318" s="407" t="str">
        <f t="shared" si="242"/>
        <v>-</v>
      </c>
      <c r="S318" s="407">
        <f t="shared" si="242"/>
        <v>22.839741149600304</v>
      </c>
      <c r="T318" s="407">
        <f t="shared" si="242"/>
        <v>0.17741109170814454</v>
      </c>
      <c r="U318" s="407">
        <f t="shared" si="242"/>
        <v>55.9303221893433</v>
      </c>
      <c r="V318" s="407">
        <f t="shared" si="242"/>
        <v>0.66810507560732113</v>
      </c>
      <c r="W318" s="407">
        <f t="shared" si="242"/>
        <v>68.117010062299997</v>
      </c>
      <c r="X318" s="407" t="str">
        <f t="shared" si="242"/>
        <v>-</v>
      </c>
      <c r="Y318" s="407">
        <f t="shared" si="242"/>
        <v>840.66</v>
      </c>
      <c r="Z318" s="407">
        <f t="shared" si="242"/>
        <v>4.82</v>
      </c>
      <c r="AA318" s="407">
        <f t="shared" si="242"/>
        <v>5.4023635340461451E-2</v>
      </c>
      <c r="AB318" s="407">
        <f t="shared" si="242"/>
        <v>0.91</v>
      </c>
      <c r="AC318" s="407">
        <f t="shared" si="242"/>
        <v>10340.84</v>
      </c>
      <c r="AD318" s="407">
        <f t="shared" si="242"/>
        <v>0.94433957142166502</v>
      </c>
      <c r="AE318" s="407">
        <f t="shared" si="242"/>
        <v>30.997156852670159</v>
      </c>
      <c r="AF318" s="407">
        <f t="shared" si="242"/>
        <v>15.8</v>
      </c>
      <c r="AG318" s="407">
        <f t="shared" si="242"/>
        <v>25.35</v>
      </c>
      <c r="AH318" s="407" t="str">
        <f t="shared" si="242"/>
        <v>-</v>
      </c>
      <c r="AI318" s="407">
        <f t="shared" si="242"/>
        <v>0</v>
      </c>
      <c r="AJ318" s="407">
        <f t="shared" si="242"/>
        <v>1.754539297552614</v>
      </c>
      <c r="AK318" s="407">
        <f t="shared" si="242"/>
        <v>10.17</v>
      </c>
      <c r="AL318" s="407">
        <f t="shared" si="242"/>
        <v>14.1</v>
      </c>
      <c r="AM318" s="407">
        <f t="shared" si="242"/>
        <v>7.5</v>
      </c>
      <c r="AN318" s="407">
        <f t="shared" si="242"/>
        <v>74.37</v>
      </c>
      <c r="AO318" s="407">
        <f t="shared" si="242"/>
        <v>0.15717989721986575</v>
      </c>
      <c r="AP318" s="407">
        <f t="shared" si="242"/>
        <v>58.18</v>
      </c>
      <c r="AQ318" s="407">
        <f t="shared" si="242"/>
        <v>43.877391846921796</v>
      </c>
      <c r="AR318" s="407">
        <f t="shared" si="242"/>
        <v>3.85</v>
      </c>
      <c r="AS318" s="407">
        <f t="shared" si="242"/>
        <v>0.20203178486837442</v>
      </c>
      <c r="AT318" s="407">
        <f t="shared" si="242"/>
        <v>49.61909456032398</v>
      </c>
      <c r="AU318" s="327"/>
    </row>
    <row r="319" spans="1:47">
      <c r="A319" s="325" t="str">
        <f>'TQoL Indexes'!B80</f>
        <v>Kostel</v>
      </c>
      <c r="B319" s="326">
        <f>'TQoL Indexes'!C80</f>
        <v>165</v>
      </c>
      <c r="C319" s="407">
        <f t="shared" ref="C319:AT319" si="243">IF(C$19&lt;&gt;"yes",C101,C755)</f>
        <v>76.725997842502707</v>
      </c>
      <c r="D319" s="407">
        <f t="shared" si="243"/>
        <v>91.1</v>
      </c>
      <c r="E319" s="407">
        <f t="shared" si="243"/>
        <v>188.6</v>
      </c>
      <c r="F319" s="407">
        <f t="shared" si="243"/>
        <v>0</v>
      </c>
      <c r="G319" s="407">
        <f t="shared" si="243"/>
        <v>99.396378269617699</v>
      </c>
      <c r="H319" s="407">
        <f t="shared" si="243"/>
        <v>0.3010299956639812</v>
      </c>
      <c r="I319" s="407">
        <f t="shared" si="243"/>
        <v>56.598475732049735</v>
      </c>
      <c r="J319" s="407">
        <f t="shared" si="243"/>
        <v>85.674044265593565</v>
      </c>
      <c r="K319" s="407">
        <f t="shared" si="243"/>
        <v>57.99</v>
      </c>
      <c r="L319" s="407">
        <f t="shared" si="243"/>
        <v>9.4488188976377945</v>
      </c>
      <c r="M319" s="407">
        <f t="shared" si="243"/>
        <v>1.3404441148401183</v>
      </c>
      <c r="N319" s="407">
        <f t="shared" si="243"/>
        <v>1.8615344108590379</v>
      </c>
      <c r="O319" s="407">
        <f t="shared" si="243"/>
        <v>0.41399918133442487</v>
      </c>
      <c r="P319" s="407">
        <f t="shared" si="243"/>
        <v>74.08450704225352</v>
      </c>
      <c r="Q319" s="407" t="str">
        <f t="shared" si="243"/>
        <v>-</v>
      </c>
      <c r="R319" s="407" t="str">
        <f t="shared" si="243"/>
        <v>-</v>
      </c>
      <c r="S319" s="407">
        <f t="shared" si="243"/>
        <v>163.59918200408998</v>
      </c>
      <c r="T319" s="407">
        <f t="shared" si="243"/>
        <v>0.62903033392100027</v>
      </c>
      <c r="U319" s="407">
        <f t="shared" si="243"/>
        <v>68.433728149184006</v>
      </c>
      <c r="V319" s="407">
        <f t="shared" si="243"/>
        <v>-4.6258615553431207E-2</v>
      </c>
      <c r="W319" s="407">
        <f t="shared" si="243"/>
        <v>78.169222597900003</v>
      </c>
      <c r="X319" s="407" t="str">
        <f t="shared" si="243"/>
        <v>-</v>
      </c>
      <c r="Y319" s="407">
        <f t="shared" si="243"/>
        <v>874.44</v>
      </c>
      <c r="Z319" s="407">
        <f t="shared" si="243"/>
        <v>6.32</v>
      </c>
      <c r="AA319" s="407">
        <f t="shared" si="243"/>
        <v>8.2362146357534069E-2</v>
      </c>
      <c r="AB319" s="407">
        <f t="shared" si="243"/>
        <v>1.46</v>
      </c>
      <c r="AC319" s="407">
        <f t="shared" si="243"/>
        <v>10165.780000000001</v>
      </c>
      <c r="AD319" s="407">
        <f t="shared" si="243"/>
        <v>0.96072755248778541</v>
      </c>
      <c r="AE319" s="407">
        <f t="shared" si="243"/>
        <v>27.500000000000004</v>
      </c>
      <c r="AF319" s="407">
        <f t="shared" si="243"/>
        <v>9.4</v>
      </c>
      <c r="AG319" s="407">
        <f t="shared" si="243"/>
        <v>17.77</v>
      </c>
      <c r="AH319" s="407" t="str">
        <f t="shared" si="243"/>
        <v>-</v>
      </c>
      <c r="AI319" s="407">
        <f t="shared" si="243"/>
        <v>0</v>
      </c>
      <c r="AJ319" s="407">
        <f t="shared" si="243"/>
        <v>1.9536203131359198</v>
      </c>
      <c r="AK319" s="407">
        <f t="shared" si="243"/>
        <v>47.27</v>
      </c>
      <c r="AL319" s="407">
        <f t="shared" si="243"/>
        <v>16.899999999999999</v>
      </c>
      <c r="AM319" s="407">
        <f t="shared" si="243"/>
        <v>7.2</v>
      </c>
      <c r="AN319" s="407">
        <f t="shared" si="243"/>
        <v>63.52</v>
      </c>
      <c r="AO319" s="407">
        <f t="shared" si="243"/>
        <v>0.24915502500501058</v>
      </c>
      <c r="AP319" s="407">
        <f t="shared" si="243"/>
        <v>83.92</v>
      </c>
      <c r="AQ319" s="407">
        <f t="shared" si="243"/>
        <v>45.693430656934311</v>
      </c>
      <c r="AR319" s="407">
        <f t="shared" si="243"/>
        <v>3.87</v>
      </c>
      <c r="AS319" s="407">
        <f t="shared" si="243"/>
        <v>0.83848300143511656</v>
      </c>
      <c r="AT319" s="407">
        <f t="shared" si="243"/>
        <v>66.247292593604911</v>
      </c>
    </row>
    <row r="320" spans="1:47">
      <c r="A320" s="325" t="str">
        <f>'TQoL Indexes'!B81</f>
        <v>Kozje</v>
      </c>
      <c r="B320" s="326">
        <f>'TQoL Indexes'!C81</f>
        <v>51</v>
      </c>
      <c r="C320" s="407">
        <f t="shared" ref="C320:AT320" si="244">IF(C$19&lt;&gt;"yes",C102,C756)</f>
        <v>21.192052980132452</v>
      </c>
      <c r="D320" s="407">
        <f t="shared" si="244"/>
        <v>84.1</v>
      </c>
      <c r="E320" s="407">
        <f t="shared" si="244"/>
        <v>250.2</v>
      </c>
      <c r="F320" s="407">
        <f t="shared" si="244"/>
        <v>0</v>
      </c>
      <c r="G320" s="407">
        <f t="shared" si="244"/>
        <v>74.532374100719423</v>
      </c>
      <c r="H320" s="407">
        <f t="shared" si="244"/>
        <v>0.3010299956639812</v>
      </c>
      <c r="I320" s="407">
        <f t="shared" si="244"/>
        <v>0</v>
      </c>
      <c r="J320" s="407">
        <f t="shared" si="244"/>
        <v>90.503597122302153</v>
      </c>
      <c r="K320" s="407">
        <f t="shared" si="244"/>
        <v>0</v>
      </c>
      <c r="L320" s="407">
        <f t="shared" si="244"/>
        <v>72.321428571428569</v>
      </c>
      <c r="M320" s="407">
        <f t="shared" si="244"/>
        <v>1.2576785748691846</v>
      </c>
      <c r="N320" s="407">
        <f t="shared" si="244"/>
        <v>1.75815462196739</v>
      </c>
      <c r="O320" s="407">
        <f t="shared" si="244"/>
        <v>2.3982195845697332</v>
      </c>
      <c r="P320" s="407">
        <f t="shared" si="244"/>
        <v>37.122302158273378</v>
      </c>
      <c r="Q320" s="407" t="str">
        <f t="shared" si="244"/>
        <v>-</v>
      </c>
      <c r="R320" s="407" t="str">
        <f t="shared" si="244"/>
        <v>-</v>
      </c>
      <c r="S320" s="407">
        <f t="shared" si="244"/>
        <v>0</v>
      </c>
      <c r="T320" s="407">
        <f t="shared" si="244"/>
        <v>0.55979847426949236</v>
      </c>
      <c r="U320" s="407">
        <f t="shared" si="244"/>
        <v>87.095523134076998</v>
      </c>
      <c r="V320" s="407">
        <f t="shared" si="244"/>
        <v>1.335497684818389E-2</v>
      </c>
      <c r="W320" s="407">
        <f t="shared" si="244"/>
        <v>99.961541601500002</v>
      </c>
      <c r="X320" s="407" t="str">
        <f t="shared" si="244"/>
        <v>-</v>
      </c>
      <c r="Y320" s="407">
        <f t="shared" si="244"/>
        <v>1014.89</v>
      </c>
      <c r="Z320" s="407">
        <f t="shared" si="244"/>
        <v>5.19</v>
      </c>
      <c r="AA320" s="407">
        <f t="shared" si="244"/>
        <v>0.15448787270199291</v>
      </c>
      <c r="AB320" s="407">
        <f t="shared" si="244"/>
        <v>1.39</v>
      </c>
      <c r="AC320" s="407">
        <f t="shared" si="244"/>
        <v>9286.5</v>
      </c>
      <c r="AD320" s="407">
        <f t="shared" si="244"/>
        <v>1.0920755161624396</v>
      </c>
      <c r="AE320" s="407">
        <f t="shared" si="244"/>
        <v>30.061349693251532</v>
      </c>
      <c r="AF320" s="407">
        <f t="shared" si="244"/>
        <v>9.6999999999999993</v>
      </c>
      <c r="AG320" s="407">
        <f t="shared" si="244"/>
        <v>18.63</v>
      </c>
      <c r="AH320" s="407" t="str">
        <f t="shared" si="244"/>
        <v>-</v>
      </c>
      <c r="AI320" s="407">
        <f t="shared" si="244"/>
        <v>280.68452160493825</v>
      </c>
      <c r="AJ320" s="407">
        <f t="shared" si="244"/>
        <v>1.7069269536411202</v>
      </c>
      <c r="AK320" s="407">
        <f t="shared" si="244"/>
        <v>28.01</v>
      </c>
      <c r="AL320" s="407">
        <f t="shared" si="244"/>
        <v>14.58</v>
      </c>
      <c r="AM320" s="407">
        <f t="shared" si="244"/>
        <v>7.6</v>
      </c>
      <c r="AN320" s="407">
        <f t="shared" si="244"/>
        <v>63.04</v>
      </c>
      <c r="AO320" s="407">
        <f t="shared" si="244"/>
        <v>0.24265882485557949</v>
      </c>
      <c r="AP320" s="407">
        <f t="shared" si="244"/>
        <v>66.31</v>
      </c>
      <c r="AQ320" s="407">
        <f t="shared" si="244"/>
        <v>47.833935018050546</v>
      </c>
      <c r="AR320" s="407">
        <f t="shared" si="244"/>
        <v>3.57</v>
      </c>
      <c r="AS320" s="407">
        <f t="shared" si="244"/>
        <v>0.31127074241185004</v>
      </c>
      <c r="AT320" s="407">
        <f t="shared" si="244"/>
        <v>83.619624386961831</v>
      </c>
    </row>
    <row r="321" spans="1:47">
      <c r="A321" s="325" t="str">
        <f>'TQoL Indexes'!B82</f>
        <v>Kranj</v>
      </c>
      <c r="B321" s="326">
        <f>'TQoL Indexes'!C82</f>
        <v>52</v>
      </c>
      <c r="C321" s="407">
        <f t="shared" ref="C321:AT321" si="245">IF(C$19&lt;&gt;"yes",C103,C757)</f>
        <v>77.996965098634291</v>
      </c>
      <c r="D321" s="407">
        <f t="shared" si="245"/>
        <v>87.8</v>
      </c>
      <c r="E321" s="407">
        <f t="shared" si="245"/>
        <v>388.9</v>
      </c>
      <c r="F321" s="407">
        <f t="shared" si="245"/>
        <v>6.8174474959612281</v>
      </c>
      <c r="G321" s="407">
        <f t="shared" si="245"/>
        <v>91.954765751211625</v>
      </c>
      <c r="H321" s="407">
        <f t="shared" si="245"/>
        <v>0.3010299956639812</v>
      </c>
      <c r="I321" s="407">
        <f t="shared" si="245"/>
        <v>50.738125802310648</v>
      </c>
      <c r="J321" s="407">
        <f t="shared" si="245"/>
        <v>94.087237479806134</v>
      </c>
      <c r="K321" s="407">
        <f t="shared" si="245"/>
        <v>27.44</v>
      </c>
      <c r="L321" s="407">
        <f t="shared" si="245"/>
        <v>0</v>
      </c>
      <c r="M321" s="407">
        <f t="shared" si="245"/>
        <v>1.3443922736851108</v>
      </c>
      <c r="N321" s="407">
        <f t="shared" si="245"/>
        <v>1.6117233080073419</v>
      </c>
      <c r="O321" s="407">
        <f t="shared" si="245"/>
        <v>1.2710963455149502</v>
      </c>
      <c r="P321" s="407">
        <f t="shared" si="245"/>
        <v>25.848142164781905</v>
      </c>
      <c r="Q321" s="407" t="str">
        <f t="shared" si="245"/>
        <v>-</v>
      </c>
      <c r="R321" s="407" t="str">
        <f t="shared" si="245"/>
        <v>-</v>
      </c>
      <c r="S321" s="407">
        <f t="shared" si="245"/>
        <v>98.26400262037339</v>
      </c>
      <c r="T321" s="407">
        <f t="shared" si="245"/>
        <v>0.48157559614591244</v>
      </c>
      <c r="U321" s="407">
        <f t="shared" si="245"/>
        <v>57.186199870901</v>
      </c>
      <c r="V321" s="407">
        <f t="shared" si="245"/>
        <v>0.1603192181671419</v>
      </c>
      <c r="W321" s="407">
        <f t="shared" si="245"/>
        <v>90.929267091499995</v>
      </c>
      <c r="X321" s="407" t="str">
        <f t="shared" si="245"/>
        <v>-</v>
      </c>
      <c r="Y321" s="407">
        <f t="shared" si="245"/>
        <v>1048.43</v>
      </c>
      <c r="Z321" s="407">
        <f t="shared" si="245"/>
        <v>6</v>
      </c>
      <c r="AA321" s="407">
        <f t="shared" si="245"/>
        <v>9.658725048293626E-2</v>
      </c>
      <c r="AB321" s="407">
        <f t="shared" si="245"/>
        <v>1.22</v>
      </c>
      <c r="AC321" s="407">
        <f t="shared" si="245"/>
        <v>8817.94</v>
      </c>
      <c r="AD321" s="407">
        <f t="shared" si="245"/>
        <v>1.0625809911778916</v>
      </c>
      <c r="AE321" s="407">
        <f t="shared" si="245"/>
        <v>21.244131455399064</v>
      </c>
      <c r="AF321" s="407">
        <f t="shared" si="245"/>
        <v>12.4</v>
      </c>
      <c r="AG321" s="407">
        <f t="shared" si="245"/>
        <v>15.69</v>
      </c>
      <c r="AH321" s="407" t="str">
        <f t="shared" si="245"/>
        <v>-</v>
      </c>
      <c r="AI321" s="407">
        <f t="shared" si="245"/>
        <v>6.1633322400787147</v>
      </c>
      <c r="AJ321" s="407">
        <f t="shared" si="245"/>
        <v>1.8545536253634027</v>
      </c>
      <c r="AK321" s="407">
        <f t="shared" si="245"/>
        <v>21.23</v>
      </c>
      <c r="AL321" s="407">
        <f t="shared" si="245"/>
        <v>13.81</v>
      </c>
      <c r="AM321" s="407">
        <f t="shared" si="245"/>
        <v>7.3</v>
      </c>
      <c r="AN321" s="407">
        <f t="shared" si="245"/>
        <v>61.69</v>
      </c>
      <c r="AO321" s="407">
        <f t="shared" si="245"/>
        <v>0.42442125335254272</v>
      </c>
      <c r="AP321" s="407">
        <f t="shared" si="245"/>
        <v>66.81</v>
      </c>
      <c r="AQ321" s="407">
        <f t="shared" si="245"/>
        <v>47.746741154562386</v>
      </c>
      <c r="AR321" s="407">
        <f t="shared" si="245"/>
        <v>3.58</v>
      </c>
      <c r="AS321" s="407">
        <f t="shared" si="245"/>
        <v>0.20862396639836567</v>
      </c>
      <c r="AT321" s="407">
        <f t="shared" si="245"/>
        <v>54.361281058911814</v>
      </c>
    </row>
    <row r="322" spans="1:47">
      <c r="A322" s="325" t="str">
        <f>'TQoL Indexes'!B83</f>
        <v>Kranjska Gora</v>
      </c>
      <c r="B322" s="326">
        <f>'TQoL Indexes'!C83</f>
        <v>53</v>
      </c>
      <c r="C322" s="407">
        <f t="shared" ref="C322:AT322" si="246">IF(C$19&lt;&gt;"yes",C104,C758)</f>
        <v>76.787409184254571</v>
      </c>
      <c r="D322" s="407">
        <f t="shared" si="246"/>
        <v>82.1</v>
      </c>
      <c r="E322" s="407">
        <f t="shared" si="246"/>
        <v>338.29999999999995</v>
      </c>
      <c r="F322" s="407">
        <f t="shared" si="246"/>
        <v>91.182517059687314</v>
      </c>
      <c r="G322" s="407">
        <f t="shared" si="246"/>
        <v>96.099162131813074</v>
      </c>
      <c r="H322" s="407">
        <f t="shared" si="246"/>
        <v>0.6020599913279624</v>
      </c>
      <c r="I322" s="407">
        <f t="shared" si="246"/>
        <v>98.829177315742214</v>
      </c>
      <c r="J322" s="407">
        <f t="shared" si="246"/>
        <v>97.700613284961562</v>
      </c>
      <c r="K322" s="407">
        <f t="shared" si="246"/>
        <v>92.59</v>
      </c>
      <c r="L322" s="407">
        <f t="shared" si="246"/>
        <v>0.32706459525756337</v>
      </c>
      <c r="M322" s="407">
        <f t="shared" si="246"/>
        <v>1.6711728427150832</v>
      </c>
      <c r="N322" s="407">
        <f t="shared" si="246"/>
        <v>2.0038911662369103</v>
      </c>
      <c r="O322" s="407">
        <f t="shared" si="246"/>
        <v>1.6462307248000281</v>
      </c>
      <c r="P322" s="407">
        <f t="shared" si="246"/>
        <v>90.543318649045517</v>
      </c>
      <c r="Q322" s="407" t="str">
        <f t="shared" si="246"/>
        <v>-</v>
      </c>
      <c r="R322" s="407" t="str">
        <f t="shared" si="246"/>
        <v>-</v>
      </c>
      <c r="S322" s="407">
        <f t="shared" si="246"/>
        <v>26.448029621793179</v>
      </c>
      <c r="T322" s="407">
        <f t="shared" si="246"/>
        <v>0.62622172227286033</v>
      </c>
      <c r="U322" s="407">
        <f t="shared" si="246"/>
        <v>56.127544288832105</v>
      </c>
      <c r="V322" s="407">
        <f t="shared" si="246"/>
        <v>-0.61040341300706613</v>
      </c>
      <c r="W322" s="407">
        <f t="shared" si="246"/>
        <v>27.3643946577</v>
      </c>
      <c r="X322" s="407" t="str">
        <f t="shared" si="246"/>
        <v>-</v>
      </c>
      <c r="Y322" s="407">
        <f t="shared" si="246"/>
        <v>789.76</v>
      </c>
      <c r="Z322" s="407">
        <f t="shared" si="246"/>
        <v>5.08</v>
      </c>
      <c r="AA322" s="407">
        <f t="shared" si="246"/>
        <v>3.4530098934627378E-2</v>
      </c>
      <c r="AB322" s="407">
        <f t="shared" si="246"/>
        <v>1.65</v>
      </c>
      <c r="AC322" s="407">
        <f t="shared" si="246"/>
        <v>10509.71</v>
      </c>
      <c r="AD322" s="407">
        <f t="shared" si="246"/>
        <v>0.87974180452736117</v>
      </c>
      <c r="AE322" s="407">
        <f t="shared" si="246"/>
        <v>33.411892098474475</v>
      </c>
      <c r="AF322" s="407">
        <f t="shared" si="246"/>
        <v>9.1999999999999993</v>
      </c>
      <c r="AG322" s="407">
        <f t="shared" si="246"/>
        <v>24.09</v>
      </c>
      <c r="AH322" s="407" t="str">
        <f t="shared" si="246"/>
        <v>-</v>
      </c>
      <c r="AI322" s="407">
        <f t="shared" si="246"/>
        <v>10.123960659557309</v>
      </c>
      <c r="AJ322" s="407">
        <f t="shared" si="246"/>
        <v>2.140611103635552</v>
      </c>
      <c r="AK322" s="407">
        <f t="shared" si="246"/>
        <v>19.91</v>
      </c>
      <c r="AL322" s="407">
        <f t="shared" si="246"/>
        <v>13.05</v>
      </c>
      <c r="AM322" s="407">
        <f t="shared" si="246"/>
        <v>7.6</v>
      </c>
      <c r="AN322" s="407">
        <f t="shared" si="246"/>
        <v>67.09</v>
      </c>
      <c r="AO322" s="407">
        <f t="shared" si="246"/>
        <v>0.32721324226603643</v>
      </c>
      <c r="AP322" s="407">
        <f t="shared" si="246"/>
        <v>63.99</v>
      </c>
      <c r="AQ322" s="407">
        <f t="shared" si="246"/>
        <v>50.752764055516352</v>
      </c>
      <c r="AR322" s="407">
        <f t="shared" si="246"/>
        <v>3.78</v>
      </c>
      <c r="AS322" s="407">
        <f t="shared" si="246"/>
        <v>1.0350365080754753</v>
      </c>
      <c r="AT322" s="407">
        <f t="shared" si="246"/>
        <v>54.285564670911143</v>
      </c>
    </row>
    <row r="323" spans="1:47">
      <c r="A323" s="325" t="str">
        <f>'TQoL Indexes'!B84</f>
        <v>Križevci</v>
      </c>
      <c r="B323" s="326">
        <f>'TQoL Indexes'!C84</f>
        <v>166</v>
      </c>
      <c r="C323" s="407">
        <f t="shared" ref="C323:AT323" si="247">IF(C$19&lt;&gt;"yes",C105,C759)</f>
        <v>86.1</v>
      </c>
      <c r="D323" s="407">
        <f t="shared" si="247"/>
        <v>96.1</v>
      </c>
      <c r="E323" s="407">
        <f t="shared" si="247"/>
        <v>338.29999999999995</v>
      </c>
      <c r="F323" s="407">
        <f t="shared" si="247"/>
        <v>84.8969967733929</v>
      </c>
      <c r="G323" s="407">
        <f t="shared" si="247"/>
        <v>98.622486969471339</v>
      </c>
      <c r="H323" s="407">
        <f t="shared" si="247"/>
        <v>0.3010299956639812</v>
      </c>
      <c r="I323" s="407">
        <f t="shared" si="247"/>
        <v>93.257790368271955</v>
      </c>
      <c r="J323" s="407">
        <f t="shared" si="247"/>
        <v>98.858277488210476</v>
      </c>
      <c r="K323" s="407">
        <f t="shared" si="247"/>
        <v>33.299999999999997</v>
      </c>
      <c r="L323" s="407">
        <f t="shared" si="247"/>
        <v>0</v>
      </c>
      <c r="M323" s="407">
        <f t="shared" si="247"/>
        <v>1.3598354823398879</v>
      </c>
      <c r="N323" s="407">
        <f t="shared" si="247"/>
        <v>1.658964842664435</v>
      </c>
      <c r="O323" s="407">
        <f t="shared" si="247"/>
        <v>2.2355098389982109</v>
      </c>
      <c r="P323" s="407">
        <f t="shared" si="247"/>
        <v>88.08637379002235</v>
      </c>
      <c r="Q323" s="407" t="str">
        <f t="shared" si="247"/>
        <v>-</v>
      </c>
      <c r="R323" s="407" t="str">
        <f t="shared" si="247"/>
        <v>-</v>
      </c>
      <c r="S323" s="407">
        <f t="shared" si="247"/>
        <v>38.417210910487903</v>
      </c>
      <c r="T323" s="407">
        <f t="shared" si="247"/>
        <v>0.64753788295601133</v>
      </c>
      <c r="U323" s="407">
        <f t="shared" si="247"/>
        <v>90.613187848120504</v>
      </c>
      <c r="V323" s="407">
        <f t="shared" si="247"/>
        <v>-0.53117829754791457</v>
      </c>
      <c r="W323" s="407">
        <f t="shared" si="247"/>
        <v>93.360628441700001</v>
      </c>
      <c r="X323" s="407" t="str">
        <f t="shared" si="247"/>
        <v>-</v>
      </c>
      <c r="Y323" s="407">
        <f t="shared" si="247"/>
        <v>863.86</v>
      </c>
      <c r="Z323" s="407">
        <f t="shared" si="247"/>
        <v>4.22</v>
      </c>
      <c r="AA323" s="407">
        <f t="shared" si="247"/>
        <v>2.5083402312626978E-2</v>
      </c>
      <c r="AB323" s="407">
        <f t="shared" si="247"/>
        <v>1.95</v>
      </c>
      <c r="AC323" s="407">
        <f t="shared" si="247"/>
        <v>11868.02</v>
      </c>
      <c r="AD323" s="407">
        <f t="shared" si="247"/>
        <v>0.76440371462688839</v>
      </c>
      <c r="AE323" s="407">
        <f t="shared" si="247"/>
        <v>32.428571428571431</v>
      </c>
      <c r="AF323" s="407">
        <f t="shared" si="247"/>
        <v>9.1999999999999993</v>
      </c>
      <c r="AG323" s="407">
        <f t="shared" si="247"/>
        <v>19.440000000000001</v>
      </c>
      <c r="AH323" s="407" t="str">
        <f t="shared" si="247"/>
        <v>-</v>
      </c>
      <c r="AI323" s="407">
        <f t="shared" si="247"/>
        <v>1271.6999022801303</v>
      </c>
      <c r="AJ323" s="407">
        <f t="shared" si="247"/>
        <v>2.1410897241428017</v>
      </c>
      <c r="AK323" s="407">
        <f t="shared" si="247"/>
        <v>28.51</v>
      </c>
      <c r="AL323" s="407">
        <f t="shared" si="247"/>
        <v>12.51</v>
      </c>
      <c r="AM323" s="407">
        <f t="shared" si="247"/>
        <v>7.6</v>
      </c>
      <c r="AN323" s="407">
        <f t="shared" si="247"/>
        <v>71</v>
      </c>
      <c r="AO323" s="407">
        <f t="shared" si="247"/>
        <v>0.32721324226603643</v>
      </c>
      <c r="AP323" s="407">
        <f t="shared" si="247"/>
        <v>66.23</v>
      </c>
      <c r="AQ323" s="407">
        <f t="shared" si="247"/>
        <v>51.212393354288274</v>
      </c>
      <c r="AR323" s="407">
        <f t="shared" si="247"/>
        <v>3.78</v>
      </c>
      <c r="AS323" s="407">
        <f t="shared" si="247"/>
        <v>0.3620525968699434</v>
      </c>
      <c r="AT323" s="407">
        <f t="shared" si="247"/>
        <v>56.870800671340106</v>
      </c>
    </row>
    <row r="324" spans="1:47">
      <c r="A324" s="325" t="str">
        <f>'TQoL Indexes'!B85</f>
        <v>Krško</v>
      </c>
      <c r="B324" s="326">
        <f>'TQoL Indexes'!C85</f>
        <v>54</v>
      </c>
      <c r="C324" s="407">
        <f t="shared" ref="C324:AT324" si="248">IF(C$19&lt;&gt;"yes",C106,C760)</f>
        <v>94.3</v>
      </c>
      <c r="D324" s="407">
        <f t="shared" si="248"/>
        <v>95.8</v>
      </c>
      <c r="E324" s="407">
        <f t="shared" si="248"/>
        <v>416.1</v>
      </c>
      <c r="F324" s="407">
        <f t="shared" si="248"/>
        <v>46.595083356880473</v>
      </c>
      <c r="G324" s="407">
        <f t="shared" si="248"/>
        <v>98.64368465668268</v>
      </c>
      <c r="H324" s="407">
        <f t="shared" si="248"/>
        <v>0.3010299956639812</v>
      </c>
      <c r="I324" s="407">
        <f t="shared" si="248"/>
        <v>69.601794727986544</v>
      </c>
      <c r="J324" s="407">
        <f t="shared" si="248"/>
        <v>100</v>
      </c>
      <c r="K324" s="407">
        <f t="shared" si="248"/>
        <v>49.9</v>
      </c>
      <c r="L324" s="407">
        <f t="shared" si="248"/>
        <v>0</v>
      </c>
      <c r="M324" s="407">
        <f t="shared" si="248"/>
        <v>1.3384564936046048</v>
      </c>
      <c r="N324" s="407">
        <f t="shared" si="248"/>
        <v>1.8633228601204559</v>
      </c>
      <c r="O324" s="407">
        <f t="shared" si="248"/>
        <v>0.78961038961038965</v>
      </c>
      <c r="P324" s="407">
        <f t="shared" si="248"/>
        <v>63.577281717999433</v>
      </c>
      <c r="Q324" s="407" t="str">
        <f t="shared" si="248"/>
        <v>-</v>
      </c>
      <c r="R324" s="407" t="str">
        <f t="shared" si="248"/>
        <v>-</v>
      </c>
      <c r="S324" s="407">
        <f t="shared" si="248"/>
        <v>28.208744710860366</v>
      </c>
      <c r="T324" s="407">
        <f t="shared" si="248"/>
        <v>0.31352287884726487</v>
      </c>
      <c r="U324" s="407">
        <f t="shared" si="248"/>
        <v>24.00108793449067</v>
      </c>
      <c r="V324" s="407">
        <f t="shared" si="248"/>
        <v>-0.41831061811815456</v>
      </c>
      <c r="W324" s="407">
        <f t="shared" si="248"/>
        <v>13.999789057599999</v>
      </c>
      <c r="X324" s="407" t="str">
        <f t="shared" si="248"/>
        <v>-</v>
      </c>
      <c r="Y324" s="407">
        <f t="shared" si="248"/>
        <v>941.96</v>
      </c>
      <c r="Z324" s="407">
        <f t="shared" si="248"/>
        <v>4.21</v>
      </c>
      <c r="AA324" s="407">
        <f t="shared" si="248"/>
        <v>8.1960495041390052E-2</v>
      </c>
      <c r="AB324" s="407">
        <f t="shared" si="248"/>
        <v>1.08</v>
      </c>
      <c r="AC324" s="407">
        <f t="shared" si="248"/>
        <v>9160.6299999999992</v>
      </c>
      <c r="AD324" s="407">
        <f t="shared" si="248"/>
        <v>0.94161923476374132</v>
      </c>
      <c r="AE324" s="407">
        <f t="shared" si="248"/>
        <v>22.952477249747218</v>
      </c>
      <c r="AF324" s="407">
        <f t="shared" si="248"/>
        <v>15.1</v>
      </c>
      <c r="AG324" s="407">
        <f t="shared" si="248"/>
        <v>17.14</v>
      </c>
      <c r="AH324" s="407" t="str">
        <f t="shared" si="248"/>
        <v>-</v>
      </c>
      <c r="AI324" s="407">
        <f t="shared" si="248"/>
        <v>25.767316731952995</v>
      </c>
      <c r="AJ324" s="407">
        <f t="shared" si="248"/>
        <v>1.8618606468580732</v>
      </c>
      <c r="AK324" s="407">
        <f t="shared" si="248"/>
        <v>21.5</v>
      </c>
      <c r="AL324" s="407">
        <f t="shared" si="248"/>
        <v>12.95</v>
      </c>
      <c r="AM324" s="407">
        <f t="shared" si="248"/>
        <v>6.9</v>
      </c>
      <c r="AN324" s="407">
        <f t="shared" si="248"/>
        <v>58.65</v>
      </c>
      <c r="AO324" s="407">
        <f t="shared" si="248"/>
        <v>0.31951798866635717</v>
      </c>
      <c r="AP324" s="407">
        <f t="shared" si="248"/>
        <v>79.55</v>
      </c>
      <c r="AQ324" s="407">
        <f t="shared" si="248"/>
        <v>52.710738020286819</v>
      </c>
      <c r="AR324" s="407">
        <f t="shared" si="248"/>
        <v>3.72</v>
      </c>
      <c r="AS324" s="407">
        <f t="shared" si="248"/>
        <v>0.32611433861744349</v>
      </c>
      <c r="AT324" s="407">
        <f t="shared" si="248"/>
        <v>21.329824669754849</v>
      </c>
    </row>
    <row r="325" spans="1:47">
      <c r="A325" s="325" t="str">
        <f>'TQoL Indexes'!B86</f>
        <v>Kungota</v>
      </c>
      <c r="B325" s="326">
        <f>'TQoL Indexes'!C86</f>
        <v>55</v>
      </c>
      <c r="C325" s="407">
        <f t="shared" ref="C325:AT325" si="249">IF(C$19&lt;&gt;"yes",C107,C761)</f>
        <v>89.942925803544611</v>
      </c>
      <c r="D325" s="407">
        <f t="shared" si="249"/>
        <v>86.9</v>
      </c>
      <c r="E325" s="407">
        <f t="shared" si="249"/>
        <v>188.6</v>
      </c>
      <c r="F325" s="407">
        <f t="shared" si="249"/>
        <v>54.939045231855985</v>
      </c>
      <c r="G325" s="407">
        <f t="shared" si="249"/>
        <v>95.640120010633851</v>
      </c>
      <c r="H325" s="407">
        <f t="shared" si="249"/>
        <v>0.6020599913279624</v>
      </c>
      <c r="I325" s="407">
        <f t="shared" si="249"/>
        <v>66.951907626770307</v>
      </c>
      <c r="J325" s="407">
        <f t="shared" si="249"/>
        <v>96.665527325206028</v>
      </c>
      <c r="K325" s="407">
        <f t="shared" si="249"/>
        <v>42.67</v>
      </c>
      <c r="L325" s="407">
        <f t="shared" si="249"/>
        <v>0</v>
      </c>
      <c r="M325" s="407">
        <f t="shared" si="249"/>
        <v>1.7234556720351857</v>
      </c>
      <c r="N325" s="407">
        <f t="shared" si="249"/>
        <v>1.9740509027928774</v>
      </c>
      <c r="O325" s="407">
        <f t="shared" si="249"/>
        <v>1.9795114656031902</v>
      </c>
      <c r="P325" s="407">
        <f t="shared" si="249"/>
        <v>69.23398275796589</v>
      </c>
      <c r="Q325" s="407" t="str">
        <f t="shared" si="249"/>
        <v>-</v>
      </c>
      <c r="R325" s="407" t="str">
        <f t="shared" si="249"/>
        <v>-</v>
      </c>
      <c r="S325" s="407">
        <f t="shared" si="249"/>
        <v>61.262779032813881</v>
      </c>
      <c r="T325" s="407">
        <f t="shared" si="249"/>
        <v>0.62903033392100027</v>
      </c>
      <c r="U325" s="407">
        <f t="shared" si="249"/>
        <v>47.109133594371848</v>
      </c>
      <c r="V325" s="407">
        <f t="shared" si="249"/>
        <v>0.2490616777084719</v>
      </c>
      <c r="W325" s="407">
        <f t="shared" si="249"/>
        <v>45.2456314187</v>
      </c>
      <c r="X325" s="407" t="str">
        <f t="shared" si="249"/>
        <v>-</v>
      </c>
      <c r="Y325" s="407">
        <f t="shared" si="249"/>
        <v>956.46</v>
      </c>
      <c r="Z325" s="407">
        <f t="shared" si="249"/>
        <v>6.18</v>
      </c>
      <c r="AA325" s="407">
        <f t="shared" si="249"/>
        <v>5.4001303745761862E-2</v>
      </c>
      <c r="AB325" s="407">
        <f t="shared" si="249"/>
        <v>1.34</v>
      </c>
      <c r="AC325" s="407">
        <f t="shared" si="249"/>
        <v>10015.049999999999</v>
      </c>
      <c r="AD325" s="407">
        <f t="shared" si="249"/>
        <v>1.0539246743737369</v>
      </c>
      <c r="AE325" s="407">
        <f t="shared" si="249"/>
        <v>26.075690419365838</v>
      </c>
      <c r="AF325" s="407">
        <f t="shared" si="249"/>
        <v>9.4</v>
      </c>
      <c r="AG325" s="407">
        <f t="shared" si="249"/>
        <v>25.33</v>
      </c>
      <c r="AH325" s="407" t="str">
        <f t="shared" si="249"/>
        <v>-</v>
      </c>
      <c r="AI325" s="407">
        <f t="shared" si="249"/>
        <v>0</v>
      </c>
      <c r="AJ325" s="407">
        <f t="shared" si="249"/>
        <v>2.0925958317191933</v>
      </c>
      <c r="AK325" s="407">
        <f t="shared" si="249"/>
        <v>13.72</v>
      </c>
      <c r="AL325" s="407">
        <f t="shared" si="249"/>
        <v>15.27</v>
      </c>
      <c r="AM325" s="407">
        <f t="shared" si="249"/>
        <v>7.2</v>
      </c>
      <c r="AN325" s="407">
        <f t="shared" si="249"/>
        <v>68.62</v>
      </c>
      <c r="AO325" s="407">
        <f t="shared" si="249"/>
        <v>0.24915502500501058</v>
      </c>
      <c r="AP325" s="407">
        <f t="shared" si="249"/>
        <v>79.34</v>
      </c>
      <c r="AQ325" s="407">
        <f t="shared" si="249"/>
        <v>48.500419981224368</v>
      </c>
      <c r="AR325" s="407">
        <f t="shared" si="249"/>
        <v>3.87</v>
      </c>
      <c r="AS325" s="407">
        <f t="shared" si="249"/>
        <v>0.42305650639069758</v>
      </c>
      <c r="AT325" s="407">
        <f t="shared" si="249"/>
        <v>43.242890949827668</v>
      </c>
      <c r="AU325" s="327"/>
    </row>
    <row r="326" spans="1:47">
      <c r="A326" s="325" t="str">
        <f>'TQoL Indexes'!B87</f>
        <v>Kuzma</v>
      </c>
      <c r="B326" s="326">
        <f>'TQoL Indexes'!C87</f>
        <v>56</v>
      </c>
      <c r="C326" s="407">
        <f t="shared" ref="C326:AT326" si="250">IF(C$19&lt;&gt;"yes",C108,C762)</f>
        <v>54.7</v>
      </c>
      <c r="D326" s="407">
        <f t="shared" si="250"/>
        <v>98.8</v>
      </c>
      <c r="E326" s="407">
        <f t="shared" si="250"/>
        <v>521.4</v>
      </c>
      <c r="F326" s="407">
        <f t="shared" si="250"/>
        <v>0.1407601045646491</v>
      </c>
      <c r="G326" s="407">
        <f t="shared" si="250"/>
        <v>87.593002211944508</v>
      </c>
      <c r="H326" s="407">
        <f t="shared" si="250"/>
        <v>0.3010299956639812</v>
      </c>
      <c r="I326" s="407">
        <f t="shared" si="250"/>
        <v>78.276999175597695</v>
      </c>
      <c r="J326" s="407">
        <f t="shared" si="250"/>
        <v>90.428312889603859</v>
      </c>
      <c r="K326" s="407">
        <f t="shared" si="250"/>
        <v>0</v>
      </c>
      <c r="L326" s="407">
        <f t="shared" si="250"/>
        <v>9.4658910629296678</v>
      </c>
      <c r="M326" s="407">
        <f t="shared" si="250"/>
        <v>1.2833012287035497</v>
      </c>
      <c r="N326" s="407">
        <f t="shared" si="250"/>
        <v>1.7015679850559273</v>
      </c>
      <c r="O326" s="407">
        <f t="shared" si="250"/>
        <v>0.49307756463719771</v>
      </c>
      <c r="P326" s="407">
        <f t="shared" si="250"/>
        <v>43.273677860446405</v>
      </c>
      <c r="Q326" s="407" t="str">
        <f t="shared" si="250"/>
        <v>-</v>
      </c>
      <c r="R326" s="407" t="str">
        <f t="shared" si="250"/>
        <v>-</v>
      </c>
      <c r="S326" s="407">
        <f t="shared" si="250"/>
        <v>105.61892691170257</v>
      </c>
      <c r="T326" s="407">
        <f t="shared" si="250"/>
        <v>0.49521300538528024</v>
      </c>
      <c r="U326" s="407">
        <f t="shared" si="250"/>
        <v>36.852318150327669</v>
      </c>
      <c r="V326" s="407">
        <f t="shared" si="250"/>
        <v>0.52624171780429518</v>
      </c>
      <c r="W326" s="407">
        <f t="shared" si="250"/>
        <v>7.3697612194499995E-2</v>
      </c>
      <c r="X326" s="407" t="str">
        <f t="shared" si="250"/>
        <v>-</v>
      </c>
      <c r="Y326" s="407">
        <f t="shared" si="250"/>
        <v>1078.22</v>
      </c>
      <c r="Z326" s="407">
        <f t="shared" si="250"/>
        <v>6.18</v>
      </c>
      <c r="AA326" s="407">
        <f t="shared" si="250"/>
        <v>2.0934078586531017E-2</v>
      </c>
      <c r="AB326" s="407">
        <f t="shared" si="250"/>
        <v>0.57999999999999996</v>
      </c>
      <c r="AC326" s="407">
        <f t="shared" si="250"/>
        <v>8690.6200000000008</v>
      </c>
      <c r="AD326" s="407">
        <f t="shared" si="250"/>
        <v>1.0708671738325573</v>
      </c>
      <c r="AE326" s="407">
        <f t="shared" si="250"/>
        <v>26.79245283018868</v>
      </c>
      <c r="AF326" s="407">
        <f t="shared" si="250"/>
        <v>16.5</v>
      </c>
      <c r="AG326" s="407">
        <f t="shared" si="250"/>
        <v>18.03</v>
      </c>
      <c r="AH326" s="407" t="str">
        <f t="shared" si="250"/>
        <v>-</v>
      </c>
      <c r="AI326" s="407">
        <f t="shared" si="250"/>
        <v>19.530231916297236</v>
      </c>
      <c r="AJ326" s="407">
        <f t="shared" si="250"/>
        <v>1.9370452956801836</v>
      </c>
      <c r="AK326" s="407">
        <f t="shared" si="250"/>
        <v>3.67</v>
      </c>
      <c r="AL326" s="407">
        <f t="shared" si="250"/>
        <v>14.06</v>
      </c>
      <c r="AM326" s="407">
        <f t="shared" si="250"/>
        <v>7.3</v>
      </c>
      <c r="AN326" s="407">
        <f t="shared" si="250"/>
        <v>63.82</v>
      </c>
      <c r="AO326" s="407">
        <f t="shared" si="250"/>
        <v>0.44371696267546362</v>
      </c>
      <c r="AP326" s="407">
        <f t="shared" si="250"/>
        <v>75.239999999999995</v>
      </c>
      <c r="AQ326" s="407">
        <f t="shared" si="250"/>
        <v>48.897149938042133</v>
      </c>
      <c r="AR326" s="407">
        <f t="shared" si="250"/>
        <v>3.57</v>
      </c>
      <c r="AS326" s="407">
        <f t="shared" si="250"/>
        <v>0.92267640238386106</v>
      </c>
      <c r="AT326" s="407">
        <f t="shared" si="250"/>
        <v>31.566846334070199</v>
      </c>
      <c r="AU326" s="327"/>
    </row>
    <row r="327" spans="1:47">
      <c r="A327" s="325" t="str">
        <f>'TQoL Indexes'!B88</f>
        <v>Laško</v>
      </c>
      <c r="B327" s="326">
        <f>'TQoL Indexes'!C88</f>
        <v>57</v>
      </c>
      <c r="C327" s="407">
        <f t="shared" ref="C327:AT327" si="251">IF(C$19&lt;&gt;"yes",C109,C763)</f>
        <v>57.5</v>
      </c>
      <c r="D327" s="407">
        <f t="shared" si="251"/>
        <v>91.4</v>
      </c>
      <c r="E327" s="407">
        <f t="shared" si="251"/>
        <v>416.1</v>
      </c>
      <c r="F327" s="407">
        <f t="shared" si="251"/>
        <v>79.988158673771466</v>
      </c>
      <c r="G327" s="407">
        <f t="shared" si="251"/>
        <v>99.703966844286569</v>
      </c>
      <c r="H327" s="407">
        <f t="shared" si="251"/>
        <v>0.3010299956639812</v>
      </c>
      <c r="I327" s="407">
        <f t="shared" si="251"/>
        <v>24.675324675324674</v>
      </c>
      <c r="J327" s="407">
        <f t="shared" si="251"/>
        <v>72.528123149792776</v>
      </c>
      <c r="K327" s="407">
        <f t="shared" si="251"/>
        <v>1.89</v>
      </c>
      <c r="L327" s="407">
        <f t="shared" si="251"/>
        <v>21.863799283154123</v>
      </c>
      <c r="M327" s="407">
        <f t="shared" si="251"/>
        <v>1.4199557484897578</v>
      </c>
      <c r="N327" s="407">
        <f t="shared" si="251"/>
        <v>1.8762178405916423</v>
      </c>
      <c r="O327" s="407">
        <f t="shared" si="251"/>
        <v>0.22580645161290322</v>
      </c>
      <c r="P327" s="407">
        <f t="shared" si="251"/>
        <v>72.172883362936645</v>
      </c>
      <c r="Q327" s="407" t="str">
        <f t="shared" si="251"/>
        <v>-</v>
      </c>
      <c r="R327" s="407" t="str">
        <f t="shared" si="251"/>
        <v>-</v>
      </c>
      <c r="S327" s="407">
        <f t="shared" si="251"/>
        <v>63.53240152477764</v>
      </c>
      <c r="T327" s="407">
        <f t="shared" si="251"/>
        <v>0.61392933084322721</v>
      </c>
      <c r="U327" s="407">
        <f t="shared" si="251"/>
        <v>51.910218165778005</v>
      </c>
      <c r="V327" s="407">
        <f t="shared" si="251"/>
        <v>0.11729619152644889</v>
      </c>
      <c r="W327" s="407">
        <f t="shared" si="251"/>
        <v>99.917242918100001</v>
      </c>
      <c r="X327" s="407" t="str">
        <f t="shared" si="251"/>
        <v>-</v>
      </c>
      <c r="Y327" s="407">
        <f t="shared" si="251"/>
        <v>1218</v>
      </c>
      <c r="Z327" s="407">
        <f t="shared" si="251"/>
        <v>4.88</v>
      </c>
      <c r="AA327" s="407">
        <f t="shared" si="251"/>
        <v>1.5790803436078828E-2</v>
      </c>
      <c r="AB327" s="407">
        <f t="shared" si="251"/>
        <v>0.83</v>
      </c>
      <c r="AC327" s="407">
        <f t="shared" si="251"/>
        <v>5936.2</v>
      </c>
      <c r="AD327" s="407">
        <f t="shared" si="251"/>
        <v>1.2523574696696786</v>
      </c>
      <c r="AE327" s="407">
        <f t="shared" si="251"/>
        <v>17.660818713450293</v>
      </c>
      <c r="AF327" s="407">
        <f t="shared" si="251"/>
        <v>15.1</v>
      </c>
      <c r="AG327" s="407">
        <f t="shared" si="251"/>
        <v>11.09</v>
      </c>
      <c r="AH327" s="407" t="str">
        <f t="shared" si="251"/>
        <v>-</v>
      </c>
      <c r="AI327" s="407">
        <f t="shared" si="251"/>
        <v>27.943158567774937</v>
      </c>
      <c r="AJ327" s="407">
        <f t="shared" si="251"/>
        <v>1.988660304562895</v>
      </c>
      <c r="AK327" s="407">
        <f t="shared" si="251"/>
        <v>0</v>
      </c>
      <c r="AL327" s="407">
        <f t="shared" si="251"/>
        <v>15.22</v>
      </c>
      <c r="AM327" s="407">
        <f t="shared" si="251"/>
        <v>6.9</v>
      </c>
      <c r="AN327" s="407">
        <f t="shared" si="251"/>
        <v>53.42</v>
      </c>
      <c r="AO327" s="407">
        <f t="shared" si="251"/>
        <v>0.31951798866635717</v>
      </c>
      <c r="AP327" s="407">
        <f t="shared" si="251"/>
        <v>88.47</v>
      </c>
      <c r="AQ327" s="407">
        <f t="shared" si="251"/>
        <v>51.857585139318886</v>
      </c>
      <c r="AR327" s="407">
        <f t="shared" si="251"/>
        <v>3.72</v>
      </c>
      <c r="AS327" s="407">
        <f t="shared" si="251"/>
        <v>1.1725927053860492</v>
      </c>
      <c r="AT327" s="407">
        <f t="shared" si="251"/>
        <v>48.790417518905272</v>
      </c>
      <c r="AU327" s="327"/>
    </row>
    <row r="328" spans="1:47">
      <c r="A328" s="325" t="str">
        <f>'TQoL Indexes'!B89</f>
        <v>Lenart</v>
      </c>
      <c r="B328" s="326">
        <f>'TQoL Indexes'!C89</f>
        <v>58</v>
      </c>
      <c r="C328" s="407">
        <f t="shared" ref="C328:AT328" si="252">IF(C$19&lt;&gt;"yes",C110,C764)</f>
        <v>61.426282051282058</v>
      </c>
      <c r="D328" s="407">
        <f t="shared" si="252"/>
        <v>82.8</v>
      </c>
      <c r="E328" s="407">
        <f t="shared" si="252"/>
        <v>388.9</v>
      </c>
      <c r="F328" s="407">
        <f t="shared" si="252"/>
        <v>57.539112689894942</v>
      </c>
      <c r="G328" s="407">
        <f t="shared" si="252"/>
        <v>65.172700476154489</v>
      </c>
      <c r="H328" s="407">
        <f t="shared" si="252"/>
        <v>0.6020599913279624</v>
      </c>
      <c r="I328" s="407">
        <f t="shared" si="252"/>
        <v>48.880653456360612</v>
      </c>
      <c r="J328" s="407">
        <f t="shared" si="252"/>
        <v>70.841206258030383</v>
      </c>
      <c r="K328" s="407">
        <f t="shared" si="252"/>
        <v>16.059999999999999</v>
      </c>
      <c r="L328" s="407">
        <f t="shared" si="252"/>
        <v>0</v>
      </c>
      <c r="M328" s="407">
        <f t="shared" si="252"/>
        <v>1.5587085705331658</v>
      </c>
      <c r="N328" s="407">
        <f t="shared" si="252"/>
        <v>1.7839035792727349</v>
      </c>
      <c r="O328" s="407">
        <f t="shared" si="252"/>
        <v>1.0272907909820406</v>
      </c>
      <c r="P328" s="407">
        <f t="shared" si="252"/>
        <v>46.141637064469805</v>
      </c>
      <c r="Q328" s="407" t="str">
        <f t="shared" si="252"/>
        <v>-</v>
      </c>
      <c r="R328" s="407" t="str">
        <f t="shared" si="252"/>
        <v>-</v>
      </c>
      <c r="S328" s="407">
        <f t="shared" si="252"/>
        <v>84.46594486677418</v>
      </c>
      <c r="T328" s="407">
        <f t="shared" si="252"/>
        <v>0.78524872561181402</v>
      </c>
      <c r="U328" s="407">
        <f t="shared" si="252"/>
        <v>62.437484890494318</v>
      </c>
      <c r="V328" s="407">
        <f t="shared" si="252"/>
        <v>2.2497072548806601E-2</v>
      </c>
      <c r="W328" s="407">
        <f t="shared" si="252"/>
        <v>25.778686111900001</v>
      </c>
      <c r="X328" s="407" t="str">
        <f t="shared" si="252"/>
        <v>-</v>
      </c>
      <c r="Y328" s="407">
        <f t="shared" si="252"/>
        <v>980.61</v>
      </c>
      <c r="Z328" s="407">
        <f t="shared" si="252"/>
        <v>5.35</v>
      </c>
      <c r="AA328" s="407">
        <f t="shared" si="252"/>
        <v>9.8199178148416735E-2</v>
      </c>
      <c r="AB328" s="407">
        <f t="shared" si="252"/>
        <v>1.58</v>
      </c>
      <c r="AC328" s="407">
        <f t="shared" si="252"/>
        <v>9584.1</v>
      </c>
      <c r="AD328" s="407">
        <f t="shared" si="252"/>
        <v>0.95794447209725631</v>
      </c>
      <c r="AE328" s="407">
        <f t="shared" si="252"/>
        <v>24.717263932415861</v>
      </c>
      <c r="AF328" s="407">
        <f t="shared" si="252"/>
        <v>12.4</v>
      </c>
      <c r="AG328" s="407">
        <f t="shared" si="252"/>
        <v>20.94</v>
      </c>
      <c r="AH328" s="407" t="str">
        <f t="shared" si="252"/>
        <v>-</v>
      </c>
      <c r="AI328" s="407">
        <f t="shared" si="252"/>
        <v>48.543921553576908</v>
      </c>
      <c r="AJ328" s="407">
        <f t="shared" si="252"/>
        <v>1.843611449299591</v>
      </c>
      <c r="AK328" s="407">
        <f t="shared" si="252"/>
        <v>23.3</v>
      </c>
      <c r="AL328" s="407">
        <f t="shared" si="252"/>
        <v>14.78</v>
      </c>
      <c r="AM328" s="407">
        <f t="shared" si="252"/>
        <v>7.3</v>
      </c>
      <c r="AN328" s="407">
        <f t="shared" si="252"/>
        <v>64.66</v>
      </c>
      <c r="AO328" s="407">
        <f t="shared" si="252"/>
        <v>0.42442125335254272</v>
      </c>
      <c r="AP328" s="407">
        <f t="shared" si="252"/>
        <v>62.16</v>
      </c>
      <c r="AQ328" s="407">
        <f t="shared" si="252"/>
        <v>47.444789195108598</v>
      </c>
      <c r="AR328" s="407">
        <f t="shared" si="252"/>
        <v>3.58</v>
      </c>
      <c r="AS328" s="407">
        <f t="shared" si="252"/>
        <v>0.4855577911766028</v>
      </c>
      <c r="AT328" s="407">
        <f t="shared" si="252"/>
        <v>59.978183697988769</v>
      </c>
      <c r="AU328" s="327"/>
    </row>
    <row r="329" spans="1:47">
      <c r="A329" s="325" t="str">
        <f>'TQoL Indexes'!B90</f>
        <v>Lendava/Lendva</v>
      </c>
      <c r="B329" s="326">
        <f>'TQoL Indexes'!C90</f>
        <v>59</v>
      </c>
      <c r="C329" s="407">
        <f t="shared" ref="C329:AT329" si="253">IF(C$19&lt;&gt;"yes",C111,C765)</f>
        <v>64.059325477448198</v>
      </c>
      <c r="D329" s="407">
        <f t="shared" si="253"/>
        <v>90.9</v>
      </c>
      <c r="E329" s="407">
        <f t="shared" si="253"/>
        <v>521.4</v>
      </c>
      <c r="F329" s="407">
        <f t="shared" si="253"/>
        <v>69.167930913758909</v>
      </c>
      <c r="G329" s="407">
        <f t="shared" si="253"/>
        <v>94.643482319990667</v>
      </c>
      <c r="H329" s="407">
        <f t="shared" si="253"/>
        <v>0.3010299956639812</v>
      </c>
      <c r="I329" s="407">
        <f t="shared" si="253"/>
        <v>73.076020647583292</v>
      </c>
      <c r="J329" s="407">
        <f t="shared" si="253"/>
        <v>83.802077255222315</v>
      </c>
      <c r="K329" s="407">
        <f t="shared" si="253"/>
        <v>81.8</v>
      </c>
      <c r="L329" s="407">
        <f t="shared" si="253"/>
        <v>0.52246603970741901</v>
      </c>
      <c r="M329" s="407">
        <f t="shared" si="253"/>
        <v>1.5263392773898441</v>
      </c>
      <c r="N329" s="407">
        <f t="shared" si="253"/>
        <v>2.1051694279993316</v>
      </c>
      <c r="O329" s="407">
        <f t="shared" si="253"/>
        <v>2.9152133145804031</v>
      </c>
      <c r="P329" s="407">
        <f t="shared" si="253"/>
        <v>72.447193371455242</v>
      </c>
      <c r="Q329" s="407" t="str">
        <f t="shared" si="253"/>
        <v>-</v>
      </c>
      <c r="R329" s="407" t="str">
        <f t="shared" si="253"/>
        <v>-</v>
      </c>
      <c r="S329" s="407">
        <f t="shared" si="253"/>
        <v>82.90891863081842</v>
      </c>
      <c r="T329" s="407">
        <f t="shared" si="253"/>
        <v>0.2027284013539182</v>
      </c>
      <c r="U329" s="407">
        <f t="shared" si="253"/>
        <v>29.959564521607998</v>
      </c>
      <c r="V329" s="407">
        <f t="shared" si="253"/>
        <v>-0.12147895913494081</v>
      </c>
      <c r="W329" s="407">
        <f t="shared" si="253"/>
        <v>33.8549657676</v>
      </c>
      <c r="X329" s="407" t="str">
        <f t="shared" si="253"/>
        <v>-</v>
      </c>
      <c r="Y329" s="407">
        <f t="shared" si="253"/>
        <v>1012.08</v>
      </c>
      <c r="Z329" s="407">
        <f t="shared" si="253"/>
        <v>4.68</v>
      </c>
      <c r="AA329" s="407">
        <f t="shared" si="253"/>
        <v>0.10871534698314914</v>
      </c>
      <c r="AB329" s="407">
        <f t="shared" si="253"/>
        <v>0.9</v>
      </c>
      <c r="AC329" s="407">
        <f t="shared" si="253"/>
        <v>9316.6200000000008</v>
      </c>
      <c r="AD329" s="407">
        <f t="shared" si="253"/>
        <v>0.86468048314243295</v>
      </c>
      <c r="AE329" s="407">
        <f t="shared" si="253"/>
        <v>26.071277047093766</v>
      </c>
      <c r="AF329" s="407">
        <f t="shared" si="253"/>
        <v>16.5</v>
      </c>
      <c r="AG329" s="407">
        <f t="shared" si="253"/>
        <v>18.11</v>
      </c>
      <c r="AH329" s="407" t="str">
        <f t="shared" si="253"/>
        <v>-</v>
      </c>
      <c r="AI329" s="407">
        <f t="shared" si="253"/>
        <v>8.3473071693635372</v>
      </c>
      <c r="AJ329" s="407">
        <f t="shared" si="253"/>
        <v>2.0653877411481392</v>
      </c>
      <c r="AK329" s="407">
        <f t="shared" si="253"/>
        <v>13.52</v>
      </c>
      <c r="AL329" s="407">
        <f t="shared" si="253"/>
        <v>13.82</v>
      </c>
      <c r="AM329" s="407">
        <f t="shared" si="253"/>
        <v>7.3</v>
      </c>
      <c r="AN329" s="407">
        <f t="shared" si="253"/>
        <v>64.86</v>
      </c>
      <c r="AO329" s="407">
        <f t="shared" si="253"/>
        <v>0.44371696267546362</v>
      </c>
      <c r="AP329" s="407">
        <f t="shared" si="253"/>
        <v>80.75</v>
      </c>
      <c r="AQ329" s="407">
        <f t="shared" si="253"/>
        <v>47.770600283598554</v>
      </c>
      <c r="AR329" s="407">
        <f t="shared" si="253"/>
        <v>3.57</v>
      </c>
      <c r="AS329" s="407">
        <f t="shared" si="253"/>
        <v>0.86966624217618227</v>
      </c>
      <c r="AT329" s="407">
        <f t="shared" si="253"/>
        <v>25.900616517735131</v>
      </c>
      <c r="AU329" s="327"/>
    </row>
    <row r="330" spans="1:47">
      <c r="A330" s="325" t="str">
        <f>'TQoL Indexes'!B91</f>
        <v>Litija</v>
      </c>
      <c r="B330" s="326">
        <f>'TQoL Indexes'!C91</f>
        <v>60</v>
      </c>
      <c r="C330" s="407">
        <f t="shared" ref="C330:AT330" si="254">IF(C$19&lt;&gt;"yes",C112,C766)</f>
        <v>91.634491634491638</v>
      </c>
      <c r="D330" s="407">
        <f t="shared" si="254"/>
        <v>87.9</v>
      </c>
      <c r="E330" s="407">
        <f t="shared" si="254"/>
        <v>416.1</v>
      </c>
      <c r="F330" s="407">
        <f t="shared" si="254"/>
        <v>82.050315650617165</v>
      </c>
      <c r="G330" s="407">
        <f t="shared" si="254"/>
        <v>98.511259775746723</v>
      </c>
      <c r="H330" s="407">
        <f t="shared" si="254"/>
        <v>0.47712125471966244</v>
      </c>
      <c r="I330" s="407">
        <f t="shared" si="254"/>
        <v>50.178470787150097</v>
      </c>
      <c r="J330" s="407">
        <f t="shared" si="254"/>
        <v>99.924620748139077</v>
      </c>
      <c r="K330" s="407">
        <f t="shared" si="254"/>
        <v>50.39</v>
      </c>
      <c r="L330" s="407">
        <f t="shared" si="254"/>
        <v>0.46296296296296291</v>
      </c>
      <c r="M330" s="407">
        <f t="shared" si="254"/>
        <v>1.7067177823367587</v>
      </c>
      <c r="N330" s="407">
        <f t="shared" si="254"/>
        <v>1.9429995933660404</v>
      </c>
      <c r="O330" s="407">
        <f t="shared" si="254"/>
        <v>2.458573610845904</v>
      </c>
      <c r="P330" s="407">
        <f t="shared" si="254"/>
        <v>73.240365589371521</v>
      </c>
      <c r="Q330" s="407" t="str">
        <f t="shared" si="254"/>
        <v>-</v>
      </c>
      <c r="R330" s="407" t="str">
        <f t="shared" si="254"/>
        <v>-</v>
      </c>
      <c r="S330" s="407">
        <f t="shared" si="254"/>
        <v>200.68807339449543</v>
      </c>
      <c r="T330" s="407">
        <f t="shared" si="254"/>
        <v>0.56514872926682469</v>
      </c>
      <c r="U330" s="407">
        <f t="shared" si="254"/>
        <v>31.136568661935215</v>
      </c>
      <c r="V330" s="407">
        <f t="shared" si="254"/>
        <v>0.26071563145540166</v>
      </c>
      <c r="W330" s="407">
        <f t="shared" si="254"/>
        <v>51.304843482000003</v>
      </c>
      <c r="X330" s="407" t="str">
        <f t="shared" si="254"/>
        <v>-</v>
      </c>
      <c r="Y330" s="407">
        <f t="shared" si="254"/>
        <v>1039.76</v>
      </c>
      <c r="Z330" s="407">
        <f t="shared" si="254"/>
        <v>6.93</v>
      </c>
      <c r="AA330" s="407">
        <f t="shared" si="254"/>
        <v>2.9652952625391561E-2</v>
      </c>
      <c r="AB330" s="407">
        <f t="shared" si="254"/>
        <v>1.41</v>
      </c>
      <c r="AC330" s="407">
        <f t="shared" si="254"/>
        <v>9089.9599999999991</v>
      </c>
      <c r="AD330" s="407">
        <f t="shared" si="254"/>
        <v>1.1831144977945036</v>
      </c>
      <c r="AE330" s="407">
        <f t="shared" si="254"/>
        <v>24.171904195685411</v>
      </c>
      <c r="AF330" s="407">
        <f t="shared" si="254"/>
        <v>15.1</v>
      </c>
      <c r="AG330" s="407">
        <f t="shared" si="254"/>
        <v>20.97</v>
      </c>
      <c r="AH330" s="407" t="str">
        <f t="shared" si="254"/>
        <v>-</v>
      </c>
      <c r="AI330" s="407">
        <f t="shared" si="254"/>
        <v>5.0753156529259149</v>
      </c>
      <c r="AJ330" s="407">
        <f t="shared" si="254"/>
        <v>1.80021118217056</v>
      </c>
      <c r="AK330" s="407">
        <f t="shared" si="254"/>
        <v>10.130000000000001</v>
      </c>
      <c r="AL330" s="407">
        <f t="shared" si="254"/>
        <v>16.27</v>
      </c>
      <c r="AM330" s="407">
        <f t="shared" si="254"/>
        <v>6.9</v>
      </c>
      <c r="AN330" s="407">
        <f t="shared" si="254"/>
        <v>57.2</v>
      </c>
      <c r="AO330" s="407">
        <f t="shared" si="254"/>
        <v>0.31951798866635717</v>
      </c>
      <c r="AP330" s="407">
        <f t="shared" si="254"/>
        <v>71.13</v>
      </c>
      <c r="AQ330" s="407">
        <f t="shared" si="254"/>
        <v>45.538251676707972</v>
      </c>
      <c r="AR330" s="407">
        <f t="shared" si="254"/>
        <v>3.72</v>
      </c>
      <c r="AS330" s="407">
        <f t="shared" si="254"/>
        <v>1.0932699904496046</v>
      </c>
      <c r="AT330" s="407">
        <f t="shared" si="254"/>
        <v>23.907320451616076</v>
      </c>
      <c r="AU330" s="327"/>
    </row>
    <row r="331" spans="1:47">
      <c r="A331" s="325" t="str">
        <f>'TQoL Indexes'!B92</f>
        <v>Ljubljana</v>
      </c>
      <c r="B331" s="326">
        <f>'TQoL Indexes'!C92</f>
        <v>61</v>
      </c>
      <c r="C331" s="407">
        <f t="shared" ref="C331:AT331" si="255">IF(C$19&lt;&gt;"yes",C113,C767)</f>
        <v>70.8</v>
      </c>
      <c r="D331" s="407">
        <f t="shared" si="255"/>
        <v>86.8</v>
      </c>
      <c r="E331" s="407">
        <f t="shared" si="255"/>
        <v>227.8</v>
      </c>
      <c r="F331" s="407">
        <f t="shared" si="255"/>
        <v>50.440140845070424</v>
      </c>
      <c r="G331" s="407">
        <f t="shared" si="255"/>
        <v>63.946177062374247</v>
      </c>
      <c r="H331" s="407">
        <f t="shared" si="255"/>
        <v>0.47712125471966244</v>
      </c>
      <c r="I331" s="407">
        <f t="shared" si="255"/>
        <v>57.314963152835631</v>
      </c>
      <c r="J331" s="407">
        <f t="shared" si="255"/>
        <v>89.920774647887328</v>
      </c>
      <c r="K331" s="407">
        <f t="shared" si="255"/>
        <v>83.99</v>
      </c>
      <c r="L331" s="407">
        <f t="shared" si="255"/>
        <v>5.6486439799619967</v>
      </c>
      <c r="M331" s="407">
        <f t="shared" si="255"/>
        <v>1.4593924877592308</v>
      </c>
      <c r="N331" s="407">
        <f t="shared" si="255"/>
        <v>1.7218106152125465</v>
      </c>
      <c r="O331" s="407">
        <f t="shared" si="255"/>
        <v>1.2408580773423972</v>
      </c>
      <c r="P331" s="407">
        <f t="shared" si="255"/>
        <v>63.594064386317903</v>
      </c>
      <c r="Q331" s="407" t="str">
        <f t="shared" si="255"/>
        <v>-</v>
      </c>
      <c r="R331" s="407" t="str">
        <f t="shared" si="255"/>
        <v>-</v>
      </c>
      <c r="S331" s="407">
        <f t="shared" si="255"/>
        <v>45.369110117311557</v>
      </c>
      <c r="T331" s="407">
        <f t="shared" si="255"/>
        <v>0.49785282866758435</v>
      </c>
      <c r="U331" s="407">
        <f t="shared" si="255"/>
        <v>70.922325936190859</v>
      </c>
      <c r="V331" s="407">
        <f t="shared" si="255"/>
        <v>-3.8042988350220477E-2</v>
      </c>
      <c r="W331" s="407">
        <f t="shared" si="255"/>
        <v>7.4782876830499996</v>
      </c>
      <c r="X331" s="407" t="str">
        <f t="shared" si="255"/>
        <v>-</v>
      </c>
      <c r="Y331" s="407">
        <f t="shared" si="255"/>
        <v>903.91</v>
      </c>
      <c r="Z331" s="407">
        <f t="shared" si="255"/>
        <v>6.18</v>
      </c>
      <c r="AA331" s="407">
        <f t="shared" si="255"/>
        <v>0.11194521269590414</v>
      </c>
      <c r="AB331" s="407">
        <f t="shared" si="255"/>
        <v>1.57</v>
      </c>
      <c r="AC331" s="407">
        <f t="shared" si="255"/>
        <v>10190.459999999999</v>
      </c>
      <c r="AD331" s="407">
        <f t="shared" si="255"/>
        <v>0.82303848768914234</v>
      </c>
      <c r="AE331" s="407">
        <f t="shared" si="255"/>
        <v>26.683405615156357</v>
      </c>
      <c r="AF331" s="407">
        <f t="shared" si="255"/>
        <v>15.4</v>
      </c>
      <c r="AG331" s="407">
        <f t="shared" si="255"/>
        <v>20.91</v>
      </c>
      <c r="AH331" s="407" t="str">
        <f t="shared" si="255"/>
        <v>-</v>
      </c>
      <c r="AI331" s="407">
        <f t="shared" si="255"/>
        <v>195.33823165167513</v>
      </c>
      <c r="AJ331" s="407">
        <f t="shared" si="255"/>
        <v>2.0190247836870809</v>
      </c>
      <c r="AK331" s="407">
        <f t="shared" si="255"/>
        <v>13.66</v>
      </c>
      <c r="AL331" s="407">
        <f t="shared" si="255"/>
        <v>14.53</v>
      </c>
      <c r="AM331" s="407">
        <f t="shared" si="255"/>
        <v>7.2</v>
      </c>
      <c r="AN331" s="407">
        <f t="shared" si="255"/>
        <v>68.5</v>
      </c>
      <c r="AO331" s="407">
        <f t="shared" si="255"/>
        <v>0.38377202330876287</v>
      </c>
      <c r="AP331" s="407">
        <f t="shared" si="255"/>
        <v>67.59</v>
      </c>
      <c r="AQ331" s="407">
        <f t="shared" si="255"/>
        <v>49.489291598023065</v>
      </c>
      <c r="AR331" s="407">
        <f t="shared" si="255"/>
        <v>3.55</v>
      </c>
      <c r="AS331" s="407">
        <f t="shared" si="255"/>
        <v>0.42275922332908233</v>
      </c>
      <c r="AT331" s="407">
        <f t="shared" si="255"/>
        <v>67.923793107841462</v>
      </c>
      <c r="AU331" s="327"/>
    </row>
    <row r="332" spans="1:47">
      <c r="A332" s="325" t="str">
        <f>'TQoL Indexes'!B93</f>
        <v>Ljubno</v>
      </c>
      <c r="B332" s="326">
        <f>'TQoL Indexes'!C93</f>
        <v>62</v>
      </c>
      <c r="C332" s="407">
        <f t="shared" ref="C332:AT332" si="256">IF(C$19&lt;&gt;"yes",C114,C768)</f>
        <v>91.611279821119481</v>
      </c>
      <c r="D332" s="407">
        <f t="shared" si="256"/>
        <v>71.599999999999994</v>
      </c>
      <c r="E332" s="407">
        <f t="shared" si="256"/>
        <v>572.20000000000005</v>
      </c>
      <c r="F332" s="407">
        <f t="shared" si="256"/>
        <v>97.765120784144912</v>
      </c>
      <c r="G332" s="407">
        <f t="shared" si="256"/>
        <v>99.388711359835753</v>
      </c>
      <c r="H332" s="407">
        <f t="shared" si="256"/>
        <v>0.69897000433601886</v>
      </c>
      <c r="I332" s="407">
        <f t="shared" si="256"/>
        <v>99.33876073286261</v>
      </c>
      <c r="J332" s="407">
        <f t="shared" si="256"/>
        <v>99.111876417702874</v>
      </c>
      <c r="K332" s="407">
        <f t="shared" si="256"/>
        <v>86.18</v>
      </c>
      <c r="L332" s="407">
        <f t="shared" si="256"/>
        <v>0.21360341765468246</v>
      </c>
      <c r="M332" s="407">
        <f t="shared" si="256"/>
        <v>1.9116901587538611</v>
      </c>
      <c r="N332" s="407">
        <f t="shared" si="256"/>
        <v>2.2785249647370174</v>
      </c>
      <c r="O332" s="407">
        <f t="shared" si="256"/>
        <v>3.192762213743054</v>
      </c>
      <c r="P332" s="407">
        <f t="shared" si="256"/>
        <v>98.170770071361162</v>
      </c>
      <c r="Q332" s="407" t="str">
        <f t="shared" si="256"/>
        <v>-</v>
      </c>
      <c r="R332" s="407" t="str">
        <f t="shared" si="256"/>
        <v>-</v>
      </c>
      <c r="S332" s="407">
        <f t="shared" si="256"/>
        <v>31.620499603893741</v>
      </c>
      <c r="T332" s="407">
        <f t="shared" si="256"/>
        <v>0.85266682862716758</v>
      </c>
      <c r="U332" s="407">
        <f t="shared" si="256"/>
        <v>44.58214157101407</v>
      </c>
      <c r="V332" s="407">
        <f t="shared" si="256"/>
        <v>0.18473877222852511</v>
      </c>
      <c r="W332" s="407">
        <f t="shared" si="256"/>
        <v>25.195026407899999</v>
      </c>
      <c r="X332" s="407" t="str">
        <f t="shared" si="256"/>
        <v>-</v>
      </c>
      <c r="Y332" s="407">
        <f t="shared" si="256"/>
        <v>791.17</v>
      </c>
      <c r="Z332" s="407">
        <f t="shared" si="256"/>
        <v>4.76</v>
      </c>
      <c r="AA332" s="407">
        <f t="shared" si="256"/>
        <v>2.438175701210624E-2</v>
      </c>
      <c r="AB332" s="407">
        <f t="shared" si="256"/>
        <v>1.58</v>
      </c>
      <c r="AC332" s="407">
        <f t="shared" si="256"/>
        <v>11553.14</v>
      </c>
      <c r="AD332" s="407">
        <f t="shared" si="256"/>
        <v>0.95827841110612899</v>
      </c>
      <c r="AE332" s="407">
        <f t="shared" si="256"/>
        <v>43.761180261657081</v>
      </c>
      <c r="AF332" s="407">
        <f t="shared" si="256"/>
        <v>9.8000000000000007</v>
      </c>
      <c r="AG332" s="407">
        <f t="shared" si="256"/>
        <v>32.68</v>
      </c>
      <c r="AH332" s="407" t="str">
        <f t="shared" si="256"/>
        <v>-</v>
      </c>
      <c r="AI332" s="407">
        <f t="shared" si="256"/>
        <v>0.21909243975820475</v>
      </c>
      <c r="AJ332" s="407">
        <f t="shared" si="256"/>
        <v>2.1317811194501552</v>
      </c>
      <c r="AK332" s="407">
        <f t="shared" si="256"/>
        <v>15.2</v>
      </c>
      <c r="AL332" s="407">
        <f t="shared" si="256"/>
        <v>13.85</v>
      </c>
      <c r="AM332" s="407">
        <f t="shared" si="256"/>
        <v>7.5</v>
      </c>
      <c r="AN332" s="407">
        <f t="shared" si="256"/>
        <v>72.59</v>
      </c>
      <c r="AO332" s="407">
        <f t="shared" si="256"/>
        <v>1.1632368395806769</v>
      </c>
      <c r="AP332" s="407">
        <f t="shared" si="256"/>
        <v>53.07</v>
      </c>
      <c r="AQ332" s="407">
        <f t="shared" si="256"/>
        <v>51.69560943643512</v>
      </c>
      <c r="AR332" s="407">
        <f t="shared" si="256"/>
        <v>3.69</v>
      </c>
      <c r="AS332" s="407">
        <f t="shared" si="256"/>
        <v>2.1129740482312123</v>
      </c>
      <c r="AT332" s="407">
        <f t="shared" si="256"/>
        <v>40.257911231128723</v>
      </c>
      <c r="AU332" s="327"/>
    </row>
    <row r="333" spans="1:47">
      <c r="A333" s="325" t="str">
        <f>'TQoL Indexes'!B94</f>
        <v>Ljutomer</v>
      </c>
      <c r="B333" s="326">
        <f>'TQoL Indexes'!C94</f>
        <v>63</v>
      </c>
      <c r="C333" s="407">
        <f t="shared" ref="C333:AT333" si="257">IF(C$19&lt;&gt;"yes",C115,C769)</f>
        <v>62.8</v>
      </c>
      <c r="D333" s="407">
        <f t="shared" si="257"/>
        <v>104</v>
      </c>
      <c r="E333" s="407">
        <f t="shared" si="257"/>
        <v>388.9</v>
      </c>
      <c r="F333" s="407">
        <f t="shared" si="257"/>
        <v>16.87354538401862</v>
      </c>
      <c r="G333" s="407">
        <f t="shared" si="257"/>
        <v>88.557020946470132</v>
      </c>
      <c r="H333" s="407">
        <f t="shared" si="257"/>
        <v>0.3010299956639812</v>
      </c>
      <c r="I333" s="407">
        <f t="shared" si="257"/>
        <v>82.644305772230879</v>
      </c>
      <c r="J333" s="407">
        <f t="shared" si="257"/>
        <v>89.061287820015508</v>
      </c>
      <c r="K333" s="407">
        <f t="shared" si="257"/>
        <v>0.13</v>
      </c>
      <c r="L333" s="407">
        <f t="shared" si="257"/>
        <v>23.97119341563786</v>
      </c>
      <c r="M333" s="407">
        <f t="shared" si="257"/>
        <v>1.5563025007672873</v>
      </c>
      <c r="N333" s="407">
        <f t="shared" si="257"/>
        <v>2.0322157032979815</v>
      </c>
      <c r="O333" s="407">
        <f t="shared" si="257"/>
        <v>0.60304212168486737</v>
      </c>
      <c r="P333" s="407">
        <f t="shared" si="257"/>
        <v>58.61132660977502</v>
      </c>
      <c r="Q333" s="407" t="str">
        <f t="shared" si="257"/>
        <v>-</v>
      </c>
      <c r="R333" s="407" t="str">
        <f t="shared" si="257"/>
        <v>-</v>
      </c>
      <c r="S333" s="407">
        <f t="shared" si="257"/>
        <v>117.7856301531213</v>
      </c>
      <c r="T333" s="407">
        <f t="shared" si="257"/>
        <v>0.54791270771999889</v>
      </c>
      <c r="U333" s="407">
        <f t="shared" si="257"/>
        <v>77.524223406167991</v>
      </c>
      <c r="V333" s="407">
        <f t="shared" si="257"/>
        <v>-0.28180085847385949</v>
      </c>
      <c r="W333" s="407">
        <f t="shared" si="257"/>
        <v>24.233727737799999</v>
      </c>
      <c r="X333" s="407" t="str">
        <f t="shared" si="257"/>
        <v>-</v>
      </c>
      <c r="Y333" s="407">
        <f t="shared" si="257"/>
        <v>1203.06</v>
      </c>
      <c r="Z333" s="407">
        <f t="shared" si="257"/>
        <v>4.7</v>
      </c>
      <c r="AA333" s="407">
        <f t="shared" si="257"/>
        <v>0.1976273735872113</v>
      </c>
      <c r="AB333" s="407">
        <f t="shared" si="257"/>
        <v>1.85</v>
      </c>
      <c r="AC333" s="407">
        <f t="shared" si="257"/>
        <v>8855.36</v>
      </c>
      <c r="AD333" s="407">
        <f t="shared" si="257"/>
        <v>0.91488138267364882</v>
      </c>
      <c r="AE333" s="407">
        <f t="shared" si="257"/>
        <v>24.275862068965516</v>
      </c>
      <c r="AF333" s="407">
        <f t="shared" si="257"/>
        <v>12.4</v>
      </c>
      <c r="AG333" s="407">
        <f t="shared" si="257"/>
        <v>21.56</v>
      </c>
      <c r="AH333" s="407" t="str">
        <f t="shared" si="257"/>
        <v>-</v>
      </c>
      <c r="AI333" s="407">
        <f t="shared" si="257"/>
        <v>287.89464034401874</v>
      </c>
      <c r="AJ333" s="407">
        <f t="shared" si="257"/>
        <v>2.0195073707953033</v>
      </c>
      <c r="AK333" s="407">
        <f t="shared" si="257"/>
        <v>32.299999999999997</v>
      </c>
      <c r="AL333" s="407">
        <f t="shared" si="257"/>
        <v>19</v>
      </c>
      <c r="AM333" s="407">
        <f t="shared" si="257"/>
        <v>7.3</v>
      </c>
      <c r="AN333" s="407">
        <f t="shared" si="257"/>
        <v>60.76</v>
      </c>
      <c r="AO333" s="407">
        <f t="shared" si="257"/>
        <v>0.42442125335254272</v>
      </c>
      <c r="AP333" s="407">
        <f t="shared" si="257"/>
        <v>74.42</v>
      </c>
      <c r="AQ333" s="407">
        <f t="shared" si="257"/>
        <v>54.760798885276365</v>
      </c>
      <c r="AR333" s="407">
        <f t="shared" si="257"/>
        <v>3.58</v>
      </c>
      <c r="AS333" s="407">
        <f t="shared" si="257"/>
        <v>0.4433120513029884</v>
      </c>
      <c r="AT333" s="407">
        <f t="shared" si="257"/>
        <v>76.302920005105491</v>
      </c>
      <c r="AU333" s="327"/>
    </row>
    <row r="334" spans="1:47">
      <c r="A334" s="325" t="str">
        <f>'TQoL Indexes'!B95</f>
        <v>Log - Dragomer</v>
      </c>
      <c r="B334" s="326">
        <f>'TQoL Indexes'!C95</f>
        <v>208</v>
      </c>
      <c r="C334" s="407">
        <f t="shared" ref="C334:AT334" si="258">IF(C$19&lt;&gt;"yes",C116,C770)</f>
        <v>79.047072330654416</v>
      </c>
      <c r="D334" s="407">
        <f t="shared" si="258"/>
        <v>84.7</v>
      </c>
      <c r="E334" s="407">
        <f t="shared" si="258"/>
        <v>416.1</v>
      </c>
      <c r="F334" s="407">
        <f t="shared" si="258"/>
        <v>78.309311168096201</v>
      </c>
      <c r="G334" s="407">
        <f t="shared" si="258"/>
        <v>97.603678486161456</v>
      </c>
      <c r="H334" s="407">
        <f t="shared" si="258"/>
        <v>0.47712125471966244</v>
      </c>
      <c r="I334" s="407">
        <f t="shared" si="258"/>
        <v>38.377999649675949</v>
      </c>
      <c r="J334" s="407">
        <f t="shared" si="258"/>
        <v>96.091608453444152</v>
      </c>
      <c r="K334" s="407">
        <f t="shared" si="258"/>
        <v>61.37</v>
      </c>
      <c r="L334" s="407">
        <f t="shared" si="258"/>
        <v>0.67934782608695654</v>
      </c>
      <c r="M334" s="407">
        <f t="shared" si="258"/>
        <v>1.6901960800285136</v>
      </c>
      <c r="N334" s="407">
        <f t="shared" si="258"/>
        <v>1.9973863843973134</v>
      </c>
      <c r="O334" s="407">
        <f t="shared" si="258"/>
        <v>2.1612035965458913</v>
      </c>
      <c r="P334" s="407">
        <f t="shared" si="258"/>
        <v>52.126624812096559</v>
      </c>
      <c r="Q334" s="407" t="str">
        <f t="shared" si="258"/>
        <v>-</v>
      </c>
      <c r="R334" s="407" t="str">
        <f t="shared" si="258"/>
        <v>-</v>
      </c>
      <c r="S334" s="407">
        <f t="shared" si="258"/>
        <v>35.508211273857079</v>
      </c>
      <c r="T334" s="407">
        <f t="shared" si="258"/>
        <v>0.31352287884726487</v>
      </c>
      <c r="U334" s="407">
        <f t="shared" si="258"/>
        <v>28.657296534545399</v>
      </c>
      <c r="V334" s="407">
        <f t="shared" si="258"/>
        <v>2.1789633585310449E-2</v>
      </c>
      <c r="W334" s="407">
        <f t="shared" si="258"/>
        <v>18.842444856499998</v>
      </c>
      <c r="X334" s="407" t="str">
        <f t="shared" si="258"/>
        <v>-</v>
      </c>
      <c r="Y334" s="407">
        <f t="shared" si="258"/>
        <v>988.83</v>
      </c>
      <c r="Z334" s="407">
        <f t="shared" si="258"/>
        <v>4.6500000000000004</v>
      </c>
      <c r="AA334" s="407">
        <f t="shared" si="258"/>
        <v>1.7417051293216058E-2</v>
      </c>
      <c r="AB334" s="407">
        <f t="shared" si="258"/>
        <v>1.36</v>
      </c>
      <c r="AC334" s="407">
        <f t="shared" si="258"/>
        <v>8839.49</v>
      </c>
      <c r="AD334" s="407">
        <f t="shared" si="258"/>
        <v>1.0002954886876387</v>
      </c>
      <c r="AE334" s="407">
        <f t="shared" si="258"/>
        <v>23.101934644773209</v>
      </c>
      <c r="AF334" s="407">
        <f t="shared" si="258"/>
        <v>15.1</v>
      </c>
      <c r="AG334" s="407">
        <f t="shared" si="258"/>
        <v>18.739999999999998</v>
      </c>
      <c r="AH334" s="407" t="str">
        <f t="shared" si="258"/>
        <v>-</v>
      </c>
      <c r="AI334" s="407">
        <f t="shared" si="258"/>
        <v>17.084924529967338</v>
      </c>
      <c r="AJ334" s="407">
        <f t="shared" si="258"/>
        <v>1.9227142455337853</v>
      </c>
      <c r="AK334" s="407">
        <f t="shared" si="258"/>
        <v>16.64</v>
      </c>
      <c r="AL334" s="407">
        <f t="shared" si="258"/>
        <v>14.69</v>
      </c>
      <c r="AM334" s="407">
        <f t="shared" si="258"/>
        <v>6.9</v>
      </c>
      <c r="AN334" s="407">
        <f t="shared" si="258"/>
        <v>59.7</v>
      </c>
      <c r="AO334" s="407">
        <f t="shared" si="258"/>
        <v>0.31951798866635717</v>
      </c>
      <c r="AP334" s="407">
        <f t="shared" si="258"/>
        <v>76.349999999999994</v>
      </c>
      <c r="AQ334" s="407">
        <f t="shared" si="258"/>
        <v>51.257172665623372</v>
      </c>
      <c r="AR334" s="407">
        <f t="shared" si="258"/>
        <v>3.72</v>
      </c>
      <c r="AS334" s="407">
        <f t="shared" si="258"/>
        <v>1.0488649264630521</v>
      </c>
      <c r="AT334" s="407">
        <f t="shared" si="258"/>
        <v>25.494161599353813</v>
      </c>
      <c r="AU334" s="327"/>
    </row>
    <row r="335" spans="1:47">
      <c r="A335" s="325" t="str">
        <f>'TQoL Indexes'!B96</f>
        <v>Logatec</v>
      </c>
      <c r="B335" s="326">
        <f>'TQoL Indexes'!C96</f>
        <v>64</v>
      </c>
      <c r="C335" s="407">
        <f t="shared" ref="C335:AT335" si="259">IF(C$19&lt;&gt;"yes",C117,C771)</f>
        <v>44.3</v>
      </c>
      <c r="D335" s="407">
        <f t="shared" si="259"/>
        <v>111.5</v>
      </c>
      <c r="E335" s="407">
        <f t="shared" si="259"/>
        <v>572.20000000000005</v>
      </c>
      <c r="F335" s="407">
        <f t="shared" si="259"/>
        <v>16.779983682349741</v>
      </c>
      <c r="G335" s="407">
        <f t="shared" si="259"/>
        <v>99.94560783247212</v>
      </c>
      <c r="H335" s="407">
        <f t="shared" si="259"/>
        <v>0.3010299956639812</v>
      </c>
      <c r="I335" s="407">
        <f t="shared" si="259"/>
        <v>82.806723861337801</v>
      </c>
      <c r="J335" s="407">
        <f t="shared" si="259"/>
        <v>100</v>
      </c>
      <c r="K335" s="407">
        <f t="shared" si="259"/>
        <v>98.99</v>
      </c>
      <c r="L335" s="407">
        <f t="shared" si="259"/>
        <v>0</v>
      </c>
      <c r="M335" s="407">
        <f t="shared" si="259"/>
        <v>1.1903316981702914</v>
      </c>
      <c r="N335" s="407">
        <f t="shared" si="259"/>
        <v>1.5809249756756194</v>
      </c>
      <c r="O335" s="407">
        <f t="shared" si="259"/>
        <v>0.30590334980779788</v>
      </c>
      <c r="P335" s="407">
        <f t="shared" si="259"/>
        <v>98.667391895567036</v>
      </c>
      <c r="Q335" s="407" t="str">
        <f t="shared" si="259"/>
        <v>-</v>
      </c>
      <c r="R335" s="407" t="str">
        <f t="shared" si="259"/>
        <v>-</v>
      </c>
      <c r="S335" s="407">
        <f t="shared" si="259"/>
        <v>0</v>
      </c>
      <c r="T335" s="407">
        <f t="shared" si="259"/>
        <v>0.72040967273726986</v>
      </c>
      <c r="U335" s="407">
        <f t="shared" si="259"/>
        <v>42.528206831881</v>
      </c>
      <c r="V335" s="407">
        <f t="shared" si="259"/>
        <v>-0.22327559256298532</v>
      </c>
      <c r="W335" s="407">
        <f t="shared" si="259"/>
        <v>32.296763143500002</v>
      </c>
      <c r="X335" s="407" t="str">
        <f t="shared" si="259"/>
        <v>-</v>
      </c>
      <c r="Y335" s="407">
        <f t="shared" si="259"/>
        <v>832.88</v>
      </c>
      <c r="Z335" s="407">
        <f t="shared" si="259"/>
        <v>4.5199999999999996</v>
      </c>
      <c r="AA335" s="407">
        <f t="shared" si="259"/>
        <v>8.2379108658044334E-2</v>
      </c>
      <c r="AB335" s="407">
        <f t="shared" si="259"/>
        <v>1.41</v>
      </c>
      <c r="AC335" s="407">
        <f t="shared" si="259"/>
        <v>11796.76</v>
      </c>
      <c r="AD335" s="407">
        <f t="shared" si="259"/>
        <v>0.85267041439641067</v>
      </c>
      <c r="AE335" s="407">
        <f t="shared" si="259"/>
        <v>42.586750788643535</v>
      </c>
      <c r="AF335" s="407">
        <f t="shared" si="259"/>
        <v>9.8000000000000007</v>
      </c>
      <c r="AG335" s="407">
        <f t="shared" si="259"/>
        <v>23.5</v>
      </c>
      <c r="AH335" s="407" t="str">
        <f t="shared" si="259"/>
        <v>-</v>
      </c>
      <c r="AI335" s="407">
        <f t="shared" si="259"/>
        <v>0</v>
      </c>
      <c r="AJ335" s="407">
        <f t="shared" si="259"/>
        <v>2.6363474239186728</v>
      </c>
      <c r="AK335" s="407">
        <f t="shared" si="259"/>
        <v>17.09</v>
      </c>
      <c r="AL335" s="407">
        <f t="shared" si="259"/>
        <v>12.56</v>
      </c>
      <c r="AM335" s="407">
        <f t="shared" si="259"/>
        <v>7.5</v>
      </c>
      <c r="AN335" s="407">
        <f t="shared" si="259"/>
        <v>70.34</v>
      </c>
      <c r="AO335" s="407">
        <f t="shared" si="259"/>
        <v>1.1632368395806769</v>
      </c>
      <c r="AP335" s="407">
        <f t="shared" si="259"/>
        <v>65.599999999999994</v>
      </c>
      <c r="AQ335" s="407">
        <f t="shared" si="259"/>
        <v>58.986648408079425</v>
      </c>
      <c r="AR335" s="407">
        <f t="shared" si="259"/>
        <v>3.69</v>
      </c>
      <c r="AS335" s="407">
        <f t="shared" si="259"/>
        <v>0.33606363280543605</v>
      </c>
      <c r="AT335" s="407">
        <f t="shared" si="259"/>
        <v>41.573447671230994</v>
      </c>
      <c r="AU335" s="327"/>
    </row>
    <row r="336" spans="1:47">
      <c r="A336" s="325" t="str">
        <f>'TQoL Indexes'!B97</f>
        <v>Loška dolina</v>
      </c>
      <c r="B336" s="326">
        <f>'TQoL Indexes'!C97</f>
        <v>65</v>
      </c>
      <c r="C336" s="407">
        <f t="shared" ref="C336:AT336" si="260">IF(C$19&lt;&gt;"yes",C118,C772)</f>
        <v>86.962705436156767</v>
      </c>
      <c r="D336" s="407">
        <f t="shared" si="260"/>
        <v>94.5</v>
      </c>
      <c r="E336" s="407">
        <f t="shared" si="260"/>
        <v>572.20000000000005</v>
      </c>
      <c r="F336" s="407">
        <f t="shared" si="260"/>
        <v>77.557066864184236</v>
      </c>
      <c r="G336" s="407">
        <f t="shared" si="260"/>
        <v>90.074742441586437</v>
      </c>
      <c r="H336" s="407">
        <f t="shared" si="260"/>
        <v>0.3010299956639812</v>
      </c>
      <c r="I336" s="407">
        <f t="shared" si="260"/>
        <v>97.668185473063517</v>
      </c>
      <c r="J336" s="407">
        <f t="shared" si="260"/>
        <v>96.808295737660771</v>
      </c>
      <c r="K336" s="407">
        <f t="shared" si="260"/>
        <v>87.21</v>
      </c>
      <c r="L336" s="407">
        <f t="shared" si="260"/>
        <v>14.285714285714285</v>
      </c>
      <c r="M336" s="407">
        <f t="shared" si="260"/>
        <v>1.5622928644564746</v>
      </c>
      <c r="N336" s="407">
        <f t="shared" si="260"/>
        <v>1.8401060944567578</v>
      </c>
      <c r="O336" s="407">
        <f t="shared" si="260"/>
        <v>1.6456869229709246</v>
      </c>
      <c r="P336" s="407">
        <f t="shared" si="260"/>
        <v>78.102484681166246</v>
      </c>
      <c r="Q336" s="407" t="str">
        <f t="shared" si="260"/>
        <v>-</v>
      </c>
      <c r="R336" s="407" t="str">
        <f t="shared" si="260"/>
        <v>-</v>
      </c>
      <c r="S336" s="407">
        <f t="shared" si="260"/>
        <v>49.184935356942105</v>
      </c>
      <c r="T336" s="407">
        <f t="shared" si="260"/>
        <v>0.61399916463415294</v>
      </c>
      <c r="U336" s="407">
        <f t="shared" si="260"/>
        <v>71.817497344824289</v>
      </c>
      <c r="V336" s="407">
        <f t="shared" si="260"/>
        <v>-0.14131162435269379</v>
      </c>
      <c r="W336" s="407">
        <f t="shared" si="260"/>
        <v>52.253076698599997</v>
      </c>
      <c r="X336" s="407" t="str">
        <f t="shared" si="260"/>
        <v>-</v>
      </c>
      <c r="Y336" s="407">
        <f t="shared" si="260"/>
        <v>850.13</v>
      </c>
      <c r="Z336" s="407">
        <f t="shared" si="260"/>
        <v>5.3</v>
      </c>
      <c r="AA336" s="407">
        <f t="shared" si="260"/>
        <v>0.10101228742324871</v>
      </c>
      <c r="AB336" s="407">
        <f t="shared" si="260"/>
        <v>1.81</v>
      </c>
      <c r="AC336" s="407">
        <f t="shared" si="260"/>
        <v>10676.67</v>
      </c>
      <c r="AD336" s="407">
        <f t="shared" si="260"/>
        <v>0.74467643446727727</v>
      </c>
      <c r="AE336" s="407">
        <f t="shared" si="260"/>
        <v>33.557302231237323</v>
      </c>
      <c r="AF336" s="407">
        <f t="shared" si="260"/>
        <v>9.8000000000000007</v>
      </c>
      <c r="AG336" s="407">
        <f t="shared" si="260"/>
        <v>21.82</v>
      </c>
      <c r="AH336" s="407" t="str">
        <f t="shared" si="260"/>
        <v>-</v>
      </c>
      <c r="AI336" s="407">
        <f t="shared" si="260"/>
        <v>0</v>
      </c>
      <c r="AJ336" s="407">
        <f t="shared" si="260"/>
        <v>1.0384285716735551</v>
      </c>
      <c r="AK336" s="407">
        <f t="shared" si="260"/>
        <v>20.64</v>
      </c>
      <c r="AL336" s="407">
        <f t="shared" si="260"/>
        <v>13.26</v>
      </c>
      <c r="AM336" s="407">
        <f t="shared" si="260"/>
        <v>7.5</v>
      </c>
      <c r="AN336" s="407">
        <f t="shared" si="260"/>
        <v>74.41</v>
      </c>
      <c r="AO336" s="407">
        <f t="shared" si="260"/>
        <v>1.1632368395806769</v>
      </c>
      <c r="AP336" s="407">
        <f t="shared" si="260"/>
        <v>74.92</v>
      </c>
      <c r="AQ336" s="407">
        <f t="shared" si="260"/>
        <v>55.177386789731756</v>
      </c>
      <c r="AR336" s="407">
        <f t="shared" si="260"/>
        <v>3.69</v>
      </c>
      <c r="AS336" s="407">
        <f t="shared" si="260"/>
        <v>0.59377345587486285</v>
      </c>
      <c r="AT336" s="407">
        <f t="shared" si="260"/>
        <v>69.978299585436815</v>
      </c>
      <c r="AU336" s="327"/>
    </row>
    <row r="337" spans="1:47">
      <c r="A337" s="325" t="str">
        <f>'TQoL Indexes'!B98</f>
        <v>Loški Potok</v>
      </c>
      <c r="B337" s="326">
        <f>'TQoL Indexes'!C98</f>
        <v>66</v>
      </c>
      <c r="C337" s="407">
        <f t="shared" ref="C337:AT337" si="261">IF(C$19&lt;&gt;"yes",C119,C773)</f>
        <v>67.145038167938935</v>
      </c>
      <c r="D337" s="407">
        <f t="shared" si="261"/>
        <v>94.7</v>
      </c>
      <c r="E337" s="407">
        <f t="shared" si="261"/>
        <v>102.2</v>
      </c>
      <c r="F337" s="407">
        <f t="shared" si="261"/>
        <v>89.047362755651235</v>
      </c>
      <c r="G337" s="407">
        <f t="shared" si="261"/>
        <v>89.047362755651235</v>
      </c>
      <c r="H337" s="407">
        <f t="shared" si="261"/>
        <v>0.3010299956639812</v>
      </c>
      <c r="I337" s="407">
        <f t="shared" si="261"/>
        <v>60.78272604588394</v>
      </c>
      <c r="J337" s="407">
        <f t="shared" si="261"/>
        <v>99.219590958019381</v>
      </c>
      <c r="K337" s="407">
        <f t="shared" si="261"/>
        <v>81.7</v>
      </c>
      <c r="L337" s="407">
        <f t="shared" si="261"/>
        <v>0.41067761806981523</v>
      </c>
      <c r="M337" s="407">
        <f t="shared" si="261"/>
        <v>1.7442929831226763</v>
      </c>
      <c r="N337" s="407">
        <f t="shared" si="261"/>
        <v>1.9513375187959177</v>
      </c>
      <c r="O337" s="407">
        <f t="shared" si="261"/>
        <v>0.59188328912466848</v>
      </c>
      <c r="P337" s="407">
        <f t="shared" si="261"/>
        <v>61.033369214208818</v>
      </c>
      <c r="Q337" s="407" t="str">
        <f t="shared" si="261"/>
        <v>-</v>
      </c>
      <c r="R337" s="407" t="str">
        <f t="shared" si="261"/>
        <v>-</v>
      </c>
      <c r="S337" s="407">
        <f t="shared" si="261"/>
        <v>52.673163023439564</v>
      </c>
      <c r="T337" s="407">
        <f t="shared" si="261"/>
        <v>0.75571388537278639</v>
      </c>
      <c r="U337" s="407">
        <f t="shared" si="261"/>
        <v>84.400688957217611</v>
      </c>
      <c r="V337" s="407">
        <f t="shared" si="261"/>
        <v>-0.28338936606213455</v>
      </c>
      <c r="W337" s="407">
        <f t="shared" si="261"/>
        <v>99.996379127799997</v>
      </c>
      <c r="X337" s="407" t="str">
        <f t="shared" si="261"/>
        <v>-</v>
      </c>
      <c r="Y337" s="407">
        <f t="shared" si="261"/>
        <v>878.35</v>
      </c>
      <c r="Z337" s="407">
        <f t="shared" si="261"/>
        <v>6.46</v>
      </c>
      <c r="AA337" s="407">
        <f t="shared" si="261"/>
        <v>0.10422366398290732</v>
      </c>
      <c r="AB337" s="407">
        <f t="shared" si="261"/>
        <v>0.95</v>
      </c>
      <c r="AC337" s="407">
        <f t="shared" si="261"/>
        <v>9368.9599999999991</v>
      </c>
      <c r="AD337" s="407">
        <f t="shared" si="261"/>
        <v>0.79834132496767973</v>
      </c>
      <c r="AE337" s="407">
        <f t="shared" si="261"/>
        <v>25.710088148873655</v>
      </c>
      <c r="AF337" s="407">
        <f t="shared" si="261"/>
        <v>12.5</v>
      </c>
      <c r="AG337" s="407">
        <f t="shared" si="261"/>
        <v>19.059999999999999</v>
      </c>
      <c r="AH337" s="407" t="str">
        <f t="shared" si="261"/>
        <v>-</v>
      </c>
      <c r="AI337" s="407">
        <f t="shared" si="261"/>
        <v>0</v>
      </c>
      <c r="AJ337" s="407">
        <f t="shared" si="261"/>
        <v>1.829810979439739</v>
      </c>
      <c r="AK337" s="407">
        <f t="shared" si="261"/>
        <v>13.3</v>
      </c>
      <c r="AL337" s="407">
        <f t="shared" si="261"/>
        <v>16.38</v>
      </c>
      <c r="AM337" s="407">
        <f t="shared" si="261"/>
        <v>7.3</v>
      </c>
      <c r="AN337" s="407">
        <f t="shared" si="261"/>
        <v>68.41</v>
      </c>
      <c r="AO337" s="407">
        <f t="shared" si="261"/>
        <v>0.45957562752461073</v>
      </c>
      <c r="AP337" s="407">
        <f t="shared" si="261"/>
        <v>62.79</v>
      </c>
      <c r="AQ337" s="407">
        <f t="shared" si="261"/>
        <v>56.633183235192242</v>
      </c>
      <c r="AR337" s="407">
        <f t="shared" si="261"/>
        <v>3.85</v>
      </c>
      <c r="AS337" s="407">
        <f t="shared" si="261"/>
        <v>0.73011195541459251</v>
      </c>
      <c r="AT337" s="407">
        <f t="shared" si="261"/>
        <v>83.475049739158322</v>
      </c>
      <c r="AU337" s="327"/>
    </row>
    <row r="338" spans="1:47">
      <c r="A338" s="325" t="str">
        <f>'TQoL Indexes'!B99</f>
        <v>Lovrenc na Pohorju</v>
      </c>
      <c r="B338" s="326">
        <f>'TQoL Indexes'!C99</f>
        <v>167</v>
      </c>
      <c r="C338" s="407">
        <f t="shared" ref="C338:AT338" si="262">IF(C$19&lt;&gt;"yes",C120,C774)</f>
        <v>13.3</v>
      </c>
      <c r="D338" s="407">
        <f t="shared" si="262"/>
        <v>96.3</v>
      </c>
      <c r="E338" s="407">
        <f t="shared" si="262"/>
        <v>250.2</v>
      </c>
      <c r="F338" s="407">
        <f t="shared" si="262"/>
        <v>0</v>
      </c>
      <c r="G338" s="407">
        <f t="shared" si="262"/>
        <v>84.636563876651977</v>
      </c>
      <c r="H338" s="407">
        <f t="shared" si="262"/>
        <v>0.3010299956639812</v>
      </c>
      <c r="I338" s="407">
        <f t="shared" si="262"/>
        <v>0</v>
      </c>
      <c r="J338" s="407">
        <f t="shared" si="262"/>
        <v>0</v>
      </c>
      <c r="K338" s="407">
        <f t="shared" si="262"/>
        <v>76.72</v>
      </c>
      <c r="L338" s="407">
        <f t="shared" si="262"/>
        <v>0</v>
      </c>
      <c r="M338" s="407">
        <f t="shared" si="262"/>
        <v>1.4116197059632303</v>
      </c>
      <c r="N338" s="407">
        <f t="shared" si="262"/>
        <v>1.5301996982030821</v>
      </c>
      <c r="O338" s="407">
        <f t="shared" si="262"/>
        <v>0.54581036383682469</v>
      </c>
      <c r="P338" s="407">
        <f t="shared" si="262"/>
        <v>67.511013215859023</v>
      </c>
      <c r="Q338" s="407" t="str">
        <f t="shared" si="262"/>
        <v>-</v>
      </c>
      <c r="R338" s="407" t="str">
        <f t="shared" si="262"/>
        <v>-</v>
      </c>
      <c r="S338" s="407">
        <f t="shared" si="262"/>
        <v>0</v>
      </c>
      <c r="T338" s="407">
        <f t="shared" si="262"/>
        <v>0.65681105520534655</v>
      </c>
      <c r="U338" s="407">
        <f t="shared" si="262"/>
        <v>81.87373038083345</v>
      </c>
      <c r="V338" s="407">
        <f t="shared" si="262"/>
        <v>0.36615070592134796</v>
      </c>
      <c r="W338" s="407">
        <f t="shared" si="262"/>
        <v>99.9832679533</v>
      </c>
      <c r="X338" s="407" t="str">
        <f t="shared" si="262"/>
        <v>-</v>
      </c>
      <c r="Y338" s="407">
        <f t="shared" si="262"/>
        <v>1169.4000000000001</v>
      </c>
      <c r="Z338" s="407">
        <f t="shared" si="262"/>
        <v>5.86</v>
      </c>
      <c r="AA338" s="407">
        <f t="shared" si="262"/>
        <v>5.3279343598486864E-2</v>
      </c>
      <c r="AB338" s="407">
        <f t="shared" si="262"/>
        <v>1.1100000000000001</v>
      </c>
      <c r="AC338" s="407">
        <f t="shared" si="262"/>
        <v>9523.32</v>
      </c>
      <c r="AD338" s="407">
        <f t="shared" si="262"/>
        <v>0.73557861196267671</v>
      </c>
      <c r="AE338" s="407">
        <f t="shared" si="262"/>
        <v>19.463753723932474</v>
      </c>
      <c r="AF338" s="407">
        <f t="shared" si="262"/>
        <v>9.6999999999999993</v>
      </c>
      <c r="AG338" s="407">
        <f t="shared" si="262"/>
        <v>18.25</v>
      </c>
      <c r="AH338" s="407" t="str">
        <f t="shared" si="262"/>
        <v>-</v>
      </c>
      <c r="AI338" s="407">
        <f t="shared" si="262"/>
        <v>0</v>
      </c>
      <c r="AJ338" s="407">
        <f t="shared" si="262"/>
        <v>2.0482581518198941</v>
      </c>
      <c r="AK338" s="407">
        <f t="shared" si="262"/>
        <v>40.409999999999997</v>
      </c>
      <c r="AL338" s="407">
        <f t="shared" si="262"/>
        <v>13.46</v>
      </c>
      <c r="AM338" s="407">
        <f t="shared" si="262"/>
        <v>7.6</v>
      </c>
      <c r="AN338" s="407">
        <f t="shared" si="262"/>
        <v>67.97</v>
      </c>
      <c r="AO338" s="407">
        <f t="shared" si="262"/>
        <v>0.24265882485557949</v>
      </c>
      <c r="AP338" s="407">
        <f t="shared" si="262"/>
        <v>83.13</v>
      </c>
      <c r="AQ338" s="407">
        <f t="shared" si="262"/>
        <v>51.57068062827225</v>
      </c>
      <c r="AR338" s="407">
        <f t="shared" si="262"/>
        <v>3.57</v>
      </c>
      <c r="AS338" s="407">
        <f t="shared" si="262"/>
        <v>0.27452739257188774</v>
      </c>
      <c r="AT338" s="407">
        <f t="shared" si="262"/>
        <v>80.387541781235541</v>
      </c>
      <c r="AU338" s="327"/>
    </row>
    <row r="339" spans="1:47">
      <c r="A339" s="325" t="str">
        <f>'TQoL Indexes'!B100</f>
        <v>Luče</v>
      </c>
      <c r="B339" s="326">
        <f>'TQoL Indexes'!C100</f>
        <v>67</v>
      </c>
      <c r="C339" s="407">
        <f t="shared" ref="C339:AT339" si="263">IF(C$19&lt;&gt;"yes",C121,C775)</f>
        <v>94.83633010603964</v>
      </c>
      <c r="D339" s="407">
        <f t="shared" si="263"/>
        <v>85.1</v>
      </c>
      <c r="E339" s="407">
        <f t="shared" si="263"/>
        <v>521.4</v>
      </c>
      <c r="F339" s="407">
        <f t="shared" si="263"/>
        <v>0</v>
      </c>
      <c r="G339" s="407">
        <f t="shared" si="263"/>
        <v>91.700133868808564</v>
      </c>
      <c r="H339" s="407">
        <f t="shared" si="263"/>
        <v>0.3010299956639812</v>
      </c>
      <c r="I339" s="407">
        <f t="shared" si="263"/>
        <v>87.566312997347481</v>
      </c>
      <c r="J339" s="407">
        <f t="shared" si="263"/>
        <v>67.7376171352075</v>
      </c>
      <c r="K339" s="407">
        <f t="shared" si="263"/>
        <v>16.22</v>
      </c>
      <c r="L339" s="407">
        <f t="shared" si="263"/>
        <v>9.0404440919904836</v>
      </c>
      <c r="M339" s="407">
        <f t="shared" si="263"/>
        <v>1.414973347970818</v>
      </c>
      <c r="N339" s="407">
        <f t="shared" si="263"/>
        <v>1.5774917998372253</v>
      </c>
      <c r="O339" s="407">
        <f t="shared" si="263"/>
        <v>0.48420523138832999</v>
      </c>
      <c r="P339" s="407">
        <f t="shared" si="263"/>
        <v>75.568942436412314</v>
      </c>
      <c r="Q339" s="407" t="str">
        <f t="shared" si="263"/>
        <v>-</v>
      </c>
      <c r="R339" s="407" t="str">
        <f t="shared" si="263"/>
        <v>-</v>
      </c>
      <c r="S339" s="407">
        <f t="shared" si="263"/>
        <v>33.624747814391391</v>
      </c>
      <c r="T339" s="407">
        <f t="shared" si="263"/>
        <v>0.49521300538528024</v>
      </c>
      <c r="U339" s="407">
        <f t="shared" si="263"/>
        <v>86.328385022542136</v>
      </c>
      <c r="V339" s="407">
        <f t="shared" si="263"/>
        <v>-0.27213404859721407</v>
      </c>
      <c r="W339" s="407">
        <f t="shared" si="263"/>
        <v>78.172778488500001</v>
      </c>
      <c r="X339" s="407" t="str">
        <f t="shared" si="263"/>
        <v>-</v>
      </c>
      <c r="Y339" s="407">
        <f t="shared" si="263"/>
        <v>1210.92</v>
      </c>
      <c r="Z339" s="407">
        <f t="shared" si="263"/>
        <v>6.89</v>
      </c>
      <c r="AA339" s="407">
        <f t="shared" si="263"/>
        <v>0.19565642731363725</v>
      </c>
      <c r="AB339" s="407">
        <f t="shared" si="263"/>
        <v>0.73</v>
      </c>
      <c r="AC339" s="407">
        <f t="shared" si="263"/>
        <v>9225.49</v>
      </c>
      <c r="AD339" s="407">
        <f t="shared" si="263"/>
        <v>0.96077419741644987</v>
      </c>
      <c r="AE339" s="407">
        <f t="shared" si="263"/>
        <v>23.049001814882033</v>
      </c>
      <c r="AF339" s="407">
        <f t="shared" si="263"/>
        <v>16.5</v>
      </c>
      <c r="AG339" s="407">
        <f t="shared" si="263"/>
        <v>21</v>
      </c>
      <c r="AH339" s="407" t="str">
        <f t="shared" si="263"/>
        <v>-</v>
      </c>
      <c r="AI339" s="407">
        <f t="shared" si="263"/>
        <v>0</v>
      </c>
      <c r="AJ339" s="407">
        <f t="shared" si="263"/>
        <v>1.6899465353201231</v>
      </c>
      <c r="AK339" s="407">
        <f t="shared" si="263"/>
        <v>23.96</v>
      </c>
      <c r="AL339" s="407">
        <f t="shared" si="263"/>
        <v>18.649999999999999</v>
      </c>
      <c r="AM339" s="407">
        <f t="shared" si="263"/>
        <v>7.3</v>
      </c>
      <c r="AN339" s="407">
        <f t="shared" si="263"/>
        <v>59.87</v>
      </c>
      <c r="AO339" s="407">
        <f t="shared" si="263"/>
        <v>0.44371696267546362</v>
      </c>
      <c r="AP339" s="407">
        <f t="shared" si="263"/>
        <v>73.59</v>
      </c>
      <c r="AQ339" s="407">
        <f t="shared" si="263"/>
        <v>50.894245723172624</v>
      </c>
      <c r="AR339" s="407">
        <f t="shared" si="263"/>
        <v>3.57</v>
      </c>
      <c r="AS339" s="407">
        <f t="shared" si="263"/>
        <v>0.89957801185783048</v>
      </c>
      <c r="AT339" s="407">
        <f t="shared" si="263"/>
        <v>82.110150540231956</v>
      </c>
      <c r="AU339" s="327"/>
    </row>
    <row r="340" spans="1:47">
      <c r="A340" s="325" t="str">
        <f>'TQoL Indexes'!B101</f>
        <v>Lukovica</v>
      </c>
      <c r="B340" s="326">
        <f>'TQoL Indexes'!C101</f>
        <v>68</v>
      </c>
      <c r="C340" s="407">
        <f t="shared" ref="C340:AT340" si="264">IF(C$19&lt;&gt;"yes",C122,C776)</f>
        <v>68.939393939393938</v>
      </c>
      <c r="D340" s="407">
        <f t="shared" si="264"/>
        <v>102.1</v>
      </c>
      <c r="E340" s="407">
        <f t="shared" si="264"/>
        <v>388.9</v>
      </c>
      <c r="F340" s="407">
        <f t="shared" si="264"/>
        <v>77.388963660834449</v>
      </c>
      <c r="G340" s="407">
        <f t="shared" si="264"/>
        <v>76.917900403768499</v>
      </c>
      <c r="H340" s="407">
        <f t="shared" si="264"/>
        <v>0.3010299956639812</v>
      </c>
      <c r="I340" s="407">
        <f t="shared" si="264"/>
        <v>56.037991858887381</v>
      </c>
      <c r="J340" s="407">
        <f t="shared" si="264"/>
        <v>81.965006729475093</v>
      </c>
      <c r="K340" s="407">
        <f t="shared" si="264"/>
        <v>0.91</v>
      </c>
      <c r="L340" s="407">
        <f t="shared" si="264"/>
        <v>67.153284671532845</v>
      </c>
      <c r="M340" s="407">
        <f t="shared" si="264"/>
        <v>1.6031443726201824</v>
      </c>
      <c r="N340" s="407">
        <f t="shared" si="264"/>
        <v>1.8061799739838871</v>
      </c>
      <c r="O340" s="407">
        <f t="shared" si="264"/>
        <v>0.61682825484764547</v>
      </c>
      <c r="P340" s="407">
        <f t="shared" si="264"/>
        <v>42.732166890982505</v>
      </c>
      <c r="Q340" s="407" t="str">
        <f t="shared" si="264"/>
        <v>-</v>
      </c>
      <c r="R340" s="407" t="str">
        <f t="shared" si="264"/>
        <v>-</v>
      </c>
      <c r="S340" s="407">
        <f t="shared" si="264"/>
        <v>0</v>
      </c>
      <c r="T340" s="407">
        <f t="shared" si="264"/>
        <v>0.54791270771999889</v>
      </c>
      <c r="U340" s="407">
        <f t="shared" si="264"/>
        <v>86.328724779432008</v>
      </c>
      <c r="V340" s="407">
        <f t="shared" si="264"/>
        <v>-0.6376750074850227</v>
      </c>
      <c r="W340" s="407">
        <f t="shared" si="264"/>
        <v>50.478399109800002</v>
      </c>
      <c r="X340" s="407" t="str">
        <f t="shared" si="264"/>
        <v>-</v>
      </c>
      <c r="Y340" s="407">
        <f t="shared" si="264"/>
        <v>1019.85</v>
      </c>
      <c r="Z340" s="407">
        <f t="shared" si="264"/>
        <v>4.3499999999999996</v>
      </c>
      <c r="AA340" s="407">
        <f t="shared" si="264"/>
        <v>0.14382556835089602</v>
      </c>
      <c r="AB340" s="407">
        <f t="shared" si="264"/>
        <v>1.84</v>
      </c>
      <c r="AC340" s="407">
        <f t="shared" si="264"/>
        <v>8034.98</v>
      </c>
      <c r="AD340" s="407">
        <f t="shared" si="264"/>
        <v>0.89609679091469441</v>
      </c>
      <c r="AE340" s="407">
        <f t="shared" si="264"/>
        <v>21.137206427688504</v>
      </c>
      <c r="AF340" s="407">
        <f t="shared" si="264"/>
        <v>12.4</v>
      </c>
      <c r="AG340" s="407">
        <f t="shared" si="264"/>
        <v>16.09</v>
      </c>
      <c r="AH340" s="407" t="str">
        <f t="shared" si="264"/>
        <v>-</v>
      </c>
      <c r="AI340" s="407">
        <f t="shared" si="264"/>
        <v>398.4825995948683</v>
      </c>
      <c r="AJ340" s="407">
        <f t="shared" si="264"/>
        <v>2.6331676027084385</v>
      </c>
      <c r="AK340" s="407">
        <f t="shared" si="264"/>
        <v>34.82</v>
      </c>
      <c r="AL340" s="407">
        <f t="shared" si="264"/>
        <v>15.84</v>
      </c>
      <c r="AM340" s="407">
        <f t="shared" si="264"/>
        <v>7.3</v>
      </c>
      <c r="AN340" s="407">
        <f t="shared" si="264"/>
        <v>58.76</v>
      </c>
      <c r="AO340" s="407">
        <f t="shared" si="264"/>
        <v>0.42442125335254272</v>
      </c>
      <c r="AP340" s="407">
        <f t="shared" si="264"/>
        <v>74.37</v>
      </c>
      <c r="AQ340" s="407">
        <f t="shared" si="264"/>
        <v>51.904761904761912</v>
      </c>
      <c r="AR340" s="407">
        <f t="shared" si="264"/>
        <v>3.58</v>
      </c>
      <c r="AS340" s="407">
        <f t="shared" si="264"/>
        <v>-0.31493988419387325</v>
      </c>
      <c r="AT340" s="407">
        <f t="shared" si="264"/>
        <v>74.761697682329796</v>
      </c>
      <c r="AU340" s="327"/>
    </row>
    <row r="341" spans="1:47">
      <c r="A341" s="325" t="str">
        <f>'TQoL Indexes'!B102</f>
        <v>Majšperk</v>
      </c>
      <c r="B341" s="326">
        <f>'TQoL Indexes'!C102</f>
        <v>69</v>
      </c>
      <c r="C341" s="407">
        <f t="shared" ref="C341:AT341" si="265">IF(C$19&lt;&gt;"yes",C123,C777)</f>
        <v>64.235108895303071</v>
      </c>
      <c r="D341" s="407">
        <f t="shared" si="265"/>
        <v>108.9</v>
      </c>
      <c r="E341" s="407">
        <f t="shared" si="265"/>
        <v>572.20000000000005</v>
      </c>
      <c r="F341" s="407">
        <f t="shared" si="265"/>
        <v>17.750292495403645</v>
      </c>
      <c r="G341" s="407">
        <f t="shared" si="265"/>
        <v>79.174327260571616</v>
      </c>
      <c r="H341" s="407">
        <f t="shared" si="265"/>
        <v>0.3010299956639812</v>
      </c>
      <c r="I341" s="407">
        <f t="shared" si="265"/>
        <v>64.274783200136028</v>
      </c>
      <c r="J341" s="407">
        <f t="shared" si="265"/>
        <v>99.431723215778035</v>
      </c>
      <c r="K341" s="407">
        <f t="shared" si="265"/>
        <v>42.31</v>
      </c>
      <c r="L341" s="407">
        <f t="shared" si="265"/>
        <v>9.3467870419543289</v>
      </c>
      <c r="M341" s="407">
        <f t="shared" si="265"/>
        <v>1.3053513694466237</v>
      </c>
      <c r="N341" s="407">
        <f t="shared" si="265"/>
        <v>1.7759743311293692</v>
      </c>
      <c r="O341" s="407">
        <f t="shared" si="265"/>
        <v>0.38530556966311158</v>
      </c>
      <c r="P341" s="407">
        <f t="shared" si="265"/>
        <v>54.120006685609226</v>
      </c>
      <c r="Q341" s="407" t="str">
        <f t="shared" si="265"/>
        <v>-</v>
      </c>
      <c r="R341" s="407" t="str">
        <f t="shared" si="265"/>
        <v>-</v>
      </c>
      <c r="S341" s="407">
        <f t="shared" si="265"/>
        <v>34.002040122407344</v>
      </c>
      <c r="T341" s="407">
        <f t="shared" si="265"/>
        <v>0.85513624073850902</v>
      </c>
      <c r="U341" s="407">
        <f t="shared" si="265"/>
        <v>62.067436593448967</v>
      </c>
      <c r="V341" s="407">
        <f t="shared" si="265"/>
        <v>-5.6287181837977415E-2</v>
      </c>
      <c r="W341" s="407">
        <f t="shared" si="265"/>
        <v>4.2223911256799997</v>
      </c>
      <c r="X341" s="407" t="str">
        <f t="shared" si="265"/>
        <v>-</v>
      </c>
      <c r="Y341" s="407">
        <f t="shared" si="265"/>
        <v>899.26</v>
      </c>
      <c r="Z341" s="407">
        <f t="shared" si="265"/>
        <v>5.13</v>
      </c>
      <c r="AA341" s="407">
        <f t="shared" si="265"/>
        <v>8.7653173921427685E-2</v>
      </c>
      <c r="AB341" s="407">
        <f t="shared" si="265"/>
        <v>2.2799999999999998</v>
      </c>
      <c r="AC341" s="407">
        <f t="shared" si="265"/>
        <v>9977.1</v>
      </c>
      <c r="AD341" s="407">
        <f t="shared" si="265"/>
        <v>0.76392315461573246</v>
      </c>
      <c r="AE341" s="407">
        <f t="shared" si="265"/>
        <v>26.58032685784767</v>
      </c>
      <c r="AF341" s="407">
        <f t="shared" si="265"/>
        <v>9.8000000000000007</v>
      </c>
      <c r="AG341" s="407">
        <f t="shared" si="265"/>
        <v>22.5</v>
      </c>
      <c r="AH341" s="407" t="str">
        <f t="shared" si="265"/>
        <v>-</v>
      </c>
      <c r="AI341" s="407">
        <f t="shared" si="265"/>
        <v>0</v>
      </c>
      <c r="AJ341" s="407">
        <f t="shared" si="265"/>
        <v>2.4390308063152562</v>
      </c>
      <c r="AK341" s="407">
        <f t="shared" si="265"/>
        <v>34.54</v>
      </c>
      <c r="AL341" s="407">
        <f t="shared" si="265"/>
        <v>12.54</v>
      </c>
      <c r="AM341" s="407">
        <f t="shared" si="265"/>
        <v>7.5</v>
      </c>
      <c r="AN341" s="407">
        <f t="shared" si="265"/>
        <v>69.209999999999994</v>
      </c>
      <c r="AO341" s="407">
        <f t="shared" si="265"/>
        <v>1.1632368395806769</v>
      </c>
      <c r="AP341" s="407">
        <f t="shared" si="265"/>
        <v>72.63</v>
      </c>
      <c r="AQ341" s="407">
        <f t="shared" si="265"/>
        <v>56.057585825027687</v>
      </c>
      <c r="AR341" s="407">
        <f t="shared" si="265"/>
        <v>3.69</v>
      </c>
      <c r="AS341" s="407">
        <f t="shared" si="265"/>
        <v>0.68296738360338549</v>
      </c>
      <c r="AT341" s="407">
        <f t="shared" si="265"/>
        <v>59.371436763298043</v>
      </c>
      <c r="AU341" s="327"/>
    </row>
    <row r="342" spans="1:47">
      <c r="A342" s="325" t="str">
        <f>'TQoL Indexes'!B103</f>
        <v>Makole</v>
      </c>
      <c r="B342" s="326">
        <f>'TQoL Indexes'!C103</f>
        <v>198</v>
      </c>
      <c r="C342" s="407">
        <f t="shared" ref="C342:AT342" si="266">IF(C$19&lt;&gt;"yes",C124,C778)</f>
        <v>65.391791044776113</v>
      </c>
      <c r="D342" s="407">
        <f t="shared" si="266"/>
        <v>84.7</v>
      </c>
      <c r="E342" s="407">
        <f t="shared" si="266"/>
        <v>521.4</v>
      </c>
      <c r="F342" s="407">
        <f t="shared" si="266"/>
        <v>0</v>
      </c>
      <c r="G342" s="407">
        <f t="shared" si="266"/>
        <v>84.541420118343197</v>
      </c>
      <c r="H342" s="407">
        <f t="shared" si="266"/>
        <v>0.3010299956639812</v>
      </c>
      <c r="I342" s="407">
        <f t="shared" si="266"/>
        <v>58.438038925843806</v>
      </c>
      <c r="J342" s="407">
        <f t="shared" si="266"/>
        <v>93.589743589743591</v>
      </c>
      <c r="K342" s="407">
        <f t="shared" si="266"/>
        <v>0.15</v>
      </c>
      <c r="L342" s="407">
        <f t="shared" si="266"/>
        <v>16.031457955232913</v>
      </c>
      <c r="M342" s="407">
        <f t="shared" si="266"/>
        <v>1.2041199826559248</v>
      </c>
      <c r="N342" s="407">
        <f t="shared" si="266"/>
        <v>1.4409090820652177</v>
      </c>
      <c r="O342" s="407">
        <f t="shared" si="266"/>
        <v>1.8603908955962394</v>
      </c>
      <c r="P342" s="407">
        <f t="shared" si="266"/>
        <v>49.876725838264299</v>
      </c>
      <c r="Q342" s="407" t="str">
        <f t="shared" si="266"/>
        <v>-</v>
      </c>
      <c r="R342" s="407" t="str">
        <f t="shared" si="266"/>
        <v>-</v>
      </c>
      <c r="S342" s="407">
        <f t="shared" si="266"/>
        <v>73.764445537251035</v>
      </c>
      <c r="T342" s="407">
        <f t="shared" si="266"/>
        <v>0.50416335202959572</v>
      </c>
      <c r="U342" s="407">
        <f t="shared" si="266"/>
        <v>56.875652791794195</v>
      </c>
      <c r="V342" s="407">
        <f t="shared" si="266"/>
        <v>0.31380224063066681</v>
      </c>
      <c r="W342" s="407">
        <f t="shared" si="266"/>
        <v>61.812777492099997</v>
      </c>
      <c r="X342" s="407" t="str">
        <f t="shared" si="266"/>
        <v>-</v>
      </c>
      <c r="Y342" s="407">
        <f t="shared" si="266"/>
        <v>1067.33</v>
      </c>
      <c r="Z342" s="407">
        <f t="shared" si="266"/>
        <v>5.55</v>
      </c>
      <c r="AA342" s="407">
        <f t="shared" si="266"/>
        <v>2.4922739507526666E-2</v>
      </c>
      <c r="AB342" s="407">
        <f t="shared" si="266"/>
        <v>0.73</v>
      </c>
      <c r="AC342" s="407">
        <f t="shared" si="266"/>
        <v>9651.74</v>
      </c>
      <c r="AD342" s="407">
        <f t="shared" si="266"/>
        <v>0.90100332395090488</v>
      </c>
      <c r="AE342" s="407">
        <f t="shared" si="266"/>
        <v>23.425692695214106</v>
      </c>
      <c r="AF342" s="407">
        <f t="shared" si="266"/>
        <v>16.5</v>
      </c>
      <c r="AG342" s="407">
        <f t="shared" si="266"/>
        <v>17.579999999999998</v>
      </c>
      <c r="AH342" s="407" t="str">
        <f t="shared" si="266"/>
        <v>-</v>
      </c>
      <c r="AI342" s="407">
        <f t="shared" si="266"/>
        <v>14.087174776564051</v>
      </c>
      <c r="AJ342" s="407">
        <f t="shared" si="266"/>
        <v>1.9465211658178929</v>
      </c>
      <c r="AK342" s="407">
        <f t="shared" si="266"/>
        <v>37.75</v>
      </c>
      <c r="AL342" s="407">
        <f t="shared" si="266"/>
        <v>16.41</v>
      </c>
      <c r="AM342" s="407">
        <f t="shared" si="266"/>
        <v>7.3</v>
      </c>
      <c r="AN342" s="407">
        <f t="shared" si="266"/>
        <v>56.98</v>
      </c>
      <c r="AO342" s="407">
        <f t="shared" si="266"/>
        <v>0.44371696267546362</v>
      </c>
      <c r="AP342" s="407">
        <f t="shared" si="266"/>
        <v>67.55</v>
      </c>
      <c r="AQ342" s="407">
        <f t="shared" si="266"/>
        <v>47.22970949386044</v>
      </c>
      <c r="AR342" s="407">
        <f t="shared" si="266"/>
        <v>3.57</v>
      </c>
      <c r="AS342" s="407">
        <f t="shared" si="266"/>
        <v>1.1283268108215925</v>
      </c>
      <c r="AT342" s="407">
        <f t="shared" si="266"/>
        <v>52.508805414149187</v>
      </c>
      <c r="AU342" s="327"/>
    </row>
    <row r="343" spans="1:47">
      <c r="A343" s="325" t="str">
        <f>'TQoL Indexes'!B104</f>
        <v>Maribor</v>
      </c>
      <c r="B343" s="326">
        <f>'TQoL Indexes'!C104</f>
        <v>70</v>
      </c>
      <c r="C343" s="407">
        <f t="shared" ref="C343:AT343" si="267">IF(C$19&lt;&gt;"yes",C125,C779)</f>
        <v>45.9</v>
      </c>
      <c r="D343" s="407">
        <f t="shared" si="267"/>
        <v>82.2</v>
      </c>
      <c r="E343" s="407">
        <f t="shared" si="267"/>
        <v>521.4</v>
      </c>
      <c r="F343" s="407">
        <f t="shared" si="267"/>
        <v>0</v>
      </c>
      <c r="G343" s="407">
        <f t="shared" si="267"/>
        <v>86.14250614250615</v>
      </c>
      <c r="H343" s="407">
        <f t="shared" si="267"/>
        <v>0.3010299956639812</v>
      </c>
      <c r="I343" s="407">
        <f t="shared" si="267"/>
        <v>56.758080313418212</v>
      </c>
      <c r="J343" s="407">
        <f t="shared" si="267"/>
        <v>37.297297297297298</v>
      </c>
      <c r="K343" s="407">
        <f t="shared" si="267"/>
        <v>0.14000000000000001</v>
      </c>
      <c r="L343" s="407">
        <f t="shared" si="267"/>
        <v>11.469072164948454</v>
      </c>
      <c r="M343" s="407">
        <f t="shared" si="267"/>
        <v>1.1238516409670858</v>
      </c>
      <c r="N343" s="407">
        <f t="shared" si="267"/>
        <v>1.3856062735983121</v>
      </c>
      <c r="O343" s="407">
        <f t="shared" si="267"/>
        <v>0.20690499510284036</v>
      </c>
      <c r="P343" s="407">
        <f t="shared" si="267"/>
        <v>37.149877149877149</v>
      </c>
      <c r="Q343" s="407" t="str">
        <f t="shared" si="267"/>
        <v>-</v>
      </c>
      <c r="R343" s="407" t="str">
        <f t="shared" si="267"/>
        <v>-</v>
      </c>
      <c r="S343" s="407">
        <f t="shared" si="267"/>
        <v>0</v>
      </c>
      <c r="T343" s="407">
        <f t="shared" si="267"/>
        <v>0.50940443883953535</v>
      </c>
      <c r="U343" s="407">
        <f t="shared" si="267"/>
        <v>58.041278453951001</v>
      </c>
      <c r="V343" s="407">
        <f t="shared" si="267"/>
        <v>0.20385032023574523</v>
      </c>
      <c r="W343" s="407">
        <f t="shared" si="267"/>
        <v>47.4324552912</v>
      </c>
      <c r="X343" s="407" t="str">
        <f t="shared" si="267"/>
        <v>-</v>
      </c>
      <c r="Y343" s="407">
        <f t="shared" si="267"/>
        <v>1005.47</v>
      </c>
      <c r="Z343" s="407">
        <f t="shared" si="267"/>
        <v>5.93</v>
      </c>
      <c r="AA343" s="407">
        <f t="shared" si="267"/>
        <v>0.14757969303423848</v>
      </c>
      <c r="AB343" s="407">
        <f t="shared" si="267"/>
        <v>1.33</v>
      </c>
      <c r="AC343" s="407">
        <f t="shared" si="267"/>
        <v>9038.2099999999991</v>
      </c>
      <c r="AD343" s="407">
        <f t="shared" si="267"/>
        <v>0.92385841323699491</v>
      </c>
      <c r="AE343" s="407">
        <f t="shared" si="267"/>
        <v>20.611353711790393</v>
      </c>
      <c r="AF343" s="407">
        <f t="shared" si="267"/>
        <v>16.5</v>
      </c>
      <c r="AG343" s="407">
        <f t="shared" si="267"/>
        <v>15.58</v>
      </c>
      <c r="AH343" s="407" t="str">
        <f t="shared" si="267"/>
        <v>-</v>
      </c>
      <c r="AI343" s="407">
        <f t="shared" si="267"/>
        <v>2.7057128663686041</v>
      </c>
      <c r="AJ343" s="407">
        <f t="shared" si="267"/>
        <v>1.7730004351099795</v>
      </c>
      <c r="AK343" s="407">
        <f t="shared" si="267"/>
        <v>24.21</v>
      </c>
      <c r="AL343" s="407">
        <f t="shared" si="267"/>
        <v>14.96</v>
      </c>
      <c r="AM343" s="407">
        <f t="shared" si="267"/>
        <v>7.3</v>
      </c>
      <c r="AN343" s="407">
        <f t="shared" si="267"/>
        <v>63.18</v>
      </c>
      <c r="AO343" s="407">
        <f t="shared" si="267"/>
        <v>0.44371696267546362</v>
      </c>
      <c r="AP343" s="407">
        <f t="shared" si="267"/>
        <v>76.430000000000007</v>
      </c>
      <c r="AQ343" s="407">
        <f t="shared" si="267"/>
        <v>45.202312138728324</v>
      </c>
      <c r="AR343" s="407">
        <f t="shared" si="267"/>
        <v>3.57</v>
      </c>
      <c r="AS343" s="407">
        <f t="shared" si="267"/>
        <v>0.87341220710643963</v>
      </c>
      <c r="AT343" s="407">
        <f t="shared" si="267"/>
        <v>54.143155235076506</v>
      </c>
      <c r="AU343" s="327"/>
    </row>
    <row r="344" spans="1:47">
      <c r="A344" s="325" t="str">
        <f>'TQoL Indexes'!B105</f>
        <v>Markovci</v>
      </c>
      <c r="B344" s="326">
        <f>'TQoL Indexes'!C105</f>
        <v>168</v>
      </c>
      <c r="C344" s="407">
        <f t="shared" ref="C344:AT344" si="268">IF(C$19&lt;&gt;"yes",C126,C780)</f>
        <v>96</v>
      </c>
      <c r="D344" s="407">
        <f t="shared" si="268"/>
        <v>71.5</v>
      </c>
      <c r="E344" s="407">
        <f t="shared" si="268"/>
        <v>521.4</v>
      </c>
      <c r="F344" s="407">
        <f t="shared" si="268"/>
        <v>88.716586703221395</v>
      </c>
      <c r="G344" s="407">
        <f t="shared" si="268"/>
        <v>99.420836189170672</v>
      </c>
      <c r="H344" s="407">
        <f t="shared" si="268"/>
        <v>0.69897000433601886</v>
      </c>
      <c r="I344" s="407">
        <f t="shared" si="268"/>
        <v>98.012775623836447</v>
      </c>
      <c r="J344" s="407">
        <f t="shared" si="268"/>
        <v>99.593043180260452</v>
      </c>
      <c r="K344" s="407">
        <f t="shared" si="268"/>
        <v>55.42</v>
      </c>
      <c r="L344" s="407">
        <f t="shared" si="268"/>
        <v>0.34536585365853661</v>
      </c>
      <c r="M344" s="407">
        <f t="shared" si="268"/>
        <v>1.8438554226231612</v>
      </c>
      <c r="N344" s="407">
        <f t="shared" si="268"/>
        <v>2.1786892397755899</v>
      </c>
      <c r="O344" s="407">
        <f t="shared" si="268"/>
        <v>3.809100938653855</v>
      </c>
      <c r="P344" s="407">
        <f t="shared" si="268"/>
        <v>96.976525017135032</v>
      </c>
      <c r="Q344" s="407" t="str">
        <f t="shared" si="268"/>
        <v>-</v>
      </c>
      <c r="R344" s="407" t="str">
        <f t="shared" si="268"/>
        <v>-</v>
      </c>
      <c r="S344" s="407">
        <f t="shared" si="268"/>
        <v>27.655113965832552</v>
      </c>
      <c r="T344" s="407">
        <f t="shared" si="268"/>
        <v>0.49521300538528024</v>
      </c>
      <c r="U344" s="407">
        <f t="shared" si="268"/>
        <v>41.851714162767991</v>
      </c>
      <c r="V344" s="407">
        <f t="shared" si="268"/>
        <v>0.34678580046696372</v>
      </c>
      <c r="W344" s="407">
        <f t="shared" si="268"/>
        <v>29.285026004199999</v>
      </c>
      <c r="X344" s="407" t="str">
        <f t="shared" si="268"/>
        <v>-</v>
      </c>
      <c r="Y344" s="407">
        <f t="shared" si="268"/>
        <v>958.24</v>
      </c>
      <c r="Z344" s="407">
        <f t="shared" si="268"/>
        <v>5.34</v>
      </c>
      <c r="AA344" s="407">
        <f t="shared" si="268"/>
        <v>3.9539366381653736E-2</v>
      </c>
      <c r="AB344" s="407">
        <f t="shared" si="268"/>
        <v>0.67</v>
      </c>
      <c r="AC344" s="407">
        <f t="shared" si="268"/>
        <v>9580.31</v>
      </c>
      <c r="AD344" s="407">
        <f t="shared" si="268"/>
        <v>1.1203409593239164</v>
      </c>
      <c r="AE344" s="407">
        <f t="shared" si="268"/>
        <v>34.523079980787386</v>
      </c>
      <c r="AF344" s="407">
        <f t="shared" si="268"/>
        <v>16.5</v>
      </c>
      <c r="AG344" s="407">
        <f t="shared" si="268"/>
        <v>27.43</v>
      </c>
      <c r="AH344" s="407" t="str">
        <f t="shared" si="268"/>
        <v>-</v>
      </c>
      <c r="AI344" s="407">
        <f t="shared" si="268"/>
        <v>13.685752180173376</v>
      </c>
      <c r="AJ344" s="407">
        <f t="shared" si="268"/>
        <v>2.1523421563681731</v>
      </c>
      <c r="AK344" s="407">
        <f t="shared" si="268"/>
        <v>14.88</v>
      </c>
      <c r="AL344" s="407">
        <f t="shared" si="268"/>
        <v>15.52</v>
      </c>
      <c r="AM344" s="407">
        <f t="shared" si="268"/>
        <v>7.3</v>
      </c>
      <c r="AN344" s="407">
        <f t="shared" si="268"/>
        <v>70.52</v>
      </c>
      <c r="AO344" s="407">
        <f t="shared" si="268"/>
        <v>0.44371696267546362</v>
      </c>
      <c r="AP344" s="407">
        <f t="shared" si="268"/>
        <v>55.9</v>
      </c>
      <c r="AQ344" s="407">
        <f t="shared" si="268"/>
        <v>48.492635686582439</v>
      </c>
      <c r="AR344" s="407">
        <f t="shared" si="268"/>
        <v>3.57</v>
      </c>
      <c r="AS344" s="407">
        <f t="shared" si="268"/>
        <v>0.87779148049069955</v>
      </c>
      <c r="AT344" s="407">
        <f t="shared" si="268"/>
        <v>35.619540223993795</v>
      </c>
      <c r="AU344" s="327"/>
    </row>
    <row r="345" spans="1:47">
      <c r="A345" s="325" t="str">
        <f>'TQoL Indexes'!B106</f>
        <v>Medvode</v>
      </c>
      <c r="B345" s="326">
        <f>'TQoL Indexes'!C106</f>
        <v>71</v>
      </c>
      <c r="C345" s="407">
        <f t="shared" ref="C345:AT345" si="269">IF(C$19&lt;&gt;"yes",C127,C781)</f>
        <v>90.427029563585165</v>
      </c>
      <c r="D345" s="407">
        <f t="shared" si="269"/>
        <v>103.6</v>
      </c>
      <c r="E345" s="407">
        <f t="shared" si="269"/>
        <v>521.4</v>
      </c>
      <c r="F345" s="407">
        <f t="shared" si="269"/>
        <v>18.356299212598426</v>
      </c>
      <c r="G345" s="407">
        <f t="shared" si="269"/>
        <v>98.646653543307082</v>
      </c>
      <c r="H345" s="407">
        <f t="shared" si="269"/>
        <v>0.3010299956639812</v>
      </c>
      <c r="I345" s="407">
        <f t="shared" si="269"/>
        <v>84.791252485089458</v>
      </c>
      <c r="J345" s="407">
        <f t="shared" si="269"/>
        <v>100</v>
      </c>
      <c r="K345" s="407">
        <f t="shared" si="269"/>
        <v>74.849999999999994</v>
      </c>
      <c r="L345" s="407">
        <f t="shared" si="269"/>
        <v>0</v>
      </c>
      <c r="M345" s="407">
        <f t="shared" si="269"/>
        <v>1.3096301674258988</v>
      </c>
      <c r="N345" s="407">
        <f t="shared" si="269"/>
        <v>1.7489628612561614</v>
      </c>
      <c r="O345" s="407">
        <f t="shared" si="269"/>
        <v>1.06795222692212</v>
      </c>
      <c r="P345" s="407">
        <f t="shared" si="269"/>
        <v>73.646653543307082</v>
      </c>
      <c r="Q345" s="407" t="str">
        <f t="shared" si="269"/>
        <v>-</v>
      </c>
      <c r="R345" s="407" t="str">
        <f t="shared" si="269"/>
        <v>-</v>
      </c>
      <c r="S345" s="407">
        <f t="shared" si="269"/>
        <v>0</v>
      </c>
      <c r="T345" s="407">
        <f t="shared" si="269"/>
        <v>0.50416335202959572</v>
      </c>
      <c r="U345" s="407">
        <f t="shared" si="269"/>
        <v>26.440449185772138</v>
      </c>
      <c r="V345" s="407">
        <f t="shared" si="269"/>
        <v>-0.1352336943492177</v>
      </c>
      <c r="W345" s="407">
        <f t="shared" si="269"/>
        <v>36.846191053699997</v>
      </c>
      <c r="X345" s="407" t="str">
        <f t="shared" si="269"/>
        <v>-</v>
      </c>
      <c r="Y345" s="407">
        <f t="shared" si="269"/>
        <v>1009.32</v>
      </c>
      <c r="Z345" s="407">
        <f t="shared" si="269"/>
        <v>4.6100000000000003</v>
      </c>
      <c r="AA345" s="407">
        <f t="shared" si="269"/>
        <v>0</v>
      </c>
      <c r="AB345" s="407">
        <f t="shared" si="269"/>
        <v>0.8</v>
      </c>
      <c r="AC345" s="407">
        <f t="shared" si="269"/>
        <v>9733.64</v>
      </c>
      <c r="AD345" s="407">
        <f t="shared" si="269"/>
        <v>0.84300833843392131</v>
      </c>
      <c r="AE345" s="407">
        <f t="shared" si="269"/>
        <v>23.881239242685027</v>
      </c>
      <c r="AF345" s="407">
        <f t="shared" si="269"/>
        <v>16.5</v>
      </c>
      <c r="AG345" s="407">
        <f t="shared" si="269"/>
        <v>23.31</v>
      </c>
      <c r="AH345" s="407" t="str">
        <f t="shared" si="269"/>
        <v>-</v>
      </c>
      <c r="AI345" s="407">
        <f t="shared" si="269"/>
        <v>59.571293383270913</v>
      </c>
      <c r="AJ345" s="407">
        <f t="shared" si="269"/>
        <v>1.9518355848929057</v>
      </c>
      <c r="AK345" s="407">
        <f t="shared" si="269"/>
        <v>23.9</v>
      </c>
      <c r="AL345" s="407">
        <f t="shared" si="269"/>
        <v>16.11</v>
      </c>
      <c r="AM345" s="407">
        <f t="shared" si="269"/>
        <v>7.3</v>
      </c>
      <c r="AN345" s="407">
        <f t="shared" si="269"/>
        <v>56.35</v>
      </c>
      <c r="AO345" s="407">
        <f t="shared" si="269"/>
        <v>0.44371696267546362</v>
      </c>
      <c r="AP345" s="407">
        <f t="shared" si="269"/>
        <v>70.7</v>
      </c>
      <c r="AQ345" s="407">
        <f t="shared" si="269"/>
        <v>55.67567567567567</v>
      </c>
      <c r="AR345" s="407">
        <f t="shared" si="269"/>
        <v>3.57</v>
      </c>
      <c r="AS345" s="407">
        <f t="shared" si="269"/>
        <v>-0.29870756196573012</v>
      </c>
      <c r="AT345" s="407">
        <f t="shared" si="269"/>
        <v>12.786866387149606</v>
      </c>
      <c r="AU345" s="327"/>
    </row>
    <row r="346" spans="1:47">
      <c r="A346" s="325" t="str">
        <f>'TQoL Indexes'!B107</f>
        <v>Mengeš</v>
      </c>
      <c r="B346" s="326">
        <f>'TQoL Indexes'!C107</f>
        <v>72</v>
      </c>
      <c r="C346" s="407">
        <f t="shared" ref="C346:AT346" si="270">IF(C$19&lt;&gt;"yes",C128,C782)</f>
        <v>45.2</v>
      </c>
      <c r="D346" s="407">
        <f t="shared" si="270"/>
        <v>98.9</v>
      </c>
      <c r="E346" s="407">
        <f t="shared" si="270"/>
        <v>572.20000000000005</v>
      </c>
      <c r="F346" s="407">
        <f t="shared" si="270"/>
        <v>87.567726737338049</v>
      </c>
      <c r="G346" s="407">
        <f t="shared" si="270"/>
        <v>94.487632508833912</v>
      </c>
      <c r="H346" s="407">
        <f t="shared" si="270"/>
        <v>0.3010299956639812</v>
      </c>
      <c r="I346" s="407">
        <f t="shared" si="270"/>
        <v>87.456363528785275</v>
      </c>
      <c r="J346" s="407">
        <f t="shared" si="270"/>
        <v>97.155477031802121</v>
      </c>
      <c r="K346" s="407">
        <f t="shared" si="270"/>
        <v>40.58</v>
      </c>
      <c r="L346" s="407">
        <f t="shared" si="270"/>
        <v>0.64345817521861082</v>
      </c>
      <c r="M346" s="407">
        <f t="shared" si="270"/>
        <v>1.403120521175818</v>
      </c>
      <c r="N346" s="407">
        <f t="shared" si="270"/>
        <v>1.7986506454452689</v>
      </c>
      <c r="O346" s="407">
        <f t="shared" si="270"/>
        <v>0.68814135033669033</v>
      </c>
      <c r="P346" s="407">
        <f t="shared" si="270"/>
        <v>82.879858657243815</v>
      </c>
      <c r="Q346" s="407" t="str">
        <f t="shared" si="270"/>
        <v>-</v>
      </c>
      <c r="R346" s="407" t="str">
        <f t="shared" si="270"/>
        <v>-</v>
      </c>
      <c r="S346" s="407">
        <f t="shared" si="270"/>
        <v>42.039517146117348</v>
      </c>
      <c r="T346" s="407">
        <f t="shared" si="270"/>
        <v>0.69810721694426758</v>
      </c>
      <c r="U346" s="407">
        <f t="shared" si="270"/>
        <v>64.162569367378183</v>
      </c>
      <c r="V346" s="407">
        <f t="shared" si="270"/>
        <v>-0.2971553203363636</v>
      </c>
      <c r="W346" s="407">
        <f t="shared" si="270"/>
        <v>72.297945665</v>
      </c>
      <c r="X346" s="407" t="str">
        <f t="shared" si="270"/>
        <v>-</v>
      </c>
      <c r="Y346" s="407">
        <f t="shared" si="270"/>
        <v>794.45</v>
      </c>
      <c r="Z346" s="407">
        <f t="shared" si="270"/>
        <v>4.29</v>
      </c>
      <c r="AA346" s="407">
        <f t="shared" si="270"/>
        <v>3.714871248753971E-2</v>
      </c>
      <c r="AB346" s="407">
        <f t="shared" si="270"/>
        <v>1.45</v>
      </c>
      <c r="AC346" s="407">
        <f t="shared" si="270"/>
        <v>11223.22</v>
      </c>
      <c r="AD346" s="407">
        <f t="shared" si="270"/>
        <v>0.84546207509407978</v>
      </c>
      <c r="AE346" s="407">
        <f t="shared" si="270"/>
        <v>38.172812328013208</v>
      </c>
      <c r="AF346" s="407">
        <f t="shared" si="270"/>
        <v>9.8000000000000007</v>
      </c>
      <c r="AG346" s="407">
        <f t="shared" si="270"/>
        <v>23.5</v>
      </c>
      <c r="AH346" s="407" t="str">
        <f t="shared" si="270"/>
        <v>-</v>
      </c>
      <c r="AI346" s="407">
        <f t="shared" si="270"/>
        <v>0</v>
      </c>
      <c r="AJ346" s="407">
        <f t="shared" si="270"/>
        <v>2.0441979632909444</v>
      </c>
      <c r="AK346" s="407">
        <f t="shared" si="270"/>
        <v>8.92</v>
      </c>
      <c r="AL346" s="407">
        <f t="shared" si="270"/>
        <v>12.49</v>
      </c>
      <c r="AM346" s="407">
        <f t="shared" si="270"/>
        <v>7.5</v>
      </c>
      <c r="AN346" s="407">
        <f t="shared" si="270"/>
        <v>71.23</v>
      </c>
      <c r="AO346" s="407">
        <f t="shared" si="270"/>
        <v>1.1632368395806769</v>
      </c>
      <c r="AP346" s="407">
        <f t="shared" si="270"/>
        <v>57.91</v>
      </c>
      <c r="AQ346" s="407">
        <f t="shared" si="270"/>
        <v>57.778306374881062</v>
      </c>
      <c r="AR346" s="407">
        <f t="shared" si="270"/>
        <v>3.69</v>
      </c>
      <c r="AS346" s="407">
        <f t="shared" si="270"/>
        <v>0.70120289430801175</v>
      </c>
      <c r="AT346" s="407">
        <f t="shared" si="270"/>
        <v>61.598531018728821</v>
      </c>
      <c r="AU346" s="327"/>
    </row>
    <row r="347" spans="1:47">
      <c r="A347" s="325" t="str">
        <f>'TQoL Indexes'!B108</f>
        <v>Metlika</v>
      </c>
      <c r="B347" s="326">
        <f>'TQoL Indexes'!C108</f>
        <v>73</v>
      </c>
      <c r="C347" s="407">
        <f t="shared" ref="C347:AT347" si="271">IF(C$19&lt;&gt;"yes",C129,C783)</f>
        <v>98.279438682123242</v>
      </c>
      <c r="D347" s="407">
        <f t="shared" si="271"/>
        <v>91.6</v>
      </c>
      <c r="E347" s="407">
        <f t="shared" si="271"/>
        <v>572.20000000000005</v>
      </c>
      <c r="F347" s="407">
        <f t="shared" si="271"/>
        <v>92.521840419336058</v>
      </c>
      <c r="G347" s="407">
        <f t="shared" si="271"/>
        <v>96.389050669772857</v>
      </c>
      <c r="H347" s="407">
        <f t="shared" si="271"/>
        <v>0.3010299956639812</v>
      </c>
      <c r="I347" s="407">
        <f t="shared" si="271"/>
        <v>96.460606060606054</v>
      </c>
      <c r="J347" s="407">
        <f t="shared" si="271"/>
        <v>99.976703552708216</v>
      </c>
      <c r="K347" s="407">
        <f t="shared" si="271"/>
        <v>91.99</v>
      </c>
      <c r="L347" s="407">
        <f t="shared" si="271"/>
        <v>3.6310820624546117E-2</v>
      </c>
      <c r="M347" s="407">
        <f t="shared" si="271"/>
        <v>1.3324384599156054</v>
      </c>
      <c r="N347" s="407">
        <f t="shared" si="271"/>
        <v>1.8790958795000727</v>
      </c>
      <c r="O347" s="407">
        <f t="shared" si="271"/>
        <v>1.5438943108783623</v>
      </c>
      <c r="P347" s="407">
        <f t="shared" si="271"/>
        <v>96.214327315084446</v>
      </c>
      <c r="Q347" s="407" t="str">
        <f t="shared" si="271"/>
        <v>-</v>
      </c>
      <c r="R347" s="407" t="str">
        <f t="shared" si="271"/>
        <v>-</v>
      </c>
      <c r="S347" s="407">
        <f t="shared" si="271"/>
        <v>49.079754601226995</v>
      </c>
      <c r="T347" s="407">
        <f t="shared" si="271"/>
        <v>0.85513624073850902</v>
      </c>
      <c r="U347" s="407">
        <f t="shared" si="271"/>
        <v>42.347060891056003</v>
      </c>
      <c r="V347" s="407">
        <f t="shared" si="271"/>
        <v>-0.18153090152806819</v>
      </c>
      <c r="W347" s="407">
        <f t="shared" si="271"/>
        <v>41.050742552700001</v>
      </c>
      <c r="X347" s="407" t="str">
        <f t="shared" si="271"/>
        <v>-</v>
      </c>
      <c r="Y347" s="407">
        <f t="shared" si="271"/>
        <v>826.75</v>
      </c>
      <c r="Z347" s="407">
        <f t="shared" si="271"/>
        <v>4.28</v>
      </c>
      <c r="AA347" s="407">
        <f t="shared" si="271"/>
        <v>6.432357330314413E-2</v>
      </c>
      <c r="AB347" s="407">
        <f t="shared" si="271"/>
        <v>1.73</v>
      </c>
      <c r="AC347" s="407">
        <f t="shared" si="271"/>
        <v>11035.06</v>
      </c>
      <c r="AD347" s="407">
        <f t="shared" si="271"/>
        <v>0.82829432030414396</v>
      </c>
      <c r="AE347" s="407">
        <f t="shared" si="271"/>
        <v>36.742340753802068</v>
      </c>
      <c r="AF347" s="407">
        <f t="shared" si="271"/>
        <v>9.8000000000000007</v>
      </c>
      <c r="AG347" s="407">
        <f t="shared" si="271"/>
        <v>25.32</v>
      </c>
      <c r="AH347" s="407" t="str">
        <f t="shared" si="271"/>
        <v>-</v>
      </c>
      <c r="AI347" s="407">
        <f t="shared" si="271"/>
        <v>0</v>
      </c>
      <c r="AJ347" s="407">
        <f t="shared" si="271"/>
        <v>2.0552362144485521</v>
      </c>
      <c r="AK347" s="407">
        <f t="shared" si="271"/>
        <v>14.57</v>
      </c>
      <c r="AL347" s="407">
        <f t="shared" si="271"/>
        <v>12.18</v>
      </c>
      <c r="AM347" s="407">
        <f t="shared" si="271"/>
        <v>7.5</v>
      </c>
      <c r="AN347" s="407">
        <f t="shared" si="271"/>
        <v>71.260000000000005</v>
      </c>
      <c r="AO347" s="407">
        <f t="shared" si="271"/>
        <v>1.1632368395806769</v>
      </c>
      <c r="AP347" s="407">
        <f t="shared" si="271"/>
        <v>68.650000000000006</v>
      </c>
      <c r="AQ347" s="407">
        <f t="shared" si="271"/>
        <v>56.526946107784426</v>
      </c>
      <c r="AR347" s="407">
        <f t="shared" si="271"/>
        <v>3.69</v>
      </c>
      <c r="AS347" s="407">
        <f t="shared" si="271"/>
        <v>0.89410293359167081</v>
      </c>
      <c r="AT347" s="407">
        <f t="shared" si="271"/>
        <v>41.002053936088778</v>
      </c>
      <c r="AU347" s="327"/>
    </row>
    <row r="348" spans="1:47">
      <c r="A348" s="325" t="str">
        <f>'TQoL Indexes'!B109</f>
        <v>Mežica</v>
      </c>
      <c r="B348" s="326">
        <f>'TQoL Indexes'!C109</f>
        <v>74</v>
      </c>
      <c r="C348" s="407">
        <f t="shared" ref="C348:AT348" si="272">IF(C$19&lt;&gt;"yes",C130,C784)</f>
        <v>69.948952176249321</v>
      </c>
      <c r="D348" s="407">
        <f t="shared" si="272"/>
        <v>91.6</v>
      </c>
      <c r="E348" s="407">
        <f t="shared" si="272"/>
        <v>250.2</v>
      </c>
      <c r="F348" s="407">
        <f t="shared" si="272"/>
        <v>84.795799299883313</v>
      </c>
      <c r="G348" s="407">
        <f t="shared" si="272"/>
        <v>86.312718786464416</v>
      </c>
      <c r="H348" s="407">
        <f t="shared" si="272"/>
        <v>0.3010299956639812</v>
      </c>
      <c r="I348" s="407">
        <f t="shared" si="272"/>
        <v>69.950796626054355</v>
      </c>
      <c r="J348" s="407">
        <f t="shared" si="272"/>
        <v>94.679113185530923</v>
      </c>
      <c r="K348" s="407">
        <f t="shared" si="272"/>
        <v>57.83</v>
      </c>
      <c r="L348" s="407">
        <f t="shared" si="272"/>
        <v>2.3655217109526898</v>
      </c>
      <c r="M348" s="407">
        <f t="shared" si="272"/>
        <v>1.670245853074124</v>
      </c>
      <c r="N348" s="407">
        <f t="shared" si="272"/>
        <v>1.9169800473203822</v>
      </c>
      <c r="O348" s="407">
        <f t="shared" si="272"/>
        <v>1.439406479073067</v>
      </c>
      <c r="P348" s="407">
        <f t="shared" si="272"/>
        <v>54.90081680280047</v>
      </c>
      <c r="Q348" s="407" t="str">
        <f t="shared" si="272"/>
        <v>-</v>
      </c>
      <c r="R348" s="407" t="str">
        <f t="shared" si="272"/>
        <v>-</v>
      </c>
      <c r="S348" s="407">
        <f t="shared" si="272"/>
        <v>83.363105871144455</v>
      </c>
      <c r="T348" s="407">
        <f t="shared" si="272"/>
        <v>0.8166677252029606</v>
      </c>
      <c r="U348" s="407">
        <f t="shared" si="272"/>
        <v>56.066352764470153</v>
      </c>
      <c r="V348" s="407">
        <f t="shared" si="272"/>
        <v>0.34872686969964739</v>
      </c>
      <c r="W348" s="407">
        <f t="shared" si="272"/>
        <v>32.8504640552</v>
      </c>
      <c r="X348" s="407" t="str">
        <f t="shared" si="272"/>
        <v>-</v>
      </c>
      <c r="Y348" s="407">
        <f t="shared" si="272"/>
        <v>993.66</v>
      </c>
      <c r="Z348" s="407">
        <f t="shared" si="272"/>
        <v>5.4</v>
      </c>
      <c r="AA348" s="407">
        <f t="shared" si="272"/>
        <v>7.1519673870287154E-2</v>
      </c>
      <c r="AB348" s="407">
        <f t="shared" si="272"/>
        <v>1.32</v>
      </c>
      <c r="AC348" s="407">
        <f t="shared" si="272"/>
        <v>9356.6299999999992</v>
      </c>
      <c r="AD348" s="407">
        <f t="shared" si="272"/>
        <v>1.0509947631215442</v>
      </c>
      <c r="AE348" s="407">
        <f t="shared" si="272"/>
        <v>23.679144385026738</v>
      </c>
      <c r="AF348" s="407">
        <f t="shared" si="272"/>
        <v>9.6999999999999993</v>
      </c>
      <c r="AG348" s="407">
        <f t="shared" si="272"/>
        <v>20.46</v>
      </c>
      <c r="AH348" s="407" t="str">
        <f t="shared" si="272"/>
        <v>-</v>
      </c>
      <c r="AI348" s="407">
        <f t="shared" si="272"/>
        <v>0</v>
      </c>
      <c r="AJ348" s="407">
        <f t="shared" si="272"/>
        <v>1.9751307466486832</v>
      </c>
      <c r="AK348" s="407">
        <f t="shared" si="272"/>
        <v>12.82</v>
      </c>
      <c r="AL348" s="407">
        <f t="shared" si="272"/>
        <v>14.31</v>
      </c>
      <c r="AM348" s="407">
        <f t="shared" si="272"/>
        <v>7.6</v>
      </c>
      <c r="AN348" s="407">
        <f t="shared" si="272"/>
        <v>66.569999999999993</v>
      </c>
      <c r="AO348" s="407">
        <f t="shared" si="272"/>
        <v>0.24265882485557949</v>
      </c>
      <c r="AP348" s="407">
        <f t="shared" si="272"/>
        <v>63.8</v>
      </c>
      <c r="AQ348" s="407">
        <f t="shared" si="272"/>
        <v>48.378748667985995</v>
      </c>
      <c r="AR348" s="407">
        <f t="shared" si="272"/>
        <v>3.57</v>
      </c>
      <c r="AS348" s="407">
        <f t="shared" si="272"/>
        <v>0.21896305650262984</v>
      </c>
      <c r="AT348" s="407">
        <f t="shared" si="272"/>
        <v>52.019160437184738</v>
      </c>
      <c r="AU348" s="327"/>
    </row>
    <row r="349" spans="1:47">
      <c r="A349" s="325" t="str">
        <f>'TQoL Indexes'!B110</f>
        <v>Miklavž na Dravskem polju</v>
      </c>
      <c r="B349" s="326">
        <f>'TQoL Indexes'!C110</f>
        <v>169</v>
      </c>
      <c r="C349" s="407">
        <f t="shared" ref="C349:AT349" si="273">IF(C$19&lt;&gt;"yes",C131,C785)</f>
        <v>99.433174224343674</v>
      </c>
      <c r="D349" s="407">
        <f t="shared" si="273"/>
        <v>77.5</v>
      </c>
      <c r="E349" s="407">
        <f t="shared" si="273"/>
        <v>373.5</v>
      </c>
      <c r="F349" s="407">
        <f t="shared" si="273"/>
        <v>98.044077134986225</v>
      </c>
      <c r="G349" s="407">
        <f t="shared" si="273"/>
        <v>97.906336088154262</v>
      </c>
      <c r="H349" s="407">
        <f t="shared" si="273"/>
        <v>0.3010299956639812</v>
      </c>
      <c r="I349" s="407">
        <f t="shared" si="273"/>
        <v>95.245992260917632</v>
      </c>
      <c r="J349" s="407">
        <f t="shared" si="273"/>
        <v>97.355371900826455</v>
      </c>
      <c r="K349" s="407">
        <f t="shared" si="273"/>
        <v>85.04</v>
      </c>
      <c r="L349" s="407">
        <f t="shared" si="273"/>
        <v>5.6579783852511127</v>
      </c>
      <c r="M349" s="407">
        <f t="shared" si="273"/>
        <v>1.6031443726201824</v>
      </c>
      <c r="N349" s="407">
        <f t="shared" si="273"/>
        <v>2.0622058088197126</v>
      </c>
      <c r="O349" s="407">
        <f t="shared" si="273"/>
        <v>0.91724137931034488</v>
      </c>
      <c r="P349" s="407">
        <f t="shared" si="273"/>
        <v>93.829201101928376</v>
      </c>
      <c r="Q349" s="407" t="str">
        <f t="shared" si="273"/>
        <v>-</v>
      </c>
      <c r="R349" s="407" t="str">
        <f t="shared" si="273"/>
        <v>-</v>
      </c>
      <c r="S349" s="407">
        <f t="shared" si="273"/>
        <v>28.097780275358247</v>
      </c>
      <c r="T349" s="407">
        <f t="shared" si="273"/>
        <v>0.91850883251046389</v>
      </c>
      <c r="U349" s="407">
        <f t="shared" si="273"/>
        <v>71.275381001323993</v>
      </c>
      <c r="V349" s="407">
        <f t="shared" si="273"/>
        <v>-0.38997953940949237</v>
      </c>
      <c r="W349" s="407">
        <f t="shared" si="273"/>
        <v>8.2544854491600006</v>
      </c>
      <c r="X349" s="407" t="str">
        <f t="shared" si="273"/>
        <v>-</v>
      </c>
      <c r="Y349" s="407">
        <f t="shared" si="273"/>
        <v>932.17</v>
      </c>
      <c r="Z349" s="407">
        <f t="shared" si="273"/>
        <v>4.91</v>
      </c>
      <c r="AA349" s="407">
        <f t="shared" si="273"/>
        <v>2.7783951989330969E-2</v>
      </c>
      <c r="AB349" s="407">
        <f t="shared" si="273"/>
        <v>1.94</v>
      </c>
      <c r="AC349" s="407">
        <f t="shared" si="273"/>
        <v>12324.49</v>
      </c>
      <c r="AD349" s="407">
        <f t="shared" si="273"/>
        <v>0.94401306907550631</v>
      </c>
      <c r="AE349" s="407">
        <f t="shared" si="273"/>
        <v>22.73402674591382</v>
      </c>
      <c r="AF349" s="407">
        <f t="shared" si="273"/>
        <v>17.7</v>
      </c>
      <c r="AG349" s="407">
        <f t="shared" si="273"/>
        <v>23.92</v>
      </c>
      <c r="AH349" s="407" t="str">
        <f t="shared" si="273"/>
        <v>-</v>
      </c>
      <c r="AI349" s="407">
        <f t="shared" si="273"/>
        <v>195.32141488162344</v>
      </c>
      <c r="AJ349" s="407">
        <f t="shared" si="273"/>
        <v>1.7864989765779222</v>
      </c>
      <c r="AK349" s="407">
        <f t="shared" si="273"/>
        <v>13.88</v>
      </c>
      <c r="AL349" s="407">
        <f t="shared" si="273"/>
        <v>16.46</v>
      </c>
      <c r="AM349" s="407">
        <f t="shared" si="273"/>
        <v>6.8</v>
      </c>
      <c r="AN349" s="407">
        <f t="shared" si="273"/>
        <v>62.71</v>
      </c>
      <c r="AO349" s="407">
        <f t="shared" si="273"/>
        <v>0.37637931486742965</v>
      </c>
      <c r="AP349" s="407">
        <f t="shared" si="273"/>
        <v>73.33</v>
      </c>
      <c r="AQ349" s="407">
        <f t="shared" si="273"/>
        <v>54.664823773324123</v>
      </c>
      <c r="AR349" s="407">
        <f t="shared" si="273"/>
        <v>3.6</v>
      </c>
      <c r="AS349" s="407">
        <f t="shared" si="273"/>
        <v>-0.72345568456223264</v>
      </c>
      <c r="AT349" s="407">
        <f t="shared" si="273"/>
        <v>68.083296799789792</v>
      </c>
      <c r="AU349" s="327"/>
    </row>
    <row r="350" spans="1:47">
      <c r="A350" s="325" t="str">
        <f>'TQoL Indexes'!B111</f>
        <v>Miren - Kostanjevica</v>
      </c>
      <c r="B350" s="326">
        <f>'TQoL Indexes'!C111</f>
        <v>75</v>
      </c>
      <c r="C350" s="407">
        <f t="shared" ref="C350:AT350" si="274">IF(C$19&lt;&gt;"yes",C132,C786)</f>
        <v>91.1</v>
      </c>
      <c r="D350" s="407">
        <f t="shared" si="274"/>
        <v>104.8</v>
      </c>
      <c r="E350" s="407">
        <f t="shared" si="274"/>
        <v>521.4</v>
      </c>
      <c r="F350" s="407">
        <f t="shared" si="274"/>
        <v>0.34862641193696836</v>
      </c>
      <c r="G350" s="407">
        <f t="shared" si="274"/>
        <v>100</v>
      </c>
      <c r="H350" s="407">
        <f t="shared" si="274"/>
        <v>0.3010299956639812</v>
      </c>
      <c r="I350" s="407">
        <f t="shared" si="274"/>
        <v>100</v>
      </c>
      <c r="J350" s="407">
        <f t="shared" si="274"/>
        <v>100</v>
      </c>
      <c r="K350" s="407">
        <f t="shared" si="274"/>
        <v>38.549999999999997</v>
      </c>
      <c r="L350" s="407">
        <f t="shared" si="274"/>
        <v>0</v>
      </c>
      <c r="M350" s="407">
        <f t="shared" si="274"/>
        <v>1.173186268412274</v>
      </c>
      <c r="N350" s="407">
        <f t="shared" si="274"/>
        <v>1.6560982020128319</v>
      </c>
      <c r="O350" s="407">
        <f t="shared" si="274"/>
        <v>0.94458452722063035</v>
      </c>
      <c r="P350" s="407">
        <f t="shared" si="274"/>
        <v>65.430204992330218</v>
      </c>
      <c r="Q350" s="407" t="str">
        <f t="shared" si="274"/>
        <v>-</v>
      </c>
      <c r="R350" s="407" t="str">
        <f t="shared" si="274"/>
        <v>-</v>
      </c>
      <c r="S350" s="407">
        <f t="shared" si="274"/>
        <v>0</v>
      </c>
      <c r="T350" s="407">
        <f t="shared" si="274"/>
        <v>0.49521300538528024</v>
      </c>
      <c r="U350" s="407">
        <f t="shared" si="274"/>
        <v>24.790092525062395</v>
      </c>
      <c r="V350" s="407">
        <f t="shared" si="274"/>
        <v>-0.36378977341012092</v>
      </c>
      <c r="W350" s="407">
        <f t="shared" si="274"/>
        <v>71.489775488500001</v>
      </c>
      <c r="X350" s="407" t="str">
        <f t="shared" si="274"/>
        <v>-</v>
      </c>
      <c r="Y350" s="407">
        <f t="shared" si="274"/>
        <v>925.9</v>
      </c>
      <c r="Z350" s="407">
        <f t="shared" si="274"/>
        <v>5.35</v>
      </c>
      <c r="AA350" s="407">
        <f t="shared" si="274"/>
        <v>1.5247388884653504E-2</v>
      </c>
      <c r="AB350" s="407">
        <f t="shared" si="274"/>
        <v>0.54</v>
      </c>
      <c r="AC350" s="407">
        <f t="shared" si="274"/>
        <v>9653.3799999999992</v>
      </c>
      <c r="AD350" s="407">
        <f t="shared" si="274"/>
        <v>0.9765935957805354</v>
      </c>
      <c r="AE350" s="407">
        <f t="shared" si="274"/>
        <v>28.575129533678755</v>
      </c>
      <c r="AF350" s="407">
        <f t="shared" si="274"/>
        <v>16.5</v>
      </c>
      <c r="AG350" s="407">
        <f t="shared" si="274"/>
        <v>24.37</v>
      </c>
      <c r="AH350" s="407" t="str">
        <f t="shared" si="274"/>
        <v>-</v>
      </c>
      <c r="AI350" s="407">
        <f t="shared" si="274"/>
        <v>0</v>
      </c>
      <c r="AJ350" s="407">
        <f t="shared" si="274"/>
        <v>2.0780126478644498</v>
      </c>
      <c r="AK350" s="407">
        <f t="shared" si="274"/>
        <v>14.86</v>
      </c>
      <c r="AL350" s="407">
        <f t="shared" si="274"/>
        <v>13.9</v>
      </c>
      <c r="AM350" s="407">
        <f t="shared" si="274"/>
        <v>7.3</v>
      </c>
      <c r="AN350" s="407">
        <f t="shared" si="274"/>
        <v>61.23</v>
      </c>
      <c r="AO350" s="407">
        <f t="shared" si="274"/>
        <v>0.44371696267546362</v>
      </c>
      <c r="AP350" s="407">
        <f t="shared" si="274"/>
        <v>53.67</v>
      </c>
      <c r="AQ350" s="407">
        <f t="shared" si="274"/>
        <v>52.067039106145252</v>
      </c>
      <c r="AR350" s="407">
        <f t="shared" si="274"/>
        <v>3.57</v>
      </c>
      <c r="AS350" s="407">
        <f t="shared" si="274"/>
        <v>0.15697496992974236</v>
      </c>
      <c r="AT350" s="407">
        <f t="shared" si="274"/>
        <v>21.582374410252719</v>
      </c>
      <c r="AU350" s="327"/>
    </row>
    <row r="351" spans="1:47">
      <c r="A351" s="325" t="str">
        <f>'TQoL Indexes'!B112</f>
        <v>Mirna</v>
      </c>
      <c r="B351" s="326">
        <f>'TQoL Indexes'!C112</f>
        <v>212</v>
      </c>
      <c r="C351" s="407">
        <f t="shared" ref="C351:AT351" si="275">IF(C$19&lt;&gt;"yes",C133,C787)</f>
        <v>56.1</v>
      </c>
      <c r="D351" s="407">
        <f t="shared" si="275"/>
        <v>98.6</v>
      </c>
      <c r="E351" s="407">
        <f t="shared" si="275"/>
        <v>527.9</v>
      </c>
      <c r="F351" s="407">
        <f t="shared" si="275"/>
        <v>0</v>
      </c>
      <c r="G351" s="407">
        <f t="shared" si="275"/>
        <v>77.397798742138363</v>
      </c>
      <c r="H351" s="407">
        <f t="shared" si="275"/>
        <v>0.3010299956639812</v>
      </c>
      <c r="I351" s="407">
        <f t="shared" si="275"/>
        <v>45.997993981945839</v>
      </c>
      <c r="J351" s="407">
        <f t="shared" si="275"/>
        <v>66.19496855345912</v>
      </c>
      <c r="K351" s="407">
        <f t="shared" si="275"/>
        <v>36.89</v>
      </c>
      <c r="L351" s="407">
        <f t="shared" si="275"/>
        <v>0.2735229759299781</v>
      </c>
      <c r="M351" s="407">
        <f t="shared" si="275"/>
        <v>1.3222192947339193</v>
      </c>
      <c r="N351" s="407">
        <f t="shared" si="275"/>
        <v>1.7209857441537391</v>
      </c>
      <c r="O351" s="407">
        <f t="shared" si="275"/>
        <v>0.73221463022508038</v>
      </c>
      <c r="P351" s="407">
        <f t="shared" si="275"/>
        <v>77.220911949685529</v>
      </c>
      <c r="Q351" s="407" t="str">
        <f t="shared" si="275"/>
        <v>-</v>
      </c>
      <c r="R351" s="407" t="str">
        <f t="shared" si="275"/>
        <v>-</v>
      </c>
      <c r="S351" s="407">
        <f t="shared" si="275"/>
        <v>0</v>
      </c>
      <c r="T351" s="407">
        <f t="shared" si="275"/>
        <v>0.72239805434855864</v>
      </c>
      <c r="U351" s="407">
        <f t="shared" si="275"/>
        <v>69.198547798761211</v>
      </c>
      <c r="V351" s="407">
        <f t="shared" si="275"/>
        <v>0.60821007980071129</v>
      </c>
      <c r="W351" s="407">
        <f t="shared" si="275"/>
        <v>90.871875551399995</v>
      </c>
      <c r="X351" s="407" t="str">
        <f t="shared" si="275"/>
        <v>-</v>
      </c>
      <c r="Y351" s="407">
        <f t="shared" si="275"/>
        <v>797.32</v>
      </c>
      <c r="Z351" s="407">
        <f t="shared" si="275"/>
        <v>4.09</v>
      </c>
      <c r="AA351" s="407">
        <f t="shared" si="275"/>
        <v>2.0538519994249216E-2</v>
      </c>
      <c r="AB351" s="407">
        <f t="shared" si="275"/>
        <v>1.53</v>
      </c>
      <c r="AC351" s="407">
        <f t="shared" si="275"/>
        <v>10193.01</v>
      </c>
      <c r="AD351" s="407">
        <f t="shared" si="275"/>
        <v>0.69180767476576654</v>
      </c>
      <c r="AE351" s="407">
        <f t="shared" si="275"/>
        <v>30.818734358240974</v>
      </c>
      <c r="AF351" s="407">
        <f t="shared" si="275"/>
        <v>11.4</v>
      </c>
      <c r="AG351" s="407">
        <f t="shared" si="275"/>
        <v>16.8</v>
      </c>
      <c r="AH351" s="407" t="str">
        <f t="shared" si="275"/>
        <v>-</v>
      </c>
      <c r="AI351" s="407">
        <f t="shared" si="275"/>
        <v>0</v>
      </c>
      <c r="AJ351" s="407">
        <f t="shared" si="275"/>
        <v>1.8640131579401689</v>
      </c>
      <c r="AK351" s="407">
        <f t="shared" si="275"/>
        <v>15.51</v>
      </c>
      <c r="AL351" s="407">
        <f t="shared" si="275"/>
        <v>13.91</v>
      </c>
      <c r="AM351" s="407">
        <f t="shared" si="275"/>
        <v>7.6</v>
      </c>
      <c r="AN351" s="407">
        <f t="shared" si="275"/>
        <v>72.900000000000006</v>
      </c>
      <c r="AO351" s="407">
        <f t="shared" si="275"/>
        <v>0.40064315902399183</v>
      </c>
      <c r="AP351" s="407">
        <f t="shared" si="275"/>
        <v>67.989999999999995</v>
      </c>
      <c r="AQ351" s="407">
        <f t="shared" si="275"/>
        <v>52.464788732394361</v>
      </c>
      <c r="AR351" s="407">
        <f t="shared" si="275"/>
        <v>3.67</v>
      </c>
      <c r="AS351" s="407">
        <f t="shared" si="275"/>
        <v>0.25518795409271744</v>
      </c>
      <c r="AT351" s="407">
        <f t="shared" si="275"/>
        <v>60.765263540343931</v>
      </c>
      <c r="AU351" s="327"/>
    </row>
    <row r="352" spans="1:47">
      <c r="A352" s="325" t="str">
        <f>'TQoL Indexes'!B113</f>
        <v>Mirna Peč</v>
      </c>
      <c r="B352" s="326">
        <f>'TQoL Indexes'!C113</f>
        <v>170</v>
      </c>
      <c r="C352" s="407" t="str">
        <f t="shared" ref="C352:AT352" si="276">IF(C$19&lt;&gt;"yes",C134,C788)</f>
        <v>-</v>
      </c>
      <c r="D352" s="407">
        <f t="shared" si="276"/>
        <v>84.5</v>
      </c>
      <c r="E352" s="407">
        <f t="shared" si="276"/>
        <v>250.2</v>
      </c>
      <c r="F352" s="407">
        <f t="shared" si="276"/>
        <v>28.581979320531758</v>
      </c>
      <c r="G352" s="407">
        <f t="shared" si="276"/>
        <v>96.418020679468242</v>
      </c>
      <c r="H352" s="407">
        <f t="shared" si="276"/>
        <v>0.3010299956639812</v>
      </c>
      <c r="I352" s="407">
        <f t="shared" si="276"/>
        <v>62.951919493104732</v>
      </c>
      <c r="J352" s="407">
        <f t="shared" si="276"/>
        <v>95.937961595273265</v>
      </c>
      <c r="K352" s="407">
        <f t="shared" si="276"/>
        <v>80.16</v>
      </c>
      <c r="L352" s="407">
        <f t="shared" si="276"/>
        <v>1.9342359767891684</v>
      </c>
      <c r="M352" s="407">
        <f t="shared" si="276"/>
        <v>1.3692158574101427</v>
      </c>
      <c r="N352" s="407">
        <f t="shared" si="276"/>
        <v>1.8208579894396999</v>
      </c>
      <c r="O352" s="407">
        <f t="shared" si="276"/>
        <v>0.23049460766084046</v>
      </c>
      <c r="P352" s="407">
        <f t="shared" si="276"/>
        <v>73.079763663220092</v>
      </c>
      <c r="Q352" s="407" t="str">
        <f t="shared" si="276"/>
        <v>-</v>
      </c>
      <c r="R352" s="407" t="str">
        <f t="shared" si="276"/>
        <v>-</v>
      </c>
      <c r="S352" s="407">
        <f t="shared" si="276"/>
        <v>0</v>
      </c>
      <c r="T352" s="407">
        <f t="shared" si="276"/>
        <v>0.51801350678376179</v>
      </c>
      <c r="U352" s="407">
        <f t="shared" si="276"/>
        <v>59.3292934219131</v>
      </c>
      <c r="V352" s="407">
        <f t="shared" si="276"/>
        <v>4.5995069521086633E-3</v>
      </c>
      <c r="W352" s="407">
        <f t="shared" si="276"/>
        <v>9.7681394949900007</v>
      </c>
      <c r="X352" s="407" t="str">
        <f t="shared" si="276"/>
        <v>-</v>
      </c>
      <c r="Y352" s="407">
        <f t="shared" si="276"/>
        <v>1072.47</v>
      </c>
      <c r="Z352" s="407">
        <f t="shared" si="276"/>
        <v>6.65</v>
      </c>
      <c r="AA352" s="407">
        <f t="shared" si="276"/>
        <v>0</v>
      </c>
      <c r="AB352" s="407">
        <f t="shared" si="276"/>
        <v>1.95</v>
      </c>
      <c r="AC352" s="407">
        <f t="shared" si="276"/>
        <v>10996.78</v>
      </c>
      <c r="AD352" s="407">
        <f t="shared" si="276"/>
        <v>0.66029261134140294</v>
      </c>
      <c r="AE352" s="407">
        <f t="shared" si="276"/>
        <v>29.603122966818479</v>
      </c>
      <c r="AF352" s="407">
        <f t="shared" si="276"/>
        <v>9.6999999999999993</v>
      </c>
      <c r="AG352" s="407">
        <f t="shared" si="276"/>
        <v>23.15</v>
      </c>
      <c r="AH352" s="407" t="str">
        <f t="shared" si="276"/>
        <v>-</v>
      </c>
      <c r="AI352" s="407">
        <f t="shared" si="276"/>
        <v>0</v>
      </c>
      <c r="AJ352" s="407">
        <f t="shared" si="276"/>
        <v>1.8465210427518624</v>
      </c>
      <c r="AK352" s="407">
        <f t="shared" si="276"/>
        <v>31.56</v>
      </c>
      <c r="AL352" s="407">
        <f t="shared" si="276"/>
        <v>15</v>
      </c>
      <c r="AM352" s="407">
        <f t="shared" si="276"/>
        <v>7.6</v>
      </c>
      <c r="AN352" s="407">
        <f t="shared" si="276"/>
        <v>64.36</v>
      </c>
      <c r="AO352" s="407">
        <f t="shared" si="276"/>
        <v>0.24265882485557949</v>
      </c>
      <c r="AP352" s="407">
        <f t="shared" si="276"/>
        <v>74.16</v>
      </c>
      <c r="AQ352" s="407">
        <f t="shared" si="276"/>
        <v>49.526515151515149</v>
      </c>
      <c r="AR352" s="407">
        <f t="shared" si="276"/>
        <v>3.57</v>
      </c>
      <c r="AS352" s="407">
        <f t="shared" si="276"/>
        <v>0.21188711588882306</v>
      </c>
      <c r="AT352" s="407">
        <f t="shared" si="276"/>
        <v>57.775569198021536</v>
      </c>
      <c r="AU352" s="327"/>
    </row>
    <row r="353" spans="1:47">
      <c r="A353" s="325" t="str">
        <f>'TQoL Indexes'!B114</f>
        <v>Mislinja</v>
      </c>
      <c r="B353" s="326">
        <f>'TQoL Indexes'!C114</f>
        <v>76</v>
      </c>
      <c r="C353" s="407">
        <f t="shared" ref="C353:AT353" si="277">IF(C$19&lt;&gt;"yes",C135,C789)</f>
        <v>52.3</v>
      </c>
      <c r="D353" s="407">
        <f t="shared" si="277"/>
        <v>98</v>
      </c>
      <c r="E353" s="407">
        <f t="shared" si="277"/>
        <v>250.2</v>
      </c>
      <c r="F353" s="407">
        <f t="shared" si="277"/>
        <v>17.978620019436345</v>
      </c>
      <c r="G353" s="407">
        <f t="shared" si="277"/>
        <v>80.628441852931658</v>
      </c>
      <c r="H353" s="407">
        <f t="shared" si="277"/>
        <v>0.3010299956639812</v>
      </c>
      <c r="I353" s="407">
        <f t="shared" si="277"/>
        <v>18.456375838926174</v>
      </c>
      <c r="J353" s="407">
        <f t="shared" si="277"/>
        <v>99.546485260770979</v>
      </c>
      <c r="K353" s="407">
        <f t="shared" si="277"/>
        <v>78.66</v>
      </c>
      <c r="L353" s="407">
        <f t="shared" si="277"/>
        <v>5.6603773584905666</v>
      </c>
      <c r="M353" s="407">
        <f t="shared" si="277"/>
        <v>1.0969100130080565</v>
      </c>
      <c r="N353" s="407">
        <f t="shared" si="277"/>
        <v>1.4727564493172123</v>
      </c>
      <c r="O353" s="407">
        <f t="shared" si="277"/>
        <v>0.41540755467196822</v>
      </c>
      <c r="P353" s="407">
        <f t="shared" si="277"/>
        <v>51.409135082604472</v>
      </c>
      <c r="Q353" s="407" t="str">
        <f t="shared" si="277"/>
        <v>-</v>
      </c>
      <c r="R353" s="407" t="str">
        <f t="shared" si="277"/>
        <v>-</v>
      </c>
      <c r="S353" s="407">
        <f t="shared" si="277"/>
        <v>66.956812855708066</v>
      </c>
      <c r="T353" s="407">
        <f t="shared" si="277"/>
        <v>0.58178614538620133</v>
      </c>
      <c r="U353" s="407">
        <f t="shared" si="277"/>
        <v>56.953913240309802</v>
      </c>
      <c r="V353" s="407">
        <f t="shared" si="277"/>
        <v>-0.29803669306680985</v>
      </c>
      <c r="W353" s="407">
        <f t="shared" si="277"/>
        <v>19.5949156438</v>
      </c>
      <c r="X353" s="407" t="str">
        <f t="shared" si="277"/>
        <v>-</v>
      </c>
      <c r="Y353" s="407">
        <f t="shared" si="277"/>
        <v>894.64</v>
      </c>
      <c r="Z353" s="407">
        <f t="shared" si="277"/>
        <v>5.42</v>
      </c>
      <c r="AA353" s="407">
        <f t="shared" si="277"/>
        <v>0.21027155068831749</v>
      </c>
      <c r="AB353" s="407">
        <f t="shared" si="277"/>
        <v>1.64</v>
      </c>
      <c r="AC353" s="407">
        <f t="shared" si="277"/>
        <v>10354.34</v>
      </c>
      <c r="AD353" s="407">
        <f t="shared" si="277"/>
        <v>0.68511795388130325</v>
      </c>
      <c r="AE353" s="407">
        <f t="shared" si="277"/>
        <v>28.890193775689958</v>
      </c>
      <c r="AF353" s="407">
        <f t="shared" si="277"/>
        <v>9.6999999999999993</v>
      </c>
      <c r="AG353" s="407">
        <f t="shared" si="277"/>
        <v>19.53</v>
      </c>
      <c r="AH353" s="407" t="str">
        <f t="shared" si="277"/>
        <v>-</v>
      </c>
      <c r="AI353" s="407">
        <f t="shared" si="277"/>
        <v>0</v>
      </c>
      <c r="AJ353" s="407">
        <f t="shared" si="277"/>
        <v>1.8650859981930556</v>
      </c>
      <c r="AK353" s="407">
        <f t="shared" si="277"/>
        <v>14.44</v>
      </c>
      <c r="AL353" s="407">
        <f t="shared" si="277"/>
        <v>14.35</v>
      </c>
      <c r="AM353" s="407">
        <f t="shared" si="277"/>
        <v>7.6</v>
      </c>
      <c r="AN353" s="407">
        <f t="shared" si="277"/>
        <v>64.7</v>
      </c>
      <c r="AO353" s="407">
        <f t="shared" si="277"/>
        <v>0.24265882485557949</v>
      </c>
      <c r="AP353" s="407">
        <f t="shared" si="277"/>
        <v>70.19</v>
      </c>
      <c r="AQ353" s="407">
        <f t="shared" si="277"/>
        <v>50.396991224404509</v>
      </c>
      <c r="AR353" s="407">
        <f t="shared" si="277"/>
        <v>3.57</v>
      </c>
      <c r="AS353" s="407">
        <f t="shared" si="277"/>
        <v>1.1727030347935996</v>
      </c>
      <c r="AT353" s="407">
        <f t="shared" si="277"/>
        <v>55.445687002531606</v>
      </c>
      <c r="AU353" s="327"/>
    </row>
    <row r="354" spans="1:47">
      <c r="A354" s="325" t="str">
        <f>'TQoL Indexes'!B115</f>
        <v>Mokronog - Trebelno</v>
      </c>
      <c r="B354" s="326">
        <f>'TQoL Indexes'!C115</f>
        <v>199</v>
      </c>
      <c r="C354" s="407">
        <f t="shared" ref="C354:AT354" si="278">IF(C$19&lt;&gt;"yes",C136,C790)</f>
        <v>89.387083504730569</v>
      </c>
      <c r="D354" s="407">
        <f t="shared" si="278"/>
        <v>94.3</v>
      </c>
      <c r="E354" s="407">
        <f t="shared" si="278"/>
        <v>373.5</v>
      </c>
      <c r="F354" s="407">
        <f t="shared" si="278"/>
        <v>0.52413190652981001</v>
      </c>
      <c r="G354" s="407">
        <f t="shared" si="278"/>
        <v>79.427822668704962</v>
      </c>
      <c r="H354" s="407">
        <f t="shared" si="278"/>
        <v>0.3010299956639812</v>
      </c>
      <c r="I354" s="407">
        <f t="shared" si="278"/>
        <v>52.407002188183803</v>
      </c>
      <c r="J354" s="407">
        <f t="shared" si="278"/>
        <v>88.46909805634418</v>
      </c>
      <c r="K354" s="407">
        <f t="shared" si="278"/>
        <v>78.5</v>
      </c>
      <c r="L354" s="407">
        <f t="shared" si="278"/>
        <v>0.11494252873563218</v>
      </c>
      <c r="M354" s="407">
        <f t="shared" si="278"/>
        <v>1.2380461031287955</v>
      </c>
      <c r="N354" s="407">
        <f t="shared" si="278"/>
        <v>1.4857214264815801</v>
      </c>
      <c r="O354" s="407">
        <f t="shared" si="278"/>
        <v>0.75756514123056717</v>
      </c>
      <c r="P354" s="407">
        <f t="shared" si="278"/>
        <v>55.667176239353566</v>
      </c>
      <c r="Q354" s="407" t="str">
        <f t="shared" si="278"/>
        <v>-</v>
      </c>
      <c r="R354" s="407" t="str">
        <f t="shared" si="278"/>
        <v>-</v>
      </c>
      <c r="S354" s="407">
        <f t="shared" si="278"/>
        <v>21.925016443762335</v>
      </c>
      <c r="T354" s="407">
        <f t="shared" si="278"/>
        <v>0.66137137203933494</v>
      </c>
      <c r="U354" s="407">
        <f t="shared" si="278"/>
        <v>75.062700421575997</v>
      </c>
      <c r="V354" s="407">
        <f t="shared" si="278"/>
        <v>-0.3184113805716744</v>
      </c>
      <c r="W354" s="407">
        <f t="shared" si="278"/>
        <v>85.209184297600004</v>
      </c>
      <c r="X354" s="407" t="str">
        <f t="shared" si="278"/>
        <v>-</v>
      </c>
      <c r="Y354" s="407">
        <f t="shared" si="278"/>
        <v>994.61</v>
      </c>
      <c r="Z354" s="407">
        <f t="shared" si="278"/>
        <v>5.54</v>
      </c>
      <c r="AA354" s="407">
        <f t="shared" si="278"/>
        <v>7.5979594051883204E-2</v>
      </c>
      <c r="AB354" s="407">
        <f t="shared" si="278"/>
        <v>1.92</v>
      </c>
      <c r="AC354" s="407">
        <f t="shared" si="278"/>
        <v>10057.16</v>
      </c>
      <c r="AD354" s="407">
        <f t="shared" si="278"/>
        <v>0.85123880119695927</v>
      </c>
      <c r="AE354" s="407">
        <f t="shared" si="278"/>
        <v>27.908774642442985</v>
      </c>
      <c r="AF354" s="407">
        <f t="shared" si="278"/>
        <v>17.7</v>
      </c>
      <c r="AG354" s="407">
        <f t="shared" si="278"/>
        <v>18.329999999999998</v>
      </c>
      <c r="AH354" s="407" t="str">
        <f t="shared" si="278"/>
        <v>-</v>
      </c>
      <c r="AI354" s="407">
        <f t="shared" si="278"/>
        <v>87.986251920122882</v>
      </c>
      <c r="AJ354" s="407">
        <f t="shared" si="278"/>
        <v>2.5439044857230146</v>
      </c>
      <c r="AK354" s="407">
        <f t="shared" si="278"/>
        <v>21.03</v>
      </c>
      <c r="AL354" s="407">
        <f t="shared" si="278"/>
        <v>15.17</v>
      </c>
      <c r="AM354" s="407">
        <f t="shared" si="278"/>
        <v>6.8</v>
      </c>
      <c r="AN354" s="407">
        <f t="shared" si="278"/>
        <v>64.56</v>
      </c>
      <c r="AO354" s="407">
        <f t="shared" si="278"/>
        <v>0.37637931486742965</v>
      </c>
      <c r="AP354" s="407">
        <f t="shared" si="278"/>
        <v>74.92</v>
      </c>
      <c r="AQ354" s="407">
        <f t="shared" si="278"/>
        <v>54.236848924591861</v>
      </c>
      <c r="AR354" s="407">
        <f t="shared" si="278"/>
        <v>3.6</v>
      </c>
      <c r="AS354" s="407">
        <f t="shared" si="278"/>
        <v>1.0821127569120358E-2</v>
      </c>
      <c r="AT354" s="407">
        <f t="shared" si="278"/>
        <v>73.336958074522016</v>
      </c>
      <c r="AU354" s="327"/>
    </row>
    <row r="355" spans="1:47">
      <c r="A355" s="325" t="str">
        <f>'TQoL Indexes'!B116</f>
        <v>Moravče</v>
      </c>
      <c r="B355" s="326">
        <f>'TQoL Indexes'!C116</f>
        <v>77</v>
      </c>
      <c r="C355" s="407">
        <f t="shared" ref="C355:AT355" si="279">IF(C$19&lt;&gt;"yes",C137,C791)</f>
        <v>70.599999999999994</v>
      </c>
      <c r="D355" s="407">
        <f t="shared" si="279"/>
        <v>93.6</v>
      </c>
      <c r="E355" s="407">
        <f t="shared" si="279"/>
        <v>250.2</v>
      </c>
      <c r="F355" s="407">
        <f t="shared" si="279"/>
        <v>0</v>
      </c>
      <c r="G355" s="407">
        <f t="shared" si="279"/>
        <v>64.911727616645649</v>
      </c>
      <c r="H355" s="407">
        <f t="shared" si="279"/>
        <v>0.3010299956639812</v>
      </c>
      <c r="I355" s="407">
        <f t="shared" si="279"/>
        <v>38.186545336366592</v>
      </c>
      <c r="J355" s="407">
        <f t="shared" si="279"/>
        <v>82.818411097099613</v>
      </c>
      <c r="K355" s="407">
        <f t="shared" si="279"/>
        <v>70.48</v>
      </c>
      <c r="L355" s="407">
        <f t="shared" si="279"/>
        <v>1.7953321364452424</v>
      </c>
      <c r="M355" s="407">
        <f t="shared" si="279"/>
        <v>1.3010299956639813</v>
      </c>
      <c r="N355" s="407">
        <f t="shared" si="279"/>
        <v>1.670245853074124</v>
      </c>
      <c r="O355" s="407">
        <f t="shared" si="279"/>
        <v>0.55541746335245379</v>
      </c>
      <c r="P355" s="407">
        <f t="shared" si="279"/>
        <v>42.213114754098363</v>
      </c>
      <c r="Q355" s="407" t="str">
        <f t="shared" si="279"/>
        <v>-</v>
      </c>
      <c r="R355" s="407" t="str">
        <f t="shared" si="279"/>
        <v>-</v>
      </c>
      <c r="S355" s="407">
        <f t="shared" si="279"/>
        <v>422.07792207792204</v>
      </c>
      <c r="T355" s="407">
        <f t="shared" si="279"/>
        <v>0.51801350678376179</v>
      </c>
      <c r="U355" s="407">
        <f t="shared" si="279"/>
        <v>61.303090435009899</v>
      </c>
      <c r="V355" s="407">
        <f t="shared" si="279"/>
        <v>5.4387072806128985E-3</v>
      </c>
      <c r="W355" s="407">
        <f t="shared" si="279"/>
        <v>13.4420308932</v>
      </c>
      <c r="X355" s="407" t="str">
        <f t="shared" si="279"/>
        <v>-</v>
      </c>
      <c r="Y355" s="407">
        <f t="shared" si="279"/>
        <v>1029.8</v>
      </c>
      <c r="Z355" s="407">
        <f t="shared" si="279"/>
        <v>5.73</v>
      </c>
      <c r="AA355" s="407">
        <f t="shared" si="279"/>
        <v>3.2934821987287158E-2</v>
      </c>
      <c r="AB355" s="407">
        <f t="shared" si="279"/>
        <v>1.05</v>
      </c>
      <c r="AC355" s="407">
        <f t="shared" si="279"/>
        <v>9898.7999999999993</v>
      </c>
      <c r="AD355" s="407">
        <f t="shared" si="279"/>
        <v>0.71975515613982499</v>
      </c>
      <c r="AE355" s="407">
        <f t="shared" si="279"/>
        <v>25.272206303724925</v>
      </c>
      <c r="AF355" s="407">
        <f t="shared" si="279"/>
        <v>9.6999999999999993</v>
      </c>
      <c r="AG355" s="407">
        <f t="shared" si="279"/>
        <v>17.010000000000002</v>
      </c>
      <c r="AH355" s="407" t="str">
        <f t="shared" si="279"/>
        <v>-</v>
      </c>
      <c r="AI355" s="407">
        <f t="shared" si="279"/>
        <v>0</v>
      </c>
      <c r="AJ355" s="407">
        <f t="shared" si="279"/>
        <v>2.3190721113073365</v>
      </c>
      <c r="AK355" s="407">
        <f t="shared" si="279"/>
        <v>33.450000000000003</v>
      </c>
      <c r="AL355" s="407">
        <f t="shared" si="279"/>
        <v>15.19</v>
      </c>
      <c r="AM355" s="407">
        <f t="shared" si="279"/>
        <v>7.6</v>
      </c>
      <c r="AN355" s="407">
        <f t="shared" si="279"/>
        <v>64.3</v>
      </c>
      <c r="AO355" s="407">
        <f t="shared" si="279"/>
        <v>0.24265882485557949</v>
      </c>
      <c r="AP355" s="407">
        <f t="shared" si="279"/>
        <v>78.41</v>
      </c>
      <c r="AQ355" s="407">
        <f t="shared" si="279"/>
        <v>50.90397750100442</v>
      </c>
      <c r="AR355" s="407">
        <f t="shared" si="279"/>
        <v>3.57</v>
      </c>
      <c r="AS355" s="407">
        <f t="shared" si="279"/>
        <v>0.64490812611881498</v>
      </c>
      <c r="AT355" s="407">
        <f t="shared" si="279"/>
        <v>59.905244687788176</v>
      </c>
      <c r="AU355" s="327"/>
    </row>
    <row r="356" spans="1:47">
      <c r="A356" s="325" t="str">
        <f>'TQoL Indexes'!B117</f>
        <v>Moravske Toplice</v>
      </c>
      <c r="B356" s="326">
        <f>'TQoL Indexes'!C117</f>
        <v>78</v>
      </c>
      <c r="C356" s="407">
        <f t="shared" ref="C356:AT356" si="280">IF(C$19&lt;&gt;"yes",C138,C792)</f>
        <v>38.788703640694109</v>
      </c>
      <c r="D356" s="407">
        <f t="shared" si="280"/>
        <v>111.1</v>
      </c>
      <c r="E356" s="407">
        <f t="shared" si="280"/>
        <v>572.20000000000005</v>
      </c>
      <c r="F356" s="407">
        <f t="shared" si="280"/>
        <v>76.102675343456255</v>
      </c>
      <c r="G356" s="407">
        <f t="shared" si="280"/>
        <v>76.409978308026027</v>
      </c>
      <c r="H356" s="407">
        <f t="shared" si="280"/>
        <v>0.3010299956639812</v>
      </c>
      <c r="I356" s="407">
        <f t="shared" si="280"/>
        <v>65.634218289085538</v>
      </c>
      <c r="J356" s="407">
        <f t="shared" si="280"/>
        <v>99.204627621113517</v>
      </c>
      <c r="K356" s="407">
        <f t="shared" si="280"/>
        <v>3.12</v>
      </c>
      <c r="L356" s="407">
        <f t="shared" si="280"/>
        <v>10.99476439790576</v>
      </c>
      <c r="M356" s="407">
        <f t="shared" si="280"/>
        <v>1.2833012287035497</v>
      </c>
      <c r="N356" s="407">
        <f t="shared" si="280"/>
        <v>1.568201724066995</v>
      </c>
      <c r="O356" s="407">
        <f t="shared" si="280"/>
        <v>0.59233436758532576</v>
      </c>
      <c r="P356" s="407">
        <f t="shared" si="280"/>
        <v>49.38539407086045</v>
      </c>
      <c r="Q356" s="407" t="str">
        <f t="shared" si="280"/>
        <v>-</v>
      </c>
      <c r="R356" s="407" t="str">
        <f t="shared" si="280"/>
        <v>-</v>
      </c>
      <c r="S356" s="407">
        <f t="shared" si="280"/>
        <v>18.399264029438822</v>
      </c>
      <c r="T356" s="407">
        <f t="shared" si="280"/>
        <v>0.85513624073850902</v>
      </c>
      <c r="U356" s="407">
        <f t="shared" si="280"/>
        <v>54.205847063923805</v>
      </c>
      <c r="V356" s="407">
        <f t="shared" si="280"/>
        <v>-0.13779691106878084</v>
      </c>
      <c r="W356" s="407">
        <f t="shared" si="280"/>
        <v>21.330379214499999</v>
      </c>
      <c r="X356" s="407" t="str">
        <f t="shared" si="280"/>
        <v>-</v>
      </c>
      <c r="Y356" s="407">
        <f t="shared" si="280"/>
        <v>907.69</v>
      </c>
      <c r="Z356" s="407">
        <f t="shared" si="280"/>
        <v>4.51</v>
      </c>
      <c r="AA356" s="407">
        <f t="shared" si="280"/>
        <v>3.7994642755371497E-2</v>
      </c>
      <c r="AB356" s="407">
        <f t="shared" si="280"/>
        <v>1.61</v>
      </c>
      <c r="AC356" s="407">
        <f t="shared" si="280"/>
        <v>10083.540000000001</v>
      </c>
      <c r="AD356" s="407">
        <f t="shared" si="280"/>
        <v>0.70479862753906841</v>
      </c>
      <c r="AE356" s="407">
        <f t="shared" si="280"/>
        <v>26.353421859039837</v>
      </c>
      <c r="AF356" s="407">
        <f t="shared" si="280"/>
        <v>9.8000000000000007</v>
      </c>
      <c r="AG356" s="407">
        <f t="shared" si="280"/>
        <v>20.21</v>
      </c>
      <c r="AH356" s="407" t="str">
        <f t="shared" si="280"/>
        <v>-</v>
      </c>
      <c r="AI356" s="407">
        <f t="shared" si="280"/>
        <v>95.898466567052679</v>
      </c>
      <c r="AJ356" s="407">
        <f t="shared" si="280"/>
        <v>1.9284931479039076</v>
      </c>
      <c r="AK356" s="407">
        <f t="shared" si="280"/>
        <v>32.94</v>
      </c>
      <c r="AL356" s="407">
        <f t="shared" si="280"/>
        <v>13.55</v>
      </c>
      <c r="AM356" s="407">
        <f t="shared" si="280"/>
        <v>7.5</v>
      </c>
      <c r="AN356" s="407">
        <f t="shared" si="280"/>
        <v>71.45</v>
      </c>
      <c r="AO356" s="407">
        <f t="shared" si="280"/>
        <v>1.1632368395806769</v>
      </c>
      <c r="AP356" s="407">
        <f t="shared" si="280"/>
        <v>72.89</v>
      </c>
      <c r="AQ356" s="407">
        <f t="shared" si="280"/>
        <v>58.467451357194335</v>
      </c>
      <c r="AR356" s="407">
        <f t="shared" si="280"/>
        <v>3.69</v>
      </c>
      <c r="AS356" s="407">
        <f t="shared" si="280"/>
        <v>0.68764429667117144</v>
      </c>
      <c r="AT356" s="407">
        <f t="shared" si="280"/>
        <v>51.88672644208571</v>
      </c>
      <c r="AU356" s="327"/>
    </row>
    <row r="357" spans="1:47">
      <c r="A357" s="325" t="str">
        <f>'TQoL Indexes'!B118</f>
        <v>Mozirje</v>
      </c>
      <c r="B357" s="326">
        <f>'TQoL Indexes'!C118</f>
        <v>79</v>
      </c>
      <c r="C357" s="407">
        <f t="shared" ref="C357:AT357" si="281">IF(C$19&lt;&gt;"yes",C139,C793)</f>
        <v>88.038277511961724</v>
      </c>
      <c r="D357" s="407">
        <f t="shared" si="281"/>
        <v>98.8</v>
      </c>
      <c r="E357" s="407">
        <f t="shared" si="281"/>
        <v>416.1</v>
      </c>
      <c r="F357" s="407">
        <f t="shared" si="281"/>
        <v>22.71371769383698</v>
      </c>
      <c r="G357" s="407">
        <f t="shared" si="281"/>
        <v>97.746852220013253</v>
      </c>
      <c r="H357" s="407">
        <f t="shared" si="281"/>
        <v>0.3010299956639812</v>
      </c>
      <c r="I357" s="407">
        <f t="shared" si="281"/>
        <v>40.950302216252524</v>
      </c>
      <c r="J357" s="407">
        <f t="shared" si="281"/>
        <v>81.09675281643473</v>
      </c>
      <c r="K357" s="407">
        <f t="shared" si="281"/>
        <v>35.69</v>
      </c>
      <c r="L357" s="407">
        <f t="shared" si="281"/>
        <v>11.627906976744185</v>
      </c>
      <c r="M357" s="407">
        <f t="shared" si="281"/>
        <v>1.354108439147401</v>
      </c>
      <c r="N357" s="407">
        <f t="shared" si="281"/>
        <v>1.7209857441537391</v>
      </c>
      <c r="O357" s="407">
        <f t="shared" si="281"/>
        <v>1.0137098145943189</v>
      </c>
      <c r="P357" s="407">
        <f t="shared" si="281"/>
        <v>49.817760106030484</v>
      </c>
      <c r="Q357" s="407" t="str">
        <f t="shared" si="281"/>
        <v>-</v>
      </c>
      <c r="R357" s="407" t="str">
        <f t="shared" si="281"/>
        <v>-</v>
      </c>
      <c r="S357" s="407">
        <f t="shared" si="281"/>
        <v>136.68204339654878</v>
      </c>
      <c r="T357" s="407">
        <f t="shared" si="281"/>
        <v>0.61392933084322721</v>
      </c>
      <c r="U357" s="407">
        <f t="shared" si="281"/>
        <v>38.9953710454214</v>
      </c>
      <c r="V357" s="407">
        <f t="shared" si="281"/>
        <v>0.11987453384260195</v>
      </c>
      <c r="W357" s="407">
        <f t="shared" si="281"/>
        <v>68.703268131000002</v>
      </c>
      <c r="X357" s="407" t="str">
        <f t="shared" si="281"/>
        <v>-</v>
      </c>
      <c r="Y357" s="407">
        <f t="shared" si="281"/>
        <v>1155.47</v>
      </c>
      <c r="Z357" s="407">
        <f t="shared" si="281"/>
        <v>5.85</v>
      </c>
      <c r="AA357" s="407">
        <f t="shared" si="281"/>
        <v>3.8275070170961975E-2</v>
      </c>
      <c r="AB357" s="407">
        <f t="shared" si="281"/>
        <v>1.75</v>
      </c>
      <c r="AC357" s="407">
        <f t="shared" si="281"/>
        <v>8962.31</v>
      </c>
      <c r="AD357" s="407">
        <f t="shared" si="281"/>
        <v>1.0649025547602486</v>
      </c>
      <c r="AE357" s="407">
        <f t="shared" si="281"/>
        <v>24.20245398773006</v>
      </c>
      <c r="AF357" s="407">
        <f t="shared" si="281"/>
        <v>15.1</v>
      </c>
      <c r="AG357" s="407">
        <f t="shared" si="281"/>
        <v>16.53</v>
      </c>
      <c r="AH357" s="407" t="str">
        <f t="shared" si="281"/>
        <v>-</v>
      </c>
      <c r="AI357" s="407">
        <f t="shared" si="281"/>
        <v>0</v>
      </c>
      <c r="AJ357" s="407">
        <f t="shared" si="281"/>
        <v>1.9900904343807519</v>
      </c>
      <c r="AK357" s="407">
        <f t="shared" si="281"/>
        <v>17.079999999999998</v>
      </c>
      <c r="AL357" s="407">
        <f t="shared" si="281"/>
        <v>15.55</v>
      </c>
      <c r="AM357" s="407">
        <f t="shared" si="281"/>
        <v>6.9</v>
      </c>
      <c r="AN357" s="407">
        <f t="shared" si="281"/>
        <v>64.040000000000006</v>
      </c>
      <c r="AO357" s="407">
        <f t="shared" si="281"/>
        <v>0.31951798866635717</v>
      </c>
      <c r="AP357" s="407">
        <f t="shared" si="281"/>
        <v>78.52</v>
      </c>
      <c r="AQ357" s="407">
        <f t="shared" si="281"/>
        <v>54.905808477237052</v>
      </c>
      <c r="AR357" s="407">
        <f t="shared" si="281"/>
        <v>3.72</v>
      </c>
      <c r="AS357" s="407">
        <f t="shared" si="281"/>
        <v>0.55205959833281593</v>
      </c>
      <c r="AT357" s="407">
        <f t="shared" si="281"/>
        <v>36.197037344928141</v>
      </c>
      <c r="AU357" s="327"/>
    </row>
    <row r="358" spans="1:47">
      <c r="A358" s="325" t="str">
        <f>'TQoL Indexes'!B119</f>
        <v>Murska Sobota</v>
      </c>
      <c r="B358" s="326">
        <f>'TQoL Indexes'!C119</f>
        <v>80</v>
      </c>
      <c r="C358" s="407">
        <f t="shared" ref="C358:AT358" si="282">IF(C$19&lt;&gt;"yes",C140,C794)</f>
        <v>79.893617021276597</v>
      </c>
      <c r="D358" s="407">
        <f t="shared" si="282"/>
        <v>102.3</v>
      </c>
      <c r="E358" s="407">
        <f t="shared" si="282"/>
        <v>388.9</v>
      </c>
      <c r="F358" s="407">
        <f t="shared" si="282"/>
        <v>76.376146788990823</v>
      </c>
      <c r="G358" s="407">
        <f t="shared" si="282"/>
        <v>83.922018348623851</v>
      </c>
      <c r="H358" s="407">
        <f t="shared" si="282"/>
        <v>0.3010299956639812</v>
      </c>
      <c r="I358" s="407">
        <f t="shared" si="282"/>
        <v>69.769119769119769</v>
      </c>
      <c r="J358" s="407">
        <f t="shared" si="282"/>
        <v>85.22935779816514</v>
      </c>
      <c r="K358" s="407">
        <f t="shared" si="282"/>
        <v>4.2300000000000004</v>
      </c>
      <c r="L358" s="407">
        <f t="shared" si="282"/>
        <v>34.295081967213115</v>
      </c>
      <c r="M358" s="407">
        <f t="shared" si="282"/>
        <v>1.4099331233312946</v>
      </c>
      <c r="N358" s="407">
        <f t="shared" si="282"/>
        <v>1.7708520116421442</v>
      </c>
      <c r="O358" s="407">
        <f t="shared" si="282"/>
        <v>3.1524905123339657</v>
      </c>
      <c r="P358" s="407">
        <f t="shared" si="282"/>
        <v>74.105504587155963</v>
      </c>
      <c r="Q358" s="407" t="str">
        <f t="shared" si="282"/>
        <v>-</v>
      </c>
      <c r="R358" s="407" t="str">
        <f t="shared" si="282"/>
        <v>-</v>
      </c>
      <c r="S358" s="407">
        <f t="shared" si="282"/>
        <v>24.195499637067506</v>
      </c>
      <c r="T358" s="407">
        <f t="shared" si="282"/>
        <v>0.54791270771999889</v>
      </c>
      <c r="U358" s="407">
        <f t="shared" si="282"/>
        <v>65.741375622068304</v>
      </c>
      <c r="V358" s="407">
        <f t="shared" si="282"/>
        <v>-0.16817544028859552</v>
      </c>
      <c r="W358" s="407">
        <f t="shared" si="282"/>
        <v>29.453283518599999</v>
      </c>
      <c r="X358" s="407" t="str">
        <f t="shared" si="282"/>
        <v>-</v>
      </c>
      <c r="Y358" s="407">
        <f t="shared" si="282"/>
        <v>843.09</v>
      </c>
      <c r="Z358" s="407">
        <f t="shared" si="282"/>
        <v>5.42</v>
      </c>
      <c r="AA358" s="407">
        <f t="shared" si="282"/>
        <v>0.10105269026660488</v>
      </c>
      <c r="AB358" s="407">
        <f t="shared" si="282"/>
        <v>1.31</v>
      </c>
      <c r="AC358" s="407">
        <f t="shared" si="282"/>
        <v>10543.93</v>
      </c>
      <c r="AD358" s="407">
        <f t="shared" si="282"/>
        <v>0.88960178155329694</v>
      </c>
      <c r="AE358" s="407">
        <f t="shared" si="282"/>
        <v>32.362030905077262</v>
      </c>
      <c r="AF358" s="407">
        <f t="shared" si="282"/>
        <v>12.4</v>
      </c>
      <c r="AG358" s="407">
        <f t="shared" si="282"/>
        <v>23.23</v>
      </c>
      <c r="AH358" s="407" t="str">
        <f t="shared" si="282"/>
        <v>-</v>
      </c>
      <c r="AI358" s="407">
        <f t="shared" si="282"/>
        <v>173.97776264591442</v>
      </c>
      <c r="AJ358" s="407">
        <f t="shared" si="282"/>
        <v>2.120411333475456</v>
      </c>
      <c r="AK358" s="407">
        <f t="shared" si="282"/>
        <v>9.68</v>
      </c>
      <c r="AL358" s="407">
        <f t="shared" si="282"/>
        <v>16.55</v>
      </c>
      <c r="AM358" s="407">
        <f t="shared" si="282"/>
        <v>7.3</v>
      </c>
      <c r="AN358" s="407">
        <f t="shared" si="282"/>
        <v>64.44</v>
      </c>
      <c r="AO358" s="407">
        <f t="shared" si="282"/>
        <v>0.42442125335254272</v>
      </c>
      <c r="AP358" s="407">
        <f t="shared" si="282"/>
        <v>73.91</v>
      </c>
      <c r="AQ358" s="407">
        <f t="shared" si="282"/>
        <v>57.554170376966461</v>
      </c>
      <c r="AR358" s="407">
        <f t="shared" si="282"/>
        <v>3.58</v>
      </c>
      <c r="AS358" s="407">
        <f t="shared" si="282"/>
        <v>0.37488207705717175</v>
      </c>
      <c r="AT358" s="407">
        <f t="shared" si="282"/>
        <v>65.271593250640578</v>
      </c>
      <c r="AU358" s="327"/>
    </row>
    <row r="359" spans="1:47">
      <c r="A359" s="325" t="str">
        <f>'TQoL Indexes'!B120</f>
        <v>Muta</v>
      </c>
      <c r="B359" s="326">
        <f>'TQoL Indexes'!C120</f>
        <v>81</v>
      </c>
      <c r="C359" s="407">
        <f t="shared" ref="C359:AT359" si="283">IF(C$19&lt;&gt;"yes",C141,C795)</f>
        <v>96.623722789871167</v>
      </c>
      <c r="D359" s="407">
        <f t="shared" si="283"/>
        <v>86</v>
      </c>
      <c r="E359" s="407">
        <f t="shared" si="283"/>
        <v>416.1</v>
      </c>
      <c r="F359" s="407">
        <f t="shared" si="283"/>
        <v>97.989869368168485</v>
      </c>
      <c r="G359" s="407">
        <f t="shared" si="283"/>
        <v>99.97867235403892</v>
      </c>
      <c r="H359" s="407">
        <f t="shared" si="283"/>
        <v>0.47712125471966244</v>
      </c>
      <c r="I359" s="407">
        <f t="shared" si="283"/>
        <v>96.788413098236788</v>
      </c>
      <c r="J359" s="407">
        <f t="shared" si="283"/>
        <v>100</v>
      </c>
      <c r="K359" s="407">
        <f t="shared" si="283"/>
        <v>88.64</v>
      </c>
      <c r="L359" s="407">
        <f t="shared" si="283"/>
        <v>3.5594531854526696</v>
      </c>
      <c r="M359" s="407">
        <f t="shared" si="283"/>
        <v>1.7767011839884108</v>
      </c>
      <c r="N359" s="407">
        <f t="shared" si="283"/>
        <v>2.2727695865517594</v>
      </c>
      <c r="O359" s="407">
        <f t="shared" si="283"/>
        <v>6.6606508242346392</v>
      </c>
      <c r="P359" s="407">
        <f t="shared" si="283"/>
        <v>96.411623567048792</v>
      </c>
      <c r="Q359" s="407">
        <f t="shared" si="283"/>
        <v>0</v>
      </c>
      <c r="R359" s="407">
        <f t="shared" si="283"/>
        <v>0</v>
      </c>
      <c r="S359" s="407">
        <f t="shared" si="283"/>
        <v>26.678049301035106</v>
      </c>
      <c r="T359" s="407">
        <f t="shared" si="283"/>
        <v>0.61392933084322721</v>
      </c>
      <c r="U359" s="407">
        <f t="shared" si="283"/>
        <v>17.597884392926399</v>
      </c>
      <c r="V359" s="407">
        <f t="shared" si="283"/>
        <v>-0.18322771534487833</v>
      </c>
      <c r="W359" s="407">
        <f t="shared" si="283"/>
        <v>13.962228419100001</v>
      </c>
      <c r="X359" s="407">
        <f t="shared" si="283"/>
        <v>0</v>
      </c>
      <c r="Y359" s="407">
        <f t="shared" si="283"/>
        <v>938.4</v>
      </c>
      <c r="Z359" s="407">
        <f t="shared" si="283"/>
        <v>5.65</v>
      </c>
      <c r="AA359" s="407">
        <f t="shared" si="283"/>
        <v>5.937427431442506E-2</v>
      </c>
      <c r="AB359" s="407">
        <f t="shared" si="283"/>
        <v>1.43</v>
      </c>
      <c r="AC359" s="407">
        <f t="shared" si="283"/>
        <v>9758.7800000000007</v>
      </c>
      <c r="AD359" s="407">
        <f t="shared" si="283"/>
        <v>1.1676121312907064</v>
      </c>
      <c r="AE359" s="407">
        <f t="shared" si="283"/>
        <v>32.192378551342962</v>
      </c>
      <c r="AF359" s="407">
        <f t="shared" si="283"/>
        <v>15.1</v>
      </c>
      <c r="AG359" s="407">
        <f t="shared" si="283"/>
        <v>26.11</v>
      </c>
      <c r="AH359" s="407">
        <f t="shared" si="283"/>
        <v>0</v>
      </c>
      <c r="AI359" s="407">
        <f t="shared" si="283"/>
        <v>0</v>
      </c>
      <c r="AJ359" s="407">
        <f t="shared" si="283"/>
        <v>2.25162329930447</v>
      </c>
      <c r="AK359" s="407">
        <f t="shared" si="283"/>
        <v>7.08</v>
      </c>
      <c r="AL359" s="407">
        <f t="shared" si="283"/>
        <v>17.77</v>
      </c>
      <c r="AM359" s="407">
        <f t="shared" si="283"/>
        <v>6.9</v>
      </c>
      <c r="AN359" s="407">
        <f t="shared" si="283"/>
        <v>62.36</v>
      </c>
      <c r="AO359" s="407">
        <f t="shared" si="283"/>
        <v>0.31951798866635717</v>
      </c>
      <c r="AP359" s="407">
        <f t="shared" si="283"/>
        <v>72.73</v>
      </c>
      <c r="AQ359" s="407">
        <f t="shared" si="283"/>
        <v>52.018584793118606</v>
      </c>
      <c r="AR359" s="407">
        <f t="shared" si="283"/>
        <v>3.72</v>
      </c>
      <c r="AS359" s="407">
        <f t="shared" si="283"/>
        <v>0.77637259610509779</v>
      </c>
      <c r="AT359" s="407">
        <f t="shared" si="283"/>
        <v>13.43004087118009</v>
      </c>
      <c r="AU359" s="327"/>
    </row>
    <row r="360" spans="1:47">
      <c r="A360" s="325" t="str">
        <f>'TQoL Indexes'!B121</f>
        <v>Naklo</v>
      </c>
      <c r="B360" s="326">
        <f>'TQoL Indexes'!C121</f>
        <v>82</v>
      </c>
      <c r="C360" s="407">
        <f t="shared" ref="C360:AT360" si="284">IF(C$19&lt;&gt;"yes",C142,C796)</f>
        <v>99</v>
      </c>
      <c r="D360" s="407">
        <f t="shared" si="284"/>
        <v>93.6</v>
      </c>
      <c r="E360" s="407">
        <f t="shared" si="284"/>
        <v>373.5</v>
      </c>
      <c r="F360" s="407">
        <f t="shared" si="284"/>
        <v>67.5</v>
      </c>
      <c r="G360" s="407">
        <f t="shared" si="284"/>
        <v>86.598837209302332</v>
      </c>
      <c r="H360" s="407">
        <f t="shared" si="284"/>
        <v>0.47712125471966244</v>
      </c>
      <c r="I360" s="407">
        <f t="shared" si="284"/>
        <v>79.542119166422083</v>
      </c>
      <c r="J360" s="407">
        <f t="shared" si="284"/>
        <v>88.488372093023258</v>
      </c>
      <c r="K360" s="407">
        <f t="shared" si="284"/>
        <v>11.91</v>
      </c>
      <c r="L360" s="407">
        <f t="shared" si="284"/>
        <v>4.6511627906976747</v>
      </c>
      <c r="M360" s="407">
        <f t="shared" si="284"/>
        <v>1.546542663478131</v>
      </c>
      <c r="N360" s="407">
        <f t="shared" si="284"/>
        <v>1.9464522650130731</v>
      </c>
      <c r="O360" s="407">
        <f t="shared" si="284"/>
        <v>1.0251244509516837</v>
      </c>
      <c r="P360" s="407">
        <f t="shared" si="284"/>
        <v>73.95348837209302</v>
      </c>
      <c r="Q360" s="407" t="str">
        <f t="shared" si="284"/>
        <v>-</v>
      </c>
      <c r="R360" s="407" t="str">
        <f t="shared" si="284"/>
        <v>-</v>
      </c>
      <c r="S360" s="407">
        <f t="shared" si="284"/>
        <v>146.75667742882302</v>
      </c>
      <c r="T360" s="407">
        <f t="shared" si="284"/>
        <v>0.57855351682687628</v>
      </c>
      <c r="U360" s="407">
        <f t="shared" si="284"/>
        <v>62.489307632294803</v>
      </c>
      <c r="V360" s="407">
        <f t="shared" si="284"/>
        <v>-5.4664731047865629E-2</v>
      </c>
      <c r="W360" s="407">
        <f t="shared" si="284"/>
        <v>70.634505776599994</v>
      </c>
      <c r="X360" s="407" t="str">
        <f t="shared" si="284"/>
        <v>-</v>
      </c>
      <c r="Y360" s="407">
        <f t="shared" si="284"/>
        <v>938.49</v>
      </c>
      <c r="Z360" s="407">
        <f t="shared" si="284"/>
        <v>5.86</v>
      </c>
      <c r="AA360" s="407">
        <f t="shared" si="284"/>
        <v>5.8481242141583081E-2</v>
      </c>
      <c r="AB360" s="407">
        <f t="shared" si="284"/>
        <v>2.12</v>
      </c>
      <c r="AC360" s="407">
        <f t="shared" si="284"/>
        <v>9377.68</v>
      </c>
      <c r="AD360" s="407">
        <f t="shared" si="284"/>
        <v>0.95115259403609675</v>
      </c>
      <c r="AE360" s="407">
        <f t="shared" si="284"/>
        <v>23.412073490813647</v>
      </c>
      <c r="AF360" s="407">
        <f t="shared" si="284"/>
        <v>17.7</v>
      </c>
      <c r="AG360" s="407">
        <f t="shared" si="284"/>
        <v>19.14</v>
      </c>
      <c r="AH360" s="407" t="str">
        <f t="shared" si="284"/>
        <v>-</v>
      </c>
      <c r="AI360" s="407">
        <f t="shared" si="284"/>
        <v>1.2429523245484158</v>
      </c>
      <c r="AJ360" s="407">
        <f t="shared" si="284"/>
        <v>2.0730226528157392</v>
      </c>
      <c r="AK360" s="407">
        <f t="shared" si="284"/>
        <v>13.87</v>
      </c>
      <c r="AL360" s="407">
        <f t="shared" si="284"/>
        <v>14.96</v>
      </c>
      <c r="AM360" s="407">
        <f t="shared" si="284"/>
        <v>6.8</v>
      </c>
      <c r="AN360" s="407">
        <f t="shared" si="284"/>
        <v>62.44</v>
      </c>
      <c r="AO360" s="407">
        <f t="shared" si="284"/>
        <v>0.37637931486742965</v>
      </c>
      <c r="AP360" s="407">
        <f t="shared" si="284"/>
        <v>80.349999999999994</v>
      </c>
      <c r="AQ360" s="407">
        <f t="shared" si="284"/>
        <v>53.514817367332881</v>
      </c>
      <c r="AR360" s="407">
        <f t="shared" si="284"/>
        <v>3.6</v>
      </c>
      <c r="AS360" s="407">
        <f t="shared" si="284"/>
        <v>9.2745431240591897E-2</v>
      </c>
      <c r="AT360" s="407">
        <f t="shared" si="284"/>
        <v>57.149663551133585</v>
      </c>
      <c r="AU360" s="327"/>
    </row>
    <row r="361" spans="1:47">
      <c r="A361" s="325" t="str">
        <f>'TQoL Indexes'!B122</f>
        <v>Nazarje</v>
      </c>
      <c r="B361" s="326">
        <f>'TQoL Indexes'!C122</f>
        <v>83</v>
      </c>
      <c r="C361" s="407">
        <f t="shared" ref="C361:AT361" si="285">IF(C$19&lt;&gt;"yes",C143,C797)</f>
        <v>78.645461043602566</v>
      </c>
      <c r="D361" s="407">
        <f t="shared" si="285"/>
        <v>113.9</v>
      </c>
      <c r="E361" s="407">
        <f t="shared" si="285"/>
        <v>338.29999999999995</v>
      </c>
      <c r="F361" s="407">
        <f t="shared" si="285"/>
        <v>78.961748633879779</v>
      </c>
      <c r="G361" s="407">
        <f t="shared" si="285"/>
        <v>99.380692167577408</v>
      </c>
      <c r="H361" s="407">
        <f t="shared" si="285"/>
        <v>0.47712125471966244</v>
      </c>
      <c r="I361" s="407">
        <f t="shared" si="285"/>
        <v>98.012646793134593</v>
      </c>
      <c r="J361" s="407">
        <f t="shared" si="285"/>
        <v>100</v>
      </c>
      <c r="K361" s="407">
        <f t="shared" si="285"/>
        <v>64.19</v>
      </c>
      <c r="L361" s="407">
        <f t="shared" si="285"/>
        <v>5.408328826392645E-2</v>
      </c>
      <c r="M361" s="407">
        <f t="shared" si="285"/>
        <v>1.3783979009481377</v>
      </c>
      <c r="N361" s="407">
        <f t="shared" si="285"/>
        <v>2.0157787563890408</v>
      </c>
      <c r="O361" s="407">
        <f t="shared" si="285"/>
        <v>0.46845117223555471</v>
      </c>
      <c r="P361" s="407">
        <f t="shared" si="285"/>
        <v>65.428051001821501</v>
      </c>
      <c r="Q361" s="407" t="str">
        <f t="shared" si="285"/>
        <v>-</v>
      </c>
      <c r="R361" s="407" t="str">
        <f t="shared" si="285"/>
        <v>-</v>
      </c>
      <c r="S361" s="407">
        <f t="shared" si="285"/>
        <v>0</v>
      </c>
      <c r="T361" s="407">
        <f t="shared" si="285"/>
        <v>0.62622172227286044</v>
      </c>
      <c r="U361" s="407">
        <f t="shared" si="285"/>
        <v>55.597960630312606</v>
      </c>
      <c r="V361" s="407">
        <f t="shared" si="285"/>
        <v>-0.45062247499917391</v>
      </c>
      <c r="W361" s="407">
        <f t="shared" si="285"/>
        <v>35.220304157999998</v>
      </c>
      <c r="X361" s="407" t="str">
        <f t="shared" si="285"/>
        <v>-</v>
      </c>
      <c r="Y361" s="407">
        <f t="shared" si="285"/>
        <v>744.74</v>
      </c>
      <c r="Z361" s="407">
        <f t="shared" si="285"/>
        <v>4.6900000000000004</v>
      </c>
      <c r="AA361" s="407">
        <f t="shared" si="285"/>
        <v>8.1223094849768501E-2</v>
      </c>
      <c r="AB361" s="407">
        <f t="shared" si="285"/>
        <v>1.67</v>
      </c>
      <c r="AC361" s="407">
        <f t="shared" si="285"/>
        <v>11036.98</v>
      </c>
      <c r="AD361" s="407">
        <f t="shared" si="285"/>
        <v>0.75463123837421853</v>
      </c>
      <c r="AE361" s="407">
        <f t="shared" si="285"/>
        <v>35.802906770648704</v>
      </c>
      <c r="AF361" s="407">
        <f t="shared" si="285"/>
        <v>9.1999999999999993</v>
      </c>
      <c r="AG361" s="407">
        <f t="shared" si="285"/>
        <v>22.44</v>
      </c>
      <c r="AH361" s="407" t="str">
        <f t="shared" si="285"/>
        <v>-</v>
      </c>
      <c r="AI361" s="407">
        <f t="shared" si="285"/>
        <v>268.6108540459727</v>
      </c>
      <c r="AJ361" s="407">
        <f t="shared" si="285"/>
        <v>2.1328032991345096</v>
      </c>
      <c r="AK361" s="407">
        <f t="shared" si="285"/>
        <v>10.8</v>
      </c>
      <c r="AL361" s="407">
        <f t="shared" si="285"/>
        <v>12.62</v>
      </c>
      <c r="AM361" s="407">
        <f t="shared" si="285"/>
        <v>7.6</v>
      </c>
      <c r="AN361" s="407">
        <f t="shared" si="285"/>
        <v>71.599999999999994</v>
      </c>
      <c r="AO361" s="407">
        <f t="shared" si="285"/>
        <v>0.32721324226603643</v>
      </c>
      <c r="AP361" s="407">
        <f t="shared" si="285"/>
        <v>69.17</v>
      </c>
      <c r="AQ361" s="407">
        <f t="shared" si="285"/>
        <v>60.354609929078016</v>
      </c>
      <c r="AR361" s="407">
        <f t="shared" si="285"/>
        <v>3.78</v>
      </c>
      <c r="AS361" s="407">
        <f t="shared" si="285"/>
        <v>1.3400576875083916</v>
      </c>
      <c r="AT361" s="407">
        <f t="shared" si="285"/>
        <v>53.538021674720611</v>
      </c>
      <c r="AU361" s="327"/>
    </row>
    <row r="362" spans="1:47">
      <c r="A362" s="325" t="str">
        <f>'TQoL Indexes'!B123</f>
        <v>Nova Gorica</v>
      </c>
      <c r="B362" s="326">
        <f>'TQoL Indexes'!C123</f>
        <v>84</v>
      </c>
      <c r="C362" s="407">
        <f t="shared" ref="C362:AT362" si="286">IF(C$19&lt;&gt;"yes",C144,C798)</f>
        <v>59.373470386686243</v>
      </c>
      <c r="D362" s="407">
        <f t="shared" si="286"/>
        <v>95.1</v>
      </c>
      <c r="E362" s="407">
        <f t="shared" si="286"/>
        <v>388.9</v>
      </c>
      <c r="F362" s="407">
        <f t="shared" si="286"/>
        <v>90.141369047619051</v>
      </c>
      <c r="G362" s="407">
        <f t="shared" si="286"/>
        <v>94.382440476190482</v>
      </c>
      <c r="H362" s="407">
        <f t="shared" si="286"/>
        <v>0.3010299956639812</v>
      </c>
      <c r="I362" s="407">
        <f t="shared" si="286"/>
        <v>91.17647058823529</v>
      </c>
      <c r="J362" s="407">
        <f t="shared" si="286"/>
        <v>94.754464285714292</v>
      </c>
      <c r="K362" s="407">
        <f t="shared" si="286"/>
        <v>42.52</v>
      </c>
      <c r="L362" s="407">
        <f t="shared" si="286"/>
        <v>3.753609239653513</v>
      </c>
      <c r="M362" s="407">
        <f t="shared" si="286"/>
        <v>1.6384892569546374</v>
      </c>
      <c r="N362" s="407">
        <f t="shared" si="286"/>
        <v>2.2949069106051923</v>
      </c>
      <c r="O362" s="407">
        <f t="shared" si="286"/>
        <v>0.67418867924528303</v>
      </c>
      <c r="P362" s="407">
        <f t="shared" si="286"/>
        <v>62.90922619047619</v>
      </c>
      <c r="Q362" s="407" t="str">
        <f t="shared" si="286"/>
        <v>-</v>
      </c>
      <c r="R362" s="407" t="str">
        <f t="shared" si="286"/>
        <v>-</v>
      </c>
      <c r="S362" s="407">
        <f t="shared" si="286"/>
        <v>191.71779141104295</v>
      </c>
      <c r="T362" s="407">
        <f t="shared" si="286"/>
        <v>0.54791270771999889</v>
      </c>
      <c r="U362" s="407">
        <f t="shared" si="286"/>
        <v>74.546109951173307</v>
      </c>
      <c r="V362" s="407">
        <f t="shared" si="286"/>
        <v>-0.45615476220474588</v>
      </c>
      <c r="W362" s="407">
        <f t="shared" si="286"/>
        <v>59.942717255399998</v>
      </c>
      <c r="X362" s="407" t="str">
        <f t="shared" si="286"/>
        <v>-</v>
      </c>
      <c r="Y362" s="407">
        <f t="shared" si="286"/>
        <v>1027.75</v>
      </c>
      <c r="Z362" s="407">
        <f t="shared" si="286"/>
        <v>5.62</v>
      </c>
      <c r="AA362" s="407">
        <f t="shared" si="286"/>
        <v>5.4978888106911941E-3</v>
      </c>
      <c r="AB362" s="407">
        <f t="shared" si="286"/>
        <v>1.67</v>
      </c>
      <c r="AC362" s="407">
        <f t="shared" si="286"/>
        <v>9215.82</v>
      </c>
      <c r="AD362" s="407">
        <f t="shared" si="286"/>
        <v>0.82988038415615717</v>
      </c>
      <c r="AE362" s="407">
        <f t="shared" si="286"/>
        <v>25.524934383202101</v>
      </c>
      <c r="AF362" s="407">
        <f t="shared" si="286"/>
        <v>12.4</v>
      </c>
      <c r="AG362" s="407">
        <f t="shared" si="286"/>
        <v>23.75</v>
      </c>
      <c r="AH362" s="407" t="str">
        <f t="shared" si="286"/>
        <v>-</v>
      </c>
      <c r="AI362" s="407">
        <f t="shared" si="286"/>
        <v>122.00634615384615</v>
      </c>
      <c r="AJ362" s="407">
        <f t="shared" si="286"/>
        <v>2.086187483159561</v>
      </c>
      <c r="AK362" s="407">
        <f t="shared" si="286"/>
        <v>13.69</v>
      </c>
      <c r="AL362" s="407">
        <f t="shared" si="286"/>
        <v>17.28</v>
      </c>
      <c r="AM362" s="407">
        <f t="shared" si="286"/>
        <v>7.3</v>
      </c>
      <c r="AN362" s="407">
        <f t="shared" si="286"/>
        <v>62.26</v>
      </c>
      <c r="AO362" s="407">
        <f t="shared" si="286"/>
        <v>0.42442125335254272</v>
      </c>
      <c r="AP362" s="407">
        <f t="shared" si="286"/>
        <v>76.61</v>
      </c>
      <c r="AQ362" s="407">
        <f t="shared" si="286"/>
        <v>54.335793357933582</v>
      </c>
      <c r="AR362" s="407">
        <f t="shared" si="286"/>
        <v>3.58</v>
      </c>
      <c r="AS362" s="407">
        <f t="shared" si="286"/>
        <v>0.582618343258402</v>
      </c>
      <c r="AT362" s="407">
        <f t="shared" si="286"/>
        <v>73.915359711647113</v>
      </c>
      <c r="AU362" s="327"/>
    </row>
    <row r="363" spans="1:47">
      <c r="A363" s="325" t="str">
        <f>'TQoL Indexes'!B124</f>
        <v>Novo mesto</v>
      </c>
      <c r="B363" s="326">
        <f>'TQoL Indexes'!C124</f>
        <v>85</v>
      </c>
      <c r="C363" s="407">
        <f t="shared" ref="C363:AT363" si="287">IF(C$19&lt;&gt;"yes",C145,C799)</f>
        <v>76.7</v>
      </c>
      <c r="D363" s="407">
        <f t="shared" si="287"/>
        <v>85.3</v>
      </c>
      <c r="E363" s="407">
        <f t="shared" si="287"/>
        <v>527.9</v>
      </c>
      <c r="F363" s="407">
        <f t="shared" si="287"/>
        <v>65.649658074697527</v>
      </c>
      <c r="G363" s="407">
        <f t="shared" si="287"/>
        <v>92.047529164216982</v>
      </c>
      <c r="H363" s="407">
        <f t="shared" si="287"/>
        <v>0.69897000433601886</v>
      </c>
      <c r="I363" s="407">
        <f t="shared" si="287"/>
        <v>85.876244316087011</v>
      </c>
      <c r="J363" s="407">
        <f t="shared" si="287"/>
        <v>92.57666243772627</v>
      </c>
      <c r="K363" s="407">
        <f t="shared" si="287"/>
        <v>71.8</v>
      </c>
      <c r="L363" s="407">
        <f t="shared" si="287"/>
        <v>1.6011192289755944</v>
      </c>
      <c r="M363" s="407">
        <f t="shared" si="287"/>
        <v>1.7435097647284297</v>
      </c>
      <c r="N363" s="407">
        <f t="shared" si="287"/>
        <v>2.0546130545568877</v>
      </c>
      <c r="O363" s="407">
        <f t="shared" si="287"/>
        <v>3.7884978513848377</v>
      </c>
      <c r="P363" s="407">
        <f t="shared" si="287"/>
        <v>86.316799207847268</v>
      </c>
      <c r="Q363" s="407" t="str">
        <f t="shared" si="287"/>
        <v>-</v>
      </c>
      <c r="R363" s="407" t="str">
        <f t="shared" si="287"/>
        <v>-</v>
      </c>
      <c r="S363" s="407">
        <f t="shared" si="287"/>
        <v>25.053238131028436</v>
      </c>
      <c r="T363" s="407">
        <f t="shared" si="287"/>
        <v>0.72239805434855864</v>
      </c>
      <c r="U363" s="407">
        <f t="shared" si="287"/>
        <v>71.656760736124397</v>
      </c>
      <c r="V363" s="407">
        <f t="shared" si="287"/>
        <v>0.18455152820156231</v>
      </c>
      <c r="W363" s="407">
        <f t="shared" si="287"/>
        <v>66.686968701500007</v>
      </c>
      <c r="X363" s="407" t="str">
        <f t="shared" si="287"/>
        <v>-</v>
      </c>
      <c r="Y363" s="407">
        <f t="shared" si="287"/>
        <v>810.06</v>
      </c>
      <c r="Z363" s="407">
        <f t="shared" si="287"/>
        <v>4.33</v>
      </c>
      <c r="AA363" s="407">
        <f t="shared" si="287"/>
        <v>5.654580524368101E-2</v>
      </c>
      <c r="AB363" s="407">
        <f t="shared" si="287"/>
        <v>1.58</v>
      </c>
      <c r="AC363" s="407">
        <f t="shared" si="287"/>
        <v>10167.379999999999</v>
      </c>
      <c r="AD363" s="407">
        <f t="shared" si="287"/>
        <v>0.85497613547567275</v>
      </c>
      <c r="AE363" s="407">
        <f t="shared" si="287"/>
        <v>32.402105384926834</v>
      </c>
      <c r="AF363" s="407">
        <f t="shared" si="287"/>
        <v>11.4</v>
      </c>
      <c r="AG363" s="407">
        <f t="shared" si="287"/>
        <v>21.84</v>
      </c>
      <c r="AH363" s="407" t="str">
        <f t="shared" si="287"/>
        <v>-</v>
      </c>
      <c r="AI363" s="407">
        <f t="shared" si="287"/>
        <v>0</v>
      </c>
      <c r="AJ363" s="407">
        <f t="shared" si="287"/>
        <v>1.8832466758030464</v>
      </c>
      <c r="AK363" s="407">
        <f t="shared" si="287"/>
        <v>13.01</v>
      </c>
      <c r="AL363" s="407">
        <f t="shared" si="287"/>
        <v>14.88</v>
      </c>
      <c r="AM363" s="407">
        <f t="shared" si="287"/>
        <v>7.6</v>
      </c>
      <c r="AN363" s="407">
        <f t="shared" si="287"/>
        <v>70.22</v>
      </c>
      <c r="AO363" s="407">
        <f t="shared" si="287"/>
        <v>0.40064315902399183</v>
      </c>
      <c r="AP363" s="407">
        <f t="shared" si="287"/>
        <v>64.56</v>
      </c>
      <c r="AQ363" s="407">
        <f t="shared" si="287"/>
        <v>49.518898948479553</v>
      </c>
      <c r="AR363" s="407">
        <f t="shared" si="287"/>
        <v>3.67</v>
      </c>
      <c r="AS363" s="407">
        <f t="shared" si="287"/>
        <v>0.46317421701873318</v>
      </c>
      <c r="AT363" s="407">
        <f t="shared" si="287"/>
        <v>69.671500853558513</v>
      </c>
      <c r="AU363" s="327"/>
    </row>
    <row r="364" spans="1:47">
      <c r="A364" s="325" t="str">
        <f>'TQoL Indexes'!B125</f>
        <v>Odranci</v>
      </c>
      <c r="B364" s="326">
        <f>'TQoL Indexes'!C125</f>
        <v>86</v>
      </c>
      <c r="C364" s="407">
        <f t="shared" ref="C364:AT364" si="288">IF(C$19&lt;&gt;"yes",C146,C800)</f>
        <v>83.9</v>
      </c>
      <c r="D364" s="407">
        <f t="shared" si="288"/>
        <v>89.1</v>
      </c>
      <c r="E364" s="407">
        <f t="shared" si="288"/>
        <v>250.2</v>
      </c>
      <c r="F364" s="407">
        <f t="shared" si="288"/>
        <v>78.069736183222204</v>
      </c>
      <c r="G364" s="407">
        <f t="shared" si="288"/>
        <v>94.742113169754631</v>
      </c>
      <c r="H364" s="407">
        <f t="shared" si="288"/>
        <v>0.69897000433601886</v>
      </c>
      <c r="I364" s="407">
        <f t="shared" si="288"/>
        <v>76.345690648235419</v>
      </c>
      <c r="J364" s="407">
        <f t="shared" si="288"/>
        <v>97.406636270194767</v>
      </c>
      <c r="K364" s="407">
        <f t="shared" si="288"/>
        <v>84.87</v>
      </c>
      <c r="L364" s="407">
        <f t="shared" si="288"/>
        <v>1.2224764083500144</v>
      </c>
      <c r="M364" s="407">
        <f t="shared" si="288"/>
        <v>1.8481891169913987</v>
      </c>
      <c r="N364" s="407">
        <f t="shared" si="288"/>
        <v>2.180412632838324</v>
      </c>
      <c r="O364" s="407">
        <f t="shared" si="288"/>
        <v>3.163288805770772</v>
      </c>
      <c r="P364" s="407">
        <f t="shared" si="288"/>
        <v>77.416124186279418</v>
      </c>
      <c r="Q364" s="407" t="str">
        <f t="shared" si="288"/>
        <v>-</v>
      </c>
      <c r="R364" s="407" t="str">
        <f t="shared" si="288"/>
        <v>-</v>
      </c>
      <c r="S364" s="407">
        <f t="shared" si="288"/>
        <v>40.236051502145919</v>
      </c>
      <c r="T364" s="407">
        <f t="shared" si="288"/>
        <v>0.58178614538620133</v>
      </c>
      <c r="U364" s="407">
        <f t="shared" si="288"/>
        <v>60.622431246211235</v>
      </c>
      <c r="V364" s="407">
        <f t="shared" si="288"/>
        <v>0.13394192560446344</v>
      </c>
      <c r="W364" s="407">
        <f t="shared" si="288"/>
        <v>29.9270041427</v>
      </c>
      <c r="X364" s="407" t="str">
        <f t="shared" si="288"/>
        <v>-</v>
      </c>
      <c r="Y364" s="407">
        <f t="shared" si="288"/>
        <v>916.32</v>
      </c>
      <c r="Z364" s="407">
        <f t="shared" si="288"/>
        <v>5.03</v>
      </c>
      <c r="AA364" s="407">
        <f t="shared" si="288"/>
        <v>4.4069056553239519E-2</v>
      </c>
      <c r="AB364" s="407">
        <f t="shared" si="288"/>
        <v>1.33</v>
      </c>
      <c r="AC364" s="407">
        <f t="shared" si="288"/>
        <v>11264.2</v>
      </c>
      <c r="AD364" s="407">
        <f t="shared" si="288"/>
        <v>0.84753776376900236</v>
      </c>
      <c r="AE364" s="407">
        <f t="shared" si="288"/>
        <v>34.558575896078899</v>
      </c>
      <c r="AF364" s="407">
        <f t="shared" si="288"/>
        <v>9.6999999999999993</v>
      </c>
      <c r="AG364" s="407">
        <f t="shared" si="288"/>
        <v>28.63</v>
      </c>
      <c r="AH364" s="407" t="str">
        <f t="shared" si="288"/>
        <v>-</v>
      </c>
      <c r="AI364" s="407">
        <f t="shared" si="288"/>
        <v>0</v>
      </c>
      <c r="AJ364" s="407">
        <f t="shared" si="288"/>
        <v>2.2042087193351412</v>
      </c>
      <c r="AK364" s="407">
        <f t="shared" si="288"/>
        <v>19.22</v>
      </c>
      <c r="AL364" s="407">
        <f t="shared" si="288"/>
        <v>14.18</v>
      </c>
      <c r="AM364" s="407">
        <f t="shared" si="288"/>
        <v>7.6</v>
      </c>
      <c r="AN364" s="407">
        <f t="shared" si="288"/>
        <v>68.22</v>
      </c>
      <c r="AO364" s="407">
        <f t="shared" si="288"/>
        <v>0.24265882485557949</v>
      </c>
      <c r="AP364" s="407">
        <f t="shared" si="288"/>
        <v>64.150000000000006</v>
      </c>
      <c r="AQ364" s="407">
        <f t="shared" si="288"/>
        <v>51.739412273120131</v>
      </c>
      <c r="AR364" s="407">
        <f t="shared" si="288"/>
        <v>3.57</v>
      </c>
      <c r="AS364" s="407">
        <f t="shared" si="288"/>
        <v>0.70618329127810697</v>
      </c>
      <c r="AT364" s="407">
        <f t="shared" si="288"/>
        <v>57.280682418996264</v>
      </c>
      <c r="AU364" s="327"/>
    </row>
    <row r="365" spans="1:47">
      <c r="A365" s="325" t="str">
        <f>'TQoL Indexes'!B126</f>
        <v>Oplotnica</v>
      </c>
      <c r="B365" s="326">
        <f>'TQoL Indexes'!C126</f>
        <v>171</v>
      </c>
      <c r="C365" s="407">
        <f t="shared" ref="C365:AT365" si="289">IF(C$19&lt;&gt;"yes",C147,C801)</f>
        <v>99.4</v>
      </c>
      <c r="D365" s="407">
        <f t="shared" si="289"/>
        <v>119.7</v>
      </c>
      <c r="E365" s="407">
        <f t="shared" si="289"/>
        <v>416.1</v>
      </c>
      <c r="F365" s="407">
        <f t="shared" si="289"/>
        <v>0</v>
      </c>
      <c r="G365" s="407">
        <f t="shared" si="289"/>
        <v>100</v>
      </c>
      <c r="H365" s="407">
        <f t="shared" si="289"/>
        <v>0.3010299956639812</v>
      </c>
      <c r="I365" s="407">
        <f t="shared" si="289"/>
        <v>100</v>
      </c>
      <c r="J365" s="407">
        <f t="shared" si="289"/>
        <v>100</v>
      </c>
      <c r="K365" s="407">
        <f t="shared" si="289"/>
        <v>57.14</v>
      </c>
      <c r="L365" s="407">
        <f t="shared" si="289"/>
        <v>0</v>
      </c>
      <c r="M365" s="407">
        <f t="shared" si="289"/>
        <v>1.507855871695831</v>
      </c>
      <c r="N365" s="407">
        <f t="shared" si="289"/>
        <v>2.2329961103921536</v>
      </c>
      <c r="O365" s="407">
        <f t="shared" si="289"/>
        <v>1.786073619631902</v>
      </c>
      <c r="P365" s="407">
        <f t="shared" si="289"/>
        <v>100</v>
      </c>
      <c r="Q365" s="407" t="str">
        <f t="shared" si="289"/>
        <v>-</v>
      </c>
      <c r="R365" s="407" t="str">
        <f t="shared" si="289"/>
        <v>-</v>
      </c>
      <c r="S365" s="407">
        <f t="shared" si="289"/>
        <v>60.827250608272507</v>
      </c>
      <c r="T365" s="407">
        <f t="shared" si="289"/>
        <v>0.56514872926682469</v>
      </c>
      <c r="U365" s="407">
        <f t="shared" si="289"/>
        <v>7.129528226373</v>
      </c>
      <c r="V365" s="407">
        <f t="shared" si="289"/>
        <v>-0.29809830199035336</v>
      </c>
      <c r="W365" s="407">
        <f t="shared" si="289"/>
        <v>0</v>
      </c>
      <c r="X365" s="407" t="str">
        <f t="shared" si="289"/>
        <v>-</v>
      </c>
      <c r="Y365" s="407">
        <f t="shared" si="289"/>
        <v>1134.74</v>
      </c>
      <c r="Z365" s="407">
        <f t="shared" si="289"/>
        <v>6.36</v>
      </c>
      <c r="AA365" s="407">
        <f t="shared" si="289"/>
        <v>8.6954253367216502E-3</v>
      </c>
      <c r="AB365" s="407">
        <f t="shared" si="289"/>
        <v>1.81</v>
      </c>
      <c r="AC365" s="407">
        <f t="shared" si="289"/>
        <v>8222.0400000000009</v>
      </c>
      <c r="AD365" s="407">
        <f t="shared" si="289"/>
        <v>0.97271761527032818</v>
      </c>
      <c r="AE365" s="407">
        <f t="shared" si="289"/>
        <v>18.538713195201744</v>
      </c>
      <c r="AF365" s="407">
        <f t="shared" si="289"/>
        <v>15.1</v>
      </c>
      <c r="AG365" s="407">
        <f t="shared" si="289"/>
        <v>17.95</v>
      </c>
      <c r="AH365" s="407" t="str">
        <f t="shared" si="289"/>
        <v>-</v>
      </c>
      <c r="AI365" s="407">
        <f t="shared" si="289"/>
        <v>0</v>
      </c>
      <c r="AJ365" s="407">
        <f t="shared" si="289"/>
        <v>1.9477881032466653</v>
      </c>
      <c r="AK365" s="407">
        <f t="shared" si="289"/>
        <v>45.72</v>
      </c>
      <c r="AL365" s="407">
        <f t="shared" si="289"/>
        <v>16.32</v>
      </c>
      <c r="AM365" s="407">
        <f t="shared" si="289"/>
        <v>6.9</v>
      </c>
      <c r="AN365" s="407">
        <f t="shared" si="289"/>
        <v>60.07</v>
      </c>
      <c r="AO365" s="407">
        <f t="shared" si="289"/>
        <v>0.31951798866635717</v>
      </c>
      <c r="AP365" s="407">
        <f t="shared" si="289"/>
        <v>82.46</v>
      </c>
      <c r="AQ365" s="407">
        <f t="shared" si="289"/>
        <v>45.481263776634826</v>
      </c>
      <c r="AR365" s="407">
        <f t="shared" si="289"/>
        <v>3.72</v>
      </c>
      <c r="AS365" s="407">
        <f t="shared" si="289"/>
        <v>0.92269476970893571</v>
      </c>
      <c r="AT365" s="407">
        <f t="shared" si="289"/>
        <v>6.090751129776824</v>
      </c>
      <c r="AU365" s="327"/>
    </row>
    <row r="366" spans="1:47">
      <c r="A366" s="325" t="str">
        <f>'TQoL Indexes'!B127</f>
        <v>Ormož</v>
      </c>
      <c r="B366" s="326">
        <f>'TQoL Indexes'!C127</f>
        <v>87</v>
      </c>
      <c r="C366" s="407">
        <f t="shared" ref="C366:AT366" si="290">IF(C$19&lt;&gt;"yes",C148,C802)</f>
        <v>0</v>
      </c>
      <c r="D366" s="407">
        <f t="shared" si="290"/>
        <v>91.1</v>
      </c>
      <c r="E366" s="407">
        <f t="shared" si="290"/>
        <v>521.4</v>
      </c>
      <c r="F366" s="407">
        <f t="shared" si="290"/>
        <v>12.905551550108147</v>
      </c>
      <c r="G366" s="407">
        <f t="shared" si="290"/>
        <v>89.49771689497716</v>
      </c>
      <c r="H366" s="407">
        <f t="shared" si="290"/>
        <v>0.3010299956639812</v>
      </c>
      <c r="I366" s="407">
        <f t="shared" si="290"/>
        <v>67.996155694377705</v>
      </c>
      <c r="J366" s="407">
        <f t="shared" si="290"/>
        <v>65.200672915164631</v>
      </c>
      <c r="K366" s="407">
        <f t="shared" si="290"/>
        <v>1.47</v>
      </c>
      <c r="L366" s="407">
        <f t="shared" si="290"/>
        <v>3.6910457963089538</v>
      </c>
      <c r="M366" s="407">
        <f t="shared" si="290"/>
        <v>1.2648178230095364</v>
      </c>
      <c r="N366" s="407">
        <f t="shared" si="290"/>
        <v>1.5224442335063197</v>
      </c>
      <c r="O366" s="407">
        <f t="shared" si="290"/>
        <v>0.643511818620357</v>
      </c>
      <c r="P366" s="407">
        <f t="shared" si="290"/>
        <v>65.080509492910352</v>
      </c>
      <c r="Q366" s="407" t="str">
        <f t="shared" si="290"/>
        <v>-</v>
      </c>
      <c r="R366" s="407" t="str">
        <f t="shared" si="290"/>
        <v>-</v>
      </c>
      <c r="S366" s="407">
        <f t="shared" si="290"/>
        <v>24.213075060532688</v>
      </c>
      <c r="T366" s="407">
        <f t="shared" si="290"/>
        <v>0.50940443883953535</v>
      </c>
      <c r="U366" s="407">
        <f t="shared" si="290"/>
        <v>45.879215988276435</v>
      </c>
      <c r="V366" s="407">
        <f t="shared" si="290"/>
        <v>-0.19294475270329675</v>
      </c>
      <c r="W366" s="407">
        <f t="shared" si="290"/>
        <v>86.160621826400003</v>
      </c>
      <c r="X366" s="407" t="str">
        <f t="shared" si="290"/>
        <v>-</v>
      </c>
      <c r="Y366" s="407">
        <f t="shared" si="290"/>
        <v>1062.2</v>
      </c>
      <c r="Z366" s="407">
        <f t="shared" si="290"/>
        <v>5.62</v>
      </c>
      <c r="AA366" s="407">
        <f t="shared" si="290"/>
        <v>2.4552530138230742E-2</v>
      </c>
      <c r="AB366" s="407">
        <f t="shared" si="290"/>
        <v>1.1100000000000001</v>
      </c>
      <c r="AC366" s="407">
        <f t="shared" si="290"/>
        <v>9306.36</v>
      </c>
      <c r="AD366" s="407">
        <f t="shared" si="290"/>
        <v>0.82037973030432843</v>
      </c>
      <c r="AE366" s="407">
        <f t="shared" si="290"/>
        <v>25.137770241627809</v>
      </c>
      <c r="AF366" s="407">
        <f t="shared" si="290"/>
        <v>16.5</v>
      </c>
      <c r="AG366" s="407">
        <f t="shared" si="290"/>
        <v>19</v>
      </c>
      <c r="AH366" s="407" t="str">
        <f t="shared" si="290"/>
        <v>-</v>
      </c>
      <c r="AI366" s="407">
        <f t="shared" si="290"/>
        <v>0</v>
      </c>
      <c r="AJ366" s="407">
        <f t="shared" si="290"/>
        <v>1.9127273475528093</v>
      </c>
      <c r="AK366" s="407">
        <f t="shared" si="290"/>
        <v>39.049999999999997</v>
      </c>
      <c r="AL366" s="407">
        <f t="shared" si="290"/>
        <v>15.79</v>
      </c>
      <c r="AM366" s="407">
        <f t="shared" si="290"/>
        <v>7.3</v>
      </c>
      <c r="AN366" s="407">
        <f t="shared" si="290"/>
        <v>64.42</v>
      </c>
      <c r="AO366" s="407">
        <f t="shared" si="290"/>
        <v>0.44371696267546362</v>
      </c>
      <c r="AP366" s="407">
        <f t="shared" si="290"/>
        <v>73.55</v>
      </c>
      <c r="AQ366" s="407">
        <f t="shared" si="290"/>
        <v>53.617647058823522</v>
      </c>
      <c r="AR366" s="407">
        <f t="shared" si="290"/>
        <v>3.57</v>
      </c>
      <c r="AS366" s="407">
        <f t="shared" si="290"/>
        <v>0.88091698805038188</v>
      </c>
      <c r="AT366" s="407">
        <f t="shared" si="290"/>
        <v>43.590419958538334</v>
      </c>
      <c r="AU366" s="327"/>
    </row>
    <row r="367" spans="1:47">
      <c r="A367" s="325" t="str">
        <f>'TQoL Indexes'!B128</f>
        <v>Osilnica</v>
      </c>
      <c r="B367" s="326">
        <f>'TQoL Indexes'!C128</f>
        <v>88</v>
      </c>
      <c r="C367" s="407">
        <f t="shared" ref="C367:AT367" si="291">IF(C$19&lt;&gt;"yes",C149,C803)</f>
        <v>81.589882565492317</v>
      </c>
      <c r="D367" s="407">
        <f t="shared" si="291"/>
        <v>85.1</v>
      </c>
      <c r="E367" s="407">
        <f t="shared" si="291"/>
        <v>521.4</v>
      </c>
      <c r="F367" s="407">
        <f t="shared" si="291"/>
        <v>55.631684491978604</v>
      </c>
      <c r="G367" s="407">
        <f t="shared" si="291"/>
        <v>91.903409090909093</v>
      </c>
      <c r="H367" s="407">
        <f t="shared" si="291"/>
        <v>0.47712125471966244</v>
      </c>
      <c r="I367" s="407">
        <f t="shared" si="291"/>
        <v>58.610902412555312</v>
      </c>
      <c r="J367" s="407">
        <f t="shared" si="291"/>
        <v>90.173796791443849</v>
      </c>
      <c r="K367" s="407">
        <f t="shared" si="291"/>
        <v>66.069999999999993</v>
      </c>
      <c r="L367" s="407">
        <f t="shared" si="291"/>
        <v>16.277589134125638</v>
      </c>
      <c r="M367" s="407">
        <f t="shared" si="291"/>
        <v>1.6031443726201824</v>
      </c>
      <c r="N367" s="407">
        <f t="shared" si="291"/>
        <v>1.8500332576897689</v>
      </c>
      <c r="O367" s="407">
        <f t="shared" si="291"/>
        <v>1.5020812353138637</v>
      </c>
      <c r="P367" s="407">
        <f t="shared" si="291"/>
        <v>39.747660427807489</v>
      </c>
      <c r="Q367" s="407" t="str">
        <f t="shared" si="291"/>
        <v>-</v>
      </c>
      <c r="R367" s="407" t="str">
        <f t="shared" si="291"/>
        <v>-</v>
      </c>
      <c r="S367" s="407">
        <f t="shared" si="291"/>
        <v>33.422459893048128</v>
      </c>
      <c r="T367" s="407">
        <f t="shared" si="291"/>
        <v>0.63015787389688993</v>
      </c>
      <c r="U367" s="407">
        <f t="shared" si="291"/>
        <v>30.417723529748649</v>
      </c>
      <c r="V367" s="407">
        <f t="shared" si="291"/>
        <v>0.15243370881323753</v>
      </c>
      <c r="W367" s="407">
        <f t="shared" si="291"/>
        <v>28.947471135600001</v>
      </c>
      <c r="X367" s="407" t="str">
        <f t="shared" si="291"/>
        <v>-</v>
      </c>
      <c r="Y367" s="407">
        <f t="shared" si="291"/>
        <v>1053.8800000000001</v>
      </c>
      <c r="Z367" s="407">
        <f t="shared" si="291"/>
        <v>5.36</v>
      </c>
      <c r="AA367" s="407">
        <f t="shared" si="291"/>
        <v>4.8809456018612675E-2</v>
      </c>
      <c r="AB367" s="407">
        <f t="shared" si="291"/>
        <v>1</v>
      </c>
      <c r="AC367" s="407">
        <f t="shared" si="291"/>
        <v>9184.8700000000008</v>
      </c>
      <c r="AD367" s="407">
        <f t="shared" si="291"/>
        <v>0.98739986932905954</v>
      </c>
      <c r="AE367" s="407">
        <f t="shared" si="291"/>
        <v>21.288682912243985</v>
      </c>
      <c r="AF367" s="407">
        <f t="shared" si="291"/>
        <v>16.5</v>
      </c>
      <c r="AG367" s="407">
        <f t="shared" si="291"/>
        <v>19.260000000000002</v>
      </c>
      <c r="AH367" s="407" t="str">
        <f t="shared" si="291"/>
        <v>-</v>
      </c>
      <c r="AI367" s="407">
        <f t="shared" si="291"/>
        <v>39.519493251635346</v>
      </c>
      <c r="AJ367" s="407">
        <f t="shared" si="291"/>
        <v>1.7893844425859382</v>
      </c>
      <c r="AK367" s="407">
        <f t="shared" si="291"/>
        <v>15.33</v>
      </c>
      <c r="AL367" s="407">
        <f t="shared" si="291"/>
        <v>17.649999999999999</v>
      </c>
      <c r="AM367" s="407">
        <f t="shared" si="291"/>
        <v>7.3</v>
      </c>
      <c r="AN367" s="407">
        <f t="shared" si="291"/>
        <v>54.68</v>
      </c>
      <c r="AO367" s="407">
        <f t="shared" si="291"/>
        <v>0.44371696267546362</v>
      </c>
      <c r="AP367" s="407">
        <f t="shared" si="291"/>
        <v>73.97</v>
      </c>
      <c r="AQ367" s="407">
        <f t="shared" si="291"/>
        <v>53.026240183872822</v>
      </c>
      <c r="AR367" s="407">
        <f t="shared" si="291"/>
        <v>3.57</v>
      </c>
      <c r="AS367" s="407">
        <f t="shared" si="291"/>
        <v>-2.0698802028764812E-2</v>
      </c>
      <c r="AT367" s="407">
        <f t="shared" si="291"/>
        <v>26.086547158612092</v>
      </c>
      <c r="AU367" s="327"/>
    </row>
    <row r="368" spans="1:47">
      <c r="A368" s="325" t="str">
        <f>'TQoL Indexes'!B129</f>
        <v>Pesnica</v>
      </c>
      <c r="B368" s="326">
        <f>'TQoL Indexes'!C129</f>
        <v>89</v>
      </c>
      <c r="C368" s="407">
        <f t="shared" ref="C368:AT368" si="292">IF(C$19&lt;&gt;"yes",C150,C804)</f>
        <v>98.701298701298697</v>
      </c>
      <c r="D368" s="407">
        <f t="shared" si="292"/>
        <v>80.7</v>
      </c>
      <c r="E368" s="407">
        <f t="shared" si="292"/>
        <v>250.2</v>
      </c>
      <c r="F368" s="407">
        <f t="shared" si="292"/>
        <v>0</v>
      </c>
      <c r="G368" s="407">
        <f t="shared" si="292"/>
        <v>0</v>
      </c>
      <c r="H368" s="407">
        <f t="shared" si="292"/>
        <v>0</v>
      </c>
      <c r="I368" s="407">
        <f t="shared" si="292"/>
        <v>0</v>
      </c>
      <c r="J368" s="407">
        <f t="shared" si="292"/>
        <v>0</v>
      </c>
      <c r="K368" s="407">
        <f t="shared" si="292"/>
        <v>0</v>
      </c>
      <c r="L368" s="407">
        <f t="shared" si="292"/>
        <v>63.589743589743584</v>
      </c>
      <c r="M368" s="407">
        <f t="shared" si="292"/>
        <v>1.3117538610557542</v>
      </c>
      <c r="N368" s="407">
        <f t="shared" si="292"/>
        <v>1.5224442335063197</v>
      </c>
      <c r="O368" s="407">
        <f t="shared" si="292"/>
        <v>7.492795389048991E-2</v>
      </c>
      <c r="P368" s="407">
        <f t="shared" si="292"/>
        <v>48.024316109422493</v>
      </c>
      <c r="Q368" s="407" t="str">
        <f t="shared" si="292"/>
        <v>-</v>
      </c>
      <c r="R368" s="407" t="str">
        <f t="shared" si="292"/>
        <v>-</v>
      </c>
      <c r="S368" s="407">
        <f t="shared" si="292"/>
        <v>0</v>
      </c>
      <c r="T368" s="407">
        <f t="shared" si="292"/>
        <v>0.55979847426949236</v>
      </c>
      <c r="U368" s="407">
        <f t="shared" si="292"/>
        <v>90.590327197493906</v>
      </c>
      <c r="V368" s="407">
        <f t="shared" si="292"/>
        <v>-0.17784367722645439</v>
      </c>
      <c r="W368" s="407">
        <f t="shared" si="292"/>
        <v>99.908294040900003</v>
      </c>
      <c r="X368" s="407" t="str">
        <f t="shared" si="292"/>
        <v>-</v>
      </c>
      <c r="Y368" s="407">
        <f t="shared" si="292"/>
        <v>1069.46</v>
      </c>
      <c r="Z368" s="407">
        <f t="shared" si="292"/>
        <v>4.54</v>
      </c>
      <c r="AA368" s="407">
        <f t="shared" si="292"/>
        <v>0</v>
      </c>
      <c r="AB368" s="407">
        <f t="shared" si="292"/>
        <v>0.82</v>
      </c>
      <c r="AC368" s="407">
        <f t="shared" si="292"/>
        <v>7755.7</v>
      </c>
      <c r="AD368" s="407">
        <f t="shared" si="292"/>
        <v>1.2249266822863014</v>
      </c>
      <c r="AE368" s="407">
        <f t="shared" si="292"/>
        <v>13.812154696132598</v>
      </c>
      <c r="AF368" s="407">
        <f t="shared" si="292"/>
        <v>9.6999999999999993</v>
      </c>
      <c r="AG368" s="407">
        <f t="shared" si="292"/>
        <v>14.76</v>
      </c>
      <c r="AH368" s="407" t="str">
        <f t="shared" si="292"/>
        <v>-</v>
      </c>
      <c r="AI368" s="407">
        <f t="shared" si="292"/>
        <v>76.610630136986302</v>
      </c>
      <c r="AJ368" s="407">
        <f t="shared" si="292"/>
        <v>1.2982133291940083</v>
      </c>
      <c r="AK368" s="407">
        <f t="shared" si="292"/>
        <v>0</v>
      </c>
      <c r="AL368" s="407">
        <f t="shared" si="292"/>
        <v>16.059999999999999</v>
      </c>
      <c r="AM368" s="407">
        <f t="shared" si="292"/>
        <v>7.6</v>
      </c>
      <c r="AN368" s="407">
        <f t="shared" si="292"/>
        <v>55.03</v>
      </c>
      <c r="AO368" s="407">
        <f t="shared" si="292"/>
        <v>0.24265882485557949</v>
      </c>
      <c r="AP368" s="407">
        <f t="shared" si="292"/>
        <v>58.29</v>
      </c>
      <c r="AQ368" s="407">
        <f t="shared" si="292"/>
        <v>35.01577287066246</v>
      </c>
      <c r="AR368" s="407">
        <f t="shared" si="292"/>
        <v>3.57</v>
      </c>
      <c r="AS368" s="407">
        <f t="shared" si="292"/>
        <v>-0.19722062459723919</v>
      </c>
      <c r="AT368" s="407">
        <f t="shared" si="292"/>
        <v>89.453776423539225</v>
      </c>
      <c r="AU368" s="327"/>
    </row>
    <row r="369" spans="1:47">
      <c r="A369" s="325" t="str">
        <f>'TQoL Indexes'!B130</f>
        <v>Piran/Pirano</v>
      </c>
      <c r="B369" s="326">
        <f>'TQoL Indexes'!C130</f>
        <v>90</v>
      </c>
      <c r="C369" s="407">
        <f t="shared" ref="C369:AT369" si="293">IF(C$19&lt;&gt;"yes",C151,C805)</f>
        <v>62.3</v>
      </c>
      <c r="D369" s="407">
        <f t="shared" si="293"/>
        <v>98.2</v>
      </c>
      <c r="E369" s="407">
        <f t="shared" si="293"/>
        <v>521.4</v>
      </c>
      <c r="F369" s="407">
        <f t="shared" si="293"/>
        <v>15.711669283097853</v>
      </c>
      <c r="G369" s="407">
        <f t="shared" si="293"/>
        <v>95.329670329670336</v>
      </c>
      <c r="H369" s="407">
        <f t="shared" si="293"/>
        <v>0.3010299956639812</v>
      </c>
      <c r="I369" s="407">
        <f t="shared" si="293"/>
        <v>67.612137203166228</v>
      </c>
      <c r="J369" s="407">
        <f t="shared" si="293"/>
        <v>87.820512820512818</v>
      </c>
      <c r="K369" s="407">
        <f t="shared" si="293"/>
        <v>9.41</v>
      </c>
      <c r="L369" s="407">
        <f t="shared" si="293"/>
        <v>5.4355400696864109</v>
      </c>
      <c r="M369" s="407">
        <f t="shared" si="293"/>
        <v>1.2455126678141499</v>
      </c>
      <c r="N369" s="407">
        <f t="shared" si="293"/>
        <v>1.7589118923979734</v>
      </c>
      <c r="O369" s="407">
        <f t="shared" si="293"/>
        <v>0.99317419873943946</v>
      </c>
      <c r="P369" s="407">
        <f t="shared" si="293"/>
        <v>50.11773940345369</v>
      </c>
      <c r="Q369" s="407" t="str">
        <f t="shared" si="293"/>
        <v>-</v>
      </c>
      <c r="R369" s="407" t="str">
        <f t="shared" si="293"/>
        <v>-</v>
      </c>
      <c r="S369" s="407">
        <f t="shared" si="293"/>
        <v>54.347826086956523</v>
      </c>
      <c r="T369" s="407">
        <f t="shared" si="293"/>
        <v>0.49521300538528024</v>
      </c>
      <c r="U369" s="407">
        <f t="shared" si="293"/>
        <v>21.17327377249665</v>
      </c>
      <c r="V369" s="407">
        <f t="shared" si="293"/>
        <v>0.49378507484061646</v>
      </c>
      <c r="W369" s="407">
        <f t="shared" si="293"/>
        <v>29.2512299192</v>
      </c>
      <c r="X369" s="407" t="str">
        <f t="shared" si="293"/>
        <v>-</v>
      </c>
      <c r="Y369" s="407">
        <f t="shared" si="293"/>
        <v>1099.0899999999999</v>
      </c>
      <c r="Z369" s="407">
        <f t="shared" si="293"/>
        <v>6.39</v>
      </c>
      <c r="AA369" s="407">
        <f t="shared" si="293"/>
        <v>0.13420296856966477</v>
      </c>
      <c r="AB369" s="407">
        <f t="shared" si="293"/>
        <v>0.64</v>
      </c>
      <c r="AC369" s="407">
        <f t="shared" si="293"/>
        <v>8888.51</v>
      </c>
      <c r="AD369" s="407">
        <f t="shared" si="293"/>
        <v>0.96380711846986433</v>
      </c>
      <c r="AE369" s="407">
        <f t="shared" si="293"/>
        <v>22.04091573307355</v>
      </c>
      <c r="AF369" s="407">
        <f t="shared" si="293"/>
        <v>16.5</v>
      </c>
      <c r="AG369" s="407">
        <f t="shared" si="293"/>
        <v>17.7</v>
      </c>
      <c r="AH369" s="407" t="str">
        <f t="shared" si="293"/>
        <v>-</v>
      </c>
      <c r="AI369" s="407">
        <f t="shared" si="293"/>
        <v>22.734866374709185</v>
      </c>
      <c r="AJ369" s="407">
        <f t="shared" si="293"/>
        <v>1.8811764466868501</v>
      </c>
      <c r="AK369" s="407">
        <f t="shared" si="293"/>
        <v>38.409999999999997</v>
      </c>
      <c r="AL369" s="407">
        <f t="shared" si="293"/>
        <v>13.44</v>
      </c>
      <c r="AM369" s="407">
        <f t="shared" si="293"/>
        <v>7.3</v>
      </c>
      <c r="AN369" s="407">
        <f t="shared" si="293"/>
        <v>63.13</v>
      </c>
      <c r="AO369" s="407">
        <f t="shared" si="293"/>
        <v>0.44371696267546362</v>
      </c>
      <c r="AP369" s="407">
        <f t="shared" si="293"/>
        <v>77.989999999999995</v>
      </c>
      <c r="AQ369" s="407">
        <f t="shared" si="293"/>
        <v>47.700114585038463</v>
      </c>
      <c r="AR369" s="407">
        <f t="shared" si="293"/>
        <v>3.57</v>
      </c>
      <c r="AS369" s="407">
        <f t="shared" si="293"/>
        <v>0.82166968169682908</v>
      </c>
      <c r="AT369" s="407">
        <f t="shared" si="293"/>
        <v>15.740625898772771</v>
      </c>
      <c r="AU369" s="327"/>
    </row>
    <row r="370" spans="1:47">
      <c r="A370" s="325" t="str">
        <f>'TQoL Indexes'!B131</f>
        <v>Pivka</v>
      </c>
      <c r="B370" s="326">
        <f>'TQoL Indexes'!C131</f>
        <v>91</v>
      </c>
      <c r="C370" s="407">
        <f t="shared" ref="C370:AT370" si="294">IF(C$19&lt;&gt;"yes",C152,C806)</f>
        <v>94.208016309294123</v>
      </c>
      <c r="D370" s="407">
        <f t="shared" si="294"/>
        <v>78.599999999999994</v>
      </c>
      <c r="E370" s="407">
        <f t="shared" si="294"/>
        <v>564.79999999999995</v>
      </c>
      <c r="F370" s="407">
        <f t="shared" si="294"/>
        <v>82.136279926335177</v>
      </c>
      <c r="G370" s="407">
        <f t="shared" si="294"/>
        <v>92.412523020257836</v>
      </c>
      <c r="H370" s="407">
        <f t="shared" si="294"/>
        <v>0.6020599913279624</v>
      </c>
      <c r="I370" s="407">
        <f t="shared" si="294"/>
        <v>92.274539381532165</v>
      </c>
      <c r="J370" s="407">
        <f t="shared" si="294"/>
        <v>80.52617732175743</v>
      </c>
      <c r="K370" s="407">
        <f t="shared" si="294"/>
        <v>53.63</v>
      </c>
      <c r="L370" s="407">
        <f t="shared" si="294"/>
        <v>1.8999130758723459</v>
      </c>
      <c r="M370" s="407">
        <f t="shared" si="294"/>
        <v>1.667452952889954</v>
      </c>
      <c r="N370" s="407">
        <f t="shared" si="294"/>
        <v>1.909020854211156</v>
      </c>
      <c r="O370" s="407">
        <f t="shared" si="294"/>
        <v>3.4292494053874663</v>
      </c>
      <c r="P370" s="407">
        <f t="shared" si="294"/>
        <v>85.272296764009468</v>
      </c>
      <c r="Q370" s="407" t="str">
        <f t="shared" si="294"/>
        <v>-</v>
      </c>
      <c r="R370" s="407" t="str">
        <f t="shared" si="294"/>
        <v>-</v>
      </c>
      <c r="S370" s="407">
        <f t="shared" si="294"/>
        <v>96.088627628306568</v>
      </c>
      <c r="T370" s="407">
        <f t="shared" si="294"/>
        <v>0.6599091032856732</v>
      </c>
      <c r="U370" s="407">
        <f t="shared" si="294"/>
        <v>27.446339395703006</v>
      </c>
      <c r="V370" s="407">
        <f t="shared" si="294"/>
        <v>0.45093201662519544</v>
      </c>
      <c r="W370" s="407">
        <f t="shared" si="294"/>
        <v>47.505661085299998</v>
      </c>
      <c r="X370" s="407" t="str">
        <f t="shared" si="294"/>
        <v>-</v>
      </c>
      <c r="Y370" s="407">
        <f t="shared" si="294"/>
        <v>814.59</v>
      </c>
      <c r="Z370" s="407">
        <f t="shared" si="294"/>
        <v>4.49</v>
      </c>
      <c r="AA370" s="407">
        <f t="shared" si="294"/>
        <v>3.376933294310993E-2</v>
      </c>
      <c r="AB370" s="407">
        <f t="shared" si="294"/>
        <v>0.81</v>
      </c>
      <c r="AC370" s="407">
        <f t="shared" si="294"/>
        <v>10343.39</v>
      </c>
      <c r="AD370" s="407">
        <f t="shared" si="294"/>
        <v>1.0312469798011228</v>
      </c>
      <c r="AE370" s="407">
        <f t="shared" si="294"/>
        <v>31.868574884095946</v>
      </c>
      <c r="AF370" s="407">
        <f t="shared" si="294"/>
        <v>15.8</v>
      </c>
      <c r="AG370" s="407">
        <f t="shared" si="294"/>
        <v>23.61</v>
      </c>
      <c r="AH370" s="407" t="str">
        <f t="shared" si="294"/>
        <v>-</v>
      </c>
      <c r="AI370" s="407">
        <f t="shared" si="294"/>
        <v>7.0874092999489013</v>
      </c>
      <c r="AJ370" s="407">
        <f t="shared" si="294"/>
        <v>1.7339546842018669</v>
      </c>
      <c r="AK370" s="407">
        <f t="shared" si="294"/>
        <v>13.8</v>
      </c>
      <c r="AL370" s="407">
        <f t="shared" si="294"/>
        <v>14.49</v>
      </c>
      <c r="AM370" s="407">
        <f t="shared" si="294"/>
        <v>7.5</v>
      </c>
      <c r="AN370" s="407">
        <f t="shared" si="294"/>
        <v>76.38</v>
      </c>
      <c r="AO370" s="407">
        <f t="shared" si="294"/>
        <v>0.15717989721986575</v>
      </c>
      <c r="AP370" s="407">
        <f t="shared" si="294"/>
        <v>62.92</v>
      </c>
      <c r="AQ370" s="407">
        <f t="shared" si="294"/>
        <v>41.544434857635892</v>
      </c>
      <c r="AR370" s="407">
        <f t="shared" si="294"/>
        <v>3.85</v>
      </c>
      <c r="AS370" s="407">
        <f t="shared" si="294"/>
        <v>0.64981194151975497</v>
      </c>
      <c r="AT370" s="407">
        <f t="shared" si="294"/>
        <v>21.948336639212645</v>
      </c>
      <c r="AU370" s="327"/>
    </row>
    <row r="371" spans="1:47">
      <c r="A371" s="325" t="str">
        <f>'TQoL Indexes'!B132</f>
        <v>Podčetrtek</v>
      </c>
      <c r="B371" s="326">
        <f>'TQoL Indexes'!C132</f>
        <v>92</v>
      </c>
      <c r="C371" s="407">
        <f t="shared" ref="C371:AT371" si="295">IF(C$19&lt;&gt;"yes",C153,C807)</f>
        <v>46.182661434177668</v>
      </c>
      <c r="D371" s="407">
        <f t="shared" si="295"/>
        <v>95.6</v>
      </c>
      <c r="E371" s="407">
        <f t="shared" si="295"/>
        <v>102.2</v>
      </c>
      <c r="F371" s="407">
        <f t="shared" si="295"/>
        <v>0</v>
      </c>
      <c r="G371" s="407">
        <f t="shared" si="295"/>
        <v>85.169895204826929</v>
      </c>
      <c r="H371" s="407">
        <f t="shared" si="295"/>
        <v>0.3010299956639812</v>
      </c>
      <c r="I371" s="407">
        <f t="shared" si="295"/>
        <v>58.51012145748988</v>
      </c>
      <c r="J371" s="407">
        <f t="shared" si="295"/>
        <v>92.378532867577007</v>
      </c>
      <c r="K371" s="407">
        <f t="shared" si="295"/>
        <v>55.91</v>
      </c>
      <c r="L371" s="407">
        <f t="shared" si="295"/>
        <v>1.0403120936280885</v>
      </c>
      <c r="M371" s="407">
        <f t="shared" si="295"/>
        <v>1.5352941200427705</v>
      </c>
      <c r="N371" s="407">
        <f t="shared" si="295"/>
        <v>1.8530895298518655</v>
      </c>
      <c r="O371" s="407">
        <f t="shared" si="295"/>
        <v>0.59690122659780509</v>
      </c>
      <c r="P371" s="407">
        <f t="shared" si="295"/>
        <v>50.523975865354075</v>
      </c>
      <c r="Q371" s="407" t="str">
        <f t="shared" si="295"/>
        <v>-</v>
      </c>
      <c r="R371" s="407" t="str">
        <f t="shared" si="295"/>
        <v>-</v>
      </c>
      <c r="S371" s="407">
        <f t="shared" si="295"/>
        <v>97.15025906735751</v>
      </c>
      <c r="T371" s="407">
        <f t="shared" si="295"/>
        <v>0.78458620656809364</v>
      </c>
      <c r="U371" s="407">
        <f t="shared" si="295"/>
        <v>72.202130356548111</v>
      </c>
      <c r="V371" s="407">
        <f t="shared" si="295"/>
        <v>0.1924764095493969</v>
      </c>
      <c r="W371" s="407">
        <f t="shared" si="295"/>
        <v>66.129755738</v>
      </c>
      <c r="X371" s="407" t="str">
        <f t="shared" si="295"/>
        <v>-</v>
      </c>
      <c r="Y371" s="407">
        <f t="shared" si="295"/>
        <v>915.81</v>
      </c>
      <c r="Z371" s="407">
        <f t="shared" si="295"/>
        <v>5.2</v>
      </c>
      <c r="AA371" s="407">
        <f t="shared" si="295"/>
        <v>0.13992230196878908</v>
      </c>
      <c r="AB371" s="407">
        <f t="shared" si="295"/>
        <v>0.81</v>
      </c>
      <c r="AC371" s="407">
        <f t="shared" si="295"/>
        <v>9855.74</v>
      </c>
      <c r="AD371" s="407">
        <f t="shared" si="295"/>
        <v>0.86234792581657471</v>
      </c>
      <c r="AE371" s="407">
        <f t="shared" si="295"/>
        <v>26.314260819053153</v>
      </c>
      <c r="AF371" s="407">
        <f t="shared" si="295"/>
        <v>12.5</v>
      </c>
      <c r="AG371" s="407">
        <f t="shared" si="295"/>
        <v>19.27</v>
      </c>
      <c r="AH371" s="407" t="str">
        <f t="shared" si="295"/>
        <v>-</v>
      </c>
      <c r="AI371" s="407">
        <f t="shared" si="295"/>
        <v>38.708025196335079</v>
      </c>
      <c r="AJ371" s="407">
        <f t="shared" si="295"/>
        <v>2.0739757415744209</v>
      </c>
      <c r="AK371" s="407">
        <f t="shared" si="295"/>
        <v>12.37</v>
      </c>
      <c r="AL371" s="407">
        <f t="shared" si="295"/>
        <v>15.73</v>
      </c>
      <c r="AM371" s="407">
        <f t="shared" si="295"/>
        <v>7.3</v>
      </c>
      <c r="AN371" s="407">
        <f t="shared" si="295"/>
        <v>70.930000000000007</v>
      </c>
      <c r="AO371" s="407">
        <f t="shared" si="295"/>
        <v>0.45957562752461073</v>
      </c>
      <c r="AP371" s="407">
        <f t="shared" si="295"/>
        <v>58.9</v>
      </c>
      <c r="AQ371" s="407">
        <f t="shared" si="295"/>
        <v>50.718981101068209</v>
      </c>
      <c r="AR371" s="407">
        <f t="shared" si="295"/>
        <v>3.85</v>
      </c>
      <c r="AS371" s="407">
        <f t="shared" si="295"/>
        <v>-0.27326394832711942</v>
      </c>
      <c r="AT371" s="407">
        <f t="shared" si="295"/>
        <v>70.075267628004042</v>
      </c>
      <c r="AU371" s="327"/>
    </row>
    <row r="372" spans="1:47">
      <c r="A372" s="325" t="str">
        <f>'TQoL Indexes'!B133</f>
        <v>Podlehnik</v>
      </c>
      <c r="B372" s="326">
        <f>'TQoL Indexes'!C133</f>
        <v>172</v>
      </c>
      <c r="C372" s="407">
        <f t="shared" ref="C372:AT372" si="296">IF(C$19&lt;&gt;"yes",C154,C808)</f>
        <v>80.599999999999994</v>
      </c>
      <c r="D372" s="407">
        <f t="shared" si="296"/>
        <v>90</v>
      </c>
      <c r="E372" s="407">
        <f t="shared" si="296"/>
        <v>388.9</v>
      </c>
      <c r="F372" s="407">
        <f t="shared" si="296"/>
        <v>12.995416554327313</v>
      </c>
      <c r="G372" s="407">
        <f t="shared" si="296"/>
        <v>73.631706659476947</v>
      </c>
      <c r="H372" s="407">
        <f t="shared" si="296"/>
        <v>0.3010299956639812</v>
      </c>
      <c r="I372" s="407">
        <f t="shared" si="296"/>
        <v>9.1911764705882355</v>
      </c>
      <c r="J372" s="407">
        <f t="shared" si="296"/>
        <v>97.330816931787538</v>
      </c>
      <c r="K372" s="407">
        <f t="shared" si="296"/>
        <v>26.11</v>
      </c>
      <c r="L372" s="407">
        <f t="shared" si="296"/>
        <v>0</v>
      </c>
      <c r="M372" s="407">
        <f t="shared" si="296"/>
        <v>1.5340261060561351</v>
      </c>
      <c r="N372" s="407">
        <f t="shared" si="296"/>
        <v>1.8668778143374989</v>
      </c>
      <c r="O372" s="407">
        <f t="shared" si="296"/>
        <v>1.4966562765655993</v>
      </c>
      <c r="P372" s="407">
        <f t="shared" si="296"/>
        <v>42.140738743596657</v>
      </c>
      <c r="Q372" s="407" t="str">
        <f t="shared" si="296"/>
        <v>-</v>
      </c>
      <c r="R372" s="407" t="str">
        <f t="shared" si="296"/>
        <v>-</v>
      </c>
      <c r="S372" s="407">
        <f t="shared" si="296"/>
        <v>0</v>
      </c>
      <c r="T372" s="407">
        <f t="shared" si="296"/>
        <v>0.48157559614591244</v>
      </c>
      <c r="U372" s="407">
        <f t="shared" si="296"/>
        <v>41.08160375814861</v>
      </c>
      <c r="V372" s="407">
        <f t="shared" si="296"/>
        <v>0.26844662961176868</v>
      </c>
      <c r="W372" s="407">
        <f t="shared" si="296"/>
        <v>50.977434823099998</v>
      </c>
      <c r="X372" s="407" t="str">
        <f t="shared" si="296"/>
        <v>-</v>
      </c>
      <c r="Y372" s="407">
        <f t="shared" si="296"/>
        <v>982.79</v>
      </c>
      <c r="Z372" s="407">
        <f t="shared" si="296"/>
        <v>5.74</v>
      </c>
      <c r="AA372" s="407">
        <f t="shared" si="296"/>
        <v>0.14844283466437075</v>
      </c>
      <c r="AB372" s="407">
        <f t="shared" si="296"/>
        <v>1.76</v>
      </c>
      <c r="AC372" s="407">
        <f t="shared" si="296"/>
        <v>8929.51</v>
      </c>
      <c r="AD372" s="407">
        <f t="shared" si="296"/>
        <v>0.94159134449361537</v>
      </c>
      <c r="AE372" s="407">
        <f t="shared" si="296"/>
        <v>24.26885582349923</v>
      </c>
      <c r="AF372" s="407">
        <f t="shared" si="296"/>
        <v>12.4</v>
      </c>
      <c r="AG372" s="407">
        <f t="shared" si="296"/>
        <v>17.16</v>
      </c>
      <c r="AH372" s="407" t="str">
        <f t="shared" si="296"/>
        <v>-</v>
      </c>
      <c r="AI372" s="407">
        <f t="shared" si="296"/>
        <v>78.804130945390483</v>
      </c>
      <c r="AJ372" s="407">
        <f t="shared" si="296"/>
        <v>1.9991311818946</v>
      </c>
      <c r="AK372" s="407">
        <f t="shared" si="296"/>
        <v>38.479999999999997</v>
      </c>
      <c r="AL372" s="407">
        <f t="shared" si="296"/>
        <v>14.99</v>
      </c>
      <c r="AM372" s="407">
        <f t="shared" si="296"/>
        <v>7.3</v>
      </c>
      <c r="AN372" s="407">
        <f t="shared" si="296"/>
        <v>59.87</v>
      </c>
      <c r="AO372" s="407">
        <f t="shared" si="296"/>
        <v>0.42442125335254272</v>
      </c>
      <c r="AP372" s="407">
        <f t="shared" si="296"/>
        <v>65.63</v>
      </c>
      <c r="AQ372" s="407">
        <f t="shared" si="296"/>
        <v>47.929824561403514</v>
      </c>
      <c r="AR372" s="407">
        <f t="shared" si="296"/>
        <v>3.58</v>
      </c>
      <c r="AS372" s="407">
        <f t="shared" si="296"/>
        <v>0.2039409181373418</v>
      </c>
      <c r="AT372" s="407">
        <f t="shared" si="296"/>
        <v>37.103240341857891</v>
      </c>
      <c r="AU372" s="327"/>
    </row>
    <row r="373" spans="1:47">
      <c r="A373" s="325" t="str">
        <f>'TQoL Indexes'!B134</f>
        <v>Podvelka</v>
      </c>
      <c r="B373" s="326">
        <f>'TQoL Indexes'!C134</f>
        <v>93</v>
      </c>
      <c r="C373" s="407">
        <f t="shared" ref="C373:AT373" si="297">IF(C$19&lt;&gt;"yes",C155,C809)</f>
        <v>64.2</v>
      </c>
      <c r="D373" s="407">
        <f t="shared" si="297"/>
        <v>72.5</v>
      </c>
      <c r="E373" s="407">
        <f t="shared" si="297"/>
        <v>521.4</v>
      </c>
      <c r="F373" s="407">
        <f t="shared" si="297"/>
        <v>0</v>
      </c>
      <c r="G373" s="407">
        <f t="shared" si="297"/>
        <v>76.716738197424888</v>
      </c>
      <c r="H373" s="407">
        <f t="shared" si="297"/>
        <v>0.3010299956639812</v>
      </c>
      <c r="I373" s="407">
        <f t="shared" si="297"/>
        <v>56.048166392993984</v>
      </c>
      <c r="J373" s="407">
        <f t="shared" si="297"/>
        <v>82.13519313304721</v>
      </c>
      <c r="K373" s="407">
        <f t="shared" si="297"/>
        <v>0.15</v>
      </c>
      <c r="L373" s="407">
        <f t="shared" si="297"/>
        <v>41.778319123020708</v>
      </c>
      <c r="M373" s="407">
        <f t="shared" si="297"/>
        <v>1.209515014542631</v>
      </c>
      <c r="N373" s="407">
        <f t="shared" si="297"/>
        <v>1.7275412570285564</v>
      </c>
      <c r="O373" s="407">
        <f t="shared" si="297"/>
        <v>0.895945205479452</v>
      </c>
      <c r="P373" s="407">
        <f t="shared" si="297"/>
        <v>37.231759656652358</v>
      </c>
      <c r="Q373" s="407" t="str">
        <f t="shared" si="297"/>
        <v>-</v>
      </c>
      <c r="R373" s="407" t="str">
        <f t="shared" si="297"/>
        <v>-</v>
      </c>
      <c r="S373" s="407">
        <f t="shared" si="297"/>
        <v>0</v>
      </c>
      <c r="T373" s="407">
        <f t="shared" si="297"/>
        <v>0.50416335202959572</v>
      </c>
      <c r="U373" s="407">
        <f t="shared" si="297"/>
        <v>57.712699391041532</v>
      </c>
      <c r="V373" s="407">
        <f t="shared" si="297"/>
        <v>0.73098519872227352</v>
      </c>
      <c r="W373" s="407">
        <f t="shared" si="297"/>
        <v>42.502093874099998</v>
      </c>
      <c r="X373" s="407" t="str">
        <f t="shared" si="297"/>
        <v>-</v>
      </c>
      <c r="Y373" s="407">
        <f t="shared" si="297"/>
        <v>1048.3</v>
      </c>
      <c r="Z373" s="407">
        <f t="shared" si="297"/>
        <v>4.9000000000000004</v>
      </c>
      <c r="AA373" s="407">
        <f t="shared" si="297"/>
        <v>0.16267216137078408</v>
      </c>
      <c r="AB373" s="407">
        <f t="shared" si="297"/>
        <v>0.38</v>
      </c>
      <c r="AC373" s="407">
        <f t="shared" si="297"/>
        <v>8876.18</v>
      </c>
      <c r="AD373" s="407">
        <f t="shared" si="297"/>
        <v>0.98323373395548352</v>
      </c>
      <c r="AE373" s="407">
        <f t="shared" si="297"/>
        <v>15.938069216757741</v>
      </c>
      <c r="AF373" s="407">
        <f t="shared" si="297"/>
        <v>16.5</v>
      </c>
      <c r="AG373" s="407">
        <f t="shared" si="297"/>
        <v>17.77</v>
      </c>
      <c r="AH373" s="407" t="str">
        <f t="shared" si="297"/>
        <v>-</v>
      </c>
      <c r="AI373" s="407">
        <f t="shared" si="297"/>
        <v>5.3324382384532765</v>
      </c>
      <c r="AJ373" s="407">
        <f t="shared" si="297"/>
        <v>1.7448138133767475</v>
      </c>
      <c r="AK373" s="407">
        <f t="shared" si="297"/>
        <v>73.849999999999994</v>
      </c>
      <c r="AL373" s="407">
        <f t="shared" si="297"/>
        <v>15.59</v>
      </c>
      <c r="AM373" s="407">
        <f t="shared" si="297"/>
        <v>7.3</v>
      </c>
      <c r="AN373" s="407">
        <f t="shared" si="297"/>
        <v>54.86</v>
      </c>
      <c r="AO373" s="407">
        <f t="shared" si="297"/>
        <v>0.44371696267546362</v>
      </c>
      <c r="AP373" s="407">
        <f t="shared" si="297"/>
        <v>65.58</v>
      </c>
      <c r="AQ373" s="407">
        <f t="shared" si="297"/>
        <v>45.883854499042762</v>
      </c>
      <c r="AR373" s="407">
        <f t="shared" si="297"/>
        <v>3.57</v>
      </c>
      <c r="AS373" s="407">
        <f t="shared" si="297"/>
        <v>0.4737739485038292</v>
      </c>
      <c r="AT373" s="407">
        <f t="shared" si="297"/>
        <v>49.953722293087246</v>
      </c>
      <c r="AU373" s="327"/>
    </row>
    <row r="374" spans="1:47">
      <c r="A374" s="325" t="str">
        <f>'TQoL Indexes'!B135</f>
        <v>Poljčane</v>
      </c>
      <c r="B374" s="326">
        <f>'TQoL Indexes'!C135</f>
        <v>200</v>
      </c>
      <c r="C374" s="407">
        <f t="shared" ref="C374:AT374" si="298">IF(C$19&lt;&gt;"yes",C156,C810)</f>
        <v>96.1</v>
      </c>
      <c r="D374" s="407">
        <f t="shared" si="298"/>
        <v>85.7</v>
      </c>
      <c r="E374" s="407">
        <f t="shared" si="298"/>
        <v>373.5</v>
      </c>
      <c r="F374" s="407">
        <f t="shared" si="298"/>
        <v>17.34128674904133</v>
      </c>
      <c r="G374" s="407">
        <f t="shared" si="298"/>
        <v>58.755858542820626</v>
      </c>
      <c r="H374" s="407">
        <f t="shared" si="298"/>
        <v>0.3010299956639812</v>
      </c>
      <c r="I374" s="407">
        <f t="shared" si="298"/>
        <v>51.822033898305087</v>
      </c>
      <c r="J374" s="407">
        <f t="shared" si="298"/>
        <v>64.294844482317842</v>
      </c>
      <c r="K374" s="407">
        <f t="shared" si="298"/>
        <v>27.67</v>
      </c>
      <c r="L374" s="407">
        <f t="shared" si="298"/>
        <v>36.047666335650447</v>
      </c>
      <c r="M374" s="407">
        <f t="shared" si="298"/>
        <v>1.2355284469075489</v>
      </c>
      <c r="N374" s="407">
        <f t="shared" si="298"/>
        <v>1.5865873046717549</v>
      </c>
      <c r="O374" s="407">
        <f t="shared" si="298"/>
        <v>0.81040781648258287</v>
      </c>
      <c r="P374" s="407">
        <f t="shared" si="298"/>
        <v>39.028547081380488</v>
      </c>
      <c r="Q374" s="407" t="str">
        <f t="shared" si="298"/>
        <v>-</v>
      </c>
      <c r="R374" s="407" t="str">
        <f t="shared" si="298"/>
        <v>-</v>
      </c>
      <c r="S374" s="407">
        <f t="shared" si="298"/>
        <v>85.324232081911262</v>
      </c>
      <c r="T374" s="407">
        <f t="shared" si="298"/>
        <v>0.57855351682687628</v>
      </c>
      <c r="U374" s="407">
        <f t="shared" si="298"/>
        <v>82.053667781214202</v>
      </c>
      <c r="V374" s="407">
        <f t="shared" si="298"/>
        <v>-0.11728998294246126</v>
      </c>
      <c r="W374" s="407">
        <f t="shared" si="298"/>
        <v>81.353841676800002</v>
      </c>
      <c r="X374" s="407" t="str">
        <f t="shared" si="298"/>
        <v>-</v>
      </c>
      <c r="Y374" s="407">
        <f t="shared" si="298"/>
        <v>1085.6099999999999</v>
      </c>
      <c r="Z374" s="407">
        <f t="shared" si="298"/>
        <v>5.92</v>
      </c>
      <c r="AA374" s="407">
        <f t="shared" si="298"/>
        <v>0.24884907303720297</v>
      </c>
      <c r="AB374" s="407">
        <f t="shared" si="298"/>
        <v>1.1299999999999999</v>
      </c>
      <c r="AC374" s="407">
        <f t="shared" si="298"/>
        <v>8944.48</v>
      </c>
      <c r="AD374" s="407">
        <f t="shared" si="298"/>
        <v>1.0429541531028605</v>
      </c>
      <c r="AE374" s="407">
        <f t="shared" si="298"/>
        <v>16.413373860182372</v>
      </c>
      <c r="AF374" s="407">
        <f t="shared" si="298"/>
        <v>17.7</v>
      </c>
      <c r="AG374" s="407">
        <f t="shared" si="298"/>
        <v>16.190000000000001</v>
      </c>
      <c r="AH374" s="407" t="str">
        <f t="shared" si="298"/>
        <v>-</v>
      </c>
      <c r="AI374" s="407">
        <f t="shared" si="298"/>
        <v>256.64946474086662</v>
      </c>
      <c r="AJ374" s="407">
        <f t="shared" si="298"/>
        <v>1.8853726730967117</v>
      </c>
      <c r="AK374" s="407">
        <f t="shared" si="298"/>
        <v>38.119999999999997</v>
      </c>
      <c r="AL374" s="407">
        <f t="shared" si="298"/>
        <v>16.190000000000001</v>
      </c>
      <c r="AM374" s="407">
        <f t="shared" si="298"/>
        <v>6.8</v>
      </c>
      <c r="AN374" s="407">
        <f t="shared" si="298"/>
        <v>61.03</v>
      </c>
      <c r="AO374" s="407">
        <f t="shared" si="298"/>
        <v>0.37637931486742965</v>
      </c>
      <c r="AP374" s="407">
        <f t="shared" si="298"/>
        <v>80.69</v>
      </c>
      <c r="AQ374" s="407">
        <f t="shared" si="298"/>
        <v>49.900990099009903</v>
      </c>
      <c r="AR374" s="407">
        <f t="shared" si="298"/>
        <v>3.6</v>
      </c>
      <c r="AS374" s="407">
        <f t="shared" si="298"/>
        <v>0.5136677687285417</v>
      </c>
      <c r="AT374" s="407">
        <f t="shared" si="298"/>
        <v>77.816137564396257</v>
      </c>
      <c r="AU374" s="327"/>
    </row>
    <row r="375" spans="1:47">
      <c r="A375" s="325" t="str">
        <f>'TQoL Indexes'!B136</f>
        <v>Polzela</v>
      </c>
      <c r="B375" s="326">
        <f>'TQoL Indexes'!C136</f>
        <v>173</v>
      </c>
      <c r="C375" s="407">
        <f t="shared" ref="C375:AT375" si="299">IF(C$19&lt;&gt;"yes",C157,C811)</f>
        <v>0</v>
      </c>
      <c r="D375" s="407">
        <f t="shared" si="299"/>
        <v>84.2</v>
      </c>
      <c r="E375" s="407">
        <f t="shared" si="299"/>
        <v>521.4</v>
      </c>
      <c r="F375" s="407">
        <f t="shared" si="299"/>
        <v>0</v>
      </c>
      <c r="G375" s="407">
        <f t="shared" si="299"/>
        <v>97.724762535895735</v>
      </c>
      <c r="H375" s="407">
        <f t="shared" si="299"/>
        <v>0.3010299956639812</v>
      </c>
      <c r="I375" s="407">
        <f t="shared" si="299"/>
        <v>79.16388703580165</v>
      </c>
      <c r="J375" s="407">
        <f t="shared" si="299"/>
        <v>92.666224872984316</v>
      </c>
      <c r="K375" s="407">
        <f t="shared" si="299"/>
        <v>16.91</v>
      </c>
      <c r="L375" s="407">
        <f t="shared" si="299"/>
        <v>1.3569321533923304</v>
      </c>
      <c r="M375" s="407">
        <f t="shared" si="299"/>
        <v>1.4313637641589874</v>
      </c>
      <c r="N375" s="407">
        <f t="shared" si="299"/>
        <v>1.8494194137968993</v>
      </c>
      <c r="O375" s="407">
        <f t="shared" si="299"/>
        <v>1.044372342805997</v>
      </c>
      <c r="P375" s="407">
        <f t="shared" si="299"/>
        <v>78.020764303070465</v>
      </c>
      <c r="Q375" s="407" t="str">
        <f t="shared" si="299"/>
        <v>-</v>
      </c>
      <c r="R375" s="407" t="str">
        <f t="shared" si="299"/>
        <v>-</v>
      </c>
      <c r="S375" s="407">
        <f t="shared" si="299"/>
        <v>0</v>
      </c>
      <c r="T375" s="407">
        <f t="shared" si="299"/>
        <v>0.50940443883953535</v>
      </c>
      <c r="U375" s="407">
        <f t="shared" si="299"/>
        <v>59.232966783858302</v>
      </c>
      <c r="V375" s="407">
        <f t="shared" si="299"/>
        <v>9.4746594806973783E-2</v>
      </c>
      <c r="W375" s="407">
        <f t="shared" si="299"/>
        <v>56.516124520600002</v>
      </c>
      <c r="X375" s="407" t="str">
        <f t="shared" si="299"/>
        <v>-</v>
      </c>
      <c r="Y375" s="407">
        <f t="shared" si="299"/>
        <v>1093.08</v>
      </c>
      <c r="Z375" s="407">
        <f t="shared" si="299"/>
        <v>4.0999999999999996</v>
      </c>
      <c r="AA375" s="407">
        <f t="shared" si="299"/>
        <v>8.9499474190589137E-2</v>
      </c>
      <c r="AB375" s="407">
        <f t="shared" si="299"/>
        <v>0.81</v>
      </c>
      <c r="AC375" s="407">
        <f t="shared" si="299"/>
        <v>9368.2000000000007</v>
      </c>
      <c r="AD375" s="407">
        <f t="shared" si="299"/>
        <v>0.98229797177555378</v>
      </c>
      <c r="AE375" s="407">
        <f t="shared" si="299"/>
        <v>25.103734439834025</v>
      </c>
      <c r="AF375" s="407">
        <f t="shared" si="299"/>
        <v>16.5</v>
      </c>
      <c r="AG375" s="407">
        <f t="shared" si="299"/>
        <v>19.100000000000001</v>
      </c>
      <c r="AH375" s="407" t="str">
        <f t="shared" si="299"/>
        <v>-</v>
      </c>
      <c r="AI375" s="407">
        <f t="shared" si="299"/>
        <v>0</v>
      </c>
      <c r="AJ375" s="407">
        <f t="shared" si="299"/>
        <v>1.9611766440166301</v>
      </c>
      <c r="AK375" s="407">
        <f t="shared" si="299"/>
        <v>8.8800000000000008</v>
      </c>
      <c r="AL375" s="407">
        <f t="shared" si="299"/>
        <v>13.55</v>
      </c>
      <c r="AM375" s="407">
        <f t="shared" si="299"/>
        <v>7.3</v>
      </c>
      <c r="AN375" s="407">
        <f t="shared" si="299"/>
        <v>64.790000000000006</v>
      </c>
      <c r="AO375" s="407">
        <f t="shared" si="299"/>
        <v>0.44371696267546362</v>
      </c>
      <c r="AP375" s="407">
        <f t="shared" si="299"/>
        <v>74.87</v>
      </c>
      <c r="AQ375" s="407">
        <f t="shared" si="299"/>
        <v>49.886104783599087</v>
      </c>
      <c r="AR375" s="407">
        <f t="shared" si="299"/>
        <v>3.57</v>
      </c>
      <c r="AS375" s="407">
        <f t="shared" si="299"/>
        <v>0.94051648493256723</v>
      </c>
      <c r="AT375" s="407">
        <f t="shared" si="299"/>
        <v>56.282005621752106</v>
      </c>
      <c r="AU375" s="327"/>
    </row>
    <row r="376" spans="1:47">
      <c r="A376" s="325" t="str">
        <f>'TQoL Indexes'!B137</f>
        <v>Postojna</v>
      </c>
      <c r="B376" s="326">
        <f>'TQoL Indexes'!C137</f>
        <v>94</v>
      </c>
      <c r="C376" s="407">
        <f t="shared" ref="C376:AT376" si="300">IF(C$19&lt;&gt;"yes",C158,C812)</f>
        <v>86.047525615870939</v>
      </c>
      <c r="D376" s="407">
        <f t="shared" si="300"/>
        <v>95.6</v>
      </c>
      <c r="E376" s="407">
        <f t="shared" si="300"/>
        <v>388.9</v>
      </c>
      <c r="F376" s="407">
        <f t="shared" si="300"/>
        <v>10.981671326498912</v>
      </c>
      <c r="G376" s="407">
        <f t="shared" si="300"/>
        <v>89.919229574401996</v>
      </c>
      <c r="H376" s="407">
        <f t="shared" si="300"/>
        <v>0.3010299956639812</v>
      </c>
      <c r="I376" s="407">
        <f t="shared" si="300"/>
        <v>71.580619539316913</v>
      </c>
      <c r="J376" s="407">
        <f t="shared" si="300"/>
        <v>86.222429325877599</v>
      </c>
      <c r="K376" s="407">
        <f t="shared" si="300"/>
        <v>18.260000000000002</v>
      </c>
      <c r="L376" s="407">
        <f t="shared" si="300"/>
        <v>0</v>
      </c>
      <c r="M376" s="407">
        <f t="shared" si="300"/>
        <v>1.2455126678141499</v>
      </c>
      <c r="N376" s="407">
        <f t="shared" si="300"/>
        <v>1.6493348587121419</v>
      </c>
      <c r="O376" s="407">
        <f t="shared" si="300"/>
        <v>1.4447368421052631</v>
      </c>
      <c r="P376" s="407">
        <f t="shared" si="300"/>
        <v>76.980428704566634</v>
      </c>
      <c r="Q376" s="407" t="str">
        <f t="shared" si="300"/>
        <v>-</v>
      </c>
      <c r="R376" s="407" t="str">
        <f t="shared" si="300"/>
        <v>-</v>
      </c>
      <c r="S376" s="407">
        <f t="shared" si="300"/>
        <v>32.133676092544988</v>
      </c>
      <c r="T376" s="407">
        <f t="shared" si="300"/>
        <v>0.4232027795237025</v>
      </c>
      <c r="U376" s="407">
        <f t="shared" si="300"/>
        <v>46.326659363380998</v>
      </c>
      <c r="V376" s="407">
        <f t="shared" si="300"/>
        <v>-0.15432660432123296</v>
      </c>
      <c r="W376" s="407">
        <f t="shared" si="300"/>
        <v>7.4862197883999997</v>
      </c>
      <c r="X376" s="407" t="str">
        <f t="shared" si="300"/>
        <v>-</v>
      </c>
      <c r="Y376" s="407">
        <f t="shared" si="300"/>
        <v>1031.93</v>
      </c>
      <c r="Z376" s="407">
        <f t="shared" si="300"/>
        <v>5.86</v>
      </c>
      <c r="AA376" s="407">
        <f t="shared" si="300"/>
        <v>3.5314763200984464E-2</v>
      </c>
      <c r="AB376" s="407">
        <f t="shared" si="300"/>
        <v>1.68</v>
      </c>
      <c r="AC376" s="407">
        <f t="shared" si="300"/>
        <v>10287.459999999999</v>
      </c>
      <c r="AD376" s="407">
        <f t="shared" si="300"/>
        <v>0.91239927105006957</v>
      </c>
      <c r="AE376" s="407">
        <f t="shared" si="300"/>
        <v>31.980140186915889</v>
      </c>
      <c r="AF376" s="407">
        <f t="shared" si="300"/>
        <v>12.4</v>
      </c>
      <c r="AG376" s="407">
        <f t="shared" si="300"/>
        <v>19.97</v>
      </c>
      <c r="AH376" s="407" t="str">
        <f t="shared" si="300"/>
        <v>-</v>
      </c>
      <c r="AI376" s="407">
        <f t="shared" si="300"/>
        <v>0</v>
      </c>
      <c r="AJ376" s="407">
        <f t="shared" si="300"/>
        <v>2.0826708648998244</v>
      </c>
      <c r="AK376" s="407">
        <f t="shared" si="300"/>
        <v>20.68</v>
      </c>
      <c r="AL376" s="407">
        <f t="shared" si="300"/>
        <v>14.15</v>
      </c>
      <c r="AM376" s="407">
        <f t="shared" si="300"/>
        <v>7.3</v>
      </c>
      <c r="AN376" s="407">
        <f t="shared" si="300"/>
        <v>66.040000000000006</v>
      </c>
      <c r="AO376" s="407">
        <f t="shared" si="300"/>
        <v>0.42442125335254272</v>
      </c>
      <c r="AP376" s="407">
        <f t="shared" si="300"/>
        <v>68.88</v>
      </c>
      <c r="AQ376" s="407">
        <f t="shared" si="300"/>
        <v>56.874483897605288</v>
      </c>
      <c r="AR376" s="407">
        <f t="shared" si="300"/>
        <v>3.58</v>
      </c>
      <c r="AS376" s="407">
        <f t="shared" si="300"/>
        <v>0.49369925476541726</v>
      </c>
      <c r="AT376" s="407">
        <f t="shared" si="300"/>
        <v>44.735388979818829</v>
      </c>
      <c r="AU376" s="327"/>
    </row>
    <row r="377" spans="1:47">
      <c r="A377" s="325" t="str">
        <f>'TQoL Indexes'!B138</f>
        <v>Prebold</v>
      </c>
      <c r="B377" s="326">
        <f>'TQoL Indexes'!C138</f>
        <v>174</v>
      </c>
      <c r="C377" s="407">
        <f t="shared" ref="C377:AT377" si="301">IF(C$19&lt;&gt;"yes",C159,C813)</f>
        <v>71.444910407929854</v>
      </c>
      <c r="D377" s="407">
        <f t="shared" si="301"/>
        <v>82.6</v>
      </c>
      <c r="E377" s="407">
        <f t="shared" si="301"/>
        <v>102.2</v>
      </c>
      <c r="F377" s="407">
        <f t="shared" si="301"/>
        <v>77.881656804733723</v>
      </c>
      <c r="G377" s="407">
        <f t="shared" si="301"/>
        <v>83.437869822485212</v>
      </c>
      <c r="H377" s="407">
        <f t="shared" si="301"/>
        <v>0.47712125471966244</v>
      </c>
      <c r="I377" s="407">
        <f t="shared" si="301"/>
        <v>82.35792531622586</v>
      </c>
      <c r="J377" s="407">
        <f t="shared" si="301"/>
        <v>95.473372781065095</v>
      </c>
      <c r="K377" s="407">
        <f t="shared" si="301"/>
        <v>61.48</v>
      </c>
      <c r="L377" s="407">
        <f t="shared" si="301"/>
        <v>0</v>
      </c>
      <c r="M377" s="407">
        <f t="shared" si="301"/>
        <v>1.6473829701146199</v>
      </c>
      <c r="N377" s="407">
        <f t="shared" si="301"/>
        <v>1.8948696567452525</v>
      </c>
      <c r="O377" s="407">
        <f t="shared" si="301"/>
        <v>2.6228659644024699</v>
      </c>
      <c r="P377" s="407">
        <f t="shared" si="301"/>
        <v>76.781065088757401</v>
      </c>
      <c r="Q377" s="407" t="str">
        <f t="shared" si="301"/>
        <v>-</v>
      </c>
      <c r="R377" s="407" t="str">
        <f t="shared" si="301"/>
        <v>-</v>
      </c>
      <c r="S377" s="407">
        <f t="shared" si="301"/>
        <v>91.670231620118557</v>
      </c>
      <c r="T377" s="407">
        <f t="shared" si="301"/>
        <v>0.78458620656809364</v>
      </c>
      <c r="U377" s="407">
        <f t="shared" si="301"/>
        <v>69.562785984876797</v>
      </c>
      <c r="V377" s="407">
        <f t="shared" si="301"/>
        <v>2.6818835273835478E-2</v>
      </c>
      <c r="W377" s="407">
        <f t="shared" si="301"/>
        <v>84.868699972200005</v>
      </c>
      <c r="X377" s="407" t="str">
        <f t="shared" si="301"/>
        <v>-</v>
      </c>
      <c r="Y377" s="407">
        <f t="shared" si="301"/>
        <v>861.64</v>
      </c>
      <c r="Z377" s="407">
        <f t="shared" si="301"/>
        <v>5.27</v>
      </c>
      <c r="AA377" s="407">
        <f t="shared" si="301"/>
        <v>0.13389882231314887</v>
      </c>
      <c r="AB377" s="407">
        <f t="shared" si="301"/>
        <v>1.19</v>
      </c>
      <c r="AC377" s="407">
        <f t="shared" si="301"/>
        <v>10213.58</v>
      </c>
      <c r="AD377" s="407">
        <f t="shared" si="301"/>
        <v>0.91449576231317442</v>
      </c>
      <c r="AE377" s="407">
        <f t="shared" si="301"/>
        <v>31.658070887742785</v>
      </c>
      <c r="AF377" s="407">
        <f t="shared" si="301"/>
        <v>12.5</v>
      </c>
      <c r="AG377" s="407">
        <f t="shared" si="301"/>
        <v>22.52</v>
      </c>
      <c r="AH377" s="407" t="str">
        <f t="shared" si="301"/>
        <v>-</v>
      </c>
      <c r="AI377" s="407">
        <f t="shared" si="301"/>
        <v>0</v>
      </c>
      <c r="AJ377" s="407">
        <f t="shared" si="301"/>
        <v>1.9767630998267038</v>
      </c>
      <c r="AK377" s="407">
        <f t="shared" si="301"/>
        <v>8.6999999999999993</v>
      </c>
      <c r="AL377" s="407">
        <f t="shared" si="301"/>
        <v>15.38</v>
      </c>
      <c r="AM377" s="407">
        <f t="shared" si="301"/>
        <v>7.3</v>
      </c>
      <c r="AN377" s="407">
        <f t="shared" si="301"/>
        <v>72.45</v>
      </c>
      <c r="AO377" s="407">
        <f t="shared" si="301"/>
        <v>0.45957562752461073</v>
      </c>
      <c r="AP377" s="407">
        <f t="shared" si="301"/>
        <v>59.52</v>
      </c>
      <c r="AQ377" s="407">
        <f t="shared" si="301"/>
        <v>49.40292275574113</v>
      </c>
      <c r="AR377" s="407">
        <f t="shared" si="301"/>
        <v>3.85</v>
      </c>
      <c r="AS377" s="407">
        <f t="shared" si="301"/>
        <v>0.37636431872810955</v>
      </c>
      <c r="AT377" s="407">
        <f t="shared" si="301"/>
        <v>67.07699620908204</v>
      </c>
      <c r="AU377" s="327"/>
    </row>
    <row r="378" spans="1:47">
      <c r="A378" s="325" t="str">
        <f>'TQoL Indexes'!B139</f>
        <v>Preddvor</v>
      </c>
      <c r="B378" s="326">
        <f>'TQoL Indexes'!C139</f>
        <v>95</v>
      </c>
      <c r="C378" s="407">
        <f t="shared" ref="C378:AT378" si="302">IF(C$19&lt;&gt;"yes",C160,C814)</f>
        <v>90.65726517250063</v>
      </c>
      <c r="D378" s="407">
        <f t="shared" si="302"/>
        <v>81.900000000000006</v>
      </c>
      <c r="E378" s="407">
        <f t="shared" si="302"/>
        <v>388.9</v>
      </c>
      <c r="F378" s="407">
        <f t="shared" si="302"/>
        <v>20.655430711610485</v>
      </c>
      <c r="G378" s="407">
        <f t="shared" si="302"/>
        <v>96.217228464419478</v>
      </c>
      <c r="H378" s="407">
        <f t="shared" si="302"/>
        <v>0.3010299956639812</v>
      </c>
      <c r="I378" s="407">
        <f t="shared" si="302"/>
        <v>71.661863592699319</v>
      </c>
      <c r="J378" s="407">
        <f t="shared" si="302"/>
        <v>98.951310861423224</v>
      </c>
      <c r="K378" s="407">
        <f t="shared" si="302"/>
        <v>40.26</v>
      </c>
      <c r="L378" s="407">
        <f t="shared" si="302"/>
        <v>0</v>
      </c>
      <c r="M378" s="407">
        <f t="shared" si="302"/>
        <v>1.3783979009481377</v>
      </c>
      <c r="N378" s="407">
        <f t="shared" si="302"/>
        <v>2.0374264979406238</v>
      </c>
      <c r="O378" s="407">
        <f t="shared" si="302"/>
        <v>1.1094859359844811</v>
      </c>
      <c r="P378" s="407">
        <f t="shared" si="302"/>
        <v>85.468164794007492</v>
      </c>
      <c r="Q378" s="407" t="str">
        <f t="shared" si="302"/>
        <v>-</v>
      </c>
      <c r="R378" s="407" t="str">
        <f t="shared" si="302"/>
        <v>-</v>
      </c>
      <c r="S378" s="407">
        <f t="shared" si="302"/>
        <v>19.512195121951219</v>
      </c>
      <c r="T378" s="407">
        <f t="shared" si="302"/>
        <v>0.4232027795237025</v>
      </c>
      <c r="U378" s="407">
        <f t="shared" si="302"/>
        <v>64.17693835983799</v>
      </c>
      <c r="V378" s="407">
        <f t="shared" si="302"/>
        <v>-0.10577413070328227</v>
      </c>
      <c r="W378" s="407">
        <f t="shared" si="302"/>
        <v>23.517506891899998</v>
      </c>
      <c r="X378" s="407" t="str">
        <f t="shared" si="302"/>
        <v>-</v>
      </c>
      <c r="Y378" s="407">
        <f t="shared" si="302"/>
        <v>989.05</v>
      </c>
      <c r="Z378" s="407">
        <f t="shared" si="302"/>
        <v>6.16</v>
      </c>
      <c r="AA378" s="407">
        <f t="shared" si="302"/>
        <v>4.2911088225263412E-2</v>
      </c>
      <c r="AB378" s="407">
        <f t="shared" si="302"/>
        <v>1.1599999999999999</v>
      </c>
      <c r="AC378" s="407">
        <f t="shared" si="302"/>
        <v>10365.24</v>
      </c>
      <c r="AD378" s="407">
        <f t="shared" si="302"/>
        <v>0.90582226013188372</v>
      </c>
      <c r="AE378" s="407">
        <f t="shared" si="302"/>
        <v>31.439525967235969</v>
      </c>
      <c r="AF378" s="407">
        <f t="shared" si="302"/>
        <v>12.4</v>
      </c>
      <c r="AG378" s="407">
        <f t="shared" si="302"/>
        <v>22.48</v>
      </c>
      <c r="AH378" s="407" t="str">
        <f t="shared" si="302"/>
        <v>-</v>
      </c>
      <c r="AI378" s="407">
        <f t="shared" si="302"/>
        <v>104.27758709422011</v>
      </c>
      <c r="AJ378" s="407">
        <f t="shared" si="302"/>
        <v>2.0537281300073427</v>
      </c>
      <c r="AK378" s="407">
        <f t="shared" si="302"/>
        <v>27.94</v>
      </c>
      <c r="AL378" s="407">
        <f t="shared" si="302"/>
        <v>14.01</v>
      </c>
      <c r="AM378" s="407">
        <f t="shared" si="302"/>
        <v>7.3</v>
      </c>
      <c r="AN378" s="407">
        <f t="shared" si="302"/>
        <v>63.89</v>
      </c>
      <c r="AO378" s="407">
        <f t="shared" si="302"/>
        <v>0.42442125335254272</v>
      </c>
      <c r="AP378" s="407">
        <f t="shared" si="302"/>
        <v>64.86</v>
      </c>
      <c r="AQ378" s="407">
        <f t="shared" si="302"/>
        <v>59.608776103621466</v>
      </c>
      <c r="AR378" s="407">
        <f t="shared" si="302"/>
        <v>3.58</v>
      </c>
      <c r="AS378" s="407">
        <f t="shared" si="302"/>
        <v>0.6764967427755767</v>
      </c>
      <c r="AT378" s="407">
        <f t="shared" si="302"/>
        <v>61.604548534262186</v>
      </c>
      <c r="AU378" s="327"/>
    </row>
    <row r="379" spans="1:47">
      <c r="A379" s="325" t="str">
        <f>'TQoL Indexes'!B140</f>
        <v>Prevalje</v>
      </c>
      <c r="B379" s="326">
        <f>'TQoL Indexes'!C140</f>
        <v>175</v>
      </c>
      <c r="C379" s="407">
        <f t="shared" ref="C379:AT379" si="303">IF(C$19&lt;&gt;"yes",C161,C815)</f>
        <v>78.900000000000006</v>
      </c>
      <c r="D379" s="407">
        <f t="shared" si="303"/>
        <v>103.9</v>
      </c>
      <c r="E379" s="407">
        <f t="shared" si="303"/>
        <v>338.29999999999995</v>
      </c>
      <c r="F379" s="407">
        <f t="shared" si="303"/>
        <v>7.4451410658307209</v>
      </c>
      <c r="G379" s="407">
        <f t="shared" si="303"/>
        <v>94.278996865203752</v>
      </c>
      <c r="H379" s="407">
        <f t="shared" si="303"/>
        <v>0.3010299956639812</v>
      </c>
      <c r="I379" s="407">
        <f t="shared" si="303"/>
        <v>91.034296516338102</v>
      </c>
      <c r="J379" s="407">
        <f t="shared" si="303"/>
        <v>88.923719958202724</v>
      </c>
      <c r="K379" s="407">
        <f t="shared" si="303"/>
        <v>15.01</v>
      </c>
      <c r="L379" s="407">
        <f t="shared" si="303"/>
        <v>10.526315789473683</v>
      </c>
      <c r="M379" s="407">
        <f t="shared" si="303"/>
        <v>1.2648178230095364</v>
      </c>
      <c r="N379" s="407">
        <f t="shared" si="303"/>
        <v>1.6222140229662954</v>
      </c>
      <c r="O379" s="407">
        <f t="shared" si="303"/>
        <v>0.308739406779661</v>
      </c>
      <c r="P379" s="407">
        <f t="shared" si="303"/>
        <v>76.044932079414835</v>
      </c>
      <c r="Q379" s="407" t="str">
        <f t="shared" si="303"/>
        <v>-</v>
      </c>
      <c r="R379" s="407" t="str">
        <f t="shared" si="303"/>
        <v>-</v>
      </c>
      <c r="S379" s="407">
        <f t="shared" si="303"/>
        <v>54.097917230186638</v>
      </c>
      <c r="T379" s="407">
        <f t="shared" si="303"/>
        <v>0.62622172227286044</v>
      </c>
      <c r="U379" s="407">
        <f t="shared" si="303"/>
        <v>82.661160524525002</v>
      </c>
      <c r="V379" s="407">
        <f t="shared" si="303"/>
        <v>-0.44183690291749289</v>
      </c>
      <c r="W379" s="407">
        <f t="shared" si="303"/>
        <v>71.933955470900003</v>
      </c>
      <c r="X379" s="407" t="str">
        <f t="shared" si="303"/>
        <v>-</v>
      </c>
      <c r="Y379" s="407">
        <f t="shared" si="303"/>
        <v>856.97</v>
      </c>
      <c r="Z379" s="407">
        <f t="shared" si="303"/>
        <v>4.4800000000000004</v>
      </c>
      <c r="AA379" s="407">
        <f t="shared" si="303"/>
        <v>6.4626321377371565E-2</v>
      </c>
      <c r="AB379" s="407">
        <f t="shared" si="303"/>
        <v>1.71</v>
      </c>
      <c r="AC379" s="407">
        <f t="shared" si="303"/>
        <v>10700.06</v>
      </c>
      <c r="AD379" s="407">
        <f t="shared" si="303"/>
        <v>0.77842213421085904</v>
      </c>
      <c r="AE379" s="407">
        <f t="shared" si="303"/>
        <v>39.393939393939391</v>
      </c>
      <c r="AF379" s="407">
        <f t="shared" si="303"/>
        <v>9.1999999999999993</v>
      </c>
      <c r="AG379" s="407">
        <f t="shared" si="303"/>
        <v>18.760000000000002</v>
      </c>
      <c r="AH379" s="407" t="str">
        <f t="shared" si="303"/>
        <v>-</v>
      </c>
      <c r="AI379" s="407">
        <f t="shared" si="303"/>
        <v>0</v>
      </c>
      <c r="AJ379" s="407">
        <f t="shared" si="303"/>
        <v>2.3044610181914735</v>
      </c>
      <c r="AK379" s="407">
        <f t="shared" si="303"/>
        <v>16.420000000000002</v>
      </c>
      <c r="AL379" s="407">
        <f t="shared" si="303"/>
        <v>11.37</v>
      </c>
      <c r="AM379" s="407">
        <f t="shared" si="303"/>
        <v>7.6</v>
      </c>
      <c r="AN379" s="407">
        <f t="shared" si="303"/>
        <v>68.77</v>
      </c>
      <c r="AO379" s="407">
        <f t="shared" si="303"/>
        <v>0.32721324226603643</v>
      </c>
      <c r="AP379" s="407">
        <f t="shared" si="303"/>
        <v>72.489999999999995</v>
      </c>
      <c r="AQ379" s="407">
        <f t="shared" si="303"/>
        <v>59.294871794871796</v>
      </c>
      <c r="AR379" s="407">
        <f t="shared" si="303"/>
        <v>3.78</v>
      </c>
      <c r="AS379" s="407">
        <f t="shared" si="303"/>
        <v>0.65947098025719153</v>
      </c>
      <c r="AT379" s="407">
        <f t="shared" si="303"/>
        <v>68.420947647345074</v>
      </c>
      <c r="AU379" s="327"/>
    </row>
    <row r="380" spans="1:47">
      <c r="A380" s="325" t="str">
        <f>'TQoL Indexes'!B141</f>
        <v>Ptuj</v>
      </c>
      <c r="B380" s="326">
        <f>'TQoL Indexes'!C141</f>
        <v>96</v>
      </c>
      <c r="C380" s="407">
        <f t="shared" ref="C380:AT380" si="304">IF(C$19&lt;&gt;"yes",C162,C816)</f>
        <v>86.370081531371852</v>
      </c>
      <c r="D380" s="407">
        <f t="shared" si="304"/>
        <v>91.3</v>
      </c>
      <c r="E380" s="407">
        <f t="shared" si="304"/>
        <v>373.5</v>
      </c>
      <c r="F380" s="407">
        <f t="shared" si="304"/>
        <v>78.344505974934421</v>
      </c>
      <c r="G380" s="407">
        <f t="shared" si="304"/>
        <v>87.86068201690469</v>
      </c>
      <c r="H380" s="407">
        <f t="shared" si="304"/>
        <v>0.3010299956639812</v>
      </c>
      <c r="I380" s="407">
        <f t="shared" si="304"/>
        <v>82.466782206816873</v>
      </c>
      <c r="J380" s="407">
        <f t="shared" si="304"/>
        <v>93.034100845234619</v>
      </c>
      <c r="K380" s="407">
        <f t="shared" si="304"/>
        <v>15.43</v>
      </c>
      <c r="L380" s="407">
        <f t="shared" si="304"/>
        <v>4.542151162790697</v>
      </c>
      <c r="M380" s="407">
        <f t="shared" si="304"/>
        <v>1.414973347970818</v>
      </c>
      <c r="N380" s="407">
        <f t="shared" si="304"/>
        <v>1.7888751157754168</v>
      </c>
      <c r="O380" s="407">
        <f t="shared" si="304"/>
        <v>2.4012886220530096</v>
      </c>
      <c r="P380" s="407">
        <f t="shared" si="304"/>
        <v>72.952491984844073</v>
      </c>
      <c r="Q380" s="407" t="str">
        <f t="shared" si="304"/>
        <v>-</v>
      </c>
      <c r="R380" s="407" t="str">
        <f t="shared" si="304"/>
        <v>-</v>
      </c>
      <c r="S380" s="407">
        <f t="shared" si="304"/>
        <v>14.67997651203758</v>
      </c>
      <c r="T380" s="407">
        <f t="shared" si="304"/>
        <v>0.91850883251046389</v>
      </c>
      <c r="U380" s="407">
        <f t="shared" si="304"/>
        <v>62.770855129916171</v>
      </c>
      <c r="V380" s="407">
        <f t="shared" si="304"/>
        <v>-9.3384835492827611E-2</v>
      </c>
      <c r="W380" s="407">
        <f t="shared" si="304"/>
        <v>26.073289058699999</v>
      </c>
      <c r="X380" s="407" t="str">
        <f t="shared" si="304"/>
        <v>-</v>
      </c>
      <c r="Y380" s="407">
        <f t="shared" si="304"/>
        <v>991.6</v>
      </c>
      <c r="Z380" s="407">
        <f t="shared" si="304"/>
        <v>4.8600000000000003</v>
      </c>
      <c r="AA380" s="407">
        <f t="shared" si="304"/>
        <v>0</v>
      </c>
      <c r="AB380" s="407">
        <f t="shared" si="304"/>
        <v>1.97</v>
      </c>
      <c r="AC380" s="407">
        <f t="shared" si="304"/>
        <v>9936.8799999999992</v>
      </c>
      <c r="AD380" s="407">
        <f t="shared" si="304"/>
        <v>0.9139377399562485</v>
      </c>
      <c r="AE380" s="407">
        <f t="shared" si="304"/>
        <v>24.728555917481</v>
      </c>
      <c r="AF380" s="407">
        <f t="shared" si="304"/>
        <v>17.7</v>
      </c>
      <c r="AG380" s="407">
        <f t="shared" si="304"/>
        <v>22.25</v>
      </c>
      <c r="AH380" s="407" t="str">
        <f t="shared" si="304"/>
        <v>-</v>
      </c>
      <c r="AI380" s="407">
        <f t="shared" si="304"/>
        <v>0.41808847224256629</v>
      </c>
      <c r="AJ380" s="407">
        <f t="shared" si="304"/>
        <v>1.9181044824686753</v>
      </c>
      <c r="AK380" s="407">
        <f t="shared" si="304"/>
        <v>10.99</v>
      </c>
      <c r="AL380" s="407">
        <f t="shared" si="304"/>
        <v>15.09</v>
      </c>
      <c r="AM380" s="407">
        <f t="shared" si="304"/>
        <v>6.8</v>
      </c>
      <c r="AN380" s="407">
        <f t="shared" si="304"/>
        <v>63.14</v>
      </c>
      <c r="AO380" s="407">
        <f t="shared" si="304"/>
        <v>0.37637931486742965</v>
      </c>
      <c r="AP380" s="407">
        <f t="shared" si="304"/>
        <v>74.09</v>
      </c>
      <c r="AQ380" s="407">
        <f t="shared" si="304"/>
        <v>55.746807329261514</v>
      </c>
      <c r="AR380" s="407">
        <f t="shared" si="304"/>
        <v>3.6</v>
      </c>
      <c r="AS380" s="407">
        <f t="shared" si="304"/>
        <v>-0.25880184543106666</v>
      </c>
      <c r="AT380" s="407">
        <f t="shared" si="304"/>
        <v>59.757188507993249</v>
      </c>
      <c r="AU380" s="327"/>
    </row>
    <row r="381" spans="1:47">
      <c r="A381" s="325" t="str">
        <f>'TQoL Indexes'!B142</f>
        <v>Puconci</v>
      </c>
      <c r="B381" s="326">
        <f>'TQoL Indexes'!C142</f>
        <v>97</v>
      </c>
      <c r="C381" s="407">
        <f t="shared" ref="C381:AT381" si="305">IF(C$19&lt;&gt;"yes",C163,C817)</f>
        <v>86.930260282137894</v>
      </c>
      <c r="D381" s="407">
        <f t="shared" si="305"/>
        <v>84.3</v>
      </c>
      <c r="E381" s="407">
        <f t="shared" si="305"/>
        <v>521.4</v>
      </c>
      <c r="F381" s="407">
        <f t="shared" si="305"/>
        <v>94.921322121388727</v>
      </c>
      <c r="G381" s="407">
        <f t="shared" si="305"/>
        <v>97.739572058945967</v>
      </c>
      <c r="H381" s="407">
        <f t="shared" si="305"/>
        <v>0.6020599913279624</v>
      </c>
      <c r="I381" s="407">
        <f t="shared" si="305"/>
        <v>95.93638104754767</v>
      </c>
      <c r="J381" s="407">
        <f t="shared" si="305"/>
        <v>95.362584297727082</v>
      </c>
      <c r="K381" s="407">
        <f t="shared" si="305"/>
        <v>49.44</v>
      </c>
      <c r="L381" s="407">
        <f t="shared" si="305"/>
        <v>9.9840255591054309E-3</v>
      </c>
      <c r="M381" s="407">
        <f t="shared" si="305"/>
        <v>1.7058637122839193</v>
      </c>
      <c r="N381" s="407">
        <f t="shared" si="305"/>
        <v>2.1467480136306398</v>
      </c>
      <c r="O381" s="407">
        <f t="shared" si="305"/>
        <v>3.9645371467253345</v>
      </c>
      <c r="P381" s="407">
        <f t="shared" si="305"/>
        <v>85.047040213137961</v>
      </c>
      <c r="Q381" s="407" t="str">
        <f t="shared" si="305"/>
        <v>-</v>
      </c>
      <c r="R381" s="407" t="str">
        <f t="shared" si="305"/>
        <v>-</v>
      </c>
      <c r="S381" s="407">
        <f t="shared" si="305"/>
        <v>68.250650514012719</v>
      </c>
      <c r="T381" s="407">
        <f t="shared" si="305"/>
        <v>0.50416335202959572</v>
      </c>
      <c r="U381" s="407">
        <f t="shared" si="305"/>
        <v>27.624003905557998</v>
      </c>
      <c r="V381" s="407">
        <f t="shared" si="305"/>
        <v>-5.1813799519952568E-2</v>
      </c>
      <c r="W381" s="407">
        <f t="shared" si="305"/>
        <v>24.9612008428</v>
      </c>
      <c r="X381" s="407" t="str">
        <f t="shared" si="305"/>
        <v>-</v>
      </c>
      <c r="Y381" s="407">
        <f t="shared" si="305"/>
        <v>948.22</v>
      </c>
      <c r="Z381" s="407">
        <f t="shared" si="305"/>
        <v>4.83</v>
      </c>
      <c r="AA381" s="407">
        <f t="shared" si="305"/>
        <v>5.9973097781852135E-2</v>
      </c>
      <c r="AB381" s="407">
        <f t="shared" si="305"/>
        <v>0.5</v>
      </c>
      <c r="AC381" s="407">
        <f t="shared" si="305"/>
        <v>10201.969999999999</v>
      </c>
      <c r="AD381" s="407">
        <f t="shared" si="305"/>
        <v>0.96949990502680561</v>
      </c>
      <c r="AE381" s="407">
        <f t="shared" si="305"/>
        <v>30.571235041770151</v>
      </c>
      <c r="AF381" s="407">
        <f t="shared" si="305"/>
        <v>16.5</v>
      </c>
      <c r="AG381" s="407">
        <f t="shared" si="305"/>
        <v>22.38</v>
      </c>
      <c r="AH381" s="407" t="str">
        <f t="shared" si="305"/>
        <v>-</v>
      </c>
      <c r="AI381" s="407">
        <f t="shared" si="305"/>
        <v>81.207494365469103</v>
      </c>
      <c r="AJ381" s="407">
        <f t="shared" si="305"/>
        <v>1.9733720673877904</v>
      </c>
      <c r="AK381" s="407">
        <f t="shared" si="305"/>
        <v>24.16</v>
      </c>
      <c r="AL381" s="407">
        <f t="shared" si="305"/>
        <v>15.43</v>
      </c>
      <c r="AM381" s="407">
        <f t="shared" si="305"/>
        <v>7.3</v>
      </c>
      <c r="AN381" s="407">
        <f t="shared" si="305"/>
        <v>64.069999999999993</v>
      </c>
      <c r="AO381" s="407">
        <f t="shared" si="305"/>
        <v>0.44371696267546362</v>
      </c>
      <c r="AP381" s="407">
        <f t="shared" si="305"/>
        <v>64.88</v>
      </c>
      <c r="AQ381" s="407">
        <f t="shared" si="305"/>
        <v>51.67986304301305</v>
      </c>
      <c r="AR381" s="407">
        <f t="shared" si="305"/>
        <v>3.57</v>
      </c>
      <c r="AS381" s="407">
        <f t="shared" si="305"/>
        <v>0.94925452967168722</v>
      </c>
      <c r="AT381" s="407">
        <f t="shared" si="305"/>
        <v>20.916935900664818</v>
      </c>
      <c r="AU381" s="327"/>
    </row>
    <row r="382" spans="1:47">
      <c r="A382" s="325" t="str">
        <f>'TQoL Indexes'!B143</f>
        <v>Rače - Fram</v>
      </c>
      <c r="B382" s="326">
        <f>'TQoL Indexes'!C143</f>
        <v>98</v>
      </c>
      <c r="C382" s="407">
        <f t="shared" ref="C382:AT382" si="306">IF(C$19&lt;&gt;"yes",C164,C818)</f>
        <v>77.715163934426229</v>
      </c>
      <c r="D382" s="407">
        <f t="shared" si="306"/>
        <v>97.8</v>
      </c>
      <c r="E382" s="407">
        <f t="shared" si="306"/>
        <v>416.1</v>
      </c>
      <c r="F382" s="407">
        <f t="shared" si="306"/>
        <v>24.987380111055021</v>
      </c>
      <c r="G382" s="407">
        <f t="shared" si="306"/>
        <v>54.972236244321046</v>
      </c>
      <c r="H382" s="407">
        <f t="shared" si="306"/>
        <v>0.3010299956639812</v>
      </c>
      <c r="I382" s="407">
        <f t="shared" si="306"/>
        <v>33.735545500251384</v>
      </c>
      <c r="J382" s="407">
        <f t="shared" si="306"/>
        <v>82.567726737338049</v>
      </c>
      <c r="K382" s="407">
        <f t="shared" si="306"/>
        <v>39.22</v>
      </c>
      <c r="L382" s="407">
        <f t="shared" si="306"/>
        <v>7.4537037037037042</v>
      </c>
      <c r="M382" s="407">
        <f t="shared" si="306"/>
        <v>1.3384564936046048</v>
      </c>
      <c r="N382" s="407">
        <f t="shared" si="306"/>
        <v>1.6989700043360187</v>
      </c>
      <c r="O382" s="407">
        <f t="shared" si="306"/>
        <v>0.9018938747653984</v>
      </c>
      <c r="P382" s="407">
        <f t="shared" si="306"/>
        <v>17.751977115934714</v>
      </c>
      <c r="Q382" s="407" t="str">
        <f t="shared" si="306"/>
        <v>-</v>
      </c>
      <c r="R382" s="407" t="str">
        <f t="shared" si="306"/>
        <v>-</v>
      </c>
      <c r="S382" s="407">
        <f t="shared" si="306"/>
        <v>16.972165648336727</v>
      </c>
      <c r="T382" s="407">
        <f t="shared" si="306"/>
        <v>0.61392933084322721</v>
      </c>
      <c r="U382" s="407">
        <f t="shared" si="306"/>
        <v>37.811348357226002</v>
      </c>
      <c r="V382" s="407">
        <f t="shared" si="306"/>
        <v>0.10966364438123322</v>
      </c>
      <c r="W382" s="407">
        <f t="shared" si="306"/>
        <v>69.383033363099997</v>
      </c>
      <c r="X382" s="407" t="str">
        <f t="shared" si="306"/>
        <v>-</v>
      </c>
      <c r="Y382" s="407">
        <f t="shared" si="306"/>
        <v>1097.97</v>
      </c>
      <c r="Z382" s="407">
        <f t="shared" si="306"/>
        <v>6.75</v>
      </c>
      <c r="AA382" s="407">
        <f t="shared" si="306"/>
        <v>3.7540669058146327E-2</v>
      </c>
      <c r="AB382" s="407">
        <f t="shared" si="306"/>
        <v>1.38</v>
      </c>
      <c r="AC382" s="407">
        <f t="shared" si="306"/>
        <v>8528.24</v>
      </c>
      <c r="AD382" s="407">
        <f t="shared" si="306"/>
        <v>1.1248875213421317</v>
      </c>
      <c r="AE382" s="407">
        <f t="shared" si="306"/>
        <v>19.819277108433734</v>
      </c>
      <c r="AF382" s="407">
        <f t="shared" si="306"/>
        <v>15.1</v>
      </c>
      <c r="AG382" s="407">
        <f t="shared" si="306"/>
        <v>17.649999999999999</v>
      </c>
      <c r="AH382" s="407" t="str">
        <f t="shared" si="306"/>
        <v>-</v>
      </c>
      <c r="AI382" s="407">
        <f t="shared" si="306"/>
        <v>37.280670948115599</v>
      </c>
      <c r="AJ382" s="407">
        <f t="shared" si="306"/>
        <v>2.0061855891668339</v>
      </c>
      <c r="AK382" s="407">
        <f t="shared" si="306"/>
        <v>28.98</v>
      </c>
      <c r="AL382" s="407">
        <f t="shared" si="306"/>
        <v>15.29</v>
      </c>
      <c r="AM382" s="407">
        <f t="shared" si="306"/>
        <v>6.9</v>
      </c>
      <c r="AN382" s="407">
        <f t="shared" si="306"/>
        <v>59.14</v>
      </c>
      <c r="AO382" s="407">
        <f t="shared" si="306"/>
        <v>0.31951798866635717</v>
      </c>
      <c r="AP382" s="407">
        <f t="shared" si="306"/>
        <v>80.5</v>
      </c>
      <c r="AQ382" s="407">
        <f t="shared" si="306"/>
        <v>50.282706180542014</v>
      </c>
      <c r="AR382" s="407">
        <f t="shared" si="306"/>
        <v>3.72</v>
      </c>
      <c r="AS382" s="407">
        <f t="shared" si="306"/>
        <v>0.92363336006109042</v>
      </c>
      <c r="AT382" s="407">
        <f t="shared" si="306"/>
        <v>34.369067620143497</v>
      </c>
      <c r="AU382" s="327"/>
    </row>
    <row r="383" spans="1:47">
      <c r="A383" s="325" t="str">
        <f>'TQoL Indexes'!B144</f>
        <v>Radeče</v>
      </c>
      <c r="B383" s="326">
        <f>'TQoL Indexes'!C144</f>
        <v>99</v>
      </c>
      <c r="C383" s="407">
        <f t="shared" ref="C383:AT383" si="307">IF(C$19&lt;&gt;"yes",C165,C819)</f>
        <v>89.422172030867685</v>
      </c>
      <c r="D383" s="407">
        <f t="shared" si="307"/>
        <v>95.8</v>
      </c>
      <c r="E383" s="407">
        <f t="shared" si="307"/>
        <v>521.4</v>
      </c>
      <c r="F383" s="407">
        <f t="shared" si="307"/>
        <v>6.3686154629983449E-2</v>
      </c>
      <c r="G383" s="407">
        <f t="shared" si="307"/>
        <v>97.847407973506563</v>
      </c>
      <c r="H383" s="407">
        <f t="shared" si="307"/>
        <v>0.3010299956639812</v>
      </c>
      <c r="I383" s="407">
        <f t="shared" si="307"/>
        <v>47.525145579671786</v>
      </c>
      <c r="J383" s="407">
        <f t="shared" si="307"/>
        <v>97.52897720035665</v>
      </c>
      <c r="K383" s="407">
        <f t="shared" si="307"/>
        <v>44.69</v>
      </c>
      <c r="L383" s="407">
        <f t="shared" si="307"/>
        <v>0.26684456304202797</v>
      </c>
      <c r="M383" s="407">
        <f t="shared" si="307"/>
        <v>1.2600713879850747</v>
      </c>
      <c r="N383" s="407">
        <f t="shared" si="307"/>
        <v>1.6954816764901974</v>
      </c>
      <c r="O383" s="407">
        <f t="shared" si="307"/>
        <v>0.95137104252218829</v>
      </c>
      <c r="P383" s="407">
        <f t="shared" si="307"/>
        <v>77.340466182651895</v>
      </c>
      <c r="Q383" s="407" t="str">
        <f t="shared" si="307"/>
        <v>-</v>
      </c>
      <c r="R383" s="407" t="str">
        <f t="shared" si="307"/>
        <v>-</v>
      </c>
      <c r="S383" s="407">
        <f t="shared" si="307"/>
        <v>13.453518094981838</v>
      </c>
      <c r="T383" s="407">
        <f t="shared" si="307"/>
        <v>0.49521300538528024</v>
      </c>
      <c r="U383" s="407">
        <f t="shared" si="307"/>
        <v>34.471717533468002</v>
      </c>
      <c r="V383" s="407">
        <f t="shared" si="307"/>
        <v>-8.5478499313254765E-3</v>
      </c>
      <c r="W383" s="407">
        <f t="shared" si="307"/>
        <v>70.744791629299996</v>
      </c>
      <c r="X383" s="407" t="str">
        <f t="shared" si="307"/>
        <v>-</v>
      </c>
      <c r="Y383" s="407">
        <f t="shared" si="307"/>
        <v>994.39</v>
      </c>
      <c r="Z383" s="407">
        <f t="shared" si="307"/>
        <v>5.9</v>
      </c>
      <c r="AA383" s="407">
        <f t="shared" si="307"/>
        <v>4.1911148365465209E-2</v>
      </c>
      <c r="AB383" s="407">
        <f t="shared" si="307"/>
        <v>0.54</v>
      </c>
      <c r="AC383" s="407">
        <f t="shared" si="307"/>
        <v>9860.5400000000009</v>
      </c>
      <c r="AD383" s="407">
        <f t="shared" si="307"/>
        <v>0.92819685947949249</v>
      </c>
      <c r="AE383" s="407">
        <f t="shared" si="307"/>
        <v>33.574091332712023</v>
      </c>
      <c r="AF383" s="407">
        <f t="shared" si="307"/>
        <v>16.5</v>
      </c>
      <c r="AG383" s="407">
        <f t="shared" si="307"/>
        <v>23.34</v>
      </c>
      <c r="AH383" s="407" t="str">
        <f t="shared" si="307"/>
        <v>-</v>
      </c>
      <c r="AI383" s="407">
        <f t="shared" si="307"/>
        <v>3.7372120131651125</v>
      </c>
      <c r="AJ383" s="407">
        <f t="shared" si="307"/>
        <v>1.9495117693401345</v>
      </c>
      <c r="AK383" s="407">
        <f t="shared" si="307"/>
        <v>17.38</v>
      </c>
      <c r="AL383" s="407">
        <f t="shared" si="307"/>
        <v>16.96</v>
      </c>
      <c r="AM383" s="407">
        <f t="shared" si="307"/>
        <v>7.3</v>
      </c>
      <c r="AN383" s="407">
        <f t="shared" si="307"/>
        <v>64.09</v>
      </c>
      <c r="AO383" s="407">
        <f t="shared" si="307"/>
        <v>0.44371696267546362</v>
      </c>
      <c r="AP383" s="407">
        <f t="shared" si="307"/>
        <v>54.12</v>
      </c>
      <c r="AQ383" s="407">
        <f t="shared" si="307"/>
        <v>50.846332558911392</v>
      </c>
      <c r="AR383" s="407">
        <f t="shared" si="307"/>
        <v>3.57</v>
      </c>
      <c r="AS383" s="407">
        <f t="shared" si="307"/>
        <v>0.8655787096288442</v>
      </c>
      <c r="AT383" s="407">
        <f t="shared" si="307"/>
        <v>30.396555752679756</v>
      </c>
      <c r="AU383" s="327"/>
    </row>
    <row r="384" spans="1:47">
      <c r="A384" s="325" t="str">
        <f>'TQoL Indexes'!B145</f>
        <v>Radenci</v>
      </c>
      <c r="B384" s="326">
        <f>'TQoL Indexes'!C145</f>
        <v>100</v>
      </c>
      <c r="C384" s="407">
        <f t="shared" ref="C384:AT384" si="308">IF(C$19&lt;&gt;"yes",C166,C820)</f>
        <v>77.615262321144669</v>
      </c>
      <c r="D384" s="407">
        <f t="shared" si="308"/>
        <v>82.4</v>
      </c>
      <c r="E384" s="407">
        <f t="shared" si="308"/>
        <v>188.6</v>
      </c>
      <c r="F384" s="407">
        <f t="shared" si="308"/>
        <v>88.700023940627247</v>
      </c>
      <c r="G384" s="407">
        <f t="shared" si="308"/>
        <v>85.491979889873122</v>
      </c>
      <c r="H384" s="407">
        <f t="shared" si="308"/>
        <v>0.3010299956639812</v>
      </c>
      <c r="I384" s="407">
        <f t="shared" si="308"/>
        <v>48.383262006657155</v>
      </c>
      <c r="J384" s="407">
        <f t="shared" si="308"/>
        <v>88.173330141249707</v>
      </c>
      <c r="K384" s="407">
        <f t="shared" si="308"/>
        <v>44.44</v>
      </c>
      <c r="L384" s="407">
        <f t="shared" si="308"/>
        <v>10.161662817551962</v>
      </c>
      <c r="M384" s="407">
        <f t="shared" si="308"/>
        <v>1.5365584425715302</v>
      </c>
      <c r="N384" s="407">
        <f t="shared" si="308"/>
        <v>1.7730546933642626</v>
      </c>
      <c r="O384" s="407">
        <f t="shared" si="308"/>
        <v>1.5506035731530663</v>
      </c>
      <c r="P384" s="407">
        <f t="shared" si="308"/>
        <v>64.041177878860424</v>
      </c>
      <c r="Q384" s="407" t="str">
        <f t="shared" si="308"/>
        <v>-</v>
      </c>
      <c r="R384" s="407" t="str">
        <f t="shared" si="308"/>
        <v>-</v>
      </c>
      <c r="S384" s="407">
        <f t="shared" si="308"/>
        <v>167.90597265531304</v>
      </c>
      <c r="T384" s="407">
        <f t="shared" si="308"/>
        <v>0.78524872561181402</v>
      </c>
      <c r="U384" s="407">
        <f t="shared" si="308"/>
        <v>68.924094283626019</v>
      </c>
      <c r="V384" s="407">
        <f t="shared" si="308"/>
        <v>-6.7432923188340765E-2</v>
      </c>
      <c r="W384" s="407">
        <f t="shared" si="308"/>
        <v>35.096659725000002</v>
      </c>
      <c r="X384" s="407" t="str">
        <f t="shared" si="308"/>
        <v>-</v>
      </c>
      <c r="Y384" s="407">
        <f t="shared" si="308"/>
        <v>1051.6400000000001</v>
      </c>
      <c r="Z384" s="407">
        <f t="shared" si="308"/>
        <v>7.21</v>
      </c>
      <c r="AA384" s="407">
        <f t="shared" si="308"/>
        <v>6.9977373982412355E-2</v>
      </c>
      <c r="AB384" s="407">
        <f t="shared" si="308"/>
        <v>1.69</v>
      </c>
      <c r="AC384" s="407">
        <f t="shared" si="308"/>
        <v>9938.59</v>
      </c>
      <c r="AD384" s="407">
        <f t="shared" si="308"/>
        <v>0.93156925835904847</v>
      </c>
      <c r="AE384" s="407">
        <f t="shared" si="308"/>
        <v>26.086956521739129</v>
      </c>
      <c r="AF384" s="407">
        <f t="shared" si="308"/>
        <v>9.4</v>
      </c>
      <c r="AG384" s="407">
        <f t="shared" si="308"/>
        <v>18.95</v>
      </c>
      <c r="AH384" s="407" t="str">
        <f t="shared" si="308"/>
        <v>-</v>
      </c>
      <c r="AI384" s="407">
        <f t="shared" si="308"/>
        <v>0</v>
      </c>
      <c r="AJ384" s="407">
        <f t="shared" si="308"/>
        <v>1.9243746315093253</v>
      </c>
      <c r="AK384" s="407">
        <f t="shared" si="308"/>
        <v>33.03</v>
      </c>
      <c r="AL384" s="407">
        <f t="shared" si="308"/>
        <v>15.32</v>
      </c>
      <c r="AM384" s="407">
        <f t="shared" si="308"/>
        <v>7.2</v>
      </c>
      <c r="AN384" s="407">
        <f t="shared" si="308"/>
        <v>65.23</v>
      </c>
      <c r="AO384" s="407">
        <f t="shared" si="308"/>
        <v>0.24915502500501058</v>
      </c>
      <c r="AP384" s="407">
        <f t="shared" si="308"/>
        <v>60.09</v>
      </c>
      <c r="AQ384" s="407">
        <f t="shared" si="308"/>
        <v>62.637969094922738</v>
      </c>
      <c r="AR384" s="407">
        <f t="shared" si="308"/>
        <v>3.87</v>
      </c>
      <c r="AS384" s="407">
        <f t="shared" si="308"/>
        <v>0.77700766200300386</v>
      </c>
      <c r="AT384" s="407">
        <f t="shared" si="308"/>
        <v>65.026980800444321</v>
      </c>
      <c r="AU384" s="327"/>
    </row>
    <row r="385" spans="1:47">
      <c r="A385" s="325" t="str">
        <f>'TQoL Indexes'!B146</f>
        <v>Radlje ob Dravi</v>
      </c>
      <c r="B385" s="326">
        <f>'TQoL Indexes'!C146</f>
        <v>101</v>
      </c>
      <c r="C385" s="407">
        <f t="shared" ref="C385:AT385" si="309">IF(C$19&lt;&gt;"yes",C167,C821)</f>
        <v>96.9</v>
      </c>
      <c r="D385" s="407">
        <f t="shared" si="309"/>
        <v>90.6</v>
      </c>
      <c r="E385" s="407">
        <f t="shared" si="309"/>
        <v>416.1</v>
      </c>
      <c r="F385" s="407">
        <f t="shared" si="309"/>
        <v>67.145631067961162</v>
      </c>
      <c r="G385" s="407">
        <f t="shared" si="309"/>
        <v>96.271844660194176</v>
      </c>
      <c r="H385" s="407">
        <f t="shared" si="309"/>
        <v>0.47712125471966244</v>
      </c>
      <c r="I385" s="407">
        <f t="shared" si="309"/>
        <v>79.711538461538467</v>
      </c>
      <c r="J385" s="407">
        <f t="shared" si="309"/>
        <v>99.22330097087378</v>
      </c>
      <c r="K385" s="407">
        <f t="shared" si="309"/>
        <v>19.059999999999999</v>
      </c>
      <c r="L385" s="407">
        <f t="shared" si="309"/>
        <v>0</v>
      </c>
      <c r="M385" s="407">
        <f t="shared" si="309"/>
        <v>1.4683473304121573</v>
      </c>
      <c r="N385" s="407">
        <f t="shared" si="309"/>
        <v>1.8836614351536176</v>
      </c>
      <c r="O385" s="407">
        <f t="shared" si="309"/>
        <v>1.6227786438035854</v>
      </c>
      <c r="P385" s="407">
        <f t="shared" si="309"/>
        <v>67.883495145631073</v>
      </c>
      <c r="Q385" s="407" t="str">
        <f t="shared" si="309"/>
        <v>-</v>
      </c>
      <c r="R385" s="407" t="str">
        <f t="shared" si="309"/>
        <v>-</v>
      </c>
      <c r="S385" s="407">
        <f t="shared" si="309"/>
        <v>19.580967299784607</v>
      </c>
      <c r="T385" s="407">
        <f t="shared" si="309"/>
        <v>0.25804551465445497</v>
      </c>
      <c r="U385" s="407">
        <f t="shared" si="309"/>
        <v>29.102110151253999</v>
      </c>
      <c r="V385" s="407">
        <f t="shared" si="309"/>
        <v>7.8978741004307004E-2</v>
      </c>
      <c r="W385" s="407">
        <f t="shared" si="309"/>
        <v>18.5542640199</v>
      </c>
      <c r="X385" s="407" t="str">
        <f t="shared" si="309"/>
        <v>-</v>
      </c>
      <c r="Y385" s="407">
        <f t="shared" si="309"/>
        <v>1064.2</v>
      </c>
      <c r="Z385" s="407">
        <f t="shared" si="309"/>
        <v>4.79</v>
      </c>
      <c r="AA385" s="407">
        <f t="shared" si="309"/>
        <v>1.9288263091908571E-2</v>
      </c>
      <c r="AB385" s="407">
        <f t="shared" si="309"/>
        <v>1.39</v>
      </c>
      <c r="AC385" s="407">
        <f t="shared" si="309"/>
        <v>9242.36</v>
      </c>
      <c r="AD385" s="407">
        <f t="shared" si="309"/>
        <v>1.030799889666548</v>
      </c>
      <c r="AE385" s="407">
        <f t="shared" si="309"/>
        <v>26.153287322920448</v>
      </c>
      <c r="AF385" s="407">
        <f t="shared" si="309"/>
        <v>15.1</v>
      </c>
      <c r="AG385" s="407">
        <f t="shared" si="309"/>
        <v>19.22</v>
      </c>
      <c r="AH385" s="407" t="str">
        <f t="shared" si="309"/>
        <v>-</v>
      </c>
      <c r="AI385" s="407">
        <f t="shared" si="309"/>
        <v>16.763290034897249</v>
      </c>
      <c r="AJ385" s="407">
        <f t="shared" si="309"/>
        <v>2.0917308641716263</v>
      </c>
      <c r="AK385" s="407">
        <f t="shared" si="309"/>
        <v>16.47</v>
      </c>
      <c r="AL385" s="407">
        <f t="shared" si="309"/>
        <v>14.22</v>
      </c>
      <c r="AM385" s="407">
        <f t="shared" si="309"/>
        <v>6.9</v>
      </c>
      <c r="AN385" s="407">
        <f t="shared" si="309"/>
        <v>60.78</v>
      </c>
      <c r="AO385" s="407">
        <f t="shared" si="309"/>
        <v>0.31951798866635717</v>
      </c>
      <c r="AP385" s="407">
        <f t="shared" si="309"/>
        <v>68.64</v>
      </c>
      <c r="AQ385" s="407">
        <f t="shared" si="309"/>
        <v>53.877925653969719</v>
      </c>
      <c r="AR385" s="407">
        <f t="shared" si="309"/>
        <v>3.72</v>
      </c>
      <c r="AS385" s="407">
        <f t="shared" si="309"/>
        <v>0.92938898899891498</v>
      </c>
      <c r="AT385" s="407">
        <f t="shared" si="309"/>
        <v>25.16962876036855</v>
      </c>
      <c r="AU385" s="327"/>
    </row>
    <row r="386" spans="1:47">
      <c r="A386" s="325" t="str">
        <f>'TQoL Indexes'!B147</f>
        <v>Radovljica</v>
      </c>
      <c r="B386" s="326">
        <f>'TQoL Indexes'!C147</f>
        <v>102</v>
      </c>
      <c r="C386" s="407">
        <f t="shared" ref="C386:AT386" si="310">IF(C$19&lt;&gt;"yes",C168,C822)</f>
        <v>95.7</v>
      </c>
      <c r="D386" s="407">
        <f t="shared" si="310"/>
        <v>94.8</v>
      </c>
      <c r="E386" s="407">
        <f t="shared" si="310"/>
        <v>373.5</v>
      </c>
      <c r="F386" s="407">
        <f t="shared" si="310"/>
        <v>84.312469985593083</v>
      </c>
      <c r="G386" s="407">
        <f t="shared" si="310"/>
        <v>85.000800384184402</v>
      </c>
      <c r="H386" s="407">
        <f t="shared" si="310"/>
        <v>0.3010299956639812</v>
      </c>
      <c r="I386" s="407">
        <f t="shared" si="310"/>
        <v>78.362853039731931</v>
      </c>
      <c r="J386" s="407">
        <f t="shared" si="310"/>
        <v>88.138306387065796</v>
      </c>
      <c r="K386" s="407">
        <f t="shared" si="310"/>
        <v>41.69</v>
      </c>
      <c r="L386" s="407">
        <f t="shared" si="310"/>
        <v>3.4846029173419772</v>
      </c>
      <c r="M386" s="407">
        <f t="shared" si="310"/>
        <v>1.6785183790401139</v>
      </c>
      <c r="N386" s="407">
        <f t="shared" si="310"/>
        <v>1.9745116927373283</v>
      </c>
      <c r="O386" s="407">
        <f t="shared" si="310"/>
        <v>2.211589511168663</v>
      </c>
      <c r="P386" s="407">
        <f t="shared" si="310"/>
        <v>79.077957419561386</v>
      </c>
      <c r="Q386" s="407" t="str">
        <f t="shared" si="310"/>
        <v>-</v>
      </c>
      <c r="R386" s="407" t="str">
        <f t="shared" si="310"/>
        <v>-</v>
      </c>
      <c r="S386" s="407">
        <f t="shared" si="310"/>
        <v>32.346757237586935</v>
      </c>
      <c r="T386" s="407">
        <f t="shared" si="310"/>
        <v>0.57855351682687628</v>
      </c>
      <c r="U386" s="407">
        <f t="shared" si="310"/>
        <v>70.809089992972005</v>
      </c>
      <c r="V386" s="407">
        <f t="shared" si="310"/>
        <v>-0.10262627260053209</v>
      </c>
      <c r="W386" s="407">
        <f t="shared" si="310"/>
        <v>68.462935224700004</v>
      </c>
      <c r="X386" s="407" t="str">
        <f t="shared" si="310"/>
        <v>-</v>
      </c>
      <c r="Y386" s="407">
        <f t="shared" si="310"/>
        <v>978.22</v>
      </c>
      <c r="Z386" s="407">
        <f t="shared" si="310"/>
        <v>4.75</v>
      </c>
      <c r="AA386" s="407">
        <f t="shared" si="310"/>
        <v>3.2042039155371842E-2</v>
      </c>
      <c r="AB386" s="407">
        <f t="shared" si="310"/>
        <v>1.81</v>
      </c>
      <c r="AC386" s="407">
        <f t="shared" si="310"/>
        <v>9034.98</v>
      </c>
      <c r="AD386" s="407">
        <f t="shared" si="310"/>
        <v>1.0135372969979537</v>
      </c>
      <c r="AE386" s="407">
        <f t="shared" si="310"/>
        <v>22.258254716981131</v>
      </c>
      <c r="AF386" s="407">
        <f t="shared" si="310"/>
        <v>17.7</v>
      </c>
      <c r="AG386" s="407">
        <f t="shared" si="310"/>
        <v>21.06</v>
      </c>
      <c r="AH386" s="407" t="str">
        <f t="shared" si="310"/>
        <v>-</v>
      </c>
      <c r="AI386" s="407">
        <f t="shared" si="310"/>
        <v>120.21150040290088</v>
      </c>
      <c r="AJ386" s="407">
        <f t="shared" si="310"/>
        <v>2.0652793717110871</v>
      </c>
      <c r="AK386" s="407">
        <f t="shared" si="310"/>
        <v>15.65</v>
      </c>
      <c r="AL386" s="407">
        <f t="shared" si="310"/>
        <v>15.09</v>
      </c>
      <c r="AM386" s="407">
        <f t="shared" si="310"/>
        <v>6.8</v>
      </c>
      <c r="AN386" s="407">
        <f t="shared" si="310"/>
        <v>62.88</v>
      </c>
      <c r="AO386" s="407">
        <f t="shared" si="310"/>
        <v>0.37637931486742965</v>
      </c>
      <c r="AP386" s="407">
        <f t="shared" si="310"/>
        <v>78.14</v>
      </c>
      <c r="AQ386" s="407">
        <f t="shared" si="310"/>
        <v>49.837398373983739</v>
      </c>
      <c r="AR386" s="407">
        <f t="shared" si="310"/>
        <v>3.6</v>
      </c>
      <c r="AS386" s="407">
        <f t="shared" si="310"/>
        <v>0.5586283499081478</v>
      </c>
      <c r="AT386" s="407">
        <f t="shared" si="310"/>
        <v>65.467108692854282</v>
      </c>
      <c r="AU386" s="327"/>
    </row>
    <row r="387" spans="1:47">
      <c r="A387" s="325" t="str">
        <f>'TQoL Indexes'!B149</f>
        <v>Razkrižje</v>
      </c>
      <c r="B387" s="326">
        <f>'TQoL Indexes'!C149</f>
        <v>176</v>
      </c>
      <c r="C387" s="407">
        <f t="shared" ref="C387:AT387" si="311">IF(C$19&lt;&gt;"yes",C169,C823)</f>
        <v>69.764560099132595</v>
      </c>
      <c r="D387" s="407">
        <f t="shared" si="311"/>
        <v>91.9</v>
      </c>
      <c r="E387" s="407">
        <f t="shared" si="311"/>
        <v>338.29999999999995</v>
      </c>
      <c r="F387" s="407">
        <f t="shared" si="311"/>
        <v>75.597400603796757</v>
      </c>
      <c r="G387" s="407">
        <f t="shared" si="311"/>
        <v>96.336284091490555</v>
      </c>
      <c r="H387" s="407">
        <f t="shared" si="311"/>
        <v>0.47712125471966244</v>
      </c>
      <c r="I387" s="407">
        <f t="shared" si="311"/>
        <v>90.123010130246016</v>
      </c>
      <c r="J387" s="407">
        <f t="shared" si="311"/>
        <v>99.278514045949962</v>
      </c>
      <c r="K387" s="407">
        <f t="shared" si="311"/>
        <v>41.96</v>
      </c>
      <c r="L387" s="407">
        <f t="shared" si="311"/>
        <v>0</v>
      </c>
      <c r="M387" s="407">
        <f t="shared" si="311"/>
        <v>1.5865873046717549</v>
      </c>
      <c r="N387" s="407">
        <f t="shared" si="311"/>
        <v>1.9469432706978254</v>
      </c>
      <c r="O387" s="407">
        <f t="shared" si="311"/>
        <v>2.0826258274666385</v>
      </c>
      <c r="P387" s="407">
        <f t="shared" si="311"/>
        <v>86.087090006652005</v>
      </c>
      <c r="Q387" s="407" t="str">
        <f t="shared" si="311"/>
        <v>-</v>
      </c>
      <c r="R387" s="407" t="str">
        <f t="shared" si="311"/>
        <v>-</v>
      </c>
      <c r="S387" s="407">
        <f t="shared" si="311"/>
        <v>115.46738046501862</v>
      </c>
      <c r="T387" s="407">
        <f t="shared" si="311"/>
        <v>0.95720475427662877</v>
      </c>
      <c r="U387" s="407">
        <f t="shared" si="311"/>
        <v>64.468209189611812</v>
      </c>
      <c r="V387" s="407">
        <f t="shared" si="311"/>
        <v>-0.19890212442163038</v>
      </c>
      <c r="W387" s="407">
        <f t="shared" si="311"/>
        <v>33.855000580400002</v>
      </c>
      <c r="X387" s="407" t="str">
        <f t="shared" si="311"/>
        <v>-</v>
      </c>
      <c r="Y387" s="407">
        <f t="shared" si="311"/>
        <v>878.45</v>
      </c>
      <c r="Z387" s="407">
        <f t="shared" si="311"/>
        <v>4.4800000000000004</v>
      </c>
      <c r="AA387" s="407">
        <f t="shared" si="311"/>
        <v>5.8163205955912289E-2</v>
      </c>
      <c r="AB387" s="407">
        <f t="shared" si="311"/>
        <v>1.75</v>
      </c>
      <c r="AC387" s="407">
        <f t="shared" si="311"/>
        <v>11233.64</v>
      </c>
      <c r="AD387" s="407">
        <f t="shared" si="311"/>
        <v>0.84939890938141904</v>
      </c>
      <c r="AE387" s="407">
        <f t="shared" si="311"/>
        <v>36.093521675596691</v>
      </c>
      <c r="AF387" s="407">
        <f t="shared" si="311"/>
        <v>9.1999999999999993</v>
      </c>
      <c r="AG387" s="407">
        <f t="shared" si="311"/>
        <v>19.96</v>
      </c>
      <c r="AH387" s="407" t="str">
        <f t="shared" si="311"/>
        <v>-</v>
      </c>
      <c r="AI387" s="407">
        <f t="shared" si="311"/>
        <v>21.053975769759813</v>
      </c>
      <c r="AJ387" s="407">
        <f t="shared" si="311"/>
        <v>2.1015285338763516</v>
      </c>
      <c r="AK387" s="407">
        <f t="shared" si="311"/>
        <v>20.5</v>
      </c>
      <c r="AL387" s="407">
        <f t="shared" si="311"/>
        <v>12.92</v>
      </c>
      <c r="AM387" s="407">
        <f t="shared" si="311"/>
        <v>7.6</v>
      </c>
      <c r="AN387" s="407">
        <f t="shared" si="311"/>
        <v>68.55</v>
      </c>
      <c r="AO387" s="407">
        <f t="shared" si="311"/>
        <v>0.32721324226603643</v>
      </c>
      <c r="AP387" s="407">
        <f t="shared" si="311"/>
        <v>66.930000000000007</v>
      </c>
      <c r="AQ387" s="407">
        <f t="shared" si="311"/>
        <v>52.555810557062387</v>
      </c>
      <c r="AR387" s="407">
        <f t="shared" si="311"/>
        <v>3.78</v>
      </c>
      <c r="AS387" s="407">
        <f t="shared" si="311"/>
        <v>0.91228443262996473</v>
      </c>
      <c r="AT387" s="407">
        <f t="shared" si="311"/>
        <v>59.823735993655745</v>
      </c>
    </row>
    <row r="388" spans="1:47">
      <c r="A388" s="325" t="str">
        <f>'TQoL Indexes'!B150</f>
        <v>Rečica ob Savinji</v>
      </c>
      <c r="B388" s="326">
        <f>'TQoL Indexes'!C150</f>
        <v>209</v>
      </c>
      <c r="C388" s="407">
        <f t="shared" ref="C388:AT388" si="312">IF(C$19&lt;&gt;"yes",C170,C824)</f>
        <v>89.1</v>
      </c>
      <c r="D388" s="407">
        <f t="shared" si="312"/>
        <v>78.400000000000006</v>
      </c>
      <c r="E388" s="407">
        <f t="shared" si="312"/>
        <v>373.5</v>
      </c>
      <c r="F388" s="407">
        <f t="shared" si="312"/>
        <v>95.224299885874814</v>
      </c>
      <c r="G388" s="407">
        <f t="shared" si="312"/>
        <v>94.065490299359141</v>
      </c>
      <c r="H388" s="407">
        <f t="shared" si="312"/>
        <v>0.6020599913279624</v>
      </c>
      <c r="I388" s="407">
        <f t="shared" si="312"/>
        <v>86.983021332172399</v>
      </c>
      <c r="J388" s="407">
        <f t="shared" si="312"/>
        <v>96.795715916074101</v>
      </c>
      <c r="K388" s="407">
        <f t="shared" si="312"/>
        <v>57.76</v>
      </c>
      <c r="L388" s="407">
        <f t="shared" si="312"/>
        <v>0.88313822140069831</v>
      </c>
      <c r="M388" s="407">
        <f t="shared" si="312"/>
        <v>1.6830470382388496</v>
      </c>
      <c r="N388" s="407">
        <f t="shared" si="312"/>
        <v>2.0277572046905536</v>
      </c>
      <c r="O388" s="407">
        <f t="shared" si="312"/>
        <v>2.1500749360839282</v>
      </c>
      <c r="P388" s="407">
        <f t="shared" si="312"/>
        <v>90.088666491089455</v>
      </c>
      <c r="Q388" s="407" t="str">
        <f t="shared" si="312"/>
        <v>-</v>
      </c>
      <c r="R388" s="407" t="str">
        <f t="shared" si="312"/>
        <v>-</v>
      </c>
      <c r="S388" s="407">
        <f t="shared" si="312"/>
        <v>53.026955368979237</v>
      </c>
      <c r="T388" s="407">
        <f t="shared" si="312"/>
        <v>0.91850883251046389</v>
      </c>
      <c r="U388" s="407">
        <f t="shared" si="312"/>
        <v>64.556743218850201</v>
      </c>
      <c r="V388" s="407">
        <f t="shared" si="312"/>
        <v>-0.13477413965584262</v>
      </c>
      <c r="W388" s="407">
        <f t="shared" si="312"/>
        <v>17.688625110699999</v>
      </c>
      <c r="X388" s="407" t="str">
        <f t="shared" si="312"/>
        <v>-</v>
      </c>
      <c r="Y388" s="407">
        <f t="shared" si="312"/>
        <v>909.97</v>
      </c>
      <c r="Z388" s="407">
        <f t="shared" si="312"/>
        <v>5.38</v>
      </c>
      <c r="AA388" s="407">
        <f t="shared" si="312"/>
        <v>3.5171637591446259E-2</v>
      </c>
      <c r="AB388" s="407">
        <f t="shared" si="312"/>
        <v>1.44</v>
      </c>
      <c r="AC388" s="407">
        <f t="shared" si="312"/>
        <v>10085.18</v>
      </c>
      <c r="AD388" s="407">
        <f t="shared" si="312"/>
        <v>0.94763123723670317</v>
      </c>
      <c r="AE388" s="407">
        <f t="shared" si="312"/>
        <v>27.84375</v>
      </c>
      <c r="AF388" s="407">
        <f t="shared" si="312"/>
        <v>17.7</v>
      </c>
      <c r="AG388" s="407">
        <f t="shared" si="312"/>
        <v>26.9</v>
      </c>
      <c r="AH388" s="407" t="str">
        <f t="shared" si="312"/>
        <v>-</v>
      </c>
      <c r="AI388" s="407">
        <f t="shared" si="312"/>
        <v>33.517803576194289</v>
      </c>
      <c r="AJ388" s="407">
        <f t="shared" si="312"/>
        <v>2.1750018373555333</v>
      </c>
      <c r="AK388" s="407">
        <f t="shared" si="312"/>
        <v>13.14</v>
      </c>
      <c r="AL388" s="407">
        <f t="shared" si="312"/>
        <v>17.399999999999999</v>
      </c>
      <c r="AM388" s="407">
        <f t="shared" si="312"/>
        <v>6.8</v>
      </c>
      <c r="AN388" s="407">
        <f t="shared" si="312"/>
        <v>60.21</v>
      </c>
      <c r="AO388" s="407">
        <f t="shared" si="312"/>
        <v>0.37637931486742965</v>
      </c>
      <c r="AP388" s="407">
        <f t="shared" si="312"/>
        <v>72.099999999999994</v>
      </c>
      <c r="AQ388" s="407">
        <f t="shared" si="312"/>
        <v>53.101443032522077</v>
      </c>
      <c r="AR388" s="407">
        <f t="shared" si="312"/>
        <v>3.6</v>
      </c>
      <c r="AS388" s="407">
        <f t="shared" si="312"/>
        <v>-9.4861455554858032E-2</v>
      </c>
      <c r="AT388" s="407">
        <f t="shared" si="312"/>
        <v>61.12559924470893</v>
      </c>
    </row>
    <row r="389" spans="1:47">
      <c r="A389" s="325" t="str">
        <f>'TQoL Indexes'!B151</f>
        <v>Renče - Vogrsko</v>
      </c>
      <c r="B389" s="326">
        <f>'TQoL Indexes'!C151</f>
        <v>201</v>
      </c>
      <c r="C389" s="407">
        <f t="shared" ref="C389:AT389" si="313">IF(C$19&lt;&gt;"yes",C171,C825)</f>
        <v>88.1</v>
      </c>
      <c r="D389" s="407">
        <f t="shared" si="313"/>
        <v>85.7</v>
      </c>
      <c r="E389" s="407">
        <f t="shared" si="313"/>
        <v>416.1</v>
      </c>
      <c r="F389" s="407">
        <f t="shared" si="313"/>
        <v>35.770440251572325</v>
      </c>
      <c r="G389" s="407">
        <f t="shared" si="313"/>
        <v>99.371069182389931</v>
      </c>
      <c r="H389" s="407">
        <f t="shared" si="313"/>
        <v>0.3010299956639812</v>
      </c>
      <c r="I389" s="407">
        <f t="shared" si="313"/>
        <v>0</v>
      </c>
      <c r="J389" s="407">
        <f t="shared" si="313"/>
        <v>100</v>
      </c>
      <c r="K389" s="407">
        <f t="shared" si="313"/>
        <v>49.61</v>
      </c>
      <c r="L389" s="407">
        <f t="shared" si="313"/>
        <v>0</v>
      </c>
      <c r="M389" s="407">
        <f t="shared" si="313"/>
        <v>1.255272505103306</v>
      </c>
      <c r="N389" s="407">
        <f t="shared" si="313"/>
        <v>1.5237464668115646</v>
      </c>
      <c r="O389" s="407">
        <f t="shared" si="313"/>
        <v>0.49992283950617283</v>
      </c>
      <c r="P389" s="407">
        <f t="shared" si="313"/>
        <v>78.223270440251568</v>
      </c>
      <c r="Q389" s="407" t="str">
        <f t="shared" si="313"/>
        <v>-</v>
      </c>
      <c r="R389" s="407" t="str">
        <f t="shared" si="313"/>
        <v>-</v>
      </c>
      <c r="S389" s="407">
        <f t="shared" si="313"/>
        <v>157.60441292356188</v>
      </c>
      <c r="T389" s="407">
        <f t="shared" si="313"/>
        <v>0.31352287884726487</v>
      </c>
      <c r="U389" s="407">
        <f t="shared" si="313"/>
        <v>32.767301475153403</v>
      </c>
      <c r="V389" s="407">
        <f t="shared" si="313"/>
        <v>-1.9632192687910745E-2</v>
      </c>
      <c r="W389" s="407">
        <f t="shared" si="313"/>
        <v>23.588217495199999</v>
      </c>
      <c r="X389" s="407" t="str">
        <f t="shared" si="313"/>
        <v>-</v>
      </c>
      <c r="Y389" s="407">
        <f t="shared" si="313"/>
        <v>791.12</v>
      </c>
      <c r="Z389" s="407">
        <f t="shared" si="313"/>
        <v>3.74</v>
      </c>
      <c r="AA389" s="407">
        <f t="shared" si="313"/>
        <v>0</v>
      </c>
      <c r="AB389" s="407">
        <f t="shared" si="313"/>
        <v>1.1000000000000001</v>
      </c>
      <c r="AC389" s="407">
        <f t="shared" si="313"/>
        <v>8421.8799999999992</v>
      </c>
      <c r="AD389" s="407">
        <f t="shared" si="313"/>
        <v>1.0104686680561139</v>
      </c>
      <c r="AE389" s="407">
        <f t="shared" si="313"/>
        <v>23.14165497896213</v>
      </c>
      <c r="AF389" s="407">
        <f t="shared" si="313"/>
        <v>15.1</v>
      </c>
      <c r="AG389" s="407">
        <f t="shared" si="313"/>
        <v>17.84</v>
      </c>
      <c r="AH389" s="407" t="str">
        <f t="shared" si="313"/>
        <v>-</v>
      </c>
      <c r="AI389" s="407">
        <f t="shared" si="313"/>
        <v>59.803461538461541</v>
      </c>
      <c r="AJ389" s="407">
        <f t="shared" si="313"/>
        <v>1.6592898507392633</v>
      </c>
      <c r="AK389" s="407">
        <f t="shared" si="313"/>
        <v>0</v>
      </c>
      <c r="AL389" s="407">
        <f t="shared" si="313"/>
        <v>15.37</v>
      </c>
      <c r="AM389" s="407">
        <f t="shared" si="313"/>
        <v>6.9</v>
      </c>
      <c r="AN389" s="407">
        <f t="shared" si="313"/>
        <v>55.35</v>
      </c>
      <c r="AO389" s="407">
        <f t="shared" si="313"/>
        <v>0.31951798866635717</v>
      </c>
      <c r="AP389" s="407">
        <f t="shared" si="313"/>
        <v>75.88</v>
      </c>
      <c r="AQ389" s="407">
        <f t="shared" si="313"/>
        <v>53.282588011417701</v>
      </c>
      <c r="AR389" s="407">
        <f t="shared" si="313"/>
        <v>3.72</v>
      </c>
      <c r="AS389" s="407">
        <f t="shared" si="313"/>
        <v>1.375779610093222</v>
      </c>
      <c r="AT389" s="407">
        <f t="shared" si="313"/>
        <v>25.546543960475162</v>
      </c>
    </row>
    <row r="390" spans="1:47">
      <c r="A390" s="325" t="str">
        <f>'TQoL Indexes'!B152</f>
        <v>Ribnica</v>
      </c>
      <c r="B390" s="326">
        <f>'TQoL Indexes'!C152</f>
        <v>104</v>
      </c>
      <c r="C390" s="407">
        <f t="shared" ref="C390:AT390" si="314">IF(C$19&lt;&gt;"yes",C172,C826)</f>
        <v>66.599999999999994</v>
      </c>
      <c r="D390" s="407">
        <f t="shared" si="314"/>
        <v>104.8</v>
      </c>
      <c r="E390" s="407">
        <f t="shared" si="314"/>
        <v>388.9</v>
      </c>
      <c r="F390" s="407">
        <f t="shared" si="314"/>
        <v>89.449541284403665</v>
      </c>
      <c r="G390" s="407">
        <f t="shared" si="314"/>
        <v>97.247706422018354</v>
      </c>
      <c r="H390" s="407">
        <f t="shared" si="314"/>
        <v>0</v>
      </c>
      <c r="I390" s="407">
        <f t="shared" si="314"/>
        <v>81.070826306914</v>
      </c>
      <c r="J390" s="407">
        <f t="shared" si="314"/>
        <v>94.995829858215174</v>
      </c>
      <c r="K390" s="407">
        <f t="shared" si="314"/>
        <v>0</v>
      </c>
      <c r="L390" s="407">
        <f t="shared" si="314"/>
        <v>51.918735891647863</v>
      </c>
      <c r="M390" s="407">
        <f t="shared" si="314"/>
        <v>1.3521825181113625</v>
      </c>
      <c r="N390" s="407">
        <f t="shared" si="314"/>
        <v>1.6637009253896482</v>
      </c>
      <c r="O390" s="407">
        <f t="shared" si="314"/>
        <v>0.61283241874208527</v>
      </c>
      <c r="P390" s="407">
        <f t="shared" si="314"/>
        <v>51.626355296080064</v>
      </c>
      <c r="Q390" s="407" t="str">
        <f t="shared" si="314"/>
        <v>-</v>
      </c>
      <c r="R390" s="407" t="str">
        <f t="shared" si="314"/>
        <v>-</v>
      </c>
      <c r="S390" s="407">
        <f t="shared" si="314"/>
        <v>85.726532361765962</v>
      </c>
      <c r="T390" s="407">
        <f t="shared" si="314"/>
        <v>0.54791270771999889</v>
      </c>
      <c r="U390" s="407">
        <f t="shared" si="314"/>
        <v>61.408498976243003</v>
      </c>
      <c r="V390" s="407">
        <f t="shared" si="314"/>
        <v>-0.35957892073818065</v>
      </c>
      <c r="W390" s="407">
        <f t="shared" si="314"/>
        <v>10.911886023899999</v>
      </c>
      <c r="X390" s="407" t="str">
        <f t="shared" si="314"/>
        <v>-</v>
      </c>
      <c r="Y390" s="407">
        <f t="shared" si="314"/>
        <v>1113.74</v>
      </c>
      <c r="Z390" s="407">
        <f t="shared" si="314"/>
        <v>5.42</v>
      </c>
      <c r="AA390" s="407">
        <f t="shared" si="314"/>
        <v>4.9214414902247872E-2</v>
      </c>
      <c r="AB390" s="407">
        <f t="shared" si="314"/>
        <v>1.64</v>
      </c>
      <c r="AC390" s="407">
        <f t="shared" si="314"/>
        <v>12412.93</v>
      </c>
      <c r="AD390" s="407">
        <f t="shared" si="314"/>
        <v>0.85927385932340927</v>
      </c>
      <c r="AE390" s="407">
        <f t="shared" si="314"/>
        <v>25.488721804511279</v>
      </c>
      <c r="AF390" s="407">
        <f t="shared" si="314"/>
        <v>12.4</v>
      </c>
      <c r="AG390" s="407">
        <f t="shared" si="314"/>
        <v>19.77</v>
      </c>
      <c r="AH390" s="407" t="str">
        <f t="shared" si="314"/>
        <v>-</v>
      </c>
      <c r="AI390" s="407">
        <f t="shared" si="314"/>
        <v>335.95487933304076</v>
      </c>
      <c r="AJ390" s="407">
        <f t="shared" si="314"/>
        <v>2.1239074123305723</v>
      </c>
      <c r="AK390" s="407">
        <f t="shared" si="314"/>
        <v>9.32</v>
      </c>
      <c r="AL390" s="407">
        <f t="shared" si="314"/>
        <v>15.39</v>
      </c>
      <c r="AM390" s="407">
        <f t="shared" si="314"/>
        <v>7.3</v>
      </c>
      <c r="AN390" s="407">
        <f t="shared" si="314"/>
        <v>59.45</v>
      </c>
      <c r="AO390" s="407">
        <f t="shared" si="314"/>
        <v>0.42442125335254272</v>
      </c>
      <c r="AP390" s="407">
        <f t="shared" si="314"/>
        <v>74.81</v>
      </c>
      <c r="AQ390" s="407">
        <f t="shared" si="314"/>
        <v>51.124197002141322</v>
      </c>
      <c r="AR390" s="407">
        <f t="shared" si="314"/>
        <v>3.58</v>
      </c>
      <c r="AS390" s="407">
        <f t="shared" si="314"/>
        <v>0.31411385868017977</v>
      </c>
      <c r="AT390" s="407">
        <f t="shared" si="314"/>
        <v>59.460225218373061</v>
      </c>
    </row>
    <row r="391" spans="1:47">
      <c r="A391" s="325" t="str">
        <f>'TQoL Indexes'!B153</f>
        <v>Ribnica na  Pohorju</v>
      </c>
      <c r="B391" s="326">
        <f>'TQoL Indexes'!C153</f>
        <v>177</v>
      </c>
      <c r="C391" s="407">
        <f t="shared" ref="C391:AT391" si="315">IF(C$19&lt;&gt;"yes",C173,C827)</f>
        <v>0</v>
      </c>
      <c r="D391" s="407">
        <f t="shared" si="315"/>
        <v>106.4</v>
      </c>
      <c r="E391" s="407">
        <f t="shared" si="315"/>
        <v>527.9</v>
      </c>
      <c r="F391" s="407">
        <f t="shared" si="315"/>
        <v>0.84167424931756141</v>
      </c>
      <c r="G391" s="407">
        <f t="shared" si="315"/>
        <v>97.565969062784347</v>
      </c>
      <c r="H391" s="407">
        <f t="shared" si="315"/>
        <v>0.3010299956639812</v>
      </c>
      <c r="I391" s="407">
        <f t="shared" si="315"/>
        <v>30.022675736961453</v>
      </c>
      <c r="J391" s="407">
        <f t="shared" si="315"/>
        <v>97.975432211100994</v>
      </c>
      <c r="K391" s="407">
        <f t="shared" si="315"/>
        <v>49.89</v>
      </c>
      <c r="L391" s="407">
        <f t="shared" si="315"/>
        <v>6.1881188118811881E-2</v>
      </c>
      <c r="M391" s="407">
        <f t="shared" si="315"/>
        <v>1.3242824552976926</v>
      </c>
      <c r="N391" s="407">
        <f t="shared" si="315"/>
        <v>1.7839035792727349</v>
      </c>
      <c r="O391" s="407">
        <f t="shared" si="315"/>
        <v>0.34946113276771384</v>
      </c>
      <c r="P391" s="407">
        <f t="shared" si="315"/>
        <v>78.935395814376704</v>
      </c>
      <c r="Q391" s="407" t="str">
        <f t="shared" si="315"/>
        <v>-</v>
      </c>
      <c r="R391" s="407" t="str">
        <f t="shared" si="315"/>
        <v>-</v>
      </c>
      <c r="S391" s="407">
        <f t="shared" si="315"/>
        <v>0</v>
      </c>
      <c r="T391" s="407">
        <f t="shared" si="315"/>
        <v>0.72239805434855864</v>
      </c>
      <c r="U391" s="407">
        <f t="shared" si="315"/>
        <v>52.605785459063448</v>
      </c>
      <c r="V391" s="407">
        <f t="shared" si="315"/>
        <v>0.32033973353095563</v>
      </c>
      <c r="W391" s="407">
        <f t="shared" si="315"/>
        <v>82.284633855500005</v>
      </c>
      <c r="X391" s="407" t="str">
        <f t="shared" si="315"/>
        <v>-</v>
      </c>
      <c r="Y391" s="407">
        <f t="shared" si="315"/>
        <v>815.9</v>
      </c>
      <c r="Z391" s="407">
        <f t="shared" si="315"/>
        <v>5.13</v>
      </c>
      <c r="AA391" s="407">
        <f t="shared" si="315"/>
        <v>4.6242774566473986E-2</v>
      </c>
      <c r="AB391" s="407">
        <f t="shared" si="315"/>
        <v>1.49</v>
      </c>
      <c r="AC391" s="407">
        <f t="shared" si="315"/>
        <v>10058.34</v>
      </c>
      <c r="AD391" s="407">
        <f t="shared" si="315"/>
        <v>0.76191286745720377</v>
      </c>
      <c r="AE391" s="407">
        <f t="shared" si="315"/>
        <v>30.407391852162956</v>
      </c>
      <c r="AF391" s="407">
        <f t="shared" si="315"/>
        <v>11.4</v>
      </c>
      <c r="AG391" s="407">
        <f t="shared" si="315"/>
        <v>16.72</v>
      </c>
      <c r="AH391" s="407" t="str">
        <f t="shared" si="315"/>
        <v>-</v>
      </c>
      <c r="AI391" s="407">
        <f t="shared" si="315"/>
        <v>0</v>
      </c>
      <c r="AJ391" s="407">
        <f t="shared" si="315"/>
        <v>2.00618659687709</v>
      </c>
      <c r="AK391" s="407">
        <f t="shared" si="315"/>
        <v>9.0500000000000007</v>
      </c>
      <c r="AL391" s="407">
        <f t="shared" si="315"/>
        <v>14.13</v>
      </c>
      <c r="AM391" s="407">
        <f t="shared" si="315"/>
        <v>7.6</v>
      </c>
      <c r="AN391" s="407">
        <f t="shared" si="315"/>
        <v>72.319999999999993</v>
      </c>
      <c r="AO391" s="407">
        <f t="shared" si="315"/>
        <v>0.40064315902399183</v>
      </c>
      <c r="AP391" s="407">
        <f t="shared" si="315"/>
        <v>65.28</v>
      </c>
      <c r="AQ391" s="407">
        <f t="shared" si="315"/>
        <v>50.656392694063925</v>
      </c>
      <c r="AR391" s="407">
        <f t="shared" si="315"/>
        <v>3.67</v>
      </c>
      <c r="AS391" s="407">
        <f t="shared" si="315"/>
        <v>0.66734044142546223</v>
      </c>
      <c r="AT391" s="407">
        <f t="shared" si="315"/>
        <v>47.143331071207228</v>
      </c>
    </row>
    <row r="392" spans="1:47">
      <c r="A392" s="325" t="str">
        <f>'TQoL Indexes'!B154</f>
        <v>Rogaška Slatina</v>
      </c>
      <c r="B392" s="326">
        <f>'TQoL Indexes'!C154</f>
        <v>106</v>
      </c>
      <c r="C392" s="407">
        <f t="shared" ref="C392:AT392" si="316">IF(C$19&lt;&gt;"yes",C174,C828)</f>
        <v>39.2263986013986</v>
      </c>
      <c r="D392" s="407">
        <f t="shared" si="316"/>
        <v>99.6</v>
      </c>
      <c r="E392" s="407">
        <f t="shared" si="316"/>
        <v>250.2</v>
      </c>
      <c r="F392" s="407">
        <f t="shared" si="316"/>
        <v>86.913580246913583</v>
      </c>
      <c r="G392" s="407">
        <f t="shared" si="316"/>
        <v>95.195473251028801</v>
      </c>
      <c r="H392" s="407">
        <f t="shared" si="316"/>
        <v>0.3010299956639812</v>
      </c>
      <c r="I392" s="407">
        <f t="shared" si="316"/>
        <v>79.374419324868384</v>
      </c>
      <c r="J392" s="407">
        <f t="shared" si="316"/>
        <v>98.693415637860085</v>
      </c>
      <c r="K392" s="407">
        <f t="shared" si="316"/>
        <v>69.260000000000005</v>
      </c>
      <c r="L392" s="407">
        <f t="shared" si="316"/>
        <v>5.0338534000588755</v>
      </c>
      <c r="M392" s="407">
        <f t="shared" si="316"/>
        <v>1.69284691927723</v>
      </c>
      <c r="N392" s="407">
        <f t="shared" si="316"/>
        <v>1.920123326290724</v>
      </c>
      <c r="O392" s="407">
        <f t="shared" si="316"/>
        <v>1.5130263021104065</v>
      </c>
      <c r="P392" s="407">
        <f t="shared" si="316"/>
        <v>77.530864197530875</v>
      </c>
      <c r="Q392" s="407" t="str">
        <f t="shared" si="316"/>
        <v>-</v>
      </c>
      <c r="R392" s="407" t="str">
        <f t="shared" si="316"/>
        <v>-</v>
      </c>
      <c r="S392" s="407">
        <f t="shared" si="316"/>
        <v>42.047724166929463</v>
      </c>
      <c r="T392" s="407">
        <f t="shared" si="316"/>
        <v>0.65681105520534655</v>
      </c>
      <c r="U392" s="407">
        <f t="shared" si="316"/>
        <v>72.764726827135959</v>
      </c>
      <c r="V392" s="407">
        <f t="shared" si="316"/>
        <v>-0.12989082258936896</v>
      </c>
      <c r="W392" s="407">
        <f t="shared" si="316"/>
        <v>99.999104817499997</v>
      </c>
      <c r="X392" s="407" t="str">
        <f t="shared" si="316"/>
        <v>-</v>
      </c>
      <c r="Y392" s="407">
        <f t="shared" si="316"/>
        <v>906.86</v>
      </c>
      <c r="Z392" s="407">
        <f t="shared" si="316"/>
        <v>5.25</v>
      </c>
      <c r="AA392" s="407">
        <f t="shared" si="316"/>
        <v>4.2537353113202531E-2</v>
      </c>
      <c r="AB392" s="407">
        <f t="shared" si="316"/>
        <v>2.1800000000000002</v>
      </c>
      <c r="AC392" s="407">
        <f t="shared" si="316"/>
        <v>10594.31</v>
      </c>
      <c r="AD392" s="407">
        <f t="shared" si="316"/>
        <v>0.80828772221035305</v>
      </c>
      <c r="AE392" s="407">
        <f t="shared" si="316"/>
        <v>29.10842463165848</v>
      </c>
      <c r="AF392" s="407">
        <f t="shared" si="316"/>
        <v>9.6999999999999993</v>
      </c>
      <c r="AG392" s="407">
        <f t="shared" si="316"/>
        <v>22.6</v>
      </c>
      <c r="AH392" s="407" t="str">
        <f t="shared" si="316"/>
        <v>-</v>
      </c>
      <c r="AI392" s="407">
        <f t="shared" si="316"/>
        <v>11.467439516129032</v>
      </c>
      <c r="AJ392" s="407">
        <f t="shared" si="316"/>
        <v>1.9994214603429383</v>
      </c>
      <c r="AK392" s="407">
        <f t="shared" si="316"/>
        <v>6.16</v>
      </c>
      <c r="AL392" s="407">
        <f t="shared" si="316"/>
        <v>13.68</v>
      </c>
      <c r="AM392" s="407">
        <f t="shared" si="316"/>
        <v>7.6</v>
      </c>
      <c r="AN392" s="407">
        <f t="shared" si="316"/>
        <v>68.62</v>
      </c>
      <c r="AO392" s="407">
        <f t="shared" si="316"/>
        <v>0.24265882485557949</v>
      </c>
      <c r="AP392" s="407">
        <f t="shared" si="316"/>
        <v>77.989999999999995</v>
      </c>
      <c r="AQ392" s="407">
        <f t="shared" si="316"/>
        <v>56.342980795239384</v>
      </c>
      <c r="AR392" s="407">
        <f t="shared" si="316"/>
        <v>3.57</v>
      </c>
      <c r="AS392" s="407">
        <f t="shared" si="316"/>
        <v>0.32671330330008241</v>
      </c>
      <c r="AT392" s="407">
        <f t="shared" si="316"/>
        <v>69.855060094876933</v>
      </c>
    </row>
    <row r="393" spans="1:47">
      <c r="A393" s="325" t="str">
        <f>'TQoL Indexes'!B155</f>
        <v>Rogašovci</v>
      </c>
      <c r="B393" s="326">
        <f>'TQoL Indexes'!C155</f>
        <v>105</v>
      </c>
      <c r="C393" s="407">
        <f t="shared" ref="C393:AT393" si="317">IF(C$19&lt;&gt;"yes",C175,C829)</f>
        <v>86.5</v>
      </c>
      <c r="D393" s="407">
        <f t="shared" si="317"/>
        <v>93.2</v>
      </c>
      <c r="E393" s="407">
        <f t="shared" si="317"/>
        <v>373.5</v>
      </c>
      <c r="F393" s="407">
        <f t="shared" si="317"/>
        <v>1.1294526498696786</v>
      </c>
      <c r="G393" s="407">
        <f t="shared" si="317"/>
        <v>86.967854039965246</v>
      </c>
      <c r="H393" s="407">
        <f t="shared" si="317"/>
        <v>0.3010299956639812</v>
      </c>
      <c r="I393" s="407">
        <f t="shared" si="317"/>
        <v>42.082239720034998</v>
      </c>
      <c r="J393" s="407">
        <f t="shared" si="317"/>
        <v>3.7358818418766289</v>
      </c>
      <c r="K393" s="407">
        <f t="shared" si="317"/>
        <v>94.6</v>
      </c>
      <c r="L393" s="407">
        <f t="shared" si="317"/>
        <v>0.98231827111984282</v>
      </c>
      <c r="M393" s="407">
        <f t="shared" si="317"/>
        <v>1.1430148002540952</v>
      </c>
      <c r="N393" s="407">
        <f t="shared" si="317"/>
        <v>1.3483048630481607</v>
      </c>
      <c r="O393" s="407">
        <f t="shared" si="317"/>
        <v>0.55909494232475598</v>
      </c>
      <c r="P393" s="407">
        <f t="shared" si="317"/>
        <v>45.004344048653344</v>
      </c>
      <c r="Q393" s="407" t="str">
        <f t="shared" si="317"/>
        <v>-</v>
      </c>
      <c r="R393" s="407" t="str">
        <f t="shared" si="317"/>
        <v>-</v>
      </c>
      <c r="S393" s="407">
        <f t="shared" si="317"/>
        <v>177.77778000000001</v>
      </c>
      <c r="T393" s="407">
        <f t="shared" si="317"/>
        <v>0.57855351682687628</v>
      </c>
      <c r="U393" s="407">
        <f t="shared" si="317"/>
        <v>84.409296936133018</v>
      </c>
      <c r="V393" s="407">
        <f t="shared" si="317"/>
        <v>-0.18669688552849412</v>
      </c>
      <c r="W393" s="407">
        <f t="shared" si="317"/>
        <v>86.655783420600002</v>
      </c>
      <c r="X393" s="407" t="str">
        <f t="shared" si="317"/>
        <v>-</v>
      </c>
      <c r="Y393" s="407">
        <f t="shared" si="317"/>
        <v>1050.99</v>
      </c>
      <c r="Z393" s="407">
        <f t="shared" si="317"/>
        <v>6.78</v>
      </c>
      <c r="AA393" s="407">
        <f t="shared" si="317"/>
        <v>8.5222430543719099E-2</v>
      </c>
      <c r="AB393" s="407">
        <f t="shared" si="317"/>
        <v>1.84</v>
      </c>
      <c r="AC393" s="407">
        <f t="shared" si="317"/>
        <v>8408.15</v>
      </c>
      <c r="AD393" s="407">
        <f t="shared" si="317"/>
        <v>1.130494335044274</v>
      </c>
      <c r="AE393" s="407">
        <f t="shared" si="317"/>
        <v>19.554848966613672</v>
      </c>
      <c r="AF393" s="407">
        <f t="shared" si="317"/>
        <v>17.7</v>
      </c>
      <c r="AG393" s="407">
        <f t="shared" si="317"/>
        <v>17.07</v>
      </c>
      <c r="AH393" s="407" t="str">
        <f t="shared" si="317"/>
        <v>-</v>
      </c>
      <c r="AI393" s="407">
        <f t="shared" si="317"/>
        <v>135.23441124780317</v>
      </c>
      <c r="AJ393" s="407">
        <f t="shared" si="317"/>
        <v>1.9419421943187622</v>
      </c>
      <c r="AK393" s="407">
        <f t="shared" si="317"/>
        <v>15.18</v>
      </c>
      <c r="AL393" s="407">
        <f t="shared" si="317"/>
        <v>16.27</v>
      </c>
      <c r="AM393" s="407">
        <f t="shared" si="317"/>
        <v>6.8</v>
      </c>
      <c r="AN393" s="407">
        <f t="shared" si="317"/>
        <v>57.53</v>
      </c>
      <c r="AO393" s="407">
        <f t="shared" si="317"/>
        <v>0.37637931486742965</v>
      </c>
      <c r="AP393" s="407">
        <f t="shared" si="317"/>
        <v>76.63</v>
      </c>
      <c r="AQ393" s="407">
        <f t="shared" si="317"/>
        <v>46.884576098059242</v>
      </c>
      <c r="AR393" s="407">
        <f t="shared" si="317"/>
        <v>3.6</v>
      </c>
      <c r="AS393" s="407">
        <f t="shared" si="317"/>
        <v>0.54901815461183245</v>
      </c>
      <c r="AT393" s="407">
        <f t="shared" si="317"/>
        <v>83.014028847923285</v>
      </c>
      <c r="AU393" s="327"/>
    </row>
    <row r="394" spans="1:47">
      <c r="A394" s="325" t="str">
        <f>'TQoL Indexes'!B156</f>
        <v>Rogatec</v>
      </c>
      <c r="B394" s="326">
        <f>'TQoL Indexes'!C156</f>
        <v>107</v>
      </c>
      <c r="C394" s="407">
        <f t="shared" ref="C394:AT394" si="318">IF(C$19&lt;&gt;"yes",C176,C830)</f>
        <v>90.4</v>
      </c>
      <c r="D394" s="407">
        <f t="shared" si="318"/>
        <v>87.3</v>
      </c>
      <c r="E394" s="407">
        <f t="shared" si="318"/>
        <v>388.9</v>
      </c>
      <c r="F394" s="407">
        <f t="shared" si="318"/>
        <v>81.229278245345569</v>
      </c>
      <c r="G394" s="407">
        <f t="shared" si="318"/>
        <v>97.5006375924509</v>
      </c>
      <c r="H394" s="407">
        <f t="shared" si="318"/>
        <v>0.47712125471966244</v>
      </c>
      <c r="I394" s="407">
        <f t="shared" si="318"/>
        <v>52.655133832515709</v>
      </c>
      <c r="J394" s="407">
        <f t="shared" si="318"/>
        <v>98.044716483890156</v>
      </c>
      <c r="K394" s="407">
        <f t="shared" si="318"/>
        <v>36.1</v>
      </c>
      <c r="L394" s="407">
        <f t="shared" si="318"/>
        <v>0</v>
      </c>
      <c r="M394" s="407">
        <f t="shared" si="318"/>
        <v>1.7435097647284297</v>
      </c>
      <c r="N394" s="407">
        <f t="shared" si="318"/>
        <v>2.0511525224473814</v>
      </c>
      <c r="O394" s="407">
        <f t="shared" si="318"/>
        <v>3.3472346119536129</v>
      </c>
      <c r="P394" s="407">
        <f t="shared" si="318"/>
        <v>81.178270849273147</v>
      </c>
      <c r="Q394" s="407" t="str">
        <f t="shared" si="318"/>
        <v>-</v>
      </c>
      <c r="R394" s="407" t="str">
        <f t="shared" si="318"/>
        <v>-</v>
      </c>
      <c r="S394" s="407">
        <f t="shared" si="318"/>
        <v>8.9855332914008432</v>
      </c>
      <c r="T394" s="407">
        <f t="shared" si="318"/>
        <v>0.51374237486718966</v>
      </c>
      <c r="U394" s="407">
        <f t="shared" si="318"/>
        <v>44.255051982960353</v>
      </c>
      <c r="V394" s="407">
        <f t="shared" si="318"/>
        <v>6.4637456798437437E-2</v>
      </c>
      <c r="W394" s="407">
        <f t="shared" si="318"/>
        <v>20.621268471800001</v>
      </c>
      <c r="X394" s="407" t="str">
        <f t="shared" si="318"/>
        <v>-</v>
      </c>
      <c r="Y394" s="407">
        <f t="shared" si="318"/>
        <v>945.43</v>
      </c>
      <c r="Z394" s="407">
        <f t="shared" si="318"/>
        <v>6.33</v>
      </c>
      <c r="AA394" s="407">
        <f t="shared" si="318"/>
        <v>5.4251019467074148E-2</v>
      </c>
      <c r="AB394" s="407">
        <f t="shared" si="318"/>
        <v>1.35</v>
      </c>
      <c r="AC394" s="407">
        <f t="shared" si="318"/>
        <v>9257.5499999999993</v>
      </c>
      <c r="AD394" s="407">
        <f t="shared" si="318"/>
        <v>1.0261646138581915</v>
      </c>
      <c r="AE394" s="407">
        <f t="shared" si="318"/>
        <v>22.522950300728077</v>
      </c>
      <c r="AF394" s="407">
        <f t="shared" si="318"/>
        <v>12.4</v>
      </c>
      <c r="AG394" s="407">
        <f t="shared" si="318"/>
        <v>23.32</v>
      </c>
      <c r="AH394" s="407" t="str">
        <f t="shared" si="318"/>
        <v>-</v>
      </c>
      <c r="AI394" s="407">
        <f t="shared" si="318"/>
        <v>13.397165311653117</v>
      </c>
      <c r="AJ394" s="407">
        <f t="shared" si="318"/>
        <v>1.9213861584613721</v>
      </c>
      <c r="AK394" s="407">
        <f t="shared" si="318"/>
        <v>27.99</v>
      </c>
      <c r="AL394" s="407">
        <f t="shared" si="318"/>
        <v>18.59</v>
      </c>
      <c r="AM394" s="407">
        <f t="shared" si="318"/>
        <v>7.3</v>
      </c>
      <c r="AN394" s="407">
        <f t="shared" si="318"/>
        <v>59.75</v>
      </c>
      <c r="AO394" s="407">
        <f t="shared" si="318"/>
        <v>0.42442125335254272</v>
      </c>
      <c r="AP394" s="407">
        <f t="shared" si="318"/>
        <v>58.54</v>
      </c>
      <c r="AQ394" s="407">
        <f t="shared" si="318"/>
        <v>45.357548240635644</v>
      </c>
      <c r="AR394" s="407">
        <f t="shared" si="318"/>
        <v>3.58</v>
      </c>
      <c r="AS394" s="407">
        <f t="shared" si="318"/>
        <v>0.78728954627461012</v>
      </c>
      <c r="AT394" s="407">
        <f t="shared" si="318"/>
        <v>41.567609522017221</v>
      </c>
      <c r="AU394" s="327"/>
    </row>
    <row r="395" spans="1:47">
      <c r="A395" s="325" t="str">
        <f>'TQoL Indexes'!B157</f>
        <v>Ruše</v>
      </c>
      <c r="B395" s="326">
        <f>'TQoL Indexes'!C157</f>
        <v>108</v>
      </c>
      <c r="C395" s="407">
        <f t="shared" ref="C395:AT395" si="319">IF(C$19&lt;&gt;"yes",C177,C831)</f>
        <v>45.07829977628635</v>
      </c>
      <c r="D395" s="407">
        <f t="shared" si="319"/>
        <v>97.5</v>
      </c>
      <c r="E395" s="407">
        <f t="shared" si="319"/>
        <v>416.1</v>
      </c>
      <c r="F395" s="407">
        <f t="shared" si="319"/>
        <v>29.861982434127981</v>
      </c>
      <c r="G395" s="407">
        <f t="shared" si="319"/>
        <v>97.459222082810541</v>
      </c>
      <c r="H395" s="407">
        <f t="shared" si="319"/>
        <v>0.3010299956639812</v>
      </c>
      <c r="I395" s="407">
        <f t="shared" si="319"/>
        <v>56.727158948685855</v>
      </c>
      <c r="J395" s="407">
        <f t="shared" si="319"/>
        <v>99.874529485570889</v>
      </c>
      <c r="K395" s="407">
        <f t="shared" si="319"/>
        <v>8.85</v>
      </c>
      <c r="L395" s="407">
        <f t="shared" si="319"/>
        <v>0.90579710144927539</v>
      </c>
      <c r="M395" s="407">
        <f t="shared" si="319"/>
        <v>1.4183012913197455</v>
      </c>
      <c r="N395" s="407">
        <f t="shared" si="319"/>
        <v>1.6464037262230695</v>
      </c>
      <c r="O395" s="407">
        <f t="shared" si="319"/>
        <v>0.47806959947472094</v>
      </c>
      <c r="P395" s="407">
        <f t="shared" si="319"/>
        <v>45.734002509410288</v>
      </c>
      <c r="Q395" s="407" t="str">
        <f t="shared" si="319"/>
        <v>-</v>
      </c>
      <c r="R395" s="407" t="str">
        <f t="shared" si="319"/>
        <v>-</v>
      </c>
      <c r="S395" s="407">
        <f t="shared" si="319"/>
        <v>0</v>
      </c>
      <c r="T395" s="407">
        <f t="shared" si="319"/>
        <v>0.61392933084322721</v>
      </c>
      <c r="U395" s="407">
        <f t="shared" si="319"/>
        <v>29.736937497692999</v>
      </c>
      <c r="V395" s="407">
        <f t="shared" si="319"/>
        <v>0.10933803524782018</v>
      </c>
      <c r="W395" s="407">
        <f t="shared" si="319"/>
        <v>99.974466133000007</v>
      </c>
      <c r="X395" s="407" t="str">
        <f t="shared" si="319"/>
        <v>-</v>
      </c>
      <c r="Y395" s="407">
        <f t="shared" si="319"/>
        <v>1203.77</v>
      </c>
      <c r="Z395" s="407">
        <f t="shared" si="319"/>
        <v>5.43</v>
      </c>
      <c r="AA395" s="407">
        <f t="shared" si="319"/>
        <v>4.007309332221972E-2</v>
      </c>
      <c r="AB395" s="407">
        <f t="shared" si="319"/>
        <v>0.66</v>
      </c>
      <c r="AC395" s="407">
        <f t="shared" si="319"/>
        <v>6450.97</v>
      </c>
      <c r="AD395" s="407">
        <f t="shared" si="319"/>
        <v>1.3200689408717969</v>
      </c>
      <c r="AE395" s="407">
        <f t="shared" si="319"/>
        <v>14.867156585641606</v>
      </c>
      <c r="AF395" s="407">
        <f t="shared" si="319"/>
        <v>15.1</v>
      </c>
      <c r="AG395" s="407">
        <f t="shared" si="319"/>
        <v>14.47</v>
      </c>
      <c r="AH395" s="407" t="str">
        <f t="shared" si="319"/>
        <v>-</v>
      </c>
      <c r="AI395" s="407">
        <f t="shared" si="319"/>
        <v>0</v>
      </c>
      <c r="AJ395" s="407">
        <f t="shared" si="319"/>
        <v>1.8608135785224775</v>
      </c>
      <c r="AK395" s="407">
        <f t="shared" si="319"/>
        <v>29.01</v>
      </c>
      <c r="AL395" s="407">
        <f t="shared" si="319"/>
        <v>17.260000000000002</v>
      </c>
      <c r="AM395" s="407">
        <f t="shared" si="319"/>
        <v>6.9</v>
      </c>
      <c r="AN395" s="407">
        <f t="shared" si="319"/>
        <v>55.41</v>
      </c>
      <c r="AO395" s="407">
        <f t="shared" si="319"/>
        <v>0.31951798866635717</v>
      </c>
      <c r="AP395" s="407">
        <f t="shared" si="319"/>
        <v>85.62</v>
      </c>
      <c r="AQ395" s="407">
        <f t="shared" si="319"/>
        <v>41.725548531052439</v>
      </c>
      <c r="AR395" s="407">
        <f t="shared" si="319"/>
        <v>3.72</v>
      </c>
      <c r="AS395" s="407">
        <f t="shared" si="319"/>
        <v>0.95382163578583301</v>
      </c>
      <c r="AT395" s="407">
        <f t="shared" si="319"/>
        <v>26.346264007983681</v>
      </c>
      <c r="AU395" s="327"/>
    </row>
    <row r="396" spans="1:47">
      <c r="A396" s="325" t="str">
        <f>'TQoL Indexes'!B158</f>
        <v>Selnica ob Dravi</v>
      </c>
      <c r="B396" s="326">
        <f>'TQoL Indexes'!C158</f>
        <v>178</v>
      </c>
      <c r="C396" s="407">
        <f t="shared" ref="C396:AT396" si="320">IF(C$19&lt;&gt;"yes",C178,C832)</f>
        <v>78.099999999999994</v>
      </c>
      <c r="D396" s="407">
        <f t="shared" si="320"/>
        <v>81.2</v>
      </c>
      <c r="E396" s="407">
        <f t="shared" si="320"/>
        <v>388.9</v>
      </c>
      <c r="F396" s="407">
        <f t="shared" si="320"/>
        <v>8.5290482076637826</v>
      </c>
      <c r="G396" s="407">
        <f t="shared" si="320"/>
        <v>83.590852904820764</v>
      </c>
      <c r="H396" s="407">
        <f t="shared" si="320"/>
        <v>0.3010299956639812</v>
      </c>
      <c r="I396" s="407">
        <f t="shared" si="320"/>
        <v>56.719675709385719</v>
      </c>
      <c r="J396" s="407">
        <f t="shared" si="320"/>
        <v>96.16810877626699</v>
      </c>
      <c r="K396" s="407">
        <f t="shared" si="320"/>
        <v>40.24</v>
      </c>
      <c r="L396" s="407">
        <f t="shared" si="320"/>
        <v>0</v>
      </c>
      <c r="M396" s="407">
        <f t="shared" si="320"/>
        <v>1.4727564493172123</v>
      </c>
      <c r="N396" s="407">
        <f t="shared" si="320"/>
        <v>1.8175653695597809</v>
      </c>
      <c r="O396" s="407">
        <f t="shared" si="320"/>
        <v>1.90402576489533</v>
      </c>
      <c r="P396" s="407">
        <f t="shared" si="320"/>
        <v>62.639060568603213</v>
      </c>
      <c r="Q396" s="407" t="str">
        <f t="shared" si="320"/>
        <v>-</v>
      </c>
      <c r="R396" s="407" t="str">
        <f t="shared" si="320"/>
        <v>-</v>
      </c>
      <c r="S396" s="407">
        <f t="shared" si="320"/>
        <v>32.320620555914672</v>
      </c>
      <c r="T396" s="407">
        <f t="shared" si="320"/>
        <v>0.48157559614591244</v>
      </c>
      <c r="U396" s="407">
        <f t="shared" si="320"/>
        <v>65.328264496341006</v>
      </c>
      <c r="V396" s="407">
        <f t="shared" si="320"/>
        <v>0.15001348256103914</v>
      </c>
      <c r="W396" s="407">
        <f t="shared" si="320"/>
        <v>5.5061199084099997</v>
      </c>
      <c r="X396" s="407" t="str">
        <f t="shared" si="320"/>
        <v>-</v>
      </c>
      <c r="Y396" s="407">
        <f t="shared" si="320"/>
        <v>980.25</v>
      </c>
      <c r="Z396" s="407">
        <f t="shared" si="320"/>
        <v>6.76</v>
      </c>
      <c r="AA396" s="407">
        <f t="shared" si="320"/>
        <v>0</v>
      </c>
      <c r="AB396" s="407">
        <f t="shared" si="320"/>
        <v>0.86</v>
      </c>
      <c r="AC396" s="407">
        <f t="shared" si="320"/>
        <v>8747.7900000000009</v>
      </c>
      <c r="AD396" s="407">
        <f t="shared" si="320"/>
        <v>1.1336425931856946</v>
      </c>
      <c r="AE396" s="407">
        <f t="shared" si="320"/>
        <v>18.280739934711644</v>
      </c>
      <c r="AF396" s="407">
        <f t="shared" si="320"/>
        <v>12.4</v>
      </c>
      <c r="AG396" s="407">
        <f t="shared" si="320"/>
        <v>22.68</v>
      </c>
      <c r="AH396" s="407" t="str">
        <f t="shared" si="320"/>
        <v>-</v>
      </c>
      <c r="AI396" s="407">
        <f t="shared" si="320"/>
        <v>16.728628158844764</v>
      </c>
      <c r="AJ396" s="407">
        <f t="shared" si="320"/>
        <v>1.5521765155423721</v>
      </c>
      <c r="AK396" s="407">
        <f t="shared" si="320"/>
        <v>18.12</v>
      </c>
      <c r="AL396" s="407">
        <f t="shared" si="320"/>
        <v>20.57</v>
      </c>
      <c r="AM396" s="407">
        <f t="shared" si="320"/>
        <v>7.3</v>
      </c>
      <c r="AN396" s="407">
        <f t="shared" si="320"/>
        <v>54.6</v>
      </c>
      <c r="AO396" s="407">
        <f t="shared" si="320"/>
        <v>0.42442125335254272</v>
      </c>
      <c r="AP396" s="407">
        <f t="shared" si="320"/>
        <v>56.85</v>
      </c>
      <c r="AQ396" s="407">
        <f t="shared" si="320"/>
        <v>49.019607843137251</v>
      </c>
      <c r="AR396" s="407">
        <f t="shared" si="320"/>
        <v>3.58</v>
      </c>
      <c r="AS396" s="407">
        <f t="shared" si="320"/>
        <v>0.88451582757053193</v>
      </c>
      <c r="AT396" s="407">
        <f t="shared" si="320"/>
        <v>63.74663958265478</v>
      </c>
      <c r="AU396" s="327"/>
    </row>
    <row r="397" spans="1:47">
      <c r="A397" s="325" t="str">
        <f>'TQoL Indexes'!B159</f>
        <v>Semič</v>
      </c>
      <c r="B397" s="326">
        <f>'TQoL Indexes'!C159</f>
        <v>109</v>
      </c>
      <c r="C397" s="407">
        <f t="shared" ref="C397:AT397" si="321">IF(C$19&lt;&gt;"yes",C179,C833)</f>
        <v>83.4</v>
      </c>
      <c r="D397" s="407">
        <f t="shared" si="321"/>
        <v>77.8</v>
      </c>
      <c r="E397" s="407">
        <f t="shared" si="321"/>
        <v>521.4</v>
      </c>
      <c r="F397" s="407">
        <f t="shared" si="321"/>
        <v>93.989296006587068</v>
      </c>
      <c r="G397" s="407">
        <f t="shared" si="321"/>
        <v>98.847262247838614</v>
      </c>
      <c r="H397" s="407">
        <f t="shared" si="321"/>
        <v>0.47712125471966244</v>
      </c>
      <c r="I397" s="407">
        <f t="shared" si="321"/>
        <v>93.17290793564959</v>
      </c>
      <c r="J397" s="407">
        <f t="shared" si="321"/>
        <v>98.339508714148479</v>
      </c>
      <c r="K397" s="407">
        <f t="shared" si="321"/>
        <v>88.4</v>
      </c>
      <c r="L397" s="407">
        <f t="shared" si="321"/>
        <v>1.9439133205863608</v>
      </c>
      <c r="M397" s="407">
        <f t="shared" si="321"/>
        <v>1.4623979978989561</v>
      </c>
      <c r="N397" s="407">
        <f t="shared" si="321"/>
        <v>1.8419848045901139</v>
      </c>
      <c r="O397" s="407">
        <f t="shared" si="321"/>
        <v>1.594672950585547</v>
      </c>
      <c r="P397" s="407">
        <f t="shared" si="321"/>
        <v>88.321668725126941</v>
      </c>
      <c r="Q397" s="407" t="str">
        <f t="shared" si="321"/>
        <v>-</v>
      </c>
      <c r="R397" s="407" t="str">
        <f t="shared" si="321"/>
        <v>-</v>
      </c>
      <c r="S397" s="407">
        <f t="shared" si="321"/>
        <v>42.625745950554133</v>
      </c>
      <c r="T397" s="407">
        <f t="shared" si="321"/>
        <v>0.49521300538528024</v>
      </c>
      <c r="U397" s="407">
        <f t="shared" si="321"/>
        <v>83.185186504827101</v>
      </c>
      <c r="V397" s="407">
        <f t="shared" si="321"/>
        <v>-0.32551902369567765</v>
      </c>
      <c r="W397" s="407">
        <f t="shared" si="321"/>
        <v>79.168221196499999</v>
      </c>
      <c r="X397" s="407" t="str">
        <f t="shared" si="321"/>
        <v>-</v>
      </c>
      <c r="Y397" s="407">
        <f t="shared" si="321"/>
        <v>1031.26</v>
      </c>
      <c r="Z397" s="407">
        <f t="shared" si="321"/>
        <v>6.48</v>
      </c>
      <c r="AA397" s="407">
        <f t="shared" si="321"/>
        <v>4.2020337843516262E-2</v>
      </c>
      <c r="AB397" s="407">
        <f t="shared" si="321"/>
        <v>0.87</v>
      </c>
      <c r="AC397" s="407">
        <f t="shared" si="321"/>
        <v>9672.31</v>
      </c>
      <c r="AD397" s="407">
        <f t="shared" si="321"/>
        <v>1.0816488349696234</v>
      </c>
      <c r="AE397" s="407">
        <f t="shared" si="321"/>
        <v>26.981707317073173</v>
      </c>
      <c r="AF397" s="407">
        <f t="shared" si="321"/>
        <v>16.5</v>
      </c>
      <c r="AG397" s="407">
        <f t="shared" si="321"/>
        <v>25.32</v>
      </c>
      <c r="AH397" s="407" t="str">
        <f t="shared" si="321"/>
        <v>-</v>
      </c>
      <c r="AI397" s="407">
        <f t="shared" si="321"/>
        <v>43.082230073487843</v>
      </c>
      <c r="AJ397" s="407">
        <f t="shared" si="321"/>
        <v>2.1154555350647652</v>
      </c>
      <c r="AK397" s="407">
        <f t="shared" si="321"/>
        <v>12.87</v>
      </c>
      <c r="AL397" s="407">
        <f t="shared" si="321"/>
        <v>17.309999999999999</v>
      </c>
      <c r="AM397" s="407">
        <f t="shared" si="321"/>
        <v>7.3</v>
      </c>
      <c r="AN397" s="407">
        <f t="shared" si="321"/>
        <v>64.34</v>
      </c>
      <c r="AO397" s="407">
        <f t="shared" si="321"/>
        <v>0.44371696267546362</v>
      </c>
      <c r="AP397" s="407">
        <f t="shared" si="321"/>
        <v>72.88</v>
      </c>
      <c r="AQ397" s="407">
        <f t="shared" si="321"/>
        <v>46.578991176960209</v>
      </c>
      <c r="AR397" s="407">
        <f t="shared" si="321"/>
        <v>3.57</v>
      </c>
      <c r="AS397" s="407">
        <f t="shared" si="321"/>
        <v>0.71149792391748934</v>
      </c>
      <c r="AT397" s="407">
        <f t="shared" si="321"/>
        <v>79.844359786772458</v>
      </c>
      <c r="AU397" s="327"/>
    </row>
    <row r="398" spans="1:47">
      <c r="A398" s="325" t="str">
        <f>'TQoL Indexes'!B160</f>
        <v>Sevnica</v>
      </c>
      <c r="B398" s="326">
        <f>'TQoL Indexes'!C160</f>
        <v>110</v>
      </c>
      <c r="C398" s="407">
        <f t="shared" ref="C398:AT398" si="322">IF(C$19&lt;&gt;"yes",C180,C834)</f>
        <v>44.364370135485728</v>
      </c>
      <c r="D398" s="407">
        <f t="shared" si="322"/>
        <v>94.1</v>
      </c>
      <c r="E398" s="407">
        <f t="shared" si="322"/>
        <v>521.4</v>
      </c>
      <c r="F398" s="407">
        <f t="shared" si="322"/>
        <v>83.997387328543439</v>
      </c>
      <c r="G398" s="407">
        <f t="shared" si="322"/>
        <v>86.457652950141522</v>
      </c>
      <c r="H398" s="407">
        <f t="shared" si="322"/>
        <v>0.3010299956639812</v>
      </c>
      <c r="I398" s="407">
        <f t="shared" si="322"/>
        <v>79.400830964356004</v>
      </c>
      <c r="J398" s="407">
        <f t="shared" si="322"/>
        <v>88.308295231874595</v>
      </c>
      <c r="K398" s="407">
        <f t="shared" si="322"/>
        <v>0.9</v>
      </c>
      <c r="L398" s="407">
        <f t="shared" si="322"/>
        <v>14.301369863013699</v>
      </c>
      <c r="M398" s="407">
        <f t="shared" si="322"/>
        <v>1.2855573090077739</v>
      </c>
      <c r="N398" s="407">
        <f t="shared" si="322"/>
        <v>1.6117233080073419</v>
      </c>
      <c r="O398" s="407">
        <f t="shared" si="322"/>
        <v>1.088905874645119</v>
      </c>
      <c r="P398" s="407">
        <f t="shared" si="322"/>
        <v>77.879381667755283</v>
      </c>
      <c r="Q398" s="407" t="str">
        <f t="shared" si="322"/>
        <v>-</v>
      </c>
      <c r="R398" s="407" t="str">
        <f t="shared" si="322"/>
        <v>-</v>
      </c>
      <c r="S398" s="407">
        <f t="shared" si="322"/>
        <v>66.979236436704625</v>
      </c>
      <c r="T398" s="407">
        <f t="shared" si="322"/>
        <v>0.49521300538528024</v>
      </c>
      <c r="U398" s="407">
        <f t="shared" si="322"/>
        <v>72.730639688627392</v>
      </c>
      <c r="V398" s="407">
        <f t="shared" si="322"/>
        <v>-3.9237954424064095E-2</v>
      </c>
      <c r="W398" s="407">
        <f t="shared" si="322"/>
        <v>72.002845070999996</v>
      </c>
      <c r="X398" s="407" t="str">
        <f t="shared" si="322"/>
        <v>-</v>
      </c>
      <c r="Y398" s="407">
        <f t="shared" si="322"/>
        <v>970.87</v>
      </c>
      <c r="Z398" s="407">
        <f t="shared" si="322"/>
        <v>5.58</v>
      </c>
      <c r="AA398" s="407">
        <f t="shared" si="322"/>
        <v>8.8711465956974933E-2</v>
      </c>
      <c r="AB398" s="407">
        <f t="shared" si="322"/>
        <v>1.05</v>
      </c>
      <c r="AC398" s="407">
        <f t="shared" si="322"/>
        <v>9363.68</v>
      </c>
      <c r="AD398" s="407">
        <f t="shared" si="322"/>
        <v>0.9735158512648302</v>
      </c>
      <c r="AE398" s="407">
        <f t="shared" si="322"/>
        <v>26.571201272871921</v>
      </c>
      <c r="AF398" s="407">
        <f t="shared" si="322"/>
        <v>16.5</v>
      </c>
      <c r="AG398" s="407">
        <f t="shared" si="322"/>
        <v>19.61</v>
      </c>
      <c r="AH398" s="407" t="str">
        <f t="shared" si="322"/>
        <v>-</v>
      </c>
      <c r="AI398" s="407">
        <f t="shared" si="322"/>
        <v>41.88979231799911</v>
      </c>
      <c r="AJ398" s="407">
        <f t="shared" si="322"/>
        <v>1.8668371714312537</v>
      </c>
      <c r="AK398" s="407">
        <f t="shared" si="322"/>
        <v>27.82</v>
      </c>
      <c r="AL398" s="407">
        <f t="shared" si="322"/>
        <v>15.21</v>
      </c>
      <c r="AM398" s="407">
        <f t="shared" si="322"/>
        <v>7.3</v>
      </c>
      <c r="AN398" s="407">
        <f t="shared" si="322"/>
        <v>61.26</v>
      </c>
      <c r="AO398" s="407">
        <f t="shared" si="322"/>
        <v>0.44371696267546362</v>
      </c>
      <c r="AP398" s="407">
        <f t="shared" si="322"/>
        <v>76.5</v>
      </c>
      <c r="AQ398" s="407">
        <f t="shared" si="322"/>
        <v>52.060119201865774</v>
      </c>
      <c r="AR398" s="407">
        <f t="shared" si="322"/>
        <v>3.57</v>
      </c>
      <c r="AS398" s="407">
        <f t="shared" si="322"/>
        <v>0.53894718461393365</v>
      </c>
      <c r="AT398" s="407">
        <f t="shared" si="322"/>
        <v>68.509310674495069</v>
      </c>
      <c r="AU398" s="327"/>
    </row>
    <row r="399" spans="1:47">
      <c r="A399" s="325" t="str">
        <f>'TQoL Indexes'!B161</f>
        <v>Sežana</v>
      </c>
      <c r="B399" s="326">
        <f>'TQoL Indexes'!C161</f>
        <v>111</v>
      </c>
      <c r="C399" s="407">
        <f t="shared" ref="C399:AT399" si="323">IF(C$19&lt;&gt;"yes",C181,C835)</f>
        <v>53.293885601577905</v>
      </c>
      <c r="D399" s="407">
        <f t="shared" si="323"/>
        <v>89.8</v>
      </c>
      <c r="E399" s="407">
        <f t="shared" si="323"/>
        <v>250.2</v>
      </c>
      <c r="F399" s="407">
        <f t="shared" si="323"/>
        <v>14.110115236875801</v>
      </c>
      <c r="G399" s="407">
        <f t="shared" si="323"/>
        <v>85.377720870678615</v>
      </c>
      <c r="H399" s="407">
        <f t="shared" si="323"/>
        <v>0.3010299956639812</v>
      </c>
      <c r="I399" s="407">
        <f t="shared" si="323"/>
        <v>81.827541827541822</v>
      </c>
      <c r="J399" s="407">
        <f t="shared" si="323"/>
        <v>99.052496798975682</v>
      </c>
      <c r="K399" s="407">
        <f t="shared" si="323"/>
        <v>91.43</v>
      </c>
      <c r="L399" s="407">
        <f t="shared" si="323"/>
        <v>0</v>
      </c>
      <c r="M399" s="407">
        <f t="shared" si="323"/>
        <v>1.5453071164658241</v>
      </c>
      <c r="N399" s="407">
        <f t="shared" si="323"/>
        <v>1.8864907251724818</v>
      </c>
      <c r="O399" s="407">
        <f t="shared" si="323"/>
        <v>0.29119691119691121</v>
      </c>
      <c r="P399" s="407">
        <f t="shared" si="323"/>
        <v>54.186939820742644</v>
      </c>
      <c r="Q399" s="407" t="str">
        <f t="shared" si="323"/>
        <v>-</v>
      </c>
      <c r="R399" s="407" t="str">
        <f t="shared" si="323"/>
        <v>-</v>
      </c>
      <c r="S399" s="407">
        <f t="shared" si="323"/>
        <v>52.110474205315263</v>
      </c>
      <c r="T399" s="407">
        <f t="shared" si="323"/>
        <v>0.52490336490476397</v>
      </c>
      <c r="U399" s="407">
        <f t="shared" si="323"/>
        <v>79.760494849970925</v>
      </c>
      <c r="V399" s="407">
        <f t="shared" si="323"/>
        <v>3.7928370419031188E-2</v>
      </c>
      <c r="W399" s="407">
        <f t="shared" si="323"/>
        <v>74.000638237299995</v>
      </c>
      <c r="X399" s="407" t="str">
        <f t="shared" si="323"/>
        <v>-</v>
      </c>
      <c r="Y399" s="407">
        <f t="shared" si="323"/>
        <v>1013.86</v>
      </c>
      <c r="Z399" s="407">
        <f t="shared" si="323"/>
        <v>5.61</v>
      </c>
      <c r="AA399" s="407">
        <f t="shared" si="323"/>
        <v>5.2366987850858818E-2</v>
      </c>
      <c r="AB399" s="407">
        <f t="shared" si="323"/>
        <v>1.37</v>
      </c>
      <c r="AC399" s="407">
        <f t="shared" si="323"/>
        <v>9360.4699999999993</v>
      </c>
      <c r="AD399" s="407">
        <f t="shared" si="323"/>
        <v>1.0222260282966429</v>
      </c>
      <c r="AE399" s="407">
        <f t="shared" si="323"/>
        <v>21.986143187066975</v>
      </c>
      <c r="AF399" s="407">
        <f t="shared" si="323"/>
        <v>9.6999999999999993</v>
      </c>
      <c r="AG399" s="407">
        <f t="shared" si="323"/>
        <v>18.989999999999998</v>
      </c>
      <c r="AH399" s="407" t="str">
        <f t="shared" si="323"/>
        <v>-</v>
      </c>
      <c r="AI399" s="407">
        <f t="shared" si="323"/>
        <v>17.139190122145514</v>
      </c>
      <c r="AJ399" s="407">
        <f t="shared" si="323"/>
        <v>1.7383760561425412</v>
      </c>
      <c r="AK399" s="407">
        <f t="shared" si="323"/>
        <v>16.72</v>
      </c>
      <c r="AL399" s="407">
        <f t="shared" si="323"/>
        <v>16.63</v>
      </c>
      <c r="AM399" s="407">
        <f t="shared" si="323"/>
        <v>7.6</v>
      </c>
      <c r="AN399" s="407">
        <f t="shared" si="323"/>
        <v>63.84</v>
      </c>
      <c r="AO399" s="407">
        <f t="shared" si="323"/>
        <v>0.24265882485557949</v>
      </c>
      <c r="AP399" s="407">
        <f t="shared" si="323"/>
        <v>62.36</v>
      </c>
      <c r="AQ399" s="407">
        <f t="shared" si="323"/>
        <v>52</v>
      </c>
      <c r="AR399" s="407">
        <f t="shared" si="323"/>
        <v>3.57</v>
      </c>
      <c r="AS399" s="407">
        <f t="shared" si="323"/>
        <v>0.46917205531096012</v>
      </c>
      <c r="AT399" s="407">
        <f t="shared" si="323"/>
        <v>78.151999001140311</v>
      </c>
      <c r="AU399" s="327"/>
    </row>
    <row r="400" spans="1:47">
      <c r="A400" s="325" t="str">
        <f>'TQoL Indexes'!B162</f>
        <v>Slovenj Gradec</v>
      </c>
      <c r="B400" s="326">
        <f>'TQoL Indexes'!C162</f>
        <v>112</v>
      </c>
      <c r="C400" s="407">
        <f t="shared" ref="C400:AT400" si="324">IF(C$19&lt;&gt;"yes",C182,C836)</f>
        <v>63.8</v>
      </c>
      <c r="D400" s="407">
        <f t="shared" si="324"/>
        <v>88.7</v>
      </c>
      <c r="E400" s="407">
        <f t="shared" si="324"/>
        <v>188.6</v>
      </c>
      <c r="F400" s="407">
        <f t="shared" si="324"/>
        <v>49.148201759269568</v>
      </c>
      <c r="G400" s="407">
        <f t="shared" si="324"/>
        <v>76.561630108005787</v>
      </c>
      <c r="H400" s="407">
        <f t="shared" si="324"/>
        <v>0.47712125471966244</v>
      </c>
      <c r="I400" s="407">
        <f t="shared" si="324"/>
        <v>46.381414006351328</v>
      </c>
      <c r="J400" s="407">
        <f t="shared" si="324"/>
        <v>78.354303529673757</v>
      </c>
      <c r="K400" s="407">
        <f t="shared" si="324"/>
        <v>69.849999999999994</v>
      </c>
      <c r="L400" s="407">
        <f t="shared" si="324"/>
        <v>2.3864959254947613</v>
      </c>
      <c r="M400" s="407">
        <f t="shared" si="324"/>
        <v>1.670245853074124</v>
      </c>
      <c r="N400" s="407">
        <f t="shared" si="324"/>
        <v>1.865103974641128</v>
      </c>
      <c r="O400" s="407">
        <f t="shared" si="324"/>
        <v>1.4290879350217158</v>
      </c>
      <c r="P400" s="407">
        <f t="shared" si="324"/>
        <v>47.121701369557954</v>
      </c>
      <c r="Q400" s="407" t="str">
        <f t="shared" si="324"/>
        <v>-</v>
      </c>
      <c r="R400" s="407" t="str">
        <f t="shared" si="324"/>
        <v>-</v>
      </c>
      <c r="S400" s="407">
        <f t="shared" si="324"/>
        <v>45.490731263505062</v>
      </c>
      <c r="T400" s="407">
        <f t="shared" si="324"/>
        <v>0.49874562823931173</v>
      </c>
      <c r="U400" s="407">
        <f t="shared" si="324"/>
        <v>61.884240783055887</v>
      </c>
      <c r="V400" s="407">
        <f t="shared" si="324"/>
        <v>5.5640762233148497E-2</v>
      </c>
      <c r="W400" s="407">
        <f t="shared" si="324"/>
        <v>14.221336236300001</v>
      </c>
      <c r="X400" s="407" t="str">
        <f t="shared" si="324"/>
        <v>-</v>
      </c>
      <c r="Y400" s="407">
        <f t="shared" si="324"/>
        <v>1015.02</v>
      </c>
      <c r="Z400" s="407">
        <f t="shared" si="324"/>
        <v>7.01</v>
      </c>
      <c r="AA400" s="407">
        <f t="shared" si="324"/>
        <v>2.8510497565203508E-2</v>
      </c>
      <c r="AB400" s="407">
        <f t="shared" si="324"/>
        <v>1.51</v>
      </c>
      <c r="AC400" s="407">
        <f t="shared" si="324"/>
        <v>10079.19</v>
      </c>
      <c r="AD400" s="407">
        <f t="shared" si="324"/>
        <v>0.91044956088020135</v>
      </c>
      <c r="AE400" s="407">
        <f t="shared" si="324"/>
        <v>23.453295592397897</v>
      </c>
      <c r="AF400" s="407">
        <f t="shared" si="324"/>
        <v>9.4</v>
      </c>
      <c r="AG400" s="407">
        <f t="shared" si="324"/>
        <v>20.39</v>
      </c>
      <c r="AH400" s="407" t="str">
        <f t="shared" si="324"/>
        <v>-</v>
      </c>
      <c r="AI400" s="407">
        <f t="shared" si="324"/>
        <v>0</v>
      </c>
      <c r="AJ400" s="407">
        <f t="shared" si="324"/>
        <v>1.965414480463092</v>
      </c>
      <c r="AK400" s="407">
        <f t="shared" si="324"/>
        <v>18.34</v>
      </c>
      <c r="AL400" s="407">
        <f t="shared" si="324"/>
        <v>14.11</v>
      </c>
      <c r="AM400" s="407">
        <f t="shared" si="324"/>
        <v>7.2</v>
      </c>
      <c r="AN400" s="407">
        <f t="shared" si="324"/>
        <v>68.39</v>
      </c>
      <c r="AO400" s="407">
        <f t="shared" si="324"/>
        <v>0.24915502500501058</v>
      </c>
      <c r="AP400" s="407">
        <f t="shared" si="324"/>
        <v>70.08</v>
      </c>
      <c r="AQ400" s="407">
        <f t="shared" si="324"/>
        <v>50.35818143130718</v>
      </c>
      <c r="AR400" s="407">
        <f t="shared" si="324"/>
        <v>3.87</v>
      </c>
      <c r="AS400" s="407">
        <f t="shared" si="324"/>
        <v>0.66102617875468828</v>
      </c>
      <c r="AT400" s="407">
        <f t="shared" si="324"/>
        <v>57.825332206949092</v>
      </c>
      <c r="AU400" s="327"/>
    </row>
    <row r="401" spans="1:47">
      <c r="A401" s="325" t="str">
        <f>'TQoL Indexes'!B163</f>
        <v>Slovenska Bistrica</v>
      </c>
      <c r="B401" s="326">
        <f>'TQoL Indexes'!C163</f>
        <v>113</v>
      </c>
      <c r="C401" s="407">
        <f t="shared" ref="C401:AT401" si="325">IF(C$19&lt;&gt;"yes",C183,C837)</f>
        <v>40.988188621404746</v>
      </c>
      <c r="D401" s="407">
        <f t="shared" si="325"/>
        <v>91.8</v>
      </c>
      <c r="E401" s="407">
        <f t="shared" si="325"/>
        <v>564.79999999999995</v>
      </c>
      <c r="F401" s="407">
        <f t="shared" si="325"/>
        <v>75.226091291034678</v>
      </c>
      <c r="G401" s="407">
        <f t="shared" si="325"/>
        <v>91.120131026134018</v>
      </c>
      <c r="H401" s="407">
        <f t="shared" si="325"/>
        <v>0.47712125471966244</v>
      </c>
      <c r="I401" s="407">
        <f t="shared" si="325"/>
        <v>64.255505323027563</v>
      </c>
      <c r="J401" s="407">
        <f t="shared" si="325"/>
        <v>96.489354126611133</v>
      </c>
      <c r="K401" s="407">
        <f t="shared" si="325"/>
        <v>97.26</v>
      </c>
      <c r="L401" s="407">
        <f t="shared" si="325"/>
        <v>0</v>
      </c>
      <c r="M401" s="407">
        <f t="shared" si="325"/>
        <v>1.7543483357110188</v>
      </c>
      <c r="N401" s="407">
        <f t="shared" si="325"/>
        <v>2.03261876085072</v>
      </c>
      <c r="O401" s="407">
        <f t="shared" si="325"/>
        <v>2.1722157349292073</v>
      </c>
      <c r="P401" s="407">
        <f t="shared" si="325"/>
        <v>71.957558926155386</v>
      </c>
      <c r="Q401" s="407" t="str">
        <f t="shared" si="325"/>
        <v>-</v>
      </c>
      <c r="R401" s="407" t="str">
        <f t="shared" si="325"/>
        <v>-</v>
      </c>
      <c r="S401" s="407">
        <f t="shared" si="325"/>
        <v>125.70245489500148</v>
      </c>
      <c r="T401" s="407">
        <f t="shared" si="325"/>
        <v>0.5282967577649581</v>
      </c>
      <c r="U401" s="407">
        <f t="shared" si="325"/>
        <v>65.575140164286296</v>
      </c>
      <c r="V401" s="407">
        <f t="shared" si="325"/>
        <v>0.3481595819232231</v>
      </c>
      <c r="W401" s="407">
        <f t="shared" si="325"/>
        <v>88.004424661300007</v>
      </c>
      <c r="X401" s="407" t="str">
        <f t="shared" si="325"/>
        <v>-</v>
      </c>
      <c r="Y401" s="407">
        <f t="shared" si="325"/>
        <v>849.38</v>
      </c>
      <c r="Z401" s="407">
        <f t="shared" si="325"/>
        <v>4.22</v>
      </c>
      <c r="AA401" s="407">
        <f t="shared" si="325"/>
        <v>6.2403558137423987E-2</v>
      </c>
      <c r="AB401" s="407">
        <f t="shared" si="325"/>
        <v>0.97</v>
      </c>
      <c r="AC401" s="407">
        <f t="shared" si="325"/>
        <v>9994.34</v>
      </c>
      <c r="AD401" s="407">
        <f t="shared" si="325"/>
        <v>0.90003792710468733</v>
      </c>
      <c r="AE401" s="407">
        <f t="shared" si="325"/>
        <v>28.981688842049795</v>
      </c>
      <c r="AF401" s="407">
        <f t="shared" si="325"/>
        <v>15.8</v>
      </c>
      <c r="AG401" s="407">
        <f t="shared" si="325"/>
        <v>17.27</v>
      </c>
      <c r="AH401" s="407" t="str">
        <f t="shared" si="325"/>
        <v>-</v>
      </c>
      <c r="AI401" s="407">
        <f t="shared" si="325"/>
        <v>0</v>
      </c>
      <c r="AJ401" s="407">
        <f t="shared" si="325"/>
        <v>1.927049189278029</v>
      </c>
      <c r="AK401" s="407">
        <f t="shared" si="325"/>
        <v>16.89</v>
      </c>
      <c r="AL401" s="407">
        <f t="shared" si="325"/>
        <v>12.88</v>
      </c>
      <c r="AM401" s="407">
        <f t="shared" si="325"/>
        <v>7.5</v>
      </c>
      <c r="AN401" s="407">
        <f t="shared" si="325"/>
        <v>72.25</v>
      </c>
      <c r="AO401" s="407">
        <f t="shared" si="325"/>
        <v>0.15717989721986575</v>
      </c>
      <c r="AP401" s="407">
        <f t="shared" si="325"/>
        <v>57.45</v>
      </c>
      <c r="AQ401" s="407">
        <f t="shared" si="325"/>
        <v>51.03462618280129</v>
      </c>
      <c r="AR401" s="407">
        <f t="shared" si="325"/>
        <v>3.85</v>
      </c>
      <c r="AS401" s="407">
        <f t="shared" si="325"/>
        <v>-0.20374061498308987</v>
      </c>
      <c r="AT401" s="407">
        <f t="shared" si="325"/>
        <v>60.91866042344661</v>
      </c>
      <c r="AU401" s="327"/>
    </row>
    <row r="402" spans="1:47">
      <c r="A402" s="325" t="str">
        <f>'TQoL Indexes'!B164</f>
        <v>Slovenske Konjice</v>
      </c>
      <c r="B402" s="326">
        <f>'TQoL Indexes'!C164</f>
        <v>114</v>
      </c>
      <c r="C402" s="407">
        <f t="shared" ref="C402:AT402" si="326">IF(C$19&lt;&gt;"yes",C184,C838)</f>
        <v>91.9</v>
      </c>
      <c r="D402" s="407">
        <f t="shared" si="326"/>
        <v>96.8</v>
      </c>
      <c r="E402" s="407">
        <f t="shared" si="326"/>
        <v>373.5</v>
      </c>
      <c r="F402" s="407">
        <f t="shared" si="326"/>
        <v>83.542505327965898</v>
      </c>
      <c r="G402" s="407">
        <f t="shared" si="326"/>
        <v>90.089983424106094</v>
      </c>
      <c r="H402" s="407">
        <f t="shared" si="326"/>
        <v>0.6020599913279624</v>
      </c>
      <c r="I402" s="407">
        <f t="shared" si="326"/>
        <v>71.836176662901991</v>
      </c>
      <c r="J402" s="407">
        <f t="shared" si="326"/>
        <v>92.907885389533504</v>
      </c>
      <c r="K402" s="407">
        <f t="shared" si="326"/>
        <v>45.57</v>
      </c>
      <c r="L402" s="407">
        <f t="shared" si="326"/>
        <v>1.3867952969550799</v>
      </c>
      <c r="M402" s="407">
        <f t="shared" si="326"/>
        <v>1.7874604745184151</v>
      </c>
      <c r="N402" s="407">
        <f t="shared" si="326"/>
        <v>2.0824263008607717</v>
      </c>
      <c r="O402" s="407">
        <f t="shared" si="326"/>
        <v>2.2685351315551809</v>
      </c>
      <c r="P402" s="407">
        <f t="shared" si="326"/>
        <v>73.413450153919015</v>
      </c>
      <c r="Q402" s="407" t="str">
        <f t="shared" si="326"/>
        <v>-</v>
      </c>
      <c r="R402" s="407" t="str">
        <f t="shared" si="326"/>
        <v>-</v>
      </c>
      <c r="S402" s="407">
        <f t="shared" si="326"/>
        <v>54.220133742996566</v>
      </c>
      <c r="T402" s="407">
        <f t="shared" si="326"/>
        <v>0.66137137203933494</v>
      </c>
      <c r="U402" s="407">
        <f t="shared" si="326"/>
        <v>64.775973405651243</v>
      </c>
      <c r="V402" s="407">
        <f t="shared" si="326"/>
        <v>-0.2312230513053711</v>
      </c>
      <c r="W402" s="407">
        <f t="shared" si="326"/>
        <v>40.3858453259</v>
      </c>
      <c r="X402" s="407" t="str">
        <f t="shared" si="326"/>
        <v>-</v>
      </c>
      <c r="Y402" s="407">
        <f t="shared" si="326"/>
        <v>903.47</v>
      </c>
      <c r="Z402" s="407">
        <f t="shared" si="326"/>
        <v>5.27</v>
      </c>
      <c r="AA402" s="407">
        <f t="shared" si="326"/>
        <v>6.2765257935321894E-2</v>
      </c>
      <c r="AB402" s="407">
        <f t="shared" si="326"/>
        <v>1.92</v>
      </c>
      <c r="AC402" s="407">
        <f t="shared" si="326"/>
        <v>10036.69</v>
      </c>
      <c r="AD402" s="407">
        <f t="shared" si="326"/>
        <v>0.92206868297132705</v>
      </c>
      <c r="AE402" s="407">
        <f t="shared" si="326"/>
        <v>30.978841632827525</v>
      </c>
      <c r="AF402" s="407">
        <f t="shared" si="326"/>
        <v>17.7</v>
      </c>
      <c r="AG402" s="407">
        <f t="shared" si="326"/>
        <v>21.14</v>
      </c>
      <c r="AH402" s="407" t="str">
        <f t="shared" si="326"/>
        <v>-</v>
      </c>
      <c r="AI402" s="407">
        <f t="shared" si="326"/>
        <v>0.17219413610038609</v>
      </c>
      <c r="AJ402" s="407">
        <f t="shared" si="326"/>
        <v>2.1215088517914431</v>
      </c>
      <c r="AK402" s="407">
        <f t="shared" si="326"/>
        <v>22.31</v>
      </c>
      <c r="AL402" s="407">
        <f t="shared" si="326"/>
        <v>14.39</v>
      </c>
      <c r="AM402" s="407">
        <f t="shared" si="326"/>
        <v>6.8</v>
      </c>
      <c r="AN402" s="407">
        <f t="shared" si="326"/>
        <v>65.84</v>
      </c>
      <c r="AO402" s="407">
        <f t="shared" si="326"/>
        <v>0.37637931486742965</v>
      </c>
      <c r="AP402" s="407">
        <f t="shared" si="326"/>
        <v>72.7</v>
      </c>
      <c r="AQ402" s="407">
        <f t="shared" si="326"/>
        <v>55.269491649040916</v>
      </c>
      <c r="AR402" s="407">
        <f t="shared" si="326"/>
        <v>3.6</v>
      </c>
      <c r="AS402" s="407">
        <f t="shared" si="326"/>
        <v>-5.7956222872150007E-2</v>
      </c>
      <c r="AT402" s="407">
        <f t="shared" si="326"/>
        <v>61.9289633999214</v>
      </c>
      <c r="AU402" s="327"/>
    </row>
    <row r="403" spans="1:47">
      <c r="A403" s="325" t="str">
        <f>'TQoL Indexes'!B165</f>
        <v>Sodražica</v>
      </c>
      <c r="B403" s="326">
        <f>'TQoL Indexes'!C165</f>
        <v>179</v>
      </c>
      <c r="C403" s="407">
        <f t="shared" ref="C403:AT403" si="327">IF(C$19&lt;&gt;"yes",C185,C839)</f>
        <v>66.968236148715576</v>
      </c>
      <c r="D403" s="407">
        <f t="shared" si="327"/>
        <v>87.6</v>
      </c>
      <c r="E403" s="407">
        <f t="shared" si="327"/>
        <v>521.4</v>
      </c>
      <c r="F403" s="407">
        <f t="shared" si="327"/>
        <v>67.314776136406792</v>
      </c>
      <c r="G403" s="407">
        <f t="shared" si="327"/>
        <v>95.44298029088975</v>
      </c>
      <c r="H403" s="407">
        <f t="shared" si="327"/>
        <v>0.47712125471966244</v>
      </c>
      <c r="I403" s="407">
        <f t="shared" si="327"/>
        <v>75.222905457340502</v>
      </c>
      <c r="J403" s="407">
        <f t="shared" si="327"/>
        <v>91.550525956024771</v>
      </c>
      <c r="K403" s="407">
        <f t="shared" si="327"/>
        <v>44.27</v>
      </c>
      <c r="L403" s="407">
        <f t="shared" si="327"/>
        <v>1.556970983722576</v>
      </c>
      <c r="M403" s="407">
        <f t="shared" si="327"/>
        <v>1.6560982020128319</v>
      </c>
      <c r="N403" s="407">
        <f t="shared" si="327"/>
        <v>1.9003671286564703</v>
      </c>
      <c r="O403" s="407">
        <f t="shared" si="327"/>
        <v>1.8051873310158364</v>
      </c>
      <c r="P403" s="407">
        <f t="shared" si="327"/>
        <v>69.17176166786922</v>
      </c>
      <c r="Q403" s="407" t="str">
        <f t="shared" si="327"/>
        <v>-</v>
      </c>
      <c r="R403" s="407" t="str">
        <f t="shared" si="327"/>
        <v>-</v>
      </c>
      <c r="S403" s="407">
        <f t="shared" si="327"/>
        <v>3.8925652004671076</v>
      </c>
      <c r="T403" s="407">
        <f t="shared" si="327"/>
        <v>0.50940443883953535</v>
      </c>
      <c r="U403" s="407">
        <f t="shared" si="327"/>
        <v>55.466548888126503</v>
      </c>
      <c r="V403" s="407">
        <f t="shared" si="327"/>
        <v>-0.19250469026923786</v>
      </c>
      <c r="W403" s="407">
        <f t="shared" si="327"/>
        <v>66.402043129000006</v>
      </c>
      <c r="X403" s="407" t="str">
        <f t="shared" si="327"/>
        <v>-</v>
      </c>
      <c r="Y403" s="407">
        <f t="shared" si="327"/>
        <v>983.89</v>
      </c>
      <c r="Z403" s="407">
        <f t="shared" si="327"/>
        <v>5.48</v>
      </c>
      <c r="AA403" s="407">
        <f t="shared" si="327"/>
        <v>8.2646579612269483E-2</v>
      </c>
      <c r="AB403" s="407">
        <f t="shared" si="327"/>
        <v>0.75</v>
      </c>
      <c r="AC403" s="407">
        <f t="shared" si="327"/>
        <v>9851.3700000000008</v>
      </c>
      <c r="AD403" s="407">
        <f t="shared" si="327"/>
        <v>0.90570872332224905</v>
      </c>
      <c r="AE403" s="407">
        <f t="shared" si="327"/>
        <v>29.244567092100727</v>
      </c>
      <c r="AF403" s="407">
        <f t="shared" si="327"/>
        <v>16.5</v>
      </c>
      <c r="AG403" s="407">
        <f t="shared" si="327"/>
        <v>20.78</v>
      </c>
      <c r="AH403" s="407" t="str">
        <f t="shared" si="327"/>
        <v>-</v>
      </c>
      <c r="AI403" s="407">
        <f t="shared" si="327"/>
        <v>1.3249913901064496</v>
      </c>
      <c r="AJ403" s="407">
        <f t="shared" si="327"/>
        <v>2.1083531971915428</v>
      </c>
      <c r="AK403" s="407">
        <f t="shared" si="327"/>
        <v>29.4</v>
      </c>
      <c r="AL403" s="407">
        <f t="shared" si="327"/>
        <v>15.04</v>
      </c>
      <c r="AM403" s="407">
        <f t="shared" si="327"/>
        <v>7.3</v>
      </c>
      <c r="AN403" s="407">
        <f t="shared" si="327"/>
        <v>67.569999999999993</v>
      </c>
      <c r="AO403" s="407">
        <f t="shared" si="327"/>
        <v>0.44371696267546362</v>
      </c>
      <c r="AP403" s="407">
        <f t="shared" si="327"/>
        <v>72.94</v>
      </c>
      <c r="AQ403" s="407">
        <f t="shared" si="327"/>
        <v>51.428291919389558</v>
      </c>
      <c r="AR403" s="407">
        <f t="shared" si="327"/>
        <v>3.57</v>
      </c>
      <c r="AS403" s="407">
        <f t="shared" si="327"/>
        <v>0.73933370321271785</v>
      </c>
      <c r="AT403" s="407">
        <f t="shared" si="327"/>
        <v>52.855357300257559</v>
      </c>
      <c r="AU403" s="327"/>
    </row>
    <row r="404" spans="1:47">
      <c r="A404" s="325" t="str">
        <f>'TQoL Indexes'!B166</f>
        <v>Solčava</v>
      </c>
      <c r="B404" s="326">
        <f>'TQoL Indexes'!C166</f>
        <v>180</v>
      </c>
      <c r="C404" s="407">
        <f t="shared" ref="C404:AT404" si="328">IF(C$19&lt;&gt;"yes",C186,C840)</f>
        <v>77.214484679665745</v>
      </c>
      <c r="D404" s="407">
        <f t="shared" si="328"/>
        <v>86.6</v>
      </c>
      <c r="E404" s="407">
        <f t="shared" si="328"/>
        <v>388.9</v>
      </c>
      <c r="F404" s="407">
        <f t="shared" si="328"/>
        <v>73.51837474120083</v>
      </c>
      <c r="G404" s="407">
        <f t="shared" si="328"/>
        <v>94.54580745341616</v>
      </c>
      <c r="H404" s="407">
        <f t="shared" si="328"/>
        <v>0.47712125471966244</v>
      </c>
      <c r="I404" s="407">
        <f t="shared" si="328"/>
        <v>72.18143681174621</v>
      </c>
      <c r="J404" s="407">
        <f t="shared" si="328"/>
        <v>91.23317805383023</v>
      </c>
      <c r="K404" s="407">
        <f t="shared" si="328"/>
        <v>66.36</v>
      </c>
      <c r="L404" s="407">
        <f t="shared" si="328"/>
        <v>0</v>
      </c>
      <c r="M404" s="407">
        <f t="shared" si="328"/>
        <v>1.6354837468149122</v>
      </c>
      <c r="N404" s="407">
        <f t="shared" si="328"/>
        <v>1.9283958522567137</v>
      </c>
      <c r="O404" s="407">
        <f t="shared" si="328"/>
        <v>1.3917551612690457</v>
      </c>
      <c r="P404" s="407">
        <f t="shared" si="328"/>
        <v>78.396739130434781</v>
      </c>
      <c r="Q404" s="407" t="str">
        <f t="shared" si="328"/>
        <v>-</v>
      </c>
      <c r="R404" s="407" t="str">
        <f t="shared" si="328"/>
        <v>-</v>
      </c>
      <c r="S404" s="407">
        <f t="shared" si="328"/>
        <v>60.028013072767294</v>
      </c>
      <c r="T404" s="407">
        <f t="shared" si="328"/>
        <v>0.33349861636932909</v>
      </c>
      <c r="U404" s="407">
        <f t="shared" si="328"/>
        <v>44.816209435526972</v>
      </c>
      <c r="V404" s="407">
        <f t="shared" si="328"/>
        <v>-5.4457045557025685E-2</v>
      </c>
      <c r="W404" s="407">
        <f t="shared" si="328"/>
        <v>26.817722542199999</v>
      </c>
      <c r="X404" s="407" t="str">
        <f t="shared" si="328"/>
        <v>-</v>
      </c>
      <c r="Y404" s="407">
        <f t="shared" si="328"/>
        <v>995.74</v>
      </c>
      <c r="Z404" s="407">
        <f t="shared" si="328"/>
        <v>5.8</v>
      </c>
      <c r="AA404" s="407">
        <f t="shared" si="328"/>
        <v>3.4001115236579761E-2</v>
      </c>
      <c r="AB404" s="407">
        <f t="shared" si="328"/>
        <v>1.1399999999999999</v>
      </c>
      <c r="AC404" s="407">
        <f t="shared" si="328"/>
        <v>9623.31</v>
      </c>
      <c r="AD404" s="407">
        <f t="shared" si="328"/>
        <v>1.0379421748874773</v>
      </c>
      <c r="AE404" s="407">
        <f t="shared" si="328"/>
        <v>26.451164407368786</v>
      </c>
      <c r="AF404" s="407">
        <f t="shared" si="328"/>
        <v>12.4</v>
      </c>
      <c r="AG404" s="407">
        <f t="shared" si="328"/>
        <v>23.15</v>
      </c>
      <c r="AH404" s="407" t="str">
        <f t="shared" si="328"/>
        <v>-</v>
      </c>
      <c r="AI404" s="407">
        <f t="shared" si="328"/>
        <v>0</v>
      </c>
      <c r="AJ404" s="407">
        <f t="shared" si="328"/>
        <v>2.2339998437122057</v>
      </c>
      <c r="AK404" s="407">
        <f t="shared" si="328"/>
        <v>34.82</v>
      </c>
      <c r="AL404" s="407">
        <f t="shared" si="328"/>
        <v>15.36</v>
      </c>
      <c r="AM404" s="407">
        <f t="shared" si="328"/>
        <v>7.3</v>
      </c>
      <c r="AN404" s="407">
        <f t="shared" si="328"/>
        <v>64.38</v>
      </c>
      <c r="AO404" s="407">
        <f t="shared" si="328"/>
        <v>0.42442125335254272</v>
      </c>
      <c r="AP404" s="407">
        <f t="shared" si="328"/>
        <v>65.06</v>
      </c>
      <c r="AQ404" s="407">
        <f t="shared" si="328"/>
        <v>53.868866695614415</v>
      </c>
      <c r="AR404" s="407">
        <f t="shared" si="328"/>
        <v>3.58</v>
      </c>
      <c r="AS404" s="407">
        <f t="shared" si="328"/>
        <v>0.4375295798961803</v>
      </c>
      <c r="AT404" s="407">
        <f t="shared" si="328"/>
        <v>43.403123982688939</v>
      </c>
      <c r="AU404" s="327"/>
    </row>
    <row r="405" spans="1:47">
      <c r="A405" s="325" t="str">
        <f>'TQoL Indexes'!B167</f>
        <v>Središče ob Dravi</v>
      </c>
      <c r="B405" s="326">
        <f>'TQoL Indexes'!C167</f>
        <v>202</v>
      </c>
      <c r="C405" s="407">
        <f t="shared" ref="C405:AT405" si="329">IF(C$19&lt;&gt;"yes",C187,C841)</f>
        <v>69.815059445178335</v>
      </c>
      <c r="D405" s="407">
        <f t="shared" si="329"/>
        <v>110.7</v>
      </c>
      <c r="E405" s="407">
        <f t="shared" si="329"/>
        <v>250.2</v>
      </c>
      <c r="F405" s="407">
        <f t="shared" si="329"/>
        <v>19.884341637010678</v>
      </c>
      <c r="G405" s="407">
        <f t="shared" si="329"/>
        <v>96.886120996441278</v>
      </c>
      <c r="H405" s="407">
        <f t="shared" si="329"/>
        <v>0.3010299956639812</v>
      </c>
      <c r="I405" s="407">
        <f t="shared" si="329"/>
        <v>0</v>
      </c>
      <c r="J405" s="407">
        <f t="shared" si="329"/>
        <v>96.39679715302492</v>
      </c>
      <c r="K405" s="407">
        <f t="shared" si="329"/>
        <v>8.73</v>
      </c>
      <c r="L405" s="407">
        <f t="shared" si="329"/>
        <v>11.097410604192355</v>
      </c>
      <c r="M405" s="407">
        <f t="shared" si="329"/>
        <v>1.403120521175818</v>
      </c>
      <c r="N405" s="407">
        <f t="shared" si="329"/>
        <v>1.6910814921229684</v>
      </c>
      <c r="O405" s="407">
        <f t="shared" si="329"/>
        <v>0.89237020316027083</v>
      </c>
      <c r="P405" s="407">
        <f t="shared" si="329"/>
        <v>74.332740213523124</v>
      </c>
      <c r="Q405" s="407" t="str">
        <f t="shared" si="329"/>
        <v>-</v>
      </c>
      <c r="R405" s="407" t="str">
        <f t="shared" si="329"/>
        <v>-</v>
      </c>
      <c r="S405" s="407">
        <f t="shared" si="329"/>
        <v>0</v>
      </c>
      <c r="T405" s="407">
        <f t="shared" si="329"/>
        <v>0.65681105520534655</v>
      </c>
      <c r="U405" s="407">
        <f t="shared" si="329"/>
        <v>70.334012779651715</v>
      </c>
      <c r="V405" s="407">
        <f t="shared" si="329"/>
        <v>0.43377274546050432</v>
      </c>
      <c r="W405" s="407">
        <f t="shared" si="329"/>
        <v>100.006934457</v>
      </c>
      <c r="X405" s="407" t="str">
        <f t="shared" si="329"/>
        <v>-</v>
      </c>
      <c r="Y405" s="407">
        <f t="shared" si="329"/>
        <v>869.29</v>
      </c>
      <c r="Z405" s="407">
        <f t="shared" si="329"/>
        <v>5.71</v>
      </c>
      <c r="AA405" s="407">
        <f t="shared" si="329"/>
        <v>4.5804323928178826E-2</v>
      </c>
      <c r="AB405" s="407">
        <f t="shared" si="329"/>
        <v>1.43</v>
      </c>
      <c r="AC405" s="407">
        <f t="shared" si="329"/>
        <v>9492.2999999999993</v>
      </c>
      <c r="AD405" s="407">
        <f t="shared" si="329"/>
        <v>0.75180438449851295</v>
      </c>
      <c r="AE405" s="407">
        <f t="shared" si="329"/>
        <v>31.169940222032448</v>
      </c>
      <c r="AF405" s="407">
        <f t="shared" si="329"/>
        <v>9.6999999999999993</v>
      </c>
      <c r="AG405" s="407">
        <f t="shared" si="329"/>
        <v>19.75</v>
      </c>
      <c r="AH405" s="407" t="str">
        <f t="shared" si="329"/>
        <v>-</v>
      </c>
      <c r="AI405" s="407">
        <f t="shared" si="329"/>
        <v>40.821572930955647</v>
      </c>
      <c r="AJ405" s="407">
        <f t="shared" si="329"/>
        <v>2.0611819255110966</v>
      </c>
      <c r="AK405" s="407">
        <f t="shared" si="329"/>
        <v>38.729999999999997</v>
      </c>
      <c r="AL405" s="407">
        <f t="shared" si="329"/>
        <v>14.83</v>
      </c>
      <c r="AM405" s="407">
        <f t="shared" si="329"/>
        <v>7.6</v>
      </c>
      <c r="AN405" s="407">
        <f t="shared" si="329"/>
        <v>68.349999999999994</v>
      </c>
      <c r="AO405" s="407">
        <f t="shared" si="329"/>
        <v>0.24265882485557949</v>
      </c>
      <c r="AP405" s="407">
        <f t="shared" si="329"/>
        <v>78.459999999999994</v>
      </c>
      <c r="AQ405" s="407">
        <f t="shared" si="329"/>
        <v>61.370016844469397</v>
      </c>
      <c r="AR405" s="407">
        <f t="shared" si="329"/>
        <v>3.57</v>
      </c>
      <c r="AS405" s="407">
        <f t="shared" si="329"/>
        <v>9.7962002559041458E-2</v>
      </c>
      <c r="AT405" s="407">
        <f t="shared" si="329"/>
        <v>67.064953270700343</v>
      </c>
      <c r="AU405" s="327"/>
    </row>
    <row r="406" spans="1:47">
      <c r="A406" s="325" t="str">
        <f>'TQoL Indexes'!B168</f>
        <v>Starše</v>
      </c>
      <c r="B406" s="326">
        <f>'TQoL Indexes'!C168</f>
        <v>115</v>
      </c>
      <c r="C406" s="407">
        <f t="shared" ref="C406:AT406" si="330">IF(C$19&lt;&gt;"yes",C188,C842)</f>
        <v>95.9</v>
      </c>
      <c r="D406" s="407">
        <f t="shared" si="330"/>
        <v>121</v>
      </c>
      <c r="E406" s="407">
        <f t="shared" si="330"/>
        <v>388.9</v>
      </c>
      <c r="F406" s="407">
        <f t="shared" si="330"/>
        <v>40.839694656488554</v>
      </c>
      <c r="G406" s="407">
        <f t="shared" si="330"/>
        <v>23.282442748091604</v>
      </c>
      <c r="H406" s="407">
        <f t="shared" si="330"/>
        <v>0</v>
      </c>
      <c r="I406" s="407">
        <f t="shared" si="330"/>
        <v>55.298651252408483</v>
      </c>
      <c r="J406" s="407">
        <f t="shared" si="330"/>
        <v>91.412213740458014</v>
      </c>
      <c r="K406" s="407">
        <f t="shared" si="330"/>
        <v>6.25</v>
      </c>
      <c r="L406" s="407">
        <f t="shared" si="330"/>
        <v>37.566137566137563</v>
      </c>
      <c r="M406" s="407">
        <f t="shared" si="330"/>
        <v>1.7193312869837267</v>
      </c>
      <c r="N406" s="407">
        <f t="shared" si="330"/>
        <v>1.9143431571194407</v>
      </c>
      <c r="O406" s="407">
        <f t="shared" si="330"/>
        <v>0.96583969465648856</v>
      </c>
      <c r="P406" s="407">
        <f t="shared" si="330"/>
        <v>64.694656488549612</v>
      </c>
      <c r="Q406" s="407" t="str">
        <f t="shared" si="330"/>
        <v>-</v>
      </c>
      <c r="R406" s="407" t="str">
        <f t="shared" si="330"/>
        <v>-</v>
      </c>
      <c r="S406" s="407">
        <f t="shared" si="330"/>
        <v>0</v>
      </c>
      <c r="T406" s="407">
        <f t="shared" si="330"/>
        <v>0.54791270771999889</v>
      </c>
      <c r="U406" s="407">
        <f t="shared" si="330"/>
        <v>92.277012513398745</v>
      </c>
      <c r="V406" s="407">
        <f t="shared" si="330"/>
        <v>-0.4861451402115633</v>
      </c>
      <c r="W406" s="407">
        <f t="shared" si="330"/>
        <v>99.960695318600003</v>
      </c>
      <c r="X406" s="407" t="str">
        <f t="shared" si="330"/>
        <v>-</v>
      </c>
      <c r="Y406" s="407">
        <f t="shared" si="330"/>
        <v>1033.3</v>
      </c>
      <c r="Z406" s="407">
        <f t="shared" si="330"/>
        <v>3.75</v>
      </c>
      <c r="AA406" s="407">
        <f t="shared" si="330"/>
        <v>2.7567955009069854E-2</v>
      </c>
      <c r="AB406" s="407">
        <f t="shared" si="330"/>
        <v>0</v>
      </c>
      <c r="AC406" s="407">
        <f t="shared" si="330"/>
        <v>7738.66</v>
      </c>
      <c r="AD406" s="407">
        <f t="shared" si="330"/>
        <v>0.70067952141218814</v>
      </c>
      <c r="AE406" s="407">
        <f t="shared" si="330"/>
        <v>26.16487455197133</v>
      </c>
      <c r="AF406" s="407">
        <f t="shared" si="330"/>
        <v>12.4</v>
      </c>
      <c r="AG406" s="407">
        <f t="shared" si="330"/>
        <v>14.86</v>
      </c>
      <c r="AH406" s="407" t="str">
        <f t="shared" si="330"/>
        <v>-</v>
      </c>
      <c r="AI406" s="407">
        <f t="shared" si="330"/>
        <v>2725.4999615384613</v>
      </c>
      <c r="AJ406" s="407">
        <f t="shared" si="330"/>
        <v>2.1858529314274668</v>
      </c>
      <c r="AK406" s="407">
        <f t="shared" si="330"/>
        <v>0</v>
      </c>
      <c r="AL406" s="407">
        <f t="shared" si="330"/>
        <v>13.46</v>
      </c>
      <c r="AM406" s="407">
        <f t="shared" si="330"/>
        <v>7.3</v>
      </c>
      <c r="AN406" s="407">
        <f t="shared" si="330"/>
        <v>64.17</v>
      </c>
      <c r="AO406" s="407">
        <f t="shared" si="330"/>
        <v>0.42442125335254272</v>
      </c>
      <c r="AP406" s="407">
        <f t="shared" si="330"/>
        <v>73.11</v>
      </c>
      <c r="AQ406" s="407">
        <f t="shared" si="330"/>
        <v>62.837837837837839</v>
      </c>
      <c r="AR406" s="407">
        <f t="shared" si="330"/>
        <v>3.58</v>
      </c>
      <c r="AS406" s="407">
        <f t="shared" si="330"/>
        <v>-0.5066741263027511</v>
      </c>
      <c r="AT406" s="407">
        <f t="shared" si="330"/>
        <v>77.247214592713888</v>
      </c>
      <c r="AU406" s="327"/>
    </row>
    <row r="407" spans="1:47">
      <c r="A407" s="325" t="str">
        <f>'TQoL Indexes'!B169</f>
        <v>Straža</v>
      </c>
      <c r="B407" s="326">
        <f>'TQoL Indexes'!C169</f>
        <v>203</v>
      </c>
      <c r="C407" s="407">
        <f t="shared" ref="C407:AT407" si="331">IF(C$19&lt;&gt;"yes",C189,C843)</f>
        <v>95.355850422195417</v>
      </c>
      <c r="D407" s="407">
        <f t="shared" si="331"/>
        <v>94.9</v>
      </c>
      <c r="E407" s="407">
        <f t="shared" si="331"/>
        <v>521.4</v>
      </c>
      <c r="F407" s="407">
        <f t="shared" si="331"/>
        <v>6.4781491002570686</v>
      </c>
      <c r="G407" s="407">
        <f t="shared" si="331"/>
        <v>99.023136246786635</v>
      </c>
      <c r="H407" s="407">
        <f t="shared" si="331"/>
        <v>0.3010299956639812</v>
      </c>
      <c r="I407" s="407">
        <f t="shared" si="331"/>
        <v>88.229426433915208</v>
      </c>
      <c r="J407" s="407">
        <f t="shared" si="331"/>
        <v>99.588688946015424</v>
      </c>
      <c r="K407" s="407">
        <f t="shared" si="331"/>
        <v>93.73</v>
      </c>
      <c r="L407" s="407">
        <f t="shared" si="331"/>
        <v>0.49566294919454773</v>
      </c>
      <c r="M407" s="407">
        <f t="shared" si="331"/>
        <v>1.3424226808222062</v>
      </c>
      <c r="N407" s="407">
        <f t="shared" si="331"/>
        <v>1.7589118923979734</v>
      </c>
      <c r="O407" s="407">
        <f t="shared" si="331"/>
        <v>1.1905257678292556</v>
      </c>
      <c r="P407" s="407">
        <f t="shared" si="331"/>
        <v>84.884318766066841</v>
      </c>
      <c r="Q407" s="407" t="str">
        <f t="shared" si="331"/>
        <v>-</v>
      </c>
      <c r="R407" s="407" t="str">
        <f t="shared" si="331"/>
        <v>-</v>
      </c>
      <c r="S407" s="407">
        <f t="shared" si="331"/>
        <v>205.02306509482315</v>
      </c>
      <c r="T407" s="407">
        <f t="shared" si="331"/>
        <v>0.63015787389688993</v>
      </c>
      <c r="U407" s="407">
        <f t="shared" si="331"/>
        <v>39.718801237773008</v>
      </c>
      <c r="V407" s="407">
        <f t="shared" si="331"/>
        <v>-0.5524358330561594</v>
      </c>
      <c r="W407" s="407">
        <f t="shared" si="331"/>
        <v>57.967410415800003</v>
      </c>
      <c r="X407" s="407" t="str">
        <f t="shared" si="331"/>
        <v>-</v>
      </c>
      <c r="Y407" s="407">
        <f t="shared" si="331"/>
        <v>999.02</v>
      </c>
      <c r="Z407" s="407">
        <f t="shared" si="331"/>
        <v>4.6399999999999997</v>
      </c>
      <c r="AA407" s="407">
        <f t="shared" si="331"/>
        <v>9.8512461826421038E-2</v>
      </c>
      <c r="AB407" s="407">
        <f t="shared" si="331"/>
        <v>0.51</v>
      </c>
      <c r="AC407" s="407">
        <f t="shared" si="331"/>
        <v>9298.2000000000007</v>
      </c>
      <c r="AD407" s="407">
        <f t="shared" si="331"/>
        <v>0.94088972574877983</v>
      </c>
      <c r="AE407" s="407">
        <f t="shared" si="331"/>
        <v>20.829406220546652</v>
      </c>
      <c r="AF407" s="407">
        <f t="shared" si="331"/>
        <v>16.5</v>
      </c>
      <c r="AG407" s="407">
        <f t="shared" si="331"/>
        <v>21.71</v>
      </c>
      <c r="AH407" s="407" t="str">
        <f t="shared" si="331"/>
        <v>-</v>
      </c>
      <c r="AI407" s="407">
        <f t="shared" si="331"/>
        <v>0</v>
      </c>
      <c r="AJ407" s="407">
        <f t="shared" si="331"/>
        <v>1.9139251021544976</v>
      </c>
      <c r="AK407" s="407">
        <f t="shared" si="331"/>
        <v>7.87</v>
      </c>
      <c r="AL407" s="407">
        <f t="shared" si="331"/>
        <v>17.600000000000001</v>
      </c>
      <c r="AM407" s="407">
        <f t="shared" si="331"/>
        <v>7.3</v>
      </c>
      <c r="AN407" s="407">
        <f t="shared" si="331"/>
        <v>52.74</v>
      </c>
      <c r="AO407" s="407">
        <f t="shared" si="331"/>
        <v>0.44371696267546362</v>
      </c>
      <c r="AP407" s="407">
        <f t="shared" si="331"/>
        <v>72.58</v>
      </c>
      <c r="AQ407" s="407">
        <f t="shared" si="331"/>
        <v>55.073313782991207</v>
      </c>
      <c r="AR407" s="407">
        <f t="shared" si="331"/>
        <v>3.57</v>
      </c>
      <c r="AS407" s="407">
        <f t="shared" si="331"/>
        <v>-1.0591450475365555E-2</v>
      </c>
      <c r="AT407" s="407">
        <f t="shared" si="331"/>
        <v>36.156120479961565</v>
      </c>
      <c r="AU407" s="327"/>
    </row>
    <row r="408" spans="1:47">
      <c r="A408" s="325" t="str">
        <f>'TQoL Indexes'!B170</f>
        <v>Sveta Ana</v>
      </c>
      <c r="B408" s="326">
        <f>'TQoL Indexes'!C170</f>
        <v>181</v>
      </c>
      <c r="C408" s="407">
        <f t="shared" ref="C408:AT408" si="332">IF(C$19&lt;&gt;"yes",C190,C844)</f>
        <v>94.2</v>
      </c>
      <c r="D408" s="407">
        <f t="shared" si="332"/>
        <v>97.9</v>
      </c>
      <c r="E408" s="407">
        <f t="shared" si="332"/>
        <v>521.4</v>
      </c>
      <c r="F408" s="407">
        <f t="shared" si="332"/>
        <v>0</v>
      </c>
      <c r="G408" s="407">
        <f t="shared" si="332"/>
        <v>100</v>
      </c>
      <c r="H408" s="407">
        <f t="shared" si="332"/>
        <v>0.3010299956639812</v>
      </c>
      <c r="I408" s="407">
        <f t="shared" si="332"/>
        <v>96.763119176066709</v>
      </c>
      <c r="J408" s="407">
        <f t="shared" si="332"/>
        <v>100</v>
      </c>
      <c r="K408" s="407">
        <f t="shared" si="332"/>
        <v>54.91</v>
      </c>
      <c r="L408" s="407">
        <f t="shared" si="332"/>
        <v>0</v>
      </c>
      <c r="M408" s="407">
        <f t="shared" si="332"/>
        <v>1.2068258760318498</v>
      </c>
      <c r="N408" s="407">
        <f t="shared" si="332"/>
        <v>1.4742162640762553</v>
      </c>
      <c r="O408" s="407">
        <f t="shared" si="332"/>
        <v>0.66403073872087259</v>
      </c>
      <c r="P408" s="407">
        <f t="shared" si="332"/>
        <v>62.769827795294688</v>
      </c>
      <c r="Q408" s="407" t="str">
        <f t="shared" si="332"/>
        <v>-</v>
      </c>
      <c r="R408" s="407" t="str">
        <f t="shared" si="332"/>
        <v>-</v>
      </c>
      <c r="S408" s="407">
        <f t="shared" si="332"/>
        <v>24.931438544003989</v>
      </c>
      <c r="T408" s="407">
        <f t="shared" si="332"/>
        <v>0.49521300538528024</v>
      </c>
      <c r="U408" s="407">
        <f t="shared" si="332"/>
        <v>32.057288735584201</v>
      </c>
      <c r="V408" s="407">
        <f t="shared" si="332"/>
        <v>-0.28296000952978217</v>
      </c>
      <c r="W408" s="407">
        <f t="shared" si="332"/>
        <v>66.580984791099993</v>
      </c>
      <c r="X408" s="407" t="str">
        <f t="shared" si="332"/>
        <v>-</v>
      </c>
      <c r="Y408" s="407">
        <f t="shared" si="332"/>
        <v>1106.45</v>
      </c>
      <c r="Z408" s="407">
        <f t="shared" si="332"/>
        <v>6.5</v>
      </c>
      <c r="AA408" s="407">
        <f t="shared" si="332"/>
        <v>2.4635396137169887E-2</v>
      </c>
      <c r="AB408" s="407">
        <f t="shared" si="332"/>
        <v>0.33</v>
      </c>
      <c r="AC408" s="407">
        <f t="shared" si="332"/>
        <v>9524.35</v>
      </c>
      <c r="AD408" s="407">
        <f t="shared" si="332"/>
        <v>0.95970813881353056</v>
      </c>
      <c r="AE408" s="407">
        <f t="shared" si="332"/>
        <v>27.280740414279421</v>
      </c>
      <c r="AF408" s="407">
        <f t="shared" si="332"/>
        <v>16.5</v>
      </c>
      <c r="AG408" s="407">
        <f t="shared" si="332"/>
        <v>21.03</v>
      </c>
      <c r="AH408" s="407" t="str">
        <f t="shared" si="332"/>
        <v>-</v>
      </c>
      <c r="AI408" s="407">
        <f t="shared" si="332"/>
        <v>286.74615345911951</v>
      </c>
      <c r="AJ408" s="407">
        <f t="shared" si="332"/>
        <v>2.0356536309171642</v>
      </c>
      <c r="AK408" s="407">
        <f t="shared" si="332"/>
        <v>8.8000000000000007</v>
      </c>
      <c r="AL408" s="407">
        <f t="shared" si="332"/>
        <v>15</v>
      </c>
      <c r="AM408" s="407">
        <f t="shared" si="332"/>
        <v>7.3</v>
      </c>
      <c r="AN408" s="407">
        <f t="shared" si="332"/>
        <v>62.23</v>
      </c>
      <c r="AO408" s="407">
        <f t="shared" si="332"/>
        <v>0.44371696267546362</v>
      </c>
      <c r="AP408" s="407">
        <f t="shared" si="332"/>
        <v>55.99</v>
      </c>
      <c r="AQ408" s="407">
        <f t="shared" si="332"/>
        <v>55.82624009392427</v>
      </c>
      <c r="AR408" s="407">
        <f t="shared" si="332"/>
        <v>3.57</v>
      </c>
      <c r="AS408" s="407">
        <f t="shared" si="332"/>
        <v>2.5206938291000229E-2</v>
      </c>
      <c r="AT408" s="407">
        <f t="shared" si="332"/>
        <v>27.352247462994047</v>
      </c>
      <c r="AU408" s="327"/>
    </row>
    <row r="409" spans="1:47">
      <c r="A409" s="325" t="str">
        <f>'TQoL Indexes'!B171</f>
        <v>Sveta Trojica v Slov. goricah</v>
      </c>
      <c r="B409" s="326">
        <f>'TQoL Indexes'!C171</f>
        <v>204</v>
      </c>
      <c r="C409" s="407">
        <f t="shared" ref="C409:AT409" si="333">IF(C$19&lt;&gt;"yes",C191,C845)</f>
        <v>85.2</v>
      </c>
      <c r="D409" s="407">
        <f t="shared" si="333"/>
        <v>99.9</v>
      </c>
      <c r="E409" s="407">
        <f t="shared" si="333"/>
        <v>250.2</v>
      </c>
      <c r="F409" s="407">
        <f t="shared" si="333"/>
        <v>45.863125638406537</v>
      </c>
      <c r="G409" s="407">
        <f t="shared" si="333"/>
        <v>92.824310520939733</v>
      </c>
      <c r="H409" s="407">
        <f t="shared" si="333"/>
        <v>0.3010299956639812</v>
      </c>
      <c r="I409" s="407">
        <f t="shared" si="333"/>
        <v>72.432839568164695</v>
      </c>
      <c r="J409" s="407">
        <f t="shared" si="333"/>
        <v>92.798774259448408</v>
      </c>
      <c r="K409" s="407">
        <f t="shared" si="333"/>
        <v>87.63</v>
      </c>
      <c r="L409" s="407">
        <f t="shared" si="333"/>
        <v>6.8634179821551136E-2</v>
      </c>
      <c r="M409" s="407">
        <f t="shared" si="333"/>
        <v>1.2988530764097066</v>
      </c>
      <c r="N409" s="407">
        <f t="shared" si="333"/>
        <v>1.7101173651118162</v>
      </c>
      <c r="O409" s="407">
        <f t="shared" si="333"/>
        <v>0.4474936061381074</v>
      </c>
      <c r="P409" s="407">
        <f t="shared" si="333"/>
        <v>86.006128702757906</v>
      </c>
      <c r="Q409" s="407" t="str">
        <f t="shared" si="333"/>
        <v>-</v>
      </c>
      <c r="R409" s="407" t="str">
        <f t="shared" si="333"/>
        <v>-</v>
      </c>
      <c r="S409" s="407">
        <f t="shared" si="333"/>
        <v>25.562372188139062</v>
      </c>
      <c r="T409" s="407">
        <f t="shared" si="333"/>
        <v>0.58178614538620133</v>
      </c>
      <c r="U409" s="407">
        <f t="shared" si="333"/>
        <v>56.569535453564001</v>
      </c>
      <c r="V409" s="407">
        <f t="shared" si="333"/>
        <v>-4.1873203373758869E-2</v>
      </c>
      <c r="W409" s="407">
        <f t="shared" si="333"/>
        <v>22.8570032252</v>
      </c>
      <c r="X409" s="407" t="str">
        <f t="shared" si="333"/>
        <v>-</v>
      </c>
      <c r="Y409" s="407">
        <f t="shared" si="333"/>
        <v>841.04</v>
      </c>
      <c r="Z409" s="407">
        <f t="shared" si="333"/>
        <v>5.47</v>
      </c>
      <c r="AA409" s="407">
        <f t="shared" si="333"/>
        <v>5.4989131559879931E-2</v>
      </c>
      <c r="AB409" s="407">
        <f t="shared" si="333"/>
        <v>1.37</v>
      </c>
      <c r="AC409" s="407">
        <f t="shared" si="333"/>
        <v>10577.23</v>
      </c>
      <c r="AD409" s="407">
        <f t="shared" si="333"/>
        <v>0.72006538218597271</v>
      </c>
      <c r="AE409" s="407">
        <f t="shared" si="333"/>
        <v>30.76568265682657</v>
      </c>
      <c r="AF409" s="407">
        <f t="shared" si="333"/>
        <v>9.6999999999999993</v>
      </c>
      <c r="AG409" s="407">
        <f t="shared" si="333"/>
        <v>22.17</v>
      </c>
      <c r="AH409" s="407" t="str">
        <f t="shared" si="333"/>
        <v>-</v>
      </c>
      <c r="AI409" s="407">
        <f t="shared" si="333"/>
        <v>0</v>
      </c>
      <c r="AJ409" s="407">
        <f t="shared" si="333"/>
        <v>1.9973491332494191</v>
      </c>
      <c r="AK409" s="407">
        <f t="shared" si="333"/>
        <v>9.65</v>
      </c>
      <c r="AL409" s="407">
        <f t="shared" si="333"/>
        <v>16.03</v>
      </c>
      <c r="AM409" s="407">
        <f t="shared" si="333"/>
        <v>7.6</v>
      </c>
      <c r="AN409" s="407">
        <f t="shared" si="333"/>
        <v>64.319999999999993</v>
      </c>
      <c r="AO409" s="407">
        <f t="shared" si="333"/>
        <v>0.24265882485557949</v>
      </c>
      <c r="AP409" s="407">
        <f t="shared" si="333"/>
        <v>65.28</v>
      </c>
      <c r="AQ409" s="407">
        <f t="shared" si="333"/>
        <v>51.177799290093581</v>
      </c>
      <c r="AR409" s="407">
        <f t="shared" si="333"/>
        <v>3.57</v>
      </c>
      <c r="AS409" s="407">
        <f t="shared" si="333"/>
        <v>0.35761157453340092</v>
      </c>
      <c r="AT409" s="407">
        <f t="shared" si="333"/>
        <v>53.333349582960587</v>
      </c>
      <c r="AU409" s="327"/>
    </row>
    <row r="410" spans="1:47">
      <c r="A410" s="325" t="str">
        <f>'TQoL Indexes'!B172</f>
        <v>Sveti Andraž v Slov. goricah</v>
      </c>
      <c r="B410" s="326">
        <f>'TQoL Indexes'!C172</f>
        <v>182</v>
      </c>
      <c r="C410" s="407" t="str">
        <f t="shared" ref="C410:AT410" si="334">IF(C$19&lt;&gt;"yes",C192,C846)</f>
        <v>-</v>
      </c>
      <c r="D410" s="407">
        <f t="shared" si="334"/>
        <v>101.1</v>
      </c>
      <c r="E410" s="407">
        <f t="shared" si="334"/>
        <v>521.4</v>
      </c>
      <c r="F410" s="407">
        <f t="shared" si="334"/>
        <v>35.467349551856593</v>
      </c>
      <c r="G410" s="407">
        <f t="shared" si="334"/>
        <v>95.561246265471624</v>
      </c>
      <c r="H410" s="407">
        <f t="shared" si="334"/>
        <v>0.3010299956639812</v>
      </c>
      <c r="I410" s="407">
        <f t="shared" si="334"/>
        <v>3.715034965034965</v>
      </c>
      <c r="J410" s="407">
        <f t="shared" si="334"/>
        <v>93.000426803243712</v>
      </c>
      <c r="K410" s="407">
        <f t="shared" si="334"/>
        <v>54.16</v>
      </c>
      <c r="L410" s="407">
        <f t="shared" si="334"/>
        <v>14.039735099337749</v>
      </c>
      <c r="M410" s="407">
        <f t="shared" si="334"/>
        <v>1.1875207208364631</v>
      </c>
      <c r="N410" s="407">
        <f t="shared" si="334"/>
        <v>1.4653828514484182</v>
      </c>
      <c r="O410" s="407">
        <f t="shared" si="334"/>
        <v>0.67471714534377725</v>
      </c>
      <c r="P410" s="407">
        <f t="shared" si="334"/>
        <v>44.985061886470334</v>
      </c>
      <c r="Q410" s="407" t="str">
        <f t="shared" si="334"/>
        <v>-</v>
      </c>
      <c r="R410" s="407" t="str">
        <f t="shared" si="334"/>
        <v>-</v>
      </c>
      <c r="S410" s="407">
        <f t="shared" si="334"/>
        <v>87.070091423595997</v>
      </c>
      <c r="T410" s="407">
        <f t="shared" si="334"/>
        <v>0.2027284013539182</v>
      </c>
      <c r="U410" s="407">
        <f t="shared" si="334"/>
        <v>34.558400350583476</v>
      </c>
      <c r="V410" s="407">
        <f t="shared" si="334"/>
        <v>-0.20665210367075762</v>
      </c>
      <c r="W410" s="407">
        <f t="shared" si="334"/>
        <v>38.8762903342</v>
      </c>
      <c r="X410" s="407" t="str">
        <f t="shared" si="334"/>
        <v>-</v>
      </c>
      <c r="Y410" s="407">
        <f t="shared" si="334"/>
        <v>1324.6</v>
      </c>
      <c r="Z410" s="407">
        <f t="shared" si="334"/>
        <v>4.47</v>
      </c>
      <c r="AA410" s="407">
        <f t="shared" si="334"/>
        <v>0.12961762799740767</v>
      </c>
      <c r="AB410" s="407">
        <f t="shared" si="334"/>
        <v>0.61</v>
      </c>
      <c r="AC410" s="407">
        <f t="shared" si="334"/>
        <v>7572.89</v>
      </c>
      <c r="AD410" s="407">
        <f t="shared" si="334"/>
        <v>0.85387196432176193</v>
      </c>
      <c r="AE410" s="407">
        <f t="shared" si="334"/>
        <v>15.813953488372093</v>
      </c>
      <c r="AF410" s="407">
        <f t="shared" si="334"/>
        <v>16.5</v>
      </c>
      <c r="AG410" s="407">
        <f t="shared" si="334"/>
        <v>14.11</v>
      </c>
      <c r="AH410" s="407" t="str">
        <f t="shared" si="334"/>
        <v>-</v>
      </c>
      <c r="AI410" s="407">
        <f t="shared" si="334"/>
        <v>14.839947159841477</v>
      </c>
      <c r="AJ410" s="407">
        <f t="shared" si="334"/>
        <v>1.918192600001241</v>
      </c>
      <c r="AK410" s="407">
        <f t="shared" si="334"/>
        <v>63.84</v>
      </c>
      <c r="AL410" s="407">
        <f t="shared" si="334"/>
        <v>11.59</v>
      </c>
      <c r="AM410" s="407">
        <f t="shared" si="334"/>
        <v>7.3</v>
      </c>
      <c r="AN410" s="407">
        <f t="shared" si="334"/>
        <v>60.94</v>
      </c>
      <c r="AO410" s="407">
        <f t="shared" si="334"/>
        <v>0.44371696267546362</v>
      </c>
      <c r="AP410" s="407">
        <f t="shared" si="334"/>
        <v>85.07</v>
      </c>
      <c r="AQ410" s="407">
        <f t="shared" si="334"/>
        <v>43.230016313213703</v>
      </c>
      <c r="AR410" s="407">
        <f t="shared" si="334"/>
        <v>3.57</v>
      </c>
      <c r="AS410" s="407">
        <f t="shared" si="334"/>
        <v>0.98863286699487907</v>
      </c>
      <c r="AT410" s="407">
        <f t="shared" si="334"/>
        <v>31.584756097656804</v>
      </c>
      <c r="AU410" s="327"/>
    </row>
    <row r="411" spans="1:47">
      <c r="A411" s="325" t="str">
        <f>'TQoL Indexes'!B173</f>
        <v>Sveti Jurij ob Ščavnici</v>
      </c>
      <c r="B411" s="326">
        <f>'TQoL Indexes'!C173</f>
        <v>116</v>
      </c>
      <c r="C411" s="407">
        <f t="shared" ref="C411:AT411" si="335">IF(C$19&lt;&gt;"yes",C193,C847)</f>
        <v>94.2</v>
      </c>
      <c r="D411" s="407">
        <f t="shared" si="335"/>
        <v>104.4</v>
      </c>
      <c r="E411" s="407">
        <f t="shared" si="335"/>
        <v>521.4</v>
      </c>
      <c r="F411" s="407">
        <f t="shared" si="335"/>
        <v>75.617422541535689</v>
      </c>
      <c r="G411" s="407">
        <f t="shared" si="335"/>
        <v>100</v>
      </c>
      <c r="H411" s="407">
        <f t="shared" si="335"/>
        <v>0.3010299956639812</v>
      </c>
      <c r="I411" s="407">
        <f t="shared" si="335"/>
        <v>51.262505955216774</v>
      </c>
      <c r="J411" s="407">
        <f t="shared" si="335"/>
        <v>99.865289627301308</v>
      </c>
      <c r="K411" s="407">
        <f t="shared" si="335"/>
        <v>74.11</v>
      </c>
      <c r="L411" s="407">
        <f t="shared" si="335"/>
        <v>4.3478260869565215</v>
      </c>
      <c r="M411" s="407">
        <f t="shared" si="335"/>
        <v>1.0128372247051722</v>
      </c>
      <c r="N411" s="407">
        <f t="shared" si="335"/>
        <v>1.4653828514484182</v>
      </c>
      <c r="O411" s="407">
        <f t="shared" si="335"/>
        <v>0.17940768162887552</v>
      </c>
      <c r="P411" s="407">
        <f t="shared" si="335"/>
        <v>73.59676695105523</v>
      </c>
      <c r="Q411" s="407" t="str">
        <f t="shared" si="335"/>
        <v>-</v>
      </c>
      <c r="R411" s="407" t="str">
        <f t="shared" si="335"/>
        <v>-</v>
      </c>
      <c r="S411" s="407">
        <f t="shared" si="335"/>
        <v>48.007681228996638</v>
      </c>
      <c r="T411" s="407">
        <f t="shared" si="335"/>
        <v>0.2027284013539182</v>
      </c>
      <c r="U411" s="407">
        <f t="shared" si="335"/>
        <v>27.10522876131002</v>
      </c>
      <c r="V411" s="407">
        <f t="shared" si="335"/>
        <v>-9.4341425710073548E-2</v>
      </c>
      <c r="W411" s="407">
        <f t="shared" si="335"/>
        <v>20.058712852700001</v>
      </c>
      <c r="X411" s="407" t="str">
        <f t="shared" si="335"/>
        <v>-</v>
      </c>
      <c r="Y411" s="407">
        <f t="shared" si="335"/>
        <v>885.91</v>
      </c>
      <c r="Z411" s="407">
        <f t="shared" si="335"/>
        <v>5.34</v>
      </c>
      <c r="AA411" s="407">
        <f t="shared" si="335"/>
        <v>9.5987713572662697E-2</v>
      </c>
      <c r="AB411" s="407">
        <f t="shared" si="335"/>
        <v>0.88</v>
      </c>
      <c r="AC411" s="407">
        <f t="shared" si="335"/>
        <v>8587.0300000000007</v>
      </c>
      <c r="AD411" s="407">
        <f t="shared" si="335"/>
        <v>0.8016120998761127</v>
      </c>
      <c r="AE411" s="407">
        <f t="shared" si="335"/>
        <v>21.111111111111111</v>
      </c>
      <c r="AF411" s="407">
        <f t="shared" si="335"/>
        <v>16.5</v>
      </c>
      <c r="AG411" s="407">
        <f t="shared" si="335"/>
        <v>16.149999999999999</v>
      </c>
      <c r="AH411" s="407" t="str">
        <f t="shared" si="335"/>
        <v>-</v>
      </c>
      <c r="AI411" s="407">
        <f t="shared" si="335"/>
        <v>46.267142663096401</v>
      </c>
      <c r="AJ411" s="407">
        <f t="shared" si="335"/>
        <v>1.8794735248501624</v>
      </c>
      <c r="AK411" s="407">
        <f t="shared" si="335"/>
        <v>56.74</v>
      </c>
      <c r="AL411" s="407">
        <f t="shared" si="335"/>
        <v>13.34</v>
      </c>
      <c r="AM411" s="407">
        <f t="shared" si="335"/>
        <v>7.3</v>
      </c>
      <c r="AN411" s="407">
        <f t="shared" si="335"/>
        <v>58.34</v>
      </c>
      <c r="AO411" s="407">
        <f t="shared" si="335"/>
        <v>0.44371696267546362</v>
      </c>
      <c r="AP411" s="407">
        <f t="shared" si="335"/>
        <v>81.239999999999995</v>
      </c>
      <c r="AQ411" s="407">
        <f t="shared" si="335"/>
        <v>54.152637485970821</v>
      </c>
      <c r="AR411" s="407">
        <f t="shared" si="335"/>
        <v>3.57</v>
      </c>
      <c r="AS411" s="407">
        <f t="shared" si="335"/>
        <v>0.79335846560365053</v>
      </c>
      <c r="AT411" s="407">
        <f t="shared" si="335"/>
        <v>22.755102208803066</v>
      </c>
      <c r="AU411" s="327"/>
    </row>
    <row r="412" spans="1:47">
      <c r="A412" s="325" t="str">
        <f>'TQoL Indexes'!B174</f>
        <v>Sveti Jurij v Slov. goricah</v>
      </c>
      <c r="B412" s="326">
        <f>'TQoL Indexes'!C174</f>
        <v>210</v>
      </c>
      <c r="C412" s="407">
        <f t="shared" ref="C412:AT412" si="336">IF(C$19&lt;&gt;"yes",C194,C848)</f>
        <v>9.3841642228739008</v>
      </c>
      <c r="D412" s="407">
        <f t="shared" si="336"/>
        <v>94</v>
      </c>
      <c r="E412" s="407">
        <f t="shared" si="336"/>
        <v>521.4</v>
      </c>
      <c r="F412" s="407">
        <f t="shared" si="336"/>
        <v>5.8580858085808583</v>
      </c>
      <c r="G412" s="407">
        <f t="shared" si="336"/>
        <v>80.693069306930695</v>
      </c>
      <c r="H412" s="407">
        <f t="shared" si="336"/>
        <v>0</v>
      </c>
      <c r="I412" s="407">
        <f t="shared" si="336"/>
        <v>61.570247933884289</v>
      </c>
      <c r="J412" s="407">
        <f t="shared" si="336"/>
        <v>77.640264026402633</v>
      </c>
      <c r="K412" s="407">
        <f t="shared" si="336"/>
        <v>56.41</v>
      </c>
      <c r="L412" s="407">
        <f t="shared" si="336"/>
        <v>10.895883777239709</v>
      </c>
      <c r="M412" s="407">
        <f t="shared" si="336"/>
        <v>1.0791812460476249</v>
      </c>
      <c r="N412" s="407">
        <f t="shared" si="336"/>
        <v>1.4393326938302626</v>
      </c>
      <c r="O412" s="407">
        <f t="shared" si="336"/>
        <v>0.79780405405405408</v>
      </c>
      <c r="P412" s="407">
        <f t="shared" si="336"/>
        <v>43.399339933993396</v>
      </c>
      <c r="Q412" s="407" t="str">
        <f t="shared" si="336"/>
        <v>-</v>
      </c>
      <c r="R412" s="407" t="str">
        <f t="shared" si="336"/>
        <v>-</v>
      </c>
      <c r="S412" s="407">
        <f t="shared" si="336"/>
        <v>84.24599831508003</v>
      </c>
      <c r="T412" s="407">
        <f t="shared" si="336"/>
        <v>0.50416335202959572</v>
      </c>
      <c r="U412" s="407">
        <f t="shared" si="336"/>
        <v>24.89949968478021</v>
      </c>
      <c r="V412" s="407">
        <f t="shared" si="336"/>
        <v>-6.7280694542658078E-3</v>
      </c>
      <c r="W412" s="407">
        <f t="shared" si="336"/>
        <v>17.4340575722</v>
      </c>
      <c r="X412" s="407" t="str">
        <f t="shared" si="336"/>
        <v>-</v>
      </c>
      <c r="Y412" s="407">
        <f t="shared" si="336"/>
        <v>1267.24</v>
      </c>
      <c r="Z412" s="407">
        <f t="shared" si="336"/>
        <v>6.07</v>
      </c>
      <c r="AA412" s="407">
        <f t="shared" si="336"/>
        <v>0</v>
      </c>
      <c r="AB412" s="407">
        <f t="shared" si="336"/>
        <v>0.47</v>
      </c>
      <c r="AC412" s="407">
        <f t="shared" si="336"/>
        <v>8942.52</v>
      </c>
      <c r="AD412" s="407">
        <f t="shared" si="336"/>
        <v>0.82556241065066205</v>
      </c>
      <c r="AE412" s="407">
        <f t="shared" si="336"/>
        <v>17.655367231638419</v>
      </c>
      <c r="AF412" s="407">
        <f t="shared" si="336"/>
        <v>16.5</v>
      </c>
      <c r="AG412" s="407">
        <f t="shared" si="336"/>
        <v>16.670000000000002</v>
      </c>
      <c r="AH412" s="407" t="str">
        <f t="shared" si="336"/>
        <v>-</v>
      </c>
      <c r="AI412" s="407">
        <f t="shared" si="336"/>
        <v>1.0713361702127659</v>
      </c>
      <c r="AJ412" s="407">
        <f t="shared" si="336"/>
        <v>1.7313709905151544</v>
      </c>
      <c r="AK412" s="407">
        <f t="shared" si="336"/>
        <v>43.41</v>
      </c>
      <c r="AL412" s="407">
        <f t="shared" si="336"/>
        <v>15.21</v>
      </c>
      <c r="AM412" s="407">
        <f t="shared" si="336"/>
        <v>7.3</v>
      </c>
      <c r="AN412" s="407">
        <f t="shared" si="336"/>
        <v>57.53</v>
      </c>
      <c r="AO412" s="407">
        <f t="shared" si="336"/>
        <v>0.44371696267546362</v>
      </c>
      <c r="AP412" s="407">
        <f t="shared" si="336"/>
        <v>77.55</v>
      </c>
      <c r="AQ412" s="407">
        <f t="shared" si="336"/>
        <v>51.475076297049846</v>
      </c>
      <c r="AR412" s="407">
        <f t="shared" si="336"/>
        <v>3.57</v>
      </c>
      <c r="AS412" s="407">
        <f t="shared" si="336"/>
        <v>0.71827515011832621</v>
      </c>
      <c r="AT412" s="407">
        <f t="shared" si="336"/>
        <v>22.58350416625149</v>
      </c>
      <c r="AU412" s="327"/>
    </row>
    <row r="413" spans="1:47">
      <c r="A413" s="325" t="str">
        <f>'TQoL Indexes'!B175</f>
        <v>Sveti Tomaž</v>
      </c>
      <c r="B413" s="326">
        <f>'TQoL Indexes'!C175</f>
        <v>205</v>
      </c>
      <c r="C413" s="407">
        <f t="shared" ref="C413:AT413" si="337">IF(C$19&lt;&gt;"yes",C195,C849)</f>
        <v>0</v>
      </c>
      <c r="D413" s="407">
        <f t="shared" si="337"/>
        <v>87.6</v>
      </c>
      <c r="E413" s="407">
        <f t="shared" si="337"/>
        <v>416.1</v>
      </c>
      <c r="F413" s="407">
        <f t="shared" si="337"/>
        <v>86.099439775910369</v>
      </c>
      <c r="G413" s="407">
        <f t="shared" si="337"/>
        <v>95.693277310924373</v>
      </c>
      <c r="H413" s="407">
        <f t="shared" si="337"/>
        <v>0.3010299956639812</v>
      </c>
      <c r="I413" s="407">
        <f t="shared" si="337"/>
        <v>45.106980007015082</v>
      </c>
      <c r="J413" s="407">
        <f t="shared" si="337"/>
        <v>97.724089635854341</v>
      </c>
      <c r="K413" s="407">
        <f t="shared" si="337"/>
        <v>26.56</v>
      </c>
      <c r="L413" s="407">
        <f t="shared" si="337"/>
        <v>3.753609239653513</v>
      </c>
      <c r="M413" s="407">
        <f t="shared" si="337"/>
        <v>1.2576785748691846</v>
      </c>
      <c r="N413" s="407">
        <f t="shared" si="337"/>
        <v>1.5843312243675307</v>
      </c>
      <c r="O413" s="407">
        <f t="shared" si="337"/>
        <v>0.66966654714951601</v>
      </c>
      <c r="P413" s="407">
        <f t="shared" si="337"/>
        <v>38.270308123249293</v>
      </c>
      <c r="Q413" s="407" t="str">
        <f t="shared" si="337"/>
        <v>-</v>
      </c>
      <c r="R413" s="407" t="str">
        <f t="shared" si="337"/>
        <v>-</v>
      </c>
      <c r="S413" s="407">
        <f t="shared" si="337"/>
        <v>107.60401721664275</v>
      </c>
      <c r="T413" s="407">
        <f t="shared" si="337"/>
        <v>0.25804551465445497</v>
      </c>
      <c r="U413" s="407">
        <f t="shared" si="337"/>
        <v>35.000316197956238</v>
      </c>
      <c r="V413" s="407">
        <f t="shared" si="337"/>
        <v>5.52459325334997E-2</v>
      </c>
      <c r="W413" s="407">
        <f t="shared" si="337"/>
        <v>7.1837098293799997</v>
      </c>
      <c r="X413" s="407" t="str">
        <f t="shared" si="337"/>
        <v>-</v>
      </c>
      <c r="Y413" s="407">
        <f t="shared" si="337"/>
        <v>1153.53</v>
      </c>
      <c r="Z413" s="407">
        <f t="shared" si="337"/>
        <v>5.25</v>
      </c>
      <c r="AA413" s="407">
        <f t="shared" si="337"/>
        <v>7.0047632390025233E-2</v>
      </c>
      <c r="AB413" s="407">
        <f t="shared" si="337"/>
        <v>1.48</v>
      </c>
      <c r="AC413" s="407">
        <f t="shared" si="337"/>
        <v>8085.75</v>
      </c>
      <c r="AD413" s="407">
        <f t="shared" si="337"/>
        <v>0.98557423797421806</v>
      </c>
      <c r="AE413" s="407">
        <f t="shared" si="337"/>
        <v>19.626769626769626</v>
      </c>
      <c r="AF413" s="407">
        <f t="shared" si="337"/>
        <v>15.1</v>
      </c>
      <c r="AG413" s="407">
        <f t="shared" si="337"/>
        <v>18.59</v>
      </c>
      <c r="AH413" s="407" t="str">
        <f t="shared" si="337"/>
        <v>-</v>
      </c>
      <c r="AI413" s="407">
        <f t="shared" si="337"/>
        <v>0.34489188231123719</v>
      </c>
      <c r="AJ413" s="407">
        <f t="shared" si="337"/>
        <v>1.9372262504520388</v>
      </c>
      <c r="AK413" s="407">
        <f t="shared" si="337"/>
        <v>33.82</v>
      </c>
      <c r="AL413" s="407">
        <f t="shared" si="337"/>
        <v>13.79</v>
      </c>
      <c r="AM413" s="407">
        <f t="shared" si="337"/>
        <v>6.9</v>
      </c>
      <c r="AN413" s="407">
        <f t="shared" si="337"/>
        <v>57.81</v>
      </c>
      <c r="AO413" s="407">
        <f t="shared" si="337"/>
        <v>0.31951798866635717</v>
      </c>
      <c r="AP413" s="407">
        <f t="shared" si="337"/>
        <v>74.62</v>
      </c>
      <c r="AQ413" s="407">
        <f t="shared" si="337"/>
        <v>52.246256239600662</v>
      </c>
      <c r="AR413" s="407">
        <f t="shared" si="337"/>
        <v>3.72</v>
      </c>
      <c r="AS413" s="407">
        <f t="shared" si="337"/>
        <v>1.0261098571562957</v>
      </c>
      <c r="AT413" s="407">
        <f t="shared" si="337"/>
        <v>33.5926589430142</v>
      </c>
      <c r="AU413" s="327"/>
    </row>
    <row r="414" spans="1:47">
      <c r="A414" s="325" t="str">
        <f>'TQoL Indexes'!B176</f>
        <v>Šalovci</v>
      </c>
      <c r="B414" s="326">
        <f>'TQoL Indexes'!C176</f>
        <v>33</v>
      </c>
      <c r="C414" s="407">
        <f t="shared" ref="C414:AT414" si="338">IF(C$19&lt;&gt;"yes",C196,C850)</f>
        <v>94.3</v>
      </c>
      <c r="D414" s="407">
        <f t="shared" si="338"/>
        <v>99.7</v>
      </c>
      <c r="E414" s="407">
        <f t="shared" si="338"/>
        <v>521.4</v>
      </c>
      <c r="F414" s="407">
        <f t="shared" si="338"/>
        <v>32.653061224489797</v>
      </c>
      <c r="G414" s="407">
        <f t="shared" si="338"/>
        <v>90.223065970574282</v>
      </c>
      <c r="H414" s="407">
        <f t="shared" si="338"/>
        <v>0.3010299956639812</v>
      </c>
      <c r="I414" s="407">
        <f t="shared" si="338"/>
        <v>32.331902718168813</v>
      </c>
      <c r="J414" s="407">
        <f t="shared" si="338"/>
        <v>80.493592785951591</v>
      </c>
      <c r="K414" s="407">
        <f t="shared" si="338"/>
        <v>67.66</v>
      </c>
      <c r="L414" s="407">
        <f t="shared" si="338"/>
        <v>10.087719298245613</v>
      </c>
      <c r="M414" s="407">
        <f t="shared" si="338"/>
        <v>1.1303337684950061</v>
      </c>
      <c r="N414" s="407">
        <f t="shared" si="338"/>
        <v>1.403120521175818</v>
      </c>
      <c r="O414" s="407">
        <f t="shared" si="338"/>
        <v>0.30720419847328245</v>
      </c>
      <c r="P414" s="407">
        <f t="shared" si="338"/>
        <v>37.873754152823921</v>
      </c>
      <c r="Q414" s="407" t="str">
        <f t="shared" si="338"/>
        <v>-</v>
      </c>
      <c r="R414" s="407" t="str">
        <f t="shared" si="338"/>
        <v>-</v>
      </c>
      <c r="S414" s="407">
        <f t="shared" si="338"/>
        <v>48.007681228996638</v>
      </c>
      <c r="T414" s="407">
        <f t="shared" si="338"/>
        <v>0.2027284013539182</v>
      </c>
      <c r="U414" s="407">
        <f t="shared" si="338"/>
        <v>27.853741589473799</v>
      </c>
      <c r="V414" s="407">
        <f t="shared" si="338"/>
        <v>-0.11577589152540516</v>
      </c>
      <c r="W414" s="407">
        <f t="shared" si="338"/>
        <v>98.389718679799998</v>
      </c>
      <c r="X414" s="407" t="str">
        <f t="shared" si="338"/>
        <v>-</v>
      </c>
      <c r="Y414" s="407">
        <f t="shared" si="338"/>
        <v>936.04</v>
      </c>
      <c r="Z414" s="407">
        <f t="shared" si="338"/>
        <v>5.55</v>
      </c>
      <c r="AA414" s="407">
        <f t="shared" si="338"/>
        <v>4.7982342497960753E-2</v>
      </c>
      <c r="AB414" s="407">
        <f t="shared" si="338"/>
        <v>0.86</v>
      </c>
      <c r="AC414" s="407">
        <f t="shared" si="338"/>
        <v>8153.05</v>
      </c>
      <c r="AD414" s="407">
        <f t="shared" si="338"/>
        <v>0.75428002181774201</v>
      </c>
      <c r="AE414" s="407">
        <f t="shared" si="338"/>
        <v>20.583038869257951</v>
      </c>
      <c r="AF414" s="407">
        <f t="shared" si="338"/>
        <v>16.5</v>
      </c>
      <c r="AG414" s="407">
        <f t="shared" si="338"/>
        <v>17.75</v>
      </c>
      <c r="AH414" s="407" t="str">
        <f t="shared" si="338"/>
        <v>-</v>
      </c>
      <c r="AI414" s="407">
        <f t="shared" si="338"/>
        <v>0</v>
      </c>
      <c r="AJ414" s="407">
        <f t="shared" si="338"/>
        <v>1.9097240139322695</v>
      </c>
      <c r="AK414" s="407">
        <f t="shared" si="338"/>
        <v>48.84</v>
      </c>
      <c r="AL414" s="407">
        <f t="shared" si="338"/>
        <v>14.63</v>
      </c>
      <c r="AM414" s="407">
        <f t="shared" si="338"/>
        <v>7.3</v>
      </c>
      <c r="AN414" s="407">
        <f t="shared" si="338"/>
        <v>58.32</v>
      </c>
      <c r="AO414" s="407">
        <f t="shared" si="338"/>
        <v>0.44371696267546362</v>
      </c>
      <c r="AP414" s="407">
        <f t="shared" si="338"/>
        <v>86.16</v>
      </c>
      <c r="AQ414" s="407">
        <f t="shared" si="338"/>
        <v>48.495370370370374</v>
      </c>
      <c r="AR414" s="407">
        <f t="shared" si="338"/>
        <v>3.57</v>
      </c>
      <c r="AS414" s="407">
        <f t="shared" si="338"/>
        <v>0.91755391312406809</v>
      </c>
      <c r="AT414" s="407">
        <f t="shared" si="338"/>
        <v>25.197327758313421</v>
      </c>
      <c r="AU414" s="327"/>
    </row>
    <row r="415" spans="1:47">
      <c r="A415" s="325" t="str">
        <f>'TQoL Indexes'!B177</f>
        <v>Šempeter - Vrtojba</v>
      </c>
      <c r="B415" s="326">
        <f>'TQoL Indexes'!C177</f>
        <v>183</v>
      </c>
      <c r="C415" s="407">
        <f t="shared" ref="C415:AT415" si="339">IF(C$19&lt;&gt;"yes",C197,C851)</f>
        <v>61.224489795918366</v>
      </c>
      <c r="D415" s="407">
        <f t="shared" si="339"/>
        <v>86.9</v>
      </c>
      <c r="E415" s="407">
        <f t="shared" si="339"/>
        <v>521.4</v>
      </c>
      <c r="F415" s="407">
        <f t="shared" si="339"/>
        <v>3.9467192895905279</v>
      </c>
      <c r="G415" s="407">
        <f t="shared" si="339"/>
        <v>93.389245189935863</v>
      </c>
      <c r="H415" s="407">
        <f t="shared" si="339"/>
        <v>0.3010299956639812</v>
      </c>
      <c r="I415" s="407">
        <f t="shared" si="339"/>
        <v>53.300248138957819</v>
      </c>
      <c r="J415" s="407">
        <f t="shared" si="339"/>
        <v>13.22150962012827</v>
      </c>
      <c r="K415" s="407">
        <f t="shared" si="339"/>
        <v>86.4</v>
      </c>
      <c r="L415" s="407">
        <f t="shared" si="339"/>
        <v>1.7150395778364116</v>
      </c>
      <c r="M415" s="407">
        <f t="shared" si="339"/>
        <v>0.96848294855393513</v>
      </c>
      <c r="N415" s="407">
        <f t="shared" si="339"/>
        <v>1.1271047983648077</v>
      </c>
      <c r="O415" s="407">
        <f t="shared" si="339"/>
        <v>0.42571001494768312</v>
      </c>
      <c r="P415" s="407">
        <f t="shared" si="339"/>
        <v>37.691169215589539</v>
      </c>
      <c r="Q415" s="407" t="str">
        <f t="shared" si="339"/>
        <v>-</v>
      </c>
      <c r="R415" s="407" t="str">
        <f t="shared" si="339"/>
        <v>-</v>
      </c>
      <c r="S415" s="407">
        <f t="shared" si="339"/>
        <v>50.050050050050046</v>
      </c>
      <c r="T415" s="407">
        <f t="shared" si="339"/>
        <v>0.63015787389688993</v>
      </c>
      <c r="U415" s="407">
        <f t="shared" si="339"/>
        <v>35.813841391616968</v>
      </c>
      <c r="V415" s="407">
        <f t="shared" si="339"/>
        <v>-8.4384200337621174E-2</v>
      </c>
      <c r="W415" s="407">
        <f t="shared" si="339"/>
        <v>0</v>
      </c>
      <c r="X415" s="407" t="str">
        <f t="shared" si="339"/>
        <v>-</v>
      </c>
      <c r="Y415" s="407">
        <f t="shared" si="339"/>
        <v>1160.18</v>
      </c>
      <c r="Z415" s="407">
        <f t="shared" si="339"/>
        <v>5.55</v>
      </c>
      <c r="AA415" s="407">
        <f t="shared" si="339"/>
        <v>0</v>
      </c>
      <c r="AB415" s="407">
        <f t="shared" si="339"/>
        <v>0.39</v>
      </c>
      <c r="AC415" s="407">
        <f t="shared" si="339"/>
        <v>8887</v>
      </c>
      <c r="AD415" s="407">
        <f t="shared" si="339"/>
        <v>1.0341713851418008</v>
      </c>
      <c r="AE415" s="407">
        <f t="shared" si="339"/>
        <v>18.189806678383128</v>
      </c>
      <c r="AF415" s="407">
        <f t="shared" si="339"/>
        <v>16.5</v>
      </c>
      <c r="AG415" s="407">
        <f t="shared" si="339"/>
        <v>19.920000000000002</v>
      </c>
      <c r="AH415" s="407" t="str">
        <f t="shared" si="339"/>
        <v>-</v>
      </c>
      <c r="AI415" s="407">
        <f t="shared" si="339"/>
        <v>34.244101040118871</v>
      </c>
      <c r="AJ415" s="407">
        <f t="shared" si="339"/>
        <v>1.4202783456560042</v>
      </c>
      <c r="AK415" s="407">
        <f t="shared" si="339"/>
        <v>8.64</v>
      </c>
      <c r="AL415" s="407">
        <f t="shared" si="339"/>
        <v>16.14</v>
      </c>
      <c r="AM415" s="407">
        <f t="shared" si="339"/>
        <v>7.3</v>
      </c>
      <c r="AN415" s="407">
        <f t="shared" si="339"/>
        <v>53.17</v>
      </c>
      <c r="AO415" s="407">
        <f t="shared" si="339"/>
        <v>0.44371696267546362</v>
      </c>
      <c r="AP415" s="407">
        <f t="shared" si="339"/>
        <v>75.08</v>
      </c>
      <c r="AQ415" s="407">
        <f t="shared" si="339"/>
        <v>56.725888324873097</v>
      </c>
      <c r="AR415" s="407">
        <f t="shared" si="339"/>
        <v>3.57</v>
      </c>
      <c r="AS415" s="407">
        <f t="shared" si="339"/>
        <v>0.43202625030444969</v>
      </c>
      <c r="AT415" s="407">
        <f t="shared" si="339"/>
        <v>33.065563139613268</v>
      </c>
      <c r="AU415" s="327"/>
    </row>
    <row r="416" spans="1:47">
      <c r="A416" s="325" t="str">
        <f>'TQoL Indexes'!B178</f>
        <v>Šenčur</v>
      </c>
      <c r="B416" s="326">
        <f>'TQoL Indexes'!C178</f>
        <v>117</v>
      </c>
      <c r="C416" s="407">
        <f t="shared" ref="C416:AT416" si="340">IF(C$19&lt;&gt;"yes",C198,C852)</f>
        <v>81.372549019607845</v>
      </c>
      <c r="D416" s="407">
        <f t="shared" si="340"/>
        <v>91.6</v>
      </c>
      <c r="E416" s="407">
        <f t="shared" si="340"/>
        <v>416.1</v>
      </c>
      <c r="F416" s="407">
        <f t="shared" si="340"/>
        <v>0</v>
      </c>
      <c r="G416" s="407">
        <f t="shared" si="340"/>
        <v>68.683274021352318</v>
      </c>
      <c r="H416" s="407">
        <f t="shared" si="340"/>
        <v>0.3010299956639812</v>
      </c>
      <c r="I416" s="407">
        <f t="shared" si="340"/>
        <v>0</v>
      </c>
      <c r="J416" s="407">
        <f t="shared" si="340"/>
        <v>56.797153024911026</v>
      </c>
      <c r="K416" s="407">
        <f t="shared" si="340"/>
        <v>23.59</v>
      </c>
      <c r="L416" s="407">
        <f t="shared" si="340"/>
        <v>21.09090909090909</v>
      </c>
      <c r="M416" s="407">
        <f t="shared" si="340"/>
        <v>1.2174839442139063</v>
      </c>
      <c r="N416" s="407">
        <f t="shared" si="340"/>
        <v>1.4927603890268375</v>
      </c>
      <c r="O416" s="407">
        <f t="shared" si="340"/>
        <v>0.56886314265025351</v>
      </c>
      <c r="P416" s="407">
        <f t="shared" si="340"/>
        <v>6.4056939501779357</v>
      </c>
      <c r="Q416" s="407" t="str">
        <f t="shared" si="340"/>
        <v>-</v>
      </c>
      <c r="R416" s="407" t="str">
        <f t="shared" si="340"/>
        <v>-</v>
      </c>
      <c r="S416" s="407">
        <f t="shared" si="340"/>
        <v>361.5328994938539</v>
      </c>
      <c r="T416" s="407">
        <f t="shared" si="340"/>
        <v>0.61392933084322721</v>
      </c>
      <c r="U416" s="407">
        <f t="shared" si="340"/>
        <v>47.045442411524192</v>
      </c>
      <c r="V416" s="407">
        <f t="shared" si="340"/>
        <v>0.29604798945959726</v>
      </c>
      <c r="W416" s="407">
        <f t="shared" si="340"/>
        <v>99.977496702099998</v>
      </c>
      <c r="X416" s="407" t="str">
        <f t="shared" si="340"/>
        <v>-</v>
      </c>
      <c r="Y416" s="407">
        <f t="shared" si="340"/>
        <v>1154.58</v>
      </c>
      <c r="Z416" s="407">
        <f t="shared" si="340"/>
        <v>6.56</v>
      </c>
      <c r="AA416" s="407">
        <f t="shared" si="340"/>
        <v>1.7177408272639826E-2</v>
      </c>
      <c r="AB416" s="407">
        <f t="shared" si="340"/>
        <v>0.57999999999999996</v>
      </c>
      <c r="AC416" s="407">
        <f t="shared" si="340"/>
        <v>7907.21</v>
      </c>
      <c r="AD416" s="407">
        <f t="shared" si="340"/>
        <v>1.0496351456238771</v>
      </c>
      <c r="AE416" s="407">
        <f t="shared" si="340"/>
        <v>13.601036269430052</v>
      </c>
      <c r="AF416" s="407">
        <f t="shared" si="340"/>
        <v>15.1</v>
      </c>
      <c r="AG416" s="407">
        <f t="shared" si="340"/>
        <v>11.67</v>
      </c>
      <c r="AH416" s="407" t="str">
        <f t="shared" si="340"/>
        <v>-</v>
      </c>
      <c r="AI416" s="407">
        <f t="shared" si="340"/>
        <v>63.76952142857143</v>
      </c>
      <c r="AJ416" s="407">
        <f t="shared" si="340"/>
        <v>1.9581239344759513</v>
      </c>
      <c r="AK416" s="407">
        <f t="shared" si="340"/>
        <v>14.87</v>
      </c>
      <c r="AL416" s="407">
        <f t="shared" si="340"/>
        <v>15.14</v>
      </c>
      <c r="AM416" s="407">
        <f t="shared" si="340"/>
        <v>6.9</v>
      </c>
      <c r="AN416" s="407">
        <f t="shared" si="340"/>
        <v>53.39</v>
      </c>
      <c r="AO416" s="407">
        <f t="shared" si="340"/>
        <v>0.31951798866635717</v>
      </c>
      <c r="AP416" s="407">
        <f t="shared" si="340"/>
        <v>84.11</v>
      </c>
      <c r="AQ416" s="407">
        <f t="shared" si="340"/>
        <v>50.584567420109117</v>
      </c>
      <c r="AR416" s="407">
        <f t="shared" si="340"/>
        <v>3.72</v>
      </c>
      <c r="AS416" s="407">
        <f t="shared" si="340"/>
        <v>0.37209617044483523</v>
      </c>
      <c r="AT416" s="407">
        <f t="shared" si="340"/>
        <v>43.551139155610414</v>
      </c>
      <c r="AU416" s="327"/>
    </row>
    <row r="417" spans="1:47">
      <c r="A417" s="325" t="str">
        <f>'TQoL Indexes'!B179</f>
        <v>Šentilj</v>
      </c>
      <c r="B417" s="326">
        <f>'TQoL Indexes'!C179</f>
        <v>118</v>
      </c>
      <c r="C417" s="407">
        <f t="shared" ref="C417:AT417" si="341">IF(C$19&lt;&gt;"yes",C199,C853)</f>
        <v>96.413469068128421</v>
      </c>
      <c r="D417" s="407">
        <f t="shared" si="341"/>
        <v>93.2</v>
      </c>
      <c r="E417" s="407">
        <f t="shared" si="341"/>
        <v>527.9</v>
      </c>
      <c r="F417" s="407">
        <f t="shared" si="341"/>
        <v>78.770595690747783</v>
      </c>
      <c r="G417" s="407">
        <f t="shared" si="341"/>
        <v>100</v>
      </c>
      <c r="H417" s="407">
        <f t="shared" si="341"/>
        <v>0.47712125471966244</v>
      </c>
      <c r="I417" s="407">
        <f t="shared" si="341"/>
        <v>99.922408441961522</v>
      </c>
      <c r="J417" s="407">
        <f t="shared" si="341"/>
        <v>100</v>
      </c>
      <c r="K417" s="407">
        <f t="shared" si="341"/>
        <v>95.85</v>
      </c>
      <c r="L417" s="407">
        <f t="shared" si="341"/>
        <v>0.11885895404120445</v>
      </c>
      <c r="M417" s="407">
        <f t="shared" si="341"/>
        <v>1.5587085705331658</v>
      </c>
      <c r="N417" s="407">
        <f t="shared" si="341"/>
        <v>2.3447851226326608</v>
      </c>
      <c r="O417" s="407">
        <f t="shared" si="341"/>
        <v>4.4453002401921538</v>
      </c>
      <c r="P417" s="407">
        <f t="shared" si="341"/>
        <v>99.461343472750315</v>
      </c>
      <c r="Q417" s="407" t="str">
        <f t="shared" si="341"/>
        <v>-</v>
      </c>
      <c r="R417" s="407" t="str">
        <f t="shared" si="341"/>
        <v>-</v>
      </c>
      <c r="S417" s="407">
        <f t="shared" si="341"/>
        <v>0</v>
      </c>
      <c r="T417" s="407">
        <f t="shared" si="341"/>
        <v>0.72239805434855864</v>
      </c>
      <c r="U417" s="407">
        <f t="shared" si="341"/>
        <v>31.636878802631003</v>
      </c>
      <c r="V417" s="407">
        <f t="shared" si="341"/>
        <v>0.33534958668925074</v>
      </c>
      <c r="W417" s="407">
        <f t="shared" si="341"/>
        <v>34.3859046695</v>
      </c>
      <c r="X417" s="407" t="str">
        <f t="shared" si="341"/>
        <v>-</v>
      </c>
      <c r="Y417" s="407">
        <f t="shared" si="341"/>
        <v>641.83000000000004</v>
      </c>
      <c r="Z417" s="407">
        <f t="shared" si="341"/>
        <v>4.38</v>
      </c>
      <c r="AA417" s="407">
        <f t="shared" si="341"/>
        <v>9.5403157844524647E-2</v>
      </c>
      <c r="AB417" s="407">
        <f t="shared" si="341"/>
        <v>1.76</v>
      </c>
      <c r="AC417" s="407">
        <f t="shared" si="341"/>
        <v>10393.549999999999</v>
      </c>
      <c r="AD417" s="407">
        <f t="shared" si="341"/>
        <v>0.80468289365198464</v>
      </c>
      <c r="AE417" s="407">
        <f t="shared" si="341"/>
        <v>34.690265486725664</v>
      </c>
      <c r="AF417" s="407">
        <f t="shared" si="341"/>
        <v>11.4</v>
      </c>
      <c r="AG417" s="407">
        <f t="shared" si="341"/>
        <v>22.56</v>
      </c>
      <c r="AH417" s="407" t="str">
        <f t="shared" si="341"/>
        <v>-</v>
      </c>
      <c r="AI417" s="407">
        <f t="shared" si="341"/>
        <v>0</v>
      </c>
      <c r="AJ417" s="407">
        <f t="shared" si="341"/>
        <v>1.7463752627707911</v>
      </c>
      <c r="AK417" s="407">
        <f t="shared" si="341"/>
        <v>3.69</v>
      </c>
      <c r="AL417" s="407">
        <f t="shared" si="341"/>
        <v>14.09</v>
      </c>
      <c r="AM417" s="407">
        <f t="shared" si="341"/>
        <v>7.6</v>
      </c>
      <c r="AN417" s="407">
        <f t="shared" si="341"/>
        <v>72.239999999999995</v>
      </c>
      <c r="AO417" s="407">
        <f t="shared" si="341"/>
        <v>0.40064315902399183</v>
      </c>
      <c r="AP417" s="407">
        <f t="shared" si="341"/>
        <v>63.4</v>
      </c>
      <c r="AQ417" s="407">
        <f t="shared" si="341"/>
        <v>54.964894684052155</v>
      </c>
      <c r="AR417" s="407">
        <f t="shared" si="341"/>
        <v>3.67</v>
      </c>
      <c r="AS417" s="407">
        <f t="shared" si="341"/>
        <v>0.93930216518719756</v>
      </c>
      <c r="AT417" s="407">
        <f t="shared" si="341"/>
        <v>32.680088517576145</v>
      </c>
      <c r="AU417" s="327"/>
    </row>
    <row r="418" spans="1:47">
      <c r="A418" s="325" t="str">
        <f>'TQoL Indexes'!B180</f>
        <v>Šentjernej</v>
      </c>
      <c r="B418" s="326">
        <f>'TQoL Indexes'!C180</f>
        <v>119</v>
      </c>
      <c r="C418" s="407">
        <f t="shared" ref="C418:AT418" si="342">IF(C$19&lt;&gt;"yes",C200,C854)</f>
        <v>72.18388245770258</v>
      </c>
      <c r="D418" s="407">
        <f t="shared" si="342"/>
        <v>105.9</v>
      </c>
      <c r="E418" s="407">
        <f t="shared" si="342"/>
        <v>338.29999999999995</v>
      </c>
      <c r="F418" s="407">
        <f t="shared" si="342"/>
        <v>33.508379888268159</v>
      </c>
      <c r="G418" s="407">
        <f t="shared" si="342"/>
        <v>100</v>
      </c>
      <c r="H418" s="407">
        <f t="shared" si="342"/>
        <v>0.3010299956639812</v>
      </c>
      <c r="I418" s="407">
        <f t="shared" si="342"/>
        <v>91.500904159132006</v>
      </c>
      <c r="J418" s="407">
        <f t="shared" si="342"/>
        <v>100</v>
      </c>
      <c r="K418" s="407">
        <f t="shared" si="342"/>
        <v>94.25</v>
      </c>
      <c r="L418" s="407">
        <f t="shared" si="342"/>
        <v>6.7249495628782782E-2</v>
      </c>
      <c r="M418" s="407">
        <f t="shared" si="342"/>
        <v>1.3263358609287514</v>
      </c>
      <c r="N418" s="407">
        <f t="shared" si="342"/>
        <v>1.8645110810583918</v>
      </c>
      <c r="O418" s="407">
        <f t="shared" si="342"/>
        <v>2.5644537910651359</v>
      </c>
      <c r="P418" s="407">
        <f t="shared" si="342"/>
        <v>92.871508379888269</v>
      </c>
      <c r="Q418" s="407" t="str">
        <f t="shared" si="342"/>
        <v>-</v>
      </c>
      <c r="R418" s="407" t="str">
        <f t="shared" si="342"/>
        <v>-</v>
      </c>
      <c r="S418" s="407">
        <f t="shared" si="342"/>
        <v>57.103700319780721</v>
      </c>
      <c r="T418" s="407">
        <f t="shared" si="342"/>
        <v>0.62622172227286044</v>
      </c>
      <c r="U418" s="407">
        <f t="shared" si="342"/>
        <v>42.83382336602002</v>
      </c>
      <c r="V418" s="407">
        <f t="shared" si="342"/>
        <v>-0.95312908374424676</v>
      </c>
      <c r="W418" s="407">
        <f t="shared" si="342"/>
        <v>8.4519282161099998</v>
      </c>
      <c r="X418" s="407" t="str">
        <f t="shared" si="342"/>
        <v>-</v>
      </c>
      <c r="Y418" s="407">
        <f t="shared" si="342"/>
        <v>833.21</v>
      </c>
      <c r="Z418" s="407">
        <f t="shared" si="342"/>
        <v>4.82</v>
      </c>
      <c r="AA418" s="407">
        <f t="shared" si="342"/>
        <v>8.5504965117821949E-2</v>
      </c>
      <c r="AB418" s="407">
        <f t="shared" si="342"/>
        <v>1.95</v>
      </c>
      <c r="AC418" s="407">
        <f t="shared" si="342"/>
        <v>11221.25</v>
      </c>
      <c r="AD418" s="407">
        <f t="shared" si="342"/>
        <v>0.77316709315568533</v>
      </c>
      <c r="AE418" s="407">
        <f t="shared" si="342"/>
        <v>34.576697401508802</v>
      </c>
      <c r="AF418" s="407">
        <f t="shared" si="342"/>
        <v>9.1999999999999993</v>
      </c>
      <c r="AG418" s="407">
        <f t="shared" si="342"/>
        <v>23.17</v>
      </c>
      <c r="AH418" s="407" t="str">
        <f t="shared" si="342"/>
        <v>-</v>
      </c>
      <c r="AI418" s="407">
        <f t="shared" si="342"/>
        <v>0</v>
      </c>
      <c r="AJ418" s="407">
        <f t="shared" si="342"/>
        <v>2.0435923216841121</v>
      </c>
      <c r="AK418" s="407">
        <f t="shared" si="342"/>
        <v>31.27</v>
      </c>
      <c r="AL418" s="407">
        <f t="shared" si="342"/>
        <v>12.24</v>
      </c>
      <c r="AM418" s="407">
        <f t="shared" si="342"/>
        <v>7.6</v>
      </c>
      <c r="AN418" s="407">
        <f t="shared" si="342"/>
        <v>70.03</v>
      </c>
      <c r="AO418" s="407">
        <f t="shared" si="342"/>
        <v>0.32721324226603643</v>
      </c>
      <c r="AP418" s="407">
        <f t="shared" si="342"/>
        <v>66.760000000000005</v>
      </c>
      <c r="AQ418" s="407">
        <f t="shared" si="342"/>
        <v>60.209424083769633</v>
      </c>
      <c r="AR418" s="407">
        <f t="shared" si="342"/>
        <v>3.78</v>
      </c>
      <c r="AS418" s="407">
        <f t="shared" si="342"/>
        <v>0.78230037761863458</v>
      </c>
      <c r="AT418" s="407">
        <f t="shared" si="342"/>
        <v>41.153848510462424</v>
      </c>
      <c r="AU418" s="327"/>
    </row>
    <row r="419" spans="1:47">
      <c r="A419" s="325" t="str">
        <f>'TQoL Indexes'!B181</f>
        <v xml:space="preserve">Šentjur </v>
      </c>
      <c r="B419" s="326">
        <f>'TQoL Indexes'!C181</f>
        <v>120</v>
      </c>
      <c r="C419" s="407">
        <f t="shared" ref="C419:AT419" si="343">IF(C$19&lt;&gt;"yes",C201,C855)</f>
        <v>72.874852420306965</v>
      </c>
      <c r="D419" s="407">
        <f t="shared" si="343"/>
        <v>92.5</v>
      </c>
      <c r="E419" s="407">
        <f t="shared" si="343"/>
        <v>521.4</v>
      </c>
      <c r="F419" s="407">
        <f t="shared" si="343"/>
        <v>0</v>
      </c>
      <c r="G419" s="407">
        <f t="shared" si="343"/>
        <v>91.116361488481985</v>
      </c>
      <c r="H419" s="407">
        <f t="shared" si="343"/>
        <v>0.3010299956639812</v>
      </c>
      <c r="I419" s="407">
        <f t="shared" si="343"/>
        <v>73.025856044723966</v>
      </c>
      <c r="J419" s="407">
        <f t="shared" si="343"/>
        <v>94.05788541051389</v>
      </c>
      <c r="K419" s="407">
        <f t="shared" si="343"/>
        <v>19.13</v>
      </c>
      <c r="L419" s="407">
        <f t="shared" si="343"/>
        <v>6.8427030096536061</v>
      </c>
      <c r="M419" s="407">
        <f t="shared" si="343"/>
        <v>1.5224442335063197</v>
      </c>
      <c r="N419" s="407">
        <f t="shared" si="343"/>
        <v>1.7958800173440752</v>
      </c>
      <c r="O419" s="407">
        <f t="shared" si="343"/>
        <v>2.5930922633349351</v>
      </c>
      <c r="P419" s="407">
        <f t="shared" si="343"/>
        <v>52.392203189604245</v>
      </c>
      <c r="Q419" s="407" t="str">
        <f t="shared" si="343"/>
        <v>-</v>
      </c>
      <c r="R419" s="407" t="str">
        <f t="shared" si="343"/>
        <v>-</v>
      </c>
      <c r="S419" s="407">
        <f t="shared" si="343"/>
        <v>47.670122750566087</v>
      </c>
      <c r="T419" s="407">
        <f t="shared" si="343"/>
        <v>0.49521300538528024</v>
      </c>
      <c r="U419" s="407">
        <f t="shared" si="343"/>
        <v>42.032474119569038</v>
      </c>
      <c r="V419" s="407">
        <f t="shared" si="343"/>
        <v>0.45122825862262561</v>
      </c>
      <c r="W419" s="407">
        <f t="shared" si="343"/>
        <v>22.491628381799998</v>
      </c>
      <c r="X419" s="407" t="str">
        <f t="shared" si="343"/>
        <v>-</v>
      </c>
      <c r="Y419" s="407">
        <f t="shared" si="343"/>
        <v>1150.75</v>
      </c>
      <c r="Z419" s="407">
        <f t="shared" si="343"/>
        <v>6.23</v>
      </c>
      <c r="AA419" s="407">
        <f t="shared" si="343"/>
        <v>8.3357149661808141E-2</v>
      </c>
      <c r="AB419" s="407">
        <f t="shared" si="343"/>
        <v>0.62</v>
      </c>
      <c r="AC419" s="407">
        <f t="shared" si="343"/>
        <v>8168.74</v>
      </c>
      <c r="AD419" s="407">
        <f t="shared" si="343"/>
        <v>1.0431655700937732</v>
      </c>
      <c r="AE419" s="407">
        <f t="shared" si="343"/>
        <v>19.966722129783694</v>
      </c>
      <c r="AF419" s="407">
        <f t="shared" si="343"/>
        <v>16.5</v>
      </c>
      <c r="AG419" s="407">
        <f t="shared" si="343"/>
        <v>18.82</v>
      </c>
      <c r="AH419" s="407" t="str">
        <f t="shared" si="343"/>
        <v>-</v>
      </c>
      <c r="AI419" s="407">
        <f t="shared" si="343"/>
        <v>0</v>
      </c>
      <c r="AJ419" s="407">
        <f t="shared" si="343"/>
        <v>1.805387111094469</v>
      </c>
      <c r="AK419" s="407">
        <f t="shared" si="343"/>
        <v>26.08</v>
      </c>
      <c r="AL419" s="407">
        <f t="shared" si="343"/>
        <v>15.62</v>
      </c>
      <c r="AM419" s="407">
        <f t="shared" si="343"/>
        <v>7.3</v>
      </c>
      <c r="AN419" s="407">
        <f t="shared" si="343"/>
        <v>64.12</v>
      </c>
      <c r="AO419" s="407">
        <f t="shared" si="343"/>
        <v>0.44371696267546362</v>
      </c>
      <c r="AP419" s="407">
        <f t="shared" si="343"/>
        <v>76.569999999999993</v>
      </c>
      <c r="AQ419" s="407">
        <f t="shared" si="343"/>
        <v>48.424687095381955</v>
      </c>
      <c r="AR419" s="407">
        <f t="shared" si="343"/>
        <v>3.57</v>
      </c>
      <c r="AS419" s="407">
        <f t="shared" si="343"/>
        <v>1.1955532290241071</v>
      </c>
      <c r="AT419" s="407">
        <f t="shared" si="343"/>
        <v>36.621936474806226</v>
      </c>
      <c r="AU419" s="327"/>
    </row>
    <row r="420" spans="1:47">
      <c r="A420" s="325" t="str">
        <f>'TQoL Indexes'!B182</f>
        <v>Šentrupert</v>
      </c>
      <c r="B420" s="326">
        <f>'TQoL Indexes'!C182</f>
        <v>211</v>
      </c>
      <c r="C420" s="407">
        <f t="shared" ref="C420:AT420" si="344">IF(C$19&lt;&gt;"yes",C202,C856)</f>
        <v>43.215031315240083</v>
      </c>
      <c r="D420" s="407">
        <f t="shared" si="344"/>
        <v>98.7</v>
      </c>
      <c r="E420" s="407">
        <f t="shared" si="344"/>
        <v>250.2</v>
      </c>
      <c r="F420" s="407">
        <f t="shared" si="344"/>
        <v>0</v>
      </c>
      <c r="G420" s="407">
        <f t="shared" si="344"/>
        <v>96.37909751748731</v>
      </c>
      <c r="H420" s="407">
        <f t="shared" si="344"/>
        <v>0.3010299956639812</v>
      </c>
      <c r="I420" s="407">
        <f t="shared" si="344"/>
        <v>52.770083102493068</v>
      </c>
      <c r="J420" s="407">
        <f t="shared" si="344"/>
        <v>94.390344260046632</v>
      </c>
      <c r="K420" s="407">
        <f t="shared" si="344"/>
        <v>81.66</v>
      </c>
      <c r="L420" s="407">
        <f t="shared" si="344"/>
        <v>1.3940139401394014</v>
      </c>
      <c r="M420" s="407">
        <f t="shared" si="344"/>
        <v>1.4771212547196624</v>
      </c>
      <c r="N420" s="407">
        <f t="shared" si="344"/>
        <v>1.8182258936139555</v>
      </c>
      <c r="O420" s="407">
        <f t="shared" si="344"/>
        <v>0.92143847006651891</v>
      </c>
      <c r="P420" s="407">
        <f t="shared" si="344"/>
        <v>60.334659168838286</v>
      </c>
      <c r="Q420" s="407" t="str">
        <f t="shared" si="344"/>
        <v>-</v>
      </c>
      <c r="R420" s="407" t="str">
        <f t="shared" si="344"/>
        <v>-</v>
      </c>
      <c r="S420" s="407">
        <f t="shared" si="344"/>
        <v>13.97233477714126</v>
      </c>
      <c r="T420" s="407">
        <f t="shared" si="344"/>
        <v>0.58178614538620133</v>
      </c>
      <c r="U420" s="407">
        <f t="shared" si="344"/>
        <v>48.111016581569899</v>
      </c>
      <c r="V420" s="407">
        <f t="shared" si="344"/>
        <v>-0.35789462986474113</v>
      </c>
      <c r="W420" s="407">
        <f t="shared" si="344"/>
        <v>75.466413489900006</v>
      </c>
      <c r="X420" s="407" t="str">
        <f t="shared" si="344"/>
        <v>-</v>
      </c>
      <c r="Y420" s="407">
        <f t="shared" si="344"/>
        <v>1022.51</v>
      </c>
      <c r="Z420" s="407">
        <f t="shared" si="344"/>
        <v>5.68</v>
      </c>
      <c r="AA420" s="407">
        <f t="shared" si="344"/>
        <v>7.2965161804695394E-2</v>
      </c>
      <c r="AB420" s="407">
        <f t="shared" si="344"/>
        <v>1.82</v>
      </c>
      <c r="AC420" s="407">
        <f t="shared" si="344"/>
        <v>10123.41</v>
      </c>
      <c r="AD420" s="407">
        <f t="shared" si="344"/>
        <v>0.86452381715369919</v>
      </c>
      <c r="AE420" s="407">
        <f t="shared" si="344"/>
        <v>26.881720430107524</v>
      </c>
      <c r="AF420" s="407">
        <f t="shared" si="344"/>
        <v>9.6999999999999993</v>
      </c>
      <c r="AG420" s="407">
        <f t="shared" si="344"/>
        <v>20.64</v>
      </c>
      <c r="AH420" s="407" t="str">
        <f t="shared" si="344"/>
        <v>-</v>
      </c>
      <c r="AI420" s="407">
        <f t="shared" si="344"/>
        <v>0</v>
      </c>
      <c r="AJ420" s="407">
        <f t="shared" si="344"/>
        <v>2.4465397455748463</v>
      </c>
      <c r="AK420" s="407">
        <f t="shared" si="344"/>
        <v>14.79</v>
      </c>
      <c r="AL420" s="407">
        <f t="shared" si="344"/>
        <v>13.93</v>
      </c>
      <c r="AM420" s="407">
        <f t="shared" si="344"/>
        <v>7.6</v>
      </c>
      <c r="AN420" s="407">
        <f t="shared" si="344"/>
        <v>63.23</v>
      </c>
      <c r="AO420" s="407">
        <f t="shared" si="344"/>
        <v>0.24265882485557949</v>
      </c>
      <c r="AP420" s="407">
        <f t="shared" si="344"/>
        <v>70.61</v>
      </c>
      <c r="AQ420" s="407">
        <f t="shared" si="344"/>
        <v>51.917352477674662</v>
      </c>
      <c r="AR420" s="407">
        <f t="shared" si="344"/>
        <v>3.57</v>
      </c>
      <c r="AS420" s="407">
        <f t="shared" si="344"/>
        <v>0.46195456076576469</v>
      </c>
      <c r="AT420" s="407">
        <f t="shared" si="344"/>
        <v>46.344358022510114</v>
      </c>
      <c r="AU420" s="327"/>
    </row>
    <row r="421" spans="1:47">
      <c r="A421" s="325" t="str">
        <f>'TQoL Indexes'!B183</f>
        <v>Škocjan</v>
      </c>
      <c r="B421" s="326">
        <f>'TQoL Indexes'!C183</f>
        <v>121</v>
      </c>
      <c r="C421" s="407">
        <f t="shared" ref="C421:AT421" si="345">IF(C$19&lt;&gt;"yes",C203,C857)</f>
        <v>83.4</v>
      </c>
      <c r="D421" s="407">
        <f t="shared" si="345"/>
        <v>86.1</v>
      </c>
      <c r="E421" s="407">
        <f t="shared" si="345"/>
        <v>388.9</v>
      </c>
      <c r="F421" s="407">
        <f t="shared" si="345"/>
        <v>56.207720868724884</v>
      </c>
      <c r="G421" s="407">
        <f t="shared" si="345"/>
        <v>90.24973297390774</v>
      </c>
      <c r="H421" s="407">
        <f t="shared" si="345"/>
        <v>0.47712125471966244</v>
      </c>
      <c r="I421" s="407">
        <f t="shared" si="345"/>
        <v>55.348073667470373</v>
      </c>
      <c r="J421" s="407">
        <f t="shared" si="345"/>
        <v>88.342403743451499</v>
      </c>
      <c r="K421" s="407">
        <f t="shared" si="345"/>
        <v>29.71</v>
      </c>
      <c r="L421" s="407">
        <f t="shared" si="345"/>
        <v>0</v>
      </c>
      <c r="M421" s="407">
        <f t="shared" si="345"/>
        <v>1.5237464668115646</v>
      </c>
      <c r="N421" s="407">
        <f t="shared" si="345"/>
        <v>1.7930916001765802</v>
      </c>
      <c r="O421" s="407">
        <f t="shared" si="345"/>
        <v>1.1332333316091656</v>
      </c>
      <c r="P421" s="407">
        <f t="shared" si="345"/>
        <v>54.274960581862572</v>
      </c>
      <c r="Q421" s="407" t="str">
        <f t="shared" si="345"/>
        <v>-</v>
      </c>
      <c r="R421" s="407" t="str">
        <f t="shared" si="345"/>
        <v>-</v>
      </c>
      <c r="S421" s="407">
        <f t="shared" si="345"/>
        <v>88.606275409152502</v>
      </c>
      <c r="T421" s="407">
        <f t="shared" si="345"/>
        <v>0.60478005781518274</v>
      </c>
      <c r="U421" s="407">
        <f t="shared" si="345"/>
        <v>48.226889883646301</v>
      </c>
      <c r="V421" s="407">
        <f t="shared" si="345"/>
        <v>0.10390745397785811</v>
      </c>
      <c r="W421" s="407">
        <f t="shared" si="345"/>
        <v>9.9657337121800005</v>
      </c>
      <c r="X421" s="407" t="str">
        <f t="shared" si="345"/>
        <v>-</v>
      </c>
      <c r="Y421" s="407">
        <f t="shared" si="345"/>
        <v>949.85</v>
      </c>
      <c r="Z421" s="407">
        <f t="shared" si="345"/>
        <v>6.38</v>
      </c>
      <c r="AA421" s="407">
        <f t="shared" si="345"/>
        <v>0.11028716677520323</v>
      </c>
      <c r="AB421" s="407">
        <f t="shared" si="345"/>
        <v>1.39</v>
      </c>
      <c r="AC421" s="407">
        <f t="shared" si="345"/>
        <v>10228.89</v>
      </c>
      <c r="AD421" s="407">
        <f t="shared" si="345"/>
        <v>0.9519629024852474</v>
      </c>
      <c r="AE421" s="407">
        <f t="shared" si="345"/>
        <v>29.016742207011376</v>
      </c>
      <c r="AF421" s="407">
        <f t="shared" si="345"/>
        <v>12.4</v>
      </c>
      <c r="AG421" s="407">
        <f t="shared" si="345"/>
        <v>21.55</v>
      </c>
      <c r="AH421" s="407" t="str">
        <f t="shared" si="345"/>
        <v>-</v>
      </c>
      <c r="AI421" s="407">
        <f t="shared" si="345"/>
        <v>12.623362585391487</v>
      </c>
      <c r="AJ421" s="407">
        <f t="shared" si="345"/>
        <v>2.0190637280555181</v>
      </c>
      <c r="AK421" s="407">
        <f t="shared" si="345"/>
        <v>33.51</v>
      </c>
      <c r="AL421" s="407">
        <f t="shared" si="345"/>
        <v>15.01</v>
      </c>
      <c r="AM421" s="407">
        <f t="shared" si="345"/>
        <v>7.3</v>
      </c>
      <c r="AN421" s="407">
        <f t="shared" si="345"/>
        <v>66.540000000000006</v>
      </c>
      <c r="AO421" s="407">
        <f t="shared" si="345"/>
        <v>0.42442125335254272</v>
      </c>
      <c r="AP421" s="407">
        <f t="shared" si="345"/>
        <v>67.11</v>
      </c>
      <c r="AQ421" s="407">
        <f t="shared" si="345"/>
        <v>49.743427304402914</v>
      </c>
      <c r="AR421" s="407">
        <f t="shared" si="345"/>
        <v>3.58</v>
      </c>
      <c r="AS421" s="407">
        <f t="shared" si="345"/>
        <v>0.18845235040051916</v>
      </c>
      <c r="AT421" s="407">
        <f t="shared" si="345"/>
        <v>45.90949438308099</v>
      </c>
      <c r="AU421" s="327"/>
    </row>
    <row r="422" spans="1:47">
      <c r="A422" s="325" t="str">
        <f>'TQoL Indexes'!B184</f>
        <v>Škofja Loka</v>
      </c>
      <c r="B422" s="326">
        <f>'TQoL Indexes'!C184</f>
        <v>122</v>
      </c>
      <c r="C422" s="407">
        <f t="shared" ref="C422:AT422" si="346">IF(C$19&lt;&gt;"yes",C204,C858)</f>
        <v>38</v>
      </c>
      <c r="D422" s="407">
        <f t="shared" si="346"/>
        <v>92.3</v>
      </c>
      <c r="E422" s="407">
        <f t="shared" si="346"/>
        <v>250.2</v>
      </c>
      <c r="F422" s="407">
        <f t="shared" si="346"/>
        <v>0</v>
      </c>
      <c r="G422" s="407">
        <f t="shared" si="346"/>
        <v>88.388625592417057</v>
      </c>
      <c r="H422" s="407">
        <f t="shared" si="346"/>
        <v>0.3010299956639812</v>
      </c>
      <c r="I422" s="407">
        <f t="shared" si="346"/>
        <v>57.9036063363667</v>
      </c>
      <c r="J422" s="407">
        <f t="shared" si="346"/>
        <v>82.769126607989165</v>
      </c>
      <c r="K422" s="407">
        <f t="shared" si="346"/>
        <v>78.459999999999994</v>
      </c>
      <c r="L422" s="407">
        <f t="shared" si="346"/>
        <v>2.705749718151071</v>
      </c>
      <c r="M422" s="407">
        <f t="shared" si="346"/>
        <v>1.3961993470957363</v>
      </c>
      <c r="N422" s="407">
        <f t="shared" si="346"/>
        <v>1.9268567089496924</v>
      </c>
      <c r="O422" s="407">
        <f t="shared" si="346"/>
        <v>0.33473013744552466</v>
      </c>
      <c r="P422" s="407">
        <f t="shared" si="346"/>
        <v>52.742044685172651</v>
      </c>
      <c r="Q422" s="407" t="str">
        <f t="shared" si="346"/>
        <v>-</v>
      </c>
      <c r="R422" s="407" t="str">
        <f t="shared" si="346"/>
        <v>-</v>
      </c>
      <c r="S422" s="407">
        <f t="shared" si="346"/>
        <v>33.579583613163202</v>
      </c>
      <c r="T422" s="407">
        <f t="shared" si="346"/>
        <v>0.51801350678376179</v>
      </c>
      <c r="U422" s="407">
        <f t="shared" si="346"/>
        <v>54.506398580270023</v>
      </c>
      <c r="V422" s="407">
        <f t="shared" si="346"/>
        <v>0.16442100433280829</v>
      </c>
      <c r="W422" s="407">
        <f t="shared" si="346"/>
        <v>5.5630689270099998</v>
      </c>
      <c r="X422" s="407" t="str">
        <f t="shared" si="346"/>
        <v>-</v>
      </c>
      <c r="Y422" s="407">
        <f t="shared" si="346"/>
        <v>989.31</v>
      </c>
      <c r="Z422" s="407">
        <f t="shared" si="346"/>
        <v>5.42</v>
      </c>
      <c r="AA422" s="407">
        <f t="shared" si="346"/>
        <v>3.4461368805568951E-2</v>
      </c>
      <c r="AB422" s="407">
        <f t="shared" si="346"/>
        <v>0.71</v>
      </c>
      <c r="AC422" s="407">
        <f t="shared" si="346"/>
        <v>8843.77</v>
      </c>
      <c r="AD422" s="407">
        <f t="shared" si="346"/>
        <v>0.63409289859855189</v>
      </c>
      <c r="AE422" s="407">
        <f t="shared" si="346"/>
        <v>21.428571428571427</v>
      </c>
      <c r="AF422" s="407">
        <f t="shared" si="346"/>
        <v>9.6999999999999993</v>
      </c>
      <c r="AG422" s="407">
        <f t="shared" si="346"/>
        <v>17.7</v>
      </c>
      <c r="AH422" s="407" t="str">
        <f t="shared" si="346"/>
        <v>-</v>
      </c>
      <c r="AI422" s="407">
        <f t="shared" si="346"/>
        <v>0</v>
      </c>
      <c r="AJ422" s="407">
        <f t="shared" si="346"/>
        <v>2.1963684188586874</v>
      </c>
      <c r="AK422" s="407">
        <f t="shared" si="346"/>
        <v>27.4</v>
      </c>
      <c r="AL422" s="407">
        <f t="shared" si="346"/>
        <v>13.52</v>
      </c>
      <c r="AM422" s="407">
        <f t="shared" si="346"/>
        <v>7.6</v>
      </c>
      <c r="AN422" s="407">
        <f t="shared" si="346"/>
        <v>58.37</v>
      </c>
      <c r="AO422" s="407">
        <f t="shared" si="346"/>
        <v>0.24265882485557949</v>
      </c>
      <c r="AP422" s="407">
        <f t="shared" si="346"/>
        <v>84.31</v>
      </c>
      <c r="AQ422" s="407">
        <f t="shared" si="346"/>
        <v>51.649862511457378</v>
      </c>
      <c r="AR422" s="407">
        <f t="shared" si="346"/>
        <v>3.57</v>
      </c>
      <c r="AS422" s="407">
        <f t="shared" si="346"/>
        <v>0.11527540372645657</v>
      </c>
      <c r="AT422" s="407">
        <f t="shared" si="346"/>
        <v>52.937702850626444</v>
      </c>
      <c r="AU422" s="327"/>
    </row>
    <row r="423" spans="1:47">
      <c r="A423" s="325" t="str">
        <f>'TQoL Indexes'!B185</f>
        <v>Škofljica</v>
      </c>
      <c r="B423" s="326">
        <f>'TQoL Indexes'!C185</f>
        <v>123</v>
      </c>
      <c r="C423" s="407">
        <f t="shared" ref="C423:AT423" si="347">IF(C$19&lt;&gt;"yes",C205,C859)</f>
        <v>0</v>
      </c>
      <c r="D423" s="407">
        <f t="shared" si="347"/>
        <v>95.4</v>
      </c>
      <c r="E423" s="407">
        <f t="shared" si="347"/>
        <v>250.2</v>
      </c>
      <c r="F423" s="407">
        <f t="shared" si="347"/>
        <v>0</v>
      </c>
      <c r="G423" s="407">
        <f t="shared" si="347"/>
        <v>93.47069065583284</v>
      </c>
      <c r="H423" s="407">
        <f t="shared" si="347"/>
        <v>0.3010299956639812</v>
      </c>
      <c r="I423" s="407">
        <f t="shared" si="347"/>
        <v>67.579636796665682</v>
      </c>
      <c r="J423" s="407">
        <f t="shared" si="347"/>
        <v>98.026697620429488</v>
      </c>
      <c r="K423" s="407">
        <f t="shared" si="347"/>
        <v>66.88</v>
      </c>
      <c r="L423" s="407">
        <f t="shared" si="347"/>
        <v>5.6838365896980463</v>
      </c>
      <c r="M423" s="407">
        <f t="shared" si="347"/>
        <v>1.1903316981702914</v>
      </c>
      <c r="N423" s="407">
        <f t="shared" si="347"/>
        <v>1.5301996982030821</v>
      </c>
      <c r="O423" s="407">
        <f t="shared" si="347"/>
        <v>0.37885630498533729</v>
      </c>
      <c r="P423" s="407">
        <f t="shared" si="347"/>
        <v>48.665118978525825</v>
      </c>
      <c r="Q423" s="407" t="str">
        <f t="shared" si="347"/>
        <v>-</v>
      </c>
      <c r="R423" s="407" t="str">
        <f t="shared" si="347"/>
        <v>-</v>
      </c>
      <c r="S423" s="407">
        <f t="shared" si="347"/>
        <v>60.096153846153847</v>
      </c>
      <c r="T423" s="407">
        <f t="shared" si="347"/>
        <v>0.58178614538620133</v>
      </c>
      <c r="U423" s="407">
        <f t="shared" si="347"/>
        <v>46.698038787094063</v>
      </c>
      <c r="V423" s="407">
        <f t="shared" si="347"/>
        <v>-2.5639252832233311E-2</v>
      </c>
      <c r="W423" s="407">
        <f t="shared" si="347"/>
        <v>20.1959296239</v>
      </c>
      <c r="X423" s="407" t="str">
        <f t="shared" si="347"/>
        <v>-</v>
      </c>
      <c r="Y423" s="407">
        <f t="shared" si="347"/>
        <v>1086.3900000000001</v>
      </c>
      <c r="Z423" s="407">
        <f t="shared" si="347"/>
        <v>5.86</v>
      </c>
      <c r="AA423" s="407">
        <f t="shared" si="347"/>
        <v>0.15713628698451634</v>
      </c>
      <c r="AB423" s="407">
        <f t="shared" si="347"/>
        <v>1.65</v>
      </c>
      <c r="AC423" s="407">
        <f t="shared" si="347"/>
        <v>9710.92</v>
      </c>
      <c r="AD423" s="407">
        <f t="shared" si="347"/>
        <v>0.96850065176022659</v>
      </c>
      <c r="AE423" s="407">
        <f t="shared" si="347"/>
        <v>20.987654320987652</v>
      </c>
      <c r="AF423" s="407">
        <f t="shared" si="347"/>
        <v>9.6999999999999993</v>
      </c>
      <c r="AG423" s="407">
        <f t="shared" si="347"/>
        <v>21.11</v>
      </c>
      <c r="AH423" s="407" t="str">
        <f t="shared" si="347"/>
        <v>-</v>
      </c>
      <c r="AI423" s="407">
        <f t="shared" si="347"/>
        <v>0</v>
      </c>
      <c r="AJ423" s="407">
        <f t="shared" si="347"/>
        <v>1.815618457426097</v>
      </c>
      <c r="AK423" s="407">
        <f t="shared" si="347"/>
        <v>15.06</v>
      </c>
      <c r="AL423" s="407">
        <f t="shared" si="347"/>
        <v>15.26</v>
      </c>
      <c r="AM423" s="407">
        <f t="shared" si="347"/>
        <v>7.6</v>
      </c>
      <c r="AN423" s="407">
        <f t="shared" si="347"/>
        <v>61.33</v>
      </c>
      <c r="AO423" s="407">
        <f t="shared" si="347"/>
        <v>0.24265882485557949</v>
      </c>
      <c r="AP423" s="407">
        <f t="shared" si="347"/>
        <v>71.87</v>
      </c>
      <c r="AQ423" s="407" t="str">
        <f t="shared" si="347"/>
        <v>45,902-778</v>
      </c>
      <c r="AR423" s="407">
        <f t="shared" si="347"/>
        <v>3.57</v>
      </c>
      <c r="AS423" s="407">
        <f t="shared" si="347"/>
        <v>0.34245533028906444</v>
      </c>
      <c r="AT423" s="407">
        <f t="shared" si="347"/>
        <v>43.424347783266043</v>
      </c>
      <c r="AU423" s="327"/>
    </row>
    <row r="424" spans="1:47">
      <c r="A424" s="325" t="str">
        <f>'TQoL Indexes'!B186</f>
        <v>Šmarje pri Jelšah</v>
      </c>
      <c r="B424" s="326">
        <f>'TQoL Indexes'!C186</f>
        <v>124</v>
      </c>
      <c r="C424" s="407">
        <f t="shared" ref="C424:AT424" si="348">IF(C$19&lt;&gt;"yes",C206,C860)</f>
        <v>90.773901942518037</v>
      </c>
      <c r="D424" s="407">
        <f t="shared" si="348"/>
        <v>91.7</v>
      </c>
      <c r="E424" s="407">
        <f t="shared" si="348"/>
        <v>338.29999999999995</v>
      </c>
      <c r="F424" s="407">
        <f t="shared" si="348"/>
        <v>12.467488883295578</v>
      </c>
      <c r="G424" s="407">
        <f t="shared" si="348"/>
        <v>93.866935145565904</v>
      </c>
      <c r="H424" s="407">
        <f t="shared" si="348"/>
        <v>0.47712125471966244</v>
      </c>
      <c r="I424" s="407">
        <f t="shared" si="348"/>
        <v>88.978861234231161</v>
      </c>
      <c r="J424" s="407">
        <f t="shared" si="348"/>
        <v>98.871549626646527</v>
      </c>
      <c r="K424" s="407">
        <f t="shared" si="348"/>
        <v>82.78</v>
      </c>
      <c r="L424" s="407">
        <f t="shared" si="348"/>
        <v>1.8893222818137494</v>
      </c>
      <c r="M424" s="407">
        <f t="shared" si="348"/>
        <v>1.6273658565927327</v>
      </c>
      <c r="N424" s="407">
        <f t="shared" si="348"/>
        <v>1.9938769149412112</v>
      </c>
      <c r="O424" s="407">
        <f t="shared" si="348"/>
        <v>1.5970260541652381</v>
      </c>
      <c r="P424" s="407">
        <f t="shared" si="348"/>
        <v>87.234667337863911</v>
      </c>
      <c r="Q424" s="407" t="str">
        <f t="shared" si="348"/>
        <v>-</v>
      </c>
      <c r="R424" s="407" t="str">
        <f t="shared" si="348"/>
        <v>-</v>
      </c>
      <c r="S424" s="407">
        <f t="shared" si="348"/>
        <v>17.229496898690559</v>
      </c>
      <c r="T424" s="407">
        <f t="shared" si="348"/>
        <v>0.74323344870606678</v>
      </c>
      <c r="U424" s="407">
        <f t="shared" si="348"/>
        <v>68.396212583626124</v>
      </c>
      <c r="V424" s="407">
        <f t="shared" si="348"/>
        <v>-0.45172725769029537</v>
      </c>
      <c r="W424" s="407">
        <f t="shared" si="348"/>
        <v>15.9671518903</v>
      </c>
      <c r="X424" s="407" t="str">
        <f t="shared" si="348"/>
        <v>-</v>
      </c>
      <c r="Y424" s="407">
        <f t="shared" si="348"/>
        <v>815.51</v>
      </c>
      <c r="Z424" s="407">
        <f t="shared" si="348"/>
        <v>4.6500000000000004</v>
      </c>
      <c r="AA424" s="407">
        <f t="shared" si="348"/>
        <v>5.2222048148728398E-2</v>
      </c>
      <c r="AB424" s="407">
        <f t="shared" si="348"/>
        <v>1.89</v>
      </c>
      <c r="AC424" s="407">
        <f t="shared" si="348"/>
        <v>11025.04</v>
      </c>
      <c r="AD424" s="407">
        <f t="shared" si="348"/>
        <v>0.73624632433565806</v>
      </c>
      <c r="AE424" s="407">
        <f t="shared" si="348"/>
        <v>35.158640682879685</v>
      </c>
      <c r="AF424" s="407">
        <f t="shared" si="348"/>
        <v>9.1999999999999993</v>
      </c>
      <c r="AG424" s="407">
        <f t="shared" si="348"/>
        <v>25.03</v>
      </c>
      <c r="AH424" s="407" t="str">
        <f t="shared" si="348"/>
        <v>-</v>
      </c>
      <c r="AI424" s="407">
        <f t="shared" si="348"/>
        <v>41.977910051759387</v>
      </c>
      <c r="AJ424" s="407">
        <f t="shared" si="348"/>
        <v>2.2234120806390725</v>
      </c>
      <c r="AK424" s="407">
        <f t="shared" si="348"/>
        <v>13.8</v>
      </c>
      <c r="AL424" s="407">
        <f t="shared" si="348"/>
        <v>11.43</v>
      </c>
      <c r="AM424" s="407">
        <f t="shared" si="348"/>
        <v>7.6</v>
      </c>
      <c r="AN424" s="407">
        <f t="shared" si="348"/>
        <v>73.36</v>
      </c>
      <c r="AO424" s="407">
        <f t="shared" si="348"/>
        <v>0.32721324226603643</v>
      </c>
      <c r="AP424" s="407">
        <f t="shared" si="348"/>
        <v>62.43</v>
      </c>
      <c r="AQ424" s="407">
        <f t="shared" si="348"/>
        <v>56.699864191942048</v>
      </c>
      <c r="AR424" s="407">
        <f t="shared" si="348"/>
        <v>3.78</v>
      </c>
      <c r="AS424" s="407">
        <f t="shared" si="348"/>
        <v>0.50307036826574048</v>
      </c>
      <c r="AT424" s="407">
        <f t="shared" si="348"/>
        <v>67.050792575479946</v>
      </c>
      <c r="AU424" s="327"/>
    </row>
    <row r="425" spans="1:47">
      <c r="A425" s="325" t="str">
        <f>'TQoL Indexes'!B187</f>
        <v>Šmarješke Toplice</v>
      </c>
      <c r="B425" s="326">
        <f>'TQoL Indexes'!C187</f>
        <v>206</v>
      </c>
      <c r="C425" s="407">
        <f t="shared" ref="C425:AT425" si="349">IF(C$19&lt;&gt;"yes",C207,C861)</f>
        <v>33.459336861432121</v>
      </c>
      <c r="D425" s="407">
        <f t="shared" si="349"/>
        <v>97.8</v>
      </c>
      <c r="E425" s="407">
        <f t="shared" si="349"/>
        <v>572.20000000000005</v>
      </c>
      <c r="F425" s="407">
        <f t="shared" si="349"/>
        <v>67.797476986021138</v>
      </c>
      <c r="G425" s="407">
        <f t="shared" si="349"/>
        <v>89.405046027957724</v>
      </c>
      <c r="H425" s="407">
        <f t="shared" si="349"/>
        <v>0.47712125471966244</v>
      </c>
      <c r="I425" s="407">
        <f t="shared" si="349"/>
        <v>93.061189263830158</v>
      </c>
      <c r="J425" s="407">
        <f t="shared" si="349"/>
        <v>96.292192294578925</v>
      </c>
      <c r="K425" s="407">
        <f t="shared" si="349"/>
        <v>97.41</v>
      </c>
      <c r="L425" s="407">
        <f t="shared" si="349"/>
        <v>0</v>
      </c>
      <c r="M425" s="407">
        <f t="shared" si="349"/>
        <v>1.2405492482825997</v>
      </c>
      <c r="N425" s="407">
        <f t="shared" si="349"/>
        <v>1.7024305364455252</v>
      </c>
      <c r="O425" s="407">
        <f t="shared" si="349"/>
        <v>0.69270441327403354</v>
      </c>
      <c r="P425" s="407">
        <f t="shared" si="349"/>
        <v>69.118649846573476</v>
      </c>
      <c r="Q425" s="407" t="str">
        <f t="shared" si="349"/>
        <v>-</v>
      </c>
      <c r="R425" s="407" t="str">
        <f t="shared" si="349"/>
        <v>-</v>
      </c>
      <c r="S425" s="407">
        <f t="shared" si="349"/>
        <v>52.544005604693929</v>
      </c>
      <c r="T425" s="407">
        <f t="shared" si="349"/>
        <v>0.85266682862716758</v>
      </c>
      <c r="U425" s="407">
        <f t="shared" si="349"/>
        <v>44.114253862778597</v>
      </c>
      <c r="V425" s="407">
        <f t="shared" si="349"/>
        <v>0.30684286168947456</v>
      </c>
      <c r="W425" s="407">
        <f t="shared" si="349"/>
        <v>59.405029014100002</v>
      </c>
      <c r="X425" s="407" t="str">
        <f t="shared" si="349"/>
        <v>-</v>
      </c>
      <c r="Y425" s="407">
        <f t="shared" si="349"/>
        <v>803.41</v>
      </c>
      <c r="Z425" s="407">
        <f t="shared" si="349"/>
        <v>5.38</v>
      </c>
      <c r="AA425" s="407">
        <f t="shared" si="349"/>
        <v>8.5496067180909685E-2</v>
      </c>
      <c r="AB425" s="407">
        <f t="shared" si="349"/>
        <v>1.64</v>
      </c>
      <c r="AC425" s="407">
        <f t="shared" si="349"/>
        <v>11495.4</v>
      </c>
      <c r="AD425" s="407">
        <f t="shared" si="349"/>
        <v>0.79366167613360028</v>
      </c>
      <c r="AE425" s="407">
        <f t="shared" si="349"/>
        <v>41.393442622950822</v>
      </c>
      <c r="AF425" s="407">
        <f t="shared" si="349"/>
        <v>9.8000000000000007</v>
      </c>
      <c r="AG425" s="407">
        <f t="shared" si="349"/>
        <v>22.72</v>
      </c>
      <c r="AH425" s="407" t="str">
        <f t="shared" si="349"/>
        <v>-</v>
      </c>
      <c r="AI425" s="407">
        <f t="shared" si="349"/>
        <v>0</v>
      </c>
      <c r="AJ425" s="407">
        <f t="shared" si="349"/>
        <v>1.8725980558353625</v>
      </c>
      <c r="AK425" s="407">
        <f t="shared" si="349"/>
        <v>9.81</v>
      </c>
      <c r="AL425" s="407">
        <f t="shared" si="349"/>
        <v>12.47</v>
      </c>
      <c r="AM425" s="407">
        <f t="shared" si="349"/>
        <v>7.5</v>
      </c>
      <c r="AN425" s="407">
        <f t="shared" si="349"/>
        <v>70.010000000000005</v>
      </c>
      <c r="AO425" s="407">
        <f t="shared" si="349"/>
        <v>1.1632368395806769</v>
      </c>
      <c r="AP425" s="407">
        <f t="shared" si="349"/>
        <v>58.38</v>
      </c>
      <c r="AQ425" s="407">
        <f t="shared" si="349"/>
        <v>57.963217815588642</v>
      </c>
      <c r="AR425" s="407">
        <f t="shared" si="349"/>
        <v>3.69</v>
      </c>
      <c r="AS425" s="407">
        <f t="shared" si="349"/>
        <v>1.2173106167782528</v>
      </c>
      <c r="AT425" s="407">
        <f t="shared" si="349"/>
        <v>40.573443455724679</v>
      </c>
      <c r="AU425" s="327"/>
    </row>
    <row r="426" spans="1:47">
      <c r="A426" s="325" t="str">
        <f>'TQoL Indexes'!B188</f>
        <v>Šmartno ob Paki</v>
      </c>
      <c r="B426" s="326">
        <f>'TQoL Indexes'!C188</f>
        <v>125</v>
      </c>
      <c r="C426" s="407">
        <f t="shared" ref="C426:AT426" si="350">IF(C$19&lt;&gt;"yes",C208,C862)</f>
        <v>71.7</v>
      </c>
      <c r="D426" s="407">
        <f t="shared" si="350"/>
        <v>86.5</v>
      </c>
      <c r="E426" s="407">
        <f t="shared" si="350"/>
        <v>388.9</v>
      </c>
      <c r="F426" s="407">
        <f t="shared" si="350"/>
        <v>72.038186157517899</v>
      </c>
      <c r="G426" s="407">
        <f t="shared" si="350"/>
        <v>71.1217183770883</v>
      </c>
      <c r="H426" s="407">
        <f t="shared" si="350"/>
        <v>0.3010299956639812</v>
      </c>
      <c r="I426" s="407">
        <f t="shared" si="350"/>
        <v>44.279417401303185</v>
      </c>
      <c r="J426" s="407">
        <f t="shared" si="350"/>
        <v>92.486873508353213</v>
      </c>
      <c r="K426" s="407">
        <f t="shared" si="350"/>
        <v>16.23</v>
      </c>
      <c r="L426" s="407">
        <f t="shared" si="350"/>
        <v>0</v>
      </c>
      <c r="M426" s="407">
        <f t="shared" si="350"/>
        <v>1.4424797690644486</v>
      </c>
      <c r="N426" s="407">
        <f t="shared" si="350"/>
        <v>1.7759743311293692</v>
      </c>
      <c r="O426" s="407">
        <f t="shared" si="350"/>
        <v>1.3055452504149176</v>
      </c>
      <c r="P426" s="407">
        <f t="shared" si="350"/>
        <v>47.875894988066825</v>
      </c>
      <c r="Q426" s="407" t="str">
        <f t="shared" si="350"/>
        <v>-</v>
      </c>
      <c r="R426" s="407" t="str">
        <f t="shared" si="350"/>
        <v>-</v>
      </c>
      <c r="S426" s="407">
        <f t="shared" si="350"/>
        <v>19.459038723487058</v>
      </c>
      <c r="T426" s="407">
        <f t="shared" si="350"/>
        <v>0.48157559614591244</v>
      </c>
      <c r="U426" s="407">
        <f t="shared" si="350"/>
        <v>39.680112641710409</v>
      </c>
      <c r="V426" s="407">
        <f t="shared" si="350"/>
        <v>7.9244861729690308E-2</v>
      </c>
      <c r="W426" s="407">
        <f t="shared" si="350"/>
        <v>6.1372833200499999</v>
      </c>
      <c r="X426" s="407" t="str">
        <f t="shared" si="350"/>
        <v>-</v>
      </c>
      <c r="Y426" s="407">
        <f t="shared" si="350"/>
        <v>1031.44</v>
      </c>
      <c r="Z426" s="407">
        <f t="shared" si="350"/>
        <v>6.29</v>
      </c>
      <c r="AA426" s="407">
        <f t="shared" si="350"/>
        <v>4.8743395269940926E-2</v>
      </c>
      <c r="AB426" s="407">
        <f t="shared" si="350"/>
        <v>1.29</v>
      </c>
      <c r="AC426" s="407">
        <f t="shared" si="350"/>
        <v>9204.18</v>
      </c>
      <c r="AD426" s="407">
        <f t="shared" si="350"/>
        <v>1.008139195757092</v>
      </c>
      <c r="AE426" s="407">
        <f t="shared" si="350"/>
        <v>24.700704225352112</v>
      </c>
      <c r="AF426" s="407">
        <f t="shared" si="350"/>
        <v>12.4</v>
      </c>
      <c r="AG426" s="407">
        <f t="shared" si="350"/>
        <v>20.23</v>
      </c>
      <c r="AH426" s="407" t="str">
        <f t="shared" si="350"/>
        <v>-</v>
      </c>
      <c r="AI426" s="407">
        <f t="shared" si="350"/>
        <v>49.21422994548287</v>
      </c>
      <c r="AJ426" s="407">
        <f t="shared" si="350"/>
        <v>1.9725138432488418</v>
      </c>
      <c r="AK426" s="407">
        <f t="shared" si="350"/>
        <v>18.329999999999998</v>
      </c>
      <c r="AL426" s="407">
        <f t="shared" si="350"/>
        <v>14.3</v>
      </c>
      <c r="AM426" s="407">
        <f t="shared" si="350"/>
        <v>7.3</v>
      </c>
      <c r="AN426" s="407">
        <f t="shared" si="350"/>
        <v>63.43</v>
      </c>
      <c r="AO426" s="407">
        <f t="shared" si="350"/>
        <v>0.42442125335254272</v>
      </c>
      <c r="AP426" s="407">
        <f t="shared" si="350"/>
        <v>63.13</v>
      </c>
      <c r="AQ426" s="407">
        <f t="shared" si="350"/>
        <v>45.563057632023153</v>
      </c>
      <c r="AR426" s="407">
        <f t="shared" si="350"/>
        <v>3.58</v>
      </c>
      <c r="AS426" s="407">
        <f t="shared" si="350"/>
        <v>8.1929311991447998E-2</v>
      </c>
      <c r="AT426" s="407">
        <f t="shared" si="350"/>
        <v>38.307969242530099</v>
      </c>
      <c r="AU426" s="327"/>
    </row>
    <row r="427" spans="1:47">
      <c r="A427" s="325" t="str">
        <f>'TQoL Indexes'!B189</f>
        <v>Šmartno pri Litiji</v>
      </c>
      <c r="B427" s="326">
        <f>'TQoL Indexes'!C189</f>
        <v>194</v>
      </c>
      <c r="C427" s="407">
        <f t="shared" ref="C427:AT427" si="351">IF(C$19&lt;&gt;"yes",C209,C863)</f>
        <v>56.7</v>
      </c>
      <c r="D427" s="407">
        <f t="shared" si="351"/>
        <v>94.4</v>
      </c>
      <c r="E427" s="407">
        <f t="shared" si="351"/>
        <v>250.2</v>
      </c>
      <c r="F427" s="407">
        <f t="shared" si="351"/>
        <v>0</v>
      </c>
      <c r="G427" s="407">
        <f t="shared" si="351"/>
        <v>94.447576099210835</v>
      </c>
      <c r="H427" s="407">
        <f t="shared" si="351"/>
        <v>0.3010299956639812</v>
      </c>
      <c r="I427" s="407">
        <f t="shared" si="351"/>
        <v>56.601042269832078</v>
      </c>
      <c r="J427" s="407">
        <f t="shared" si="351"/>
        <v>99.802705749718143</v>
      </c>
      <c r="K427" s="407">
        <f t="shared" si="351"/>
        <v>67.849999999999994</v>
      </c>
      <c r="L427" s="407">
        <f t="shared" si="351"/>
        <v>0.50420168067226889</v>
      </c>
      <c r="M427" s="407">
        <f t="shared" si="351"/>
        <v>1.3443922736851108</v>
      </c>
      <c r="N427" s="407">
        <f t="shared" si="351"/>
        <v>1.7458551951737289</v>
      </c>
      <c r="O427" s="407">
        <f t="shared" si="351"/>
        <v>0.65400627316794979</v>
      </c>
      <c r="P427" s="407">
        <f t="shared" si="351"/>
        <v>60.400225479143174</v>
      </c>
      <c r="Q427" s="407" t="str">
        <f t="shared" si="351"/>
        <v>-</v>
      </c>
      <c r="R427" s="407" t="str">
        <f t="shared" si="351"/>
        <v>-</v>
      </c>
      <c r="S427" s="407">
        <f t="shared" si="351"/>
        <v>470.58823529411762</v>
      </c>
      <c r="T427" s="407">
        <f t="shared" si="351"/>
        <v>0.58178614538620133</v>
      </c>
      <c r="U427" s="407">
        <f t="shared" si="351"/>
        <v>39.903027897186298</v>
      </c>
      <c r="V427" s="407">
        <f t="shared" si="351"/>
        <v>0.11905530898037121</v>
      </c>
      <c r="W427" s="407">
        <f t="shared" si="351"/>
        <v>30.4373877329</v>
      </c>
      <c r="X427" s="407" t="str">
        <f t="shared" si="351"/>
        <v>-</v>
      </c>
      <c r="Y427" s="407">
        <f t="shared" si="351"/>
        <v>770.06</v>
      </c>
      <c r="Z427" s="407">
        <f t="shared" si="351"/>
        <v>5.0199999999999996</v>
      </c>
      <c r="AA427" s="407">
        <f t="shared" si="351"/>
        <v>3.7886824477919552E-3</v>
      </c>
      <c r="AB427" s="407">
        <f t="shared" si="351"/>
        <v>1.17</v>
      </c>
      <c r="AC427" s="407">
        <f t="shared" si="351"/>
        <v>12802.9</v>
      </c>
      <c r="AD427" s="407">
        <f t="shared" si="351"/>
        <v>0.67487233129194812</v>
      </c>
      <c r="AE427" s="407">
        <f t="shared" si="351"/>
        <v>28.757515030060119</v>
      </c>
      <c r="AF427" s="407">
        <f t="shared" si="351"/>
        <v>9.6999999999999993</v>
      </c>
      <c r="AG427" s="407">
        <f t="shared" si="351"/>
        <v>20.89</v>
      </c>
      <c r="AH427" s="407" t="str">
        <f t="shared" si="351"/>
        <v>-</v>
      </c>
      <c r="AI427" s="407">
        <f t="shared" si="351"/>
        <v>0</v>
      </c>
      <c r="AJ427" s="407">
        <f t="shared" si="351"/>
        <v>1.9596389148767803</v>
      </c>
      <c r="AK427" s="407">
        <f t="shared" si="351"/>
        <v>12.03</v>
      </c>
      <c r="AL427" s="407">
        <f t="shared" si="351"/>
        <v>13.71</v>
      </c>
      <c r="AM427" s="407">
        <f t="shared" si="351"/>
        <v>7.6</v>
      </c>
      <c r="AN427" s="407">
        <f t="shared" si="351"/>
        <v>64.42</v>
      </c>
      <c r="AO427" s="407">
        <f t="shared" si="351"/>
        <v>0.24265882485557949</v>
      </c>
      <c r="AP427" s="407">
        <f t="shared" si="351"/>
        <v>68.91</v>
      </c>
      <c r="AQ427" s="407">
        <f t="shared" si="351"/>
        <v>45.32428355957768</v>
      </c>
      <c r="AR427" s="407">
        <f t="shared" si="351"/>
        <v>3.57</v>
      </c>
      <c r="AS427" s="407">
        <f t="shared" si="351"/>
        <v>0.61481221932539765</v>
      </c>
      <c r="AT427" s="407">
        <f t="shared" si="351"/>
        <v>37.264589662774846</v>
      </c>
      <c r="AU427" s="327"/>
    </row>
    <row r="428" spans="1:47">
      <c r="A428" s="325" t="str">
        <f>'TQoL Indexes'!B188</f>
        <v>Šmartno ob Paki</v>
      </c>
      <c r="B428" s="326">
        <f>'TQoL Indexes'!C188</f>
        <v>125</v>
      </c>
      <c r="C428" s="407">
        <f t="shared" ref="C428:AT428" si="352">IF(C$19&lt;&gt;"yes",C210,C864)</f>
        <v>69.267139479905438</v>
      </c>
      <c r="D428" s="407">
        <f t="shared" si="352"/>
        <v>98.8</v>
      </c>
      <c r="E428" s="407">
        <f t="shared" si="352"/>
        <v>388.9</v>
      </c>
      <c r="F428" s="407">
        <f t="shared" si="352"/>
        <v>0.69654754694124776</v>
      </c>
      <c r="G428" s="407">
        <f t="shared" si="352"/>
        <v>97.84978800726833</v>
      </c>
      <c r="H428" s="407">
        <f t="shared" si="352"/>
        <v>0.3010299956639812</v>
      </c>
      <c r="I428" s="407">
        <f t="shared" si="352"/>
        <v>91.681901279707503</v>
      </c>
      <c r="J428" s="407">
        <f t="shared" si="352"/>
        <v>99.878861296184127</v>
      </c>
      <c r="K428" s="407">
        <f t="shared" si="352"/>
        <v>2.78</v>
      </c>
      <c r="L428" s="407">
        <f t="shared" si="352"/>
        <v>0</v>
      </c>
      <c r="M428" s="407">
        <f t="shared" si="352"/>
        <v>1.1613680022349748</v>
      </c>
      <c r="N428" s="407">
        <f t="shared" si="352"/>
        <v>1.5276299008713388</v>
      </c>
      <c r="O428" s="407">
        <f t="shared" si="352"/>
        <v>0.63804314797933759</v>
      </c>
      <c r="P428" s="407">
        <f t="shared" si="352"/>
        <v>76.923076923076934</v>
      </c>
      <c r="Q428" s="407" t="str">
        <f t="shared" si="352"/>
        <v>-</v>
      </c>
      <c r="R428" s="407" t="str">
        <f t="shared" si="352"/>
        <v>-</v>
      </c>
      <c r="S428" s="407">
        <f t="shared" si="352"/>
        <v>91.715071843472941</v>
      </c>
      <c r="T428" s="407">
        <f t="shared" si="352"/>
        <v>0.44054812689767153</v>
      </c>
      <c r="U428" s="407">
        <f t="shared" si="352"/>
        <v>47.192494556485997</v>
      </c>
      <c r="V428" s="407">
        <f t="shared" si="352"/>
        <v>-0.36956886835220693</v>
      </c>
      <c r="W428" s="407">
        <f t="shared" si="352"/>
        <v>0.23774618895800001</v>
      </c>
      <c r="X428" s="407" t="str">
        <f t="shared" si="352"/>
        <v>-</v>
      </c>
      <c r="Y428" s="407">
        <f t="shared" si="352"/>
        <v>996.77</v>
      </c>
      <c r="Z428" s="407">
        <f t="shared" si="352"/>
        <v>6.14</v>
      </c>
      <c r="AA428" s="407">
        <f t="shared" si="352"/>
        <v>3.09319805747162E-2</v>
      </c>
      <c r="AB428" s="407">
        <f t="shared" si="352"/>
        <v>1.28</v>
      </c>
      <c r="AC428" s="407">
        <f t="shared" si="352"/>
        <v>10063.780000000001</v>
      </c>
      <c r="AD428" s="407">
        <f t="shared" si="352"/>
        <v>0.93869423144711628</v>
      </c>
      <c r="AE428" s="407">
        <f t="shared" si="352"/>
        <v>29.31596091205212</v>
      </c>
      <c r="AF428" s="407">
        <f t="shared" si="352"/>
        <v>12.4</v>
      </c>
      <c r="AG428" s="407">
        <f t="shared" si="352"/>
        <v>21.84</v>
      </c>
      <c r="AH428" s="407" t="str">
        <f t="shared" si="352"/>
        <v>-</v>
      </c>
      <c r="AI428" s="407">
        <f t="shared" si="352"/>
        <v>0</v>
      </c>
      <c r="AJ428" s="407">
        <f t="shared" si="352"/>
        <v>2.1330941188265564</v>
      </c>
      <c r="AK428" s="407">
        <f t="shared" si="352"/>
        <v>44.98</v>
      </c>
      <c r="AL428" s="407">
        <f t="shared" si="352"/>
        <v>16.239999999999998</v>
      </c>
      <c r="AM428" s="407">
        <f t="shared" si="352"/>
        <v>7.3</v>
      </c>
      <c r="AN428" s="407">
        <f t="shared" si="352"/>
        <v>62.4</v>
      </c>
      <c r="AO428" s="407">
        <f t="shared" si="352"/>
        <v>0.42442125335254272</v>
      </c>
      <c r="AP428" s="407">
        <f t="shared" si="352"/>
        <v>70.42</v>
      </c>
      <c r="AQ428" s="407">
        <f t="shared" si="352"/>
        <v>59.162303664921467</v>
      </c>
      <c r="AR428" s="407">
        <f t="shared" si="352"/>
        <v>3.58</v>
      </c>
      <c r="AS428" s="407">
        <f t="shared" si="352"/>
        <v>4.2153375419684572E-2</v>
      </c>
      <c r="AT428" s="407">
        <f t="shared" si="352"/>
        <v>45.610938139960155</v>
      </c>
      <c r="AU428" s="327"/>
    </row>
    <row r="429" spans="1:47">
      <c r="A429" s="325" t="str">
        <f>'TQoL Indexes'!B189</f>
        <v>Šmartno pri Litiji</v>
      </c>
      <c r="B429" s="326">
        <f>'TQoL Indexes'!C189</f>
        <v>194</v>
      </c>
      <c r="C429" s="407">
        <f t="shared" ref="C429:AT429" si="353">IF(C$19&lt;&gt;"yes",C211,C865)</f>
        <v>50.433798566578645</v>
      </c>
      <c r="D429" s="407">
        <f t="shared" si="353"/>
        <v>92.8</v>
      </c>
      <c r="E429" s="407">
        <f t="shared" si="353"/>
        <v>572.20000000000005</v>
      </c>
      <c r="F429" s="407">
        <f t="shared" si="353"/>
        <v>66.326710040443118</v>
      </c>
      <c r="G429" s="407">
        <f t="shared" si="353"/>
        <v>72.692104800422015</v>
      </c>
      <c r="H429" s="407">
        <f t="shared" si="353"/>
        <v>0.3010299956639812</v>
      </c>
      <c r="I429" s="407">
        <f t="shared" si="353"/>
        <v>29.697836581441088</v>
      </c>
      <c r="J429" s="407">
        <f t="shared" si="353"/>
        <v>84.315104624582375</v>
      </c>
      <c r="K429" s="407">
        <f t="shared" si="353"/>
        <v>4.8099999999999996</v>
      </c>
      <c r="L429" s="407">
        <f t="shared" si="353"/>
        <v>24.768139661756685</v>
      </c>
      <c r="M429" s="407">
        <f t="shared" si="353"/>
        <v>1.3783979009481377</v>
      </c>
      <c r="N429" s="407">
        <f t="shared" si="353"/>
        <v>1.7201593034059568</v>
      </c>
      <c r="O429" s="407">
        <f t="shared" si="353"/>
        <v>0.51800070521861774</v>
      </c>
      <c r="P429" s="407">
        <f t="shared" si="353"/>
        <v>49.305433444698437</v>
      </c>
      <c r="Q429" s="407" t="str">
        <f t="shared" si="353"/>
        <v>-</v>
      </c>
      <c r="R429" s="407" t="str">
        <f t="shared" si="353"/>
        <v>-</v>
      </c>
      <c r="S429" s="407">
        <f t="shared" si="353"/>
        <v>35.53028957186001</v>
      </c>
      <c r="T429" s="407">
        <f t="shared" si="353"/>
        <v>0.49785282866758435</v>
      </c>
      <c r="U429" s="407">
        <f t="shared" si="353"/>
        <v>69.16115481783342</v>
      </c>
      <c r="V429" s="407">
        <f t="shared" si="353"/>
        <v>-0.17974202437274567</v>
      </c>
      <c r="W429" s="407">
        <f t="shared" si="353"/>
        <v>2.81925646387</v>
      </c>
      <c r="X429" s="407" t="str">
        <f t="shared" si="353"/>
        <v>-</v>
      </c>
      <c r="Y429" s="407">
        <f t="shared" si="353"/>
        <v>943.19</v>
      </c>
      <c r="Z429" s="407">
        <f t="shared" si="353"/>
        <v>5.97</v>
      </c>
      <c r="AA429" s="407">
        <f t="shared" si="353"/>
        <v>7.2008497002646318E-2</v>
      </c>
      <c r="AB429" s="407">
        <f t="shared" si="353"/>
        <v>1.17</v>
      </c>
      <c r="AC429" s="407">
        <f t="shared" si="353"/>
        <v>9591.65</v>
      </c>
      <c r="AD429" s="407">
        <f t="shared" si="353"/>
        <v>0.75863154724154813</v>
      </c>
      <c r="AE429" s="407">
        <f t="shared" si="353"/>
        <v>26.438671489641564</v>
      </c>
      <c r="AF429" s="407">
        <f t="shared" si="353"/>
        <v>9.8000000000000007</v>
      </c>
      <c r="AG429" s="407">
        <f t="shared" si="353"/>
        <v>16.760000000000002</v>
      </c>
      <c r="AH429" s="407" t="str">
        <f t="shared" si="353"/>
        <v>-</v>
      </c>
      <c r="AI429" s="407">
        <f t="shared" si="353"/>
        <v>0</v>
      </c>
      <c r="AJ429" s="407">
        <f t="shared" si="353"/>
        <v>1.8906294403599617</v>
      </c>
      <c r="AK429" s="407">
        <f t="shared" si="353"/>
        <v>22.91</v>
      </c>
      <c r="AL429" s="407">
        <f t="shared" si="353"/>
        <v>12.52</v>
      </c>
      <c r="AM429" s="407">
        <f t="shared" si="353"/>
        <v>7.5</v>
      </c>
      <c r="AN429" s="407">
        <f t="shared" si="353"/>
        <v>67.180000000000007</v>
      </c>
      <c r="AO429" s="407">
        <f t="shared" si="353"/>
        <v>1.1632368395806769</v>
      </c>
      <c r="AP429" s="407">
        <f t="shared" si="353"/>
        <v>75.59</v>
      </c>
      <c r="AQ429" s="407">
        <f t="shared" si="353"/>
        <v>57.534246575342465</v>
      </c>
      <c r="AR429" s="407">
        <f t="shared" si="353"/>
        <v>3.69</v>
      </c>
      <c r="AS429" s="407">
        <f t="shared" si="353"/>
        <v>0.42931973659203937</v>
      </c>
      <c r="AT429" s="407">
        <f t="shared" si="353"/>
        <v>67.799694714869602</v>
      </c>
      <c r="AU429" s="327"/>
    </row>
    <row r="430" spans="1:47">
      <c r="A430" s="325" t="str">
        <f>'TQoL Indexes'!B190</f>
        <v>Šoštanj</v>
      </c>
      <c r="B430" s="326">
        <f>'TQoL Indexes'!C190</f>
        <v>126</v>
      </c>
      <c r="C430" s="407">
        <f t="shared" ref="C430:AT430" si="354">IF(C$19&lt;&gt;"yes",C212,C866)</f>
        <v>96.031849627985906</v>
      </c>
      <c r="D430" s="407">
        <f t="shared" si="354"/>
        <v>93.4</v>
      </c>
      <c r="E430" s="407">
        <f t="shared" si="354"/>
        <v>388.9</v>
      </c>
      <c r="F430" s="407">
        <f t="shared" si="354"/>
        <v>9.9171703604208634</v>
      </c>
      <c r="G430" s="407">
        <f t="shared" si="354"/>
        <v>84.262368479964181</v>
      </c>
      <c r="H430" s="407">
        <f t="shared" si="354"/>
        <v>0.3010299956639812</v>
      </c>
      <c r="I430" s="407">
        <f t="shared" si="354"/>
        <v>68.193672752012702</v>
      </c>
      <c r="J430" s="407">
        <f t="shared" si="354"/>
        <v>91.907320349227675</v>
      </c>
      <c r="K430" s="407">
        <f t="shared" si="354"/>
        <v>11.91</v>
      </c>
      <c r="L430" s="407">
        <f t="shared" si="354"/>
        <v>0</v>
      </c>
      <c r="M430" s="407">
        <f t="shared" si="354"/>
        <v>1.4166405073382811</v>
      </c>
      <c r="N430" s="407">
        <f t="shared" si="354"/>
        <v>1.8082109729242219</v>
      </c>
      <c r="O430" s="407">
        <f t="shared" si="354"/>
        <v>1.192705749718151</v>
      </c>
      <c r="P430" s="407">
        <f t="shared" si="354"/>
        <v>64.047459144839934</v>
      </c>
      <c r="Q430" s="407" t="str">
        <f t="shared" si="354"/>
        <v>-</v>
      </c>
      <c r="R430" s="407" t="str">
        <f t="shared" si="354"/>
        <v>-</v>
      </c>
      <c r="S430" s="407">
        <f t="shared" si="354"/>
        <v>114.48196908986833</v>
      </c>
      <c r="T430" s="407">
        <f t="shared" si="354"/>
        <v>0.44054812689767153</v>
      </c>
      <c r="U430" s="407">
        <f t="shared" si="354"/>
        <v>67.205083431597998</v>
      </c>
      <c r="V430" s="407">
        <f t="shared" si="354"/>
        <v>-0.23712981075437367</v>
      </c>
      <c r="W430" s="407">
        <f t="shared" si="354"/>
        <v>5.7671578707200002</v>
      </c>
      <c r="X430" s="407" t="str">
        <f t="shared" si="354"/>
        <v>-</v>
      </c>
      <c r="Y430" s="407">
        <f t="shared" si="354"/>
        <v>988.52</v>
      </c>
      <c r="Z430" s="407">
        <f t="shared" si="354"/>
        <v>6.64</v>
      </c>
      <c r="AA430" s="407">
        <f t="shared" si="354"/>
        <v>2.2867858082072742E-2</v>
      </c>
      <c r="AB430" s="407">
        <f t="shared" si="354"/>
        <v>1.64</v>
      </c>
      <c r="AC430" s="407">
        <f t="shared" si="354"/>
        <v>9921.2000000000007</v>
      </c>
      <c r="AD430" s="407">
        <f t="shared" si="354"/>
        <v>0.93224228324769842</v>
      </c>
      <c r="AE430" s="407">
        <f t="shared" si="354"/>
        <v>24.562109925508356</v>
      </c>
      <c r="AF430" s="407">
        <f t="shared" si="354"/>
        <v>12.4</v>
      </c>
      <c r="AG430" s="407">
        <f t="shared" si="354"/>
        <v>23.16</v>
      </c>
      <c r="AH430" s="407" t="str">
        <f t="shared" si="354"/>
        <v>-</v>
      </c>
      <c r="AI430" s="407">
        <f t="shared" si="354"/>
        <v>84.208589669849303</v>
      </c>
      <c r="AJ430" s="407">
        <f t="shared" si="354"/>
        <v>2.0428930261174063</v>
      </c>
      <c r="AK430" s="407">
        <f t="shared" si="354"/>
        <v>21.3</v>
      </c>
      <c r="AL430" s="407">
        <f t="shared" si="354"/>
        <v>14.09</v>
      </c>
      <c r="AM430" s="407">
        <f t="shared" si="354"/>
        <v>7.3</v>
      </c>
      <c r="AN430" s="407">
        <f t="shared" si="354"/>
        <v>63.3</v>
      </c>
      <c r="AO430" s="407">
        <f t="shared" si="354"/>
        <v>0.42442125335254272</v>
      </c>
      <c r="AP430" s="407">
        <f t="shared" si="354"/>
        <v>69.290000000000006</v>
      </c>
      <c r="AQ430" s="407">
        <f t="shared" si="354"/>
        <v>56.35110844817256</v>
      </c>
      <c r="AR430" s="407">
        <f t="shared" si="354"/>
        <v>3.58</v>
      </c>
      <c r="AS430" s="407">
        <f t="shared" si="354"/>
        <v>0.38694347605720603</v>
      </c>
      <c r="AT430" s="407">
        <f t="shared" si="354"/>
        <v>65.304615427055026</v>
      </c>
      <c r="AU430" s="327"/>
    </row>
    <row r="431" spans="1:47">
      <c r="A431" s="325" t="str">
        <f>'TQoL Indexes'!B191</f>
        <v>Štore</v>
      </c>
      <c r="B431" s="326">
        <f>'TQoL Indexes'!C191</f>
        <v>127</v>
      </c>
      <c r="C431" s="407">
        <f t="shared" ref="C431:AT431" si="355">IF(C$19&lt;&gt;"yes",C213,C867)</f>
        <v>75.475391498881422</v>
      </c>
      <c r="D431" s="407">
        <f t="shared" si="355"/>
        <v>75.599999999999994</v>
      </c>
      <c r="E431" s="407">
        <f t="shared" si="355"/>
        <v>388.9</v>
      </c>
      <c r="F431" s="407">
        <f t="shared" si="355"/>
        <v>62.031732040546494</v>
      </c>
      <c r="G431" s="407">
        <f t="shared" si="355"/>
        <v>85.654473336271479</v>
      </c>
      <c r="H431" s="407">
        <f t="shared" si="355"/>
        <v>0.47712125471966244</v>
      </c>
      <c r="I431" s="407">
        <f t="shared" si="355"/>
        <v>73.464322647362977</v>
      </c>
      <c r="J431" s="407">
        <f t="shared" si="355"/>
        <v>91.868664609960334</v>
      </c>
      <c r="K431" s="407">
        <f t="shared" si="355"/>
        <v>40.93</v>
      </c>
      <c r="L431" s="407">
        <f t="shared" si="355"/>
        <v>0</v>
      </c>
      <c r="M431" s="407">
        <f t="shared" si="355"/>
        <v>1.3283796034387378</v>
      </c>
      <c r="N431" s="407">
        <f t="shared" si="355"/>
        <v>2.0086001717619175</v>
      </c>
      <c r="O431" s="407">
        <f t="shared" si="355"/>
        <v>0.37459543338505874</v>
      </c>
      <c r="P431" s="407">
        <f t="shared" si="355"/>
        <v>63.353900396650509</v>
      </c>
      <c r="Q431" s="407" t="str">
        <f t="shared" si="355"/>
        <v>-</v>
      </c>
      <c r="R431" s="407" t="str">
        <f t="shared" si="355"/>
        <v>-</v>
      </c>
      <c r="S431" s="407">
        <f t="shared" si="355"/>
        <v>21.853146853146853</v>
      </c>
      <c r="T431" s="407">
        <f t="shared" si="355"/>
        <v>0.4941989913280197</v>
      </c>
      <c r="U431" s="407">
        <f t="shared" si="355"/>
        <v>58.267157423543999</v>
      </c>
      <c r="V431" s="407">
        <f t="shared" si="355"/>
        <v>-0.19048082269156477</v>
      </c>
      <c r="W431" s="407">
        <f t="shared" si="355"/>
        <v>0.68173578283699998</v>
      </c>
      <c r="X431" s="407" t="str">
        <f t="shared" si="355"/>
        <v>-</v>
      </c>
      <c r="Y431" s="407">
        <f t="shared" si="355"/>
        <v>1035.6099999999999</v>
      </c>
      <c r="Z431" s="407">
        <f t="shared" si="355"/>
        <v>5.48</v>
      </c>
      <c r="AA431" s="407">
        <f t="shared" si="355"/>
        <v>2.8919119007958544E-2</v>
      </c>
      <c r="AB431" s="407">
        <f t="shared" si="355"/>
        <v>1.69</v>
      </c>
      <c r="AC431" s="407">
        <f t="shared" si="355"/>
        <v>9488.68</v>
      </c>
      <c r="AD431" s="407">
        <f t="shared" si="355"/>
        <v>0.946965332230706</v>
      </c>
      <c r="AE431" s="407">
        <f t="shared" si="355"/>
        <v>21.981057616416734</v>
      </c>
      <c r="AF431" s="407">
        <f t="shared" si="355"/>
        <v>12.4</v>
      </c>
      <c r="AG431" s="407">
        <f t="shared" si="355"/>
        <v>23.7</v>
      </c>
      <c r="AH431" s="407" t="str">
        <f t="shared" si="355"/>
        <v>-</v>
      </c>
      <c r="AI431" s="407">
        <f t="shared" si="355"/>
        <v>0</v>
      </c>
      <c r="AJ431" s="407">
        <f t="shared" si="355"/>
        <v>1.9050622098224819</v>
      </c>
      <c r="AK431" s="407">
        <f t="shared" si="355"/>
        <v>30.63</v>
      </c>
      <c r="AL431" s="407">
        <f t="shared" si="355"/>
        <v>14.81</v>
      </c>
      <c r="AM431" s="407">
        <f t="shared" si="355"/>
        <v>7.3</v>
      </c>
      <c r="AN431" s="407">
        <f t="shared" si="355"/>
        <v>63.3</v>
      </c>
      <c r="AO431" s="407">
        <f t="shared" si="355"/>
        <v>0.42442125335254272</v>
      </c>
      <c r="AP431" s="407">
        <f t="shared" si="355"/>
        <v>61.24</v>
      </c>
      <c r="AQ431" s="407">
        <f t="shared" si="355"/>
        <v>46.610928635413558</v>
      </c>
      <c r="AR431" s="407">
        <f t="shared" si="355"/>
        <v>3.58</v>
      </c>
      <c r="AS431" s="407">
        <f t="shared" si="355"/>
        <v>0.71783894144607563</v>
      </c>
      <c r="AT431" s="407">
        <f t="shared" si="355"/>
        <v>56.887689189351235</v>
      </c>
      <c r="AU431" s="327"/>
    </row>
    <row r="432" spans="1:47">
      <c r="A432" s="325" t="str">
        <f>'TQoL Indexes'!B192</f>
        <v>Tabor</v>
      </c>
      <c r="B432" s="326">
        <f>'TQoL Indexes'!C192</f>
        <v>184</v>
      </c>
      <c r="C432" s="407">
        <f t="shared" ref="C432:AT432" si="356">IF(C$19&lt;&gt;"yes",C214,C868)</f>
        <v>56.19047619047619</v>
      </c>
      <c r="D432" s="407">
        <f t="shared" si="356"/>
        <v>96.8</v>
      </c>
      <c r="E432" s="407">
        <f t="shared" si="356"/>
        <v>388.9</v>
      </c>
      <c r="F432" s="407">
        <f t="shared" si="356"/>
        <v>62.848664688427306</v>
      </c>
      <c r="G432" s="407">
        <f t="shared" si="356"/>
        <v>63.264094955489611</v>
      </c>
      <c r="H432" s="407">
        <f t="shared" si="356"/>
        <v>0</v>
      </c>
      <c r="I432" s="407">
        <f t="shared" si="356"/>
        <v>36.803874092009686</v>
      </c>
      <c r="J432" s="407">
        <f t="shared" si="356"/>
        <v>91.394658753709194</v>
      </c>
      <c r="K432" s="407">
        <f t="shared" si="356"/>
        <v>61.93</v>
      </c>
      <c r="L432" s="407">
        <f t="shared" si="356"/>
        <v>0</v>
      </c>
      <c r="M432" s="407">
        <f t="shared" si="356"/>
        <v>1.0863598306747482</v>
      </c>
      <c r="N432" s="407">
        <f t="shared" si="356"/>
        <v>1.3636119798921444</v>
      </c>
      <c r="O432" s="407">
        <f t="shared" si="356"/>
        <v>0.63275344931013799</v>
      </c>
      <c r="P432" s="407">
        <f t="shared" si="356"/>
        <v>73.946587537091986</v>
      </c>
      <c r="Q432" s="407" t="str">
        <f t="shared" si="356"/>
        <v>-</v>
      </c>
      <c r="R432" s="407" t="str">
        <f t="shared" si="356"/>
        <v>-</v>
      </c>
      <c r="S432" s="407">
        <f t="shared" si="356"/>
        <v>120.55455093429777</v>
      </c>
      <c r="T432" s="407">
        <f t="shared" si="356"/>
        <v>0.4232027795237025</v>
      </c>
      <c r="U432" s="407">
        <f t="shared" si="356"/>
        <v>64.997136194321996</v>
      </c>
      <c r="V432" s="407">
        <f t="shared" si="356"/>
        <v>-0.18698944709466303</v>
      </c>
      <c r="W432" s="407">
        <f t="shared" si="356"/>
        <v>9.1240671109000004</v>
      </c>
      <c r="X432" s="407" t="str">
        <f t="shared" si="356"/>
        <v>-</v>
      </c>
      <c r="Y432" s="407">
        <f t="shared" si="356"/>
        <v>1099.97</v>
      </c>
      <c r="Z432" s="407">
        <f t="shared" si="356"/>
        <v>4.95</v>
      </c>
      <c r="AA432" s="407">
        <f t="shared" si="356"/>
        <v>0.13199309574596405</v>
      </c>
      <c r="AB432" s="407">
        <f t="shared" si="356"/>
        <v>1.47</v>
      </c>
      <c r="AC432" s="407">
        <f t="shared" si="356"/>
        <v>9738.15</v>
      </c>
      <c r="AD432" s="407">
        <f t="shared" si="356"/>
        <v>0.84664648502328466</v>
      </c>
      <c r="AE432" s="407">
        <f t="shared" si="356"/>
        <v>33.643892339544514</v>
      </c>
      <c r="AF432" s="407">
        <f t="shared" si="356"/>
        <v>12.4</v>
      </c>
      <c r="AG432" s="407">
        <f t="shared" si="356"/>
        <v>19.84</v>
      </c>
      <c r="AH432" s="407" t="str">
        <f t="shared" si="356"/>
        <v>-</v>
      </c>
      <c r="AI432" s="407">
        <f t="shared" si="356"/>
        <v>117.62173808086904</v>
      </c>
      <c r="AJ432" s="407">
        <f t="shared" si="356"/>
        <v>1.9963026310640977</v>
      </c>
      <c r="AK432" s="407">
        <f t="shared" si="356"/>
        <v>25.3</v>
      </c>
      <c r="AL432" s="407">
        <f t="shared" si="356"/>
        <v>14.83</v>
      </c>
      <c r="AM432" s="407">
        <f t="shared" si="356"/>
        <v>7.3</v>
      </c>
      <c r="AN432" s="407">
        <f t="shared" si="356"/>
        <v>60.38</v>
      </c>
      <c r="AO432" s="407">
        <f t="shared" si="356"/>
        <v>0.42442125335254272</v>
      </c>
      <c r="AP432" s="407">
        <f t="shared" si="356"/>
        <v>68.150000000000006</v>
      </c>
      <c r="AQ432" s="407">
        <f t="shared" si="356"/>
        <v>58.998548621190125</v>
      </c>
      <c r="AR432" s="407">
        <f t="shared" si="356"/>
        <v>3.58</v>
      </c>
      <c r="AS432" s="407">
        <f t="shared" si="356"/>
        <v>0.60281051760467641</v>
      </c>
      <c r="AT432" s="407">
        <f t="shared" si="356"/>
        <v>63.908404044872285</v>
      </c>
      <c r="AU432" s="327"/>
    </row>
    <row r="433" spans="1:47">
      <c r="A433" s="325" t="str">
        <f>'TQoL Indexes'!B193</f>
        <v>Tišina</v>
      </c>
      <c r="B433" s="326">
        <f>'TQoL Indexes'!C193</f>
        <v>10</v>
      </c>
      <c r="C433" s="407">
        <f t="shared" ref="C433:AT433" si="357">IF(C$19&lt;&gt;"yes",C215,C869)</f>
        <v>96.550868486352357</v>
      </c>
      <c r="D433" s="407">
        <f t="shared" si="357"/>
        <v>102.1</v>
      </c>
      <c r="E433" s="407">
        <f t="shared" si="357"/>
        <v>416.1</v>
      </c>
      <c r="F433" s="407">
        <f t="shared" si="357"/>
        <v>64.705882352941174</v>
      </c>
      <c r="G433" s="407">
        <f t="shared" si="357"/>
        <v>100</v>
      </c>
      <c r="H433" s="407">
        <f t="shared" si="357"/>
        <v>0.3010299956639812</v>
      </c>
      <c r="I433" s="407">
        <f t="shared" si="357"/>
        <v>94.47791164658635</v>
      </c>
      <c r="J433" s="407">
        <f t="shared" si="357"/>
        <v>100</v>
      </c>
      <c r="K433" s="407">
        <f t="shared" si="357"/>
        <v>88.87</v>
      </c>
      <c r="L433" s="407">
        <f t="shared" si="357"/>
        <v>0</v>
      </c>
      <c r="M433" s="407">
        <f t="shared" si="357"/>
        <v>1.1553360374650619</v>
      </c>
      <c r="N433" s="407">
        <f t="shared" si="357"/>
        <v>1.4502491083193612</v>
      </c>
      <c r="O433" s="407">
        <f t="shared" si="357"/>
        <v>0.39499114596508983</v>
      </c>
      <c r="P433" s="407">
        <f t="shared" si="357"/>
        <v>88.285786417571316</v>
      </c>
      <c r="Q433" s="407" t="str">
        <f t="shared" si="357"/>
        <v>-</v>
      </c>
      <c r="R433" s="407" t="str">
        <f t="shared" si="357"/>
        <v>-</v>
      </c>
      <c r="S433" s="407">
        <f t="shared" si="357"/>
        <v>25.188916876574307</v>
      </c>
      <c r="T433" s="407">
        <f t="shared" si="357"/>
        <v>0.61392933084322721</v>
      </c>
      <c r="U433" s="407">
        <f t="shared" si="357"/>
        <v>19.307150996171902</v>
      </c>
      <c r="V433" s="407">
        <f t="shared" si="357"/>
        <v>-0.25138888761701778</v>
      </c>
      <c r="W433" s="407">
        <f t="shared" si="357"/>
        <v>17.054924940399999</v>
      </c>
      <c r="X433" s="407" t="str">
        <f t="shared" si="357"/>
        <v>-</v>
      </c>
      <c r="Y433" s="407">
        <f t="shared" si="357"/>
        <v>1084.25</v>
      </c>
      <c r="Z433" s="407">
        <f t="shared" si="357"/>
        <v>6.44</v>
      </c>
      <c r="AA433" s="407">
        <f t="shared" si="357"/>
        <v>3.0874107738286367E-2</v>
      </c>
      <c r="AB433" s="407">
        <f t="shared" si="357"/>
        <v>1.1000000000000001</v>
      </c>
      <c r="AC433" s="407">
        <f t="shared" si="357"/>
        <v>8537.5</v>
      </c>
      <c r="AD433" s="407">
        <f t="shared" si="357"/>
        <v>1.1424763948827421</v>
      </c>
      <c r="AE433" s="407">
        <f t="shared" si="357"/>
        <v>20.272049144361564</v>
      </c>
      <c r="AF433" s="407">
        <f t="shared" si="357"/>
        <v>15.1</v>
      </c>
      <c r="AG433" s="407">
        <f t="shared" si="357"/>
        <v>19.59</v>
      </c>
      <c r="AH433" s="407" t="str">
        <f t="shared" si="357"/>
        <v>-</v>
      </c>
      <c r="AI433" s="407">
        <f t="shared" si="357"/>
        <v>0.10603382984094925</v>
      </c>
      <c r="AJ433" s="407">
        <f t="shared" si="357"/>
        <v>2.1494955093182297</v>
      </c>
      <c r="AK433" s="407">
        <f t="shared" si="357"/>
        <v>25.37</v>
      </c>
      <c r="AL433" s="407">
        <f t="shared" si="357"/>
        <v>15.93</v>
      </c>
      <c r="AM433" s="407">
        <f t="shared" si="357"/>
        <v>6.9</v>
      </c>
      <c r="AN433" s="407">
        <f t="shared" si="357"/>
        <v>59.75</v>
      </c>
      <c r="AO433" s="407">
        <f t="shared" si="357"/>
        <v>0.31951798866635717</v>
      </c>
      <c r="AP433" s="407">
        <f t="shared" si="357"/>
        <v>77.650000000000006</v>
      </c>
      <c r="AQ433" s="407">
        <f t="shared" si="357"/>
        <v>54.386476245992419</v>
      </c>
      <c r="AR433" s="407">
        <f t="shared" si="357"/>
        <v>3.72</v>
      </c>
      <c r="AS433" s="407">
        <f t="shared" si="357"/>
        <v>0.70990941830219112</v>
      </c>
      <c r="AT433" s="407">
        <f t="shared" si="357"/>
        <v>15.657928456655521</v>
      </c>
      <c r="AU433" s="327"/>
    </row>
    <row r="434" spans="1:47">
      <c r="A434" s="325" t="str">
        <f>'TQoL Indexes'!B194</f>
        <v>Tolmin</v>
      </c>
      <c r="B434" s="326">
        <f>'TQoL Indexes'!C194</f>
        <v>128</v>
      </c>
      <c r="C434" s="407">
        <f t="shared" ref="C434:AT434" si="358">IF(C$19&lt;&gt;"yes",C216,C870)</f>
        <v>71.774193548387103</v>
      </c>
      <c r="D434" s="407">
        <f t="shared" si="358"/>
        <v>88.6</v>
      </c>
      <c r="E434" s="407">
        <f t="shared" si="358"/>
        <v>527.9</v>
      </c>
      <c r="F434" s="407">
        <f t="shared" si="358"/>
        <v>58.743786714866694</v>
      </c>
      <c r="G434" s="407">
        <f t="shared" si="358"/>
        <v>73.655671034794395</v>
      </c>
      <c r="H434" s="407">
        <f t="shared" si="358"/>
        <v>0.47712125471966244</v>
      </c>
      <c r="I434" s="407">
        <f t="shared" si="358"/>
        <v>64.587633491878307</v>
      </c>
      <c r="J434" s="407">
        <f t="shared" si="358"/>
        <v>86.669679168549479</v>
      </c>
      <c r="K434" s="407">
        <f t="shared" si="358"/>
        <v>51.43</v>
      </c>
      <c r="L434" s="407">
        <f t="shared" si="358"/>
        <v>8.8164515423320928</v>
      </c>
      <c r="M434" s="407">
        <f t="shared" si="358"/>
        <v>1.7853298350107671</v>
      </c>
      <c r="N434" s="407">
        <f t="shared" si="358"/>
        <v>1.9410142437055697</v>
      </c>
      <c r="O434" s="407">
        <f t="shared" si="358"/>
        <v>1.8052286987360189</v>
      </c>
      <c r="P434" s="407">
        <f t="shared" si="358"/>
        <v>60.994125621328507</v>
      </c>
      <c r="Q434" s="407" t="str">
        <f t="shared" si="358"/>
        <v>-</v>
      </c>
      <c r="R434" s="407" t="str">
        <f t="shared" si="358"/>
        <v>-</v>
      </c>
      <c r="S434" s="407">
        <f t="shared" si="358"/>
        <v>27.196083763937992</v>
      </c>
      <c r="T434" s="407">
        <f t="shared" si="358"/>
        <v>0.75496774182309434</v>
      </c>
      <c r="U434" s="407">
        <f t="shared" si="358"/>
        <v>81.067694150856994</v>
      </c>
      <c r="V434" s="407">
        <f t="shared" si="358"/>
        <v>9.0354188938678096E-3</v>
      </c>
      <c r="W434" s="407">
        <f t="shared" si="358"/>
        <v>47.730124353900003</v>
      </c>
      <c r="X434" s="407" t="str">
        <f t="shared" si="358"/>
        <v>-</v>
      </c>
      <c r="Y434" s="407">
        <f t="shared" si="358"/>
        <v>931.32</v>
      </c>
      <c r="Z434" s="407">
        <f t="shared" si="358"/>
        <v>3.64</v>
      </c>
      <c r="AA434" s="407">
        <f t="shared" si="358"/>
        <v>9.7157695772756986E-2</v>
      </c>
      <c r="AB434" s="407">
        <f t="shared" si="358"/>
        <v>1.65</v>
      </c>
      <c r="AC434" s="407">
        <f t="shared" si="358"/>
        <v>9803.2900000000009</v>
      </c>
      <c r="AD434" s="407">
        <f t="shared" si="358"/>
        <v>0.83790815750328262</v>
      </c>
      <c r="AE434" s="407">
        <f t="shared" si="358"/>
        <v>29.550827423167846</v>
      </c>
      <c r="AF434" s="407">
        <f t="shared" si="358"/>
        <v>11.4</v>
      </c>
      <c r="AG434" s="407">
        <f t="shared" si="358"/>
        <v>18.190000000000001</v>
      </c>
      <c r="AH434" s="407" t="str">
        <f t="shared" si="358"/>
        <v>-</v>
      </c>
      <c r="AI434" s="407">
        <f t="shared" si="358"/>
        <v>123.50424288800863</v>
      </c>
      <c r="AJ434" s="407">
        <f t="shared" si="358"/>
        <v>1.9001329326171192</v>
      </c>
      <c r="AK434" s="407">
        <f t="shared" si="358"/>
        <v>22.99</v>
      </c>
      <c r="AL434" s="407">
        <f t="shared" si="358"/>
        <v>12.59</v>
      </c>
      <c r="AM434" s="407">
        <f t="shared" si="358"/>
        <v>7.6</v>
      </c>
      <c r="AN434" s="407">
        <f t="shared" si="358"/>
        <v>69.98</v>
      </c>
      <c r="AO434" s="407">
        <f t="shared" si="358"/>
        <v>0.40064315902399183</v>
      </c>
      <c r="AP434" s="407">
        <f t="shared" si="358"/>
        <v>64.61</v>
      </c>
      <c r="AQ434" s="407">
        <f t="shared" si="358"/>
        <v>55.106707317073166</v>
      </c>
      <c r="AR434" s="407">
        <f t="shared" si="358"/>
        <v>3.67</v>
      </c>
      <c r="AS434" s="407">
        <f t="shared" si="358"/>
        <v>0.17797275176497784</v>
      </c>
      <c r="AT434" s="407">
        <f t="shared" si="358"/>
        <v>73.148439209923055</v>
      </c>
      <c r="AU434" s="327"/>
    </row>
    <row r="435" spans="1:47">
      <c r="A435" s="325" t="str">
        <f>'TQoL Indexes'!B195</f>
        <v>Trbovlje</v>
      </c>
      <c r="B435" s="326">
        <f>'TQoL Indexes'!C195</f>
        <v>129</v>
      </c>
      <c r="C435" s="407">
        <f t="shared" ref="C435:AT435" si="359">IF(C$19&lt;&gt;"yes",C217,C871)</f>
        <v>93.600640551860053</v>
      </c>
      <c r="D435" s="407">
        <f t="shared" si="359"/>
        <v>66.7</v>
      </c>
      <c r="E435" s="407">
        <f t="shared" si="359"/>
        <v>227.8</v>
      </c>
      <c r="F435" s="407">
        <f t="shared" si="359"/>
        <v>93.502525409989403</v>
      </c>
      <c r="G435" s="407">
        <f t="shared" si="359"/>
        <v>95.454262019080872</v>
      </c>
      <c r="H435" s="407">
        <f t="shared" si="359"/>
        <v>0.47712125471966244</v>
      </c>
      <c r="I435" s="407">
        <f t="shared" si="359"/>
        <v>91.224739742804644</v>
      </c>
      <c r="J435" s="407">
        <f t="shared" si="359"/>
        <v>97.343642825964963</v>
      </c>
      <c r="K435" s="407">
        <f t="shared" si="359"/>
        <v>72.95</v>
      </c>
      <c r="L435" s="407">
        <f t="shared" si="359"/>
        <v>1.4107883817427387</v>
      </c>
      <c r="M435" s="407">
        <f t="shared" si="359"/>
        <v>1.5658478186735176</v>
      </c>
      <c r="N435" s="407">
        <f t="shared" si="359"/>
        <v>1.8027737252919758</v>
      </c>
      <c r="O435" s="407">
        <f t="shared" si="359"/>
        <v>1.6956100911702261</v>
      </c>
      <c r="P435" s="407">
        <f t="shared" si="359"/>
        <v>88.894431626862882</v>
      </c>
      <c r="Q435" s="407" t="str">
        <f t="shared" si="359"/>
        <v>-</v>
      </c>
      <c r="R435" s="407" t="str">
        <f t="shared" si="359"/>
        <v>-</v>
      </c>
      <c r="S435" s="407">
        <f t="shared" si="359"/>
        <v>37.413481324437235</v>
      </c>
      <c r="T435" s="407">
        <f t="shared" si="359"/>
        <v>0.55873017294335514</v>
      </c>
      <c r="U435" s="407">
        <f t="shared" si="359"/>
        <v>67.773918965746802</v>
      </c>
      <c r="V435" s="407">
        <f t="shared" si="359"/>
        <v>7.3777082672880773E-2</v>
      </c>
      <c r="W435" s="407">
        <f t="shared" si="359"/>
        <v>45.889187288800002</v>
      </c>
      <c r="X435" s="407" t="str">
        <f t="shared" si="359"/>
        <v>-</v>
      </c>
      <c r="Y435" s="407">
        <f t="shared" si="359"/>
        <v>1014.88</v>
      </c>
      <c r="Z435" s="407">
        <f t="shared" si="359"/>
        <v>6.3</v>
      </c>
      <c r="AA435" s="407">
        <f t="shared" si="359"/>
        <v>3.0407706529142747E-2</v>
      </c>
      <c r="AB435" s="407">
        <f t="shared" si="359"/>
        <v>1.89</v>
      </c>
      <c r="AC435" s="407">
        <f t="shared" si="359"/>
        <v>10101.120000000001</v>
      </c>
      <c r="AD435" s="407">
        <f t="shared" si="359"/>
        <v>1.135663096078263</v>
      </c>
      <c r="AE435" s="407">
        <f t="shared" si="359"/>
        <v>25.423166279455696</v>
      </c>
      <c r="AF435" s="407">
        <f t="shared" si="359"/>
        <v>15.4</v>
      </c>
      <c r="AG435" s="407">
        <f t="shared" si="359"/>
        <v>27.42</v>
      </c>
      <c r="AH435" s="407" t="str">
        <f t="shared" si="359"/>
        <v>-</v>
      </c>
      <c r="AI435" s="407">
        <f t="shared" si="359"/>
        <v>0</v>
      </c>
      <c r="AJ435" s="407">
        <f t="shared" si="359"/>
        <v>2.1067624161715055</v>
      </c>
      <c r="AK435" s="407">
        <f t="shared" si="359"/>
        <v>18.97</v>
      </c>
      <c r="AL435" s="407">
        <f t="shared" si="359"/>
        <v>16.079999999999998</v>
      </c>
      <c r="AM435" s="407">
        <f t="shared" si="359"/>
        <v>7.2</v>
      </c>
      <c r="AN435" s="407">
        <f t="shared" si="359"/>
        <v>60.14</v>
      </c>
      <c r="AO435" s="407">
        <f t="shared" si="359"/>
        <v>0.38377202330876287</v>
      </c>
      <c r="AP435" s="407">
        <f t="shared" si="359"/>
        <v>75.680000000000007</v>
      </c>
      <c r="AQ435" s="407">
        <f t="shared" si="359"/>
        <v>45.875797345846472</v>
      </c>
      <c r="AR435" s="407">
        <f t="shared" si="359"/>
        <v>3.55</v>
      </c>
      <c r="AS435" s="407">
        <f t="shared" si="359"/>
        <v>0.71394209888227178</v>
      </c>
      <c r="AT435" s="407">
        <f t="shared" si="359"/>
        <v>64.444682109379769</v>
      </c>
      <c r="AU435" s="327"/>
    </row>
    <row r="436" spans="1:47">
      <c r="A436" s="325" t="str">
        <f>'TQoL Indexes'!B196</f>
        <v>Trebnje</v>
      </c>
      <c r="B436" s="326">
        <f>'TQoL Indexes'!C196</f>
        <v>130</v>
      </c>
      <c r="C436" s="407">
        <f t="shared" ref="C436:AT436" si="360">IF(C$19&lt;&gt;"yes",C218,C872)</f>
        <v>59.9</v>
      </c>
      <c r="D436" s="407">
        <f t="shared" si="360"/>
        <v>95.5</v>
      </c>
      <c r="E436" s="407">
        <f t="shared" si="360"/>
        <v>250.2</v>
      </c>
      <c r="F436" s="407">
        <f t="shared" si="360"/>
        <v>75.022130421953378</v>
      </c>
      <c r="G436" s="407">
        <f t="shared" si="360"/>
        <v>80.761286515196218</v>
      </c>
      <c r="H436" s="407">
        <f t="shared" si="360"/>
        <v>0.3010299956639812</v>
      </c>
      <c r="I436" s="407">
        <f t="shared" si="360"/>
        <v>55.292151052351649</v>
      </c>
      <c r="J436" s="407">
        <f t="shared" si="360"/>
        <v>97.927117143700201</v>
      </c>
      <c r="K436" s="407">
        <f t="shared" si="360"/>
        <v>76.94</v>
      </c>
      <c r="L436" s="407">
        <f t="shared" si="360"/>
        <v>8.6701570680628262</v>
      </c>
      <c r="M436" s="407">
        <f t="shared" si="360"/>
        <v>1.5751878449276611</v>
      </c>
      <c r="N436" s="407">
        <f t="shared" si="360"/>
        <v>1.9057958803678685</v>
      </c>
      <c r="O436" s="407">
        <f t="shared" si="360"/>
        <v>1.3117176896395717</v>
      </c>
      <c r="P436" s="407">
        <f t="shared" si="360"/>
        <v>46.200944231336678</v>
      </c>
      <c r="Q436" s="407" t="str">
        <f t="shared" si="360"/>
        <v>-</v>
      </c>
      <c r="R436" s="407" t="str">
        <f t="shared" si="360"/>
        <v>-</v>
      </c>
      <c r="S436" s="407">
        <f t="shared" si="360"/>
        <v>30.726686126901217</v>
      </c>
      <c r="T436" s="407">
        <f t="shared" si="360"/>
        <v>0.51801350678376179</v>
      </c>
      <c r="U436" s="407">
        <f t="shared" si="360"/>
        <v>54.390375265328402</v>
      </c>
      <c r="V436" s="407">
        <f t="shared" si="360"/>
        <v>-4.3377674663844415E-2</v>
      </c>
      <c r="W436" s="407">
        <f t="shared" si="360"/>
        <v>15.6891665367</v>
      </c>
      <c r="X436" s="407" t="str">
        <f t="shared" si="360"/>
        <v>-</v>
      </c>
      <c r="Y436" s="407">
        <f t="shared" si="360"/>
        <v>1043.25</v>
      </c>
      <c r="Z436" s="407">
        <f t="shared" si="360"/>
        <v>5.72</v>
      </c>
      <c r="AA436" s="407">
        <f t="shared" si="360"/>
        <v>5.5931390827251903E-2</v>
      </c>
      <c r="AB436" s="407">
        <f t="shared" si="360"/>
        <v>1.38</v>
      </c>
      <c r="AC436" s="407">
        <f t="shared" si="360"/>
        <v>10808.42</v>
      </c>
      <c r="AD436" s="407">
        <f t="shared" si="360"/>
        <v>0.74393080185340077</v>
      </c>
      <c r="AE436" s="407">
        <f t="shared" si="360"/>
        <v>29.469180371707449</v>
      </c>
      <c r="AF436" s="407">
        <f t="shared" si="360"/>
        <v>9.6999999999999993</v>
      </c>
      <c r="AG436" s="407">
        <f t="shared" si="360"/>
        <v>21.62</v>
      </c>
      <c r="AH436" s="407" t="str">
        <f t="shared" si="360"/>
        <v>-</v>
      </c>
      <c r="AI436" s="407">
        <f t="shared" si="360"/>
        <v>0</v>
      </c>
      <c r="AJ436" s="407">
        <f t="shared" si="360"/>
        <v>2.0981444543740873</v>
      </c>
      <c r="AK436" s="407">
        <f t="shared" si="360"/>
        <v>27.29</v>
      </c>
      <c r="AL436" s="407">
        <f t="shared" si="360"/>
        <v>13.18</v>
      </c>
      <c r="AM436" s="407">
        <f t="shared" si="360"/>
        <v>7.6</v>
      </c>
      <c r="AN436" s="407">
        <f t="shared" si="360"/>
        <v>65.52</v>
      </c>
      <c r="AO436" s="407">
        <f t="shared" si="360"/>
        <v>0.24265882485557949</v>
      </c>
      <c r="AP436" s="407">
        <f t="shared" si="360"/>
        <v>74.84</v>
      </c>
      <c r="AQ436" s="407">
        <f t="shared" si="360"/>
        <v>53.260523804474602</v>
      </c>
      <c r="AR436" s="407">
        <f t="shared" si="360"/>
        <v>3.57</v>
      </c>
      <c r="AS436" s="407">
        <f t="shared" si="360"/>
        <v>0.90187844877809242</v>
      </c>
      <c r="AT436" s="407">
        <f t="shared" si="360"/>
        <v>53.662354597700848</v>
      </c>
      <c r="AU436" s="327"/>
    </row>
    <row r="437" spans="1:47">
      <c r="A437" s="325" t="str">
        <f>'TQoL Indexes'!B197</f>
        <v>Trnovska vas</v>
      </c>
      <c r="B437" s="326">
        <f>'TQoL Indexes'!C197</f>
        <v>185</v>
      </c>
      <c r="C437" s="407">
        <f t="shared" ref="C437:AT437" si="361">IF(C$19&lt;&gt;"yes",C219,C873)</f>
        <v>72.046109510086453</v>
      </c>
      <c r="D437" s="407">
        <f t="shared" si="361"/>
        <v>86.2</v>
      </c>
      <c r="E437" s="407">
        <f t="shared" si="361"/>
        <v>521.4</v>
      </c>
      <c r="F437" s="407">
        <f t="shared" si="361"/>
        <v>14.203316510454217</v>
      </c>
      <c r="G437" s="407">
        <f t="shared" si="361"/>
        <v>65.465032444124006</v>
      </c>
      <c r="H437" s="407">
        <f t="shared" si="361"/>
        <v>0</v>
      </c>
      <c r="I437" s="407">
        <f t="shared" si="361"/>
        <v>56.74891146589259</v>
      </c>
      <c r="J437" s="407">
        <f t="shared" si="361"/>
        <v>99.711607786589767</v>
      </c>
      <c r="K437" s="407">
        <f t="shared" si="361"/>
        <v>86.8</v>
      </c>
      <c r="L437" s="407">
        <f t="shared" si="361"/>
        <v>0</v>
      </c>
      <c r="M437" s="407">
        <f t="shared" si="361"/>
        <v>1.0170333392987803</v>
      </c>
      <c r="N437" s="407">
        <f t="shared" si="361"/>
        <v>1.4533183400470377</v>
      </c>
      <c r="O437" s="407">
        <f t="shared" si="361"/>
        <v>1.2694444444444444</v>
      </c>
      <c r="P437" s="407">
        <f t="shared" si="361"/>
        <v>83.417447728911327</v>
      </c>
      <c r="Q437" s="407" t="str">
        <f t="shared" si="361"/>
        <v>-</v>
      </c>
      <c r="R437" s="407" t="str">
        <f t="shared" si="361"/>
        <v>-</v>
      </c>
      <c r="S437" s="407">
        <f t="shared" si="361"/>
        <v>148.14814814814815</v>
      </c>
      <c r="T437" s="407">
        <f t="shared" si="361"/>
        <v>0.50416335202959572</v>
      </c>
      <c r="U437" s="407">
        <f t="shared" si="361"/>
        <v>26.094568953844899</v>
      </c>
      <c r="V437" s="407">
        <f t="shared" si="361"/>
        <v>-0.17589969046214121</v>
      </c>
      <c r="W437" s="407">
        <f t="shared" si="361"/>
        <v>0</v>
      </c>
      <c r="X437" s="407" t="str">
        <f t="shared" si="361"/>
        <v>-</v>
      </c>
      <c r="Y437" s="407">
        <f t="shared" si="361"/>
        <v>1355.67</v>
      </c>
      <c r="Z437" s="407">
        <f t="shared" si="361"/>
        <v>5.66</v>
      </c>
      <c r="AA437" s="407">
        <f t="shared" si="361"/>
        <v>0</v>
      </c>
      <c r="AB437" s="407">
        <f t="shared" si="361"/>
        <v>0.28999999999999998</v>
      </c>
      <c r="AC437" s="407">
        <f t="shared" si="361"/>
        <v>8498.83</v>
      </c>
      <c r="AD437" s="407">
        <f t="shared" si="361"/>
        <v>0.80165106622635462</v>
      </c>
      <c r="AE437" s="407">
        <f t="shared" si="361"/>
        <v>17.906683480453971</v>
      </c>
      <c r="AF437" s="407">
        <f t="shared" si="361"/>
        <v>16.5</v>
      </c>
      <c r="AG437" s="407">
        <f t="shared" si="361"/>
        <v>18.27</v>
      </c>
      <c r="AH437" s="407" t="str">
        <f t="shared" si="361"/>
        <v>-</v>
      </c>
      <c r="AI437" s="407">
        <f t="shared" si="361"/>
        <v>22.139130594277329</v>
      </c>
      <c r="AJ437" s="407">
        <f t="shared" si="361"/>
        <v>1.9728997268122761</v>
      </c>
      <c r="AK437" s="407">
        <f t="shared" si="361"/>
        <v>89.09</v>
      </c>
      <c r="AL437" s="407">
        <f t="shared" si="361"/>
        <v>16.37</v>
      </c>
      <c r="AM437" s="407">
        <f t="shared" si="361"/>
        <v>7.3</v>
      </c>
      <c r="AN437" s="407">
        <f t="shared" si="361"/>
        <v>59.09</v>
      </c>
      <c r="AO437" s="407">
        <f t="shared" si="361"/>
        <v>0.44371696267546362</v>
      </c>
      <c r="AP437" s="407">
        <f t="shared" si="361"/>
        <v>75.23</v>
      </c>
      <c r="AQ437" s="407">
        <f t="shared" si="361"/>
        <v>54.803293687099732</v>
      </c>
      <c r="AR437" s="407">
        <f t="shared" si="361"/>
        <v>3.57</v>
      </c>
      <c r="AS437" s="407">
        <f t="shared" si="361"/>
        <v>1.0400279403867625</v>
      </c>
      <c r="AT437" s="407">
        <f t="shared" si="361"/>
        <v>24.323528246743418</v>
      </c>
      <c r="AU437" s="327"/>
    </row>
    <row r="438" spans="1:47">
      <c r="A438" s="325" t="str">
        <f>'TQoL Indexes'!B198</f>
        <v>Trzin</v>
      </c>
      <c r="B438" s="326">
        <f>'TQoL Indexes'!C198</f>
        <v>186</v>
      </c>
      <c r="C438" s="407">
        <f t="shared" ref="C438:AT438" si="362">IF(C$19&lt;&gt;"yes",C220,C874)</f>
        <v>99.778614124418866</v>
      </c>
      <c r="D438" s="407">
        <f t="shared" si="362"/>
        <v>104.1</v>
      </c>
      <c r="E438" s="407">
        <f t="shared" si="362"/>
        <v>572.20000000000005</v>
      </c>
      <c r="F438" s="407">
        <f t="shared" si="362"/>
        <v>100</v>
      </c>
      <c r="G438" s="407">
        <f t="shared" si="362"/>
        <v>100</v>
      </c>
      <c r="H438" s="407">
        <f t="shared" si="362"/>
        <v>0.6020599913279624</v>
      </c>
      <c r="I438" s="407">
        <f t="shared" si="362"/>
        <v>100</v>
      </c>
      <c r="J438" s="407">
        <f t="shared" si="362"/>
        <v>100</v>
      </c>
      <c r="K438" s="407">
        <f t="shared" si="362"/>
        <v>96.92</v>
      </c>
      <c r="L438" s="407">
        <f t="shared" si="362"/>
        <v>0</v>
      </c>
      <c r="M438" s="407">
        <f t="shared" si="362"/>
        <v>1.3926969532596658</v>
      </c>
      <c r="N438" s="407">
        <f t="shared" si="362"/>
        <v>2.5314789170422549</v>
      </c>
      <c r="O438" s="407">
        <f t="shared" si="362"/>
        <v>6.0470603206922888</v>
      </c>
      <c r="P438" s="407">
        <f t="shared" si="362"/>
        <v>100</v>
      </c>
      <c r="Q438" s="407" t="str">
        <f t="shared" si="362"/>
        <v>-</v>
      </c>
      <c r="R438" s="407" t="str">
        <f t="shared" si="362"/>
        <v>-</v>
      </c>
      <c r="S438" s="407">
        <f t="shared" si="362"/>
        <v>127.45347947998981</v>
      </c>
      <c r="T438" s="407">
        <f t="shared" si="362"/>
        <v>0.85513624073850902</v>
      </c>
      <c r="U438" s="407">
        <f t="shared" si="362"/>
        <v>46.571636075237002</v>
      </c>
      <c r="V438" s="407">
        <f t="shared" si="362"/>
        <v>0.39530590155862716</v>
      </c>
      <c r="W438" s="407">
        <f t="shared" si="362"/>
        <v>42.9011059248</v>
      </c>
      <c r="X438" s="407" t="str">
        <f t="shared" si="362"/>
        <v>-</v>
      </c>
      <c r="Y438" s="407">
        <f t="shared" si="362"/>
        <v>675.39</v>
      </c>
      <c r="Z438" s="407">
        <f t="shared" si="362"/>
        <v>4.42</v>
      </c>
      <c r="AA438" s="407">
        <f t="shared" si="362"/>
        <v>5.1562338867691029E-2</v>
      </c>
      <c r="AB438" s="407">
        <f t="shared" si="362"/>
        <v>1.85</v>
      </c>
      <c r="AC438" s="407">
        <f t="shared" si="362"/>
        <v>13069.2</v>
      </c>
      <c r="AD438" s="407">
        <f t="shared" si="362"/>
        <v>0.80178833924347881</v>
      </c>
      <c r="AE438" s="407">
        <f t="shared" si="362"/>
        <v>48.667672197083959</v>
      </c>
      <c r="AF438" s="407">
        <f t="shared" si="362"/>
        <v>9.8000000000000007</v>
      </c>
      <c r="AG438" s="407">
        <f t="shared" si="362"/>
        <v>24.54</v>
      </c>
      <c r="AH438" s="407" t="str">
        <f t="shared" si="362"/>
        <v>-</v>
      </c>
      <c r="AI438" s="407">
        <f t="shared" si="362"/>
        <v>0</v>
      </c>
      <c r="AJ438" s="407">
        <f t="shared" si="362"/>
        <v>1.9743011116334694</v>
      </c>
      <c r="AK438" s="407">
        <f t="shared" si="362"/>
        <v>0</v>
      </c>
      <c r="AL438" s="407">
        <f t="shared" si="362"/>
        <v>12.87</v>
      </c>
      <c r="AM438" s="407">
        <f t="shared" si="362"/>
        <v>7.5</v>
      </c>
      <c r="AN438" s="407">
        <f t="shared" si="362"/>
        <v>75.58</v>
      </c>
      <c r="AO438" s="407">
        <f t="shared" si="362"/>
        <v>1.1632368395806769</v>
      </c>
      <c r="AP438" s="407">
        <f t="shared" si="362"/>
        <v>60.58</v>
      </c>
      <c r="AQ438" s="407">
        <f t="shared" si="362"/>
        <v>58.841360727517674</v>
      </c>
      <c r="AR438" s="407">
        <f t="shared" si="362"/>
        <v>3.69</v>
      </c>
      <c r="AS438" s="407">
        <f t="shared" si="362"/>
        <v>0.90334183067832674</v>
      </c>
      <c r="AT438" s="407">
        <f t="shared" si="362"/>
        <v>44.650813643981024</v>
      </c>
      <c r="AU438" s="327"/>
    </row>
    <row r="439" spans="1:47">
      <c r="A439" s="325" t="str">
        <f>'TQoL Indexes'!B199</f>
        <v>Tržič</v>
      </c>
      <c r="B439" s="326">
        <f>'TQoL Indexes'!C199</f>
        <v>131</v>
      </c>
      <c r="C439" s="407">
        <f t="shared" ref="C439:AT439" si="363">IF(C$19&lt;&gt;"yes",C221,C875)</f>
        <v>70.7</v>
      </c>
      <c r="D439" s="407">
        <f t="shared" si="363"/>
        <v>82.5</v>
      </c>
      <c r="E439" s="407">
        <f t="shared" si="363"/>
        <v>338.29999999999995</v>
      </c>
      <c r="F439" s="407">
        <f t="shared" si="363"/>
        <v>89.97972398456406</v>
      </c>
      <c r="G439" s="407">
        <f t="shared" si="363"/>
        <v>95.225325397344491</v>
      </c>
      <c r="H439" s="407">
        <f t="shared" si="363"/>
        <v>0.3010299956639812</v>
      </c>
      <c r="I439" s="407">
        <f t="shared" si="363"/>
        <v>77.830499538684592</v>
      </c>
      <c r="J439" s="407">
        <f t="shared" si="363"/>
        <v>59.565700830662571</v>
      </c>
      <c r="K439" s="407">
        <f t="shared" si="363"/>
        <v>65.459999999999994</v>
      </c>
      <c r="L439" s="407">
        <f t="shared" si="363"/>
        <v>1.4348206474190726</v>
      </c>
      <c r="M439" s="407">
        <f t="shared" si="363"/>
        <v>1.5224442335063197</v>
      </c>
      <c r="N439" s="407">
        <f t="shared" si="363"/>
        <v>1.7143297597452329</v>
      </c>
      <c r="O439" s="407">
        <f t="shared" si="363"/>
        <v>1.0573885222955408</v>
      </c>
      <c r="P439" s="407">
        <f t="shared" si="363"/>
        <v>68.912289881614228</v>
      </c>
      <c r="Q439" s="407" t="str">
        <f t="shared" si="363"/>
        <v>-</v>
      </c>
      <c r="R439" s="407" t="str">
        <f t="shared" si="363"/>
        <v>-</v>
      </c>
      <c r="S439" s="407">
        <f t="shared" si="363"/>
        <v>107.49798441279225</v>
      </c>
      <c r="T439" s="407">
        <f t="shared" si="363"/>
        <v>0.62634016149953675</v>
      </c>
      <c r="U439" s="407">
        <f t="shared" si="363"/>
        <v>80.381730932286658</v>
      </c>
      <c r="V439" s="407">
        <f t="shared" si="363"/>
        <v>-0.27585934866822431</v>
      </c>
      <c r="W439" s="407">
        <f t="shared" si="363"/>
        <v>83.438497502399997</v>
      </c>
      <c r="X439" s="407" t="str">
        <f t="shared" si="363"/>
        <v>-</v>
      </c>
      <c r="Y439" s="407">
        <f t="shared" si="363"/>
        <v>871.97</v>
      </c>
      <c r="Z439" s="407">
        <f t="shared" si="363"/>
        <v>5.42</v>
      </c>
      <c r="AA439" s="407">
        <f t="shared" si="363"/>
        <v>2.6716894428191668E-2</v>
      </c>
      <c r="AB439" s="407">
        <f t="shared" si="363"/>
        <v>1.34</v>
      </c>
      <c r="AC439" s="407">
        <f t="shared" si="363"/>
        <v>10346.870000000001</v>
      </c>
      <c r="AD439" s="407">
        <f t="shared" si="363"/>
        <v>0.84930117372736058</v>
      </c>
      <c r="AE439" s="407">
        <f t="shared" si="363"/>
        <v>27.180054040776223</v>
      </c>
      <c r="AF439" s="407">
        <f t="shared" si="363"/>
        <v>9.1999999999999993</v>
      </c>
      <c r="AG439" s="407">
        <f t="shared" si="363"/>
        <v>18.7</v>
      </c>
      <c r="AH439" s="407" t="str">
        <f t="shared" si="363"/>
        <v>-</v>
      </c>
      <c r="AI439" s="407">
        <f t="shared" si="363"/>
        <v>722.90518702651514</v>
      </c>
      <c r="AJ439" s="407">
        <f t="shared" si="363"/>
        <v>2.0588789699507752</v>
      </c>
      <c r="AK439" s="407">
        <f t="shared" si="363"/>
        <v>12.46</v>
      </c>
      <c r="AL439" s="407">
        <f t="shared" si="363"/>
        <v>12.73</v>
      </c>
      <c r="AM439" s="407">
        <f t="shared" si="363"/>
        <v>7.6</v>
      </c>
      <c r="AN439" s="407">
        <f t="shared" si="363"/>
        <v>65.010000000000005</v>
      </c>
      <c r="AO439" s="407">
        <f t="shared" si="363"/>
        <v>0.32721324226603643</v>
      </c>
      <c r="AP439" s="407">
        <f t="shared" si="363"/>
        <v>77.25</v>
      </c>
      <c r="AQ439" s="407">
        <f t="shared" si="363"/>
        <v>48.867955709800029</v>
      </c>
      <c r="AR439" s="407">
        <f t="shared" si="363"/>
        <v>3.78</v>
      </c>
      <c r="AS439" s="407">
        <f t="shared" si="363"/>
        <v>4.9182096193614744E-2</v>
      </c>
      <c r="AT439" s="407">
        <f t="shared" si="363"/>
        <v>72.666777804466037</v>
      </c>
      <c r="AU439" s="327"/>
    </row>
    <row r="440" spans="1:47">
      <c r="A440" s="325" t="str">
        <f>'TQoL Indexes'!B200</f>
        <v>Turnišče</v>
      </c>
      <c r="B440" s="326">
        <f>'TQoL Indexes'!C200</f>
        <v>132</v>
      </c>
      <c r="C440" s="407">
        <f t="shared" ref="C440:AT440" si="364">IF(C$19&lt;&gt;"yes",C222,C876)</f>
        <v>98.385093167701868</v>
      </c>
      <c r="D440" s="407">
        <f t="shared" si="364"/>
        <v>106.4</v>
      </c>
      <c r="E440" s="407">
        <f t="shared" si="364"/>
        <v>416.1</v>
      </c>
      <c r="F440" s="407">
        <f t="shared" si="364"/>
        <v>0</v>
      </c>
      <c r="G440" s="407">
        <f t="shared" si="364"/>
        <v>99.246467817896388</v>
      </c>
      <c r="H440" s="407">
        <f t="shared" si="364"/>
        <v>0.3010299956639812</v>
      </c>
      <c r="I440" s="407">
        <f t="shared" si="364"/>
        <v>80.261927034611787</v>
      </c>
      <c r="J440" s="407">
        <f t="shared" si="364"/>
        <v>100</v>
      </c>
      <c r="K440" s="407">
        <f t="shared" si="364"/>
        <v>0.85</v>
      </c>
      <c r="L440" s="407">
        <f t="shared" si="364"/>
        <v>0</v>
      </c>
      <c r="M440" s="407">
        <f t="shared" si="364"/>
        <v>1.4183012913197455</v>
      </c>
      <c r="N440" s="407">
        <f t="shared" si="364"/>
        <v>1.7930916001765802</v>
      </c>
      <c r="O440" s="407">
        <f t="shared" si="364"/>
        <v>1.0560288130284998</v>
      </c>
      <c r="P440" s="407">
        <f t="shared" si="364"/>
        <v>78.021978021978029</v>
      </c>
      <c r="Q440" s="407" t="str">
        <f t="shared" si="364"/>
        <v>-</v>
      </c>
      <c r="R440" s="407" t="str">
        <f t="shared" si="364"/>
        <v>-</v>
      </c>
      <c r="S440" s="407">
        <f t="shared" si="364"/>
        <v>0</v>
      </c>
      <c r="T440" s="407">
        <f t="shared" si="364"/>
        <v>0.56514872926682469</v>
      </c>
      <c r="U440" s="407">
        <f t="shared" si="364"/>
        <v>13.590412199614999</v>
      </c>
      <c r="V440" s="407">
        <f t="shared" si="364"/>
        <v>0.1465972307747192</v>
      </c>
      <c r="W440" s="407">
        <f t="shared" si="364"/>
        <v>34.425929183500003</v>
      </c>
      <c r="X440" s="407" t="str">
        <f t="shared" si="364"/>
        <v>-</v>
      </c>
      <c r="Y440" s="407">
        <f t="shared" si="364"/>
        <v>1014.39</v>
      </c>
      <c r="Z440" s="407">
        <f t="shared" si="364"/>
        <v>6.51</v>
      </c>
      <c r="AA440" s="407">
        <f t="shared" si="364"/>
        <v>4.3734009752640444E-3</v>
      </c>
      <c r="AB440" s="407">
        <f t="shared" si="364"/>
        <v>1.4</v>
      </c>
      <c r="AC440" s="407">
        <f t="shared" si="364"/>
        <v>8634.36</v>
      </c>
      <c r="AD440" s="407">
        <f t="shared" si="364"/>
        <v>1.0751262108944522</v>
      </c>
      <c r="AE440" s="407">
        <f t="shared" si="364"/>
        <v>20.140388768898486</v>
      </c>
      <c r="AF440" s="407">
        <f t="shared" si="364"/>
        <v>15.1</v>
      </c>
      <c r="AG440" s="407">
        <f t="shared" si="364"/>
        <v>19.86</v>
      </c>
      <c r="AH440" s="407" t="str">
        <f t="shared" si="364"/>
        <v>-</v>
      </c>
      <c r="AI440" s="407">
        <f t="shared" si="364"/>
        <v>0</v>
      </c>
      <c r="AJ440" s="407">
        <f t="shared" si="364"/>
        <v>2.0166073937421616</v>
      </c>
      <c r="AK440" s="407">
        <f t="shared" si="364"/>
        <v>0</v>
      </c>
      <c r="AL440" s="407">
        <f t="shared" si="364"/>
        <v>17.07</v>
      </c>
      <c r="AM440" s="407">
        <f t="shared" si="364"/>
        <v>6.9</v>
      </c>
      <c r="AN440" s="407">
        <f t="shared" si="364"/>
        <v>58.38</v>
      </c>
      <c r="AO440" s="407">
        <f t="shared" si="364"/>
        <v>0.31951798866635717</v>
      </c>
      <c r="AP440" s="407">
        <f t="shared" si="364"/>
        <v>74.739999999999995</v>
      </c>
      <c r="AQ440" s="407">
        <f t="shared" si="364"/>
        <v>50.329428989751101</v>
      </c>
      <c r="AR440" s="407">
        <f t="shared" si="364"/>
        <v>3.72</v>
      </c>
      <c r="AS440" s="407">
        <f t="shared" si="364"/>
        <v>0.94697620144979255</v>
      </c>
      <c r="AT440" s="407">
        <f t="shared" si="364"/>
        <v>11.815968357164341</v>
      </c>
      <c r="AU440" s="327"/>
    </row>
    <row r="441" spans="1:47">
      <c r="A441" s="325" t="str">
        <f>'TQoL Indexes'!B201</f>
        <v>Velenje</v>
      </c>
      <c r="B441" s="326">
        <f>'TQoL Indexes'!C201</f>
        <v>133</v>
      </c>
      <c r="C441" s="407">
        <f t="shared" ref="C441:AT441" si="365">IF(C$19&lt;&gt;"yes",C223,C877)</f>
        <v>95.469924812030072</v>
      </c>
      <c r="D441" s="407">
        <f t="shared" si="365"/>
        <v>76.900000000000006</v>
      </c>
      <c r="E441" s="407">
        <f t="shared" si="365"/>
        <v>388.9</v>
      </c>
      <c r="F441" s="407">
        <f t="shared" si="365"/>
        <v>94.152250137645254</v>
      </c>
      <c r="G441" s="407">
        <f t="shared" si="365"/>
        <v>97.522385464661383</v>
      </c>
      <c r="H441" s="407">
        <f t="shared" si="365"/>
        <v>0.47712125471966244</v>
      </c>
      <c r="I441" s="407">
        <f t="shared" si="365"/>
        <v>91.347753743760393</v>
      </c>
      <c r="J441" s="407">
        <f t="shared" si="365"/>
        <v>98.174389289750494</v>
      </c>
      <c r="K441" s="407">
        <f t="shared" si="365"/>
        <v>74.77</v>
      </c>
      <c r="L441" s="407">
        <f t="shared" si="365"/>
        <v>0</v>
      </c>
      <c r="M441" s="407">
        <f t="shared" si="365"/>
        <v>1.7752462597402365</v>
      </c>
      <c r="N441" s="407">
        <f t="shared" si="365"/>
        <v>2.0530784434834195</v>
      </c>
      <c r="O441" s="407">
        <f t="shared" si="365"/>
        <v>3.2537546822046495</v>
      </c>
      <c r="P441" s="407">
        <f t="shared" si="365"/>
        <v>88.032107566142173</v>
      </c>
      <c r="Q441" s="407" t="str">
        <f t="shared" si="365"/>
        <v>-</v>
      </c>
      <c r="R441" s="407" t="str">
        <f t="shared" si="365"/>
        <v>-</v>
      </c>
      <c r="S441" s="407">
        <f t="shared" si="365"/>
        <v>29.845400823733062</v>
      </c>
      <c r="T441" s="407">
        <f t="shared" si="365"/>
        <v>0.44054812689767153</v>
      </c>
      <c r="U441" s="407">
        <f t="shared" si="365"/>
        <v>54.873115947929001</v>
      </c>
      <c r="V441" s="407">
        <f t="shared" si="365"/>
        <v>-0.2171442521176665</v>
      </c>
      <c r="W441" s="407">
        <f t="shared" si="365"/>
        <v>29.0287862365</v>
      </c>
      <c r="X441" s="407" t="str">
        <f t="shared" si="365"/>
        <v>-</v>
      </c>
      <c r="Y441" s="407">
        <f t="shared" si="365"/>
        <v>915.87</v>
      </c>
      <c r="Z441" s="407">
        <f t="shared" si="365"/>
        <v>6.05</v>
      </c>
      <c r="AA441" s="407">
        <f t="shared" si="365"/>
        <v>2.423434612704856E-2</v>
      </c>
      <c r="AB441" s="407">
        <f t="shared" si="365"/>
        <v>1.28</v>
      </c>
      <c r="AC441" s="407">
        <f t="shared" si="365"/>
        <v>10079.11</v>
      </c>
      <c r="AD441" s="407">
        <f t="shared" si="365"/>
        <v>0.99817980163919662</v>
      </c>
      <c r="AE441" s="407">
        <f t="shared" si="365"/>
        <v>26.457838786252452</v>
      </c>
      <c r="AF441" s="407">
        <f t="shared" si="365"/>
        <v>12.4</v>
      </c>
      <c r="AG441" s="407">
        <f t="shared" si="365"/>
        <v>26.08</v>
      </c>
      <c r="AH441" s="407" t="str">
        <f t="shared" si="365"/>
        <v>-</v>
      </c>
      <c r="AI441" s="407">
        <f t="shared" si="365"/>
        <v>15.945829363754967</v>
      </c>
      <c r="AJ441" s="407">
        <f t="shared" si="365"/>
        <v>1.7014763778564292</v>
      </c>
      <c r="AK441" s="407">
        <f t="shared" si="365"/>
        <v>14.35</v>
      </c>
      <c r="AL441" s="407">
        <f t="shared" si="365"/>
        <v>15.04</v>
      </c>
      <c r="AM441" s="407">
        <f t="shared" si="365"/>
        <v>7.3</v>
      </c>
      <c r="AN441" s="407">
        <f t="shared" si="365"/>
        <v>64.28</v>
      </c>
      <c r="AO441" s="407">
        <f t="shared" si="365"/>
        <v>0.42442125335254272</v>
      </c>
      <c r="AP441" s="407">
        <f t="shared" si="365"/>
        <v>68.23</v>
      </c>
      <c r="AQ441" s="407">
        <f t="shared" si="365"/>
        <v>48.88541416085318</v>
      </c>
      <c r="AR441" s="407">
        <f t="shared" si="365"/>
        <v>3.58</v>
      </c>
      <c r="AS441" s="407">
        <f t="shared" si="365"/>
        <v>0.3900673855721522</v>
      </c>
      <c r="AT441" s="407">
        <f t="shared" si="365"/>
        <v>51.622492248405592</v>
      </c>
      <c r="AU441" s="327"/>
    </row>
    <row r="442" spans="1:47">
      <c r="A442" s="325" t="str">
        <f>'TQoL Indexes'!B202</f>
        <v>Velika Polana</v>
      </c>
      <c r="B442" s="326">
        <f>'TQoL Indexes'!C202</f>
        <v>187</v>
      </c>
      <c r="C442" s="407">
        <f t="shared" ref="C442:AT442" si="366">IF(C$19&lt;&gt;"yes",C224,C878)</f>
        <v>98.4</v>
      </c>
      <c r="D442" s="407">
        <f t="shared" si="366"/>
        <v>111.7</v>
      </c>
      <c r="E442" s="407">
        <f t="shared" si="366"/>
        <v>416.1</v>
      </c>
      <c r="F442" s="407">
        <f t="shared" si="366"/>
        <v>0</v>
      </c>
      <c r="G442" s="407">
        <f t="shared" si="366"/>
        <v>100</v>
      </c>
      <c r="H442" s="407">
        <f t="shared" si="366"/>
        <v>0.3010299956639812</v>
      </c>
      <c r="I442" s="407">
        <f t="shared" si="366"/>
        <v>0</v>
      </c>
      <c r="J442" s="407">
        <f t="shared" si="366"/>
        <v>100</v>
      </c>
      <c r="K442" s="407">
        <f t="shared" si="366"/>
        <v>88.68</v>
      </c>
      <c r="L442" s="407">
        <f t="shared" si="366"/>
        <v>0</v>
      </c>
      <c r="M442" s="407">
        <f t="shared" si="366"/>
        <v>1.1492191126553799</v>
      </c>
      <c r="N442" s="407">
        <f t="shared" si="366"/>
        <v>1.5092025223311027</v>
      </c>
      <c r="O442" s="407">
        <f t="shared" si="366"/>
        <v>8.8209920920201301E-2</v>
      </c>
      <c r="P442" s="407">
        <f t="shared" si="366"/>
        <v>97.771387491013655</v>
      </c>
      <c r="Q442" s="407" t="str">
        <f t="shared" si="366"/>
        <v>-</v>
      </c>
      <c r="R442" s="407" t="str">
        <f t="shared" si="366"/>
        <v>-</v>
      </c>
      <c r="S442" s="407">
        <f t="shared" si="366"/>
        <v>70.821529745042497</v>
      </c>
      <c r="T442" s="407">
        <f t="shared" si="366"/>
        <v>0.56514872926682469</v>
      </c>
      <c r="U442" s="407">
        <f t="shared" si="366"/>
        <v>43.178285455645003</v>
      </c>
      <c r="V442" s="407">
        <f t="shared" si="366"/>
        <v>0.50374920605571272</v>
      </c>
      <c r="W442" s="407">
        <f t="shared" si="366"/>
        <v>100.001400496</v>
      </c>
      <c r="X442" s="407" t="str">
        <f t="shared" si="366"/>
        <v>-</v>
      </c>
      <c r="Y442" s="407">
        <f t="shared" si="366"/>
        <v>1119.67</v>
      </c>
      <c r="Z442" s="407">
        <f t="shared" si="366"/>
        <v>5.98</v>
      </c>
      <c r="AA442" s="407">
        <f t="shared" si="366"/>
        <v>0.14841786555340075</v>
      </c>
      <c r="AB442" s="407">
        <f t="shared" si="366"/>
        <v>1.04</v>
      </c>
      <c r="AC442" s="407">
        <f t="shared" si="366"/>
        <v>8773.36</v>
      </c>
      <c r="AD442" s="407">
        <f t="shared" si="366"/>
        <v>1.047222228818949</v>
      </c>
      <c r="AE442" s="407">
        <f t="shared" si="366"/>
        <v>19.59544879898862</v>
      </c>
      <c r="AF442" s="407">
        <f t="shared" si="366"/>
        <v>15.1</v>
      </c>
      <c r="AG442" s="407">
        <f t="shared" si="366"/>
        <v>16.84</v>
      </c>
      <c r="AH442" s="407" t="str">
        <f t="shared" si="366"/>
        <v>-</v>
      </c>
      <c r="AI442" s="407">
        <f t="shared" si="366"/>
        <v>0</v>
      </c>
      <c r="AJ442" s="407">
        <f t="shared" si="366"/>
        <v>1.9157068811446756</v>
      </c>
      <c r="AK442" s="407">
        <f t="shared" si="366"/>
        <v>0</v>
      </c>
      <c r="AL442" s="407">
        <f t="shared" si="366"/>
        <v>16.100000000000001</v>
      </c>
      <c r="AM442" s="407">
        <f t="shared" si="366"/>
        <v>6.9</v>
      </c>
      <c r="AN442" s="407">
        <f t="shared" si="366"/>
        <v>57.28</v>
      </c>
      <c r="AO442" s="407">
        <f t="shared" si="366"/>
        <v>0.31951798866635717</v>
      </c>
      <c r="AP442" s="407">
        <f t="shared" si="366"/>
        <v>78.290000000000006</v>
      </c>
      <c r="AQ442" s="407">
        <f t="shared" si="366"/>
        <v>46.57190635451505</v>
      </c>
      <c r="AR442" s="407">
        <f t="shared" si="366"/>
        <v>3.72</v>
      </c>
      <c r="AS442" s="407">
        <f t="shared" si="366"/>
        <v>1.4269562258995907</v>
      </c>
      <c r="AT442" s="407">
        <f t="shared" si="366"/>
        <v>33.845934311946735</v>
      </c>
      <c r="AU442" s="327"/>
    </row>
    <row r="443" spans="1:47">
      <c r="A443" s="325" t="str">
        <f>'TQoL Indexes'!B203</f>
        <v>Velike Lašče</v>
      </c>
      <c r="B443" s="326">
        <f>'TQoL Indexes'!C203</f>
        <v>134</v>
      </c>
      <c r="C443" s="407">
        <f t="shared" ref="C443:AT443" si="367">IF(C$19&lt;&gt;"yes",C225,C879)</f>
        <v>0</v>
      </c>
      <c r="D443" s="407">
        <f t="shared" si="367"/>
        <v>100.1</v>
      </c>
      <c r="E443" s="407">
        <f t="shared" si="367"/>
        <v>572.20000000000005</v>
      </c>
      <c r="F443" s="407">
        <f t="shared" si="367"/>
        <v>0</v>
      </c>
      <c r="G443" s="407">
        <f t="shared" si="367"/>
        <v>79.074358411932451</v>
      </c>
      <c r="H443" s="407">
        <f t="shared" si="367"/>
        <v>0.3010299956639812</v>
      </c>
      <c r="I443" s="407">
        <f t="shared" si="367"/>
        <v>51.547564861174337</v>
      </c>
      <c r="J443" s="407">
        <f t="shared" si="367"/>
        <v>88.637859179644664</v>
      </c>
      <c r="K443" s="407">
        <f t="shared" si="367"/>
        <v>94.53</v>
      </c>
      <c r="L443" s="407">
        <f t="shared" si="367"/>
        <v>0</v>
      </c>
      <c r="M443" s="407">
        <f t="shared" si="367"/>
        <v>1.3324384599156054</v>
      </c>
      <c r="N443" s="407">
        <f t="shared" si="367"/>
        <v>1.5763413502057928</v>
      </c>
      <c r="O443" s="407">
        <f t="shared" si="367"/>
        <v>0.37821203953279425</v>
      </c>
      <c r="P443" s="407">
        <f t="shared" si="367"/>
        <v>56.021057249396797</v>
      </c>
      <c r="Q443" s="407" t="str">
        <f t="shared" si="367"/>
        <v>-</v>
      </c>
      <c r="R443" s="407" t="str">
        <f t="shared" si="367"/>
        <v>-</v>
      </c>
      <c r="S443" s="407">
        <f t="shared" si="367"/>
        <v>91.261692904403375</v>
      </c>
      <c r="T443" s="407">
        <f t="shared" si="367"/>
        <v>0.85266682862716758</v>
      </c>
      <c r="U443" s="407">
        <f t="shared" si="367"/>
        <v>71.84533559603878</v>
      </c>
      <c r="V443" s="407">
        <f t="shared" si="367"/>
        <v>-5.2263928791048971E-2</v>
      </c>
      <c r="W443" s="407">
        <f t="shared" si="367"/>
        <v>100.002273135</v>
      </c>
      <c r="X443" s="407" t="str">
        <f t="shared" si="367"/>
        <v>-</v>
      </c>
      <c r="Y443" s="407">
        <f t="shared" si="367"/>
        <v>848.19</v>
      </c>
      <c r="Z443" s="407">
        <f t="shared" si="367"/>
        <v>5.1100000000000003</v>
      </c>
      <c r="AA443" s="407">
        <f t="shared" si="367"/>
        <v>9.3490709360757276E-2</v>
      </c>
      <c r="AB443" s="407">
        <f t="shared" si="367"/>
        <v>1.73</v>
      </c>
      <c r="AC443" s="407">
        <f t="shared" si="367"/>
        <v>10439.82</v>
      </c>
      <c r="AD443" s="407">
        <f t="shared" si="367"/>
        <v>0.78159409522351642</v>
      </c>
      <c r="AE443" s="407">
        <f t="shared" si="367"/>
        <v>33.670033670033675</v>
      </c>
      <c r="AF443" s="407">
        <f t="shared" si="367"/>
        <v>9.8000000000000007</v>
      </c>
      <c r="AG443" s="407">
        <f t="shared" si="367"/>
        <v>19.239999999999998</v>
      </c>
      <c r="AH443" s="407" t="str">
        <f t="shared" si="367"/>
        <v>-</v>
      </c>
      <c r="AI443" s="407">
        <f t="shared" si="367"/>
        <v>7.8251857872735719</v>
      </c>
      <c r="AJ443" s="407">
        <f t="shared" si="367"/>
        <v>1.8849747742023366</v>
      </c>
      <c r="AK443" s="407">
        <f t="shared" si="367"/>
        <v>4.96</v>
      </c>
      <c r="AL443" s="407">
        <f t="shared" si="367"/>
        <v>13.03</v>
      </c>
      <c r="AM443" s="407">
        <f t="shared" si="367"/>
        <v>7.5</v>
      </c>
      <c r="AN443" s="407">
        <f t="shared" si="367"/>
        <v>67.239999999999995</v>
      </c>
      <c r="AO443" s="407">
        <f t="shared" si="367"/>
        <v>1.1632368395806769</v>
      </c>
      <c r="AP443" s="407">
        <f t="shared" si="367"/>
        <v>56.78</v>
      </c>
      <c r="AQ443" s="407">
        <f t="shared" si="367"/>
        <v>56.754385964912281</v>
      </c>
      <c r="AR443" s="407">
        <f t="shared" si="367"/>
        <v>3.69</v>
      </c>
      <c r="AS443" s="407">
        <f t="shared" si="367"/>
        <v>-5.939511328932294E-2</v>
      </c>
      <c r="AT443" s="407">
        <f t="shared" si="367"/>
        <v>69.70184239034559</v>
      </c>
      <c r="AU443" s="327"/>
    </row>
    <row r="444" spans="1:47">
      <c r="A444" s="325" t="str">
        <f>'TQoL Indexes'!B204</f>
        <v>Veržej</v>
      </c>
      <c r="B444" s="326">
        <f>'TQoL Indexes'!C204</f>
        <v>188</v>
      </c>
      <c r="C444" s="407">
        <f t="shared" ref="C444:AT444" si="368">IF(C$19&lt;&gt;"yes",C226,C880)</f>
        <v>99.1</v>
      </c>
      <c r="D444" s="407">
        <f t="shared" si="368"/>
        <v>107.8</v>
      </c>
      <c r="E444" s="407">
        <f t="shared" si="368"/>
        <v>416.1</v>
      </c>
      <c r="F444" s="407">
        <f t="shared" si="368"/>
        <v>3.0058651026392962</v>
      </c>
      <c r="G444" s="407">
        <f t="shared" si="368"/>
        <v>100</v>
      </c>
      <c r="H444" s="407">
        <f t="shared" si="368"/>
        <v>0.3010299956639812</v>
      </c>
      <c r="I444" s="407">
        <f t="shared" si="368"/>
        <v>73.732021196063585</v>
      </c>
      <c r="J444" s="407">
        <f t="shared" si="368"/>
        <v>100</v>
      </c>
      <c r="K444" s="407">
        <f t="shared" si="368"/>
        <v>29.18</v>
      </c>
      <c r="L444" s="407">
        <f t="shared" si="368"/>
        <v>0</v>
      </c>
      <c r="M444" s="407">
        <f t="shared" si="368"/>
        <v>1.307496037913213</v>
      </c>
      <c r="N444" s="407">
        <f t="shared" si="368"/>
        <v>1.75815462196739</v>
      </c>
      <c r="O444" s="407">
        <f t="shared" si="368"/>
        <v>0.56190476190476191</v>
      </c>
      <c r="P444" s="407">
        <f t="shared" si="368"/>
        <v>98.533724340175951</v>
      </c>
      <c r="Q444" s="407" t="str">
        <f t="shared" si="368"/>
        <v>-</v>
      </c>
      <c r="R444" s="407" t="str">
        <f t="shared" si="368"/>
        <v>-</v>
      </c>
      <c r="S444" s="407">
        <f t="shared" si="368"/>
        <v>77.519379844961236</v>
      </c>
      <c r="T444" s="407">
        <f t="shared" si="368"/>
        <v>0.31352287884726487</v>
      </c>
      <c r="U444" s="407">
        <f t="shared" si="368"/>
        <v>27.587160058205999</v>
      </c>
      <c r="V444" s="407">
        <f t="shared" si="368"/>
        <v>-0.56112011635047632</v>
      </c>
      <c r="W444" s="407">
        <f t="shared" si="368"/>
        <v>33.564176015699999</v>
      </c>
      <c r="X444" s="407" t="str">
        <f t="shared" si="368"/>
        <v>-</v>
      </c>
      <c r="Y444" s="407">
        <f t="shared" si="368"/>
        <v>771.58</v>
      </c>
      <c r="Z444" s="407">
        <f t="shared" si="368"/>
        <v>4.93</v>
      </c>
      <c r="AA444" s="407">
        <f t="shared" si="368"/>
        <v>7.7130736598534505E-2</v>
      </c>
      <c r="AB444" s="407">
        <f t="shared" si="368"/>
        <v>0.18</v>
      </c>
      <c r="AC444" s="407">
        <f t="shared" si="368"/>
        <v>9091.85</v>
      </c>
      <c r="AD444" s="407">
        <f t="shared" si="368"/>
        <v>0.88425459331548284</v>
      </c>
      <c r="AE444" s="407">
        <f t="shared" si="368"/>
        <v>27.754532775453278</v>
      </c>
      <c r="AF444" s="407">
        <f t="shared" si="368"/>
        <v>15.1</v>
      </c>
      <c r="AG444" s="407">
        <f t="shared" si="368"/>
        <v>18.38</v>
      </c>
      <c r="AH444" s="407" t="str">
        <f t="shared" si="368"/>
        <v>-</v>
      </c>
      <c r="AI444" s="407">
        <f t="shared" si="368"/>
        <v>162.47145833333332</v>
      </c>
      <c r="AJ444" s="407">
        <f t="shared" si="368"/>
        <v>2.1285384497296129</v>
      </c>
      <c r="AK444" s="407">
        <f t="shared" si="368"/>
        <v>26.8</v>
      </c>
      <c r="AL444" s="407">
        <f t="shared" si="368"/>
        <v>13.74</v>
      </c>
      <c r="AM444" s="407">
        <f t="shared" si="368"/>
        <v>6.9</v>
      </c>
      <c r="AN444" s="407">
        <f t="shared" si="368"/>
        <v>62.86</v>
      </c>
      <c r="AO444" s="407">
        <f t="shared" si="368"/>
        <v>0.31951798866635717</v>
      </c>
      <c r="AP444" s="407">
        <f t="shared" si="368"/>
        <v>78.69</v>
      </c>
      <c r="AQ444" s="407">
        <f t="shared" si="368"/>
        <v>59.355416293643692</v>
      </c>
      <c r="AR444" s="407">
        <f t="shared" si="368"/>
        <v>3.72</v>
      </c>
      <c r="AS444" s="407">
        <f t="shared" si="368"/>
        <v>0.26251819661603187</v>
      </c>
      <c r="AT444" s="407">
        <f t="shared" si="368"/>
        <v>23.622513994775066</v>
      </c>
      <c r="AU444" s="327"/>
    </row>
    <row r="445" spans="1:47">
      <c r="A445" s="325" t="str">
        <f>'TQoL Indexes'!B205</f>
        <v>Videm</v>
      </c>
      <c r="B445" s="326">
        <f>'TQoL Indexes'!C205</f>
        <v>135</v>
      </c>
      <c r="C445" s="407">
        <f t="shared" ref="C445:AT445" si="369">IF(C$19&lt;&gt;"yes",C227,C881)</f>
        <v>24.286600496277917</v>
      </c>
      <c r="D445" s="407">
        <f t="shared" si="369"/>
        <v>83.3</v>
      </c>
      <c r="E445" s="407">
        <f t="shared" si="369"/>
        <v>521.4</v>
      </c>
      <c r="F445" s="407">
        <f t="shared" si="369"/>
        <v>5.7800421644413218</v>
      </c>
      <c r="G445" s="407">
        <f t="shared" si="369"/>
        <v>83.345045678144771</v>
      </c>
      <c r="H445" s="407">
        <f t="shared" si="369"/>
        <v>0.3010299956639812</v>
      </c>
      <c r="I445" s="407">
        <f t="shared" si="369"/>
        <v>77.470494979742824</v>
      </c>
      <c r="J445" s="407">
        <f t="shared" si="369"/>
        <v>69.290231904427273</v>
      </c>
      <c r="K445" s="407">
        <f t="shared" si="369"/>
        <v>11.65</v>
      </c>
      <c r="L445" s="407">
        <f t="shared" si="369"/>
        <v>18.95017793594306</v>
      </c>
      <c r="M445" s="407">
        <f t="shared" si="369"/>
        <v>1.0899051114393981</v>
      </c>
      <c r="N445" s="407">
        <f t="shared" si="369"/>
        <v>1.3944516808262162</v>
      </c>
      <c r="O445" s="407">
        <f t="shared" si="369"/>
        <v>0.63482394366197181</v>
      </c>
      <c r="P445" s="407">
        <f t="shared" si="369"/>
        <v>38.562895291637382</v>
      </c>
      <c r="Q445" s="407" t="str">
        <f t="shared" si="369"/>
        <v>-</v>
      </c>
      <c r="R445" s="407" t="str">
        <f t="shared" si="369"/>
        <v>-</v>
      </c>
      <c r="S445" s="407">
        <f t="shared" si="369"/>
        <v>89.493466976910682</v>
      </c>
      <c r="T445" s="407">
        <f t="shared" si="369"/>
        <v>0.50416335202959572</v>
      </c>
      <c r="U445" s="407">
        <f t="shared" si="369"/>
        <v>39.693346586028824</v>
      </c>
      <c r="V445" s="407">
        <f t="shared" si="369"/>
        <v>0.46045799285558714</v>
      </c>
      <c r="W445" s="407">
        <f t="shared" si="369"/>
        <v>48.590877075999998</v>
      </c>
      <c r="X445" s="407" t="str">
        <f t="shared" si="369"/>
        <v>-</v>
      </c>
      <c r="Y445" s="407">
        <f t="shared" si="369"/>
        <v>1185.29</v>
      </c>
      <c r="Z445" s="407">
        <f t="shared" si="369"/>
        <v>5.34</v>
      </c>
      <c r="AA445" s="407">
        <f t="shared" si="369"/>
        <v>1.79600926740782E-2</v>
      </c>
      <c r="AB445" s="407">
        <f t="shared" si="369"/>
        <v>0.63</v>
      </c>
      <c r="AC445" s="407">
        <f t="shared" si="369"/>
        <v>9377.42</v>
      </c>
      <c r="AD445" s="407">
        <f t="shared" si="369"/>
        <v>0.90792229833871885</v>
      </c>
      <c r="AE445" s="407">
        <f t="shared" si="369"/>
        <v>18.39513325608343</v>
      </c>
      <c r="AF445" s="407">
        <f t="shared" si="369"/>
        <v>16.5</v>
      </c>
      <c r="AG445" s="407">
        <f t="shared" si="369"/>
        <v>17.53</v>
      </c>
      <c r="AH445" s="407" t="str">
        <f t="shared" si="369"/>
        <v>-</v>
      </c>
      <c r="AI445" s="407">
        <f t="shared" si="369"/>
        <v>21.183966163793105</v>
      </c>
      <c r="AJ445" s="407">
        <f t="shared" si="369"/>
        <v>1.6835671770919518</v>
      </c>
      <c r="AK445" s="407">
        <f t="shared" si="369"/>
        <v>37.19</v>
      </c>
      <c r="AL445" s="407">
        <f t="shared" si="369"/>
        <v>16.239999999999998</v>
      </c>
      <c r="AM445" s="407">
        <f t="shared" si="369"/>
        <v>7.3</v>
      </c>
      <c r="AN445" s="407">
        <f t="shared" si="369"/>
        <v>54.4</v>
      </c>
      <c r="AO445" s="407">
        <f t="shared" si="369"/>
        <v>0.44371696267546362</v>
      </c>
      <c r="AP445" s="407">
        <f t="shared" si="369"/>
        <v>65.13</v>
      </c>
      <c r="AQ445" s="407">
        <f t="shared" si="369"/>
        <v>50.60922541340296</v>
      </c>
      <c r="AR445" s="407">
        <f t="shared" si="369"/>
        <v>3.57</v>
      </c>
      <c r="AS445" s="407">
        <f t="shared" si="369"/>
        <v>0.56394051770755271</v>
      </c>
      <c r="AT445" s="407">
        <f t="shared" si="369"/>
        <v>32.228748965080307</v>
      </c>
      <c r="AU445" s="327"/>
    </row>
    <row r="446" spans="1:47">
      <c r="A446" s="325" t="str">
        <f>'TQoL Indexes'!B206</f>
        <v>Vipava</v>
      </c>
      <c r="B446" s="326">
        <f>'TQoL Indexes'!C206</f>
        <v>136</v>
      </c>
      <c r="C446" s="407">
        <f t="shared" ref="C446:AT446" si="370">IF(C$19&lt;&gt;"yes",C228,C882)</f>
        <v>67.03861140630535</v>
      </c>
      <c r="D446" s="407">
        <f t="shared" si="370"/>
        <v>101.4</v>
      </c>
      <c r="E446" s="407">
        <f t="shared" si="370"/>
        <v>527.9</v>
      </c>
      <c r="F446" s="407">
        <f t="shared" si="370"/>
        <v>81.691832532601239</v>
      </c>
      <c r="G446" s="407">
        <f t="shared" si="370"/>
        <v>91.678105696636919</v>
      </c>
      <c r="H446" s="407">
        <f t="shared" si="370"/>
        <v>0.47712125471966244</v>
      </c>
      <c r="I446" s="407">
        <f t="shared" si="370"/>
        <v>55.272727272727273</v>
      </c>
      <c r="J446" s="407">
        <f t="shared" si="370"/>
        <v>98.129718599862741</v>
      </c>
      <c r="K446" s="407">
        <f t="shared" si="370"/>
        <v>61.77</v>
      </c>
      <c r="L446" s="407">
        <f t="shared" si="370"/>
        <v>0</v>
      </c>
      <c r="M446" s="407">
        <f t="shared" si="370"/>
        <v>1.4771212547196624</v>
      </c>
      <c r="N446" s="407">
        <f t="shared" si="370"/>
        <v>1.8609366207000937</v>
      </c>
      <c r="O446" s="407">
        <f t="shared" si="370"/>
        <v>0.95113656081901776</v>
      </c>
      <c r="P446" s="407">
        <f t="shared" si="370"/>
        <v>68.61702127659575</v>
      </c>
      <c r="Q446" s="407" t="str">
        <f t="shared" si="370"/>
        <v>-</v>
      </c>
      <c r="R446" s="407" t="str">
        <f t="shared" si="370"/>
        <v>-</v>
      </c>
      <c r="S446" s="407">
        <f t="shared" si="370"/>
        <v>53.248136315228969</v>
      </c>
      <c r="T446" s="407">
        <f t="shared" si="370"/>
        <v>0.60512642286061491</v>
      </c>
      <c r="U446" s="407">
        <f t="shared" si="370"/>
        <v>66.510236108834349</v>
      </c>
      <c r="V446" s="407">
        <f t="shared" si="370"/>
        <v>0.30626520297840742</v>
      </c>
      <c r="W446" s="407">
        <f t="shared" si="370"/>
        <v>76.602256886399999</v>
      </c>
      <c r="X446" s="407" t="str">
        <f t="shared" si="370"/>
        <v>-</v>
      </c>
      <c r="Y446" s="407">
        <f t="shared" si="370"/>
        <v>856.69</v>
      </c>
      <c r="Z446" s="407">
        <f t="shared" si="370"/>
        <v>4.67</v>
      </c>
      <c r="AA446" s="407">
        <f t="shared" si="370"/>
        <v>9.8023489992692808E-2</v>
      </c>
      <c r="AB446" s="407">
        <f t="shared" si="370"/>
        <v>1.18</v>
      </c>
      <c r="AC446" s="407">
        <f t="shared" si="370"/>
        <v>9829.7099999999991</v>
      </c>
      <c r="AD446" s="407">
        <f t="shared" si="370"/>
        <v>0.75489765043692136</v>
      </c>
      <c r="AE446" s="407">
        <f t="shared" si="370"/>
        <v>36.369615258138772</v>
      </c>
      <c r="AF446" s="407">
        <f t="shared" si="370"/>
        <v>11.4</v>
      </c>
      <c r="AG446" s="407">
        <f t="shared" si="370"/>
        <v>18.55</v>
      </c>
      <c r="AH446" s="407" t="str">
        <f t="shared" si="370"/>
        <v>-</v>
      </c>
      <c r="AI446" s="407">
        <f t="shared" si="370"/>
        <v>27.308689433220096</v>
      </c>
      <c r="AJ446" s="407">
        <f t="shared" si="370"/>
        <v>1.9524847226989961</v>
      </c>
      <c r="AK446" s="407">
        <f t="shared" si="370"/>
        <v>13.88</v>
      </c>
      <c r="AL446" s="407">
        <f t="shared" si="370"/>
        <v>13.83</v>
      </c>
      <c r="AM446" s="407">
        <f t="shared" si="370"/>
        <v>7.6</v>
      </c>
      <c r="AN446" s="407">
        <f t="shared" si="370"/>
        <v>72.34</v>
      </c>
      <c r="AO446" s="407">
        <f t="shared" si="370"/>
        <v>0.40064315902399183</v>
      </c>
      <c r="AP446" s="407">
        <f t="shared" si="370"/>
        <v>75.349999999999994</v>
      </c>
      <c r="AQ446" s="407">
        <f t="shared" si="370"/>
        <v>61.151570323167959</v>
      </c>
      <c r="AR446" s="407">
        <f t="shared" si="370"/>
        <v>3.67</v>
      </c>
      <c r="AS446" s="407">
        <f t="shared" si="370"/>
        <v>0.33444325350006426</v>
      </c>
      <c r="AT446" s="407">
        <f t="shared" si="370"/>
        <v>64.305655538240472</v>
      </c>
      <c r="AU446" s="327"/>
    </row>
    <row r="447" spans="1:47">
      <c r="A447" s="325" t="str">
        <f>'TQoL Indexes'!B207</f>
        <v>Vitanje</v>
      </c>
      <c r="B447" s="326">
        <f>'TQoL Indexes'!C207</f>
        <v>137</v>
      </c>
      <c r="C447" s="407">
        <f t="shared" ref="C447:AT447" si="371">IF(C$19&lt;&gt;"yes",C229,C883)</f>
        <v>87.3</v>
      </c>
      <c r="D447" s="407">
        <f t="shared" si="371"/>
        <v>85</v>
      </c>
      <c r="E447" s="407">
        <f t="shared" si="371"/>
        <v>388.9</v>
      </c>
      <c r="F447" s="407">
        <f t="shared" si="371"/>
        <v>0</v>
      </c>
      <c r="G447" s="407">
        <f t="shared" si="371"/>
        <v>72.478260869565219</v>
      </c>
      <c r="H447" s="407">
        <f t="shared" si="371"/>
        <v>0.3010299956639812</v>
      </c>
      <c r="I447" s="407">
        <f t="shared" si="371"/>
        <v>52.699784017278617</v>
      </c>
      <c r="J447" s="407">
        <f t="shared" si="371"/>
        <v>80.565217391304344</v>
      </c>
      <c r="K447" s="407">
        <f t="shared" si="371"/>
        <v>97.67</v>
      </c>
      <c r="L447" s="407">
        <f t="shared" si="371"/>
        <v>0</v>
      </c>
      <c r="M447" s="407">
        <f t="shared" si="371"/>
        <v>1.271841606536499</v>
      </c>
      <c r="N447" s="407">
        <f t="shared" si="371"/>
        <v>1.61066016308988</v>
      </c>
      <c r="O447" s="407">
        <f t="shared" si="371"/>
        <v>0.59723320158102766</v>
      </c>
      <c r="P447" s="407">
        <f t="shared" si="371"/>
        <v>55.043478260869563</v>
      </c>
      <c r="Q447" s="407" t="str">
        <f t="shared" si="371"/>
        <v>-</v>
      </c>
      <c r="R447" s="407" t="str">
        <f t="shared" si="371"/>
        <v>-</v>
      </c>
      <c r="S447" s="407">
        <f t="shared" si="371"/>
        <v>88.652482269503551</v>
      </c>
      <c r="T447" s="407">
        <f t="shared" si="371"/>
        <v>0.33349861636932909</v>
      </c>
      <c r="U447" s="407">
        <f t="shared" si="371"/>
        <v>68.279587410704892</v>
      </c>
      <c r="V447" s="407">
        <f t="shared" si="371"/>
        <v>-0.40278025133268319</v>
      </c>
      <c r="W447" s="407">
        <f t="shared" si="371"/>
        <v>83.360625862199996</v>
      </c>
      <c r="X447" s="407" t="str">
        <f t="shared" si="371"/>
        <v>-</v>
      </c>
      <c r="Y447" s="407">
        <f t="shared" si="371"/>
        <v>1084.5</v>
      </c>
      <c r="Z447" s="407">
        <f t="shared" si="371"/>
        <v>6.07</v>
      </c>
      <c r="AA447" s="407">
        <f t="shared" si="371"/>
        <v>4.4070336256665642E-2</v>
      </c>
      <c r="AB447" s="407">
        <f t="shared" si="371"/>
        <v>0.74</v>
      </c>
      <c r="AC447" s="407">
        <f t="shared" si="371"/>
        <v>8977.9699999999993</v>
      </c>
      <c r="AD447" s="407">
        <f t="shared" si="371"/>
        <v>0.82715546063545065</v>
      </c>
      <c r="AE447" s="407">
        <f t="shared" si="371"/>
        <v>19.952867242733699</v>
      </c>
      <c r="AF447" s="407">
        <f t="shared" si="371"/>
        <v>12.4</v>
      </c>
      <c r="AG447" s="407">
        <f t="shared" si="371"/>
        <v>17.77</v>
      </c>
      <c r="AH447" s="407" t="str">
        <f t="shared" si="371"/>
        <v>-</v>
      </c>
      <c r="AI447" s="407">
        <f t="shared" si="371"/>
        <v>0</v>
      </c>
      <c r="AJ447" s="407">
        <f t="shared" si="371"/>
        <v>1.9034401891808361</v>
      </c>
      <c r="AK447" s="407">
        <f t="shared" si="371"/>
        <v>101.33</v>
      </c>
      <c r="AL447" s="407">
        <f t="shared" si="371"/>
        <v>14.34</v>
      </c>
      <c r="AM447" s="407">
        <f t="shared" si="371"/>
        <v>7.3</v>
      </c>
      <c r="AN447" s="407">
        <f t="shared" si="371"/>
        <v>56.88</v>
      </c>
      <c r="AO447" s="407">
        <f t="shared" si="371"/>
        <v>0.42442125335254272</v>
      </c>
      <c r="AP447" s="407">
        <f t="shared" si="371"/>
        <v>69.510000000000005</v>
      </c>
      <c r="AQ447" s="407">
        <f t="shared" si="371"/>
        <v>47.535596933187293</v>
      </c>
      <c r="AR447" s="407">
        <f t="shared" si="371"/>
        <v>3.58</v>
      </c>
      <c r="AS447" s="407">
        <f t="shared" si="371"/>
        <v>9.5591518658950575E-2</v>
      </c>
      <c r="AT447" s="407">
        <f t="shared" si="371"/>
        <v>67.415897753743764</v>
      </c>
      <c r="AU447" s="327"/>
    </row>
    <row r="448" spans="1:47">
      <c r="A448" s="325" t="str">
        <f>'TQoL Indexes'!B208</f>
        <v>Vodice</v>
      </c>
      <c r="B448" s="326">
        <f>'TQoL Indexes'!C208</f>
        <v>138</v>
      </c>
      <c r="C448" s="407">
        <f t="shared" ref="C448:AT448" si="372">IF(C$19&lt;&gt;"yes",C230,C884)</f>
        <v>24.138678223185263</v>
      </c>
      <c r="D448" s="407">
        <f t="shared" si="372"/>
        <v>117.3</v>
      </c>
      <c r="E448" s="407">
        <f t="shared" si="372"/>
        <v>572.20000000000005</v>
      </c>
      <c r="F448" s="407">
        <f t="shared" si="372"/>
        <v>23.098591549295776</v>
      </c>
      <c r="G448" s="407">
        <f t="shared" si="372"/>
        <v>100</v>
      </c>
      <c r="H448" s="407">
        <f t="shared" si="372"/>
        <v>0.3010299956639812</v>
      </c>
      <c r="I448" s="407">
        <f t="shared" si="372"/>
        <v>95.830007980845963</v>
      </c>
      <c r="J448" s="407">
        <f t="shared" si="372"/>
        <v>100</v>
      </c>
      <c r="K448" s="407">
        <f t="shared" si="372"/>
        <v>32.020000000000003</v>
      </c>
      <c r="L448" s="407">
        <f t="shared" si="372"/>
        <v>0.12084592145015105</v>
      </c>
      <c r="M448" s="407">
        <f t="shared" si="372"/>
        <v>1.2764618041732441</v>
      </c>
      <c r="N448" s="407">
        <f t="shared" si="372"/>
        <v>1.6812412373755872</v>
      </c>
      <c r="O448" s="407">
        <f t="shared" si="372"/>
        <v>0.21267150928167877</v>
      </c>
      <c r="P448" s="407">
        <f t="shared" si="372"/>
        <v>80.523138832997986</v>
      </c>
      <c r="Q448" s="407" t="str">
        <f t="shared" si="372"/>
        <v>-</v>
      </c>
      <c r="R448" s="407" t="str">
        <f t="shared" si="372"/>
        <v>-</v>
      </c>
      <c r="S448" s="407">
        <f t="shared" si="372"/>
        <v>100.7252215954875</v>
      </c>
      <c r="T448" s="407">
        <f t="shared" si="372"/>
        <v>0.85266682862716758</v>
      </c>
      <c r="U448" s="407">
        <f t="shared" si="372"/>
        <v>48.209484627561999</v>
      </c>
      <c r="V448" s="407">
        <f t="shared" si="372"/>
        <v>-0.3916524151709373</v>
      </c>
      <c r="W448" s="407">
        <f t="shared" si="372"/>
        <v>25.8936361676</v>
      </c>
      <c r="X448" s="407" t="str">
        <f t="shared" si="372"/>
        <v>-</v>
      </c>
      <c r="Y448" s="407">
        <f t="shared" si="372"/>
        <v>886.48</v>
      </c>
      <c r="Z448" s="407">
        <f t="shared" si="372"/>
        <v>4.53</v>
      </c>
      <c r="AA448" s="407">
        <f t="shared" si="372"/>
        <v>0.10352181204579805</v>
      </c>
      <c r="AB448" s="407">
        <f t="shared" si="372"/>
        <v>2.1</v>
      </c>
      <c r="AC448" s="407">
        <f t="shared" si="372"/>
        <v>11467.93</v>
      </c>
      <c r="AD448" s="407">
        <f t="shared" si="372"/>
        <v>0.75296851308081814</v>
      </c>
      <c r="AE448" s="407">
        <f t="shared" si="372"/>
        <v>39.446870451237267</v>
      </c>
      <c r="AF448" s="407">
        <f t="shared" si="372"/>
        <v>9.8000000000000007</v>
      </c>
      <c r="AG448" s="407">
        <f t="shared" si="372"/>
        <v>20.76</v>
      </c>
      <c r="AH448" s="407" t="str">
        <f t="shared" si="372"/>
        <v>-</v>
      </c>
      <c r="AI448" s="407">
        <f t="shared" si="372"/>
        <v>0</v>
      </c>
      <c r="AJ448" s="407">
        <f t="shared" si="372"/>
        <v>2.238959345613333</v>
      </c>
      <c r="AK448" s="407">
        <f t="shared" si="372"/>
        <v>14.23</v>
      </c>
      <c r="AL448" s="407">
        <f t="shared" si="372"/>
        <v>10.53</v>
      </c>
      <c r="AM448" s="407">
        <f t="shared" si="372"/>
        <v>7.5</v>
      </c>
      <c r="AN448" s="407">
        <f t="shared" si="372"/>
        <v>69.28</v>
      </c>
      <c r="AO448" s="407">
        <f t="shared" si="372"/>
        <v>1.1632368395806769</v>
      </c>
      <c r="AP448" s="407">
        <f t="shared" si="372"/>
        <v>56.3</v>
      </c>
      <c r="AQ448" s="407">
        <f t="shared" si="372"/>
        <v>61.640562782054687</v>
      </c>
      <c r="AR448" s="407">
        <f t="shared" si="372"/>
        <v>3.69</v>
      </c>
      <c r="AS448" s="407">
        <f t="shared" si="372"/>
        <v>0.6172904246707831</v>
      </c>
      <c r="AT448" s="407">
        <f t="shared" si="372"/>
        <v>47.684869206455097</v>
      </c>
      <c r="AU448" s="327"/>
    </row>
    <row r="449" spans="1:47">
      <c r="A449" s="325" t="str">
        <f>'TQoL Indexes'!B209</f>
        <v>Vojnik</v>
      </c>
      <c r="B449" s="326">
        <f>'TQoL Indexes'!C209</f>
        <v>139</v>
      </c>
      <c r="C449" s="407">
        <f t="shared" ref="C449:AT449" si="373">IF(C$19&lt;&gt;"yes",C231,C885)</f>
        <v>73.818099954975239</v>
      </c>
      <c r="D449" s="407">
        <f t="shared" si="373"/>
        <v>89.8</v>
      </c>
      <c r="E449" s="407">
        <f t="shared" si="373"/>
        <v>388.9</v>
      </c>
      <c r="F449" s="407">
        <f t="shared" si="373"/>
        <v>1.1816999132697312</v>
      </c>
      <c r="G449" s="407">
        <f t="shared" si="373"/>
        <v>92.313529921942759</v>
      </c>
      <c r="H449" s="407">
        <f t="shared" si="373"/>
        <v>0.3010299956639812</v>
      </c>
      <c r="I449" s="407">
        <f t="shared" si="373"/>
        <v>63.211517165005539</v>
      </c>
      <c r="J449" s="407">
        <f t="shared" si="373"/>
        <v>95.967042497831741</v>
      </c>
      <c r="K449" s="407">
        <f t="shared" si="373"/>
        <v>19.72</v>
      </c>
      <c r="L449" s="407">
        <f t="shared" si="373"/>
        <v>0</v>
      </c>
      <c r="M449" s="407">
        <f t="shared" si="373"/>
        <v>1.3031960574204888</v>
      </c>
      <c r="N449" s="407">
        <f t="shared" si="373"/>
        <v>1.7387805584843692</v>
      </c>
      <c r="O449" s="407">
        <f t="shared" si="373"/>
        <v>0.95262806236080178</v>
      </c>
      <c r="P449" s="407">
        <f t="shared" si="373"/>
        <v>63.388985255854294</v>
      </c>
      <c r="Q449" s="407" t="str">
        <f t="shared" si="373"/>
        <v>-</v>
      </c>
      <c r="R449" s="407" t="str">
        <f t="shared" si="373"/>
        <v>-</v>
      </c>
      <c r="S449" s="407">
        <f t="shared" si="373"/>
        <v>11.304544426859598</v>
      </c>
      <c r="T449" s="407">
        <f t="shared" si="373"/>
        <v>0.4941989913280197</v>
      </c>
      <c r="U449" s="407">
        <f t="shared" si="373"/>
        <v>52.809347416058998</v>
      </c>
      <c r="V449" s="407">
        <f t="shared" si="373"/>
        <v>-8.4535959126526783E-2</v>
      </c>
      <c r="W449" s="407">
        <f t="shared" si="373"/>
        <v>11.8551437461</v>
      </c>
      <c r="X449" s="407" t="str">
        <f t="shared" si="373"/>
        <v>-</v>
      </c>
      <c r="Y449" s="407">
        <f t="shared" si="373"/>
        <v>929.85</v>
      </c>
      <c r="Z449" s="407">
        <f t="shared" si="373"/>
        <v>5.82</v>
      </c>
      <c r="AA449" s="407">
        <f t="shared" si="373"/>
        <v>1.4384184301676619E-2</v>
      </c>
      <c r="AB449" s="407">
        <f t="shared" si="373"/>
        <v>1.55</v>
      </c>
      <c r="AC449" s="407">
        <f t="shared" si="373"/>
        <v>9851.91</v>
      </c>
      <c r="AD449" s="407">
        <f t="shared" si="373"/>
        <v>0.87917425087680257</v>
      </c>
      <c r="AE449" s="407">
        <f t="shared" si="373"/>
        <v>28.556889883981274</v>
      </c>
      <c r="AF449" s="407">
        <f t="shared" si="373"/>
        <v>12.4</v>
      </c>
      <c r="AG449" s="407">
        <f t="shared" si="373"/>
        <v>22.16</v>
      </c>
      <c r="AH449" s="407" t="str">
        <f t="shared" si="373"/>
        <v>-</v>
      </c>
      <c r="AI449" s="407">
        <f t="shared" si="373"/>
        <v>78.745866772763449</v>
      </c>
      <c r="AJ449" s="407">
        <f t="shared" si="373"/>
        <v>1.9683858402123948</v>
      </c>
      <c r="AK449" s="407">
        <f t="shared" si="373"/>
        <v>27.58</v>
      </c>
      <c r="AL449" s="407">
        <f t="shared" si="373"/>
        <v>13.02</v>
      </c>
      <c r="AM449" s="407">
        <f t="shared" si="373"/>
        <v>7.3</v>
      </c>
      <c r="AN449" s="407">
        <f t="shared" si="373"/>
        <v>64.849999999999994</v>
      </c>
      <c r="AO449" s="407">
        <f t="shared" si="373"/>
        <v>0.42442125335254272</v>
      </c>
      <c r="AP449" s="407">
        <f t="shared" si="373"/>
        <v>59.75</v>
      </c>
      <c r="AQ449" s="407">
        <f t="shared" si="373"/>
        <v>50.724837774402879</v>
      </c>
      <c r="AR449" s="407">
        <f t="shared" si="373"/>
        <v>3.58</v>
      </c>
      <c r="AS449" s="407">
        <f t="shared" si="373"/>
        <v>0.21328321477403378</v>
      </c>
      <c r="AT449" s="407">
        <f t="shared" si="373"/>
        <v>51.230902999742518</v>
      </c>
      <c r="AU449" s="327"/>
    </row>
    <row r="450" spans="1:47">
      <c r="A450" s="325" t="str">
        <f>'TQoL Indexes'!B210</f>
        <v>Vransko</v>
      </c>
      <c r="B450" s="326">
        <f>'TQoL Indexes'!C210</f>
        <v>189</v>
      </c>
      <c r="C450" s="407">
        <f t="shared" ref="C450:AT450" si="374">IF(C$19&lt;&gt;"yes",C232,C886)</f>
        <v>63.548626577579803</v>
      </c>
      <c r="D450" s="407">
        <f t="shared" si="374"/>
        <v>94.7</v>
      </c>
      <c r="E450" s="407">
        <f t="shared" si="374"/>
        <v>388.9</v>
      </c>
      <c r="F450" s="407">
        <f t="shared" si="374"/>
        <v>89.305607129595245</v>
      </c>
      <c r="G450" s="407">
        <f t="shared" si="374"/>
        <v>88.97140735239509</v>
      </c>
      <c r="H450" s="407">
        <f t="shared" si="374"/>
        <v>0.3010299956639812</v>
      </c>
      <c r="I450" s="407">
        <f t="shared" si="374"/>
        <v>60.81849185297461</v>
      </c>
      <c r="J450" s="407">
        <f t="shared" si="374"/>
        <v>94.430003713330862</v>
      </c>
      <c r="K450" s="407">
        <f t="shared" si="374"/>
        <v>3.19</v>
      </c>
      <c r="L450" s="407">
        <f t="shared" si="374"/>
        <v>0</v>
      </c>
      <c r="M450" s="407">
        <f t="shared" si="374"/>
        <v>1.3053513694466237</v>
      </c>
      <c r="N450" s="407">
        <f t="shared" si="374"/>
        <v>1.7611758131557314</v>
      </c>
      <c r="O450" s="407">
        <f t="shared" si="374"/>
        <v>1.3556018168054504</v>
      </c>
      <c r="P450" s="407">
        <f t="shared" si="374"/>
        <v>68.808020794652805</v>
      </c>
      <c r="Q450" s="407" t="str">
        <f t="shared" si="374"/>
        <v>-</v>
      </c>
      <c r="R450" s="407" t="str">
        <f t="shared" si="374"/>
        <v>-</v>
      </c>
      <c r="S450" s="407">
        <f t="shared" si="374"/>
        <v>76.335877862595424</v>
      </c>
      <c r="T450" s="407">
        <f t="shared" si="374"/>
        <v>0.4232027795237025</v>
      </c>
      <c r="U450" s="407">
        <f t="shared" si="374"/>
        <v>67.542846219646265</v>
      </c>
      <c r="V450" s="407">
        <f t="shared" si="374"/>
        <v>-0.27838920978152482</v>
      </c>
      <c r="W450" s="407">
        <f t="shared" si="374"/>
        <v>10.5746589976</v>
      </c>
      <c r="X450" s="407" t="str">
        <f t="shared" si="374"/>
        <v>-</v>
      </c>
      <c r="Y450" s="407">
        <f t="shared" si="374"/>
        <v>1064</v>
      </c>
      <c r="Z450" s="407">
        <f t="shared" si="374"/>
        <v>5.15</v>
      </c>
      <c r="AA450" s="407">
        <f t="shared" si="374"/>
        <v>0.35046133455688944</v>
      </c>
      <c r="AB450" s="407">
        <f t="shared" si="374"/>
        <v>1.42</v>
      </c>
      <c r="AC450" s="407">
        <f t="shared" si="374"/>
        <v>9395.4699999999993</v>
      </c>
      <c r="AD450" s="407">
        <f t="shared" si="374"/>
        <v>0.8963991865313532</v>
      </c>
      <c r="AE450" s="407">
        <f t="shared" si="374"/>
        <v>29.073033707865171</v>
      </c>
      <c r="AF450" s="407">
        <f t="shared" si="374"/>
        <v>12.4</v>
      </c>
      <c r="AG450" s="407">
        <f t="shared" si="374"/>
        <v>17.03</v>
      </c>
      <c r="AH450" s="407" t="str">
        <f t="shared" si="374"/>
        <v>-</v>
      </c>
      <c r="AI450" s="407">
        <f t="shared" si="374"/>
        <v>162.33157914909927</v>
      </c>
      <c r="AJ450" s="407">
        <f t="shared" si="374"/>
        <v>1.9209704289656486</v>
      </c>
      <c r="AK450" s="407">
        <f t="shared" si="374"/>
        <v>7.96</v>
      </c>
      <c r="AL450" s="407">
        <f t="shared" si="374"/>
        <v>12.01</v>
      </c>
      <c r="AM450" s="407">
        <f t="shared" si="374"/>
        <v>7.3</v>
      </c>
      <c r="AN450" s="407">
        <f t="shared" si="374"/>
        <v>65.459999999999994</v>
      </c>
      <c r="AO450" s="407">
        <f t="shared" si="374"/>
        <v>0.42442125335254272</v>
      </c>
      <c r="AP450" s="407">
        <f t="shared" si="374"/>
        <v>71.41</v>
      </c>
      <c r="AQ450" s="407">
        <f t="shared" si="374"/>
        <v>59.584513692162425</v>
      </c>
      <c r="AR450" s="407">
        <f t="shared" si="374"/>
        <v>3.58</v>
      </c>
      <c r="AS450" s="407">
        <f t="shared" si="374"/>
        <v>0.51598503609006596</v>
      </c>
      <c r="AT450" s="407">
        <f t="shared" si="374"/>
        <v>65.416561858173509</v>
      </c>
      <c r="AU450" s="327"/>
    </row>
    <row r="451" spans="1:47">
      <c r="A451" s="325" t="str">
        <f>'TQoL Indexes'!B211</f>
        <v>Vrhnika</v>
      </c>
      <c r="B451" s="326">
        <f>'TQoL Indexes'!C211</f>
        <v>140</v>
      </c>
      <c r="C451" s="407">
        <f t="shared" ref="C451:AT451" si="375">IF(C$19&lt;&gt;"yes",C233,C887)</f>
        <v>73.301220295439947</v>
      </c>
      <c r="D451" s="407">
        <f t="shared" si="375"/>
        <v>91</v>
      </c>
      <c r="E451" s="407">
        <f t="shared" si="375"/>
        <v>572.20000000000005</v>
      </c>
      <c r="F451" s="407">
        <f t="shared" si="375"/>
        <v>87.346870280248368</v>
      </c>
      <c r="G451" s="407">
        <f t="shared" si="375"/>
        <v>89.545225709011575</v>
      </c>
      <c r="H451" s="407">
        <f t="shared" si="375"/>
        <v>0.3010299956639812</v>
      </c>
      <c r="I451" s="407">
        <f t="shared" si="375"/>
        <v>75.122172974201618</v>
      </c>
      <c r="J451" s="407">
        <f t="shared" si="375"/>
        <v>96.26894892879119</v>
      </c>
      <c r="K451" s="407">
        <f t="shared" si="375"/>
        <v>82.68</v>
      </c>
      <c r="L451" s="407">
        <f t="shared" si="375"/>
        <v>0.43809832873600524</v>
      </c>
      <c r="M451" s="407">
        <f t="shared" si="375"/>
        <v>1.4608978427565478</v>
      </c>
      <c r="N451" s="407">
        <f t="shared" si="375"/>
        <v>1.7737864449811935</v>
      </c>
      <c r="O451" s="407">
        <f t="shared" si="375"/>
        <v>1.1742565845369584</v>
      </c>
      <c r="P451" s="407">
        <f t="shared" si="375"/>
        <v>85.484141634502436</v>
      </c>
      <c r="Q451" s="407" t="str">
        <f t="shared" si="375"/>
        <v>-</v>
      </c>
      <c r="R451" s="407" t="str">
        <f t="shared" si="375"/>
        <v>-</v>
      </c>
      <c r="S451" s="407">
        <f t="shared" si="375"/>
        <v>28.650011460004585</v>
      </c>
      <c r="T451" s="407">
        <f t="shared" si="375"/>
        <v>0.72040967273726986</v>
      </c>
      <c r="U451" s="407">
        <f t="shared" si="375"/>
        <v>59.786957583273768</v>
      </c>
      <c r="V451" s="407">
        <f t="shared" si="375"/>
        <v>7.1457604706997135E-2</v>
      </c>
      <c r="W451" s="407">
        <f t="shared" si="375"/>
        <v>61.037969296200004</v>
      </c>
      <c r="X451" s="407" t="str">
        <f t="shared" si="375"/>
        <v>-</v>
      </c>
      <c r="Y451" s="407">
        <f t="shared" si="375"/>
        <v>812.63</v>
      </c>
      <c r="Z451" s="407">
        <f t="shared" si="375"/>
        <v>5.39</v>
      </c>
      <c r="AA451" s="407">
        <f t="shared" si="375"/>
        <v>2.3687561069493383E-2</v>
      </c>
      <c r="AB451" s="407">
        <f t="shared" si="375"/>
        <v>1.45</v>
      </c>
      <c r="AC451" s="407">
        <f t="shared" si="375"/>
        <v>10705.16</v>
      </c>
      <c r="AD451" s="407">
        <f t="shared" si="375"/>
        <v>0.8469568305766374</v>
      </c>
      <c r="AE451" s="407">
        <f t="shared" si="375"/>
        <v>34.474530552961923</v>
      </c>
      <c r="AF451" s="407">
        <f t="shared" si="375"/>
        <v>9.8000000000000007</v>
      </c>
      <c r="AG451" s="407">
        <f t="shared" si="375"/>
        <v>22.28</v>
      </c>
      <c r="AH451" s="407" t="str">
        <f t="shared" si="375"/>
        <v>-</v>
      </c>
      <c r="AI451" s="407">
        <f t="shared" si="375"/>
        <v>0</v>
      </c>
      <c r="AJ451" s="407">
        <f t="shared" si="375"/>
        <v>2.0297689599268383</v>
      </c>
      <c r="AK451" s="407">
        <f t="shared" si="375"/>
        <v>8.8800000000000008</v>
      </c>
      <c r="AL451" s="407">
        <f t="shared" si="375"/>
        <v>13.18</v>
      </c>
      <c r="AM451" s="407">
        <f t="shared" si="375"/>
        <v>7.5</v>
      </c>
      <c r="AN451" s="407">
        <f t="shared" si="375"/>
        <v>70.069999999999993</v>
      </c>
      <c r="AO451" s="407">
        <f t="shared" si="375"/>
        <v>1.1632368395806769</v>
      </c>
      <c r="AP451" s="407">
        <f t="shared" si="375"/>
        <v>64.66</v>
      </c>
      <c r="AQ451" s="407">
        <f t="shared" si="375"/>
        <v>54.491911418250346</v>
      </c>
      <c r="AR451" s="407">
        <f t="shared" si="375"/>
        <v>3.69</v>
      </c>
      <c r="AS451" s="407">
        <f t="shared" si="375"/>
        <v>0.51553112926167199</v>
      </c>
      <c r="AT451" s="407">
        <f t="shared" si="375"/>
        <v>56.521276037610384</v>
      </c>
      <c r="AU451" s="327"/>
    </row>
    <row r="452" spans="1:47">
      <c r="A452" s="325" t="str">
        <f>'TQoL Indexes'!B212</f>
        <v>Vuzenica</v>
      </c>
      <c r="B452" s="326">
        <f>'TQoL Indexes'!C212</f>
        <v>141</v>
      </c>
      <c r="C452" s="407">
        <f t="shared" ref="C452:AT452" si="376">IF(C$19&lt;&gt;"yes",C234,C888)</f>
        <v>92.5</v>
      </c>
      <c r="D452" s="407">
        <f t="shared" si="376"/>
        <v>101.5</v>
      </c>
      <c r="E452" s="407">
        <f t="shared" si="376"/>
        <v>373.5</v>
      </c>
      <c r="F452" s="407">
        <f t="shared" si="376"/>
        <v>43.842364532019708</v>
      </c>
      <c r="G452" s="407">
        <f t="shared" si="376"/>
        <v>85.600606290261467</v>
      </c>
      <c r="H452" s="407">
        <f t="shared" si="376"/>
        <v>0.3010299956639812</v>
      </c>
      <c r="I452" s="407">
        <f t="shared" si="376"/>
        <v>45.468221135765326</v>
      </c>
      <c r="J452" s="407">
        <f t="shared" si="376"/>
        <v>81.205001894657073</v>
      </c>
      <c r="K452" s="407">
        <f t="shared" si="376"/>
        <v>28.41</v>
      </c>
      <c r="L452" s="407">
        <f t="shared" si="376"/>
        <v>11.258278145695364</v>
      </c>
      <c r="M452" s="407">
        <f t="shared" si="376"/>
        <v>1.3404441148401183</v>
      </c>
      <c r="N452" s="407">
        <f t="shared" si="376"/>
        <v>1.5809249756756194</v>
      </c>
      <c r="O452" s="407">
        <f t="shared" si="376"/>
        <v>0.82071563088512245</v>
      </c>
      <c r="P452" s="407">
        <f t="shared" si="376"/>
        <v>70.822281167108756</v>
      </c>
      <c r="Q452" s="407" t="str">
        <f t="shared" si="376"/>
        <v>-</v>
      </c>
      <c r="R452" s="407" t="str">
        <f t="shared" si="376"/>
        <v>-</v>
      </c>
      <c r="S452" s="407">
        <f t="shared" si="376"/>
        <v>37.764350453172206</v>
      </c>
      <c r="T452" s="407">
        <f t="shared" si="376"/>
        <v>0.57855351682687628</v>
      </c>
      <c r="U452" s="407">
        <f t="shared" si="376"/>
        <v>73.494101655757405</v>
      </c>
      <c r="V452" s="407">
        <f t="shared" si="376"/>
        <v>-8.3074905151343137E-2</v>
      </c>
      <c r="W452" s="407">
        <f t="shared" si="376"/>
        <v>53.096883940300003</v>
      </c>
      <c r="X452" s="407" t="str">
        <f t="shared" si="376"/>
        <v>-</v>
      </c>
      <c r="Y452" s="407">
        <f t="shared" si="376"/>
        <v>1094.79</v>
      </c>
      <c r="Z452" s="407">
        <f t="shared" si="376"/>
        <v>6.26</v>
      </c>
      <c r="AA452" s="407">
        <f t="shared" si="376"/>
        <v>7.4302485418137248E-2</v>
      </c>
      <c r="AB452" s="407">
        <f t="shared" si="376"/>
        <v>1.53</v>
      </c>
      <c r="AC452" s="407">
        <f t="shared" si="376"/>
        <v>9385.7199999999993</v>
      </c>
      <c r="AD452" s="407">
        <f t="shared" si="376"/>
        <v>0.953842422371045</v>
      </c>
      <c r="AE452" s="407">
        <f t="shared" si="376"/>
        <v>23.186528497409327</v>
      </c>
      <c r="AF452" s="407">
        <f t="shared" si="376"/>
        <v>17.7</v>
      </c>
      <c r="AG452" s="407">
        <f t="shared" si="376"/>
        <v>19.61</v>
      </c>
      <c r="AH452" s="407" t="str">
        <f t="shared" si="376"/>
        <v>-</v>
      </c>
      <c r="AI452" s="407">
        <f t="shared" si="376"/>
        <v>0</v>
      </c>
      <c r="AJ452" s="407">
        <f t="shared" si="376"/>
        <v>2.0503322287479522</v>
      </c>
      <c r="AK452" s="407">
        <f t="shared" si="376"/>
        <v>68.11</v>
      </c>
      <c r="AL452" s="407">
        <f t="shared" si="376"/>
        <v>15.11</v>
      </c>
      <c r="AM452" s="407">
        <f t="shared" si="376"/>
        <v>6.8</v>
      </c>
      <c r="AN452" s="407">
        <f t="shared" si="376"/>
        <v>61.18</v>
      </c>
      <c r="AO452" s="407">
        <f t="shared" si="376"/>
        <v>0.37637931486742965</v>
      </c>
      <c r="AP452" s="407">
        <f t="shared" si="376"/>
        <v>79.599999999999994</v>
      </c>
      <c r="AQ452" s="407">
        <f t="shared" si="376"/>
        <v>48.861098704778918</v>
      </c>
      <c r="AR452" s="407">
        <f t="shared" si="376"/>
        <v>3.6</v>
      </c>
      <c r="AS452" s="407">
        <f t="shared" si="376"/>
        <v>4.0438281461958478E-2</v>
      </c>
      <c r="AT452" s="407">
        <f t="shared" si="376"/>
        <v>69.545589523211504</v>
      </c>
      <c r="AU452" s="327"/>
    </row>
    <row r="453" spans="1:47">
      <c r="A453" s="325" t="str">
        <f>'TQoL Indexes'!B213</f>
        <v>Zagorje ob Savi</v>
      </c>
      <c r="B453" s="326">
        <f>'TQoL Indexes'!C213</f>
        <v>142</v>
      </c>
      <c r="C453" s="407">
        <f t="shared" ref="C453:AT453" si="377">IF(C$19&lt;&gt;"yes",C235,C889)</f>
        <v>71.2</v>
      </c>
      <c r="D453" s="407">
        <f t="shared" si="377"/>
        <v>85.4</v>
      </c>
      <c r="E453" s="407">
        <f t="shared" si="377"/>
        <v>227.8</v>
      </c>
      <c r="F453" s="407">
        <f t="shared" si="377"/>
        <v>64.470001216989175</v>
      </c>
      <c r="G453" s="407">
        <f t="shared" si="377"/>
        <v>84.599002068881589</v>
      </c>
      <c r="H453" s="407">
        <f t="shared" si="377"/>
        <v>0.47712125471966244</v>
      </c>
      <c r="I453" s="407">
        <f t="shared" si="377"/>
        <v>69.940011997600479</v>
      </c>
      <c r="J453" s="407">
        <f t="shared" si="377"/>
        <v>88.396008275526356</v>
      </c>
      <c r="K453" s="407">
        <f t="shared" si="377"/>
        <v>48.72</v>
      </c>
      <c r="L453" s="407">
        <f t="shared" si="377"/>
        <v>8.0174699734830757</v>
      </c>
      <c r="M453" s="407">
        <f t="shared" si="377"/>
        <v>1.5932860670204574</v>
      </c>
      <c r="N453" s="407">
        <f t="shared" si="377"/>
        <v>1.7867514221455612</v>
      </c>
      <c r="O453" s="407">
        <f t="shared" si="377"/>
        <v>0.80600536519936594</v>
      </c>
      <c r="P453" s="407">
        <f t="shared" si="377"/>
        <v>67.457709626384315</v>
      </c>
      <c r="Q453" s="407" t="str">
        <f t="shared" si="377"/>
        <v>-</v>
      </c>
      <c r="R453" s="407" t="str">
        <f t="shared" si="377"/>
        <v>-</v>
      </c>
      <c r="S453" s="407">
        <f t="shared" si="377"/>
        <v>30.389594602807996</v>
      </c>
      <c r="T453" s="407">
        <f t="shared" si="377"/>
        <v>0.44294656367434848</v>
      </c>
      <c r="U453" s="407">
        <f t="shared" si="377"/>
        <v>65.57674459529197</v>
      </c>
      <c r="V453" s="407">
        <f t="shared" si="377"/>
        <v>-0.13563416912873905</v>
      </c>
      <c r="W453" s="407">
        <f t="shared" si="377"/>
        <v>19.231893450899999</v>
      </c>
      <c r="X453" s="407" t="str">
        <f t="shared" si="377"/>
        <v>-</v>
      </c>
      <c r="Y453" s="407">
        <f t="shared" si="377"/>
        <v>949.89</v>
      </c>
      <c r="Z453" s="407">
        <f t="shared" si="377"/>
        <v>6.44</v>
      </c>
      <c r="AA453" s="407">
        <f t="shared" si="377"/>
        <v>6.5901016672957211E-2</v>
      </c>
      <c r="AB453" s="407">
        <f t="shared" si="377"/>
        <v>1.34</v>
      </c>
      <c r="AC453" s="407">
        <f t="shared" si="377"/>
        <v>10219.959999999999</v>
      </c>
      <c r="AD453" s="407">
        <f t="shared" si="377"/>
        <v>0.88826591551268363</v>
      </c>
      <c r="AE453" s="407">
        <f t="shared" si="377"/>
        <v>27.268722466960355</v>
      </c>
      <c r="AF453" s="407">
        <f t="shared" si="377"/>
        <v>15.4</v>
      </c>
      <c r="AG453" s="407">
        <f t="shared" si="377"/>
        <v>21.9</v>
      </c>
      <c r="AH453" s="407" t="str">
        <f t="shared" si="377"/>
        <v>-</v>
      </c>
      <c r="AI453" s="407">
        <f t="shared" si="377"/>
        <v>45.734930201505215</v>
      </c>
      <c r="AJ453" s="407">
        <f t="shared" si="377"/>
        <v>2.1122619459127425</v>
      </c>
      <c r="AK453" s="407">
        <f t="shared" si="377"/>
        <v>23.49</v>
      </c>
      <c r="AL453" s="407">
        <f t="shared" si="377"/>
        <v>14.82</v>
      </c>
      <c r="AM453" s="407">
        <f t="shared" si="377"/>
        <v>7.2</v>
      </c>
      <c r="AN453" s="407">
        <f t="shared" si="377"/>
        <v>66.010000000000005</v>
      </c>
      <c r="AO453" s="407">
        <f t="shared" si="377"/>
        <v>0.38377202330876287</v>
      </c>
      <c r="AP453" s="407">
        <f t="shared" si="377"/>
        <v>76.5</v>
      </c>
      <c r="AQ453" s="407">
        <f t="shared" si="377"/>
        <v>52.174234034699154</v>
      </c>
      <c r="AR453" s="407">
        <f t="shared" si="377"/>
        <v>3.55</v>
      </c>
      <c r="AS453" s="407">
        <f t="shared" si="377"/>
        <v>0.21245099328972555</v>
      </c>
      <c r="AT453" s="407">
        <f t="shared" si="377"/>
        <v>63.893960721503049</v>
      </c>
      <c r="AU453" s="327"/>
    </row>
    <row r="454" spans="1:47">
      <c r="A454" s="325" t="str">
        <f>'TQoL Indexes'!B214</f>
        <v>Zavrč</v>
      </c>
      <c r="B454" s="326">
        <f>'TQoL Indexes'!C214</f>
        <v>143</v>
      </c>
      <c r="C454" s="407">
        <f t="shared" ref="C454:AT454" si="378">IF(C$19&lt;&gt;"yes",C236,C890)</f>
        <v>64.59854014598541</v>
      </c>
      <c r="D454" s="407">
        <f t="shared" si="378"/>
        <v>75.8</v>
      </c>
      <c r="E454" s="407">
        <f t="shared" si="378"/>
        <v>521.4</v>
      </c>
      <c r="F454" s="407">
        <f t="shared" si="378"/>
        <v>0</v>
      </c>
      <c r="G454" s="407">
        <f t="shared" si="378"/>
        <v>38.874345549738223</v>
      </c>
      <c r="H454" s="407">
        <f t="shared" si="378"/>
        <v>0.3010299956639812</v>
      </c>
      <c r="I454" s="407">
        <f t="shared" si="378"/>
        <v>54.996776273372014</v>
      </c>
      <c r="J454" s="407">
        <f t="shared" si="378"/>
        <v>79.3848167539267</v>
      </c>
      <c r="K454" s="407">
        <f t="shared" si="378"/>
        <v>0.66</v>
      </c>
      <c r="L454" s="407">
        <f t="shared" si="378"/>
        <v>26.572668112798265</v>
      </c>
      <c r="M454" s="407">
        <f t="shared" si="378"/>
        <v>1.0374264979406236</v>
      </c>
      <c r="N454" s="407">
        <f t="shared" si="378"/>
        <v>1.4913616938342726</v>
      </c>
      <c r="O454" s="407">
        <f t="shared" si="378"/>
        <v>1.2102356902356903</v>
      </c>
      <c r="P454" s="407">
        <f t="shared" si="378"/>
        <v>23.756544502617803</v>
      </c>
      <c r="Q454" s="407" t="str">
        <f t="shared" si="378"/>
        <v>-</v>
      </c>
      <c r="R454" s="407" t="str">
        <f t="shared" si="378"/>
        <v>-</v>
      </c>
      <c r="S454" s="407">
        <f t="shared" si="378"/>
        <v>65.231572080887148</v>
      </c>
      <c r="T454" s="407">
        <f t="shared" si="378"/>
        <v>0.50416335202959572</v>
      </c>
      <c r="U454" s="407">
        <f t="shared" si="378"/>
        <v>41.602801342838802</v>
      </c>
      <c r="V454" s="407">
        <f t="shared" si="378"/>
        <v>0.72128237233563874</v>
      </c>
      <c r="W454" s="407">
        <f t="shared" si="378"/>
        <v>9.5289401725699996</v>
      </c>
      <c r="X454" s="407" t="str">
        <f t="shared" si="378"/>
        <v>-</v>
      </c>
      <c r="Y454" s="407">
        <f t="shared" si="378"/>
        <v>1184.3699999999999</v>
      </c>
      <c r="Z454" s="407">
        <f t="shared" si="378"/>
        <v>6.12</v>
      </c>
      <c r="AA454" s="407">
        <f t="shared" si="378"/>
        <v>0.11884953648680771</v>
      </c>
      <c r="AB454" s="407">
        <f t="shared" si="378"/>
        <v>0.21</v>
      </c>
      <c r="AC454" s="407">
        <f t="shared" si="378"/>
        <v>9949.2000000000007</v>
      </c>
      <c r="AD454" s="407">
        <f t="shared" si="378"/>
        <v>0.9664355507838025</v>
      </c>
      <c r="AE454" s="407">
        <f t="shared" si="378"/>
        <v>10.329670329670328</v>
      </c>
      <c r="AF454" s="407">
        <f t="shared" si="378"/>
        <v>16.5</v>
      </c>
      <c r="AG454" s="407">
        <f t="shared" si="378"/>
        <v>16.489999999999998</v>
      </c>
      <c r="AH454" s="407" t="str">
        <f t="shared" si="378"/>
        <v>-</v>
      </c>
      <c r="AI454" s="407">
        <f t="shared" si="378"/>
        <v>20.969975062344137</v>
      </c>
      <c r="AJ454" s="407">
        <f t="shared" si="378"/>
        <v>1.597855963217651</v>
      </c>
      <c r="AK454" s="407">
        <f t="shared" si="378"/>
        <v>10.59</v>
      </c>
      <c r="AL454" s="407">
        <f t="shared" si="378"/>
        <v>15.8</v>
      </c>
      <c r="AM454" s="407">
        <f t="shared" si="378"/>
        <v>7.3</v>
      </c>
      <c r="AN454" s="407">
        <f t="shared" si="378"/>
        <v>41.21</v>
      </c>
      <c r="AO454" s="407">
        <f t="shared" si="378"/>
        <v>0.44371696267546362</v>
      </c>
      <c r="AP454" s="407">
        <f t="shared" si="378"/>
        <v>65.53</v>
      </c>
      <c r="AQ454" s="407">
        <f t="shared" si="378"/>
        <v>43.303571428571431</v>
      </c>
      <c r="AR454" s="407">
        <f t="shared" si="378"/>
        <v>3.57</v>
      </c>
      <c r="AS454" s="407">
        <f t="shared" si="378"/>
        <v>0.94232941277379623</v>
      </c>
      <c r="AT454" s="407">
        <f t="shared" si="378"/>
        <v>34.862826931412656</v>
      </c>
      <c r="AU454" s="327"/>
    </row>
    <row r="455" spans="1:47">
      <c r="A455" s="325" t="str">
        <f>'TQoL Indexes'!B215</f>
        <v>Zreče</v>
      </c>
      <c r="B455" s="326">
        <f>'TQoL Indexes'!C215</f>
        <v>144</v>
      </c>
      <c r="C455" s="407">
        <f t="shared" ref="C455:AT455" si="379">IF(C$19&lt;&gt;"yes",C237,C891)</f>
        <v>49.826216484607741</v>
      </c>
      <c r="D455" s="407">
        <f t="shared" si="379"/>
        <v>87.9</v>
      </c>
      <c r="E455" s="407">
        <f t="shared" si="379"/>
        <v>388.9</v>
      </c>
      <c r="F455" s="407">
        <f t="shared" si="379"/>
        <v>63.009592326139085</v>
      </c>
      <c r="G455" s="407">
        <f t="shared" si="379"/>
        <v>82.329136690647488</v>
      </c>
      <c r="H455" s="407">
        <f t="shared" si="379"/>
        <v>0.47712125471966244</v>
      </c>
      <c r="I455" s="407">
        <f t="shared" si="379"/>
        <v>81.128048780487802</v>
      </c>
      <c r="J455" s="407">
        <f t="shared" si="379"/>
        <v>80.350719424460422</v>
      </c>
      <c r="K455" s="407">
        <f t="shared" si="379"/>
        <v>12.04</v>
      </c>
      <c r="L455" s="407">
        <f t="shared" si="379"/>
        <v>0</v>
      </c>
      <c r="M455" s="407">
        <f t="shared" si="379"/>
        <v>1.6821450763738317</v>
      </c>
      <c r="N455" s="407">
        <f t="shared" si="379"/>
        <v>2.1586639808139894</v>
      </c>
      <c r="O455" s="407">
        <f t="shared" si="379"/>
        <v>0.98873367749772245</v>
      </c>
      <c r="P455" s="407">
        <f t="shared" si="379"/>
        <v>66.142086330935257</v>
      </c>
      <c r="Q455" s="407" t="str">
        <f t="shared" si="379"/>
        <v>-</v>
      </c>
      <c r="R455" s="407" t="str">
        <f t="shared" si="379"/>
        <v>-</v>
      </c>
      <c r="S455" s="407">
        <f t="shared" si="379"/>
        <v>0</v>
      </c>
      <c r="T455" s="407">
        <f t="shared" si="379"/>
        <v>0.33349861636932909</v>
      </c>
      <c r="U455" s="407">
        <f t="shared" si="379"/>
        <v>63.190439354997409</v>
      </c>
      <c r="V455" s="407">
        <f t="shared" si="379"/>
        <v>-0.36325336802087427</v>
      </c>
      <c r="W455" s="407">
        <f t="shared" si="379"/>
        <v>60.857922566900001</v>
      </c>
      <c r="X455" s="407" t="str">
        <f t="shared" si="379"/>
        <v>-</v>
      </c>
      <c r="Y455" s="407">
        <f t="shared" si="379"/>
        <v>1066.31</v>
      </c>
      <c r="Z455" s="407">
        <f t="shared" si="379"/>
        <v>6.22</v>
      </c>
      <c r="AA455" s="407">
        <f t="shared" si="379"/>
        <v>9.3209675164282052E-2</v>
      </c>
      <c r="AB455" s="407">
        <f t="shared" si="379"/>
        <v>0.95</v>
      </c>
      <c r="AC455" s="407">
        <f t="shared" si="379"/>
        <v>9756.58</v>
      </c>
      <c r="AD455" s="407">
        <f t="shared" si="379"/>
        <v>0.96505706116853041</v>
      </c>
      <c r="AE455" s="407">
        <f t="shared" si="379"/>
        <v>24.173228346456693</v>
      </c>
      <c r="AF455" s="407">
        <f t="shared" si="379"/>
        <v>12.4</v>
      </c>
      <c r="AG455" s="407">
        <f t="shared" si="379"/>
        <v>22.93</v>
      </c>
      <c r="AH455" s="407" t="str">
        <f t="shared" si="379"/>
        <v>-</v>
      </c>
      <c r="AI455" s="407">
        <f t="shared" si="379"/>
        <v>28.813695110557457</v>
      </c>
      <c r="AJ455" s="407">
        <f t="shared" si="379"/>
        <v>1.8946945931031012</v>
      </c>
      <c r="AK455" s="407">
        <f t="shared" si="379"/>
        <v>21.45</v>
      </c>
      <c r="AL455" s="407">
        <f t="shared" si="379"/>
        <v>17.170000000000002</v>
      </c>
      <c r="AM455" s="407">
        <f t="shared" si="379"/>
        <v>7.3</v>
      </c>
      <c r="AN455" s="407">
        <f t="shared" si="379"/>
        <v>63.11</v>
      </c>
      <c r="AO455" s="407">
        <f t="shared" si="379"/>
        <v>0.42442125335254272</v>
      </c>
      <c r="AP455" s="407">
        <f t="shared" si="379"/>
        <v>66.430000000000007</v>
      </c>
      <c r="AQ455" s="407">
        <f t="shared" si="379"/>
        <v>54.601821352451076</v>
      </c>
      <c r="AR455" s="407">
        <f t="shared" si="379"/>
        <v>3.58</v>
      </c>
      <c r="AS455" s="407">
        <f t="shared" si="379"/>
        <v>0.24185185019302757</v>
      </c>
      <c r="AT455" s="407">
        <f t="shared" si="379"/>
        <v>62.880675868285202</v>
      </c>
    </row>
    <row r="456" spans="1:47">
      <c r="A456" s="325" t="str">
        <f>'TQoL Indexes'!B216</f>
        <v>Žalec</v>
      </c>
      <c r="B456" s="326">
        <f>'TQoL Indexes'!C216</f>
        <v>190</v>
      </c>
      <c r="C456" s="407">
        <f t="shared" ref="C456:AT456" si="380">IF(C$19&lt;&gt;"yes",C238,C892)</f>
        <v>66.2</v>
      </c>
      <c r="D456" s="407">
        <f t="shared" si="380"/>
        <v>86.9</v>
      </c>
      <c r="E456" s="407">
        <f t="shared" si="380"/>
        <v>388.9</v>
      </c>
      <c r="F456" s="407">
        <f t="shared" si="380"/>
        <v>83.427210697440131</v>
      </c>
      <c r="G456" s="407">
        <f t="shared" si="380"/>
        <v>94.069698218619763</v>
      </c>
      <c r="H456" s="407">
        <f t="shared" si="380"/>
        <v>0.3010299956639812</v>
      </c>
      <c r="I456" s="407">
        <f t="shared" si="380"/>
        <v>65.598388425968309</v>
      </c>
      <c r="J456" s="407">
        <f t="shared" si="380"/>
        <v>96.0800476255896</v>
      </c>
      <c r="K456" s="407">
        <f t="shared" si="380"/>
        <v>23.85</v>
      </c>
      <c r="L456" s="407">
        <f t="shared" si="380"/>
        <v>0</v>
      </c>
      <c r="M456" s="407">
        <f t="shared" si="380"/>
        <v>1.6063813651106049</v>
      </c>
      <c r="N456" s="407">
        <f t="shared" si="380"/>
        <v>2.0090257420869104</v>
      </c>
      <c r="O456" s="407">
        <f t="shared" si="380"/>
        <v>1.8112214129980981</v>
      </c>
      <c r="P456" s="407">
        <f t="shared" si="380"/>
        <v>84.535421532261751</v>
      </c>
      <c r="Q456" s="407" t="str">
        <f t="shared" si="380"/>
        <v>-</v>
      </c>
      <c r="R456" s="407" t="str">
        <f t="shared" si="380"/>
        <v>-</v>
      </c>
      <c r="S456" s="407">
        <f t="shared" si="380"/>
        <v>46.674445740956827</v>
      </c>
      <c r="T456" s="407">
        <f t="shared" si="380"/>
        <v>0.4232027795237025</v>
      </c>
      <c r="U456" s="407">
        <f t="shared" si="380"/>
        <v>45.007738822155972</v>
      </c>
      <c r="V456" s="407">
        <f t="shared" si="380"/>
        <v>-3.8715198168916616E-2</v>
      </c>
      <c r="W456" s="407">
        <f t="shared" si="380"/>
        <v>25.336319636500001</v>
      </c>
      <c r="X456" s="407" t="str">
        <f t="shared" si="380"/>
        <v>-</v>
      </c>
      <c r="Y456" s="407">
        <f t="shared" si="380"/>
        <v>899.64</v>
      </c>
      <c r="Z456" s="407">
        <f t="shared" si="380"/>
        <v>6.01</v>
      </c>
      <c r="AA456" s="407">
        <f t="shared" si="380"/>
        <v>3.8194119664530915E-2</v>
      </c>
      <c r="AB456" s="407">
        <f t="shared" si="380"/>
        <v>1.61</v>
      </c>
      <c r="AC456" s="407">
        <f t="shared" si="380"/>
        <v>10003.35</v>
      </c>
      <c r="AD456" s="407">
        <f t="shared" si="380"/>
        <v>1.0079987031524449</v>
      </c>
      <c r="AE456" s="407">
        <f t="shared" si="380"/>
        <v>27.792509115014912</v>
      </c>
      <c r="AF456" s="407">
        <f t="shared" si="380"/>
        <v>12.4</v>
      </c>
      <c r="AG456" s="407">
        <f t="shared" si="380"/>
        <v>23.57</v>
      </c>
      <c r="AH456" s="407" t="str">
        <f t="shared" si="380"/>
        <v>-</v>
      </c>
      <c r="AI456" s="407">
        <f t="shared" si="380"/>
        <v>0</v>
      </c>
      <c r="AJ456" s="407">
        <f t="shared" si="380"/>
        <v>2.0467074307647737</v>
      </c>
      <c r="AK456" s="407">
        <f t="shared" si="380"/>
        <v>20.97</v>
      </c>
      <c r="AL456" s="407">
        <f t="shared" si="380"/>
        <v>15.56</v>
      </c>
      <c r="AM456" s="407">
        <f t="shared" si="380"/>
        <v>7.3</v>
      </c>
      <c r="AN456" s="407">
        <f t="shared" si="380"/>
        <v>62.5</v>
      </c>
      <c r="AO456" s="407">
        <f t="shared" si="380"/>
        <v>0.42442125335254272</v>
      </c>
      <c r="AP456" s="407">
        <f t="shared" si="380"/>
        <v>62.7</v>
      </c>
      <c r="AQ456" s="407">
        <f t="shared" si="380"/>
        <v>53.565573770491802</v>
      </c>
      <c r="AR456" s="407">
        <f t="shared" si="380"/>
        <v>3.58</v>
      </c>
      <c r="AS456" s="407">
        <f t="shared" si="380"/>
        <v>0.5894916042392051</v>
      </c>
      <c r="AT456" s="407">
        <f t="shared" si="380"/>
        <v>42.626360831873988</v>
      </c>
    </row>
    <row r="457" spans="1:47">
      <c r="A457" s="325" t="str">
        <f>'TQoL Indexes'!B217</f>
        <v>Železniki</v>
      </c>
      <c r="B457" s="326">
        <f>'TQoL Indexes'!C217</f>
        <v>146</v>
      </c>
      <c r="C457" s="407">
        <f t="shared" ref="C457:AT457" si="381">IF(C$19&lt;&gt;"yes",C239,C893)</f>
        <v>87.759078830823739</v>
      </c>
      <c r="D457" s="407">
        <f t="shared" si="381"/>
        <v>104.6</v>
      </c>
      <c r="E457" s="407">
        <f t="shared" si="381"/>
        <v>338.29999999999995</v>
      </c>
      <c r="F457" s="407">
        <f t="shared" si="381"/>
        <v>73.731210001488307</v>
      </c>
      <c r="G457" s="407">
        <f t="shared" si="381"/>
        <v>73.433546658728972</v>
      </c>
      <c r="H457" s="407">
        <f t="shared" si="381"/>
        <v>0.3010299956639812</v>
      </c>
      <c r="I457" s="407">
        <f t="shared" si="381"/>
        <v>66.990872362711357</v>
      </c>
      <c r="J457" s="407">
        <f t="shared" si="381"/>
        <v>83.048072629855625</v>
      </c>
      <c r="K457" s="407">
        <f t="shared" si="381"/>
        <v>94.33</v>
      </c>
      <c r="L457" s="407">
        <f t="shared" si="381"/>
        <v>0</v>
      </c>
      <c r="M457" s="407">
        <f t="shared" si="381"/>
        <v>1.725094521081469</v>
      </c>
      <c r="N457" s="407">
        <f t="shared" si="381"/>
        <v>1.9666109866819343</v>
      </c>
      <c r="O457" s="407">
        <f t="shared" si="381"/>
        <v>0.72669757702662274</v>
      </c>
      <c r="P457" s="407">
        <f t="shared" si="381"/>
        <v>66.185444262539079</v>
      </c>
      <c r="Q457" s="407" t="str">
        <f t="shared" si="381"/>
        <v>-</v>
      </c>
      <c r="R457" s="407" t="str">
        <f t="shared" si="381"/>
        <v>-</v>
      </c>
      <c r="S457" s="407">
        <f t="shared" si="381"/>
        <v>134.34841021047916</v>
      </c>
      <c r="T457" s="407">
        <f t="shared" si="381"/>
        <v>0.74323344870606678</v>
      </c>
      <c r="U457" s="407">
        <f t="shared" si="381"/>
        <v>82.448325170472884</v>
      </c>
      <c r="V457" s="407">
        <f t="shared" si="381"/>
        <v>-0.24645476128657473</v>
      </c>
      <c r="W457" s="407">
        <f t="shared" si="381"/>
        <v>26.955572240599999</v>
      </c>
      <c r="X457" s="407" t="str">
        <f t="shared" si="381"/>
        <v>-</v>
      </c>
      <c r="Y457" s="407">
        <f t="shared" si="381"/>
        <v>854.26</v>
      </c>
      <c r="Z457" s="407">
        <f t="shared" si="381"/>
        <v>4.47</v>
      </c>
      <c r="AA457" s="407">
        <f t="shared" si="381"/>
        <v>5.939476732099902E-2</v>
      </c>
      <c r="AB457" s="407">
        <f t="shared" si="381"/>
        <v>2.1800000000000002</v>
      </c>
      <c r="AC457" s="407">
        <f t="shared" si="381"/>
        <v>10266.5</v>
      </c>
      <c r="AD457" s="407">
        <f t="shared" si="381"/>
        <v>0.53146513013468411</v>
      </c>
      <c r="AE457" s="407">
        <f t="shared" si="381"/>
        <v>32.651391162029455</v>
      </c>
      <c r="AF457" s="407">
        <f t="shared" si="381"/>
        <v>9.1999999999999993</v>
      </c>
      <c r="AG457" s="407">
        <f t="shared" si="381"/>
        <v>20.440000000000001</v>
      </c>
      <c r="AH457" s="407" t="str">
        <f t="shared" si="381"/>
        <v>-</v>
      </c>
      <c r="AI457" s="407">
        <f t="shared" si="381"/>
        <v>8.433380639378548</v>
      </c>
      <c r="AJ457" s="407">
        <f t="shared" si="381"/>
        <v>2.1221781369964114</v>
      </c>
      <c r="AK457" s="407">
        <f t="shared" si="381"/>
        <v>31.94</v>
      </c>
      <c r="AL457" s="407">
        <f t="shared" si="381"/>
        <v>11.46</v>
      </c>
      <c r="AM457" s="407">
        <f t="shared" si="381"/>
        <v>7.6</v>
      </c>
      <c r="AN457" s="407">
        <f t="shared" si="381"/>
        <v>69.239999999999995</v>
      </c>
      <c r="AO457" s="407">
        <f t="shared" si="381"/>
        <v>0.32721324226603643</v>
      </c>
      <c r="AP457" s="407">
        <f t="shared" si="381"/>
        <v>68.989999999999995</v>
      </c>
      <c r="AQ457" s="407">
        <f t="shared" si="381"/>
        <v>59.568131049888308</v>
      </c>
      <c r="AR457" s="407">
        <f t="shared" si="381"/>
        <v>3.78</v>
      </c>
      <c r="AS457" s="407">
        <f t="shared" si="381"/>
        <v>-0.36305555679666485</v>
      </c>
      <c r="AT457" s="407">
        <f t="shared" si="381"/>
        <v>80.555050198635925</v>
      </c>
    </row>
    <row r="458" spans="1:47">
      <c r="A458" s="325" t="str">
        <f>'TQoL Indexes'!B218</f>
        <v>Žetale</v>
      </c>
      <c r="B458" s="326">
        <f>'TQoL Indexes'!C218</f>
        <v>191</v>
      </c>
      <c r="C458" s="407" t="str">
        <f t="shared" ref="C458:AT458" si="382">IF(C$19&lt;&gt;"yes",C240,C894)</f>
        <v>-</v>
      </c>
      <c r="D458" s="407">
        <f t="shared" si="382"/>
        <v>83</v>
      </c>
      <c r="E458" s="407">
        <f t="shared" si="382"/>
        <v>521.4</v>
      </c>
      <c r="F458" s="407">
        <f t="shared" si="382"/>
        <v>0</v>
      </c>
      <c r="G458" s="407">
        <f t="shared" si="382"/>
        <v>84.327217125382262</v>
      </c>
      <c r="H458" s="407">
        <f t="shared" si="382"/>
        <v>0.3010299956639812</v>
      </c>
      <c r="I458" s="407">
        <f t="shared" si="382"/>
        <v>40.720858895705518</v>
      </c>
      <c r="J458" s="407">
        <f t="shared" si="382"/>
        <v>33.409785932721711</v>
      </c>
      <c r="K458" s="407">
        <f t="shared" si="382"/>
        <v>0</v>
      </c>
      <c r="L458" s="407">
        <f t="shared" si="382"/>
        <v>53.418803418803421</v>
      </c>
      <c r="M458" s="407">
        <f t="shared" si="382"/>
        <v>1.110589710299249</v>
      </c>
      <c r="N458" s="407">
        <f t="shared" si="382"/>
        <v>1.3502480183341627</v>
      </c>
      <c r="O458" s="407">
        <f t="shared" si="382"/>
        <v>0.56948893974065595</v>
      </c>
      <c r="P458" s="407">
        <f t="shared" si="382"/>
        <v>0</v>
      </c>
      <c r="Q458" s="407" t="str">
        <f t="shared" si="382"/>
        <v>-</v>
      </c>
      <c r="R458" s="407" t="str">
        <f t="shared" si="382"/>
        <v>-</v>
      </c>
      <c r="S458" s="407">
        <f t="shared" si="382"/>
        <v>77.101002313030065</v>
      </c>
      <c r="T458" s="407">
        <f t="shared" si="382"/>
        <v>0.50416335202959572</v>
      </c>
      <c r="U458" s="407">
        <f t="shared" si="382"/>
        <v>60.670903196017406</v>
      </c>
      <c r="V458" s="407">
        <f t="shared" si="382"/>
        <v>0.4415355647878213</v>
      </c>
      <c r="W458" s="407">
        <f t="shared" si="382"/>
        <v>66.966693930399998</v>
      </c>
      <c r="X458" s="407" t="str">
        <f t="shared" si="382"/>
        <v>-</v>
      </c>
      <c r="Y458" s="407">
        <f t="shared" si="382"/>
        <v>1148.72</v>
      </c>
      <c r="Z458" s="407">
        <f t="shared" si="382"/>
        <v>4.3600000000000003</v>
      </c>
      <c r="AA458" s="407">
        <f t="shared" si="382"/>
        <v>7.5993616536210951E-2</v>
      </c>
      <c r="AB458" s="407">
        <f t="shared" si="382"/>
        <v>0.34</v>
      </c>
      <c r="AC458" s="407">
        <f t="shared" si="382"/>
        <v>8749.0300000000007</v>
      </c>
      <c r="AD458" s="407">
        <f t="shared" si="382"/>
        <v>0.81771888337186505</v>
      </c>
      <c r="AE458" s="407">
        <f t="shared" si="382"/>
        <v>21.481481481481481</v>
      </c>
      <c r="AF458" s="407">
        <f t="shared" si="382"/>
        <v>16.5</v>
      </c>
      <c r="AG458" s="407">
        <f t="shared" si="382"/>
        <v>16.260000000000002</v>
      </c>
      <c r="AH458" s="407" t="str">
        <f t="shared" si="382"/>
        <v>-</v>
      </c>
      <c r="AI458" s="407">
        <f t="shared" si="382"/>
        <v>0</v>
      </c>
      <c r="AJ458" s="407">
        <f t="shared" si="382"/>
        <v>1.7730993410406766</v>
      </c>
      <c r="AK458" s="407">
        <f t="shared" si="382"/>
        <v>39.619999999999997</v>
      </c>
      <c r="AL458" s="407">
        <f t="shared" si="382"/>
        <v>14.82</v>
      </c>
      <c r="AM458" s="407">
        <f t="shared" si="382"/>
        <v>7.3</v>
      </c>
      <c r="AN458" s="407">
        <f t="shared" si="382"/>
        <v>52.29</v>
      </c>
      <c r="AO458" s="407">
        <f t="shared" si="382"/>
        <v>0.44371696267546362</v>
      </c>
      <c r="AP458" s="407">
        <f t="shared" si="382"/>
        <v>74.64</v>
      </c>
      <c r="AQ458" s="407">
        <f t="shared" si="382"/>
        <v>44.18181818181818</v>
      </c>
      <c r="AR458" s="407">
        <f t="shared" si="382"/>
        <v>3.57</v>
      </c>
      <c r="AS458" s="407">
        <f t="shared" si="382"/>
        <v>0.97405549285069892</v>
      </c>
      <c r="AT458" s="407">
        <f t="shared" si="382"/>
        <v>57.393156265377982</v>
      </c>
    </row>
    <row r="459" spans="1:47">
      <c r="A459" s="325" t="str">
        <f>'TQoL Indexes'!B219</f>
        <v>Žiri</v>
      </c>
      <c r="B459" s="326">
        <f>'TQoL Indexes'!C219</f>
        <v>147</v>
      </c>
      <c r="C459" s="407">
        <f t="shared" ref="C459:AT459" si="383">IF(C$19&lt;&gt;"yes",C241,C895)</f>
        <v>91.766169154228862</v>
      </c>
      <c r="D459" s="407">
        <f t="shared" si="383"/>
        <v>107.5</v>
      </c>
      <c r="E459" s="407">
        <f t="shared" si="383"/>
        <v>338.29999999999995</v>
      </c>
      <c r="F459" s="407">
        <f t="shared" si="383"/>
        <v>92.053375821549494</v>
      </c>
      <c r="G459" s="407">
        <f t="shared" si="383"/>
        <v>91.774546903007376</v>
      </c>
      <c r="H459" s="407">
        <f t="shared" si="383"/>
        <v>0.3010299956639812</v>
      </c>
      <c r="I459" s="407">
        <f t="shared" si="383"/>
        <v>75.485585769781224</v>
      </c>
      <c r="J459" s="407">
        <f t="shared" si="383"/>
        <v>95.459071898028284</v>
      </c>
      <c r="K459" s="407">
        <f t="shared" si="383"/>
        <v>21.59</v>
      </c>
      <c r="L459" s="407">
        <f t="shared" si="383"/>
        <v>11.328588374851719</v>
      </c>
      <c r="M459" s="407">
        <f t="shared" si="383"/>
        <v>1.7693773260761385</v>
      </c>
      <c r="N459" s="407">
        <f t="shared" si="383"/>
        <v>2.0149403497929366</v>
      </c>
      <c r="O459" s="407">
        <f t="shared" si="383"/>
        <v>0.37207189014539582</v>
      </c>
      <c r="P459" s="407">
        <f t="shared" si="383"/>
        <v>83.230432184823741</v>
      </c>
      <c r="Q459" s="407" t="str">
        <f t="shared" si="383"/>
        <v>-</v>
      </c>
      <c r="R459" s="407" t="str">
        <f t="shared" si="383"/>
        <v>-</v>
      </c>
      <c r="S459" s="407">
        <f t="shared" si="383"/>
        <v>81.383519837232953</v>
      </c>
      <c r="T459" s="407">
        <f t="shared" si="383"/>
        <v>0.74323344870606678</v>
      </c>
      <c r="U459" s="407">
        <f t="shared" si="383"/>
        <v>63.839121751359201</v>
      </c>
      <c r="V459" s="407">
        <f t="shared" si="383"/>
        <v>-0.23511944652442995</v>
      </c>
      <c r="W459" s="407">
        <f t="shared" si="383"/>
        <v>0.75470061438299996</v>
      </c>
      <c r="X459" s="407" t="str">
        <f t="shared" si="383"/>
        <v>-</v>
      </c>
      <c r="Y459" s="407">
        <f t="shared" si="383"/>
        <v>778.91</v>
      </c>
      <c r="Z459" s="407">
        <f t="shared" si="383"/>
        <v>4.1900000000000004</v>
      </c>
      <c r="AA459" s="407">
        <f t="shared" si="383"/>
        <v>6.1415001637733377E-2</v>
      </c>
      <c r="AB459" s="407">
        <f t="shared" si="383"/>
        <v>2.0299999999999998</v>
      </c>
      <c r="AC459" s="407">
        <f t="shared" si="383"/>
        <v>10095.120000000001</v>
      </c>
      <c r="AD459" s="407">
        <f t="shared" si="383"/>
        <v>0.5912318250940104</v>
      </c>
      <c r="AE459" s="407">
        <f t="shared" si="383"/>
        <v>31.769087523277467</v>
      </c>
      <c r="AF459" s="407">
        <f t="shared" si="383"/>
        <v>9.1999999999999993</v>
      </c>
      <c r="AG459" s="407">
        <f t="shared" si="383"/>
        <v>19.59</v>
      </c>
      <c r="AH459" s="407" t="str">
        <f t="shared" si="383"/>
        <v>-</v>
      </c>
      <c r="AI459" s="407">
        <f t="shared" si="383"/>
        <v>0</v>
      </c>
      <c r="AJ459" s="407">
        <f t="shared" si="383"/>
        <v>2.5603368868612475</v>
      </c>
      <c r="AK459" s="407">
        <f t="shared" si="383"/>
        <v>20.09</v>
      </c>
      <c r="AL459" s="407">
        <f t="shared" si="383"/>
        <v>11.33</v>
      </c>
      <c r="AM459" s="407">
        <f t="shared" si="383"/>
        <v>7.6</v>
      </c>
      <c r="AN459" s="407">
        <f t="shared" si="383"/>
        <v>73.53</v>
      </c>
      <c r="AO459" s="407">
        <f t="shared" si="383"/>
        <v>0.32721324226603643</v>
      </c>
      <c r="AP459" s="407">
        <f t="shared" si="383"/>
        <v>61.26</v>
      </c>
      <c r="AQ459" s="407">
        <f t="shared" si="383"/>
        <v>61.476442428823383</v>
      </c>
      <c r="AR459" s="407">
        <f t="shared" si="383"/>
        <v>3.78</v>
      </c>
      <c r="AS459" s="407">
        <f t="shared" si="383"/>
        <v>-0.10107701311120332</v>
      </c>
      <c r="AT459" s="407">
        <f t="shared" si="383"/>
        <v>61.795631187827993</v>
      </c>
    </row>
    <row r="460" spans="1:47">
      <c r="A460" s="325" t="str">
        <f>'TQoL Indexes'!B220</f>
        <v>Žirovnica</v>
      </c>
      <c r="B460" s="326">
        <f>'TQoL Indexes'!C220</f>
        <v>192</v>
      </c>
      <c r="C460" s="407">
        <f t="shared" ref="C460:AT460" si="384">IF(C$19&lt;&gt;"yes",C242,C896)</f>
        <v>93.074065982084335</v>
      </c>
      <c r="D460" s="407">
        <f t="shared" si="384"/>
        <v>110.9</v>
      </c>
      <c r="E460" s="407">
        <f t="shared" si="384"/>
        <v>338.29999999999995</v>
      </c>
      <c r="F460" s="407">
        <f t="shared" si="384"/>
        <v>37.41978313786236</v>
      </c>
      <c r="G460" s="407">
        <f t="shared" si="384"/>
        <v>99.690196946227033</v>
      </c>
      <c r="H460" s="407">
        <f t="shared" si="384"/>
        <v>0.3010299956639812</v>
      </c>
      <c r="I460" s="407">
        <f t="shared" si="384"/>
        <v>91.78266726537943</v>
      </c>
      <c r="J460" s="407">
        <f t="shared" si="384"/>
        <v>99.845098473113524</v>
      </c>
      <c r="K460" s="407">
        <f t="shared" si="384"/>
        <v>59.69</v>
      </c>
      <c r="L460" s="407">
        <f t="shared" si="384"/>
        <v>0</v>
      </c>
      <c r="M460" s="407">
        <f t="shared" si="384"/>
        <v>1.2648178230095364</v>
      </c>
      <c r="N460" s="407">
        <f t="shared" si="384"/>
        <v>1.5538830266438743</v>
      </c>
      <c r="O460" s="407">
        <f t="shared" si="384"/>
        <v>0.27059887005649719</v>
      </c>
      <c r="P460" s="407">
        <f t="shared" si="384"/>
        <v>98.052666519141411</v>
      </c>
      <c r="Q460" s="407" t="str">
        <f t="shared" si="384"/>
        <v>-</v>
      </c>
      <c r="R460" s="407" t="str">
        <f t="shared" si="384"/>
        <v>-</v>
      </c>
      <c r="S460" s="407">
        <f t="shared" si="384"/>
        <v>205.29197080291971</v>
      </c>
      <c r="T460" s="407">
        <f t="shared" si="384"/>
        <v>0.64753788295601133</v>
      </c>
      <c r="U460" s="407">
        <f t="shared" si="384"/>
        <v>69.470773878035004</v>
      </c>
      <c r="V460" s="407">
        <f t="shared" si="384"/>
        <v>-0.36791131559627982</v>
      </c>
      <c r="W460" s="407">
        <f t="shared" si="384"/>
        <v>77.421286489600007</v>
      </c>
      <c r="X460" s="407" t="str">
        <f t="shared" si="384"/>
        <v>-</v>
      </c>
      <c r="Y460" s="407">
        <f t="shared" si="384"/>
        <v>798.79</v>
      </c>
      <c r="Z460" s="407">
        <f t="shared" si="384"/>
        <v>4.57</v>
      </c>
      <c r="AA460" s="407">
        <f t="shared" si="384"/>
        <v>5.3117222120970677E-2</v>
      </c>
      <c r="AB460" s="407">
        <f t="shared" si="384"/>
        <v>2.13</v>
      </c>
      <c r="AC460" s="407">
        <f t="shared" si="384"/>
        <v>11344.1</v>
      </c>
      <c r="AD460" s="407">
        <f t="shared" si="384"/>
        <v>0.73222218799557359</v>
      </c>
      <c r="AE460" s="407">
        <f t="shared" si="384"/>
        <v>41.410256410256416</v>
      </c>
      <c r="AF460" s="407">
        <f t="shared" si="384"/>
        <v>9.1999999999999993</v>
      </c>
      <c r="AG460" s="407">
        <f t="shared" si="384"/>
        <v>21.89</v>
      </c>
      <c r="AH460" s="407" t="str">
        <f t="shared" si="384"/>
        <v>-</v>
      </c>
      <c r="AI460" s="407">
        <f t="shared" si="384"/>
        <v>0</v>
      </c>
      <c r="AJ460" s="407">
        <f t="shared" si="384"/>
        <v>2.0410322804384151</v>
      </c>
      <c r="AK460" s="407">
        <f t="shared" si="384"/>
        <v>22.1</v>
      </c>
      <c r="AL460" s="407">
        <f t="shared" si="384"/>
        <v>12.25</v>
      </c>
      <c r="AM460" s="407">
        <f t="shared" si="384"/>
        <v>7.6</v>
      </c>
      <c r="AN460" s="407">
        <f t="shared" si="384"/>
        <v>66.69</v>
      </c>
      <c r="AO460" s="407">
        <f t="shared" si="384"/>
        <v>0.32721324226603643</v>
      </c>
      <c r="AP460" s="407">
        <f t="shared" si="384"/>
        <v>65.73</v>
      </c>
      <c r="AQ460" s="407">
        <f t="shared" si="384"/>
        <v>56.733369388858847</v>
      </c>
      <c r="AR460" s="407">
        <f t="shared" si="384"/>
        <v>3.78</v>
      </c>
      <c r="AS460" s="407">
        <f t="shared" si="384"/>
        <v>0.19033825976373281</v>
      </c>
      <c r="AT460" s="407">
        <f t="shared" si="384"/>
        <v>49.583022607659878</v>
      </c>
    </row>
    <row r="461" spans="1:47">
      <c r="A461" s="325" t="str">
        <f>'TQoL Indexes'!B221</f>
        <v>Žužemberk</v>
      </c>
      <c r="B461" s="326">
        <f>'TQoL Indexes'!C221</f>
        <v>193</v>
      </c>
      <c r="C461" s="407">
        <f t="shared" ref="C461:AT461" si="385">IF(C$19&lt;&gt;"yes",C243,C897)</f>
        <v>31.6</v>
      </c>
      <c r="D461" s="407">
        <f t="shared" si="385"/>
        <v>95.1</v>
      </c>
      <c r="E461" s="407">
        <f t="shared" si="385"/>
        <v>250.2</v>
      </c>
      <c r="F461" s="407">
        <f t="shared" si="385"/>
        <v>65.895351261204922</v>
      </c>
      <c r="G461" s="407">
        <f t="shared" si="385"/>
        <v>81.717740254325619</v>
      </c>
      <c r="H461" s="407">
        <f t="shared" si="385"/>
        <v>0.3010299956639812</v>
      </c>
      <c r="I461" s="407">
        <f t="shared" si="385"/>
        <v>55.050181507580611</v>
      </c>
      <c r="J461" s="407">
        <f t="shared" si="385"/>
        <v>83.88576193454243</v>
      </c>
      <c r="K461" s="407">
        <f t="shared" si="385"/>
        <v>74.31</v>
      </c>
      <c r="L461" s="407">
        <f t="shared" si="385"/>
        <v>7.9852579852579844</v>
      </c>
      <c r="M461" s="407">
        <f t="shared" si="385"/>
        <v>1.4297522800024081</v>
      </c>
      <c r="N461" s="407">
        <f t="shared" si="385"/>
        <v>1.6444385894678386</v>
      </c>
      <c r="O461" s="407">
        <f t="shared" si="385"/>
        <v>0.39563272262462718</v>
      </c>
      <c r="P461" s="407">
        <f t="shared" si="385"/>
        <v>53.929539295392956</v>
      </c>
      <c r="Q461" s="407" t="str">
        <f t="shared" si="385"/>
        <v>-</v>
      </c>
      <c r="R461" s="407" t="str">
        <f t="shared" si="385"/>
        <v>-</v>
      </c>
      <c r="S461" s="407">
        <f t="shared" si="385"/>
        <v>0</v>
      </c>
      <c r="T461" s="407">
        <f t="shared" si="385"/>
        <v>0.58178614538620133</v>
      </c>
      <c r="U461" s="407">
        <f t="shared" si="385"/>
        <v>73.783876639832954</v>
      </c>
      <c r="V461" s="407">
        <f t="shared" si="385"/>
        <v>0.22171590181345094</v>
      </c>
      <c r="W461" s="407">
        <f t="shared" si="385"/>
        <v>69.681577408600006</v>
      </c>
      <c r="X461" s="407" t="str">
        <f t="shared" si="385"/>
        <v>-</v>
      </c>
      <c r="Y461" s="407">
        <f t="shared" si="385"/>
        <v>1002.5</v>
      </c>
      <c r="Z461" s="407">
        <f t="shared" si="385"/>
        <v>6.04</v>
      </c>
      <c r="AA461" s="407">
        <f t="shared" si="385"/>
        <v>0.11134043015424724</v>
      </c>
      <c r="AB461" s="407">
        <f t="shared" si="385"/>
        <v>1.32</v>
      </c>
      <c r="AC461" s="407">
        <f t="shared" si="385"/>
        <v>9827.67</v>
      </c>
      <c r="AD461" s="407">
        <f t="shared" si="385"/>
        <v>0.72530532764279221</v>
      </c>
      <c r="AE461" s="407">
        <f t="shared" si="385"/>
        <v>24.664179104477611</v>
      </c>
      <c r="AF461" s="407">
        <f t="shared" si="385"/>
        <v>9.6999999999999993</v>
      </c>
      <c r="AG461" s="407">
        <f t="shared" si="385"/>
        <v>20.059999999999999</v>
      </c>
      <c r="AH461" s="407" t="str">
        <f t="shared" si="385"/>
        <v>-</v>
      </c>
      <c r="AI461" s="407">
        <f t="shared" si="385"/>
        <v>0</v>
      </c>
      <c r="AJ461" s="407">
        <f t="shared" si="385"/>
        <v>2.2707453454022635</v>
      </c>
      <c r="AK461" s="407">
        <f t="shared" si="385"/>
        <v>12.19</v>
      </c>
      <c r="AL461" s="407">
        <f t="shared" si="385"/>
        <v>15.74</v>
      </c>
      <c r="AM461" s="407">
        <f t="shared" si="385"/>
        <v>7.6</v>
      </c>
      <c r="AN461" s="407">
        <f t="shared" si="385"/>
        <v>66.989999999999995</v>
      </c>
      <c r="AO461" s="407">
        <f t="shared" si="385"/>
        <v>0.24265882485557949</v>
      </c>
      <c r="AP461" s="407">
        <f t="shared" si="385"/>
        <v>72.319999999999993</v>
      </c>
      <c r="AQ461" s="407">
        <f t="shared" si="385"/>
        <v>49.46517088442473</v>
      </c>
      <c r="AR461" s="407">
        <f t="shared" si="385"/>
        <v>3.57</v>
      </c>
      <c r="AS461" s="407">
        <f t="shared" si="385"/>
        <v>-0.35841077652863235</v>
      </c>
      <c r="AT461" s="407">
        <f t="shared" si="385"/>
        <v>71.036796919243997</v>
      </c>
    </row>
    <row r="462" spans="1:47">
      <c r="AT462" s="306"/>
    </row>
    <row r="463" spans="1:47">
      <c r="C463" s="288"/>
      <c r="D463" s="288"/>
      <c r="E463" s="288"/>
      <c r="F463" s="288"/>
      <c r="G463" s="288"/>
      <c r="H463" s="288"/>
      <c r="I463" s="288"/>
      <c r="J463" s="288"/>
      <c r="K463" s="288"/>
      <c r="L463" s="288"/>
      <c r="M463" s="288"/>
      <c r="N463" s="288"/>
      <c r="O463" s="288"/>
      <c r="P463" s="288"/>
      <c r="Q463" s="288"/>
      <c r="R463" s="288"/>
      <c r="S463" s="288"/>
      <c r="T463" s="288"/>
      <c r="U463" s="288"/>
      <c r="V463" s="288"/>
      <c r="W463" s="288"/>
      <c r="X463" s="288"/>
      <c r="Y463" s="288"/>
      <c r="Z463" s="288"/>
      <c r="AA463" s="288"/>
      <c r="AB463" s="288"/>
      <c r="AC463" s="288"/>
      <c r="AD463" s="288"/>
      <c r="AE463" s="288"/>
      <c r="AF463" s="288"/>
      <c r="AG463" s="288"/>
      <c r="AH463" s="288"/>
      <c r="AI463" s="288"/>
      <c r="AJ463" s="288"/>
      <c r="AK463" s="288"/>
      <c r="AL463" s="288"/>
      <c r="AM463" s="288"/>
      <c r="AN463" s="288"/>
      <c r="AO463" s="288"/>
      <c r="AP463" s="288"/>
      <c r="AQ463" s="288"/>
      <c r="AR463" s="288"/>
      <c r="AS463" s="288"/>
      <c r="AT463" s="288"/>
    </row>
    <row r="465" spans="1:46" ht="18" thickBot="1">
      <c r="A465" s="331" t="s">
        <v>63</v>
      </c>
    </row>
    <row r="466" spans="1:46" ht="15" thickBot="1">
      <c r="C466" s="318" t="str">
        <f>'QoL DATA'!C$14</f>
        <v>b11</v>
      </c>
      <c r="D466" s="319" t="str">
        <f>'QoL DATA'!D$14</f>
        <v>b11</v>
      </c>
      <c r="E466" s="319" t="str">
        <f>'QoL DATA'!E$14</f>
        <v>b12</v>
      </c>
      <c r="F466" s="319" t="str">
        <f>'QoL DATA'!F$14</f>
        <v>b12</v>
      </c>
      <c r="G466" s="319" t="str">
        <f>'QoL DATA'!G$14</f>
        <v>b13</v>
      </c>
      <c r="H466" s="319" t="str">
        <f>'QoL DATA'!H$14</f>
        <v>b13</v>
      </c>
      <c r="I466" s="319" t="str">
        <f>'QoL DATA'!I$14</f>
        <v>b21</v>
      </c>
      <c r="J466" s="319" t="str">
        <f>'QoL DATA'!J$14</f>
        <v>b21</v>
      </c>
      <c r="K466" s="319" t="str">
        <f>'QoL DATA'!K$14</f>
        <v>b22</v>
      </c>
      <c r="L466" s="319" t="str">
        <f>'QoL DATA'!L$14</f>
        <v>b22</v>
      </c>
      <c r="M466" s="319" t="str">
        <f>'QoL DATA'!M$14</f>
        <v>b23</v>
      </c>
      <c r="N466" s="319" t="str">
        <f>'QoL DATA'!N$14</f>
        <v>b23</v>
      </c>
      <c r="O466" s="319" t="str">
        <f>'QoL DATA'!O$14</f>
        <v>b24</v>
      </c>
      <c r="P466" s="319" t="str">
        <f>'QoL DATA'!P$14</f>
        <v>b24</v>
      </c>
      <c r="Q466" s="319" t="str">
        <f>'QoL DATA'!Q$14</f>
        <v>b25</v>
      </c>
      <c r="R466" s="319" t="str">
        <f>'QoL DATA'!R$14</f>
        <v>b25</v>
      </c>
      <c r="S466" s="319" t="str">
        <f>'QoL DATA'!S$14</f>
        <v>b26</v>
      </c>
      <c r="T466" s="319" t="str">
        <f>'QoL DATA'!T$14</f>
        <v>b26</v>
      </c>
      <c r="U466" s="319" t="str">
        <f>'QoL DATA'!U$14</f>
        <v>b31</v>
      </c>
      <c r="V466" s="319" t="str">
        <f>'QoL DATA'!V$14</f>
        <v>b31</v>
      </c>
      <c r="W466" s="319" t="str">
        <f>'QoL DATA'!W$14</f>
        <v>b32</v>
      </c>
      <c r="X466" s="319" t="str">
        <f>'QoL DATA'!X$14</f>
        <v>b32</v>
      </c>
      <c r="Y466" s="319" t="str">
        <f>'QoL DATA'!Y$14</f>
        <v>m11</v>
      </c>
      <c r="Z466" s="319" t="str">
        <f>'QoL DATA'!Z$14</f>
        <v>m11</v>
      </c>
      <c r="AA466" s="319" t="str">
        <f>'QoL DATA'!AA$14</f>
        <v>m12</v>
      </c>
      <c r="AB466" s="319" t="str">
        <f>'QoL DATA'!AB$14</f>
        <v>m12</v>
      </c>
      <c r="AC466" s="319" t="str">
        <f>'QoL DATA'!AC$14</f>
        <v>m21</v>
      </c>
      <c r="AD466" s="319" t="str">
        <f>'QoL DATA'!AD$14</f>
        <v>m21</v>
      </c>
      <c r="AE466" s="319" t="str">
        <f>'QoL DATA'!AE$14</f>
        <v>m22</v>
      </c>
      <c r="AF466" s="319" t="str">
        <f>'QoL DATA'!AF$14</f>
        <v>m22</v>
      </c>
      <c r="AG466" s="319" t="str">
        <f>'QoL DATA'!AG$14</f>
        <v>m31</v>
      </c>
      <c r="AH466" s="319" t="str">
        <f>'QoL DATA'!AH$14</f>
        <v>m31</v>
      </c>
      <c r="AI466" s="319" t="str">
        <f>'QoL DATA'!AI$14</f>
        <v>m32</v>
      </c>
      <c r="AJ466" s="319" t="str">
        <f>'QoL DATA'!AJ$14</f>
        <v>m32</v>
      </c>
      <c r="AK466" s="319" t="str">
        <f>'QoL DATA'!AK$14</f>
        <v>f11</v>
      </c>
      <c r="AL466" s="319" t="str">
        <f>'QoL DATA'!AL$14</f>
        <v>f11</v>
      </c>
      <c r="AM466" s="319" t="str">
        <f>'QoL DATA'!AM$14</f>
        <v>f12</v>
      </c>
      <c r="AN466" s="319" t="str">
        <f>'QoL DATA'!AN$14</f>
        <v>f12</v>
      </c>
      <c r="AO466" s="319" t="str">
        <f>'QoL DATA'!AO$14</f>
        <v>f21</v>
      </c>
      <c r="AP466" s="319" t="str">
        <f>'QoL DATA'!AP$14</f>
        <v>f21</v>
      </c>
      <c r="AQ466" s="319" t="str">
        <f>'QoL DATA'!AQ$14</f>
        <v>f22</v>
      </c>
      <c r="AR466" s="319" t="str">
        <f>'QoL DATA'!AR$14</f>
        <v>f22</v>
      </c>
      <c r="AS466" s="319" t="str">
        <f>'QoL DATA'!AS$14</f>
        <v>f31</v>
      </c>
      <c r="AT466" s="320" t="str">
        <f>'QoL DATA'!AT$14</f>
        <v>f31</v>
      </c>
    </row>
    <row r="467" spans="1:46" ht="15" thickBot="1">
      <c r="A467" s="352" t="str">
        <f t="shared" ref="A467:B468" si="386">A249</f>
        <v>Municipality name</v>
      </c>
      <c r="B467" s="353" t="str">
        <f t="shared" si="386"/>
        <v>Code</v>
      </c>
      <c r="C467" s="322" t="str">
        <f>C$5</f>
        <v>Ind 1</v>
      </c>
      <c r="D467" s="323" t="str">
        <f>D$5</f>
        <v>Ind 2</v>
      </c>
      <c r="E467" s="323" t="str">
        <f>E$5</f>
        <v>Ind 1</v>
      </c>
      <c r="F467" s="323" t="str">
        <f>F$5</f>
        <v>Ind 1</v>
      </c>
      <c r="G467" s="323" t="str">
        <f t="shared" ref="G467:AS467" si="387">G$5</f>
        <v>Ind 1</v>
      </c>
      <c r="H467" s="323" t="str">
        <f t="shared" si="387"/>
        <v>Ind 1</v>
      </c>
      <c r="I467" s="323" t="str">
        <f t="shared" si="387"/>
        <v>Ind 1</v>
      </c>
      <c r="J467" s="323" t="str">
        <f t="shared" si="387"/>
        <v>Ind 1</v>
      </c>
      <c r="K467" s="323" t="str">
        <f t="shared" si="387"/>
        <v>Ind 1</v>
      </c>
      <c r="L467" s="323" t="str">
        <f t="shared" si="387"/>
        <v>Ind 1</v>
      </c>
      <c r="M467" s="323" t="str">
        <f t="shared" si="387"/>
        <v>Ind 1</v>
      </c>
      <c r="N467" s="323" t="str">
        <f t="shared" si="387"/>
        <v>Ind 1</v>
      </c>
      <c r="O467" s="323" t="str">
        <f t="shared" si="387"/>
        <v>Ind 1</v>
      </c>
      <c r="P467" s="323" t="str">
        <f t="shared" si="387"/>
        <v>Ind 1</v>
      </c>
      <c r="Q467" s="323" t="str">
        <f t="shared" si="387"/>
        <v>Ind 1</v>
      </c>
      <c r="R467" s="323" t="str">
        <f t="shared" si="387"/>
        <v>Ind 1</v>
      </c>
      <c r="S467" s="323" t="str">
        <f t="shared" si="387"/>
        <v>Ind 1</v>
      </c>
      <c r="T467" s="323" t="str">
        <f t="shared" si="387"/>
        <v>Ind 1</v>
      </c>
      <c r="U467" s="323" t="str">
        <f t="shared" si="387"/>
        <v>Ind 1</v>
      </c>
      <c r="V467" s="323" t="str">
        <f t="shared" si="387"/>
        <v>Ind 1</v>
      </c>
      <c r="W467" s="323" t="str">
        <f t="shared" si="387"/>
        <v>Ind 1</v>
      </c>
      <c r="X467" s="323" t="str">
        <f t="shared" si="387"/>
        <v>Ind 1</v>
      </c>
      <c r="Y467" s="323" t="str">
        <f t="shared" si="387"/>
        <v>Ind 1</v>
      </c>
      <c r="Z467" s="323" t="str">
        <f t="shared" si="387"/>
        <v>Ind 1</v>
      </c>
      <c r="AA467" s="323" t="str">
        <f t="shared" si="387"/>
        <v>Ind 1</v>
      </c>
      <c r="AB467" s="323" t="str">
        <f t="shared" si="387"/>
        <v>Ind 1</v>
      </c>
      <c r="AC467" s="323" t="str">
        <f t="shared" si="387"/>
        <v>Ind 1</v>
      </c>
      <c r="AD467" s="323" t="str">
        <f t="shared" si="387"/>
        <v>Ind 1</v>
      </c>
      <c r="AE467" s="323" t="str">
        <f t="shared" si="387"/>
        <v>Ind 1</v>
      </c>
      <c r="AF467" s="323" t="str">
        <f t="shared" si="387"/>
        <v>Ind 1</v>
      </c>
      <c r="AG467" s="323" t="str">
        <f t="shared" si="387"/>
        <v>Ind 1</v>
      </c>
      <c r="AH467" s="323" t="str">
        <f t="shared" si="387"/>
        <v>Ind 1</v>
      </c>
      <c r="AI467" s="323" t="str">
        <f t="shared" si="387"/>
        <v>Ind 1</v>
      </c>
      <c r="AJ467" s="323" t="str">
        <f t="shared" si="387"/>
        <v>Ind 1</v>
      </c>
      <c r="AK467" s="323" t="str">
        <f t="shared" si="387"/>
        <v>Ind 1</v>
      </c>
      <c r="AL467" s="323" t="str">
        <f t="shared" si="387"/>
        <v>Ind 1</v>
      </c>
      <c r="AM467" s="323" t="str">
        <f t="shared" si="387"/>
        <v>Ind 1</v>
      </c>
      <c r="AN467" s="323" t="str">
        <f t="shared" si="387"/>
        <v>Ind 1</v>
      </c>
      <c r="AO467" s="323" t="str">
        <f t="shared" si="387"/>
        <v>Ind 1</v>
      </c>
      <c r="AP467" s="323" t="str">
        <f t="shared" si="387"/>
        <v>Ind 1</v>
      </c>
      <c r="AQ467" s="323" t="str">
        <f t="shared" si="387"/>
        <v>Ind 1</v>
      </c>
      <c r="AR467" s="323" t="str">
        <f t="shared" si="387"/>
        <v>Ind 1</v>
      </c>
      <c r="AS467" s="323" t="str">
        <f t="shared" si="387"/>
        <v>Ind 1</v>
      </c>
      <c r="AT467" s="324" t="str">
        <f>AT$5</f>
        <v>Ind 41</v>
      </c>
    </row>
    <row r="468" spans="1:46" ht="15" thickBot="1">
      <c r="A468" s="329" t="str">
        <f t="shared" si="386"/>
        <v>Ajdovščina</v>
      </c>
      <c r="B468" s="330">
        <f t="shared" si="386"/>
        <v>1</v>
      </c>
      <c r="C468" s="303">
        <f>IFERROR(IF('Data &amp; Normalization'!C250="-","-",IF(C$9=1,IF('Data &amp; Normalization'!C250&lt;C$10,0,IF('Data &amp; Normalization'!C250&gt;C$11,1,('Data &amp; Normalization'!C250-C$10)/(C$11-C$10))),IF('Data &amp; Normalization'!C250&lt;C$10,1,IF('Data &amp; Normalization'!C250&gt;C$11,0,IFERROR(1-('Data &amp; Normalization'!C250-C$10)/(C$11-C$10),"-"))))),"-")</f>
        <v>0.66196593263943759</v>
      </c>
      <c r="D468" s="304">
        <f t="shared" ref="D468:AT468" si="388">IFERROR(IF(D250="-","-",IF(D$9=1,IF(D250&lt;D$10,0,IF(D250&gt;D$11,1,(D250-D$10)/(D$11-D$10))),IF(D250&lt;D$10,1,IF(D250&gt;D$11,0,IFERROR(1-(D250-D$10)/(D$11-D$10),"-"))))),"-")</f>
        <v>0.62206454219483853</v>
      </c>
      <c r="E468" s="304">
        <f t="shared" si="388"/>
        <v>0.88451511991657961</v>
      </c>
      <c r="F468" s="304">
        <f t="shared" si="388"/>
        <v>0.71158698922871566</v>
      </c>
      <c r="G468" s="304">
        <f t="shared" si="388"/>
        <v>0.85510012132965252</v>
      </c>
      <c r="H468" s="304">
        <f t="shared" si="388"/>
        <v>0.79248125036057804</v>
      </c>
      <c r="I468" s="304">
        <f t="shared" si="388"/>
        <v>0.56877686111562886</v>
      </c>
      <c r="J468" s="304">
        <f t="shared" si="388"/>
        <v>0.90012938024367495</v>
      </c>
      <c r="K468" s="304">
        <f t="shared" si="388"/>
        <v>0.45919318906134399</v>
      </c>
      <c r="L468" s="304">
        <f t="shared" si="388"/>
        <v>1</v>
      </c>
      <c r="M468" s="304">
        <f t="shared" si="388"/>
        <v>0.85929184437376016</v>
      </c>
      <c r="N468" s="304">
        <f t="shared" si="388"/>
        <v>0.6683050082801264</v>
      </c>
      <c r="O468" s="304">
        <f t="shared" si="388"/>
        <v>0.39028929565042092</v>
      </c>
      <c r="P468" s="304">
        <f t="shared" si="388"/>
        <v>0.52859723420418714</v>
      </c>
      <c r="Q468" s="304" t="str">
        <f t="shared" si="388"/>
        <v>-</v>
      </c>
      <c r="R468" s="304" t="str">
        <f t="shared" si="388"/>
        <v>-</v>
      </c>
      <c r="S468" s="304">
        <f t="shared" si="388"/>
        <v>0.12709649163632716</v>
      </c>
      <c r="T468" s="304">
        <f t="shared" si="388"/>
        <v>0.56218080851485264</v>
      </c>
      <c r="U468" s="304">
        <f t="shared" si="388"/>
        <v>0.6840504409487298</v>
      </c>
      <c r="V468" s="304">
        <f t="shared" si="388"/>
        <v>0.39212208531814741</v>
      </c>
      <c r="W468" s="304">
        <f t="shared" si="388"/>
        <v>0.82148779899722246</v>
      </c>
      <c r="X468" s="304" t="str">
        <f t="shared" si="388"/>
        <v>-</v>
      </c>
      <c r="Y468" s="304">
        <f t="shared" si="388"/>
        <v>0.72408345510930294</v>
      </c>
      <c r="Z468" s="304">
        <f t="shared" si="388"/>
        <v>0.73162429528773532</v>
      </c>
      <c r="AA468" s="304">
        <f t="shared" si="388"/>
        <v>0.65996590558017831</v>
      </c>
      <c r="AB468" s="304">
        <f t="shared" si="388"/>
        <v>0.2408583315086491</v>
      </c>
      <c r="AC468" s="304">
        <f t="shared" si="388"/>
        <v>0.56963268916611975</v>
      </c>
      <c r="AD468" s="304">
        <f t="shared" si="388"/>
        <v>0.71584980562160494</v>
      </c>
      <c r="AE468" s="304">
        <f t="shared" si="388"/>
        <v>0.62581425675135394</v>
      </c>
      <c r="AF468" s="304">
        <f t="shared" si="388"/>
        <v>0.7411764705882351</v>
      </c>
      <c r="AG468" s="304">
        <f t="shared" si="388"/>
        <v>0.57477392583775555</v>
      </c>
      <c r="AH468" s="304" t="str">
        <f t="shared" si="388"/>
        <v>-</v>
      </c>
      <c r="AI468" s="304">
        <f t="shared" si="388"/>
        <v>0.94868440023597966</v>
      </c>
      <c r="AJ468" s="304">
        <f t="shared" si="388"/>
        <v>0.36550866764729545</v>
      </c>
      <c r="AK468" s="304">
        <f t="shared" si="388"/>
        <v>0.71654181008301254</v>
      </c>
      <c r="AL468" s="304">
        <f t="shared" si="388"/>
        <v>0.49323647294589168</v>
      </c>
      <c r="AM468" s="304">
        <f t="shared" si="388"/>
        <v>1</v>
      </c>
      <c r="AN468" s="304">
        <f t="shared" si="388"/>
        <v>0.91587902645671837</v>
      </c>
      <c r="AO468" s="304">
        <f t="shared" si="388"/>
        <v>0.24199749691385825</v>
      </c>
      <c r="AP468" s="304">
        <f t="shared" si="388"/>
        <v>0.60122522291359304</v>
      </c>
      <c r="AQ468" s="304">
        <f t="shared" si="388"/>
        <v>0.73295922417345449</v>
      </c>
      <c r="AR468" s="304">
        <f t="shared" si="388"/>
        <v>0.35714285714285715</v>
      </c>
      <c r="AS468" s="304">
        <f t="shared" si="388"/>
        <v>0.67230739644382898</v>
      </c>
      <c r="AT468" s="304">
        <f t="shared" si="388"/>
        <v>0.74247737269225889</v>
      </c>
    </row>
    <row r="469" spans="1:46" ht="15" thickBot="1">
      <c r="A469" s="329" t="str">
        <f t="shared" ref="A469:B469" si="389">A251</f>
        <v>Ankaran/Ancarano</v>
      </c>
      <c r="B469" s="330">
        <f t="shared" si="389"/>
        <v>213</v>
      </c>
      <c r="C469" s="303" t="str">
        <f>IFERROR(IF('Data &amp; Normalization'!C251="-","-",IF(C$9=1,IF('Data &amp; Normalization'!C251&lt;C$10,0,IF('Data &amp; Normalization'!C251&gt;C$11,1,('Data &amp; Normalization'!C251-C$10)/(C$11-C$10))),IF('Data &amp; Normalization'!C251&lt;C$10,1,IF('Data &amp; Normalization'!C251&gt;C$11,0,IFERROR(1-('Data &amp; Normalization'!C251-C$10)/(C$11-C$10),"-"))))),"-")</f>
        <v>-</v>
      </c>
      <c r="D469" s="304">
        <f t="shared" ref="D469:AT469" si="390">IFERROR(IF(D251="-","-",IF(D$9=1,IF(D251&lt;D$10,0,IF(D251&gt;D$11,1,(D251-D$10)/(D$11-D$10))),IF(D251&lt;D$10,1,IF(D251&gt;D$11,0,IFERROR(1-(D251-D$10)/(D$11-D$10),"-"))))),"-")</f>
        <v>0.10946416847633945</v>
      </c>
      <c r="E469" s="304">
        <f t="shared" si="390"/>
        <v>0.98070907194994761</v>
      </c>
      <c r="F469" s="304">
        <f t="shared" si="390"/>
        <v>2.8118082762379655E-3</v>
      </c>
      <c r="G469" s="304">
        <f t="shared" si="390"/>
        <v>0.99779985231464274</v>
      </c>
      <c r="H469" s="304">
        <f t="shared" si="390"/>
        <v>0</v>
      </c>
      <c r="I469" s="304">
        <f t="shared" si="390"/>
        <v>1</v>
      </c>
      <c r="J469" s="304">
        <f t="shared" si="390"/>
        <v>0.99861761520124259</v>
      </c>
      <c r="K469" s="304">
        <f t="shared" si="390"/>
        <v>0.30722186583483801</v>
      </c>
      <c r="L469" s="304">
        <f t="shared" si="390"/>
        <v>0.99824275044543997</v>
      </c>
      <c r="M469" s="304">
        <f t="shared" si="390"/>
        <v>0.23946129172313627</v>
      </c>
      <c r="N469" s="304">
        <f t="shared" si="390"/>
        <v>0.57617780329321855</v>
      </c>
      <c r="O469" s="304">
        <f t="shared" si="390"/>
        <v>0.24087686939153116</v>
      </c>
      <c r="P469" s="304">
        <f t="shared" si="390"/>
        <v>0.99964654536765241</v>
      </c>
      <c r="Q469" s="304" t="str">
        <f t="shared" si="390"/>
        <v>-</v>
      </c>
      <c r="R469" s="304" t="str">
        <f t="shared" si="390"/>
        <v>-</v>
      </c>
      <c r="S469" s="304">
        <f t="shared" si="390"/>
        <v>0</v>
      </c>
      <c r="T469" s="304">
        <f t="shared" si="390"/>
        <v>0</v>
      </c>
      <c r="U469" s="304">
        <f t="shared" si="390"/>
        <v>5.1576331518848696E-2</v>
      </c>
      <c r="V469" s="304">
        <f t="shared" si="390"/>
        <v>0.13272781113232868</v>
      </c>
      <c r="W469" s="304">
        <f t="shared" si="390"/>
        <v>1.7189269562046364E-2</v>
      </c>
      <c r="X469" s="304" t="str">
        <f t="shared" si="390"/>
        <v>-</v>
      </c>
      <c r="Y469" s="304">
        <f t="shared" si="390"/>
        <v>0.92772078049044837</v>
      </c>
      <c r="Z469" s="304">
        <f t="shared" si="390"/>
        <v>0.73590987312155098</v>
      </c>
      <c r="AA469" s="304">
        <f t="shared" si="390"/>
        <v>0.86988991494870749</v>
      </c>
      <c r="AB469" s="304">
        <f t="shared" si="390"/>
        <v>0.92511495511276554</v>
      </c>
      <c r="AC469" s="304">
        <f t="shared" si="390"/>
        <v>1</v>
      </c>
      <c r="AD469" s="304">
        <f t="shared" si="390"/>
        <v>0.56498923829306491</v>
      </c>
      <c r="AE469" s="304">
        <f t="shared" si="390"/>
        <v>0.87296270904891726</v>
      </c>
      <c r="AF469" s="304">
        <f t="shared" si="390"/>
        <v>0.22352941176470575</v>
      </c>
      <c r="AG469" s="304">
        <f t="shared" si="390"/>
        <v>0.25901403560978009</v>
      </c>
      <c r="AH469" s="304" t="str">
        <f t="shared" si="390"/>
        <v>-</v>
      </c>
      <c r="AI469" s="304">
        <f t="shared" si="390"/>
        <v>1</v>
      </c>
      <c r="AJ469" s="304">
        <f t="shared" si="390"/>
        <v>0.14556896815142034</v>
      </c>
      <c r="AK469" s="304">
        <f t="shared" si="390"/>
        <v>0.84696632246743597</v>
      </c>
      <c r="AL469" s="304">
        <f t="shared" si="390"/>
        <v>0.59452189748130624</v>
      </c>
      <c r="AM469" s="304">
        <f t="shared" si="390"/>
        <v>0.87500000000000044</v>
      </c>
      <c r="AN469" s="304">
        <f t="shared" si="390"/>
        <v>0.99081308448565286</v>
      </c>
      <c r="AO469" s="304">
        <f t="shared" si="390"/>
        <v>0</v>
      </c>
      <c r="AP469" s="304" t="str">
        <f t="shared" si="390"/>
        <v>-</v>
      </c>
      <c r="AQ469" s="304">
        <f t="shared" si="390"/>
        <v>9.9837193264455379E-2</v>
      </c>
      <c r="AR469" s="304">
        <f t="shared" si="390"/>
        <v>1</v>
      </c>
      <c r="AS469" s="304">
        <f t="shared" si="390"/>
        <v>0.52902008478272022</v>
      </c>
      <c r="AT469" s="304">
        <f t="shared" si="390"/>
        <v>4.1041689934806641E-2</v>
      </c>
    </row>
    <row r="470" spans="1:46" ht="15" thickBot="1">
      <c r="A470" s="329" t="str">
        <f t="shared" ref="A470:B470" si="391">A252</f>
        <v>Apače</v>
      </c>
      <c r="B470" s="330">
        <f t="shared" si="391"/>
        <v>195</v>
      </c>
      <c r="C470" s="303">
        <f>IFERROR(IF('Data &amp; Normalization'!C252="-","-",IF(C$9=1,IF('Data &amp; Normalization'!C252&lt;C$10,0,IF('Data &amp; Normalization'!C252&gt;C$11,1,('Data &amp; Normalization'!C252-C$10)/(C$11-C$10))),IF('Data &amp; Normalization'!C252&lt;C$10,1,IF('Data &amp; Normalization'!C252&gt;C$11,0,IFERROR(1-('Data &amp; Normalization'!C252-C$10)/(C$11-C$10),"-"))))),"-")</f>
        <v>0.57370683323702221</v>
      </c>
      <c r="D470" s="304">
        <f t="shared" ref="D470:AT470" si="392">IFERROR(IF(D252="-","-",IF(D$9=1,IF(D252&lt;D$10,0,IF(D252&gt;D$11,1,(D252-D$10)/(D$11-D$10))),IF(D252&lt;D$10,1,IF(D252&gt;D$11,0,IFERROR(1-(D252-D$10)/(D$11-D$10),"-"))))),"-")</f>
        <v>0.46803191757992024</v>
      </c>
      <c r="E470" s="304">
        <f t="shared" si="392"/>
        <v>0.59306569343065696</v>
      </c>
      <c r="F470" s="304">
        <f t="shared" si="392"/>
        <v>0.23521313208005556</v>
      </c>
      <c r="G470" s="304">
        <f t="shared" si="392"/>
        <v>0.69537121839824867</v>
      </c>
      <c r="H470" s="304">
        <f t="shared" si="392"/>
        <v>0.5</v>
      </c>
      <c r="I470" s="304">
        <f t="shared" si="392"/>
        <v>0.7660896732390875</v>
      </c>
      <c r="J470" s="304">
        <f t="shared" si="392"/>
        <v>0.99786380920467321</v>
      </c>
      <c r="K470" s="304">
        <f t="shared" si="392"/>
        <v>0.16918722498109329</v>
      </c>
      <c r="L470" s="304">
        <f t="shared" si="392"/>
        <v>0.48954801255510338</v>
      </c>
      <c r="M470" s="304">
        <f t="shared" si="392"/>
        <v>0.45110649677961911</v>
      </c>
      <c r="N470" s="304">
        <f t="shared" si="392"/>
        <v>0.3044926228623191</v>
      </c>
      <c r="O470" s="304">
        <f t="shared" si="392"/>
        <v>9.9785075603650741E-2</v>
      </c>
      <c r="P470" s="304">
        <f t="shared" si="392"/>
        <v>0.35556422544895994</v>
      </c>
      <c r="Q470" s="304" t="str">
        <f t="shared" si="392"/>
        <v>-</v>
      </c>
      <c r="R470" s="304" t="str">
        <f t="shared" si="392"/>
        <v>-</v>
      </c>
      <c r="S470" s="304">
        <f t="shared" si="392"/>
        <v>0.17419991959554357</v>
      </c>
      <c r="T470" s="304">
        <f t="shared" si="392"/>
        <v>7.7282237530797437E-2</v>
      </c>
      <c r="U470" s="304">
        <f t="shared" si="392"/>
        <v>9.9969468627815847E-2</v>
      </c>
      <c r="V470" s="304">
        <f t="shared" si="392"/>
        <v>0.81019717517298817</v>
      </c>
      <c r="W470" s="304">
        <f t="shared" si="392"/>
        <v>0.2784062987868467</v>
      </c>
      <c r="X470" s="304" t="str">
        <f t="shared" si="392"/>
        <v>-</v>
      </c>
      <c r="Y470" s="304">
        <f t="shared" si="392"/>
        <v>9.5802353506389215E-2</v>
      </c>
      <c r="Z470" s="304">
        <f t="shared" si="392"/>
        <v>0.30613764493139017</v>
      </c>
      <c r="AA470" s="304">
        <f t="shared" si="392"/>
        <v>1</v>
      </c>
      <c r="AB470" s="304">
        <f t="shared" si="392"/>
        <v>0.5255090869279615</v>
      </c>
      <c r="AC470" s="304">
        <f t="shared" si="392"/>
        <v>0</v>
      </c>
      <c r="AD470" s="304">
        <f t="shared" si="392"/>
        <v>6.0977626676630203E-2</v>
      </c>
      <c r="AE470" s="304">
        <f t="shared" si="392"/>
        <v>8.8255872065788679E-2</v>
      </c>
      <c r="AF470" s="304">
        <f t="shared" si="392"/>
        <v>0.30588235294117638</v>
      </c>
      <c r="AG470" s="304">
        <f t="shared" si="392"/>
        <v>0.82357949379225981</v>
      </c>
      <c r="AH470" s="304" t="str">
        <f t="shared" si="392"/>
        <v>-</v>
      </c>
      <c r="AI470" s="304">
        <f t="shared" si="392"/>
        <v>0.95930417699373494</v>
      </c>
      <c r="AJ470" s="304">
        <f t="shared" si="392"/>
        <v>0.26044273092432219</v>
      </c>
      <c r="AK470" s="304">
        <f t="shared" si="392"/>
        <v>0.8284065600323951</v>
      </c>
      <c r="AL470" s="304">
        <f t="shared" si="392"/>
        <v>0.32571392785571129</v>
      </c>
      <c r="AM470" s="304">
        <f t="shared" si="392"/>
        <v>0.12500000000000069</v>
      </c>
      <c r="AN470" s="304">
        <f t="shared" si="392"/>
        <v>0.44479358164814964</v>
      </c>
      <c r="AO470" s="304">
        <f t="shared" si="392"/>
        <v>0.16136073875256918</v>
      </c>
      <c r="AP470" s="304">
        <f t="shared" si="392"/>
        <v>0.58198088395663639</v>
      </c>
      <c r="AQ470" s="304">
        <f t="shared" si="392"/>
        <v>0.38300605662430004</v>
      </c>
      <c r="AR470" s="304">
        <f t="shared" si="392"/>
        <v>0.53571428571428648</v>
      </c>
      <c r="AS470" s="304">
        <f t="shared" si="392"/>
        <v>0.1442640935024283</v>
      </c>
      <c r="AT470" s="304">
        <f t="shared" si="392"/>
        <v>0.15114857769850087</v>
      </c>
    </row>
    <row r="471" spans="1:46" ht="15" thickBot="1">
      <c r="A471" s="329" t="str">
        <f t="shared" ref="A471:B471" si="393">A253</f>
        <v>Beltinci</v>
      </c>
      <c r="B471" s="330">
        <f t="shared" si="393"/>
        <v>2</v>
      </c>
      <c r="C471" s="303">
        <f>IFERROR(IF('Data &amp; Normalization'!C253="-","-",IF(C$9=1,IF('Data &amp; Normalization'!C253&lt;C$10,0,IF('Data &amp; Normalization'!C253&gt;C$11,1,('Data &amp; Normalization'!C253-C$10)/(C$11-C$10))),IF('Data &amp; Normalization'!C253&lt;C$10,1,IF('Data &amp; Normalization'!C253&gt;C$11,0,IFERROR(1-('Data &amp; Normalization'!C253-C$10)/(C$11-C$10),"-"))))),"-")</f>
        <v>0.99059327641590633</v>
      </c>
      <c r="D471" s="304">
        <f t="shared" ref="D471:AT471" si="394">IFERROR(IF(D253="-","-",IF(D$9=1,IF(D253&lt;D$10,0,IF(D253&gt;D$11,1,(D253-D$10)/(D$11-D$10))),IF(D253&lt;D$10,1,IF(D253&gt;D$11,0,IFERROR(1-(D253-D$10)/(D$11-D$10),"-"))))),"-")</f>
        <v>0.76599666683500833</v>
      </c>
      <c r="E471" s="304">
        <f t="shared" si="394"/>
        <v>0.59306569343065696</v>
      </c>
      <c r="F471" s="304">
        <f t="shared" si="394"/>
        <v>1.2752513207412084E-3</v>
      </c>
      <c r="G471" s="304">
        <f t="shared" si="394"/>
        <v>1</v>
      </c>
      <c r="H471" s="304">
        <f t="shared" si="394"/>
        <v>0.5</v>
      </c>
      <c r="I471" s="304">
        <f t="shared" si="394"/>
        <v>0.86773316119969968</v>
      </c>
      <c r="J471" s="304">
        <f t="shared" si="394"/>
        <v>1</v>
      </c>
      <c r="K471" s="304">
        <f t="shared" si="394"/>
        <v>0.82257168680995485</v>
      </c>
      <c r="L471" s="304">
        <f t="shared" si="394"/>
        <v>1</v>
      </c>
      <c r="M471" s="304">
        <f t="shared" si="394"/>
        <v>0.32643411346175377</v>
      </c>
      <c r="N471" s="304">
        <f t="shared" si="394"/>
        <v>0.26356252895804139</v>
      </c>
      <c r="O471" s="304">
        <f t="shared" si="394"/>
        <v>0.17426030664527001</v>
      </c>
      <c r="P471" s="304">
        <f t="shared" si="394"/>
        <v>0.65792826724775311</v>
      </c>
      <c r="Q471" s="304" t="str">
        <f t="shared" si="394"/>
        <v>-</v>
      </c>
      <c r="R471" s="304" t="str">
        <f t="shared" si="394"/>
        <v>-</v>
      </c>
      <c r="S471" s="304">
        <f t="shared" si="394"/>
        <v>7.5978527539078758E-2</v>
      </c>
      <c r="T471" s="304">
        <f t="shared" si="394"/>
        <v>0.57447914414885248</v>
      </c>
      <c r="U471" s="304">
        <f t="shared" si="394"/>
        <v>9.0630516238642527E-3</v>
      </c>
      <c r="V471" s="304">
        <f t="shared" si="394"/>
        <v>0.53034349410056736</v>
      </c>
      <c r="W471" s="304">
        <f t="shared" si="394"/>
        <v>0.1274743548282701</v>
      </c>
      <c r="X471" s="304" t="str">
        <f t="shared" si="394"/>
        <v>-</v>
      </c>
      <c r="Y471" s="304">
        <f t="shared" si="394"/>
        <v>0.41137853633068999</v>
      </c>
      <c r="Z471" s="304">
        <f t="shared" si="394"/>
        <v>0.46924086090132244</v>
      </c>
      <c r="AA471" s="304">
        <f t="shared" si="394"/>
        <v>0.93635962645078497</v>
      </c>
      <c r="AB471" s="304">
        <f t="shared" si="394"/>
        <v>0.48719071600613095</v>
      </c>
      <c r="AC471" s="304">
        <f t="shared" si="394"/>
        <v>0.27045939496021443</v>
      </c>
      <c r="AD471" s="304">
        <f t="shared" si="394"/>
        <v>0.1927714250128274</v>
      </c>
      <c r="AE471" s="304">
        <f t="shared" si="394"/>
        <v>0.3203324367257116</v>
      </c>
      <c r="AF471" s="304">
        <f t="shared" si="394"/>
        <v>0.30588235294117638</v>
      </c>
      <c r="AG471" s="304">
        <f t="shared" si="394"/>
        <v>0.57229413612392344</v>
      </c>
      <c r="AH471" s="304" t="str">
        <f t="shared" si="394"/>
        <v>-</v>
      </c>
      <c r="AI471" s="304">
        <f t="shared" si="394"/>
        <v>0.98321589570477996</v>
      </c>
      <c r="AJ471" s="304">
        <f t="shared" si="394"/>
        <v>0.53345334661316535</v>
      </c>
      <c r="AK471" s="304">
        <f t="shared" si="394"/>
        <v>0.8388675170412363</v>
      </c>
      <c r="AL471" s="304">
        <f t="shared" si="394"/>
        <v>0.13470691382765509</v>
      </c>
      <c r="AM471" s="304">
        <f t="shared" si="394"/>
        <v>0.12500000000000069</v>
      </c>
      <c r="AN471" s="304">
        <f t="shared" si="394"/>
        <v>0.28843118056110612</v>
      </c>
      <c r="AO471" s="304">
        <f t="shared" si="394"/>
        <v>0.16136073875256918</v>
      </c>
      <c r="AP471" s="304">
        <f t="shared" si="394"/>
        <v>0.77731092436974836</v>
      </c>
      <c r="AQ471" s="304">
        <f t="shared" si="394"/>
        <v>0.46899548819542242</v>
      </c>
      <c r="AR471" s="304">
        <f t="shared" si="394"/>
        <v>0.53571428571428648</v>
      </c>
      <c r="AS471" s="304">
        <f t="shared" si="394"/>
        <v>0.25659507249130642</v>
      </c>
      <c r="AT471" s="304">
        <f t="shared" si="394"/>
        <v>3.5567776820314201E-2</v>
      </c>
    </row>
    <row r="472" spans="1:46" ht="15" thickBot="1">
      <c r="A472" s="329" t="str">
        <f t="shared" ref="A472:B472" si="395">A254</f>
        <v>Benedikt</v>
      </c>
      <c r="B472" s="330">
        <f t="shared" si="395"/>
        <v>148</v>
      </c>
      <c r="C472" s="303">
        <f>IFERROR(IF('Data &amp; Normalization'!C254="-","-",IF(C$9=1,IF('Data &amp; Normalization'!C254&lt;C$10,0,IF('Data &amp; Normalization'!C254&gt;C$11,1,('Data &amp; Normalization'!C254-C$10)/(C$11-C$10))),IF('Data &amp; Normalization'!C254&lt;C$10,1,IF('Data &amp; Normalization'!C254&gt;C$11,0,IFERROR(1-('Data &amp; Normalization'!C254-C$10)/(C$11-C$10),"-"))))),"-")</f>
        <v>0.84760978786626773</v>
      </c>
      <c r="D472" s="304">
        <f t="shared" ref="D472:AT472" si="396">IFERROR(IF(D254="-","-",IF(D$9=1,IF(D254&lt;D$10,0,IF(D254&gt;D$11,1,(D254-D$10)/(D$11-D$10))),IF(D254&lt;D$10,1,IF(D254&gt;D$11,0,IFERROR(1-(D254-D$10)/(D$11-D$10),"-"))))),"-")</f>
        <v>0.45793141760517136</v>
      </c>
      <c r="E472" s="304">
        <f t="shared" si="396"/>
        <v>0.86757038581856083</v>
      </c>
      <c r="F472" s="304">
        <f t="shared" si="396"/>
        <v>0.50504046529276336</v>
      </c>
      <c r="G472" s="304">
        <f t="shared" si="396"/>
        <v>0.81493228907201853</v>
      </c>
      <c r="H472" s="304">
        <f t="shared" si="396"/>
        <v>0.5</v>
      </c>
      <c r="I472" s="304">
        <f t="shared" si="396"/>
        <v>0.64357443478599541</v>
      </c>
      <c r="J472" s="304">
        <f t="shared" si="396"/>
        <v>0.85723949345925499</v>
      </c>
      <c r="K472" s="304">
        <f t="shared" si="396"/>
        <v>0.80187161446217736</v>
      </c>
      <c r="L472" s="304">
        <f t="shared" si="396"/>
        <v>0.84007610282237166</v>
      </c>
      <c r="M472" s="304">
        <f t="shared" si="396"/>
        <v>0.24634225224229062</v>
      </c>
      <c r="N472" s="304">
        <f t="shared" si="396"/>
        <v>0.23686510228622867</v>
      </c>
      <c r="O472" s="304">
        <f t="shared" si="396"/>
        <v>0.36231888552038766</v>
      </c>
      <c r="P472" s="304">
        <f t="shared" si="396"/>
        <v>0.60826035221106867</v>
      </c>
      <c r="Q472" s="304" t="str">
        <f t="shared" si="396"/>
        <v>-</v>
      </c>
      <c r="R472" s="304" t="str">
        <f t="shared" si="396"/>
        <v>-</v>
      </c>
      <c r="S472" s="304">
        <f t="shared" si="396"/>
        <v>0.11905458901150538</v>
      </c>
      <c r="T472" s="304">
        <f t="shared" si="396"/>
        <v>0</v>
      </c>
      <c r="U472" s="304">
        <f t="shared" si="396"/>
        <v>0.12723425410634825</v>
      </c>
      <c r="V472" s="304">
        <f t="shared" si="396"/>
        <v>0.78259152693928757</v>
      </c>
      <c r="W472" s="304">
        <f t="shared" si="396"/>
        <v>0.11100099748708478</v>
      </c>
      <c r="X472" s="304" t="str">
        <f t="shared" si="396"/>
        <v>-</v>
      </c>
      <c r="Y472" s="304">
        <f t="shared" si="396"/>
        <v>0.23712111699450578</v>
      </c>
      <c r="Z472" s="304">
        <f t="shared" si="396"/>
        <v>0.74226146154664407</v>
      </c>
      <c r="AA472" s="304">
        <f t="shared" si="396"/>
        <v>0.83233986683195083</v>
      </c>
      <c r="AB472" s="304">
        <f t="shared" si="396"/>
        <v>0.82658200131377269</v>
      </c>
      <c r="AC472" s="304">
        <f t="shared" si="396"/>
        <v>0.10644060666146242</v>
      </c>
      <c r="AD472" s="304">
        <f t="shared" si="396"/>
        <v>0.75346173332122346</v>
      </c>
      <c r="AE472" s="304">
        <f t="shared" si="396"/>
        <v>0.19769723907593947</v>
      </c>
      <c r="AF472" s="304">
        <f t="shared" si="396"/>
        <v>0.14117647058823524</v>
      </c>
      <c r="AG472" s="304">
        <f t="shared" si="396"/>
        <v>0.71033576352725281</v>
      </c>
      <c r="AH472" s="304" t="str">
        <f t="shared" si="396"/>
        <v>-</v>
      </c>
      <c r="AI472" s="304">
        <f t="shared" si="396"/>
        <v>0.97273832937875915</v>
      </c>
      <c r="AJ472" s="304">
        <f t="shared" si="396"/>
        <v>9.0821631134427205E-2</v>
      </c>
      <c r="AK472" s="304">
        <f t="shared" si="396"/>
        <v>0.55220354997637822</v>
      </c>
      <c r="AL472" s="304">
        <f t="shared" si="396"/>
        <v>0.62788076152304595</v>
      </c>
      <c r="AM472" s="304">
        <f t="shared" si="396"/>
        <v>0.62500000000000011</v>
      </c>
      <c r="AN472" s="304">
        <f t="shared" si="396"/>
        <v>0.44129665894013265</v>
      </c>
      <c r="AO472" s="304">
        <f t="shared" si="396"/>
        <v>0.2848119757349028</v>
      </c>
      <c r="AP472" s="304">
        <f t="shared" si="396"/>
        <v>0.99348899865289664</v>
      </c>
      <c r="AQ472" s="304">
        <f t="shared" si="396"/>
        <v>0.12872734314613349</v>
      </c>
      <c r="AR472" s="304">
        <f t="shared" si="396"/>
        <v>0</v>
      </c>
      <c r="AS472" s="304">
        <f t="shared" si="396"/>
        <v>0.20138862542040337</v>
      </c>
      <c r="AT472" s="304">
        <f t="shared" si="396"/>
        <v>0.17399466849331258</v>
      </c>
    </row>
    <row r="473" spans="1:46" ht="15" thickBot="1">
      <c r="A473" s="329" t="str">
        <f t="shared" ref="A473:B473" si="397">A255</f>
        <v>Bistrica ob Sotli</v>
      </c>
      <c r="B473" s="330">
        <f t="shared" si="397"/>
        <v>149</v>
      </c>
      <c r="C473" s="303">
        <f>IFERROR(IF('Data &amp; Normalization'!C255="-","-",IF(C$9=1,IF('Data &amp; Normalization'!C255&lt;C$10,0,IF('Data &amp; Normalization'!C255&gt;C$11,1,('Data &amp; Normalization'!C255-C$10)/(C$11-C$10))),IF('Data &amp; Normalization'!C255&lt;C$10,1,IF('Data &amp; Normalization'!C255&gt;C$11,0,IFERROR(1-('Data &amp; Normalization'!C255-C$10)/(C$11-C$10),"-"))))),"-")</f>
        <v>0.79150915288989865</v>
      </c>
      <c r="D473" s="304">
        <f t="shared" ref="D473:AT473" si="398">IFERROR(IF(D255="-","-",IF(D$9=1,IF(D255&lt;D$10,0,IF(D255&gt;D$11,1,(D255-D$10)/(D$11-D$10))),IF(D255&lt;D$10,1,IF(D255&gt;D$11,0,IFERROR(1-(D255-D$10)/(D$11-D$10),"-"))))),"-")</f>
        <v>0.40995404272511499</v>
      </c>
      <c r="E473" s="304">
        <f t="shared" si="398"/>
        <v>0</v>
      </c>
      <c r="F473" s="304">
        <f t="shared" si="398"/>
        <v>1</v>
      </c>
      <c r="G473" s="304">
        <f t="shared" si="398"/>
        <v>0.94034627170937612</v>
      </c>
      <c r="H473" s="304">
        <f t="shared" si="398"/>
        <v>0.5</v>
      </c>
      <c r="I473" s="304">
        <f t="shared" si="398"/>
        <v>0.4472306470790921</v>
      </c>
      <c r="J473" s="304">
        <f t="shared" si="398"/>
        <v>0.99007847799941529</v>
      </c>
      <c r="K473" s="304">
        <f t="shared" si="398"/>
        <v>0.37178149741454047</v>
      </c>
      <c r="L473" s="304">
        <f t="shared" si="398"/>
        <v>1</v>
      </c>
      <c r="M473" s="304">
        <f t="shared" si="398"/>
        <v>0.39997011816467498</v>
      </c>
      <c r="N473" s="304">
        <f t="shared" si="398"/>
        <v>0.38804531983696627</v>
      </c>
      <c r="O473" s="304">
        <f t="shared" si="398"/>
        <v>9.3871225261734012E-2</v>
      </c>
      <c r="P473" s="304">
        <f t="shared" si="398"/>
        <v>0.54434555653558381</v>
      </c>
      <c r="Q473" s="304" t="str">
        <f t="shared" si="398"/>
        <v>-</v>
      </c>
      <c r="R473" s="304" t="str">
        <f t="shared" si="398"/>
        <v>-</v>
      </c>
      <c r="S473" s="304">
        <f t="shared" si="398"/>
        <v>0.23078548987676664</v>
      </c>
      <c r="T473" s="304">
        <f t="shared" si="398"/>
        <v>0.38957085532701385</v>
      </c>
      <c r="U473" s="304">
        <f t="shared" si="398"/>
        <v>0.32138409943507712</v>
      </c>
      <c r="V473" s="304">
        <f t="shared" si="398"/>
        <v>0.26226546178043675</v>
      </c>
      <c r="W473" s="304">
        <f t="shared" si="398"/>
        <v>0.99956515857368444</v>
      </c>
      <c r="X473" s="304" t="str">
        <f t="shared" si="398"/>
        <v>-</v>
      </c>
      <c r="Y473" s="304">
        <f t="shared" si="398"/>
        <v>0.30134037480510223</v>
      </c>
      <c r="Z473" s="304">
        <f t="shared" si="398"/>
        <v>0.79544729284118698</v>
      </c>
      <c r="AA473" s="304">
        <f t="shared" si="398"/>
        <v>0.69474099553902824</v>
      </c>
      <c r="AB473" s="304">
        <f t="shared" si="398"/>
        <v>0.16422158966498812</v>
      </c>
      <c r="AC473" s="304">
        <f t="shared" si="398"/>
        <v>0.20609811999688624</v>
      </c>
      <c r="AD473" s="304">
        <f t="shared" si="398"/>
        <v>0.35932713550394146</v>
      </c>
      <c r="AE473" s="304">
        <f t="shared" si="398"/>
        <v>0.4120197927082408</v>
      </c>
      <c r="AF473" s="304">
        <f t="shared" si="398"/>
        <v>0.97647058823529398</v>
      </c>
      <c r="AG473" s="304">
        <f t="shared" si="398"/>
        <v>0.91698490634660845</v>
      </c>
      <c r="AH473" s="304" t="str">
        <f t="shared" si="398"/>
        <v>-</v>
      </c>
      <c r="AI473" s="304">
        <f t="shared" si="398"/>
        <v>0.53457351919321527</v>
      </c>
      <c r="AJ473" s="304">
        <f t="shared" si="398"/>
        <v>0.27729273693070261</v>
      </c>
      <c r="AK473" s="304">
        <f t="shared" si="398"/>
        <v>5.9694944995612786E-2</v>
      </c>
      <c r="AL473" s="304">
        <f t="shared" si="398"/>
        <v>0.47444889779559118</v>
      </c>
      <c r="AM473" s="304">
        <f t="shared" si="398"/>
        <v>0.50000000000000056</v>
      </c>
      <c r="AN473" s="304">
        <f t="shared" si="398"/>
        <v>0.47127028215170652</v>
      </c>
      <c r="AO473" s="304">
        <f t="shared" si="398"/>
        <v>9.1421393673121701E-2</v>
      </c>
      <c r="AP473" s="304">
        <f t="shared" si="398"/>
        <v>0.47325036884983024</v>
      </c>
      <c r="AQ473" s="304">
        <f t="shared" si="398"/>
        <v>0</v>
      </c>
      <c r="AR473" s="304">
        <f t="shared" si="398"/>
        <v>1</v>
      </c>
      <c r="AS473" s="304">
        <f t="shared" si="398"/>
        <v>0.82054439630067544</v>
      </c>
      <c r="AT473" s="304">
        <f t="shared" si="398"/>
        <v>0.35912395038540612</v>
      </c>
    </row>
    <row r="474" spans="1:46" ht="15" thickBot="1">
      <c r="A474" s="329" t="str">
        <f t="shared" ref="A474:B474" si="399">A256</f>
        <v>Bled</v>
      </c>
      <c r="B474" s="330">
        <f t="shared" si="399"/>
        <v>3</v>
      </c>
      <c r="C474" s="303">
        <f>IFERROR(IF('Data &amp; Normalization'!C256="-","-",IF(C$9=1,IF('Data &amp; Normalization'!C256&lt;C$10,0,IF('Data &amp; Normalization'!C256&gt;C$11,1,('Data &amp; Normalization'!C256-C$10)/(C$11-C$10))),IF('Data &amp; Normalization'!C256&lt;C$10,1,IF('Data &amp; Normalization'!C256&gt;C$11,0,IFERROR(1-('Data &amp; Normalization'!C256-C$10)/(C$11-C$10),"-"))))),"-")</f>
        <v>0.95077210172495896</v>
      </c>
      <c r="D474" s="304">
        <f t="shared" ref="D474:AT474" si="400">IFERROR(IF(D256="-","-",IF(D$9=1,IF(D256&lt;D$10,0,IF(D256&gt;D$11,1,(D256-D$10)/(D$11-D$10))),IF(D256&lt;D$10,1,IF(D256&gt;D$11,0,IFERROR(1-(D256-D$10)/(D$11-D$10),"-"))))),"-")</f>
        <v>0.81649916670875211</v>
      </c>
      <c r="E474" s="304">
        <f t="shared" si="400"/>
        <v>0.39025026068821678</v>
      </c>
      <c r="F474" s="304">
        <f t="shared" si="400"/>
        <v>0.99517169892077884</v>
      </c>
      <c r="G474" s="304">
        <f t="shared" si="400"/>
        <v>0.86799419463924099</v>
      </c>
      <c r="H474" s="304">
        <f t="shared" si="400"/>
        <v>1</v>
      </c>
      <c r="I474" s="304">
        <f t="shared" si="400"/>
        <v>0.84156057057549416</v>
      </c>
      <c r="J474" s="304">
        <f t="shared" si="400"/>
        <v>0.99781254062558544</v>
      </c>
      <c r="K474" s="304">
        <f t="shared" si="400"/>
        <v>0.64375175489474734</v>
      </c>
      <c r="L474" s="304">
        <f t="shared" si="400"/>
        <v>1</v>
      </c>
      <c r="M474" s="304">
        <f t="shared" si="400"/>
        <v>0.62334575481841781</v>
      </c>
      <c r="N474" s="304">
        <f t="shared" si="400"/>
        <v>0.66372212467358904</v>
      </c>
      <c r="O474" s="304">
        <f t="shared" si="400"/>
        <v>0.42257456149163164</v>
      </c>
      <c r="P474" s="304">
        <f t="shared" si="400"/>
        <v>0.7652231804490206</v>
      </c>
      <c r="Q474" s="304" t="str">
        <f t="shared" si="400"/>
        <v>-</v>
      </c>
      <c r="R474" s="304" t="str">
        <f t="shared" si="400"/>
        <v>-</v>
      </c>
      <c r="S474" s="304">
        <f t="shared" si="400"/>
        <v>0.27446589421872408</v>
      </c>
      <c r="T474" s="304">
        <f t="shared" si="400"/>
        <v>1</v>
      </c>
      <c r="U474" s="304">
        <f t="shared" si="400"/>
        <v>0.76678035267963773</v>
      </c>
      <c r="V474" s="304">
        <f t="shared" si="400"/>
        <v>0.71107509616796194</v>
      </c>
      <c r="W474" s="304">
        <f t="shared" si="400"/>
        <v>0.61388225859193091</v>
      </c>
      <c r="X474" s="304" t="str">
        <f t="shared" si="400"/>
        <v>-</v>
      </c>
      <c r="Y474" s="304">
        <f t="shared" si="400"/>
        <v>0.74171544277014689</v>
      </c>
      <c r="Z474" s="304">
        <f t="shared" si="400"/>
        <v>0.912456121689182</v>
      </c>
      <c r="AA474" s="304">
        <f t="shared" si="400"/>
        <v>0.89553169388306686</v>
      </c>
      <c r="AB474" s="304">
        <f t="shared" si="400"/>
        <v>0.39960586818480415</v>
      </c>
      <c r="AC474" s="304">
        <f t="shared" si="400"/>
        <v>0.96256862339090987</v>
      </c>
      <c r="AD474" s="304">
        <f t="shared" si="400"/>
        <v>0.65800777231433116</v>
      </c>
      <c r="AE474" s="304">
        <f t="shared" si="400"/>
        <v>1</v>
      </c>
      <c r="AF474" s="304">
        <f t="shared" si="400"/>
        <v>1</v>
      </c>
      <c r="AG474" s="304">
        <f t="shared" si="400"/>
        <v>0.36729818644712264</v>
      </c>
      <c r="AH474" s="304" t="str">
        <f t="shared" si="400"/>
        <v>-</v>
      </c>
      <c r="AI474" s="304">
        <f t="shared" si="400"/>
        <v>0.85861525652640358</v>
      </c>
      <c r="AJ474" s="304">
        <f t="shared" si="400"/>
        <v>0.56754796938235508</v>
      </c>
      <c r="AK474" s="304">
        <f t="shared" si="400"/>
        <v>0.51778362691502977</v>
      </c>
      <c r="AL474" s="304">
        <f t="shared" si="400"/>
        <v>0.77191883767535052</v>
      </c>
      <c r="AM474" s="304">
        <f t="shared" si="400"/>
        <v>1</v>
      </c>
      <c r="AN474" s="304">
        <f t="shared" si="400"/>
        <v>0.90838562065382467</v>
      </c>
      <c r="AO474" s="304">
        <f t="shared" si="400"/>
        <v>0.16900966325740049</v>
      </c>
      <c r="AP474" s="304">
        <f t="shared" si="400"/>
        <v>0.29299506061966774</v>
      </c>
      <c r="AQ474" s="304">
        <f t="shared" si="400"/>
        <v>0.69043714805565337</v>
      </c>
      <c r="AR474" s="304">
        <f t="shared" si="400"/>
        <v>0.74999999999999922</v>
      </c>
      <c r="AS474" s="304">
        <f t="shared" si="400"/>
        <v>0.43641580930388313</v>
      </c>
      <c r="AT474" s="304">
        <f t="shared" si="400"/>
        <v>0.76206847539486477</v>
      </c>
    </row>
    <row r="475" spans="1:46" ht="15" thickBot="1">
      <c r="A475" s="329" t="str">
        <f t="shared" ref="A475:B475" si="401">A257</f>
        <v>Bloke</v>
      </c>
      <c r="B475" s="330">
        <f t="shared" si="401"/>
        <v>150</v>
      </c>
      <c r="C475" s="303">
        <f>IFERROR(IF('Data &amp; Normalization'!C257="-","-",IF(C$9=1,IF('Data &amp; Normalization'!C257&lt;C$10,0,IF('Data &amp; Normalization'!C257&gt;C$11,1,('Data &amp; Normalization'!C257-C$10)/(C$11-C$10))),IF('Data &amp; Normalization'!C257&lt;C$10,1,IF('Data &amp; Normalization'!C257&gt;C$11,0,IFERROR(1-('Data &amp; Normalization'!C257-C$10)/(C$11-C$10),"-"))))),"-")</f>
        <v>0.95258392592577756</v>
      </c>
      <c r="D475" s="304">
        <f t="shared" ref="D475:AT475" si="402">IFERROR(IF(D257="-","-",IF(D$9=1,IF(D257&lt;D$10,0,IF(D257&gt;D$11,1,(D257-D$10)/(D$11-D$10))),IF(D257&lt;D$10,1,IF(D257&gt;D$11,0,IFERROR(1-(D257-D$10)/(D$11-D$10),"-"))))),"-")</f>
        <v>0.59176304227059229</v>
      </c>
      <c r="E475" s="304">
        <f t="shared" si="402"/>
        <v>0</v>
      </c>
      <c r="F475" s="304">
        <f t="shared" si="402"/>
        <v>0</v>
      </c>
      <c r="G475" s="304">
        <f t="shared" si="402"/>
        <v>0.65054481659711438</v>
      </c>
      <c r="H475" s="304">
        <f t="shared" si="402"/>
        <v>0.5</v>
      </c>
      <c r="I475" s="304">
        <f t="shared" si="402"/>
        <v>0</v>
      </c>
      <c r="J475" s="304">
        <f t="shared" si="402"/>
        <v>0.73345047322411427</v>
      </c>
      <c r="K475" s="304">
        <f t="shared" si="402"/>
        <v>1</v>
      </c>
      <c r="L475" s="304">
        <f t="shared" si="402"/>
        <v>1</v>
      </c>
      <c r="M475" s="304">
        <f t="shared" si="402"/>
        <v>0.26321562443863011</v>
      </c>
      <c r="N475" s="304">
        <f t="shared" si="402"/>
        <v>0.14277329694864732</v>
      </c>
      <c r="O475" s="304">
        <f t="shared" si="402"/>
        <v>2.6065440449175262E-2</v>
      </c>
      <c r="P475" s="304">
        <f t="shared" si="402"/>
        <v>0.51186463608413579</v>
      </c>
      <c r="Q475" s="304" t="str">
        <f t="shared" si="402"/>
        <v>-</v>
      </c>
      <c r="R475" s="304" t="str">
        <f t="shared" si="402"/>
        <v>-</v>
      </c>
      <c r="S475" s="304">
        <f t="shared" si="402"/>
        <v>0.58896692662232908</v>
      </c>
      <c r="T475" s="304">
        <f t="shared" si="402"/>
        <v>0.77256300947675216</v>
      </c>
      <c r="U475" s="304">
        <f t="shared" si="402"/>
        <v>0.5007108269736219</v>
      </c>
      <c r="V475" s="304">
        <f t="shared" si="402"/>
        <v>0.26448523762859211</v>
      </c>
      <c r="W475" s="304">
        <f t="shared" si="402"/>
        <v>1</v>
      </c>
      <c r="X475" s="304" t="str">
        <f t="shared" si="402"/>
        <v>-</v>
      </c>
      <c r="Y475" s="304">
        <f t="shared" si="402"/>
        <v>0.42411724301226295</v>
      </c>
      <c r="Z475" s="304">
        <f t="shared" si="402"/>
        <v>0.39123497500265925</v>
      </c>
      <c r="AA475" s="304">
        <f t="shared" si="402"/>
        <v>1</v>
      </c>
      <c r="AB475" s="304">
        <f t="shared" si="402"/>
        <v>0.31749507335231009</v>
      </c>
      <c r="AC475" s="304">
        <f t="shared" si="402"/>
        <v>0.63600672052058849</v>
      </c>
      <c r="AD475" s="304">
        <f t="shared" si="402"/>
        <v>0.72833088714922112</v>
      </c>
      <c r="AE475" s="304">
        <f t="shared" si="402"/>
        <v>0.59729817083288428</v>
      </c>
      <c r="AF475" s="304">
        <f t="shared" si="402"/>
        <v>0.61176470588235288</v>
      </c>
      <c r="AG475" s="304">
        <f t="shared" si="402"/>
        <v>0.60287820926118785</v>
      </c>
      <c r="AH475" s="304" t="str">
        <f t="shared" si="402"/>
        <v>-</v>
      </c>
      <c r="AI475" s="304">
        <f t="shared" si="402"/>
        <v>1</v>
      </c>
      <c r="AJ475" s="304">
        <f t="shared" si="402"/>
        <v>0.43394878672133674</v>
      </c>
      <c r="AK475" s="304">
        <f t="shared" si="402"/>
        <v>4.737801174326739E-2</v>
      </c>
      <c r="AL475" s="304">
        <f t="shared" si="402"/>
        <v>0.62474949899799581</v>
      </c>
      <c r="AM475" s="304">
        <f t="shared" si="402"/>
        <v>0.62500000000000011</v>
      </c>
      <c r="AN475" s="304">
        <f t="shared" si="402"/>
        <v>0.47226940292542546</v>
      </c>
      <c r="AO475" s="304">
        <f t="shared" si="402"/>
        <v>0.30057516386214062</v>
      </c>
      <c r="AP475" s="304">
        <f t="shared" si="402"/>
        <v>0.35810507409070508</v>
      </c>
      <c r="AQ475" s="304">
        <f t="shared" si="402"/>
        <v>0.92150474936746962</v>
      </c>
      <c r="AR475" s="304">
        <f t="shared" si="402"/>
        <v>1</v>
      </c>
      <c r="AS475" s="304">
        <f t="shared" si="402"/>
        <v>0.80817548694736052</v>
      </c>
      <c r="AT475" s="304">
        <f t="shared" si="402"/>
        <v>0.56460271670005768</v>
      </c>
    </row>
    <row r="476" spans="1:46" ht="15" thickBot="1">
      <c r="A476" s="329" t="str">
        <f t="shared" ref="A476:B476" si="403">A258</f>
        <v>Bohinj</v>
      </c>
      <c r="B476" s="330">
        <f t="shared" si="403"/>
        <v>4</v>
      </c>
      <c r="C476" s="303">
        <f>IFERROR(IF('Data &amp; Normalization'!C258="-","-",IF(C$9=1,IF('Data &amp; Normalization'!C258&lt;C$10,0,IF('Data &amp; Normalization'!C258&gt;C$11,1,('Data &amp; Normalization'!C258-C$10)/(C$11-C$10))),IF('Data &amp; Normalization'!C258&lt;C$10,1,IF('Data &amp; Normalization'!C258&gt;C$11,0,IFERROR(1-('Data &amp; Normalization'!C258-C$10)/(C$11-C$10),"-"))))),"-")</f>
        <v>0.70684540665245132</v>
      </c>
      <c r="D476" s="304">
        <f t="shared" ref="D476:AT476" si="404">IFERROR(IF(D258="-","-",IF(D$9=1,IF(D258&lt;D$10,0,IF(D258&gt;D$11,1,(D258-D$10)/(D$11-D$10))),IF(D258&lt;D$10,1,IF(D258&gt;D$11,0,IFERROR(1-(D258-D$10)/(D$11-D$10),"-"))))),"-")</f>
        <v>0.60943891722640264</v>
      </c>
      <c r="E476" s="304">
        <f t="shared" si="404"/>
        <v>0.39025026068821678</v>
      </c>
      <c r="F476" s="304">
        <f t="shared" si="404"/>
        <v>0.76983160384494387</v>
      </c>
      <c r="G476" s="304">
        <f t="shared" si="404"/>
        <v>0.41120140439158659</v>
      </c>
      <c r="H476" s="304">
        <f t="shared" si="404"/>
        <v>0.5</v>
      </c>
      <c r="I476" s="304">
        <f t="shared" si="404"/>
        <v>0.64072523536470372</v>
      </c>
      <c r="J476" s="304">
        <f t="shared" si="404"/>
        <v>0.84890822196009752</v>
      </c>
      <c r="K476" s="304">
        <f t="shared" si="404"/>
        <v>7.1425497160400961E-2</v>
      </c>
      <c r="L476" s="304">
        <f t="shared" si="404"/>
        <v>1</v>
      </c>
      <c r="M476" s="304">
        <f t="shared" si="404"/>
        <v>0.82949779076600771</v>
      </c>
      <c r="N476" s="304">
        <f t="shared" si="404"/>
        <v>0.49559739832901573</v>
      </c>
      <c r="O476" s="304">
        <f t="shared" si="404"/>
        <v>0.13129934017862605</v>
      </c>
      <c r="P476" s="304">
        <f t="shared" si="404"/>
        <v>0.52073236393422828</v>
      </c>
      <c r="Q476" s="304" t="str">
        <f t="shared" si="404"/>
        <v>-</v>
      </c>
      <c r="R476" s="304" t="str">
        <f t="shared" si="404"/>
        <v>-</v>
      </c>
      <c r="S476" s="304">
        <f t="shared" si="404"/>
        <v>0.48087074326804202</v>
      </c>
      <c r="T476" s="304">
        <f t="shared" si="404"/>
        <v>1</v>
      </c>
      <c r="U476" s="304">
        <f t="shared" si="404"/>
        <v>0.98948406342860207</v>
      </c>
      <c r="V476" s="304">
        <f t="shared" si="404"/>
        <v>0.7281885661568579</v>
      </c>
      <c r="W476" s="304">
        <f t="shared" si="404"/>
        <v>0.94119083427146766</v>
      </c>
      <c r="X476" s="304" t="str">
        <f t="shared" si="404"/>
        <v>-</v>
      </c>
      <c r="Y476" s="304">
        <f t="shared" si="404"/>
        <v>0.64186824658981778</v>
      </c>
      <c r="Z476" s="304">
        <f t="shared" si="404"/>
        <v>0.86990745665354741</v>
      </c>
      <c r="AA476" s="304">
        <f t="shared" si="404"/>
        <v>0.43283447460602997</v>
      </c>
      <c r="AB476" s="304">
        <f t="shared" si="404"/>
        <v>0</v>
      </c>
      <c r="AC476" s="304">
        <f t="shared" si="404"/>
        <v>0.65606649729964761</v>
      </c>
      <c r="AD476" s="304">
        <f t="shared" si="404"/>
        <v>0.96809381421022411</v>
      </c>
      <c r="AE476" s="304">
        <f t="shared" si="404"/>
        <v>0.56317008897250131</v>
      </c>
      <c r="AF476" s="304">
        <f t="shared" si="404"/>
        <v>1</v>
      </c>
      <c r="AG476" s="304">
        <f t="shared" si="404"/>
        <v>0.70950916695597555</v>
      </c>
      <c r="AH476" s="304" t="str">
        <f t="shared" si="404"/>
        <v>-</v>
      </c>
      <c r="AI476" s="304">
        <f t="shared" si="404"/>
        <v>0.11351354420164916</v>
      </c>
      <c r="AJ476" s="304">
        <f t="shared" si="404"/>
        <v>0.47110144406301907</v>
      </c>
      <c r="AK476" s="304">
        <f t="shared" si="404"/>
        <v>0.801410541945063</v>
      </c>
      <c r="AL476" s="304">
        <f t="shared" si="404"/>
        <v>0.59813376753506997</v>
      </c>
      <c r="AM476" s="304">
        <f t="shared" si="404"/>
        <v>1</v>
      </c>
      <c r="AN476" s="304">
        <f t="shared" si="404"/>
        <v>0.81796519063224349</v>
      </c>
      <c r="AO476" s="304">
        <f t="shared" si="404"/>
        <v>0.16900966325740049</v>
      </c>
      <c r="AP476" s="304">
        <f t="shared" si="404"/>
        <v>0.44149720957085115</v>
      </c>
      <c r="AQ476" s="304">
        <f t="shared" si="404"/>
        <v>0.71629703003274359</v>
      </c>
      <c r="AR476" s="304">
        <f t="shared" si="404"/>
        <v>0.74999999999999922</v>
      </c>
      <c r="AS476" s="304">
        <f t="shared" si="404"/>
        <v>0.64360327419541041</v>
      </c>
      <c r="AT476" s="304">
        <f t="shared" si="404"/>
        <v>0.71648437426755174</v>
      </c>
    </row>
    <row r="477" spans="1:46" ht="15" thickBot="1">
      <c r="A477" s="329" t="str">
        <f t="shared" ref="A477:B477" si="405">A259</f>
        <v>Borovnica</v>
      </c>
      <c r="B477" s="330">
        <f t="shared" si="405"/>
        <v>5</v>
      </c>
      <c r="C477" s="303">
        <f>IFERROR(IF('Data &amp; Normalization'!C259="-","-",IF(C$9=1,IF('Data &amp; Normalization'!C259&lt;C$10,0,IF('Data &amp; Normalization'!C259&gt;C$11,1,('Data &amp; Normalization'!C259-C$10)/(C$11-C$10))),IF('Data &amp; Normalization'!C259&lt;C$10,1,IF('Data &amp; Normalization'!C259&gt;C$11,0,IFERROR(1-('Data &amp; Normalization'!C259-C$10)/(C$11-C$10),"-"))))),"-")</f>
        <v>0.8001979344838166</v>
      </c>
      <c r="D477" s="304">
        <f t="shared" ref="D477:AT477" si="406">IFERROR(IF(D259="-","-",IF(D$9=1,IF(D259&lt;D$10,0,IF(D259&gt;D$11,1,(D259-D$10)/(D$11-D$10))),IF(D259&lt;D$10,1,IF(D259&gt;D$11,0,IFERROR(1-(D259-D$10)/(D$11-D$10),"-"))))),"-")</f>
        <v>0.5538861673652844</v>
      </c>
      <c r="E477" s="304">
        <f t="shared" si="406"/>
        <v>1</v>
      </c>
      <c r="F477" s="304">
        <f t="shared" si="406"/>
        <v>1</v>
      </c>
      <c r="G477" s="304">
        <f t="shared" si="406"/>
        <v>0.96719382351981154</v>
      </c>
      <c r="H477" s="304">
        <f t="shared" si="406"/>
        <v>0.5</v>
      </c>
      <c r="I477" s="304">
        <f t="shared" si="406"/>
        <v>0.69978671623114563</v>
      </c>
      <c r="J477" s="304">
        <f t="shared" si="406"/>
        <v>0</v>
      </c>
      <c r="K477" s="304">
        <f t="shared" si="406"/>
        <v>1</v>
      </c>
      <c r="L477" s="304">
        <f t="shared" si="406"/>
        <v>1</v>
      </c>
      <c r="M477" s="304">
        <f t="shared" si="406"/>
        <v>0.18524687254971139</v>
      </c>
      <c r="N477" s="304">
        <f t="shared" si="406"/>
        <v>0.25248066255887952</v>
      </c>
      <c r="O477" s="304">
        <f t="shared" si="406"/>
        <v>5.0261028816572309E-2</v>
      </c>
      <c r="P477" s="304">
        <f t="shared" si="406"/>
        <v>0.86723447962955325</v>
      </c>
      <c r="Q477" s="304" t="str">
        <f t="shared" si="406"/>
        <v>-</v>
      </c>
      <c r="R477" s="304" t="str">
        <f t="shared" si="406"/>
        <v>-</v>
      </c>
      <c r="S477" s="304">
        <f t="shared" si="406"/>
        <v>0</v>
      </c>
      <c r="T477" s="304">
        <f t="shared" si="406"/>
        <v>0.72324032461587584</v>
      </c>
      <c r="U477" s="304">
        <f t="shared" si="406"/>
        <v>0.67174651117909856</v>
      </c>
      <c r="V477" s="304">
        <f t="shared" si="406"/>
        <v>0.71461921538710049</v>
      </c>
      <c r="W477" s="304">
        <f t="shared" si="406"/>
        <v>0.98498414665674083</v>
      </c>
      <c r="X477" s="304" t="str">
        <f t="shared" si="406"/>
        <v>-</v>
      </c>
      <c r="Y477" s="304">
        <f t="shared" si="406"/>
        <v>1</v>
      </c>
      <c r="Z477" s="304">
        <f t="shared" si="406"/>
        <v>0.28486331241357299</v>
      </c>
      <c r="AA477" s="304">
        <f t="shared" si="406"/>
        <v>0.90202864895579793</v>
      </c>
      <c r="AB477" s="304">
        <f t="shared" si="406"/>
        <v>0.30107291438581141</v>
      </c>
      <c r="AC477" s="304">
        <f t="shared" si="406"/>
        <v>0.60506971619769878</v>
      </c>
      <c r="AD477" s="304">
        <f t="shared" si="406"/>
        <v>0.52597872560507841</v>
      </c>
      <c r="AE477" s="304">
        <f t="shared" si="406"/>
        <v>0.66280412227509478</v>
      </c>
      <c r="AF477" s="304">
        <f t="shared" si="406"/>
        <v>0.92941176470588216</v>
      </c>
      <c r="AG477" s="304">
        <f t="shared" si="406"/>
        <v>0.54832283555687789</v>
      </c>
      <c r="AH477" s="304" t="str">
        <f t="shared" si="406"/>
        <v>-</v>
      </c>
      <c r="AI477" s="304">
        <f t="shared" si="406"/>
        <v>0.96335180640111839</v>
      </c>
      <c r="AJ477" s="304">
        <f t="shared" si="406"/>
        <v>0.40086921116574442</v>
      </c>
      <c r="AK477" s="304">
        <f t="shared" si="406"/>
        <v>0.76395356684888971</v>
      </c>
      <c r="AL477" s="304">
        <f t="shared" si="406"/>
        <v>0.86585671342685377</v>
      </c>
      <c r="AM477" s="304">
        <f t="shared" si="406"/>
        <v>0.87500000000000044</v>
      </c>
      <c r="AN477" s="304">
        <f t="shared" si="406"/>
        <v>0.89989309407721196</v>
      </c>
      <c r="AO477" s="304">
        <f t="shared" si="406"/>
        <v>1</v>
      </c>
      <c r="AP477" s="304">
        <f t="shared" si="406"/>
        <v>0.46394893835396755</v>
      </c>
      <c r="AQ477" s="304">
        <f t="shared" si="406"/>
        <v>0.71252139987237073</v>
      </c>
      <c r="AR477" s="304">
        <f t="shared" si="406"/>
        <v>0.42857142857142855</v>
      </c>
      <c r="AS477" s="304">
        <f t="shared" si="406"/>
        <v>0.47244260411389527</v>
      </c>
      <c r="AT477" s="304">
        <f t="shared" si="406"/>
        <v>0.73837473443590085</v>
      </c>
    </row>
    <row r="478" spans="1:46" ht="15" thickBot="1">
      <c r="A478" s="329" t="str">
        <f t="shared" ref="A478:B478" si="407">A260</f>
        <v>Bovec</v>
      </c>
      <c r="B478" s="330">
        <f t="shared" si="407"/>
        <v>6</v>
      </c>
      <c r="C478" s="303">
        <f>IFERROR(IF('Data &amp; Normalization'!C260="-","-",IF(C$9=1,IF('Data &amp; Normalization'!C260&lt;C$10,0,IF('Data &amp; Normalization'!C260&gt;C$11,1,('Data &amp; Normalization'!C260-C$10)/(C$11-C$10))),IF('Data &amp; Normalization'!C260&lt;C$10,1,IF('Data &amp; Normalization'!C260&gt;C$11,0,IFERROR(1-('Data &amp; Normalization'!C260-C$10)/(C$11-C$10),"-"))))),"-")</f>
        <v>0.93140679041617036</v>
      </c>
      <c r="D478" s="304">
        <f t="shared" ref="D478:AT478" si="408">IFERROR(IF(D260="-","-",IF(D$9=1,IF(D260&lt;D$10,0,IF(D260&gt;D$11,1,(D260-D$10)/(D$11-D$10))),IF(D260&lt;D$10,1,IF(D260&gt;D$11,0,IFERROR(1-(D260-D$10)/(D$11-D$10),"-"))))),"-")</f>
        <v>0.25592141811019631</v>
      </c>
      <c r="E478" s="304">
        <f t="shared" si="408"/>
        <v>0.88451511991657961</v>
      </c>
      <c r="F478" s="304">
        <f t="shared" si="408"/>
        <v>0.80857492394507458</v>
      </c>
      <c r="G478" s="304">
        <f t="shared" si="408"/>
        <v>0.1956525803539117</v>
      </c>
      <c r="H478" s="304">
        <f t="shared" si="408"/>
        <v>0.5</v>
      </c>
      <c r="I478" s="304">
        <f t="shared" si="408"/>
        <v>0</v>
      </c>
      <c r="J478" s="304">
        <f t="shared" si="408"/>
        <v>0.95619698392051877</v>
      </c>
      <c r="K478" s="304">
        <f t="shared" si="408"/>
        <v>9.2023093902496522E-2</v>
      </c>
      <c r="L478" s="304">
        <f t="shared" si="408"/>
        <v>0.63663317828625288</v>
      </c>
      <c r="M478" s="304">
        <f t="shared" si="408"/>
        <v>1</v>
      </c>
      <c r="N478" s="304">
        <f t="shared" si="408"/>
        <v>0.73452017190302366</v>
      </c>
      <c r="O478" s="304">
        <f t="shared" si="408"/>
        <v>0.47086202794131682</v>
      </c>
      <c r="P478" s="304">
        <f t="shared" si="408"/>
        <v>0.38170583209920389</v>
      </c>
      <c r="Q478" s="304" t="str">
        <f t="shared" si="408"/>
        <v>-</v>
      </c>
      <c r="R478" s="304" t="str">
        <f t="shared" si="408"/>
        <v>-</v>
      </c>
      <c r="S478" s="304">
        <f t="shared" si="408"/>
        <v>0.1000771171131197</v>
      </c>
      <c r="T478" s="304">
        <f t="shared" si="408"/>
        <v>0.77152058987820793</v>
      </c>
      <c r="U478" s="304">
        <f t="shared" si="408"/>
        <v>1</v>
      </c>
      <c r="V478" s="304">
        <f t="shared" si="408"/>
        <v>0.7707546830773252</v>
      </c>
      <c r="W478" s="304">
        <f t="shared" si="408"/>
        <v>0.99981631070610588</v>
      </c>
      <c r="X478" s="304" t="str">
        <f t="shared" si="408"/>
        <v>-</v>
      </c>
      <c r="Y478" s="304">
        <f t="shared" si="408"/>
        <v>0.72994730421669374</v>
      </c>
      <c r="Z478" s="304">
        <f t="shared" si="408"/>
        <v>0.93373045420699941</v>
      </c>
      <c r="AA478" s="304">
        <f t="shared" si="408"/>
        <v>0</v>
      </c>
      <c r="AB478" s="304">
        <f t="shared" si="408"/>
        <v>0.41055397416246997</v>
      </c>
      <c r="AC478" s="304">
        <f t="shared" si="408"/>
        <v>0.41063536305562742</v>
      </c>
      <c r="AD478" s="304">
        <f t="shared" si="408"/>
        <v>0.72634321886929465</v>
      </c>
      <c r="AE478" s="304">
        <f t="shared" si="408"/>
        <v>0.51646915147475791</v>
      </c>
      <c r="AF478" s="304">
        <f t="shared" si="408"/>
        <v>0.7411764705882351</v>
      </c>
      <c r="AG478" s="304">
        <f t="shared" si="408"/>
        <v>0.7706773132305047</v>
      </c>
      <c r="AH478" s="304" t="str">
        <f t="shared" si="408"/>
        <v>-</v>
      </c>
      <c r="AI478" s="304">
        <f t="shared" si="408"/>
        <v>0</v>
      </c>
      <c r="AJ478" s="304">
        <f t="shared" si="408"/>
        <v>6.9303199093255052E-2</v>
      </c>
      <c r="AK478" s="304">
        <f t="shared" si="408"/>
        <v>0.47172167105351936</v>
      </c>
      <c r="AL478" s="304">
        <f t="shared" si="408"/>
        <v>0.57151803607214413</v>
      </c>
      <c r="AM478" s="304">
        <f t="shared" si="408"/>
        <v>1</v>
      </c>
      <c r="AN478" s="304">
        <f t="shared" si="408"/>
        <v>0.96433638398209598</v>
      </c>
      <c r="AO478" s="304">
        <f t="shared" si="408"/>
        <v>0.24199749691385825</v>
      </c>
      <c r="AP478" s="304">
        <f t="shared" si="408"/>
        <v>0.28658028096734894</v>
      </c>
      <c r="AQ478" s="304">
        <f t="shared" si="408"/>
        <v>0.44179023899067499</v>
      </c>
      <c r="AR478" s="304">
        <f t="shared" si="408"/>
        <v>0.35714285714285715</v>
      </c>
      <c r="AS478" s="304">
        <f t="shared" si="408"/>
        <v>0.65018109148780301</v>
      </c>
      <c r="AT478" s="304">
        <f t="shared" si="408"/>
        <v>0.56651733184667652</v>
      </c>
    </row>
    <row r="479" spans="1:46" ht="15" thickBot="1">
      <c r="A479" s="329" t="str">
        <f t="shared" ref="A479:B479" si="409">A261</f>
        <v>Braslovče</v>
      </c>
      <c r="B479" s="330">
        <f t="shared" si="409"/>
        <v>151</v>
      </c>
      <c r="C479" s="303">
        <f>IFERROR(IF('Data &amp; Normalization'!C261="-","-",IF(C$9=1,IF('Data &amp; Normalization'!C261&lt;C$10,0,IF('Data &amp; Normalization'!C261&gt;C$11,1,('Data &amp; Normalization'!C261-C$10)/(C$11-C$10))),IF('Data &amp; Normalization'!C261&lt;C$10,1,IF('Data &amp; Normalization'!C261&gt;C$11,0,IFERROR(1-('Data &amp; Normalization'!C261-C$10)/(C$11-C$10),"-"))))),"-")</f>
        <v>0.55423850106554218</v>
      </c>
      <c r="D479" s="304">
        <f t="shared" ref="D479:AT479" si="410">IFERROR(IF(D261="-","-",IF(D$9=1,IF(D261&lt;D$10,0,IF(D261&gt;D$11,1,(D261-D$10)/(D$11-D$10))),IF(D261&lt;D$10,1,IF(D261&gt;D$11,0,IFERROR(1-(D261-D$10)/(D$11-D$10),"-"))))),"-")</f>
        <v>0.75084591687288538</v>
      </c>
      <c r="E479" s="304">
        <f t="shared" si="410"/>
        <v>0.52215849843587059</v>
      </c>
      <c r="F479" s="304">
        <f t="shared" si="410"/>
        <v>0.1070215769506777</v>
      </c>
      <c r="G479" s="304">
        <f t="shared" si="410"/>
        <v>0.93121285576734669</v>
      </c>
      <c r="H479" s="304">
        <f t="shared" si="410"/>
        <v>0.5</v>
      </c>
      <c r="I479" s="304">
        <f t="shared" si="410"/>
        <v>0.72965850164751778</v>
      </c>
      <c r="J479" s="304">
        <f t="shared" si="410"/>
        <v>0.96053829424486925</v>
      </c>
      <c r="K479" s="304">
        <f t="shared" si="410"/>
        <v>0.20679577226641199</v>
      </c>
      <c r="L479" s="304">
        <f t="shared" si="410"/>
        <v>1</v>
      </c>
      <c r="M479" s="304">
        <f t="shared" si="410"/>
        <v>0.24291138231275822</v>
      </c>
      <c r="N479" s="304">
        <f t="shared" si="410"/>
        <v>0.26766075072936057</v>
      </c>
      <c r="O479" s="304">
        <f t="shared" si="410"/>
        <v>0.15600173080602003</v>
      </c>
      <c r="P479" s="304">
        <f t="shared" si="410"/>
        <v>0.68287928370388506</v>
      </c>
      <c r="Q479" s="304" t="str">
        <f t="shared" si="410"/>
        <v>-</v>
      </c>
      <c r="R479" s="304" t="str">
        <f t="shared" si="410"/>
        <v>-</v>
      </c>
      <c r="S479" s="304">
        <f t="shared" si="410"/>
        <v>5.5092596347730997E-2</v>
      </c>
      <c r="T479" s="304">
        <f t="shared" si="410"/>
        <v>0.3080195665779038</v>
      </c>
      <c r="U479" s="304">
        <f t="shared" si="410"/>
        <v>0.33396816979431615</v>
      </c>
      <c r="V479" s="304">
        <f t="shared" si="410"/>
        <v>0.62750600368597553</v>
      </c>
      <c r="W479" s="304">
        <f t="shared" si="410"/>
        <v>0.34974600252239041</v>
      </c>
      <c r="X479" s="304" t="str">
        <f t="shared" si="410"/>
        <v>-</v>
      </c>
      <c r="Y479" s="304">
        <f t="shared" si="410"/>
        <v>0.70847348438204205</v>
      </c>
      <c r="Z479" s="304">
        <f t="shared" si="410"/>
        <v>0.46214941672871679</v>
      </c>
      <c r="AA479" s="304">
        <f t="shared" si="410"/>
        <v>0.91090293659008603</v>
      </c>
      <c r="AB479" s="304">
        <f t="shared" si="410"/>
        <v>0.35581344427414063</v>
      </c>
      <c r="AC479" s="304">
        <f t="shared" si="410"/>
        <v>0.90314798749650738</v>
      </c>
      <c r="AD479" s="304">
        <f t="shared" si="410"/>
        <v>0.64927329317022564</v>
      </c>
      <c r="AE479" s="304">
        <f t="shared" si="410"/>
        <v>0.78111173473419881</v>
      </c>
      <c r="AF479" s="304">
        <f t="shared" si="410"/>
        <v>0.62352941176470578</v>
      </c>
      <c r="AG479" s="304">
        <f t="shared" si="410"/>
        <v>0.38961629387161301</v>
      </c>
      <c r="AH479" s="304" t="str">
        <f t="shared" si="410"/>
        <v>-</v>
      </c>
      <c r="AI479" s="304">
        <f t="shared" si="410"/>
        <v>0.800838481708679</v>
      </c>
      <c r="AJ479" s="304">
        <f t="shared" si="410"/>
        <v>0.70753737039285536</v>
      </c>
      <c r="AK479" s="304">
        <f t="shared" si="410"/>
        <v>0.81642707700614148</v>
      </c>
      <c r="AL479" s="304">
        <f t="shared" si="410"/>
        <v>0.44313627254509003</v>
      </c>
      <c r="AM479" s="304">
        <f t="shared" si="410"/>
        <v>0.62500000000000011</v>
      </c>
      <c r="AN479" s="304">
        <f t="shared" si="410"/>
        <v>0.50324214691071867</v>
      </c>
      <c r="AO479" s="304">
        <f t="shared" si="410"/>
        <v>0.26563243577999562</v>
      </c>
      <c r="AP479" s="304">
        <f t="shared" si="410"/>
        <v>0.42513952145743816</v>
      </c>
      <c r="AQ479" s="304">
        <f t="shared" si="410"/>
        <v>0.89990481718897841</v>
      </c>
      <c r="AR479" s="304">
        <f t="shared" si="410"/>
        <v>3.571428571428651E-2</v>
      </c>
      <c r="AS479" s="304">
        <f t="shared" si="410"/>
        <v>0.49227065438867368</v>
      </c>
      <c r="AT479" s="304">
        <f t="shared" si="410"/>
        <v>0.37849197799959322</v>
      </c>
    </row>
    <row r="480" spans="1:46" ht="15" thickBot="1">
      <c r="A480" s="329" t="str">
        <f t="shared" ref="A480:B480" si="411">A262</f>
        <v>Brda</v>
      </c>
      <c r="B480" s="330">
        <f t="shared" si="411"/>
        <v>7</v>
      </c>
      <c r="C480" s="303">
        <f>IFERROR(IF('Data &amp; Normalization'!C262="-","-",IF(C$9=1,IF('Data &amp; Normalization'!C262&lt;C$10,0,IF('Data &amp; Normalization'!C262&gt;C$11,1,('Data &amp; Normalization'!C262-C$10)/(C$11-C$10))),IF('Data &amp; Normalization'!C262&lt;C$10,1,IF('Data &amp; Normalization'!C262&gt;C$11,0,IFERROR(1-('Data &amp; Normalization'!C262-C$10)/(C$11-C$10),"-"))))),"-")</f>
        <v>0.27874448611339414</v>
      </c>
      <c r="D480" s="304">
        <f t="shared" ref="D480:AT480" si="412">IFERROR(IF(D262="-","-",IF(D$9=1,IF(D262&lt;D$10,0,IF(D262&gt;D$11,1,(D262-D$10)/(D$11-D$10))),IF(D262&lt;D$10,1,IF(D262&gt;D$11,0,IFERROR(1-(D262-D$10)/(D$11-D$10),"-"))))),"-")</f>
        <v>0.87710216655724482</v>
      </c>
      <c r="E480" s="304">
        <f t="shared" si="412"/>
        <v>0.88451511991657961</v>
      </c>
      <c r="F480" s="304">
        <f t="shared" si="412"/>
        <v>1.1194822010454389E-2</v>
      </c>
      <c r="G480" s="304">
        <f t="shared" si="412"/>
        <v>0.47787154562301937</v>
      </c>
      <c r="H480" s="304">
        <f t="shared" si="412"/>
        <v>0.5</v>
      </c>
      <c r="I480" s="304">
        <f t="shared" si="412"/>
        <v>0</v>
      </c>
      <c r="J480" s="304">
        <f t="shared" si="412"/>
        <v>0.8698042122387466</v>
      </c>
      <c r="K480" s="304">
        <f t="shared" si="412"/>
        <v>6.138288780355837E-2</v>
      </c>
      <c r="L480" s="304">
        <f t="shared" si="412"/>
        <v>0.85556873036145431</v>
      </c>
      <c r="M480" s="304">
        <f t="shared" si="412"/>
        <v>0.51844033980395343</v>
      </c>
      <c r="N480" s="304">
        <f t="shared" si="412"/>
        <v>0.30703051970874912</v>
      </c>
      <c r="O480" s="304">
        <f t="shared" si="412"/>
        <v>0.25564036548262797</v>
      </c>
      <c r="P480" s="304">
        <f t="shared" si="412"/>
        <v>0.35551020678170636</v>
      </c>
      <c r="Q480" s="304" t="str">
        <f t="shared" si="412"/>
        <v>-</v>
      </c>
      <c r="R480" s="304" t="str">
        <f t="shared" si="412"/>
        <v>-</v>
      </c>
      <c r="S480" s="304">
        <f t="shared" si="412"/>
        <v>0.16386917152293851</v>
      </c>
      <c r="T480" s="304">
        <f t="shared" si="412"/>
        <v>0.72601824578379037</v>
      </c>
      <c r="U480" s="304">
        <f t="shared" si="412"/>
        <v>0.41993099379389953</v>
      </c>
      <c r="V480" s="304">
        <f t="shared" si="412"/>
        <v>0.21121421250888472</v>
      </c>
      <c r="W480" s="304">
        <f t="shared" si="412"/>
        <v>9.0842609027003335E-2</v>
      </c>
      <c r="X480" s="304" t="str">
        <f t="shared" si="412"/>
        <v>-</v>
      </c>
      <c r="Y480" s="304">
        <f t="shared" si="412"/>
        <v>0.71842180769527064</v>
      </c>
      <c r="Z480" s="304">
        <f t="shared" si="412"/>
        <v>0.70325851859731237</v>
      </c>
      <c r="AA480" s="304">
        <f t="shared" si="412"/>
        <v>0.70430672045026932</v>
      </c>
      <c r="AB480" s="304">
        <f t="shared" si="412"/>
        <v>0.38318370921830525</v>
      </c>
      <c r="AC480" s="304">
        <f t="shared" si="412"/>
        <v>0.45654289483697263</v>
      </c>
      <c r="AD480" s="304">
        <f t="shared" si="412"/>
        <v>0.86627618405996876</v>
      </c>
      <c r="AE480" s="304">
        <f t="shared" si="412"/>
        <v>0.56721724411484586</v>
      </c>
      <c r="AF480" s="304">
        <f t="shared" si="412"/>
        <v>0.7411764705882351</v>
      </c>
      <c r="AG480" s="304">
        <f t="shared" si="412"/>
        <v>0.62850270297078814</v>
      </c>
      <c r="AH480" s="304" t="str">
        <f t="shared" si="412"/>
        <v>-</v>
      </c>
      <c r="AI480" s="304">
        <f t="shared" si="412"/>
        <v>1</v>
      </c>
      <c r="AJ480" s="304">
        <f t="shared" si="412"/>
        <v>0.4039426543065503</v>
      </c>
      <c r="AK480" s="304">
        <f t="shared" si="412"/>
        <v>0.82941891071067009</v>
      </c>
      <c r="AL480" s="304">
        <f t="shared" si="412"/>
        <v>0.50263026052104209</v>
      </c>
      <c r="AM480" s="304">
        <f t="shared" si="412"/>
        <v>1</v>
      </c>
      <c r="AN480" s="304">
        <f t="shared" si="412"/>
        <v>1</v>
      </c>
      <c r="AO480" s="304">
        <f t="shared" si="412"/>
        <v>0.24199749691385825</v>
      </c>
      <c r="AP480" s="304">
        <f t="shared" si="412"/>
        <v>0.62848803643594886</v>
      </c>
      <c r="AQ480" s="304">
        <f t="shared" si="412"/>
        <v>0.62931800476291622</v>
      </c>
      <c r="AR480" s="304">
        <f t="shared" si="412"/>
        <v>0.35714285714285715</v>
      </c>
      <c r="AS480" s="304">
        <f t="shared" si="412"/>
        <v>0.30077683666979349</v>
      </c>
      <c r="AT480" s="304">
        <f t="shared" si="412"/>
        <v>0.49547636083231106</v>
      </c>
    </row>
    <row r="481" spans="1:46" ht="15" thickBot="1">
      <c r="A481" s="329" t="str">
        <f t="shared" ref="A481:B481" si="413">A263</f>
        <v>Brezovica</v>
      </c>
      <c r="B481" s="330">
        <f t="shared" si="413"/>
        <v>8</v>
      </c>
      <c r="C481" s="303">
        <f>IFERROR(IF('Data &amp; Normalization'!C263="-","-",IF(C$9=1,IF('Data &amp; Normalization'!C263&lt;C$10,0,IF('Data &amp; Normalization'!C263&gt;C$11,1,('Data &amp; Normalization'!C263-C$10)/(C$11-C$10))),IF('Data &amp; Normalization'!C263&lt;C$10,1,IF('Data &amp; Normalization'!C263&gt;C$11,0,IFERROR(1-('Data &amp; Normalization'!C263-C$10)/(C$11-C$10),"-"))))),"-")</f>
        <v>0.68279195814100291</v>
      </c>
      <c r="D481" s="304">
        <f t="shared" ref="D481:AT481" si="414">IFERROR(IF(D263="-","-",IF(D$9=1,IF(D263&lt;D$10,0,IF(D263&gt;D$11,1,(D263-D$10)/(D$11-D$10))),IF(D263&lt;D$10,1,IF(D263&gt;D$11,0,IFERROR(1-(D263-D$10)/(D$11-D$10),"-"))))),"-")</f>
        <v>0.88720266653199331</v>
      </c>
      <c r="E481" s="304">
        <f t="shared" si="414"/>
        <v>1</v>
      </c>
      <c r="F481" s="304">
        <f t="shared" si="414"/>
        <v>0.21128791271040456</v>
      </c>
      <c r="G481" s="304">
        <f t="shared" si="414"/>
        <v>0.8534912088484915</v>
      </c>
      <c r="H481" s="304">
        <f t="shared" si="414"/>
        <v>0.5</v>
      </c>
      <c r="I481" s="304">
        <f t="shared" si="414"/>
        <v>0.95068819384570691</v>
      </c>
      <c r="J481" s="304">
        <f t="shared" si="414"/>
        <v>0.56559239538468431</v>
      </c>
      <c r="K481" s="304">
        <f t="shared" si="414"/>
        <v>0.91787400009427755</v>
      </c>
      <c r="L481" s="304">
        <f t="shared" si="414"/>
        <v>0.99647716676920783</v>
      </c>
      <c r="M481" s="304">
        <f t="shared" si="414"/>
        <v>0.38921282177619249</v>
      </c>
      <c r="N481" s="304">
        <f t="shared" si="414"/>
        <v>0.50271355047897592</v>
      </c>
      <c r="O481" s="304">
        <f t="shared" si="414"/>
        <v>0.15671679254946949</v>
      </c>
      <c r="P481" s="304">
        <f t="shared" si="414"/>
        <v>0.88957355373704161</v>
      </c>
      <c r="Q481" s="304" t="str">
        <f t="shared" si="414"/>
        <v>-</v>
      </c>
      <c r="R481" s="304" t="str">
        <f t="shared" si="414"/>
        <v>-</v>
      </c>
      <c r="S481" s="304">
        <f t="shared" si="414"/>
        <v>0.14734751720558628</v>
      </c>
      <c r="T481" s="304">
        <f t="shared" si="414"/>
        <v>0.90801368545810912</v>
      </c>
      <c r="U481" s="304">
        <f t="shared" si="414"/>
        <v>0.54428426314445666</v>
      </c>
      <c r="V481" s="304">
        <f t="shared" si="414"/>
        <v>0.590933380626667</v>
      </c>
      <c r="W481" s="304">
        <f t="shared" si="414"/>
        <v>0.95716477566481939</v>
      </c>
      <c r="X481" s="304" t="str">
        <f t="shared" si="414"/>
        <v>-</v>
      </c>
      <c r="Y481" s="304">
        <f t="shared" si="414"/>
        <v>0.81772305930353251</v>
      </c>
      <c r="Z481" s="304">
        <f t="shared" si="414"/>
        <v>0.66425557564798055</v>
      </c>
      <c r="AA481" s="304">
        <f t="shared" si="414"/>
        <v>0.68519759678644987</v>
      </c>
      <c r="AB481" s="304">
        <f t="shared" si="414"/>
        <v>0.35581344427414063</v>
      </c>
      <c r="AC481" s="304">
        <f t="shared" si="414"/>
        <v>0.8529698663774834</v>
      </c>
      <c r="AD481" s="304">
        <f t="shared" si="414"/>
        <v>0.70095892409647775</v>
      </c>
      <c r="AE481" s="304">
        <f t="shared" si="414"/>
        <v>0.94025621380981683</v>
      </c>
      <c r="AF481" s="304">
        <f t="shared" si="414"/>
        <v>0.92941176470588216</v>
      </c>
      <c r="AG481" s="304">
        <f t="shared" si="414"/>
        <v>0.56237497726859431</v>
      </c>
      <c r="AH481" s="304" t="str">
        <f t="shared" si="414"/>
        <v>-</v>
      </c>
      <c r="AI481" s="304">
        <f t="shared" si="414"/>
        <v>1</v>
      </c>
      <c r="AJ481" s="304">
        <f t="shared" si="414"/>
        <v>0.79098495135369007</v>
      </c>
      <c r="AK481" s="304">
        <f t="shared" si="414"/>
        <v>0.62003104542080023</v>
      </c>
      <c r="AL481" s="304">
        <f t="shared" si="414"/>
        <v>0.68424348697394799</v>
      </c>
      <c r="AM481" s="304">
        <f t="shared" si="414"/>
        <v>0.87500000000000044</v>
      </c>
      <c r="AN481" s="304">
        <f t="shared" si="414"/>
        <v>1</v>
      </c>
      <c r="AO481" s="304">
        <f t="shared" si="414"/>
        <v>1</v>
      </c>
      <c r="AP481" s="304">
        <f t="shared" si="414"/>
        <v>0.2041503624350505</v>
      </c>
      <c r="AQ481" s="304">
        <f t="shared" si="414"/>
        <v>0.73868385983326768</v>
      </c>
      <c r="AR481" s="304">
        <f t="shared" si="414"/>
        <v>0.42857142857142855</v>
      </c>
      <c r="AS481" s="304">
        <f t="shared" si="414"/>
        <v>0.54603375876393034</v>
      </c>
      <c r="AT481" s="304">
        <f t="shared" si="414"/>
        <v>0.59005711576909492</v>
      </c>
    </row>
    <row r="482" spans="1:46" ht="15" thickBot="1">
      <c r="A482" s="329" t="str">
        <f t="shared" ref="A482:B482" si="415">A264</f>
        <v>Brežice</v>
      </c>
      <c r="B482" s="330">
        <f t="shared" si="415"/>
        <v>9</v>
      </c>
      <c r="C482" s="303">
        <f>IFERROR(IF('Data &amp; Normalization'!C264="-","-",IF(C$9=1,IF('Data &amp; Normalization'!C264&lt;C$10,0,IF('Data &amp; Normalization'!C264&gt;C$11,1,('Data &amp; Normalization'!C264-C$10)/(C$11-C$10))),IF('Data &amp; Normalization'!C264&lt;C$10,1,IF('Data &amp; Normalization'!C264&gt;C$11,0,IFERROR(1-('Data &amp; Normalization'!C264-C$10)/(C$11-C$10),"-"))))),"-")</f>
        <v>0.68383298362912026</v>
      </c>
      <c r="D482" s="304">
        <f t="shared" ref="D482:AT482" si="416">IFERROR(IF(D264="-","-",IF(D$9=1,IF(D264&lt;D$10,0,IF(D264&gt;D$11,1,(D264-D$10)/(D$11-D$10))),IF(D264&lt;D$10,1,IF(D264&gt;D$11,0,IFERROR(1-(D264-D$10)/(D$11-D$10),"-"))))),"-")</f>
        <v>0.50338366749154062</v>
      </c>
      <c r="E482" s="304">
        <f t="shared" si="416"/>
        <v>0</v>
      </c>
      <c r="F482" s="304">
        <f t="shared" si="416"/>
        <v>0.63492197723215105</v>
      </c>
      <c r="G482" s="304">
        <f t="shared" si="416"/>
        <v>0.96211972032244353</v>
      </c>
      <c r="H482" s="304">
        <f t="shared" si="416"/>
        <v>1</v>
      </c>
      <c r="I482" s="304">
        <f t="shared" si="416"/>
        <v>0.6513752942532659</v>
      </c>
      <c r="J482" s="304">
        <f t="shared" si="416"/>
        <v>0.9817012563131855</v>
      </c>
      <c r="K482" s="304">
        <f t="shared" si="416"/>
        <v>0.64549384019134248</v>
      </c>
      <c r="L482" s="304">
        <f t="shared" si="416"/>
        <v>0.78897310812665289</v>
      </c>
      <c r="M482" s="304">
        <f t="shared" si="416"/>
        <v>0.83346669532728324</v>
      </c>
      <c r="N482" s="304">
        <f t="shared" si="416"/>
        <v>0.57617780329321855</v>
      </c>
      <c r="O482" s="304">
        <f t="shared" si="416"/>
        <v>0.46934323540976725</v>
      </c>
      <c r="P482" s="304">
        <f t="shared" si="416"/>
        <v>0.47386717253191157</v>
      </c>
      <c r="Q482" s="304" t="str">
        <f t="shared" si="416"/>
        <v>-</v>
      </c>
      <c r="R482" s="304" t="str">
        <f t="shared" si="416"/>
        <v>-</v>
      </c>
      <c r="S482" s="304">
        <f t="shared" si="416"/>
        <v>0.15281883909710475</v>
      </c>
      <c r="T482" s="304">
        <f t="shared" si="416"/>
        <v>0.34960597572846391</v>
      </c>
      <c r="U482" s="304">
        <f t="shared" si="416"/>
        <v>0.29342782363515202</v>
      </c>
      <c r="V482" s="304">
        <f t="shared" si="416"/>
        <v>0.20060185682690479</v>
      </c>
      <c r="W482" s="304">
        <f t="shared" si="416"/>
        <v>0.48567669362558008</v>
      </c>
      <c r="X482" s="304" t="str">
        <f t="shared" si="416"/>
        <v>-</v>
      </c>
      <c r="Y482" s="304">
        <f t="shared" si="416"/>
        <v>0.58029783096221488</v>
      </c>
      <c r="Z482" s="304">
        <f t="shared" si="416"/>
        <v>0.39478069708896202</v>
      </c>
      <c r="AA482" s="304">
        <f t="shared" si="416"/>
        <v>0.68820430302658986</v>
      </c>
      <c r="AB482" s="304">
        <f t="shared" si="416"/>
        <v>0.48719071600613095</v>
      </c>
      <c r="AC482" s="304">
        <f t="shared" si="416"/>
        <v>0.48288341014745223</v>
      </c>
      <c r="AD482" s="304">
        <f t="shared" si="416"/>
        <v>0.33240093634943346</v>
      </c>
      <c r="AE482" s="304">
        <f t="shared" si="416"/>
        <v>0.51643128790315862</v>
      </c>
      <c r="AF482" s="304">
        <f t="shared" si="416"/>
        <v>0.97647058823529398</v>
      </c>
      <c r="AG482" s="304">
        <f t="shared" si="416"/>
        <v>0.37969713501628388</v>
      </c>
      <c r="AH482" s="304" t="str">
        <f t="shared" si="416"/>
        <v>-</v>
      </c>
      <c r="AI482" s="304">
        <f t="shared" si="416"/>
        <v>1</v>
      </c>
      <c r="AJ482" s="304">
        <f t="shared" si="416"/>
        <v>0.41555190997599528</v>
      </c>
      <c r="AK482" s="304">
        <f t="shared" si="416"/>
        <v>0.51778362691502977</v>
      </c>
      <c r="AL482" s="304">
        <f t="shared" si="416"/>
        <v>0.59969939879759504</v>
      </c>
      <c r="AM482" s="304">
        <f t="shared" si="416"/>
        <v>0.50000000000000056</v>
      </c>
      <c r="AN482" s="304">
        <f t="shared" si="416"/>
        <v>0.70956058668371813</v>
      </c>
      <c r="AO482" s="304">
        <f t="shared" si="416"/>
        <v>9.1421393673121701E-2</v>
      </c>
      <c r="AP482" s="304">
        <f t="shared" si="416"/>
        <v>0.63137468727949198</v>
      </c>
      <c r="AQ482" s="304">
        <f t="shared" si="416"/>
        <v>0.17211183866344984</v>
      </c>
      <c r="AR482" s="304">
        <f t="shared" si="416"/>
        <v>1</v>
      </c>
      <c r="AS482" s="304">
        <f t="shared" si="416"/>
        <v>0.53235843242119563</v>
      </c>
      <c r="AT482" s="304">
        <f t="shared" si="416"/>
        <v>0.30675220090708227</v>
      </c>
    </row>
    <row r="483" spans="1:46" ht="15" thickBot="1">
      <c r="A483" s="329" t="str">
        <f t="shared" ref="A483:B483" si="417">A265</f>
        <v>Cankova</v>
      </c>
      <c r="B483" s="330">
        <f t="shared" si="417"/>
        <v>152</v>
      </c>
      <c r="C483" s="303">
        <f>IFERROR(IF('Data &amp; Normalization'!C265="-","-",IF(C$9=1,IF('Data &amp; Normalization'!C265&lt;C$10,0,IF('Data &amp; Normalization'!C265&gt;C$11,1,('Data &amp; Normalization'!C265-C$10)/(C$11-C$10))),IF('Data &amp; Normalization'!C265&lt;C$10,1,IF('Data &amp; Normalization'!C265&gt;C$11,0,IFERROR(1-('Data &amp; Normalization'!C265-C$10)/(C$11-C$10),"-"))))),"-")</f>
        <v>0.66695953404586672</v>
      </c>
      <c r="D483" s="304">
        <f t="shared" ref="D483:AT483" si="418">IFERROR(IF(D265="-","-",IF(D$9=1,IF(D265&lt;D$10,0,IF(D265&gt;D$11,1,(D265-D$10)/(D$11-D$10))),IF(D265&lt;D$10,1,IF(D265&gt;D$11,0,IFERROR(1-(D265-D$10)/(D$11-D$10),"-"))))),"-")</f>
        <v>0.47813241755466879</v>
      </c>
      <c r="E483" s="304">
        <f t="shared" si="418"/>
        <v>0.59306569343065696</v>
      </c>
      <c r="F483" s="304">
        <f t="shared" si="418"/>
        <v>2.2238398989958212E-2</v>
      </c>
      <c r="G483" s="304">
        <f t="shared" si="418"/>
        <v>0.77607895647763048</v>
      </c>
      <c r="H483" s="304">
        <f t="shared" si="418"/>
        <v>0.5</v>
      </c>
      <c r="I483" s="304">
        <f t="shared" si="418"/>
        <v>0.44681767786012483</v>
      </c>
      <c r="J483" s="304">
        <f t="shared" si="418"/>
        <v>0.96461100110163445</v>
      </c>
      <c r="K483" s="304">
        <f t="shared" si="418"/>
        <v>0.10544739824684733</v>
      </c>
      <c r="L483" s="304">
        <f t="shared" si="418"/>
        <v>0.90927763215724944</v>
      </c>
      <c r="M483" s="304">
        <f t="shared" si="418"/>
        <v>0.39997011816467498</v>
      </c>
      <c r="N483" s="304">
        <f t="shared" si="418"/>
        <v>0.36006496379171687</v>
      </c>
      <c r="O483" s="304">
        <f t="shared" si="418"/>
        <v>0.21614800196558062</v>
      </c>
      <c r="P483" s="304">
        <f t="shared" si="418"/>
        <v>0.51190588408669513</v>
      </c>
      <c r="Q483" s="304" t="str">
        <f t="shared" si="418"/>
        <v>-</v>
      </c>
      <c r="R483" s="304" t="str">
        <f t="shared" si="418"/>
        <v>-</v>
      </c>
      <c r="S483" s="304">
        <f t="shared" si="418"/>
        <v>1</v>
      </c>
      <c r="T483" s="304">
        <f t="shared" si="418"/>
        <v>0.57447914414885248</v>
      </c>
      <c r="U483" s="304">
        <f t="shared" si="418"/>
        <v>0.1172054838166894</v>
      </c>
      <c r="V483" s="304">
        <f t="shared" si="418"/>
        <v>0.73652111147585364</v>
      </c>
      <c r="W483" s="304">
        <f t="shared" si="418"/>
        <v>0.76675123321949124</v>
      </c>
      <c r="X483" s="304" t="str">
        <f t="shared" si="418"/>
        <v>-</v>
      </c>
      <c r="Y483" s="304">
        <f t="shared" si="418"/>
        <v>0</v>
      </c>
      <c r="Z483" s="304">
        <f t="shared" si="418"/>
        <v>0</v>
      </c>
      <c r="AA483" s="304">
        <f t="shared" si="418"/>
        <v>0</v>
      </c>
      <c r="AB483" s="304">
        <f t="shared" si="418"/>
        <v>7.6636741843661094E-2</v>
      </c>
      <c r="AC483" s="304">
        <f t="shared" si="418"/>
        <v>7.4766078338669301E-3</v>
      </c>
      <c r="AD483" s="304">
        <f t="shared" si="418"/>
        <v>0</v>
      </c>
      <c r="AE483" s="304">
        <f t="shared" si="418"/>
        <v>0.24659254216590815</v>
      </c>
      <c r="AF483" s="304">
        <f t="shared" si="418"/>
        <v>0.30588235294117638</v>
      </c>
      <c r="AG483" s="304">
        <f t="shared" si="418"/>
        <v>0.70868257038469795</v>
      </c>
      <c r="AH483" s="304" t="str">
        <f t="shared" si="418"/>
        <v>-</v>
      </c>
      <c r="AI483" s="304">
        <f t="shared" si="418"/>
        <v>1</v>
      </c>
      <c r="AJ483" s="304">
        <f t="shared" si="418"/>
        <v>0.48276139180178879</v>
      </c>
      <c r="AK483" s="304">
        <f t="shared" si="418"/>
        <v>1</v>
      </c>
      <c r="AL483" s="304">
        <f t="shared" si="418"/>
        <v>0</v>
      </c>
      <c r="AM483" s="304">
        <f t="shared" si="418"/>
        <v>0.12500000000000069</v>
      </c>
      <c r="AN483" s="304">
        <f t="shared" si="418"/>
        <v>0.35936875549516423</v>
      </c>
      <c r="AO483" s="304">
        <f t="shared" si="418"/>
        <v>0.16136073875256918</v>
      </c>
      <c r="AP483" s="304">
        <f t="shared" si="418"/>
        <v>0.83793059208416243</v>
      </c>
      <c r="AQ483" s="304">
        <f t="shared" si="418"/>
        <v>0.47118717525019554</v>
      </c>
      <c r="AR483" s="304">
        <f t="shared" si="418"/>
        <v>0.53571428571428648</v>
      </c>
      <c r="AS483" s="304">
        <f t="shared" si="418"/>
        <v>0.30456737244868493</v>
      </c>
      <c r="AT483" s="304">
        <f t="shared" si="418"/>
        <v>0.14300393644109982</v>
      </c>
    </row>
    <row r="484" spans="1:46" ht="15" thickBot="1">
      <c r="A484" s="329" t="str">
        <f t="shared" ref="A484:B484" si="419">A266</f>
        <v>Celje</v>
      </c>
      <c r="B484" s="330">
        <f t="shared" si="419"/>
        <v>11</v>
      </c>
      <c r="C484" s="303">
        <f>IFERROR(IF('Data &amp; Normalization'!C266="-","-",IF(C$9=1,IF('Data &amp; Normalization'!C266&lt;C$10,0,IF('Data &amp; Normalization'!C266&gt;C$11,1,('Data &amp; Normalization'!C266-C$10)/(C$11-C$10))),IF('Data &amp; Normalization'!C266&lt;C$10,1,IF('Data &amp; Normalization'!C266&gt;C$11,0,IFERROR(1-('Data &amp; Normalization'!C266-C$10)/(C$11-C$10),"-"))))),"-")</f>
        <v>0.94197634695348953</v>
      </c>
      <c r="D484" s="304">
        <f t="shared" ref="D484:AT484" si="420">IFERROR(IF(D266="-","-",IF(D$9=1,IF(D266&lt;D$10,0,IF(D266&gt;D$11,1,(D266-D$10)/(D$11-D$10))),IF(D266&lt;D$10,1,IF(D266&gt;D$11,0,IFERROR(1-(D266-D$10)/(D$11-D$10),"-"))))),"-")</f>
        <v>0</v>
      </c>
      <c r="E484" s="304">
        <f t="shared" si="420"/>
        <v>0.52215849843587059</v>
      </c>
      <c r="F484" s="304">
        <f t="shared" si="420"/>
        <v>0.95395575972565783</v>
      </c>
      <c r="G484" s="304">
        <f t="shared" si="420"/>
        <v>0.9693237536718029</v>
      </c>
      <c r="H484" s="304">
        <f t="shared" si="420"/>
        <v>1</v>
      </c>
      <c r="I484" s="304">
        <f t="shared" si="420"/>
        <v>0.95614540506568635</v>
      </c>
      <c r="J484" s="304">
        <f t="shared" si="420"/>
        <v>0.99197158196382529</v>
      </c>
      <c r="K484" s="304">
        <f t="shared" si="420"/>
        <v>0.3606116563951951</v>
      </c>
      <c r="L484" s="304">
        <f t="shared" si="420"/>
        <v>1</v>
      </c>
      <c r="M484" s="304">
        <f t="shared" si="420"/>
        <v>0.93421128569595291</v>
      </c>
      <c r="N484" s="304">
        <f t="shared" si="420"/>
        <v>0.98245689779780843</v>
      </c>
      <c r="O484" s="304">
        <f t="shared" si="420"/>
        <v>1</v>
      </c>
      <c r="P484" s="304">
        <f t="shared" si="420"/>
        <v>0.96362923403495249</v>
      </c>
      <c r="Q484" s="304" t="str">
        <f t="shared" si="420"/>
        <v>-</v>
      </c>
      <c r="R484" s="304" t="str">
        <f t="shared" si="420"/>
        <v>-</v>
      </c>
      <c r="S484" s="304">
        <f t="shared" si="420"/>
        <v>0.17986118870541845</v>
      </c>
      <c r="T484" s="304">
        <f t="shared" si="420"/>
        <v>0.40720670374174428</v>
      </c>
      <c r="U484" s="304">
        <f t="shared" si="420"/>
        <v>0.28756306002960352</v>
      </c>
      <c r="V484" s="304">
        <f t="shared" si="420"/>
        <v>0.38652245323444223</v>
      </c>
      <c r="W484" s="304">
        <f t="shared" si="420"/>
        <v>2.6533852242628449E-2</v>
      </c>
      <c r="X484" s="304" t="str">
        <f t="shared" si="420"/>
        <v>-</v>
      </c>
      <c r="Y484" s="304">
        <f t="shared" si="420"/>
        <v>0.69114479926123584</v>
      </c>
      <c r="Z484" s="304">
        <f t="shared" si="420"/>
        <v>0.44087508421089938</v>
      </c>
      <c r="AA484" s="304">
        <f t="shared" si="420"/>
        <v>0.81822317553724799</v>
      </c>
      <c r="AB484" s="304">
        <f t="shared" si="420"/>
        <v>0.37223560324063942</v>
      </c>
      <c r="AC484" s="304">
        <f t="shared" si="420"/>
        <v>0.64283236330816029</v>
      </c>
      <c r="AD484" s="304">
        <f t="shared" si="420"/>
        <v>0.30769113969557671</v>
      </c>
      <c r="AE484" s="304">
        <f t="shared" si="420"/>
        <v>0.70005478637799967</v>
      </c>
      <c r="AF484" s="304">
        <f t="shared" si="420"/>
        <v>0.62352941176470578</v>
      </c>
      <c r="AG484" s="304">
        <f t="shared" si="420"/>
        <v>0</v>
      </c>
      <c r="AH484" s="304" t="str">
        <f t="shared" si="420"/>
        <v>-</v>
      </c>
      <c r="AI484" s="304">
        <f t="shared" si="420"/>
        <v>1</v>
      </c>
      <c r="AJ484" s="304">
        <f t="shared" si="420"/>
        <v>0.66525542635596613</v>
      </c>
      <c r="AK484" s="304">
        <f t="shared" si="420"/>
        <v>0.63622865627319958</v>
      </c>
      <c r="AL484" s="304">
        <f t="shared" si="420"/>
        <v>0.37268286573146292</v>
      </c>
      <c r="AM484" s="304">
        <f t="shared" si="420"/>
        <v>0.62500000000000011</v>
      </c>
      <c r="AN484" s="304">
        <f t="shared" si="420"/>
        <v>0.60715070737750776</v>
      </c>
      <c r="AO484" s="304">
        <f t="shared" si="420"/>
        <v>0.26563243577999562</v>
      </c>
      <c r="AP484" s="304">
        <f t="shared" si="420"/>
        <v>0</v>
      </c>
      <c r="AQ484" s="304">
        <f t="shared" si="420"/>
        <v>0.25888294812570456</v>
      </c>
      <c r="AR484" s="304">
        <f t="shared" si="420"/>
        <v>3.571428571428651E-2</v>
      </c>
      <c r="AS484" s="304">
        <f t="shared" si="420"/>
        <v>0.49052673791510715</v>
      </c>
      <c r="AT484" s="304">
        <f t="shared" si="420"/>
        <v>0.31892722340133028</v>
      </c>
    </row>
    <row r="485" spans="1:46" ht="15" thickBot="1">
      <c r="A485" s="329" t="str">
        <f t="shared" ref="A485:B485" si="421">A267</f>
        <v>Cerklje na Gorenjskem</v>
      </c>
      <c r="B485" s="330">
        <f t="shared" si="421"/>
        <v>12</v>
      </c>
      <c r="C485" s="303">
        <f>IFERROR(IF('Data &amp; Normalization'!C267="-","-",IF(C$9=1,IF('Data &amp; Normalization'!C267&lt;C$10,0,IF('Data &amp; Normalization'!C267&gt;C$11,1,('Data &amp; Normalization'!C267-C$10)/(C$11-C$10))),IF('Data &amp; Normalization'!C267&lt;C$10,1,IF('Data &amp; Normalization'!C267&gt;C$11,0,IFERROR(1-('Data &amp; Normalization'!C267-C$10)/(C$11-C$10),"-"))))),"-")</f>
        <v>0.70678107532940382</v>
      </c>
      <c r="D485" s="304">
        <f t="shared" ref="D485:AT485" si="422">IFERROR(IF(D267="-","-",IF(D$9=1,IF(D267&lt;D$10,0,IF(D267&gt;D$11,1,(D267-D$10)/(D$11-D$10))),IF(D267&lt;D$10,1,IF(D267&gt;D$11,0,IFERROR(1-(D267-D$10)/(D$11-D$10),"-"))))),"-")</f>
        <v>0.90487854148780378</v>
      </c>
      <c r="E485" s="304">
        <f t="shared" si="422"/>
        <v>0.39025026068821678</v>
      </c>
      <c r="F485" s="304">
        <f t="shared" si="422"/>
        <v>0</v>
      </c>
      <c r="G485" s="304">
        <f t="shared" si="422"/>
        <v>0.7025840913127489</v>
      </c>
      <c r="H485" s="304">
        <f t="shared" si="422"/>
        <v>0.5</v>
      </c>
      <c r="I485" s="304">
        <f t="shared" si="422"/>
        <v>0.761025168866867</v>
      </c>
      <c r="J485" s="304">
        <f t="shared" si="422"/>
        <v>0.74524638746584149</v>
      </c>
      <c r="K485" s="304">
        <f t="shared" si="422"/>
        <v>0.83968511295886017</v>
      </c>
      <c r="L485" s="304">
        <f t="shared" si="422"/>
        <v>0.92521576242622239</v>
      </c>
      <c r="M485" s="304">
        <f t="shared" si="422"/>
        <v>0.53578908026747607</v>
      </c>
      <c r="N485" s="304">
        <f t="shared" si="422"/>
        <v>0.7615475822838158</v>
      </c>
      <c r="O485" s="304">
        <f t="shared" si="422"/>
        <v>7.817327091719363E-2</v>
      </c>
      <c r="P485" s="304">
        <f t="shared" si="422"/>
        <v>0.62480654407458258</v>
      </c>
      <c r="Q485" s="304" t="str">
        <f t="shared" si="422"/>
        <v>-</v>
      </c>
      <c r="R485" s="304" t="str">
        <f t="shared" si="422"/>
        <v>-</v>
      </c>
      <c r="S485" s="304">
        <f t="shared" si="422"/>
        <v>0</v>
      </c>
      <c r="T485" s="304">
        <f t="shared" si="422"/>
        <v>0.59165255500862035</v>
      </c>
      <c r="U485" s="304">
        <f t="shared" si="422"/>
        <v>0.40766359197417285</v>
      </c>
      <c r="V485" s="304">
        <f t="shared" si="422"/>
        <v>1</v>
      </c>
      <c r="W485" s="304">
        <f t="shared" si="422"/>
        <v>7.2284519354311863E-2</v>
      </c>
      <c r="X485" s="304" t="str">
        <f t="shared" si="422"/>
        <v>-</v>
      </c>
      <c r="Y485" s="304">
        <f t="shared" si="422"/>
        <v>0.7223647407157574</v>
      </c>
      <c r="Z485" s="304">
        <f t="shared" si="422"/>
        <v>0.8344502357905188</v>
      </c>
      <c r="AA485" s="304">
        <f t="shared" si="422"/>
        <v>0.81263808520395009</v>
      </c>
      <c r="AB485" s="304">
        <f t="shared" si="422"/>
        <v>0.24633238449748196</v>
      </c>
      <c r="AC485" s="304">
        <f t="shared" si="422"/>
        <v>0.7549027434547485</v>
      </c>
      <c r="AD485" s="304">
        <f t="shared" si="422"/>
        <v>0.87968827766781932</v>
      </c>
      <c r="AE485" s="304">
        <f t="shared" si="422"/>
        <v>0.74012050281538411</v>
      </c>
      <c r="AF485" s="304">
        <f t="shared" si="422"/>
        <v>1</v>
      </c>
      <c r="AG485" s="304">
        <f t="shared" si="422"/>
        <v>0</v>
      </c>
      <c r="AH485" s="304" t="str">
        <f t="shared" si="422"/>
        <v>-</v>
      </c>
      <c r="AI485" s="304">
        <f t="shared" si="422"/>
        <v>0.36428459618868214</v>
      </c>
      <c r="AJ485" s="304">
        <f t="shared" si="422"/>
        <v>0.50552267926848504</v>
      </c>
      <c r="AK485" s="304">
        <f t="shared" si="422"/>
        <v>0.52925693460214607</v>
      </c>
      <c r="AL485" s="304">
        <f t="shared" si="422"/>
        <v>1</v>
      </c>
      <c r="AM485" s="304">
        <f t="shared" si="422"/>
        <v>1</v>
      </c>
      <c r="AN485" s="304">
        <f t="shared" si="422"/>
        <v>0.9003926544640718</v>
      </c>
      <c r="AO485" s="304">
        <f t="shared" si="422"/>
        <v>0.16900966325740049</v>
      </c>
      <c r="AP485" s="304">
        <f t="shared" si="422"/>
        <v>0.58550901276541178</v>
      </c>
      <c r="AQ485" s="304">
        <f t="shared" si="422"/>
        <v>0.94785691143437567</v>
      </c>
      <c r="AR485" s="304">
        <f t="shared" si="422"/>
        <v>0.74999999999999922</v>
      </c>
      <c r="AS485" s="304">
        <f t="shared" si="422"/>
        <v>0.54805092025876534</v>
      </c>
      <c r="AT485" s="304">
        <f t="shared" si="422"/>
        <v>0.47301989608881678</v>
      </c>
    </row>
    <row r="486" spans="1:46" ht="15" thickBot="1">
      <c r="A486" s="329" t="str">
        <f t="shared" ref="A486:B486" si="423">A268</f>
        <v>Cerknica</v>
      </c>
      <c r="B486" s="330">
        <f t="shared" si="423"/>
        <v>13</v>
      </c>
      <c r="C486" s="303">
        <f>IFERROR(IF('Data &amp; Normalization'!C268="-","-",IF(C$9=1,IF('Data &amp; Normalization'!C268&lt;C$10,0,IF('Data &amp; Normalization'!C268&gt;C$11,1,('Data &amp; Normalization'!C268-C$10)/(C$11-C$10))),IF('Data &amp; Normalization'!C268&lt;C$10,1,IF('Data &amp; Normalization'!C268&gt;C$11,0,IFERROR(1-('Data &amp; Normalization'!C268-C$10)/(C$11-C$10),"-"))))),"-")</f>
        <v>0.70636354784383004</v>
      </c>
      <c r="D486" s="304">
        <f t="shared" ref="D486:AT486" si="424">IFERROR(IF(D268="-","-",IF(D$9=1,IF(D268&lt;D$10,0,IF(D268&gt;D$11,1,(D268-D$10)/(D$11-D$10))),IF(D268&lt;D$10,1,IF(D268&gt;D$11,0,IFERROR(1-(D268-D$10)/(D$11-D$10),"-"))))),"-")</f>
        <v>0.59176304227059229</v>
      </c>
      <c r="E486" s="304">
        <f t="shared" si="424"/>
        <v>0</v>
      </c>
      <c r="F486" s="304">
        <f t="shared" si="424"/>
        <v>0.84364989244348909</v>
      </c>
      <c r="G486" s="304">
        <f t="shared" si="424"/>
        <v>0.68492932004105667</v>
      </c>
      <c r="H486" s="304">
        <f t="shared" si="424"/>
        <v>0.5</v>
      </c>
      <c r="I486" s="304">
        <f t="shared" si="424"/>
        <v>0.77458003263225284</v>
      </c>
      <c r="J486" s="304">
        <f t="shared" si="424"/>
        <v>0.83042864048298837</v>
      </c>
      <c r="K486" s="304">
        <f t="shared" si="424"/>
        <v>0.46155012799203149</v>
      </c>
      <c r="L486" s="304">
        <f t="shared" si="424"/>
        <v>0.990385701557703</v>
      </c>
      <c r="M486" s="304">
        <f t="shared" si="424"/>
        <v>0.80788716782913894</v>
      </c>
      <c r="N486" s="304">
        <f t="shared" si="424"/>
        <v>0.57617780329321855</v>
      </c>
      <c r="O486" s="304">
        <f t="shared" si="424"/>
        <v>0.28733152661733946</v>
      </c>
      <c r="P486" s="304">
        <f t="shared" si="424"/>
        <v>0.66892815950838713</v>
      </c>
      <c r="Q486" s="304" t="str">
        <f t="shared" si="424"/>
        <v>-</v>
      </c>
      <c r="R486" s="304" t="str">
        <f t="shared" si="424"/>
        <v>-</v>
      </c>
      <c r="S486" s="304">
        <f t="shared" si="424"/>
        <v>0.18524381987441801</v>
      </c>
      <c r="T486" s="304">
        <f t="shared" si="424"/>
        <v>0.77256300947675216</v>
      </c>
      <c r="U486" s="304">
        <f t="shared" si="424"/>
        <v>0.71033411731321972</v>
      </c>
      <c r="V486" s="304">
        <f t="shared" si="424"/>
        <v>0.46047680855378015</v>
      </c>
      <c r="W486" s="304">
        <f t="shared" si="424"/>
        <v>0.99998818666178646</v>
      </c>
      <c r="X486" s="304" t="str">
        <f t="shared" si="424"/>
        <v>-</v>
      </c>
      <c r="Y486" s="304">
        <f t="shared" si="424"/>
        <v>0.92458665424339448</v>
      </c>
      <c r="Z486" s="304">
        <f t="shared" si="424"/>
        <v>0.5578839130588944</v>
      </c>
      <c r="AA486" s="304">
        <f t="shared" si="424"/>
        <v>0.78013547351713464</v>
      </c>
      <c r="AB486" s="304">
        <f t="shared" si="424"/>
        <v>0.32844317932997591</v>
      </c>
      <c r="AC486" s="304">
        <f t="shared" si="424"/>
        <v>0.63601714931018016</v>
      </c>
      <c r="AD486" s="304">
        <f t="shared" si="424"/>
        <v>0.7847349665052834</v>
      </c>
      <c r="AE486" s="304">
        <f t="shared" si="424"/>
        <v>0.71540601143475946</v>
      </c>
      <c r="AF486" s="304">
        <f t="shared" si="424"/>
        <v>0.61176470588235288</v>
      </c>
      <c r="AG486" s="304">
        <f t="shared" si="424"/>
        <v>0.42433334986526461</v>
      </c>
      <c r="AH486" s="304" t="str">
        <f t="shared" si="424"/>
        <v>-</v>
      </c>
      <c r="AI486" s="304">
        <f t="shared" si="424"/>
        <v>1</v>
      </c>
      <c r="AJ486" s="304">
        <f t="shared" si="424"/>
        <v>0.73203094566990068</v>
      </c>
      <c r="AK486" s="304">
        <f t="shared" si="424"/>
        <v>0.7666531686576229</v>
      </c>
      <c r="AL486" s="304">
        <f t="shared" si="424"/>
        <v>0.57621492985971923</v>
      </c>
      <c r="AM486" s="304">
        <f t="shared" si="424"/>
        <v>0.62500000000000011</v>
      </c>
      <c r="AN486" s="304">
        <f t="shared" si="424"/>
        <v>0.85942870274158722</v>
      </c>
      <c r="AO486" s="304">
        <f t="shared" si="424"/>
        <v>0.30057516386214062</v>
      </c>
      <c r="AP486" s="304">
        <f t="shared" si="424"/>
        <v>0.44566681634485877</v>
      </c>
      <c r="AQ486" s="304">
        <f t="shared" si="424"/>
        <v>0.73167781550047906</v>
      </c>
      <c r="AR486" s="304">
        <f t="shared" si="424"/>
        <v>1</v>
      </c>
      <c r="AS486" s="304">
        <f t="shared" si="424"/>
        <v>0.56116107011553351</v>
      </c>
      <c r="AT486" s="304">
        <f t="shared" si="424"/>
        <v>0.75679409447776125</v>
      </c>
    </row>
    <row r="487" spans="1:46" ht="15" thickBot="1">
      <c r="A487" s="329" t="str">
        <f t="shared" ref="A487:B487" si="425">A269</f>
        <v>Cerkno</v>
      </c>
      <c r="B487" s="330">
        <f t="shared" si="425"/>
        <v>14</v>
      </c>
      <c r="C487" s="303">
        <f>IFERROR(IF('Data &amp; Normalization'!C269="-","-",IF(C$9=1,IF('Data &amp; Normalization'!C269&lt;C$10,0,IF('Data &amp; Normalization'!C269&gt;C$11,1,('Data &amp; Normalization'!C269-C$10)/(C$11-C$10))),IF('Data &amp; Normalization'!C269&lt;C$10,1,IF('Data &amp; Normalization'!C269&gt;C$11,0,IFERROR(1-('Data &amp; Normalization'!C269-C$10)/(C$11-C$10),"-"))))),"-")</f>
        <v>0</v>
      </c>
      <c r="D487" s="304">
        <f t="shared" ref="D487:AT487" si="426">IFERROR(IF(D269="-","-",IF(D$9=1,IF(D269&lt;D$10,0,IF(D269&gt;D$11,1,(D269-D$10)/(D$11-D$10))),IF(D269&lt;D$10,1,IF(D269&gt;D$11,0,IFERROR(1-(D269-D$10)/(D$11-D$10),"-"))))),"-")</f>
        <v>0.70286854199282867</v>
      </c>
      <c r="E487" s="304">
        <f t="shared" si="426"/>
        <v>0.88451511991657961</v>
      </c>
      <c r="F487" s="304">
        <f t="shared" si="426"/>
        <v>0.56028875249720955</v>
      </c>
      <c r="G487" s="304">
        <f t="shared" si="426"/>
        <v>0</v>
      </c>
      <c r="H487" s="304">
        <f t="shared" si="426"/>
        <v>0.5</v>
      </c>
      <c r="I487" s="304">
        <f t="shared" si="426"/>
        <v>0.44296510541419504</v>
      </c>
      <c r="J487" s="304">
        <f t="shared" si="426"/>
        <v>0.47845297322984232</v>
      </c>
      <c r="K487" s="304">
        <f t="shared" si="426"/>
        <v>0.16027184728675339</v>
      </c>
      <c r="L487" s="304">
        <f t="shared" si="426"/>
        <v>0.60696637682869015</v>
      </c>
      <c r="M487" s="304">
        <f t="shared" si="426"/>
        <v>0.8174352592367472</v>
      </c>
      <c r="N487" s="304">
        <f t="shared" si="426"/>
        <v>0.606950286226971</v>
      </c>
      <c r="O487" s="304">
        <f t="shared" si="426"/>
        <v>0.20453997929473927</v>
      </c>
      <c r="P487" s="304">
        <f t="shared" si="426"/>
        <v>0.130338729994462</v>
      </c>
      <c r="Q487" s="304" t="str">
        <f t="shared" si="426"/>
        <v>-</v>
      </c>
      <c r="R487" s="304" t="str">
        <f t="shared" si="426"/>
        <v>-</v>
      </c>
      <c r="S487" s="304">
        <f t="shared" si="426"/>
        <v>0.26885475901746114</v>
      </c>
      <c r="T487" s="304">
        <f t="shared" si="426"/>
        <v>0.62915465596024611</v>
      </c>
      <c r="U487" s="304">
        <f t="shared" si="426"/>
        <v>0.71925084854320265</v>
      </c>
      <c r="V487" s="304">
        <f t="shared" si="426"/>
        <v>0.51639342538935329</v>
      </c>
      <c r="W487" s="304">
        <f t="shared" si="426"/>
        <v>0.17275249539229681</v>
      </c>
      <c r="X487" s="304" t="str">
        <f t="shared" si="426"/>
        <v>-</v>
      </c>
      <c r="Y487" s="304">
        <f t="shared" si="426"/>
        <v>0.83379809392551729</v>
      </c>
      <c r="Z487" s="304">
        <f t="shared" si="426"/>
        <v>1</v>
      </c>
      <c r="AA487" s="304">
        <f t="shared" si="426"/>
        <v>1</v>
      </c>
      <c r="AB487" s="304">
        <f t="shared" si="426"/>
        <v>0</v>
      </c>
      <c r="AC487" s="304">
        <f t="shared" si="426"/>
        <v>0.61148863619120608</v>
      </c>
      <c r="AD487" s="304">
        <f t="shared" si="426"/>
        <v>1</v>
      </c>
      <c r="AE487" s="304">
        <f t="shared" si="426"/>
        <v>0.46469087708121054</v>
      </c>
      <c r="AF487" s="304">
        <f t="shared" si="426"/>
        <v>0.7411764705882351</v>
      </c>
      <c r="AG487" s="304">
        <f t="shared" si="426"/>
        <v>0.64751442411016891</v>
      </c>
      <c r="AH487" s="304" t="str">
        <f t="shared" si="426"/>
        <v>-</v>
      </c>
      <c r="AI487" s="304">
        <f t="shared" si="426"/>
        <v>0.56872836440250629</v>
      </c>
      <c r="AJ487" s="304">
        <f t="shared" si="426"/>
        <v>0.32141501351390483</v>
      </c>
      <c r="AK487" s="304">
        <f t="shared" si="426"/>
        <v>0.71114260646554617</v>
      </c>
      <c r="AL487" s="304">
        <f t="shared" si="426"/>
        <v>0.25682615230460915</v>
      </c>
      <c r="AM487" s="304">
        <f t="shared" si="426"/>
        <v>1</v>
      </c>
      <c r="AN487" s="304">
        <f t="shared" si="426"/>
        <v>0.84843837423067692</v>
      </c>
      <c r="AO487" s="304">
        <f t="shared" si="426"/>
        <v>0.24199749691385825</v>
      </c>
      <c r="AP487" s="304">
        <f t="shared" si="426"/>
        <v>0</v>
      </c>
      <c r="AQ487" s="304">
        <f t="shared" si="426"/>
        <v>0.44981967176288212</v>
      </c>
      <c r="AR487" s="304">
        <f t="shared" si="426"/>
        <v>0.35714285714285715</v>
      </c>
      <c r="AS487" s="304">
        <f t="shared" si="426"/>
        <v>1</v>
      </c>
      <c r="AT487" s="304">
        <f t="shared" si="426"/>
        <v>0.77443293316222328</v>
      </c>
    </row>
    <row r="488" spans="1:46" ht="15" thickBot="1">
      <c r="A488" s="329" t="str">
        <f t="shared" ref="A488:B488" si="427">A270</f>
        <v>Cerkvenjak</v>
      </c>
      <c r="B488" s="330">
        <f t="shared" si="427"/>
        <v>153</v>
      </c>
      <c r="C488" s="303">
        <f>IFERROR(IF('Data &amp; Normalization'!C270="-","-",IF(C$9=1,IF('Data &amp; Normalization'!C270&lt;C$10,0,IF('Data &amp; Normalization'!C270&gt;C$11,1,('Data &amp; Normalization'!C270-C$10)/(C$11-C$10))),IF('Data &amp; Normalization'!C270&lt;C$10,1,IF('Data &amp; Normalization'!C270&gt;C$11,0,IFERROR(1-('Data &amp; Normalization'!C270-C$10)/(C$11-C$10),"-"))))),"-")</f>
        <v>0</v>
      </c>
      <c r="D488" s="304">
        <f t="shared" ref="D488:AT488" si="428">IFERROR(IF(D270="-","-",IF(D$9=1,IF(D270&lt;D$10,0,IF(D270&gt;D$11,1,(D270-D$10)/(D$11-D$10))),IF(D270&lt;D$10,1,IF(D270&gt;D$11,0,IFERROR(1-(D270-D$10)/(D$11-D$10),"-"))))),"-")</f>
        <v>0.48570779253573065</v>
      </c>
      <c r="E488" s="304">
        <f t="shared" si="428"/>
        <v>0.86757038581856083</v>
      </c>
      <c r="F488" s="304">
        <f t="shared" si="428"/>
        <v>0.62763901912795417</v>
      </c>
      <c r="G488" s="304">
        <f t="shared" si="428"/>
        <v>1</v>
      </c>
      <c r="H488" s="304">
        <f t="shared" si="428"/>
        <v>0.5</v>
      </c>
      <c r="I488" s="304">
        <f t="shared" si="428"/>
        <v>0.47098316948594787</v>
      </c>
      <c r="J488" s="304">
        <f t="shared" si="428"/>
        <v>0.96023707105278167</v>
      </c>
      <c r="K488" s="304">
        <f t="shared" si="428"/>
        <v>1.6396096909130783E-3</v>
      </c>
      <c r="L488" s="304">
        <f t="shared" si="428"/>
        <v>0.76262389772169792</v>
      </c>
      <c r="M488" s="304">
        <f t="shared" si="428"/>
        <v>0.17380679944030189</v>
      </c>
      <c r="N488" s="304">
        <f t="shared" si="428"/>
        <v>0.27172835038324838</v>
      </c>
      <c r="O488" s="304">
        <f t="shared" si="428"/>
        <v>0.15345567117574271</v>
      </c>
      <c r="P488" s="304">
        <f t="shared" si="428"/>
        <v>0.58153514282223018</v>
      </c>
      <c r="Q488" s="304" t="str">
        <f t="shared" si="428"/>
        <v>-</v>
      </c>
      <c r="R488" s="304" t="str">
        <f t="shared" si="428"/>
        <v>-</v>
      </c>
      <c r="S488" s="304">
        <f t="shared" si="428"/>
        <v>0.14790243173352399</v>
      </c>
      <c r="T488" s="304">
        <f t="shared" si="428"/>
        <v>0</v>
      </c>
      <c r="U488" s="304">
        <f t="shared" si="428"/>
        <v>0.1576707372400688</v>
      </c>
      <c r="V488" s="304">
        <f t="shared" si="428"/>
        <v>0.44598309710867612</v>
      </c>
      <c r="W488" s="304">
        <f t="shared" si="428"/>
        <v>0.41793410877229359</v>
      </c>
      <c r="X488" s="304" t="str">
        <f t="shared" si="428"/>
        <v>-</v>
      </c>
      <c r="Y488" s="304">
        <f t="shared" si="428"/>
        <v>0</v>
      </c>
      <c r="Z488" s="304">
        <f t="shared" si="428"/>
        <v>0.39123497500265925</v>
      </c>
      <c r="AA488" s="304">
        <f t="shared" si="428"/>
        <v>0.79558203636973013</v>
      </c>
      <c r="AB488" s="304">
        <f t="shared" si="428"/>
        <v>0.65141230567111896</v>
      </c>
      <c r="AC488" s="304">
        <f t="shared" si="428"/>
        <v>3.4088271673723206E-2</v>
      </c>
      <c r="AD488" s="304">
        <f t="shared" si="428"/>
        <v>0.78211975181730731</v>
      </c>
      <c r="AE488" s="304">
        <f t="shared" si="428"/>
        <v>0.10662658497649813</v>
      </c>
      <c r="AF488" s="304">
        <f t="shared" si="428"/>
        <v>0.14117647058823524</v>
      </c>
      <c r="AG488" s="304">
        <f t="shared" si="428"/>
        <v>0.88061465721040177</v>
      </c>
      <c r="AH488" s="304" t="str">
        <f t="shared" si="428"/>
        <v>-</v>
      </c>
      <c r="AI488" s="304">
        <f t="shared" si="428"/>
        <v>1</v>
      </c>
      <c r="AJ488" s="304">
        <f t="shared" si="428"/>
        <v>0.18545521321655872</v>
      </c>
      <c r="AK488" s="304">
        <f t="shared" si="428"/>
        <v>0.47880812580144405</v>
      </c>
      <c r="AL488" s="304">
        <f t="shared" si="428"/>
        <v>0.7546968937875751</v>
      </c>
      <c r="AM488" s="304">
        <f t="shared" si="428"/>
        <v>0.62500000000000011</v>
      </c>
      <c r="AN488" s="304">
        <f t="shared" si="428"/>
        <v>0.15205119494844541</v>
      </c>
      <c r="AO488" s="304">
        <f t="shared" si="428"/>
        <v>0.2848119757349028</v>
      </c>
      <c r="AP488" s="304">
        <f t="shared" si="428"/>
        <v>1</v>
      </c>
      <c r="AQ488" s="304">
        <f t="shared" si="428"/>
        <v>0.19579998105434099</v>
      </c>
      <c r="AR488" s="304">
        <f t="shared" si="428"/>
        <v>0</v>
      </c>
      <c r="AS488" s="304">
        <f t="shared" si="428"/>
        <v>0.19205512375111966</v>
      </c>
      <c r="AT488" s="304">
        <f t="shared" si="428"/>
        <v>0.20033663617649927</v>
      </c>
    </row>
    <row r="489" spans="1:46" ht="15" thickBot="1">
      <c r="A489" s="329" t="str">
        <f t="shared" ref="A489:B489" si="429">A271</f>
        <v>Cirkulane</v>
      </c>
      <c r="B489" s="330">
        <f t="shared" si="429"/>
        <v>196</v>
      </c>
      <c r="C489" s="303">
        <f>IFERROR(IF('Data &amp; Normalization'!C271="-","-",IF(C$9=1,IF('Data &amp; Normalization'!C271&lt;C$10,0,IF('Data &amp; Normalization'!C271&gt;C$11,1,('Data &amp; Normalization'!C271-C$10)/(C$11-C$10))),IF('Data &amp; Normalization'!C271&lt;C$10,1,IF('Data &amp; Normalization'!C271&gt;C$11,0,IFERROR(1-('Data &amp; Normalization'!C271-C$10)/(C$11-C$10),"-"))))),"-")</f>
        <v>0.84231515621902009</v>
      </c>
      <c r="D489" s="304">
        <f t="shared" ref="D489:AT489" si="430">IFERROR(IF(D271="-","-",IF(D$9=1,IF(D271&lt;D$10,0,IF(D271&gt;D$11,1,(D271-D$10)/(D$11-D$10))),IF(D271&lt;D$10,1,IF(D271&gt;D$11,0,IFERROR(1-(D271-D$10)/(D$11-D$10),"-"))))),"-")</f>
        <v>0</v>
      </c>
      <c r="E489" s="304">
        <f t="shared" si="430"/>
        <v>0.86757038581856083</v>
      </c>
      <c r="F489" s="304">
        <f t="shared" si="430"/>
        <v>0</v>
      </c>
      <c r="G489" s="304">
        <f t="shared" si="430"/>
        <v>0.75368299837482144</v>
      </c>
      <c r="H489" s="304">
        <f t="shared" si="430"/>
        <v>0.5</v>
      </c>
      <c r="I489" s="304">
        <f t="shared" si="430"/>
        <v>0.56575559810250975</v>
      </c>
      <c r="J489" s="304">
        <f t="shared" si="430"/>
        <v>0.53254787295924733</v>
      </c>
      <c r="K489" s="304">
        <f t="shared" si="430"/>
        <v>0</v>
      </c>
      <c r="L489" s="304">
        <f t="shared" si="430"/>
        <v>0.39568847655470174</v>
      </c>
      <c r="M489" s="304">
        <f t="shared" si="430"/>
        <v>0.17380679944030189</v>
      </c>
      <c r="N489" s="304">
        <f t="shared" si="430"/>
        <v>0.23973781548344572</v>
      </c>
      <c r="O489" s="304">
        <f t="shared" si="430"/>
        <v>6.2987009194891377E-2</v>
      </c>
      <c r="P489" s="304">
        <f t="shared" si="430"/>
        <v>0.27995475090947086</v>
      </c>
      <c r="Q489" s="304" t="str">
        <f t="shared" si="430"/>
        <v>-</v>
      </c>
      <c r="R489" s="304" t="str">
        <f t="shared" si="430"/>
        <v>-</v>
      </c>
      <c r="S489" s="304">
        <f t="shared" si="430"/>
        <v>0.13024430906254439</v>
      </c>
      <c r="T489" s="304">
        <f t="shared" si="430"/>
        <v>0.42112767764358144</v>
      </c>
      <c r="U489" s="304">
        <f t="shared" si="430"/>
        <v>0.33919976962422399</v>
      </c>
      <c r="V489" s="304">
        <f t="shared" si="430"/>
        <v>0</v>
      </c>
      <c r="W489" s="304">
        <f t="shared" si="430"/>
        <v>0.88847000533436782</v>
      </c>
      <c r="X489" s="304" t="str">
        <f t="shared" si="430"/>
        <v>-</v>
      </c>
      <c r="Y489" s="304">
        <f t="shared" si="430"/>
        <v>0.3593924809682707</v>
      </c>
      <c r="Z489" s="304">
        <f t="shared" si="430"/>
        <v>0.40541786334787078</v>
      </c>
      <c r="AA489" s="304">
        <f t="shared" si="430"/>
        <v>1</v>
      </c>
      <c r="AB489" s="304">
        <f t="shared" si="430"/>
        <v>0.85395226625793741</v>
      </c>
      <c r="AC489" s="304">
        <f t="shared" si="430"/>
        <v>0.38167461436030764</v>
      </c>
      <c r="AD489" s="304">
        <f t="shared" si="430"/>
        <v>0.46956188405998156</v>
      </c>
      <c r="AE489" s="304">
        <f t="shared" si="430"/>
        <v>0</v>
      </c>
      <c r="AF489" s="304">
        <f t="shared" si="430"/>
        <v>0.14117647058823524</v>
      </c>
      <c r="AG489" s="304">
        <f t="shared" si="430"/>
        <v>0.87234869149762773</v>
      </c>
      <c r="AH489" s="304" t="str">
        <f t="shared" si="430"/>
        <v>-</v>
      </c>
      <c r="AI489" s="304">
        <f t="shared" si="430"/>
        <v>0.88746490216059704</v>
      </c>
      <c r="AJ489" s="304">
        <f t="shared" si="430"/>
        <v>0</v>
      </c>
      <c r="AK489" s="304">
        <f t="shared" si="430"/>
        <v>2.7130998177768428E-2</v>
      </c>
      <c r="AL489" s="304">
        <f t="shared" si="430"/>
        <v>0.4447019038076151</v>
      </c>
      <c r="AM489" s="304">
        <f t="shared" si="430"/>
        <v>0.62500000000000011</v>
      </c>
      <c r="AN489" s="304">
        <f t="shared" si="430"/>
        <v>0</v>
      </c>
      <c r="AO489" s="304">
        <f t="shared" si="430"/>
        <v>0.2848119757349028</v>
      </c>
      <c r="AP489" s="304">
        <f t="shared" si="430"/>
        <v>0.42642247738790168</v>
      </c>
      <c r="AQ489" s="304">
        <f t="shared" si="430"/>
        <v>0</v>
      </c>
      <c r="AR489" s="304">
        <f t="shared" si="430"/>
        <v>0</v>
      </c>
      <c r="AS489" s="304">
        <f t="shared" si="430"/>
        <v>0.24676371348631709</v>
      </c>
      <c r="AT489" s="304">
        <f t="shared" si="430"/>
        <v>0.28807863455496868</v>
      </c>
    </row>
    <row r="490" spans="1:46" ht="15" thickBot="1">
      <c r="A490" s="329" t="str">
        <f t="shared" ref="A490:B490" si="431">A272</f>
        <v>Črenšovci</v>
      </c>
      <c r="B490" s="330">
        <f t="shared" si="431"/>
        <v>15</v>
      </c>
      <c r="C490" s="303">
        <f>IFERROR(IF('Data &amp; Normalization'!C272="-","-",IF(C$9=1,IF('Data &amp; Normalization'!C272&lt;C$10,0,IF('Data &amp; Normalization'!C272&gt;C$11,1,('Data &amp; Normalization'!C272-C$10)/(C$11-C$10))),IF('Data &amp; Normalization'!C272&lt;C$10,1,IF('Data &amp; Normalization'!C272&gt;C$11,0,IFERROR(1-('Data &amp; Normalization'!C272-C$10)/(C$11-C$10),"-"))))),"-")</f>
        <v>0.97631523281607724</v>
      </c>
      <c r="D490" s="304">
        <f t="shared" ref="D490:AT490" si="432">IFERROR(IF(D272="-","-",IF(D$9=1,IF(D272&lt;D$10,0,IF(D272&gt;D$11,1,(D272-D$10)/(D$11-D$10))),IF(D272&lt;D$10,1,IF(D272&gt;D$11,0,IFERROR(1-(D272-D$10)/(D$11-D$10),"-"))))),"-")</f>
        <v>0.96548154133629638</v>
      </c>
      <c r="E490" s="304">
        <f t="shared" si="432"/>
        <v>0.59306569343065696</v>
      </c>
      <c r="F490" s="304">
        <f t="shared" si="432"/>
        <v>0</v>
      </c>
      <c r="G490" s="304">
        <f t="shared" si="432"/>
        <v>1</v>
      </c>
      <c r="H490" s="304">
        <f t="shared" si="432"/>
        <v>0.5</v>
      </c>
      <c r="I490" s="304">
        <f t="shared" si="432"/>
        <v>0.43497907917474304</v>
      </c>
      <c r="J490" s="304">
        <f t="shared" si="432"/>
        <v>1</v>
      </c>
      <c r="K490" s="304">
        <f t="shared" si="432"/>
        <v>0.54926924645588127</v>
      </c>
      <c r="L490" s="304">
        <f t="shared" si="432"/>
        <v>0.99457025302110735</v>
      </c>
      <c r="M490" s="304">
        <f t="shared" si="432"/>
        <v>0.38921282177619249</v>
      </c>
      <c r="N490" s="304">
        <f t="shared" si="432"/>
        <v>0.28375190905312347</v>
      </c>
      <c r="O490" s="304">
        <f t="shared" si="432"/>
        <v>1.8130426529826448E-2</v>
      </c>
      <c r="P490" s="304">
        <f t="shared" si="432"/>
        <v>0.71833329052276684</v>
      </c>
      <c r="Q490" s="304" t="str">
        <f t="shared" si="432"/>
        <v>-</v>
      </c>
      <c r="R490" s="304" t="str">
        <f t="shared" si="432"/>
        <v>-</v>
      </c>
      <c r="S490" s="304">
        <f t="shared" si="432"/>
        <v>0.15545076200390598</v>
      </c>
      <c r="T490" s="304">
        <f t="shared" si="432"/>
        <v>0.50632891336148145</v>
      </c>
      <c r="U490" s="304">
        <f t="shared" si="432"/>
        <v>0.18785211200193572</v>
      </c>
      <c r="V490" s="304">
        <f t="shared" si="432"/>
        <v>0.38458570362435229</v>
      </c>
      <c r="W490" s="304">
        <f t="shared" si="432"/>
        <v>0.65474809946315116</v>
      </c>
      <c r="X490" s="304" t="str">
        <f t="shared" si="432"/>
        <v>-</v>
      </c>
      <c r="Y490" s="304">
        <f t="shared" si="432"/>
        <v>0.3516077157739762</v>
      </c>
      <c r="Z490" s="304">
        <f t="shared" si="432"/>
        <v>0.54370102471368287</v>
      </c>
      <c r="AA490" s="304">
        <f t="shared" si="432"/>
        <v>0.67142566227986511</v>
      </c>
      <c r="AB490" s="304">
        <f t="shared" si="432"/>
        <v>0.59667177578278952</v>
      </c>
      <c r="AC490" s="304">
        <f t="shared" si="432"/>
        <v>0.18021386423102992</v>
      </c>
      <c r="AD490" s="304">
        <f t="shared" si="432"/>
        <v>4.1389594906833138E-2</v>
      </c>
      <c r="AE490" s="304">
        <f t="shared" si="432"/>
        <v>0.25515814390092861</v>
      </c>
      <c r="AF490" s="304">
        <f t="shared" si="432"/>
        <v>0.30588235294117638</v>
      </c>
      <c r="AG490" s="304">
        <f t="shared" si="432"/>
        <v>0.50038023442278767</v>
      </c>
      <c r="AH490" s="304" t="str">
        <f t="shared" si="432"/>
        <v>-</v>
      </c>
      <c r="AI490" s="304">
        <f t="shared" si="432"/>
        <v>1</v>
      </c>
      <c r="AJ490" s="304">
        <f t="shared" si="432"/>
        <v>0.58273105231781919</v>
      </c>
      <c r="AK490" s="304">
        <f t="shared" si="432"/>
        <v>0.836336640345549</v>
      </c>
      <c r="AL490" s="304">
        <f t="shared" si="432"/>
        <v>6.4253507014027877E-2</v>
      </c>
      <c r="AM490" s="304">
        <f t="shared" si="432"/>
        <v>0.12500000000000069</v>
      </c>
      <c r="AN490" s="304">
        <f t="shared" si="432"/>
        <v>0.2129975621453121</v>
      </c>
      <c r="AO490" s="304">
        <f t="shared" si="432"/>
        <v>0.16136073875256918</v>
      </c>
      <c r="AP490" s="304">
        <f t="shared" si="432"/>
        <v>0.78212200910898733</v>
      </c>
      <c r="AQ490" s="304">
        <f t="shared" si="432"/>
        <v>0.46498020847747085</v>
      </c>
      <c r="AR490" s="304">
        <f t="shared" si="432"/>
        <v>0.53571428571428648</v>
      </c>
      <c r="AS490" s="304">
        <f t="shared" si="432"/>
        <v>0</v>
      </c>
      <c r="AT490" s="304">
        <f t="shared" si="432"/>
        <v>0.18701955264708789</v>
      </c>
    </row>
    <row r="491" spans="1:46" ht="15" thickBot="1">
      <c r="A491" s="329" t="str">
        <f t="shared" ref="A491:B491" si="433">A273</f>
        <v>Črna na Koroškem</v>
      </c>
      <c r="B491" s="330">
        <f t="shared" si="433"/>
        <v>16</v>
      </c>
      <c r="C491" s="303">
        <f>IFERROR(IF('Data &amp; Normalization'!C273="-","-",IF(C$9=1,IF('Data &amp; Normalization'!C273&lt;C$10,0,IF('Data &amp; Normalization'!C273&gt;C$11,1,('Data &amp; Normalization'!C273-C$10)/(C$11-C$10))),IF('Data &amp; Normalization'!C273&lt;C$10,1,IF('Data &amp; Normalization'!C273&gt;C$11,0,IFERROR(1-('Data &amp; Normalization'!C273-C$10)/(C$11-C$10),"-"))))),"-")</f>
        <v>0.76223946748099058</v>
      </c>
      <c r="D491" s="304">
        <f t="shared" ref="D491:AT491" si="434">IFERROR(IF(D273="-","-",IF(D$9=1,IF(D273&lt;D$10,0,IF(D273&gt;D$11,1,(D273-D$10)/(D$11-D$10))),IF(D273&lt;D$10,1,IF(D273&gt;D$11,0,IFERROR(1-(D273-D$10)/(D$11-D$10),"-"))))),"-")</f>
        <v>0.19279329326801659</v>
      </c>
      <c r="E491" s="304">
        <f t="shared" si="434"/>
        <v>0.48201251303441084</v>
      </c>
      <c r="F491" s="304">
        <f t="shared" si="434"/>
        <v>0.28299456382728433</v>
      </c>
      <c r="G491" s="304">
        <f t="shared" si="434"/>
        <v>0.58377453602929008</v>
      </c>
      <c r="H491" s="304">
        <f t="shared" si="434"/>
        <v>0.5</v>
      </c>
      <c r="I491" s="304">
        <f t="shared" si="434"/>
        <v>0.70733007415221194</v>
      </c>
      <c r="J491" s="304">
        <f t="shared" si="434"/>
        <v>0.78633015949792606</v>
      </c>
      <c r="K491" s="304">
        <f t="shared" si="434"/>
        <v>3.5866461988723584E-3</v>
      </c>
      <c r="L491" s="304">
        <f t="shared" si="434"/>
        <v>0.49511932831930516</v>
      </c>
      <c r="M491" s="304">
        <f t="shared" si="434"/>
        <v>0.52500352333889022</v>
      </c>
      <c r="N491" s="304">
        <f t="shared" si="434"/>
        <v>0.47274022528523812</v>
      </c>
      <c r="O491" s="304">
        <f t="shared" si="434"/>
        <v>0.11740661400107533</v>
      </c>
      <c r="P491" s="304">
        <f t="shared" si="434"/>
        <v>0.70837090175063844</v>
      </c>
      <c r="Q491" s="304" t="str">
        <f t="shared" si="434"/>
        <v>-</v>
      </c>
      <c r="R491" s="304" t="str">
        <f t="shared" si="434"/>
        <v>-</v>
      </c>
      <c r="S491" s="304">
        <f t="shared" si="434"/>
        <v>9.3763199636004227E-2</v>
      </c>
      <c r="T491" s="304">
        <f t="shared" si="434"/>
        <v>1</v>
      </c>
      <c r="U491" s="304">
        <f t="shared" si="434"/>
        <v>1</v>
      </c>
      <c r="V491" s="304">
        <f t="shared" si="434"/>
        <v>0.81330102209587962</v>
      </c>
      <c r="W491" s="304">
        <f t="shared" si="434"/>
        <v>0.65097993817037059</v>
      </c>
      <c r="X491" s="304" t="str">
        <f t="shared" si="434"/>
        <v>-</v>
      </c>
      <c r="Y491" s="304">
        <f t="shared" si="434"/>
        <v>0.33444079200785648</v>
      </c>
      <c r="Z491" s="304">
        <f t="shared" si="434"/>
        <v>0.49406091550544262</v>
      </c>
      <c r="AA491" s="304">
        <f t="shared" si="434"/>
        <v>0.62662804329809263</v>
      </c>
      <c r="AB491" s="304">
        <f t="shared" si="434"/>
        <v>0.55835340486095908</v>
      </c>
      <c r="AC491" s="304">
        <f t="shared" si="434"/>
        <v>0.72378844970880496</v>
      </c>
      <c r="AD491" s="304">
        <f t="shared" si="434"/>
        <v>0.515728023549334</v>
      </c>
      <c r="AE491" s="304">
        <f t="shared" si="434"/>
        <v>9.2612384869427911E-2</v>
      </c>
      <c r="AF491" s="304">
        <f t="shared" si="434"/>
        <v>0</v>
      </c>
      <c r="AG491" s="304">
        <f t="shared" si="434"/>
        <v>0.60535799897502018</v>
      </c>
      <c r="AH491" s="304" t="str">
        <f t="shared" si="434"/>
        <v>-</v>
      </c>
      <c r="AI491" s="304">
        <f t="shared" si="434"/>
        <v>6.6278349171799089E-2</v>
      </c>
      <c r="AJ491" s="304">
        <f t="shared" si="434"/>
        <v>0.2814615505167824</v>
      </c>
      <c r="AK491" s="304">
        <f t="shared" si="434"/>
        <v>0</v>
      </c>
      <c r="AL491" s="304">
        <f t="shared" si="434"/>
        <v>0.38833917835671339</v>
      </c>
      <c r="AM491" s="304">
        <f t="shared" si="434"/>
        <v>0</v>
      </c>
      <c r="AN491" s="304">
        <f t="shared" si="434"/>
        <v>0.44629226280872836</v>
      </c>
      <c r="AO491" s="304">
        <f t="shared" si="434"/>
        <v>0.2178797326652217</v>
      </c>
      <c r="AP491" s="304">
        <f t="shared" si="434"/>
        <v>0.65286419911476057</v>
      </c>
      <c r="AQ491" s="304">
        <f t="shared" si="434"/>
        <v>0.8958085128898251</v>
      </c>
      <c r="AR491" s="304">
        <f t="shared" si="434"/>
        <v>0.10714285714285794</v>
      </c>
      <c r="AS491" s="304">
        <f t="shared" si="434"/>
        <v>1</v>
      </c>
      <c r="AT491" s="304">
        <f t="shared" si="434"/>
        <v>1</v>
      </c>
    </row>
    <row r="492" spans="1:46" ht="15" thickBot="1">
      <c r="A492" s="329" t="str">
        <f t="shared" ref="A492:B492" si="435">A274</f>
        <v>Črnomelj</v>
      </c>
      <c r="B492" s="330">
        <f t="shared" si="435"/>
        <v>17</v>
      </c>
      <c r="C492" s="303">
        <f>IFERROR(IF('Data &amp; Normalization'!C274="-","-",IF(C$9=1,IF('Data &amp; Normalization'!C274&lt;C$10,0,IF('Data &amp; Normalization'!C274&gt;C$11,1,('Data &amp; Normalization'!C274-C$10)/(C$11-C$10))),IF('Data &amp; Normalization'!C274&lt;C$10,1,IF('Data &amp; Normalization'!C274&gt;C$11,0,IFERROR(1-('Data &amp; Normalization'!C274-C$10)/(C$11-C$10),"-"))))),"-")</f>
        <v>0.61526510207574636</v>
      </c>
      <c r="D492" s="304">
        <f t="shared" ref="D492:AT492" si="436">IFERROR(IF(D274="-","-",IF(D$9=1,IF(D274&lt;D$10,0,IF(D274&gt;D$11,1,(D274-D$10)/(D$11-D$10))),IF(D274&lt;D$10,1,IF(D274&gt;D$11,0,IFERROR(1-(D274-D$10)/(D$11-D$10),"-"))))),"-")</f>
        <v>0.46550679258623284</v>
      </c>
      <c r="E492" s="304">
        <f t="shared" si="436"/>
        <v>0.16058394160583939</v>
      </c>
      <c r="F492" s="304">
        <f t="shared" si="436"/>
        <v>0.67613242880262647</v>
      </c>
      <c r="G492" s="304">
        <f t="shared" si="436"/>
        <v>0.72474267513865831</v>
      </c>
      <c r="H492" s="304">
        <f t="shared" si="436"/>
        <v>0.79248125036057804</v>
      </c>
      <c r="I492" s="304">
        <f t="shared" si="436"/>
        <v>0.69649409590970324</v>
      </c>
      <c r="J492" s="304">
        <f t="shared" si="436"/>
        <v>0.82747545133178746</v>
      </c>
      <c r="K492" s="304">
        <f t="shared" si="436"/>
        <v>0.78363095665076932</v>
      </c>
      <c r="L492" s="304">
        <f t="shared" si="436"/>
        <v>0.96124968925855214</v>
      </c>
      <c r="M492" s="304">
        <f t="shared" si="436"/>
        <v>0.89371898629738211</v>
      </c>
      <c r="N492" s="304">
        <f t="shared" si="436"/>
        <v>0.60181806610901101</v>
      </c>
      <c r="O492" s="304">
        <f t="shared" si="436"/>
        <v>0.33372287874678647</v>
      </c>
      <c r="P492" s="304">
        <f t="shared" si="436"/>
        <v>0.46658314961098163</v>
      </c>
      <c r="Q492" s="304" t="str">
        <f t="shared" si="436"/>
        <v>-</v>
      </c>
      <c r="R492" s="304" t="str">
        <f t="shared" si="436"/>
        <v>-</v>
      </c>
      <c r="S492" s="304">
        <f t="shared" si="436"/>
        <v>0.47305621556762834</v>
      </c>
      <c r="T492" s="304">
        <f t="shared" si="436"/>
        <v>0.45010306167532549</v>
      </c>
      <c r="U492" s="304">
        <f t="shared" si="436"/>
        <v>0.78057547593338883</v>
      </c>
      <c r="V492" s="304">
        <f t="shared" si="436"/>
        <v>0.26725019564180841</v>
      </c>
      <c r="W492" s="304">
        <f t="shared" si="436"/>
        <v>0.6040392029422047</v>
      </c>
      <c r="X492" s="304" t="str">
        <f t="shared" si="436"/>
        <v>-</v>
      </c>
      <c r="Y492" s="304">
        <f t="shared" si="436"/>
        <v>0.44029337848092698</v>
      </c>
      <c r="Z492" s="304">
        <f t="shared" si="436"/>
        <v>0.47278658298762521</v>
      </c>
      <c r="AA492" s="304">
        <f t="shared" si="436"/>
        <v>0.71024263518283293</v>
      </c>
      <c r="AB492" s="304">
        <f t="shared" si="436"/>
        <v>0.35581344427414063</v>
      </c>
      <c r="AC492" s="304">
        <f t="shared" si="436"/>
        <v>0.42371567240064112</v>
      </c>
      <c r="AD492" s="304">
        <f t="shared" si="436"/>
        <v>0.18619146876437065</v>
      </c>
      <c r="AE492" s="304">
        <f t="shared" si="436"/>
        <v>0.36464361314432625</v>
      </c>
      <c r="AF492" s="304">
        <f t="shared" si="436"/>
        <v>0.94117647058823528</v>
      </c>
      <c r="AG492" s="304">
        <f t="shared" si="436"/>
        <v>0.45243763328869691</v>
      </c>
      <c r="AH492" s="304" t="str">
        <f t="shared" si="436"/>
        <v>-</v>
      </c>
      <c r="AI492" s="304">
        <f t="shared" si="436"/>
        <v>3.7208306934407687E-2</v>
      </c>
      <c r="AJ492" s="304">
        <f t="shared" si="436"/>
        <v>0.33967638245294024</v>
      </c>
      <c r="AK492" s="304">
        <f t="shared" si="436"/>
        <v>0.81777687791050813</v>
      </c>
      <c r="AL492" s="304">
        <f t="shared" si="436"/>
        <v>0.43061122244488959</v>
      </c>
      <c r="AM492" s="304">
        <f t="shared" si="436"/>
        <v>1</v>
      </c>
      <c r="AN492" s="304">
        <f t="shared" si="436"/>
        <v>0.50973643193989271</v>
      </c>
      <c r="AO492" s="304">
        <f t="shared" si="436"/>
        <v>8.4964303745202599E-2</v>
      </c>
      <c r="AP492" s="304">
        <f t="shared" si="436"/>
        <v>0.2775995894541024</v>
      </c>
      <c r="AQ492" s="304">
        <f t="shared" si="436"/>
        <v>0.37015548285738276</v>
      </c>
      <c r="AR492" s="304">
        <f t="shared" si="436"/>
        <v>0</v>
      </c>
      <c r="AS492" s="304">
        <f t="shared" si="436"/>
        <v>0.35583209218985046</v>
      </c>
      <c r="AT492" s="304">
        <f t="shared" si="436"/>
        <v>0.82505213889563511</v>
      </c>
    </row>
    <row r="493" spans="1:46" ht="15" thickBot="1">
      <c r="A493" s="329" t="str">
        <f t="shared" ref="A493:B493" si="437">A275</f>
        <v>Destrnik</v>
      </c>
      <c r="B493" s="330">
        <f t="shared" si="437"/>
        <v>18</v>
      </c>
      <c r="C493" s="303">
        <f>IFERROR(IF('Data &amp; Normalization'!C275="-","-",IF(C$9=1,IF('Data &amp; Normalization'!C275&lt;C$10,0,IF('Data &amp; Normalization'!C275&gt;C$11,1,('Data &amp; Normalization'!C275-C$10)/(C$11-C$10))),IF('Data &amp; Normalization'!C275&lt;C$10,1,IF('Data &amp; Normalization'!C275&gt;C$11,0,IFERROR(1-('Data &amp; Normalization'!C275-C$10)/(C$11-C$10),"-"))))),"-")</f>
        <v>0.50470521816080427</v>
      </c>
      <c r="D493" s="304">
        <f t="shared" ref="D493:AT493" si="438">IFERROR(IF(D275="-","-",IF(D$9=1,IF(D275&lt;D$10,0,IF(D275&gt;D$11,1,(D275-D$10)/(D$11-D$10))),IF(D275&lt;D$10,1,IF(D275&gt;D$11,0,IFERROR(1-(D275-D$10)/(D$11-D$10),"-"))))),"-")</f>
        <v>0.37965254280086863</v>
      </c>
      <c r="E493" s="304">
        <f t="shared" si="438"/>
        <v>0.86757038581856083</v>
      </c>
      <c r="F493" s="304">
        <f t="shared" si="438"/>
        <v>0.21518969640690924</v>
      </c>
      <c r="G493" s="304">
        <f t="shared" si="438"/>
        <v>0.80422492853483518</v>
      </c>
      <c r="H493" s="304">
        <f t="shared" si="438"/>
        <v>0.5</v>
      </c>
      <c r="I493" s="304">
        <f t="shared" si="438"/>
        <v>0.85236881596852276</v>
      </c>
      <c r="J493" s="304">
        <f t="shared" si="438"/>
        <v>0.96924791860902504</v>
      </c>
      <c r="K493" s="304">
        <f t="shared" si="438"/>
        <v>0.3623537416917903</v>
      </c>
      <c r="L493" s="304">
        <f t="shared" si="438"/>
        <v>0.86651776348717924</v>
      </c>
      <c r="M493" s="304">
        <f t="shared" si="438"/>
        <v>0</v>
      </c>
      <c r="N493" s="304">
        <f t="shared" si="438"/>
        <v>3.1054258935812158E-2</v>
      </c>
      <c r="O493" s="304">
        <f t="shared" si="438"/>
        <v>4.6694545986757423E-2</v>
      </c>
      <c r="P493" s="304">
        <f t="shared" si="438"/>
        <v>0.29084159026965395</v>
      </c>
      <c r="Q493" s="304" t="str">
        <f t="shared" si="438"/>
        <v>-</v>
      </c>
      <c r="R493" s="304" t="str">
        <f t="shared" si="438"/>
        <v>-</v>
      </c>
      <c r="S493" s="304">
        <f t="shared" si="438"/>
        <v>0.1175533274763966</v>
      </c>
      <c r="T493" s="304">
        <f t="shared" si="438"/>
        <v>0.42112767764358144</v>
      </c>
      <c r="U493" s="304">
        <f t="shared" si="438"/>
        <v>0.15562902608759768</v>
      </c>
      <c r="V493" s="304">
        <f t="shared" si="438"/>
        <v>0.57810513789387541</v>
      </c>
      <c r="W493" s="304">
        <f t="shared" si="438"/>
        <v>0</v>
      </c>
      <c r="X493" s="304" t="str">
        <f t="shared" si="438"/>
        <v>-</v>
      </c>
      <c r="Y493" s="304">
        <f t="shared" si="438"/>
        <v>3.5060964821555629E-2</v>
      </c>
      <c r="Z493" s="304">
        <f t="shared" si="438"/>
        <v>0.28840903449987587</v>
      </c>
      <c r="AA493" s="304">
        <f t="shared" si="438"/>
        <v>0.83814644632151492</v>
      </c>
      <c r="AB493" s="304">
        <f t="shared" si="438"/>
        <v>0.61856798773812138</v>
      </c>
      <c r="AC493" s="304">
        <f t="shared" si="438"/>
        <v>0.31052159017557956</v>
      </c>
      <c r="AD493" s="304">
        <f t="shared" si="438"/>
        <v>0.56866641356543046</v>
      </c>
      <c r="AE493" s="304">
        <f t="shared" si="438"/>
        <v>0.20901629969176228</v>
      </c>
      <c r="AF493" s="304">
        <f t="shared" si="438"/>
        <v>0.14117647058823524</v>
      </c>
      <c r="AG493" s="304">
        <f t="shared" si="438"/>
        <v>0.70950916695597555</v>
      </c>
      <c r="AH493" s="304" t="str">
        <f t="shared" si="438"/>
        <v>-</v>
      </c>
      <c r="AI493" s="304">
        <f t="shared" si="438"/>
        <v>0.28460948921829077</v>
      </c>
      <c r="AJ493" s="304">
        <f t="shared" si="438"/>
        <v>0.2068188113536901</v>
      </c>
      <c r="AK493" s="304">
        <f t="shared" si="438"/>
        <v>0.33691030572990455</v>
      </c>
      <c r="AL493" s="304">
        <f t="shared" si="438"/>
        <v>0.28500751503006005</v>
      </c>
      <c r="AM493" s="304">
        <f t="shared" si="438"/>
        <v>0.62500000000000011</v>
      </c>
      <c r="AN493" s="304">
        <f t="shared" si="438"/>
        <v>0.19900987131324427</v>
      </c>
      <c r="AO493" s="304">
        <f t="shared" si="438"/>
        <v>0.2848119757349028</v>
      </c>
      <c r="AP493" s="304">
        <f t="shared" si="438"/>
        <v>0.38472640964782862</v>
      </c>
      <c r="AQ493" s="304">
        <f t="shared" si="438"/>
        <v>0.62920342717785205</v>
      </c>
      <c r="AR493" s="304">
        <f t="shared" si="438"/>
        <v>0</v>
      </c>
      <c r="AS493" s="304">
        <f t="shared" si="438"/>
        <v>0</v>
      </c>
      <c r="AT493" s="304">
        <f t="shared" si="438"/>
        <v>0.20651589551076949</v>
      </c>
    </row>
    <row r="494" spans="1:46" ht="15" thickBot="1">
      <c r="A494" s="329" t="str">
        <f t="shared" ref="A494:B494" si="439">A276</f>
        <v>Divača</v>
      </c>
      <c r="B494" s="330">
        <f t="shared" si="439"/>
        <v>19</v>
      </c>
      <c r="C494" s="303">
        <f>IFERROR(IF('Data &amp; Normalization'!C276="-","-",IF(C$9=1,IF('Data &amp; Normalization'!C276&lt;C$10,0,IF('Data &amp; Normalization'!C276&gt;C$11,1,('Data &amp; Normalization'!C276-C$10)/(C$11-C$10))),IF('Data &amp; Normalization'!C276&lt;C$10,1,IF('Data &amp; Normalization'!C276&gt;C$11,0,IFERROR(1-('Data &amp; Normalization'!C276-C$10)/(C$11-C$10),"-"))))),"-")</f>
        <v>0.56728042854984617</v>
      </c>
      <c r="D494" s="304">
        <f t="shared" ref="D494:AT494" si="440">IFERROR(IF(D276="-","-",IF(D$9=1,IF(D276&lt;D$10,0,IF(D276&gt;D$11,1,(D276-D$10)/(D$11-D$10))),IF(D276&lt;D$10,1,IF(D276&gt;D$11,0,IFERROR(1-(D276-D$10)/(D$11-D$10),"-"))))),"-")</f>
        <v>0.53368516741578698</v>
      </c>
      <c r="E494" s="304">
        <f t="shared" si="440"/>
        <v>0.98070907194994761</v>
      </c>
      <c r="F494" s="304">
        <f t="shared" si="440"/>
        <v>0.2750416596938462</v>
      </c>
      <c r="G494" s="304">
        <f t="shared" si="440"/>
        <v>0.5148069167496282</v>
      </c>
      <c r="H494" s="304">
        <f t="shared" si="440"/>
        <v>0.5</v>
      </c>
      <c r="I494" s="304">
        <f t="shared" si="440"/>
        <v>0.57867467170584375</v>
      </c>
      <c r="J494" s="304">
        <f t="shared" si="440"/>
        <v>0.92700192326016961</v>
      </c>
      <c r="K494" s="304">
        <f t="shared" si="440"/>
        <v>0.47712642005570577</v>
      </c>
      <c r="L494" s="304">
        <f t="shared" si="440"/>
        <v>1</v>
      </c>
      <c r="M494" s="304">
        <f t="shared" si="440"/>
        <v>0.29563571808176226</v>
      </c>
      <c r="N494" s="304">
        <f t="shared" si="440"/>
        <v>0.42392816707855724</v>
      </c>
      <c r="O494" s="304">
        <f t="shared" si="440"/>
        <v>0.1867794407633992</v>
      </c>
      <c r="P494" s="304">
        <f t="shared" si="440"/>
        <v>0.55343740261360208</v>
      </c>
      <c r="Q494" s="304" t="str">
        <f t="shared" si="440"/>
        <v>-</v>
      </c>
      <c r="R494" s="304" t="str">
        <f t="shared" si="440"/>
        <v>-</v>
      </c>
      <c r="S494" s="304">
        <f t="shared" si="440"/>
        <v>0.73334221217098905</v>
      </c>
      <c r="T494" s="304">
        <f t="shared" si="440"/>
        <v>0.45484389100298839</v>
      </c>
      <c r="U494" s="304">
        <f t="shared" si="440"/>
        <v>0.70872740615949315</v>
      </c>
      <c r="V494" s="304">
        <f t="shared" si="440"/>
        <v>0.2467316808562644</v>
      </c>
      <c r="W494" s="304">
        <f t="shared" si="440"/>
        <v>0.50376380609327331</v>
      </c>
      <c r="X494" s="304" t="str">
        <f t="shared" si="440"/>
        <v>-</v>
      </c>
      <c r="Y494" s="304">
        <f t="shared" si="440"/>
        <v>0.67361391244707114</v>
      </c>
      <c r="Z494" s="304">
        <f t="shared" si="440"/>
        <v>0.76708151615076403</v>
      </c>
      <c r="AA494" s="304">
        <f t="shared" si="440"/>
        <v>0</v>
      </c>
      <c r="AB494" s="304">
        <f t="shared" si="440"/>
        <v>0.60761988176045545</v>
      </c>
      <c r="AC494" s="304">
        <f t="shared" si="440"/>
        <v>0.66166154291543422</v>
      </c>
      <c r="AD494" s="304">
        <f t="shared" si="440"/>
        <v>0.54198205656289888</v>
      </c>
      <c r="AE494" s="304">
        <f t="shared" si="440"/>
        <v>0.51293932180291013</v>
      </c>
      <c r="AF494" s="304">
        <f t="shared" si="440"/>
        <v>0.22352941176470575</v>
      </c>
      <c r="AG494" s="304">
        <f t="shared" si="440"/>
        <v>0.62850270297078814</v>
      </c>
      <c r="AH494" s="304" t="str">
        <f t="shared" si="440"/>
        <v>-</v>
      </c>
      <c r="AI494" s="304">
        <f t="shared" si="440"/>
        <v>1</v>
      </c>
      <c r="AJ494" s="304">
        <f t="shared" si="440"/>
        <v>0.36765536883521815</v>
      </c>
      <c r="AK494" s="304">
        <f t="shared" si="440"/>
        <v>0.51947087804548808</v>
      </c>
      <c r="AL494" s="304">
        <f t="shared" si="440"/>
        <v>0.62788076152304595</v>
      </c>
      <c r="AM494" s="304">
        <f t="shared" si="440"/>
        <v>0.87500000000000044</v>
      </c>
      <c r="AN494" s="304">
        <f t="shared" si="440"/>
        <v>0.75252277995364059</v>
      </c>
      <c r="AO494" s="304">
        <f t="shared" si="440"/>
        <v>0</v>
      </c>
      <c r="AP494" s="304">
        <f t="shared" si="440"/>
        <v>4.1856437231381105E-2</v>
      </c>
      <c r="AQ494" s="304">
        <f t="shared" si="440"/>
        <v>0.30604979733435644</v>
      </c>
      <c r="AR494" s="304">
        <f t="shared" si="440"/>
        <v>1</v>
      </c>
      <c r="AS494" s="304">
        <f t="shared" si="440"/>
        <v>0.82868915797568943</v>
      </c>
      <c r="AT494" s="304">
        <f t="shared" si="440"/>
        <v>0.74566104424636859</v>
      </c>
    </row>
    <row r="495" spans="1:46" ht="15" thickBot="1">
      <c r="A495" s="329" t="str">
        <f t="shared" ref="A495:B495" si="441">A277</f>
        <v>Dobje</v>
      </c>
      <c r="B495" s="330">
        <f t="shared" si="441"/>
        <v>154</v>
      </c>
      <c r="C495" s="303" t="str">
        <f>IFERROR(IF('Data &amp; Normalization'!C277="-","-",IF(C$9=1,IF('Data &amp; Normalization'!C277&lt;C$10,0,IF('Data &amp; Normalization'!C277&gt;C$11,1,('Data &amp; Normalization'!C277-C$10)/(C$11-C$10))),IF('Data &amp; Normalization'!C277&lt;C$10,1,IF('Data &amp; Normalization'!C277&gt;C$11,0,IFERROR(1-('Data &amp; Normalization'!C277-C$10)/(C$11-C$10),"-"))))),"-")</f>
        <v>-</v>
      </c>
      <c r="D495" s="304">
        <f t="shared" ref="D495:AT495" si="442">IFERROR(IF(D277="-","-",IF(D$9=1,IF(D277&lt;D$10,0,IF(D277&gt;D$11,1,(D277-D$10)/(D$11-D$10))),IF(D277&lt;D$10,1,IF(D277&gt;D$11,0,IFERROR(1-(D277-D$10)/(D$11-D$10),"-"))))),"-")</f>
        <v>0.43268016766829948</v>
      </c>
      <c r="E495" s="304">
        <f t="shared" si="442"/>
        <v>0.52215849843587059</v>
      </c>
      <c r="F495" s="304">
        <f t="shared" si="442"/>
        <v>0</v>
      </c>
      <c r="G495" s="304">
        <f t="shared" si="442"/>
        <v>0.90992495985492361</v>
      </c>
      <c r="H495" s="304">
        <f t="shared" si="442"/>
        <v>0.5</v>
      </c>
      <c r="I495" s="304">
        <f t="shared" si="442"/>
        <v>0.57890206772852149</v>
      </c>
      <c r="J495" s="304">
        <f t="shared" si="442"/>
        <v>0.93397196549508166</v>
      </c>
      <c r="K495" s="304">
        <f t="shared" si="442"/>
        <v>0</v>
      </c>
      <c r="L495" s="304">
        <f t="shared" si="442"/>
        <v>1</v>
      </c>
      <c r="M495" s="304">
        <f t="shared" si="442"/>
        <v>9.1572885419297645E-2</v>
      </c>
      <c r="N495" s="304">
        <f t="shared" si="442"/>
        <v>0.22961628828899713</v>
      </c>
      <c r="O495" s="304">
        <f t="shared" si="442"/>
        <v>0</v>
      </c>
      <c r="P495" s="304">
        <f t="shared" si="442"/>
        <v>0</v>
      </c>
      <c r="Q495" s="304" t="str">
        <f t="shared" si="442"/>
        <v>-</v>
      </c>
      <c r="R495" s="304" t="str">
        <f t="shared" si="442"/>
        <v>-</v>
      </c>
      <c r="S495" s="304">
        <f t="shared" si="442"/>
        <v>0.31879487876241441</v>
      </c>
      <c r="T495" s="304">
        <f t="shared" si="442"/>
        <v>0.56169691005890787</v>
      </c>
      <c r="U495" s="304">
        <f t="shared" si="442"/>
        <v>0.23121654464581123</v>
      </c>
      <c r="V495" s="304">
        <f t="shared" si="442"/>
        <v>0.403033899409032</v>
      </c>
      <c r="W495" s="304">
        <f t="shared" si="442"/>
        <v>0</v>
      </c>
      <c r="X495" s="304" t="str">
        <f t="shared" si="442"/>
        <v>-</v>
      </c>
      <c r="Y495" s="304">
        <f t="shared" si="442"/>
        <v>0</v>
      </c>
      <c r="Z495" s="304">
        <f t="shared" si="442"/>
        <v>0</v>
      </c>
      <c r="AA495" s="304">
        <f t="shared" si="442"/>
        <v>1</v>
      </c>
      <c r="AB495" s="304">
        <f t="shared" si="442"/>
        <v>0.41055397416246997</v>
      </c>
      <c r="AC495" s="304">
        <f t="shared" si="442"/>
        <v>0.40383318504463639</v>
      </c>
      <c r="AD495" s="304">
        <f t="shared" si="442"/>
        <v>0.71511960101750183</v>
      </c>
      <c r="AE495" s="304">
        <f t="shared" si="442"/>
        <v>0.3953692122688765</v>
      </c>
      <c r="AF495" s="304">
        <f t="shared" si="442"/>
        <v>0.62352941176470578</v>
      </c>
      <c r="AG495" s="304">
        <f t="shared" si="442"/>
        <v>0.36481839673329031</v>
      </c>
      <c r="AH495" s="304" t="str">
        <f t="shared" si="442"/>
        <v>-</v>
      </c>
      <c r="AI495" s="304">
        <f t="shared" si="442"/>
        <v>1</v>
      </c>
      <c r="AJ495" s="304">
        <f t="shared" si="442"/>
        <v>0.4738218579928562</v>
      </c>
      <c r="AK495" s="304">
        <f t="shared" si="442"/>
        <v>0</v>
      </c>
      <c r="AL495" s="304">
        <f t="shared" si="442"/>
        <v>0.17854458917835669</v>
      </c>
      <c r="AM495" s="304">
        <f t="shared" si="442"/>
        <v>0.62500000000000011</v>
      </c>
      <c r="AN495" s="304">
        <f t="shared" si="442"/>
        <v>0.50324214691071867</v>
      </c>
      <c r="AO495" s="304">
        <f t="shared" si="442"/>
        <v>0.26563243577999562</v>
      </c>
      <c r="AP495" s="304">
        <f t="shared" si="442"/>
        <v>0.75902880236063908</v>
      </c>
      <c r="AQ495" s="304">
        <f t="shared" si="442"/>
        <v>6.1228705057300895E-2</v>
      </c>
      <c r="AR495" s="304">
        <f t="shared" si="442"/>
        <v>3.571428571428651E-2</v>
      </c>
      <c r="AS495" s="304">
        <f t="shared" si="442"/>
        <v>0.65061356125129644</v>
      </c>
      <c r="AT495" s="304">
        <f t="shared" si="442"/>
        <v>0.24076728868882682</v>
      </c>
    </row>
    <row r="496" spans="1:46" ht="15" thickBot="1">
      <c r="A496" s="329" t="str">
        <f t="shared" ref="A496:B496" si="443">A278</f>
        <v>Dobrepolje</v>
      </c>
      <c r="B496" s="330">
        <f t="shared" si="443"/>
        <v>20</v>
      </c>
      <c r="C496" s="303">
        <f>IFERROR(IF('Data &amp; Normalization'!C278="-","-",IF(C$9=1,IF('Data &amp; Normalization'!C278&lt;C$10,0,IF('Data &amp; Normalization'!C278&gt;C$11,1,('Data &amp; Normalization'!C278-C$10)/(C$11-C$10))),IF('Data &amp; Normalization'!C278&lt;C$10,1,IF('Data &amp; Normalization'!C278&gt;C$11,0,IFERROR(1-('Data &amp; Normalization'!C278-C$10)/(C$11-C$10),"-"))))),"-")</f>
        <v>0.22397292529198948</v>
      </c>
      <c r="D496" s="304">
        <f t="shared" ref="D496:AT496" si="444">IFERROR(IF(D278="-","-",IF(D$9=1,IF(D278&lt;D$10,0,IF(D278&gt;D$11,1,(D278-D$10)/(D$11-D$10))),IF(D278&lt;D$10,1,IF(D278&gt;D$11,0,IFERROR(1-(D278-D$10)/(D$11-D$10),"-"))))),"-")</f>
        <v>0.81144891672137764</v>
      </c>
      <c r="E496" s="304">
        <f t="shared" si="444"/>
        <v>1</v>
      </c>
      <c r="F496" s="304">
        <f t="shared" si="444"/>
        <v>0</v>
      </c>
      <c r="G496" s="304">
        <f t="shared" si="444"/>
        <v>0.64777297127297506</v>
      </c>
      <c r="H496" s="304">
        <f t="shared" si="444"/>
        <v>0.5</v>
      </c>
      <c r="I496" s="304">
        <f t="shared" si="444"/>
        <v>0.62128733071420938</v>
      </c>
      <c r="J496" s="304">
        <f t="shared" si="444"/>
        <v>0.19531116867236359</v>
      </c>
      <c r="K496" s="304">
        <f t="shared" si="444"/>
        <v>0.71210298388468618</v>
      </c>
      <c r="L496" s="304">
        <f t="shared" si="444"/>
        <v>0.96099380564900494</v>
      </c>
      <c r="M496" s="304">
        <f t="shared" si="444"/>
        <v>0.4845323508742162</v>
      </c>
      <c r="N496" s="304">
        <f t="shared" si="444"/>
        <v>0.44398118524570523</v>
      </c>
      <c r="O496" s="304">
        <f t="shared" si="444"/>
        <v>5.6541312400059502E-4</v>
      </c>
      <c r="P496" s="304">
        <f t="shared" si="444"/>
        <v>0.61084911929509444</v>
      </c>
      <c r="Q496" s="304" t="str">
        <f t="shared" si="444"/>
        <v>-</v>
      </c>
      <c r="R496" s="304" t="str">
        <f t="shared" si="444"/>
        <v>-</v>
      </c>
      <c r="S496" s="304">
        <f t="shared" si="444"/>
        <v>8.0155564879033317E-2</v>
      </c>
      <c r="T496" s="304">
        <f t="shared" si="444"/>
        <v>0.77864434502233304</v>
      </c>
      <c r="U496" s="304">
        <f t="shared" si="444"/>
        <v>0.83983863514654389</v>
      </c>
      <c r="V496" s="304">
        <f t="shared" si="444"/>
        <v>0.59364255812232036</v>
      </c>
      <c r="W496" s="304">
        <f t="shared" si="444"/>
        <v>0.99997965265461441</v>
      </c>
      <c r="X496" s="304" t="str">
        <f t="shared" si="444"/>
        <v>-</v>
      </c>
      <c r="Y496" s="304">
        <f t="shared" si="444"/>
        <v>0.39032934005209063</v>
      </c>
      <c r="Z496" s="304">
        <f t="shared" si="444"/>
        <v>0</v>
      </c>
      <c r="AA496" s="304">
        <f t="shared" si="444"/>
        <v>0.57004320433066735</v>
      </c>
      <c r="AB496" s="304">
        <f t="shared" si="444"/>
        <v>0</v>
      </c>
      <c r="AC496" s="304">
        <f t="shared" si="444"/>
        <v>0.59465396259328784</v>
      </c>
      <c r="AD496" s="304">
        <f t="shared" si="444"/>
        <v>0.70101926599315634</v>
      </c>
      <c r="AE496" s="304">
        <f t="shared" si="444"/>
        <v>0.40594543632413849</v>
      </c>
      <c r="AF496" s="304">
        <f t="shared" si="444"/>
        <v>0.92941176470588216</v>
      </c>
      <c r="AG496" s="304">
        <f t="shared" si="444"/>
        <v>0.52104514870472318</v>
      </c>
      <c r="AH496" s="304" t="str">
        <f t="shared" si="444"/>
        <v>-</v>
      </c>
      <c r="AI496" s="304">
        <f t="shared" si="444"/>
        <v>0.94917342095156232</v>
      </c>
      <c r="AJ496" s="304">
        <f t="shared" si="444"/>
        <v>1</v>
      </c>
      <c r="AK496" s="304">
        <f t="shared" si="444"/>
        <v>0.71755416076128764</v>
      </c>
      <c r="AL496" s="304">
        <f t="shared" si="444"/>
        <v>0.53707414829659306</v>
      </c>
      <c r="AM496" s="304">
        <f t="shared" si="444"/>
        <v>0.87500000000000044</v>
      </c>
      <c r="AN496" s="304">
        <f t="shared" si="444"/>
        <v>0.5327162097354331</v>
      </c>
      <c r="AO496" s="304">
        <f t="shared" si="444"/>
        <v>1</v>
      </c>
      <c r="AP496" s="304">
        <f t="shared" si="444"/>
        <v>0.52841747385977311</v>
      </c>
      <c r="AQ496" s="304">
        <f t="shared" si="444"/>
        <v>0.92207685994519417</v>
      </c>
      <c r="AR496" s="304">
        <f t="shared" si="444"/>
        <v>0.42857142857142855</v>
      </c>
      <c r="AS496" s="304">
        <f t="shared" si="444"/>
        <v>0.89609189941961898</v>
      </c>
      <c r="AT496" s="304">
        <f t="shared" si="444"/>
        <v>0.91410131856594579</v>
      </c>
    </row>
    <row r="497" spans="1:46" ht="15" thickBot="1">
      <c r="A497" s="329" t="str">
        <f t="shared" ref="A497:B497" si="445">A279</f>
        <v>Dobrna</v>
      </c>
      <c r="B497" s="330">
        <f t="shared" si="445"/>
        <v>155</v>
      </c>
      <c r="C497" s="303">
        <f>IFERROR(IF('Data &amp; Normalization'!C279="-","-",IF(C$9=1,IF('Data &amp; Normalization'!C279&lt;C$10,0,IF('Data &amp; Normalization'!C279&gt;C$11,1,('Data &amp; Normalization'!C279-C$10)/(C$11-C$10))),IF('Data &amp; Normalization'!C279&lt;C$10,1,IF('Data &amp; Normalization'!C279&gt;C$11,0,IFERROR(1-('Data &amp; Normalization'!C279-C$10)/(C$11-C$10),"-"))))),"-")</f>
        <v>0.99743603213687149</v>
      </c>
      <c r="D497" s="304">
        <f t="shared" ref="D497:AT497" si="446">IFERROR(IF(D279="-","-",IF(D$9=1,IF(D279&lt;D$10,0,IF(D279&gt;D$11,1,(D279-D$10)/(D$11-D$10))),IF(D279&lt;D$10,1,IF(D279&gt;D$11,0,IFERROR(1-(D279-D$10)/(D$11-D$10),"-"))))),"-")</f>
        <v>0.34430079288924786</v>
      </c>
      <c r="E497" s="304">
        <f t="shared" si="446"/>
        <v>0.52215849843587059</v>
      </c>
      <c r="F497" s="304">
        <f t="shared" si="446"/>
        <v>0</v>
      </c>
      <c r="G497" s="304">
        <f t="shared" si="446"/>
        <v>0.75366519258813025</v>
      </c>
      <c r="H497" s="304">
        <f t="shared" si="446"/>
        <v>0.5</v>
      </c>
      <c r="I497" s="304">
        <f t="shared" si="446"/>
        <v>0.54902125597325668</v>
      </c>
      <c r="J497" s="304">
        <f t="shared" si="446"/>
        <v>0.87168164879243692</v>
      </c>
      <c r="K497" s="304">
        <f t="shared" si="446"/>
        <v>0</v>
      </c>
      <c r="L497" s="304">
        <f t="shared" si="446"/>
        <v>1</v>
      </c>
      <c r="M497" s="304">
        <f t="shared" si="446"/>
        <v>0.31735523316983977</v>
      </c>
      <c r="N497" s="304">
        <f t="shared" si="446"/>
        <v>0.520107294886621</v>
      </c>
      <c r="O497" s="304">
        <f t="shared" si="446"/>
        <v>0.22867462958057042</v>
      </c>
      <c r="P497" s="304">
        <f t="shared" si="446"/>
        <v>0.44436589709815189</v>
      </c>
      <c r="Q497" s="304" t="str">
        <f t="shared" si="446"/>
        <v>-</v>
      </c>
      <c r="R497" s="304" t="str">
        <f t="shared" si="446"/>
        <v>-</v>
      </c>
      <c r="S497" s="304">
        <f t="shared" si="446"/>
        <v>0.13733797232398656</v>
      </c>
      <c r="T497" s="304">
        <f t="shared" si="446"/>
        <v>0.40720670374174428</v>
      </c>
      <c r="U497" s="304">
        <f t="shared" si="446"/>
        <v>0.59552216494195687</v>
      </c>
      <c r="V497" s="304">
        <f t="shared" si="446"/>
        <v>0.81941338419773657</v>
      </c>
      <c r="W497" s="304">
        <f t="shared" si="446"/>
        <v>0.21520298052605069</v>
      </c>
      <c r="X497" s="304" t="str">
        <f t="shared" si="446"/>
        <v>-</v>
      </c>
      <c r="Y497" s="304">
        <f t="shared" si="446"/>
        <v>0.22292655812075313</v>
      </c>
      <c r="Z497" s="304">
        <f t="shared" si="446"/>
        <v>0.22813175903272698</v>
      </c>
      <c r="AA497" s="304">
        <f t="shared" si="446"/>
        <v>0.95253030502523028</v>
      </c>
      <c r="AB497" s="304">
        <f t="shared" si="446"/>
        <v>0.45434639807313337</v>
      </c>
      <c r="AC497" s="304">
        <f t="shared" si="446"/>
        <v>0.47009249971359962</v>
      </c>
      <c r="AD497" s="304">
        <f t="shared" si="446"/>
        <v>0.58820374258435937</v>
      </c>
      <c r="AE497" s="304">
        <f t="shared" si="446"/>
        <v>0.38705308289300805</v>
      </c>
      <c r="AF497" s="304">
        <f t="shared" si="446"/>
        <v>0.62352941176470578</v>
      </c>
      <c r="AG497" s="304">
        <f t="shared" si="446"/>
        <v>0.66817933839210442</v>
      </c>
      <c r="AH497" s="304" t="str">
        <f t="shared" si="446"/>
        <v>-</v>
      </c>
      <c r="AI497" s="304">
        <f t="shared" si="446"/>
        <v>0.64753794084728356</v>
      </c>
      <c r="AJ497" s="304">
        <f t="shared" si="446"/>
        <v>0.30155547108874825</v>
      </c>
      <c r="AK497" s="304">
        <f t="shared" si="446"/>
        <v>0.50310454208004296</v>
      </c>
      <c r="AL497" s="304">
        <f t="shared" si="446"/>
        <v>0.7061623246492984</v>
      </c>
      <c r="AM497" s="304">
        <f t="shared" si="446"/>
        <v>0.62500000000000011</v>
      </c>
      <c r="AN497" s="304">
        <f t="shared" si="446"/>
        <v>0.56468807449444514</v>
      </c>
      <c r="AO497" s="304">
        <f t="shared" si="446"/>
        <v>0.26563243577999562</v>
      </c>
      <c r="AP497" s="304">
        <f t="shared" si="446"/>
        <v>0.17239720315607165</v>
      </c>
      <c r="AQ497" s="304">
        <f t="shared" si="446"/>
        <v>0.58385486258747565</v>
      </c>
      <c r="AR497" s="304">
        <f t="shared" si="446"/>
        <v>3.571428571428651E-2</v>
      </c>
      <c r="AS497" s="304">
        <f t="shared" si="446"/>
        <v>0.59043574524103537</v>
      </c>
      <c r="AT497" s="304">
        <f t="shared" si="446"/>
        <v>0.6661894078432008</v>
      </c>
    </row>
    <row r="498" spans="1:46" ht="15" thickBot="1">
      <c r="A498" s="329" t="str">
        <f t="shared" ref="A498:B498" si="447">A280</f>
        <v>Dobrova - Polhov Gradec</v>
      </c>
      <c r="B498" s="330">
        <f t="shared" si="447"/>
        <v>21</v>
      </c>
      <c r="C498" s="303">
        <f>IFERROR(IF('Data &amp; Normalization'!C280="-","-",IF(C$9=1,IF('Data &amp; Normalization'!C280&lt;C$10,0,IF('Data &amp; Normalization'!C280&gt;C$11,1,('Data &amp; Normalization'!C280-C$10)/(C$11-C$10))),IF('Data &amp; Normalization'!C280&lt;C$10,1,IF('Data &amp; Normalization'!C280&gt;C$11,0,IFERROR(1-('Data &amp; Normalization'!C280-C$10)/(C$11-C$10),"-"))))),"-")</f>
        <v>0.5460180057200642</v>
      </c>
      <c r="D498" s="304">
        <f t="shared" ref="D498:AT498" si="448">IFERROR(IF(D280="-","-",IF(D$9=1,IF(D280&lt;D$10,0,IF(D280&gt;D$11,1,(D280-D$10)/(D$11-D$10))),IF(D280&lt;D$10,1,IF(D280&gt;D$11,0,IFERROR(1-(D280-D$10)/(D$11-D$10),"-"))))),"-")</f>
        <v>0.89730316650674224</v>
      </c>
      <c r="E498" s="304">
        <f t="shared" si="448"/>
        <v>1</v>
      </c>
      <c r="F498" s="304">
        <f t="shared" si="448"/>
        <v>0.20072575667274714</v>
      </c>
      <c r="G498" s="304">
        <f t="shared" si="448"/>
        <v>0.53872267826564058</v>
      </c>
      <c r="H498" s="304">
        <f t="shared" si="448"/>
        <v>0.5</v>
      </c>
      <c r="I498" s="304">
        <f t="shared" si="448"/>
        <v>0.80653766161913132</v>
      </c>
      <c r="J498" s="304">
        <f t="shared" si="448"/>
        <v>0.50671012684694194</v>
      </c>
      <c r="K498" s="304">
        <f t="shared" si="448"/>
        <v>0.17246644436291939</v>
      </c>
      <c r="L498" s="304">
        <f t="shared" si="448"/>
        <v>0.74423885505859455</v>
      </c>
      <c r="M498" s="304">
        <f t="shared" si="448"/>
        <v>0.39997011816467498</v>
      </c>
      <c r="N498" s="304">
        <f t="shared" si="448"/>
        <v>0.32078132374021706</v>
      </c>
      <c r="O498" s="304">
        <f t="shared" si="448"/>
        <v>6.1953449291174523E-2</v>
      </c>
      <c r="P498" s="304">
        <f t="shared" si="448"/>
        <v>0.49256485804839611</v>
      </c>
      <c r="Q498" s="304" t="str">
        <f t="shared" si="448"/>
        <v>-</v>
      </c>
      <c r="R498" s="304" t="str">
        <f t="shared" si="448"/>
        <v>-</v>
      </c>
      <c r="S498" s="304">
        <f t="shared" si="448"/>
        <v>0.15873945201534051</v>
      </c>
      <c r="T498" s="304">
        <f t="shared" si="448"/>
        <v>0.90801368545810912</v>
      </c>
      <c r="U498" s="304">
        <f t="shared" si="448"/>
        <v>0.6997015111987227</v>
      </c>
      <c r="V498" s="304">
        <f t="shared" si="448"/>
        <v>0.61720618723160081</v>
      </c>
      <c r="W498" s="304">
        <f t="shared" si="448"/>
        <v>0.57015239264492457</v>
      </c>
      <c r="X498" s="304" t="str">
        <f t="shared" si="448"/>
        <v>-</v>
      </c>
      <c r="Y498" s="304">
        <f t="shared" si="448"/>
        <v>1</v>
      </c>
      <c r="Z498" s="304">
        <f t="shared" si="448"/>
        <v>0.88409034499875894</v>
      </c>
      <c r="AA498" s="304">
        <f t="shared" si="448"/>
        <v>0.77915878634815416</v>
      </c>
      <c r="AB498" s="304">
        <f t="shared" si="448"/>
        <v>0.16422158966498812</v>
      </c>
      <c r="AC498" s="304">
        <f t="shared" si="448"/>
        <v>0.68732157970507535</v>
      </c>
      <c r="AD498" s="304">
        <f t="shared" si="448"/>
        <v>1</v>
      </c>
      <c r="AE498" s="304">
        <f t="shared" si="448"/>
        <v>0.80995195464887815</v>
      </c>
      <c r="AF498" s="304">
        <f t="shared" si="448"/>
        <v>0.92941176470588216</v>
      </c>
      <c r="AG498" s="304">
        <f t="shared" si="448"/>
        <v>0.58965266412074913</v>
      </c>
      <c r="AH498" s="304" t="str">
        <f t="shared" si="448"/>
        <v>-</v>
      </c>
      <c r="AI498" s="304">
        <f t="shared" si="448"/>
        <v>0.96215891201496029</v>
      </c>
      <c r="AJ498" s="304">
        <f t="shared" si="448"/>
        <v>0.45135704817905214</v>
      </c>
      <c r="AK498" s="304">
        <f t="shared" si="448"/>
        <v>0.73915097523115325</v>
      </c>
      <c r="AL498" s="304">
        <f t="shared" si="448"/>
        <v>0.93004759519038083</v>
      </c>
      <c r="AM498" s="304">
        <f t="shared" si="448"/>
        <v>0.87500000000000044</v>
      </c>
      <c r="AN498" s="304">
        <f t="shared" si="448"/>
        <v>0.77750079929661875</v>
      </c>
      <c r="AO498" s="304">
        <f t="shared" si="448"/>
        <v>1</v>
      </c>
      <c r="AP498" s="304">
        <f t="shared" si="448"/>
        <v>0.25835525049714547</v>
      </c>
      <c r="AQ498" s="304">
        <f t="shared" si="448"/>
        <v>0.96146010845787966</v>
      </c>
      <c r="AR498" s="304">
        <f t="shared" si="448"/>
        <v>0.42857142857142855</v>
      </c>
      <c r="AS498" s="304">
        <f t="shared" si="448"/>
        <v>0.69534311172209473</v>
      </c>
      <c r="AT498" s="304">
        <f t="shared" si="448"/>
        <v>0.76947189292667328</v>
      </c>
    </row>
    <row r="499" spans="1:46" ht="15" thickBot="1">
      <c r="A499" s="329" t="str">
        <f t="shared" ref="A499:B499" si="449">A281</f>
        <v>Dobrovnik/Dobronak</v>
      </c>
      <c r="B499" s="330">
        <f t="shared" si="449"/>
        <v>156</v>
      </c>
      <c r="C499" s="303">
        <f>IFERROR(IF('Data &amp; Normalization'!C281="-","-",IF(C$9=1,IF('Data &amp; Normalization'!C281&lt;C$10,0,IF('Data &amp; Normalization'!C281&gt;C$11,1,('Data &amp; Normalization'!C281-C$10)/(C$11-C$10))),IF('Data &amp; Normalization'!C281&lt;C$10,1,IF('Data &amp; Normalization'!C281&gt;C$11,0,IFERROR(1-('Data &amp; Normalization'!C281-C$10)/(C$11-C$10),"-"))))),"-")</f>
        <v>0.95274861126634391</v>
      </c>
      <c r="D499" s="304">
        <f t="shared" ref="D499:AT499" si="450">IFERROR(IF(D281="-","-",IF(D$9=1,IF(D281&lt;D$10,0,IF(D281&gt;D$11,1,(D281-D$10)/(D$11-D$10))),IF(D281&lt;D$10,1,IF(D281&gt;D$11,0,IFERROR(1-(D281-D$10)/(D$11-D$10),"-"))))),"-")</f>
        <v>0.50338366749154062</v>
      </c>
      <c r="E499" s="304">
        <f t="shared" si="450"/>
        <v>0.59306569343065696</v>
      </c>
      <c r="F499" s="304">
        <f t="shared" si="450"/>
        <v>0</v>
      </c>
      <c r="G499" s="304">
        <f t="shared" si="450"/>
        <v>1</v>
      </c>
      <c r="H499" s="304">
        <f t="shared" si="450"/>
        <v>0.5</v>
      </c>
      <c r="I499" s="304">
        <f t="shared" si="450"/>
        <v>0.87345607120521118</v>
      </c>
      <c r="J499" s="304">
        <f t="shared" si="450"/>
        <v>1</v>
      </c>
      <c r="K499" s="304">
        <f t="shared" si="450"/>
        <v>0</v>
      </c>
      <c r="L499" s="304">
        <f t="shared" si="450"/>
        <v>1</v>
      </c>
      <c r="M499" s="304">
        <f t="shared" si="450"/>
        <v>0.38921282177619249</v>
      </c>
      <c r="N499" s="304">
        <f t="shared" si="450"/>
        <v>0.34962928535583532</v>
      </c>
      <c r="O499" s="304">
        <f t="shared" si="450"/>
        <v>0.11973333587669183</v>
      </c>
      <c r="P499" s="304">
        <f t="shared" si="450"/>
        <v>0.9983914701727904</v>
      </c>
      <c r="Q499" s="304" t="str">
        <f t="shared" si="450"/>
        <v>-</v>
      </c>
      <c r="R499" s="304" t="str">
        <f t="shared" si="450"/>
        <v>-</v>
      </c>
      <c r="S499" s="304">
        <f t="shared" si="450"/>
        <v>1</v>
      </c>
      <c r="T499" s="304">
        <f t="shared" si="450"/>
        <v>0.50632891336148145</v>
      </c>
      <c r="U499" s="304">
        <f t="shared" si="450"/>
        <v>0.2061095352909022</v>
      </c>
      <c r="V499" s="304">
        <f t="shared" si="450"/>
        <v>0.59829508752481442</v>
      </c>
      <c r="W499" s="304">
        <f t="shared" si="450"/>
        <v>0.44012977361681377</v>
      </c>
      <c r="X499" s="304" t="str">
        <f t="shared" si="450"/>
        <v>-</v>
      </c>
      <c r="Y499" s="304">
        <f t="shared" si="450"/>
        <v>0.65131106566965036</v>
      </c>
      <c r="Z499" s="304">
        <f t="shared" si="450"/>
        <v>0.32386625536290448</v>
      </c>
      <c r="AA499" s="304">
        <f t="shared" si="450"/>
        <v>0.62891841562067485</v>
      </c>
      <c r="AB499" s="304">
        <f t="shared" si="450"/>
        <v>0.95795927304576312</v>
      </c>
      <c r="AC499" s="304">
        <f t="shared" si="450"/>
        <v>0.24167332849055109</v>
      </c>
      <c r="AD499" s="304">
        <f t="shared" si="450"/>
        <v>0</v>
      </c>
      <c r="AE499" s="304">
        <f t="shared" si="450"/>
        <v>0.28666409349073235</v>
      </c>
      <c r="AF499" s="304">
        <f t="shared" si="450"/>
        <v>0.30588235294117638</v>
      </c>
      <c r="AG499" s="304">
        <f t="shared" si="450"/>
        <v>0.58965266412074913</v>
      </c>
      <c r="AH499" s="304" t="str">
        <f t="shared" si="450"/>
        <v>-</v>
      </c>
      <c r="AI499" s="304">
        <f t="shared" si="450"/>
        <v>0.94514552597139467</v>
      </c>
      <c r="AJ499" s="304">
        <f t="shared" si="450"/>
        <v>0.44507942948684037</v>
      </c>
      <c r="AK499" s="304">
        <f t="shared" si="450"/>
        <v>1</v>
      </c>
      <c r="AL499" s="304">
        <f t="shared" si="450"/>
        <v>0.31005761523046083</v>
      </c>
      <c r="AM499" s="304">
        <f t="shared" si="450"/>
        <v>0.12500000000000069</v>
      </c>
      <c r="AN499" s="304">
        <f t="shared" si="450"/>
        <v>0.38534589561186167</v>
      </c>
      <c r="AO499" s="304">
        <f t="shared" si="450"/>
        <v>0.16136073875256918</v>
      </c>
      <c r="AP499" s="304">
        <f t="shared" si="450"/>
        <v>0.65254346013214481</v>
      </c>
      <c r="AQ499" s="304">
        <f t="shared" si="450"/>
        <v>0.13313486671776134</v>
      </c>
      <c r="AR499" s="304">
        <f t="shared" si="450"/>
        <v>0.53571428571428648</v>
      </c>
      <c r="AS499" s="304">
        <f t="shared" si="450"/>
        <v>0.47496269613869646</v>
      </c>
      <c r="AT499" s="304">
        <f t="shared" si="450"/>
        <v>0.25036086504112287</v>
      </c>
    </row>
    <row r="500" spans="1:46" ht="15" thickBot="1">
      <c r="A500" s="329" t="str">
        <f t="shared" ref="A500:B500" si="451">A282</f>
        <v>Dol pri Ljubljani</v>
      </c>
      <c r="B500" s="330">
        <f t="shared" si="451"/>
        <v>22</v>
      </c>
      <c r="C500" s="303">
        <f>IFERROR(IF('Data &amp; Normalization'!C282="-","-",IF(C$9=1,IF('Data &amp; Normalization'!C282&lt;C$10,0,IF('Data &amp; Normalization'!C282&gt;C$11,1,('Data &amp; Normalization'!C282-C$10)/(C$11-C$10))),IF('Data &amp; Normalization'!C282&lt;C$10,1,IF('Data &amp; Normalization'!C282&gt;C$11,0,IFERROR(1-('Data &amp; Normalization'!C282-C$10)/(C$11-C$10),"-"))))),"-")</f>
        <v>0.18181946755565601</v>
      </c>
      <c r="D500" s="304">
        <f t="shared" ref="D500:AT500" si="452">IFERROR(IF(D282="-","-",IF(D$9=1,IF(D282&lt;D$10,0,IF(D282&gt;D$11,1,(D282-D$10)/(D$11-D$10))),IF(D282&lt;D$10,1,IF(D282&gt;D$11,0,IFERROR(1-(D282-D$10)/(D$11-D$10),"-"))))),"-")</f>
        <v>0.67761729205595678</v>
      </c>
      <c r="E500" s="304">
        <f t="shared" si="452"/>
        <v>1</v>
      </c>
      <c r="F500" s="304">
        <f t="shared" si="452"/>
        <v>0.25722415443906238</v>
      </c>
      <c r="G500" s="304">
        <f t="shared" si="452"/>
        <v>0.65086950873698568</v>
      </c>
      <c r="H500" s="304">
        <f t="shared" si="452"/>
        <v>0.5</v>
      </c>
      <c r="I500" s="304">
        <f t="shared" si="452"/>
        <v>0.85324842868219541</v>
      </c>
      <c r="J500" s="304">
        <f t="shared" si="452"/>
        <v>1</v>
      </c>
      <c r="K500" s="304">
        <f t="shared" si="452"/>
        <v>1</v>
      </c>
      <c r="L500" s="304">
        <f t="shared" si="452"/>
        <v>1</v>
      </c>
      <c r="M500" s="304">
        <f t="shared" si="452"/>
        <v>0.22546433559001855</v>
      </c>
      <c r="N500" s="304">
        <f t="shared" si="452"/>
        <v>0.47831410900698546</v>
      </c>
      <c r="O500" s="304">
        <f t="shared" si="452"/>
        <v>4.126161622154819E-2</v>
      </c>
      <c r="P500" s="304">
        <f t="shared" si="452"/>
        <v>0.84945270421005203</v>
      </c>
      <c r="Q500" s="304" t="str">
        <f t="shared" si="452"/>
        <v>-</v>
      </c>
      <c r="R500" s="304" t="str">
        <f t="shared" si="452"/>
        <v>-</v>
      </c>
      <c r="S500" s="304">
        <f t="shared" si="452"/>
        <v>0.19548025925701662</v>
      </c>
      <c r="T500" s="304">
        <f t="shared" si="452"/>
        <v>0.90801368545810912</v>
      </c>
      <c r="U500" s="304">
        <f t="shared" si="452"/>
        <v>0.43349398332409128</v>
      </c>
      <c r="V500" s="304">
        <f t="shared" si="452"/>
        <v>0.38635550131228857</v>
      </c>
      <c r="W500" s="304">
        <f t="shared" si="452"/>
        <v>0.42757541189308451</v>
      </c>
      <c r="X500" s="304" t="str">
        <f t="shared" si="452"/>
        <v>-</v>
      </c>
      <c r="Y500" s="304">
        <f t="shared" si="452"/>
        <v>0.83147277445189682</v>
      </c>
      <c r="Z500" s="304">
        <f t="shared" si="452"/>
        <v>0.50469808176435138</v>
      </c>
      <c r="AA500" s="304">
        <f t="shared" si="452"/>
        <v>0.71679314415565409</v>
      </c>
      <c r="AB500" s="304">
        <f t="shared" si="452"/>
        <v>0.10400700678782582</v>
      </c>
      <c r="AC500" s="304">
        <f t="shared" si="452"/>
        <v>0.90403964900657219</v>
      </c>
      <c r="AD500" s="304">
        <f t="shared" si="452"/>
        <v>0.72959065942199985</v>
      </c>
      <c r="AE500" s="304">
        <f t="shared" si="452"/>
        <v>0.97303512193387542</v>
      </c>
      <c r="AF500" s="304">
        <f t="shared" si="452"/>
        <v>0.92941176470588216</v>
      </c>
      <c r="AG500" s="304">
        <f t="shared" si="452"/>
        <v>2.7690985137793778E-3</v>
      </c>
      <c r="AH500" s="304" t="str">
        <f t="shared" si="452"/>
        <v>-</v>
      </c>
      <c r="AI500" s="304">
        <f t="shared" si="452"/>
        <v>0.7177347376148081</v>
      </c>
      <c r="AJ500" s="304">
        <f t="shared" si="452"/>
        <v>0.39416356271426856</v>
      </c>
      <c r="AK500" s="304">
        <f t="shared" si="452"/>
        <v>0.68532766416953494</v>
      </c>
      <c r="AL500" s="304">
        <f t="shared" si="452"/>
        <v>0.63884018036072132</v>
      </c>
      <c r="AM500" s="304">
        <f t="shared" si="452"/>
        <v>0.87500000000000044</v>
      </c>
      <c r="AN500" s="304">
        <f t="shared" si="452"/>
        <v>0.78549376548637229</v>
      </c>
      <c r="AO500" s="304">
        <f t="shared" si="452"/>
        <v>1</v>
      </c>
      <c r="AP500" s="304">
        <f t="shared" si="452"/>
        <v>0.18201937263454998</v>
      </c>
      <c r="AQ500" s="304">
        <f t="shared" si="452"/>
        <v>0.87386018071514726</v>
      </c>
      <c r="AR500" s="304">
        <f t="shared" si="452"/>
        <v>0.42857142857142855</v>
      </c>
      <c r="AS500" s="304">
        <f t="shared" si="452"/>
        <v>0.38134793062767747</v>
      </c>
      <c r="AT500" s="304">
        <f t="shared" si="452"/>
        <v>0.42776002153614673</v>
      </c>
    </row>
    <row r="501" spans="1:46" ht="15" thickBot="1">
      <c r="A501" s="329" t="str">
        <f t="shared" ref="A501:B501" si="453">A283</f>
        <v>Dolenjske Toplice</v>
      </c>
      <c r="B501" s="330">
        <f t="shared" si="453"/>
        <v>157</v>
      </c>
      <c r="C501" s="303">
        <f>IFERROR(IF('Data &amp; Normalization'!C283="-","-",IF(C$9=1,IF('Data &amp; Normalization'!C283&lt;C$10,0,IF('Data &amp; Normalization'!C283&gt;C$11,1,('Data &amp; Normalization'!C283-C$10)/(C$11-C$10))),IF('Data &amp; Normalization'!C283&lt;C$10,1,IF('Data &amp; Normalization'!C283&gt;C$11,0,IFERROR(1-('Data &amp; Normalization'!C283-C$10)/(C$11-C$10),"-"))))),"-")</f>
        <v>0.68621824399551945</v>
      </c>
      <c r="D501" s="304">
        <f t="shared" ref="D501:AT501" si="454">IFERROR(IF(D283="-","-",IF(D$9=1,IF(D283&lt;D$10,0,IF(D283&gt;D$11,1,(D283-D$10)/(D$11-D$10))),IF(D283&lt;D$10,1,IF(D283&gt;D$11,0,IFERROR(1-(D283-D$10)/(D$11-D$10),"-"))))),"-")</f>
        <v>0.75589616686025951</v>
      </c>
      <c r="E501" s="304">
        <f t="shared" si="454"/>
        <v>0.16058394160583939</v>
      </c>
      <c r="F501" s="304">
        <f t="shared" si="454"/>
        <v>1.7264669072318477E-3</v>
      </c>
      <c r="G501" s="304">
        <f t="shared" si="454"/>
        <v>0.90070857894577061</v>
      </c>
      <c r="H501" s="304">
        <f t="shared" si="454"/>
        <v>0.5</v>
      </c>
      <c r="I501" s="304">
        <f t="shared" si="454"/>
        <v>0.84097102143330837</v>
      </c>
      <c r="J501" s="304">
        <f t="shared" si="454"/>
        <v>0.88286664325473696</v>
      </c>
      <c r="K501" s="304">
        <f t="shared" si="454"/>
        <v>0.99585793601833095</v>
      </c>
      <c r="L501" s="304">
        <f t="shared" si="454"/>
        <v>1</v>
      </c>
      <c r="M501" s="304">
        <f t="shared" si="454"/>
        <v>0.32342266707193551</v>
      </c>
      <c r="N501" s="304">
        <f t="shared" si="454"/>
        <v>0.2929233539323628</v>
      </c>
      <c r="O501" s="304">
        <f t="shared" si="454"/>
        <v>4.0672544711415744E-2</v>
      </c>
      <c r="P501" s="304">
        <f t="shared" si="454"/>
        <v>0.4888301024281228</v>
      </c>
      <c r="Q501" s="304" t="str">
        <f t="shared" si="454"/>
        <v>-</v>
      </c>
      <c r="R501" s="304" t="str">
        <f t="shared" si="454"/>
        <v>-</v>
      </c>
      <c r="S501" s="304">
        <f t="shared" si="454"/>
        <v>8.7272924256944648E-2</v>
      </c>
      <c r="T501" s="304">
        <f t="shared" si="454"/>
        <v>0.52957265598866421</v>
      </c>
      <c r="U501" s="304">
        <f t="shared" si="454"/>
        <v>0.97195661293967595</v>
      </c>
      <c r="V501" s="304">
        <f t="shared" si="454"/>
        <v>0.94902969978992346</v>
      </c>
      <c r="W501" s="304">
        <f t="shared" si="454"/>
        <v>0.76797571887294691</v>
      </c>
      <c r="X501" s="304" t="str">
        <f t="shared" si="454"/>
        <v>-</v>
      </c>
      <c r="Y501" s="304">
        <f t="shared" si="454"/>
        <v>0.72624701322823693</v>
      </c>
      <c r="Z501" s="304">
        <f t="shared" si="454"/>
        <v>0.3203205332766017</v>
      </c>
      <c r="AA501" s="304">
        <f t="shared" si="454"/>
        <v>0.37432826489954107</v>
      </c>
      <c r="AB501" s="304">
        <f t="shared" si="454"/>
        <v>0.55287935187212622</v>
      </c>
      <c r="AC501" s="304">
        <f t="shared" si="454"/>
        <v>0.7020783169769067</v>
      </c>
      <c r="AD501" s="304">
        <f t="shared" si="454"/>
        <v>0.84358260132550966</v>
      </c>
      <c r="AE501" s="304">
        <f t="shared" si="454"/>
        <v>0.62340422894179992</v>
      </c>
      <c r="AF501" s="304">
        <f t="shared" si="454"/>
        <v>0.94117647058823528</v>
      </c>
      <c r="AG501" s="304">
        <f t="shared" si="454"/>
        <v>0.73182727438046591</v>
      </c>
      <c r="AH501" s="304" t="str">
        <f t="shared" si="454"/>
        <v>-</v>
      </c>
      <c r="AI501" s="304">
        <f t="shared" si="454"/>
        <v>1</v>
      </c>
      <c r="AJ501" s="304">
        <f t="shared" si="454"/>
        <v>0.39185139062037561</v>
      </c>
      <c r="AK501" s="304">
        <f t="shared" si="454"/>
        <v>0.82115138017142464</v>
      </c>
      <c r="AL501" s="304">
        <f t="shared" si="454"/>
        <v>0.58091182364729455</v>
      </c>
      <c r="AM501" s="304">
        <f t="shared" si="454"/>
        <v>1</v>
      </c>
      <c r="AN501" s="304">
        <f t="shared" si="454"/>
        <v>0.67509091999040838</v>
      </c>
      <c r="AO501" s="304">
        <f t="shared" si="454"/>
        <v>8.4964303745202599E-2</v>
      </c>
      <c r="AP501" s="304">
        <f t="shared" si="454"/>
        <v>0.44694977227532234</v>
      </c>
      <c r="AQ501" s="304">
        <f t="shared" si="454"/>
        <v>0.50587837694778859</v>
      </c>
      <c r="AR501" s="304">
        <f t="shared" si="454"/>
        <v>0</v>
      </c>
      <c r="AS501" s="304">
        <f t="shared" si="454"/>
        <v>0.59082213949748674</v>
      </c>
      <c r="AT501" s="304">
        <f t="shared" si="454"/>
        <v>1</v>
      </c>
    </row>
    <row r="502" spans="1:46" ht="15" thickBot="1">
      <c r="A502" s="329" t="str">
        <f t="shared" ref="A502:B502" si="455">A284</f>
        <v>Domžale</v>
      </c>
      <c r="B502" s="330">
        <f t="shared" si="455"/>
        <v>23</v>
      </c>
      <c r="C502" s="303">
        <f>IFERROR(IF('Data &amp; Normalization'!C284="-","-",IF(C$9=1,IF('Data &amp; Normalization'!C284&lt;C$10,0,IF('Data &amp; Normalization'!C284&gt;C$11,1,('Data &amp; Normalization'!C284-C$10)/(C$11-C$10))),IF('Data &amp; Normalization'!C284&lt;C$10,1,IF('Data &amp; Normalization'!C284&gt;C$11,0,IFERROR(1-('Data &amp; Normalization'!C284-C$10)/(C$11-C$10),"-"))))),"-")</f>
        <v>0.9618427074610697</v>
      </c>
      <c r="D502" s="304">
        <f t="shared" ref="D502:AT502" si="456">IFERROR(IF(D284="-","-",IF(D$9=1,IF(D284&lt;D$10,0,IF(D284&gt;D$11,1,(D284-D$10)/(D$11-D$10))),IF(D284&lt;D$10,1,IF(D284&gt;D$11,0,IFERROR(1-(D284-D$10)/(D$11-D$10),"-"))))),"-")</f>
        <v>0.60186354224534111</v>
      </c>
      <c r="E502" s="304">
        <f t="shared" si="456"/>
        <v>1</v>
      </c>
      <c r="F502" s="304">
        <f t="shared" si="456"/>
        <v>0.99195155441474192</v>
      </c>
      <c r="G502" s="304">
        <f t="shared" si="456"/>
        <v>0.98535611415230573</v>
      </c>
      <c r="H502" s="304">
        <f t="shared" si="456"/>
        <v>1</v>
      </c>
      <c r="I502" s="304">
        <f t="shared" si="456"/>
        <v>0.86623124268404383</v>
      </c>
      <c r="J502" s="304">
        <f t="shared" si="456"/>
        <v>0.99634425883829503</v>
      </c>
      <c r="K502" s="304">
        <f t="shared" si="456"/>
        <v>0.93191315807272079</v>
      </c>
      <c r="L502" s="304">
        <f t="shared" si="456"/>
        <v>0.99568385733555964</v>
      </c>
      <c r="M502" s="304">
        <f t="shared" si="456"/>
        <v>0.57312412066525797</v>
      </c>
      <c r="N502" s="304">
        <f t="shared" si="456"/>
        <v>0.60108092599964891</v>
      </c>
      <c r="O502" s="304">
        <f t="shared" si="456"/>
        <v>0.39206584075713319</v>
      </c>
      <c r="P502" s="304">
        <f t="shared" si="456"/>
        <v>0.95741431105572028</v>
      </c>
      <c r="Q502" s="304" t="str">
        <f t="shared" si="456"/>
        <v>-</v>
      </c>
      <c r="R502" s="304" t="str">
        <f t="shared" si="456"/>
        <v>-</v>
      </c>
      <c r="S502" s="304">
        <f t="shared" si="456"/>
        <v>5.0669036976979318E-2</v>
      </c>
      <c r="T502" s="304">
        <f t="shared" si="456"/>
        <v>0.91146364302030647</v>
      </c>
      <c r="U502" s="304">
        <f t="shared" si="456"/>
        <v>0.25332130051460888</v>
      </c>
      <c r="V502" s="304">
        <f t="shared" si="456"/>
        <v>0.55401374202695752</v>
      </c>
      <c r="W502" s="304">
        <f t="shared" si="456"/>
        <v>0.14290467386532632</v>
      </c>
      <c r="X502" s="304" t="str">
        <f t="shared" si="456"/>
        <v>-</v>
      </c>
      <c r="Y502" s="304">
        <f t="shared" si="456"/>
        <v>0.93392837247654803</v>
      </c>
      <c r="Z502" s="304">
        <f t="shared" si="456"/>
        <v>0.58979541183562012</v>
      </c>
      <c r="AA502" s="304">
        <f t="shared" si="456"/>
        <v>0.83374417475505491</v>
      </c>
      <c r="AB502" s="304">
        <f t="shared" si="456"/>
        <v>0.12590321874315757</v>
      </c>
      <c r="AC502" s="304">
        <f t="shared" si="456"/>
        <v>0.85673465941997917</v>
      </c>
      <c r="AD502" s="304">
        <f t="shared" si="456"/>
        <v>0.68422011818806761</v>
      </c>
      <c r="AE502" s="304">
        <f t="shared" si="456"/>
        <v>0.88967317279930291</v>
      </c>
      <c r="AF502" s="304">
        <f t="shared" si="456"/>
        <v>0.92941176470588216</v>
      </c>
      <c r="AG502" s="304">
        <f t="shared" si="456"/>
        <v>0.14411711220221834</v>
      </c>
      <c r="AH502" s="304" t="str">
        <f t="shared" si="456"/>
        <v>-</v>
      </c>
      <c r="AI502" s="304">
        <f t="shared" si="456"/>
        <v>1</v>
      </c>
      <c r="AJ502" s="304">
        <f t="shared" si="456"/>
        <v>0.39140718831667565</v>
      </c>
      <c r="AK502" s="304">
        <f t="shared" si="456"/>
        <v>0.67925356009988502</v>
      </c>
      <c r="AL502" s="304">
        <f t="shared" si="456"/>
        <v>0.71555611222444881</v>
      </c>
      <c r="AM502" s="304">
        <f t="shared" si="456"/>
        <v>0.87500000000000044</v>
      </c>
      <c r="AN502" s="304">
        <f t="shared" si="456"/>
        <v>0.86842078970505976</v>
      </c>
      <c r="AO502" s="304">
        <f t="shared" si="456"/>
        <v>1</v>
      </c>
      <c r="AP502" s="304">
        <f t="shared" si="456"/>
        <v>0.39595227403938704</v>
      </c>
      <c r="AQ502" s="304">
        <f t="shared" si="456"/>
        <v>0.68962750758148283</v>
      </c>
      <c r="AR502" s="304">
        <f t="shared" si="456"/>
        <v>0.42857142857142855</v>
      </c>
      <c r="AS502" s="304">
        <f t="shared" si="456"/>
        <v>0.18009027476033046</v>
      </c>
      <c r="AT502" s="304">
        <f t="shared" si="456"/>
        <v>0.29513819275220238</v>
      </c>
    </row>
    <row r="503" spans="1:46" ht="15" thickBot="1">
      <c r="A503" s="329" t="str">
        <f t="shared" ref="A503:B503" si="457">A285</f>
        <v>Dornava</v>
      </c>
      <c r="B503" s="330">
        <f t="shared" si="457"/>
        <v>24</v>
      </c>
      <c r="C503" s="303">
        <f>IFERROR(IF('Data &amp; Normalization'!C285="-","-",IF(C$9=1,IF('Data &amp; Normalization'!C285&lt;C$10,0,IF('Data &amp; Normalization'!C285&gt;C$11,1,('Data &amp; Normalization'!C285-C$10)/(C$11-C$10))),IF('Data &amp; Normalization'!C285&lt;C$10,1,IF('Data &amp; Normalization'!C285&gt;C$11,0,IFERROR(1-('Data &amp; Normalization'!C285-C$10)/(C$11-C$10),"-"))))),"-")</f>
        <v>0.90927979770797462</v>
      </c>
      <c r="D503" s="304">
        <f t="shared" ref="D503:AT503" si="458">IFERROR(IF(D285="-","-",IF(D$9=1,IF(D285&lt;D$10,0,IF(D285&gt;D$11,1,(D285-D$10)/(D$11-D$10))),IF(D285&lt;D$10,1,IF(D285&gt;D$11,0,IFERROR(1-(D285-D$10)/(D$11-D$10),"-"))))),"-")</f>
        <v>0.53873541740316144</v>
      </c>
      <c r="E503" s="304">
        <f t="shared" si="458"/>
        <v>0.86757038581856083</v>
      </c>
      <c r="F503" s="304">
        <f t="shared" si="458"/>
        <v>0.46316687620107722</v>
      </c>
      <c r="G503" s="304">
        <f t="shared" si="458"/>
        <v>0.62720842472492877</v>
      </c>
      <c r="H503" s="304">
        <f t="shared" si="458"/>
        <v>0.5</v>
      </c>
      <c r="I503" s="304">
        <f t="shared" si="458"/>
        <v>0.66019326761624308</v>
      </c>
      <c r="J503" s="304">
        <f t="shared" si="458"/>
        <v>0.52572315566472594</v>
      </c>
      <c r="K503" s="304">
        <f t="shared" si="458"/>
        <v>0.53758702740812558</v>
      </c>
      <c r="L503" s="304">
        <f t="shared" si="458"/>
        <v>0.94617468212228117</v>
      </c>
      <c r="M503" s="304">
        <f t="shared" si="458"/>
        <v>0.26983761899013836</v>
      </c>
      <c r="N503" s="304">
        <f t="shared" si="458"/>
        <v>0.52691210708666847</v>
      </c>
      <c r="O503" s="304">
        <f t="shared" si="458"/>
        <v>5.0865770198552505E-2</v>
      </c>
      <c r="P503" s="304">
        <f t="shared" si="458"/>
        <v>0.50909963502010469</v>
      </c>
      <c r="Q503" s="304" t="str">
        <f t="shared" si="458"/>
        <v>-</v>
      </c>
      <c r="R503" s="304" t="str">
        <f t="shared" si="458"/>
        <v>-</v>
      </c>
      <c r="S503" s="304">
        <f t="shared" si="458"/>
        <v>0</v>
      </c>
      <c r="T503" s="304">
        <f t="shared" si="458"/>
        <v>0.42112767764358144</v>
      </c>
      <c r="U503" s="304">
        <f t="shared" si="458"/>
        <v>0.11131890626040462</v>
      </c>
      <c r="V503" s="304">
        <f t="shared" si="458"/>
        <v>0.68792523476312506</v>
      </c>
      <c r="W503" s="304">
        <f t="shared" si="458"/>
        <v>4.2100181748021173E-2</v>
      </c>
      <c r="X503" s="304" t="str">
        <f t="shared" si="458"/>
        <v>-</v>
      </c>
      <c r="Y503" s="304">
        <f t="shared" si="458"/>
        <v>0.43343874107608082</v>
      </c>
      <c r="Z503" s="304">
        <f t="shared" si="458"/>
        <v>0.46924086090132244</v>
      </c>
      <c r="AA503" s="304">
        <f t="shared" si="458"/>
        <v>0</v>
      </c>
      <c r="AB503" s="304">
        <f t="shared" si="458"/>
        <v>0.41055397416246997</v>
      </c>
      <c r="AC503" s="304">
        <f t="shared" si="458"/>
        <v>0.39051301353901996</v>
      </c>
      <c r="AD503" s="304">
        <f t="shared" si="458"/>
        <v>0.64343602580186077</v>
      </c>
      <c r="AE503" s="304">
        <f t="shared" si="458"/>
        <v>0.18192072394082659</v>
      </c>
      <c r="AF503" s="304">
        <f t="shared" si="458"/>
        <v>0.14117647058823524</v>
      </c>
      <c r="AG503" s="304">
        <f t="shared" si="458"/>
        <v>0.75166559209112394</v>
      </c>
      <c r="AH503" s="304" t="str">
        <f t="shared" si="458"/>
        <v>-</v>
      </c>
      <c r="AI503" s="304">
        <f t="shared" si="458"/>
        <v>0.96681177802291085</v>
      </c>
      <c r="AJ503" s="304">
        <f t="shared" si="458"/>
        <v>0.28059763195574794</v>
      </c>
      <c r="AK503" s="304">
        <f t="shared" si="458"/>
        <v>0.65242626712559881</v>
      </c>
      <c r="AL503" s="304">
        <f t="shared" si="458"/>
        <v>0.40712675350701377</v>
      </c>
      <c r="AM503" s="304">
        <f t="shared" si="458"/>
        <v>0.62500000000000011</v>
      </c>
      <c r="AN503" s="304">
        <f t="shared" si="458"/>
        <v>4.3646590999920042E-2</v>
      </c>
      <c r="AO503" s="304">
        <f t="shared" si="458"/>
        <v>0.2848119757349028</v>
      </c>
      <c r="AP503" s="304">
        <f t="shared" si="458"/>
        <v>0.69488100583744972</v>
      </c>
      <c r="AQ503" s="304">
        <f t="shared" si="458"/>
        <v>0.21635412073023669</v>
      </c>
      <c r="AR503" s="304">
        <f t="shared" si="458"/>
        <v>0</v>
      </c>
      <c r="AS503" s="304">
        <f t="shared" si="458"/>
        <v>0.62990296909543031</v>
      </c>
      <c r="AT503" s="304">
        <f t="shared" si="458"/>
        <v>0.1578276637933235</v>
      </c>
    </row>
    <row r="504" spans="1:46" ht="15" thickBot="1">
      <c r="A504" s="329" t="str">
        <f t="shared" ref="A504:B504" si="459">A286</f>
        <v>Dravograd</v>
      </c>
      <c r="B504" s="330">
        <f t="shared" si="459"/>
        <v>25</v>
      </c>
      <c r="C504" s="303">
        <f>IFERROR(IF('Data &amp; Normalization'!C286="-","-",IF(C$9=1,IF('Data &amp; Normalization'!C286&lt;C$10,0,IF('Data &amp; Normalization'!C286&gt;C$11,1,('Data &amp; Normalization'!C286-C$10)/(C$11-C$10))),IF('Data &amp; Normalization'!C286&lt;C$10,1,IF('Data &amp; Normalization'!C286&gt;C$11,0,IFERROR(1-('Data &amp; Normalization'!C286-C$10)/(C$11-C$10),"-"))))),"-")</f>
        <v>0.74550701878052195</v>
      </c>
      <c r="D504" s="304">
        <f t="shared" ref="D504:AT504" si="460">IFERROR(IF(D286="-","-",IF(D$9=1,IF(D286&lt;D$10,0,IF(D286&gt;D$11,1,(D286-D$10)/(D$11-D$10))),IF(D286&lt;D$10,1,IF(D286&gt;D$11,0,IFERROR(1-(D286-D$10)/(D$11-D$10),"-"))))),"-")</f>
        <v>0.65236604211908489</v>
      </c>
      <c r="E504" s="304">
        <f t="shared" si="460"/>
        <v>0.48201251303441084</v>
      </c>
      <c r="F504" s="304">
        <f t="shared" si="460"/>
        <v>0.83154965701500294</v>
      </c>
      <c r="G504" s="304">
        <f t="shared" si="460"/>
        <v>0.6278548202719636</v>
      </c>
      <c r="H504" s="304">
        <f t="shared" si="460"/>
        <v>0.5</v>
      </c>
      <c r="I504" s="304">
        <f t="shared" si="460"/>
        <v>0.66565737365261635</v>
      </c>
      <c r="J504" s="304">
        <f t="shared" si="460"/>
        <v>0.77702328540347776</v>
      </c>
      <c r="K504" s="304">
        <f t="shared" si="460"/>
        <v>0.42619604403171829</v>
      </c>
      <c r="L504" s="304">
        <f t="shared" si="460"/>
        <v>0.97864913052367619</v>
      </c>
      <c r="M504" s="304">
        <f t="shared" si="460"/>
        <v>0.63800929422273922</v>
      </c>
      <c r="N504" s="304">
        <f t="shared" si="460"/>
        <v>0.59140614977564887</v>
      </c>
      <c r="O504" s="304">
        <f t="shared" si="460"/>
        <v>0.31300216979598161</v>
      </c>
      <c r="P504" s="304">
        <f t="shared" si="460"/>
        <v>0.61026319866482492</v>
      </c>
      <c r="Q504" s="304" t="str">
        <f t="shared" si="460"/>
        <v>-</v>
      </c>
      <c r="R504" s="304" t="str">
        <f t="shared" si="460"/>
        <v>-</v>
      </c>
      <c r="S504" s="304">
        <f t="shared" si="460"/>
        <v>0.31288659984761774</v>
      </c>
      <c r="T504" s="304">
        <f t="shared" si="460"/>
        <v>0.42317159192029558</v>
      </c>
      <c r="U504" s="304">
        <f t="shared" si="460"/>
        <v>0.6303195930003006</v>
      </c>
      <c r="V504" s="304">
        <f t="shared" si="460"/>
        <v>0.59624276117995456</v>
      </c>
      <c r="W504" s="304">
        <f t="shared" si="460"/>
        <v>0.46092601573878816</v>
      </c>
      <c r="X504" s="304" t="str">
        <f t="shared" si="460"/>
        <v>-</v>
      </c>
      <c r="Y504" s="304">
        <f t="shared" si="460"/>
        <v>0.65784218036512354</v>
      </c>
      <c r="Z504" s="304">
        <f t="shared" si="460"/>
        <v>0.70325851859731237</v>
      </c>
      <c r="AA504" s="304">
        <f t="shared" si="460"/>
        <v>0.57618120557945041</v>
      </c>
      <c r="AB504" s="304">
        <f t="shared" si="460"/>
        <v>0.2408583315086491</v>
      </c>
      <c r="AC504" s="304">
        <f t="shared" si="460"/>
        <v>0.44660165115896977</v>
      </c>
      <c r="AD504" s="304">
        <f t="shared" si="460"/>
        <v>0.46190880493381092</v>
      </c>
      <c r="AE504" s="304">
        <f t="shared" si="460"/>
        <v>0.41899748028363326</v>
      </c>
      <c r="AF504" s="304">
        <f t="shared" si="460"/>
        <v>0</v>
      </c>
      <c r="AG504" s="304">
        <f t="shared" si="460"/>
        <v>0.63346228239845259</v>
      </c>
      <c r="AH504" s="304" t="str">
        <f t="shared" si="460"/>
        <v>-</v>
      </c>
      <c r="AI504" s="304">
        <f t="shared" si="460"/>
        <v>0.89327051646058897</v>
      </c>
      <c r="AJ504" s="304">
        <f t="shared" si="460"/>
        <v>0.41178535443389397</v>
      </c>
      <c r="AK504" s="304">
        <f t="shared" si="460"/>
        <v>0.6682864277519065</v>
      </c>
      <c r="AL504" s="304">
        <f t="shared" si="460"/>
        <v>0.75156563126252496</v>
      </c>
      <c r="AM504" s="304">
        <f t="shared" si="460"/>
        <v>0</v>
      </c>
      <c r="AN504" s="304">
        <f t="shared" si="460"/>
        <v>0.49624830149468474</v>
      </c>
      <c r="AO504" s="304">
        <f t="shared" si="460"/>
        <v>0.2178797326652217</v>
      </c>
      <c r="AP504" s="304">
        <f t="shared" si="460"/>
        <v>0.55888767720828825</v>
      </c>
      <c r="AQ504" s="304">
        <f t="shared" si="460"/>
        <v>0.57098686070581584</v>
      </c>
      <c r="AR504" s="304">
        <f t="shared" si="460"/>
        <v>0.10714285714285794</v>
      </c>
      <c r="AS504" s="304">
        <f t="shared" si="460"/>
        <v>0.70319842969008284</v>
      </c>
      <c r="AT504" s="304">
        <f t="shared" si="460"/>
        <v>0.63446438628564605</v>
      </c>
    </row>
    <row r="505" spans="1:46" ht="15" thickBot="1">
      <c r="A505" s="329" t="str">
        <f t="shared" ref="A505:B505" si="461">A287</f>
        <v>Duplek</v>
      </c>
      <c r="B505" s="330">
        <f t="shared" si="461"/>
        <v>26</v>
      </c>
      <c r="C505" s="303">
        <f>IFERROR(IF('Data &amp; Normalization'!C287="-","-",IF(C$9=1,IF('Data &amp; Normalization'!C287&lt;C$10,0,IF('Data &amp; Normalization'!C287&gt;C$11,1,('Data &amp; Normalization'!C287-C$10)/(C$11-C$10))),IF('Data &amp; Normalization'!C287&lt;C$10,1,IF('Data &amp; Normalization'!C287&gt;C$11,0,IFERROR(1-('Data &amp; Normalization'!C287-C$10)/(C$11-C$10),"-"))))),"-")</f>
        <v>0.47741328348875872</v>
      </c>
      <c r="D505" s="304">
        <f t="shared" ref="D505:AT505" si="462">IFERROR(IF(D287="-","-",IF(D$9=1,IF(D287&lt;D$10,0,IF(D287&gt;D$11,1,(D287-D$10)/(D$11-D$10))),IF(D287&lt;D$10,1,IF(D287&gt;D$11,0,IFERROR(1-(D287-D$10)/(D$11-D$10),"-"))))),"-")</f>
        <v>0.5538861673652844</v>
      </c>
      <c r="E505" s="304">
        <f t="shared" si="462"/>
        <v>0.86757038581856083</v>
      </c>
      <c r="F505" s="304">
        <f t="shared" si="462"/>
        <v>0</v>
      </c>
      <c r="G505" s="304">
        <f t="shared" si="462"/>
        <v>0.99828908294523033</v>
      </c>
      <c r="H505" s="304">
        <f t="shared" si="462"/>
        <v>0.5</v>
      </c>
      <c r="I505" s="304">
        <f t="shared" si="462"/>
        <v>0.88637285093542928</v>
      </c>
      <c r="J505" s="304">
        <f t="shared" si="462"/>
        <v>0.12968479593634782</v>
      </c>
      <c r="K505" s="304">
        <f t="shared" si="462"/>
        <v>0.6750068146277779</v>
      </c>
      <c r="L505" s="304">
        <f t="shared" si="462"/>
        <v>0.99442350310275884</v>
      </c>
      <c r="M505" s="304">
        <f t="shared" si="462"/>
        <v>0.18524687254971139</v>
      </c>
      <c r="N505" s="304">
        <f t="shared" si="462"/>
        <v>0.11826340039104183</v>
      </c>
      <c r="O505" s="304">
        <f t="shared" si="462"/>
        <v>0.15453597052317322</v>
      </c>
      <c r="P505" s="304">
        <f t="shared" si="462"/>
        <v>0.54583810516037268</v>
      </c>
      <c r="Q505" s="304" t="str">
        <f t="shared" si="462"/>
        <v>-</v>
      </c>
      <c r="R505" s="304" t="str">
        <f t="shared" si="462"/>
        <v>-</v>
      </c>
      <c r="S505" s="304">
        <f t="shared" si="462"/>
        <v>0.22116251474171814</v>
      </c>
      <c r="T505" s="304">
        <f t="shared" si="462"/>
        <v>0.4086233589241472</v>
      </c>
      <c r="U505" s="304">
        <f t="shared" si="462"/>
        <v>0.23088896706288323</v>
      </c>
      <c r="V505" s="304">
        <f t="shared" si="462"/>
        <v>0.58197979409344969</v>
      </c>
      <c r="W505" s="304">
        <f t="shared" si="462"/>
        <v>0.55611292748515284</v>
      </c>
      <c r="X505" s="304" t="str">
        <f t="shared" si="462"/>
        <v>-</v>
      </c>
      <c r="Y505" s="304">
        <f t="shared" si="462"/>
        <v>0.16469247043356239</v>
      </c>
      <c r="Z505" s="304">
        <f t="shared" si="462"/>
        <v>0.39478069708896202</v>
      </c>
      <c r="AA505" s="304">
        <f t="shared" si="462"/>
        <v>0.87682303478582824</v>
      </c>
      <c r="AB505" s="304">
        <f t="shared" si="462"/>
        <v>1</v>
      </c>
      <c r="AC505" s="304">
        <f t="shared" si="462"/>
        <v>0.31392137558237637</v>
      </c>
      <c r="AD505" s="304">
        <f t="shared" si="462"/>
        <v>0.34302860025767778</v>
      </c>
      <c r="AE505" s="304">
        <f t="shared" si="462"/>
        <v>0.37516051950304025</v>
      </c>
      <c r="AF505" s="304">
        <f t="shared" si="462"/>
        <v>0.14117647058823524</v>
      </c>
      <c r="AG505" s="304">
        <f t="shared" si="462"/>
        <v>0.54997602869943285</v>
      </c>
      <c r="AH505" s="304" t="str">
        <f t="shared" si="462"/>
        <v>-</v>
      </c>
      <c r="AI505" s="304">
        <f t="shared" si="462"/>
        <v>0.23062083767857322</v>
      </c>
      <c r="AJ505" s="304">
        <f t="shared" si="462"/>
        <v>0.84773832469905386</v>
      </c>
      <c r="AK505" s="304">
        <f t="shared" si="462"/>
        <v>0.60214618343794268</v>
      </c>
      <c r="AL505" s="304">
        <f t="shared" si="462"/>
        <v>0.55742735470941884</v>
      </c>
      <c r="AM505" s="304">
        <f t="shared" si="462"/>
        <v>0.62500000000000011</v>
      </c>
      <c r="AN505" s="304">
        <f t="shared" si="462"/>
        <v>0.51523159619534831</v>
      </c>
      <c r="AO505" s="304">
        <f t="shared" si="462"/>
        <v>0.2848119757349028</v>
      </c>
      <c r="AP505" s="304">
        <f t="shared" si="462"/>
        <v>0.10247610494579515</v>
      </c>
      <c r="AQ505" s="304">
        <f t="shared" si="462"/>
        <v>0.26835649851809407</v>
      </c>
      <c r="AR505" s="304">
        <f t="shared" si="462"/>
        <v>0</v>
      </c>
      <c r="AS505" s="304">
        <f t="shared" si="462"/>
        <v>0.18373276082470702</v>
      </c>
      <c r="AT505" s="304">
        <f t="shared" si="462"/>
        <v>0.26323137795890689</v>
      </c>
    </row>
    <row r="506" spans="1:46" ht="15" thickBot="1">
      <c r="A506" s="329" t="str">
        <f t="shared" ref="A506:B506" si="463">A288</f>
        <v>Gorenja vas - Poljane</v>
      </c>
      <c r="B506" s="330">
        <f t="shared" si="463"/>
        <v>27</v>
      </c>
      <c r="C506" s="303">
        <f>IFERROR(IF('Data &amp; Normalization'!C288="-","-",IF(C$9=1,IF('Data &amp; Normalization'!C288&lt;C$10,0,IF('Data &amp; Normalization'!C288&gt;C$11,1,('Data &amp; Normalization'!C288-C$10)/(C$11-C$10))),IF('Data &amp; Normalization'!C288&lt;C$10,1,IF('Data &amp; Normalization'!C288&gt;C$11,0,IFERROR(1-('Data &amp; Normalization'!C288-C$10)/(C$11-C$10),"-"))))),"-")</f>
        <v>0.72373278400869001</v>
      </c>
      <c r="D506" s="304">
        <f t="shared" ref="D506:AT506" si="464">IFERROR(IF(D288="-","-",IF(D$9=1,IF(D288&lt;D$10,0,IF(D288&gt;D$11,1,(D288-D$10)/(D$11-D$10))),IF(D288&lt;D$10,1,IF(D288&gt;D$11,0,IFERROR(1-(D288-D$10)/(D$11-D$10),"-"))))),"-")</f>
        <v>1</v>
      </c>
      <c r="E506" s="304">
        <f t="shared" si="464"/>
        <v>0.39025026068821678</v>
      </c>
      <c r="F506" s="304">
        <f t="shared" si="464"/>
        <v>3.6967509718922681E-2</v>
      </c>
      <c r="G506" s="304">
        <f t="shared" si="464"/>
        <v>1.0419931008062201E-2</v>
      </c>
      <c r="H506" s="304">
        <f t="shared" si="464"/>
        <v>0.5</v>
      </c>
      <c r="I506" s="304">
        <f t="shared" si="464"/>
        <v>0.48988267416585579</v>
      </c>
      <c r="J506" s="304">
        <f t="shared" si="464"/>
        <v>0.66889291613482882</v>
      </c>
      <c r="K506" s="304">
        <f t="shared" si="464"/>
        <v>0.8862090379385188</v>
      </c>
      <c r="L506" s="304">
        <f t="shared" si="464"/>
        <v>1</v>
      </c>
      <c r="M506" s="304">
        <f t="shared" si="464"/>
        <v>0.60832453306946477</v>
      </c>
      <c r="N506" s="304">
        <f t="shared" si="464"/>
        <v>0.42290586088593912</v>
      </c>
      <c r="O506" s="304">
        <f t="shared" si="464"/>
        <v>7.1813011257441259E-2</v>
      </c>
      <c r="P506" s="304">
        <f t="shared" si="464"/>
        <v>0.30701979779495148</v>
      </c>
      <c r="Q506" s="304" t="str">
        <f t="shared" si="464"/>
        <v>-</v>
      </c>
      <c r="R506" s="304" t="str">
        <f t="shared" si="464"/>
        <v>-</v>
      </c>
      <c r="S506" s="304">
        <f t="shared" si="464"/>
        <v>0.32554186032352372</v>
      </c>
      <c r="T506" s="304">
        <f t="shared" si="464"/>
        <v>0.75512688504044434</v>
      </c>
      <c r="U506" s="304">
        <f t="shared" si="464"/>
        <v>0.69720640923674593</v>
      </c>
      <c r="V506" s="304">
        <f t="shared" si="464"/>
        <v>0.74920549215632848</v>
      </c>
      <c r="W506" s="304">
        <f t="shared" si="464"/>
        <v>0.11384294673752678</v>
      </c>
      <c r="X506" s="304" t="str">
        <f t="shared" si="464"/>
        <v>-</v>
      </c>
      <c r="Y506" s="304">
        <f t="shared" si="464"/>
        <v>1</v>
      </c>
      <c r="Z506" s="304">
        <f t="shared" si="464"/>
        <v>0.96918767507002801</v>
      </c>
      <c r="AA506" s="304">
        <f t="shared" si="464"/>
        <v>0.83085094609860921</v>
      </c>
      <c r="AB506" s="304">
        <f t="shared" si="464"/>
        <v>9.3058900810159995E-2</v>
      </c>
      <c r="AC506" s="304">
        <f t="shared" si="464"/>
        <v>0.51650843498752574</v>
      </c>
      <c r="AD506" s="304">
        <f t="shared" si="464"/>
        <v>1</v>
      </c>
      <c r="AE506" s="304">
        <f t="shared" si="464"/>
        <v>0.54702226880826299</v>
      </c>
      <c r="AF506" s="304">
        <f t="shared" si="464"/>
        <v>1</v>
      </c>
      <c r="AG506" s="304">
        <f t="shared" si="464"/>
        <v>0.66817933839210442</v>
      </c>
      <c r="AH506" s="304" t="str">
        <f t="shared" si="464"/>
        <v>-</v>
      </c>
      <c r="AI506" s="304">
        <f t="shared" si="464"/>
        <v>0.68189645469718552</v>
      </c>
      <c r="AJ506" s="304">
        <f t="shared" si="464"/>
        <v>0.80378644557334489</v>
      </c>
      <c r="AK506" s="304">
        <f t="shared" si="464"/>
        <v>0.741344401700749</v>
      </c>
      <c r="AL506" s="304">
        <f t="shared" si="464"/>
        <v>1</v>
      </c>
      <c r="AM506" s="304">
        <f t="shared" si="464"/>
        <v>1</v>
      </c>
      <c r="AN506" s="304">
        <f t="shared" si="464"/>
        <v>0.88190892015026767</v>
      </c>
      <c r="AO506" s="304">
        <f t="shared" si="464"/>
        <v>0.16900966325740049</v>
      </c>
      <c r="AP506" s="304">
        <f t="shared" si="464"/>
        <v>0.61469626018346291</v>
      </c>
      <c r="AQ506" s="304">
        <f t="shared" si="464"/>
        <v>0.97445198474347339</v>
      </c>
      <c r="AR506" s="304">
        <f t="shared" si="464"/>
        <v>0.74999999999999922</v>
      </c>
      <c r="AS506" s="304">
        <f t="shared" si="464"/>
        <v>0.70033193282284145</v>
      </c>
      <c r="AT506" s="304">
        <f t="shared" si="464"/>
        <v>0.75432510950358755</v>
      </c>
    </row>
    <row r="507" spans="1:46" ht="15" thickBot="1">
      <c r="A507" s="329" t="str">
        <f t="shared" ref="A507:B507" si="465">A289</f>
        <v>Gorišnica</v>
      </c>
      <c r="B507" s="330">
        <f t="shared" si="465"/>
        <v>28</v>
      </c>
      <c r="C507" s="303">
        <f>IFERROR(IF('Data &amp; Normalization'!C289="-","-",IF(C$9=1,IF('Data &amp; Normalization'!C289&lt;C$10,0,IF('Data &amp; Normalization'!C289&gt;C$11,1,('Data &amp; Normalization'!C289-C$10)/(C$11-C$10))),IF('Data &amp; Normalization'!C289&lt;C$10,1,IF('Data &amp; Normalization'!C289&gt;C$11,0,IFERROR(1-('Data &amp; Normalization'!C289-C$10)/(C$11-C$10),"-"))))),"-")</f>
        <v>0.85021914790672637</v>
      </c>
      <c r="D507" s="304">
        <f t="shared" ref="D507:AT507" si="466">IFERROR(IF(D289="-","-",IF(D$9=1,IF(D289&lt;D$10,0,IF(D289&gt;D$11,1,(D289-D$10)/(D$11-D$10))),IF(D289&lt;D$10,1,IF(D289&gt;D$11,0,IFERROR(1-(D289-D$10)/(D$11-D$10),"-"))))),"-")</f>
        <v>0.73317004191707502</v>
      </c>
      <c r="E507" s="304">
        <f t="shared" si="466"/>
        <v>0.86757038581856083</v>
      </c>
      <c r="F507" s="304">
        <f t="shared" si="466"/>
        <v>7.1259836464490217E-3</v>
      </c>
      <c r="G507" s="304">
        <f t="shared" si="466"/>
        <v>0.88348399738025307</v>
      </c>
      <c r="H507" s="304">
        <f t="shared" si="466"/>
        <v>0.5</v>
      </c>
      <c r="I507" s="304">
        <f t="shared" si="466"/>
        <v>0.71670627190839586</v>
      </c>
      <c r="J507" s="304">
        <f t="shared" si="466"/>
        <v>0.99673822625826913</v>
      </c>
      <c r="K507" s="304">
        <f t="shared" si="466"/>
        <v>0.66516915648229935</v>
      </c>
      <c r="L507" s="304">
        <f t="shared" si="466"/>
        <v>1</v>
      </c>
      <c r="M507" s="304">
        <f t="shared" si="466"/>
        <v>0.221914818215835</v>
      </c>
      <c r="N507" s="304">
        <f t="shared" si="466"/>
        <v>0.40733631859943181</v>
      </c>
      <c r="O507" s="304">
        <f t="shared" si="466"/>
        <v>0.30587430590387232</v>
      </c>
      <c r="P507" s="304">
        <f t="shared" si="466"/>
        <v>0.30139309701679762</v>
      </c>
      <c r="Q507" s="304" t="str">
        <f t="shared" si="466"/>
        <v>-</v>
      </c>
      <c r="R507" s="304" t="str">
        <f t="shared" si="466"/>
        <v>-</v>
      </c>
      <c r="S507" s="304">
        <f t="shared" si="466"/>
        <v>7.5088371492733674E-2</v>
      </c>
      <c r="T507" s="304">
        <f t="shared" si="466"/>
        <v>0.42112767764358144</v>
      </c>
      <c r="U507" s="304">
        <f t="shared" si="466"/>
        <v>0</v>
      </c>
      <c r="V507" s="304">
        <f t="shared" si="466"/>
        <v>0.7961737003892182</v>
      </c>
      <c r="W507" s="304">
        <f t="shared" si="466"/>
        <v>0.29704330341759794</v>
      </c>
      <c r="X507" s="304" t="str">
        <f t="shared" si="466"/>
        <v>-</v>
      </c>
      <c r="Y507" s="304">
        <f t="shared" si="466"/>
        <v>0.27784453803686793</v>
      </c>
      <c r="Z507" s="304">
        <f t="shared" si="466"/>
        <v>0.66070985356167777</v>
      </c>
      <c r="AA507" s="304">
        <f t="shared" si="466"/>
        <v>0.89594096718746741</v>
      </c>
      <c r="AB507" s="304">
        <f t="shared" si="466"/>
        <v>0.98532953798992773</v>
      </c>
      <c r="AC507" s="304">
        <f t="shared" si="466"/>
        <v>0.46331639367658717</v>
      </c>
      <c r="AD507" s="304">
        <f t="shared" si="466"/>
        <v>0.65956417741968176</v>
      </c>
      <c r="AE507" s="304">
        <f t="shared" si="466"/>
        <v>0.34505589750433213</v>
      </c>
      <c r="AF507" s="304">
        <f t="shared" si="466"/>
        <v>0.14117647058823524</v>
      </c>
      <c r="AG507" s="304">
        <f t="shared" si="466"/>
        <v>0.48715468928234884</v>
      </c>
      <c r="AH507" s="304" t="str">
        <f t="shared" si="466"/>
        <v>-</v>
      </c>
      <c r="AI507" s="304">
        <f t="shared" si="466"/>
        <v>0.94088635179660407</v>
      </c>
      <c r="AJ507" s="304">
        <f t="shared" si="466"/>
        <v>0.38950641168466899</v>
      </c>
      <c r="AK507" s="304">
        <f t="shared" si="466"/>
        <v>0.57312546399406061</v>
      </c>
      <c r="AL507" s="304">
        <f t="shared" si="466"/>
        <v>0.36328907815631251</v>
      </c>
      <c r="AM507" s="304">
        <f t="shared" si="466"/>
        <v>0.62500000000000011</v>
      </c>
      <c r="AN507" s="304">
        <f t="shared" si="466"/>
        <v>1.2673847014627228E-2</v>
      </c>
      <c r="AO507" s="304">
        <f t="shared" si="466"/>
        <v>0.2848119757349028</v>
      </c>
      <c r="AP507" s="304">
        <f t="shared" si="466"/>
        <v>0.53579447045994</v>
      </c>
      <c r="AQ507" s="304">
        <f t="shared" si="466"/>
        <v>0.90224710958954568</v>
      </c>
      <c r="AR507" s="304">
        <f t="shared" si="466"/>
        <v>0</v>
      </c>
      <c r="AS507" s="304">
        <f t="shared" si="466"/>
        <v>1</v>
      </c>
      <c r="AT507" s="304">
        <f t="shared" si="466"/>
        <v>0</v>
      </c>
    </row>
    <row r="508" spans="1:46" ht="15" thickBot="1">
      <c r="A508" s="329" t="str">
        <f t="shared" ref="A508:B508" si="467">A290</f>
        <v>Gorje</v>
      </c>
      <c r="B508" s="330">
        <f t="shared" si="467"/>
        <v>207</v>
      </c>
      <c r="C508" s="303">
        <f>IFERROR(IF('Data &amp; Normalization'!C290="-","-",IF(C$9=1,IF('Data &amp; Normalization'!C290&lt;C$10,0,IF('Data &amp; Normalization'!C290&gt;C$11,1,('Data &amp; Normalization'!C290-C$10)/(C$11-C$10))),IF('Data &amp; Normalization'!C290&lt;C$10,1,IF('Data &amp; Normalization'!C290&gt;C$11,0,IFERROR(1-('Data &amp; Normalization'!C290-C$10)/(C$11-C$10),"-"))))),"-")</f>
        <v>0.80785220157227333</v>
      </c>
      <c r="D508" s="304">
        <f t="shared" ref="D508:AT508" si="468">IFERROR(IF(D290="-","-",IF(D$9=1,IF(D290&lt;D$10,0,IF(D290&gt;D$11,1,(D290-D$10)/(D$11-D$10))),IF(D290&lt;D$10,1,IF(D290&gt;D$11,0,IFERROR(1-(D290-D$10)/(D$11-D$10),"-"))))),"-")</f>
        <v>0.74579566688551091</v>
      </c>
      <c r="E508" s="304">
        <f t="shared" si="468"/>
        <v>0.39025026068821678</v>
      </c>
      <c r="F508" s="304">
        <f t="shared" si="468"/>
        <v>0.92544000443680674</v>
      </c>
      <c r="G508" s="304">
        <f t="shared" si="468"/>
        <v>0.97672450766679209</v>
      </c>
      <c r="H508" s="304">
        <f t="shared" si="468"/>
        <v>0.5</v>
      </c>
      <c r="I508" s="304">
        <f t="shared" si="468"/>
        <v>0.93145377986515043</v>
      </c>
      <c r="J508" s="304">
        <f t="shared" si="468"/>
        <v>0.68584771630267261</v>
      </c>
      <c r="K508" s="304">
        <f t="shared" si="468"/>
        <v>0</v>
      </c>
      <c r="L508" s="304">
        <f t="shared" si="468"/>
        <v>1</v>
      </c>
      <c r="M508" s="304">
        <f t="shared" si="468"/>
        <v>0.35576535017388622</v>
      </c>
      <c r="N508" s="304">
        <f t="shared" si="468"/>
        <v>0.24259544875192085</v>
      </c>
      <c r="O508" s="304">
        <f t="shared" si="468"/>
        <v>0</v>
      </c>
      <c r="P508" s="304">
        <f t="shared" si="468"/>
        <v>0.83340994216302344</v>
      </c>
      <c r="Q508" s="304" t="str">
        <f t="shared" si="468"/>
        <v>-</v>
      </c>
      <c r="R508" s="304" t="str">
        <f t="shared" si="468"/>
        <v>-</v>
      </c>
      <c r="S508" s="304">
        <f t="shared" si="468"/>
        <v>0.11182735659968372</v>
      </c>
      <c r="T508" s="304">
        <f t="shared" si="468"/>
        <v>1</v>
      </c>
      <c r="U508" s="304">
        <f t="shared" si="468"/>
        <v>1</v>
      </c>
      <c r="V508" s="304">
        <f t="shared" si="468"/>
        <v>0.87623949011707336</v>
      </c>
      <c r="W508" s="304">
        <f t="shared" si="468"/>
        <v>0.96434764329896594</v>
      </c>
      <c r="X508" s="304" t="str">
        <f t="shared" si="468"/>
        <v>-</v>
      </c>
      <c r="Y508" s="304">
        <f t="shared" si="468"/>
        <v>0.41635269798730434</v>
      </c>
      <c r="Z508" s="304">
        <f t="shared" si="468"/>
        <v>0.69971279651100948</v>
      </c>
      <c r="AA508" s="304">
        <f t="shared" si="468"/>
        <v>0.85119137673464862</v>
      </c>
      <c r="AB508" s="304">
        <f t="shared" si="468"/>
        <v>0.35581344427414063</v>
      </c>
      <c r="AC508" s="304">
        <f t="shared" si="468"/>
        <v>0.57070946169143211</v>
      </c>
      <c r="AD508" s="304">
        <f t="shared" si="468"/>
        <v>0.66254503535278975</v>
      </c>
      <c r="AE508" s="304">
        <f t="shared" si="468"/>
        <v>0.66530566555944814</v>
      </c>
      <c r="AF508" s="304">
        <f t="shared" si="468"/>
        <v>1</v>
      </c>
      <c r="AG508" s="304">
        <f t="shared" si="468"/>
        <v>0.50368662070789716</v>
      </c>
      <c r="AH508" s="304" t="str">
        <f t="shared" si="468"/>
        <v>-</v>
      </c>
      <c r="AI508" s="304">
        <f t="shared" si="468"/>
        <v>0.52181288914993174</v>
      </c>
      <c r="AJ508" s="304">
        <f t="shared" si="468"/>
        <v>0.55261178008819867</v>
      </c>
      <c r="AK508" s="304">
        <f t="shared" si="468"/>
        <v>0.16379833974488722</v>
      </c>
      <c r="AL508" s="304">
        <f t="shared" si="468"/>
        <v>0.692071643286573</v>
      </c>
      <c r="AM508" s="304">
        <f t="shared" si="468"/>
        <v>1</v>
      </c>
      <c r="AN508" s="304">
        <f t="shared" si="468"/>
        <v>0.59915774118775489</v>
      </c>
      <c r="AO508" s="304">
        <f t="shared" si="468"/>
        <v>0.16900966325740049</v>
      </c>
      <c r="AP508" s="304">
        <f t="shared" si="468"/>
        <v>0.40300853165693784</v>
      </c>
      <c r="AQ508" s="304">
        <f t="shared" si="468"/>
        <v>0.70138524612514386</v>
      </c>
      <c r="AR508" s="304">
        <f t="shared" si="468"/>
        <v>0.74999999999999922</v>
      </c>
      <c r="AS508" s="304">
        <f t="shared" si="468"/>
        <v>0.48381162823604329</v>
      </c>
      <c r="AT508" s="304">
        <f t="shared" si="468"/>
        <v>0.88576122235088128</v>
      </c>
    </row>
    <row r="509" spans="1:46" ht="15" thickBot="1">
      <c r="A509" s="329" t="str">
        <f t="shared" ref="A509:B509" si="469">A291</f>
        <v>Gornja Radgona</v>
      </c>
      <c r="B509" s="330">
        <f t="shared" si="469"/>
        <v>29</v>
      </c>
      <c r="C509" s="303">
        <f>IFERROR(IF('Data &amp; Normalization'!C291="-","-",IF(C$9=1,IF('Data &amp; Normalization'!C291&lt;C$10,0,IF('Data &amp; Normalization'!C291&gt;C$11,1,('Data &amp; Normalization'!C291-C$10)/(C$11-C$10))),IF('Data &amp; Normalization'!C291&lt;C$10,1,IF('Data &amp; Normalization'!C291&gt;C$11,0,IFERROR(1-('Data &amp; Normalization'!C291-C$10)/(C$11-C$10),"-"))))),"-")</f>
        <v>0.9120289320899877</v>
      </c>
      <c r="D509" s="304">
        <f t="shared" ref="D509:AT509" si="470">IFERROR(IF(D291="-","-",IF(D$9=1,IF(D291&lt;D$10,0,IF(D291&gt;D$11,1,(D291-D$10)/(D$11-D$10))),IF(D291&lt;D$10,1,IF(D291&gt;D$11,0,IFERROR(1-(D291-D$10)/(D$11-D$10),"-"))))),"-")</f>
        <v>0.34177566789556085</v>
      </c>
      <c r="E509" s="304">
        <f t="shared" si="470"/>
        <v>0.59306569343065696</v>
      </c>
      <c r="F509" s="304">
        <f t="shared" si="470"/>
        <v>0.78531483351956788</v>
      </c>
      <c r="G509" s="304">
        <f t="shared" si="470"/>
        <v>0.82067724766812722</v>
      </c>
      <c r="H509" s="304">
        <f t="shared" si="470"/>
        <v>0.5</v>
      </c>
      <c r="I509" s="304">
        <f t="shared" si="470"/>
        <v>0.71354779485153519</v>
      </c>
      <c r="J509" s="304">
        <f t="shared" si="470"/>
        <v>0.95168692009239064</v>
      </c>
      <c r="K509" s="304">
        <f t="shared" si="470"/>
        <v>0.2736098671711199</v>
      </c>
      <c r="L509" s="304">
        <f t="shared" si="470"/>
        <v>0.90022232118787038</v>
      </c>
      <c r="M509" s="304">
        <f t="shared" si="470"/>
        <v>0.90085234280431425</v>
      </c>
      <c r="N509" s="304">
        <f t="shared" si="470"/>
        <v>1</v>
      </c>
      <c r="O509" s="304">
        <f t="shared" si="470"/>
        <v>0.50272934582385942</v>
      </c>
      <c r="P509" s="304">
        <f t="shared" si="470"/>
        <v>0.66687658004453043</v>
      </c>
      <c r="Q509" s="304" t="str">
        <f t="shared" si="470"/>
        <v>-</v>
      </c>
      <c r="R509" s="304" t="str">
        <f t="shared" si="470"/>
        <v>-</v>
      </c>
      <c r="S509" s="304">
        <f t="shared" si="470"/>
        <v>0.18309549934872629</v>
      </c>
      <c r="T509" s="304">
        <f t="shared" si="470"/>
        <v>7.7282237530797437E-2</v>
      </c>
      <c r="U509" s="304">
        <f t="shared" si="470"/>
        <v>0.18405448286322382</v>
      </c>
      <c r="V509" s="304">
        <f t="shared" si="470"/>
        <v>0.57907952320412348</v>
      </c>
      <c r="W509" s="304">
        <f t="shared" si="470"/>
        <v>0.26518294313673757</v>
      </c>
      <c r="X509" s="304" t="str">
        <f t="shared" si="470"/>
        <v>-</v>
      </c>
      <c r="Y509" s="304">
        <f t="shared" si="470"/>
        <v>0.30795237017791866</v>
      </c>
      <c r="Z509" s="304">
        <f t="shared" si="470"/>
        <v>0.3983264191752649</v>
      </c>
      <c r="AA509" s="304">
        <f t="shared" si="470"/>
        <v>0.80223365173631911</v>
      </c>
      <c r="AB509" s="304">
        <f t="shared" si="470"/>
        <v>0.52003503393912864</v>
      </c>
      <c r="AC509" s="304">
        <f t="shared" si="470"/>
        <v>0.18542565182933227</v>
      </c>
      <c r="AD509" s="304">
        <f t="shared" si="470"/>
        <v>0.23353247692698276</v>
      </c>
      <c r="AE509" s="304">
        <f t="shared" si="470"/>
        <v>0.35525853450316386</v>
      </c>
      <c r="AF509" s="304">
        <f t="shared" si="470"/>
        <v>0.30588235294117638</v>
      </c>
      <c r="AG509" s="304">
        <f t="shared" si="470"/>
        <v>0.75745176809006587</v>
      </c>
      <c r="AH509" s="304" t="str">
        <f t="shared" si="470"/>
        <v>-</v>
      </c>
      <c r="AI509" s="304">
        <f t="shared" si="470"/>
        <v>0.99749708642569379</v>
      </c>
      <c r="AJ509" s="304">
        <f t="shared" si="470"/>
        <v>0.42936522712622693</v>
      </c>
      <c r="AK509" s="304">
        <f t="shared" si="470"/>
        <v>0.61125733954241734</v>
      </c>
      <c r="AL509" s="304">
        <f t="shared" si="470"/>
        <v>0.5245490981963925</v>
      </c>
      <c r="AM509" s="304">
        <f t="shared" si="470"/>
        <v>0.12500000000000069</v>
      </c>
      <c r="AN509" s="304">
        <f t="shared" si="470"/>
        <v>0.40782611302054184</v>
      </c>
      <c r="AO509" s="304">
        <f t="shared" si="470"/>
        <v>0.16136073875256918</v>
      </c>
      <c r="AP509" s="304">
        <f t="shared" si="470"/>
        <v>0.53900186028609931</v>
      </c>
      <c r="AQ509" s="304">
        <f t="shared" si="470"/>
        <v>0.24039341081590254</v>
      </c>
      <c r="AR509" s="304">
        <f t="shared" si="470"/>
        <v>0.53571428571428648</v>
      </c>
      <c r="AS509" s="304">
        <f t="shared" si="470"/>
        <v>0.10698746866195452</v>
      </c>
      <c r="AT509" s="304">
        <f t="shared" si="470"/>
        <v>0.2369687787690393</v>
      </c>
    </row>
    <row r="510" spans="1:46" ht="15" thickBot="1">
      <c r="A510" s="329" t="str">
        <f t="shared" ref="A510:B510" si="471">A292</f>
        <v>Gornji Grad</v>
      </c>
      <c r="B510" s="330">
        <f t="shared" si="471"/>
        <v>30</v>
      </c>
      <c r="C510" s="303">
        <f>IFERROR(IF('Data &amp; Normalization'!C292="-","-",IF(C$9=1,IF('Data &amp; Normalization'!C292&lt;C$10,0,IF('Data &amp; Normalization'!C292&gt;C$11,1,('Data &amp; Normalization'!C292-C$10)/(C$11-C$10))),IF('Data &amp; Normalization'!C292&lt;C$10,1,IF('Data &amp; Normalization'!C292&gt;C$11,0,IFERROR(1-('Data &amp; Normalization'!C292-C$10)/(C$11-C$10),"-"))))),"-")</f>
        <v>0.88252307906492267</v>
      </c>
      <c r="D510" s="304">
        <f t="shared" ref="D510:AT510" si="472">IFERROR(IF(D292="-","-",IF(D$9=1,IF(D292&lt;D$10,0,IF(D292&gt;D$11,1,(D292-D$10)/(D$11-D$10))),IF(D292&lt;D$10,1,IF(D292&gt;D$11,0,IFERROR(1-(D292-D$10)/(D$11-D$10),"-"))))),"-")</f>
        <v>1</v>
      </c>
      <c r="E510" s="304">
        <f t="shared" si="472"/>
        <v>0.52215849843587059</v>
      </c>
      <c r="F510" s="304">
        <f t="shared" si="472"/>
        <v>1.6518410504620807E-3</v>
      </c>
      <c r="G510" s="304">
        <f t="shared" si="472"/>
        <v>0.71887876956401631</v>
      </c>
      <c r="H510" s="304">
        <f t="shared" si="472"/>
        <v>0.5</v>
      </c>
      <c r="I510" s="304">
        <f t="shared" si="472"/>
        <v>0.73953822511498923</v>
      </c>
      <c r="J510" s="304">
        <f t="shared" si="472"/>
        <v>0.92691066529402144</v>
      </c>
      <c r="K510" s="304">
        <f t="shared" si="472"/>
        <v>2.3261962489829296E-2</v>
      </c>
      <c r="L510" s="304">
        <f t="shared" si="472"/>
        <v>0</v>
      </c>
      <c r="M510" s="304">
        <f t="shared" si="472"/>
        <v>0.50284863208594344</v>
      </c>
      <c r="N510" s="304">
        <f t="shared" si="472"/>
        <v>0.31954550507648283</v>
      </c>
      <c r="O510" s="304">
        <f t="shared" si="472"/>
        <v>0.21190636968372137</v>
      </c>
      <c r="P510" s="304">
        <f t="shared" si="472"/>
        <v>0.39748996898543343</v>
      </c>
      <c r="Q510" s="304" t="str">
        <f t="shared" si="472"/>
        <v>-</v>
      </c>
      <c r="R510" s="304" t="str">
        <f t="shared" si="472"/>
        <v>-</v>
      </c>
      <c r="S510" s="304">
        <f t="shared" si="472"/>
        <v>0.36828059617605335</v>
      </c>
      <c r="T510" s="304">
        <f t="shared" si="472"/>
        <v>0.48224887317516885</v>
      </c>
      <c r="U510" s="304">
        <f t="shared" si="472"/>
        <v>0.81906279812916216</v>
      </c>
      <c r="V510" s="304">
        <f t="shared" si="472"/>
        <v>0.87991044953182918</v>
      </c>
      <c r="W510" s="304">
        <f t="shared" si="472"/>
        <v>0.33498099402602682</v>
      </c>
      <c r="X510" s="304" t="str">
        <f t="shared" si="472"/>
        <v>-</v>
      </c>
      <c r="Y510" s="304">
        <f t="shared" si="472"/>
        <v>0.52483390647403294</v>
      </c>
      <c r="Z510" s="304">
        <f t="shared" si="472"/>
        <v>0.97982484132893677</v>
      </c>
      <c r="AA510" s="304">
        <f t="shared" si="472"/>
        <v>0.97668836282911775</v>
      </c>
      <c r="AB510" s="304">
        <f t="shared" si="472"/>
        <v>0.29559886139697844</v>
      </c>
      <c r="AC510" s="304">
        <f t="shared" si="472"/>
        <v>0.39160803644611675</v>
      </c>
      <c r="AD510" s="304">
        <f t="shared" si="472"/>
        <v>0.80449027764961245</v>
      </c>
      <c r="AE510" s="304">
        <f t="shared" si="472"/>
        <v>0.35465919874782759</v>
      </c>
      <c r="AF510" s="304">
        <f t="shared" si="472"/>
        <v>0.62352941176470578</v>
      </c>
      <c r="AG510" s="304">
        <f t="shared" si="472"/>
        <v>0.77233050637305944</v>
      </c>
      <c r="AH510" s="304" t="str">
        <f t="shared" si="472"/>
        <v>-</v>
      </c>
      <c r="AI510" s="304">
        <f t="shared" si="472"/>
        <v>0.44814231280906769</v>
      </c>
      <c r="AJ510" s="304">
        <f t="shared" si="472"/>
        <v>0.4481094285779873</v>
      </c>
      <c r="AK510" s="304">
        <f t="shared" si="472"/>
        <v>0.52925693460214607</v>
      </c>
      <c r="AL510" s="304">
        <f t="shared" si="472"/>
        <v>0.78131262525050094</v>
      </c>
      <c r="AM510" s="304">
        <f t="shared" si="472"/>
        <v>0.62500000000000011</v>
      </c>
      <c r="AN510" s="304">
        <f t="shared" si="472"/>
        <v>0.48276017104947633</v>
      </c>
      <c r="AO510" s="304">
        <f t="shared" si="472"/>
        <v>0.26563243577999562</v>
      </c>
      <c r="AP510" s="304">
        <f t="shared" si="472"/>
        <v>0.79302713451792961</v>
      </c>
      <c r="AQ510" s="304">
        <f t="shared" si="472"/>
        <v>0.82541300623093428</v>
      </c>
      <c r="AR510" s="304">
        <f t="shared" si="472"/>
        <v>3.571428571428651E-2</v>
      </c>
      <c r="AS510" s="304">
        <f t="shared" si="472"/>
        <v>0.42501409611797591</v>
      </c>
      <c r="AT510" s="304">
        <f t="shared" si="472"/>
        <v>0.89490141642236687</v>
      </c>
    </row>
    <row r="511" spans="1:46" ht="15" thickBot="1">
      <c r="A511" s="329" t="str">
        <f t="shared" ref="A511:B511" si="473">A293</f>
        <v>Gornji Petrovci</v>
      </c>
      <c r="B511" s="330">
        <f t="shared" si="473"/>
        <v>31</v>
      </c>
      <c r="C511" s="303">
        <f>IFERROR(IF('Data &amp; Normalization'!C293="-","-",IF(C$9=1,IF('Data &amp; Normalization'!C293&lt;C$10,0,IF('Data &amp; Normalization'!C293&gt;C$11,1,('Data &amp; Normalization'!C293-C$10)/(C$11-C$10))),IF('Data &amp; Normalization'!C293&lt;C$10,1,IF('Data &amp; Normalization'!C293&gt;C$11,0,IFERROR(1-('Data &amp; Normalization'!C293-C$10)/(C$11-C$10),"-"))))),"-")</f>
        <v>0</v>
      </c>
      <c r="D511" s="304">
        <f t="shared" ref="D511:AT511" si="474">IFERROR(IF(D293="-","-",IF(D$9=1,IF(D293&lt;D$10,0,IF(D293&gt;D$11,1,(D293-D$10)/(D$11-D$10))),IF(D293&lt;D$10,1,IF(D293&gt;D$11,0,IFERROR(1-(D293-D$10)/(D$11-D$10),"-"))))),"-")</f>
        <v>0.50590879248522802</v>
      </c>
      <c r="E511" s="304">
        <f t="shared" si="474"/>
        <v>0.59306569343065696</v>
      </c>
      <c r="F511" s="304">
        <f t="shared" si="474"/>
        <v>0</v>
      </c>
      <c r="G511" s="304">
        <f t="shared" si="474"/>
        <v>0.76341855891453902</v>
      </c>
      <c r="H511" s="304">
        <f t="shared" si="474"/>
        <v>0.5</v>
      </c>
      <c r="I511" s="304">
        <f t="shared" si="474"/>
        <v>0</v>
      </c>
      <c r="J511" s="304">
        <f t="shared" si="474"/>
        <v>0.55784934586497503</v>
      </c>
      <c r="K511" s="304">
        <f t="shared" si="474"/>
        <v>0.11661723926619269</v>
      </c>
      <c r="L511" s="304">
        <f t="shared" si="474"/>
        <v>0.9473199016515943</v>
      </c>
      <c r="M511" s="304">
        <f t="shared" si="474"/>
        <v>0.27312210442657398</v>
      </c>
      <c r="N511" s="304">
        <f t="shared" si="474"/>
        <v>0.38256311955176769</v>
      </c>
      <c r="O511" s="304">
        <f t="shared" si="474"/>
        <v>5.1429737318783024E-2</v>
      </c>
      <c r="P511" s="304">
        <f t="shared" si="474"/>
        <v>0.19814974535835422</v>
      </c>
      <c r="Q511" s="304" t="str">
        <f t="shared" si="474"/>
        <v>-</v>
      </c>
      <c r="R511" s="304" t="str">
        <f t="shared" si="474"/>
        <v>-</v>
      </c>
      <c r="S511" s="304">
        <f t="shared" si="474"/>
        <v>0.77218137049630997</v>
      </c>
      <c r="T511" s="304">
        <f t="shared" si="474"/>
        <v>0.57447914414885248</v>
      </c>
      <c r="U511" s="304">
        <f t="shared" si="474"/>
        <v>0.4841935173656009</v>
      </c>
      <c r="V511" s="304">
        <f t="shared" si="474"/>
        <v>0.18593909475925374</v>
      </c>
      <c r="W511" s="304">
        <f t="shared" si="474"/>
        <v>1</v>
      </c>
      <c r="X511" s="304" t="str">
        <f t="shared" si="474"/>
        <v>-</v>
      </c>
      <c r="Y511" s="304">
        <f t="shared" si="474"/>
        <v>0.14180323874540279</v>
      </c>
      <c r="Z511" s="304">
        <f t="shared" si="474"/>
        <v>0.37705208665744772</v>
      </c>
      <c r="AA511" s="304">
        <f t="shared" si="474"/>
        <v>0.94924901086768443</v>
      </c>
      <c r="AB511" s="304">
        <f t="shared" si="474"/>
        <v>0.36128749726297349</v>
      </c>
      <c r="AC511" s="304">
        <f t="shared" si="474"/>
        <v>5.5248285754674879E-2</v>
      </c>
      <c r="AD511" s="304">
        <f t="shared" si="474"/>
        <v>0.23682146971955986</v>
      </c>
      <c r="AE511" s="304">
        <f t="shared" si="474"/>
        <v>9.2815960234083991E-2</v>
      </c>
      <c r="AF511" s="304">
        <f t="shared" si="474"/>
        <v>0.30588235294117638</v>
      </c>
      <c r="AG511" s="304">
        <f t="shared" si="474"/>
        <v>1</v>
      </c>
      <c r="AH511" s="304" t="str">
        <f t="shared" si="474"/>
        <v>-</v>
      </c>
      <c r="AI511" s="304">
        <f t="shared" si="474"/>
        <v>1</v>
      </c>
      <c r="AJ511" s="304">
        <f t="shared" si="474"/>
        <v>0.3418253538715943</v>
      </c>
      <c r="AK511" s="304">
        <f t="shared" si="474"/>
        <v>0.89100357697239652</v>
      </c>
      <c r="AL511" s="304">
        <f t="shared" si="474"/>
        <v>0.7061623246492984</v>
      </c>
      <c r="AM511" s="304">
        <f t="shared" si="474"/>
        <v>0.12500000000000069</v>
      </c>
      <c r="AN511" s="304">
        <f t="shared" si="474"/>
        <v>3.6817600511550993E-3</v>
      </c>
      <c r="AO511" s="304">
        <f t="shared" si="474"/>
        <v>0.16136073875256918</v>
      </c>
      <c r="AP511" s="304">
        <f t="shared" si="474"/>
        <v>0.90271986657258363</v>
      </c>
      <c r="AQ511" s="304">
        <f t="shared" si="474"/>
        <v>0.44634664484898878</v>
      </c>
      <c r="AR511" s="304">
        <f t="shared" si="474"/>
        <v>0.53571428571428648</v>
      </c>
      <c r="AS511" s="304">
        <f t="shared" si="474"/>
        <v>7.9864601471867247E-2</v>
      </c>
      <c r="AT511" s="304">
        <f t="shared" si="474"/>
        <v>0.48852078016163586</v>
      </c>
    </row>
    <row r="512" spans="1:46" ht="15" thickBot="1">
      <c r="A512" s="329" t="str">
        <f t="shared" ref="A512:B512" si="475">A294</f>
        <v>Grad</v>
      </c>
      <c r="B512" s="330">
        <f t="shared" si="475"/>
        <v>158</v>
      </c>
      <c r="C512" s="303">
        <f>IFERROR(IF('Data &amp; Normalization'!C294="-","-",IF(C$9=1,IF('Data &amp; Normalization'!C294&lt;C$10,0,IF('Data &amp; Normalization'!C294&gt;C$11,1,('Data &amp; Normalization'!C294-C$10)/(C$11-C$10))),IF('Data &amp; Normalization'!C294&lt;C$10,1,IF('Data &amp; Normalization'!C294&gt;C$11,0,IFERROR(1-('Data &amp; Normalization'!C294-C$10)/(C$11-C$10),"-"))))),"-")</f>
        <v>0.96339208140747201</v>
      </c>
      <c r="D512" s="304">
        <f t="shared" ref="D512:AT512" si="476">IFERROR(IF(D294="-","-",IF(D$9=1,IF(D294&lt;D$10,0,IF(D294&gt;D$11,1,(D294-D$10)/(D$11-D$10))),IF(D294&lt;D$10,1,IF(D294&gt;D$11,0,IFERROR(1-(D294-D$10)/(D$11-D$10),"-"))))),"-")</f>
        <v>0.43773041765567389</v>
      </c>
      <c r="E512" s="304">
        <f t="shared" si="476"/>
        <v>0.59306569343065696</v>
      </c>
      <c r="F512" s="304">
        <f t="shared" si="476"/>
        <v>0.88478055061256766</v>
      </c>
      <c r="G512" s="304">
        <f t="shared" si="476"/>
        <v>0.60273386727245393</v>
      </c>
      <c r="H512" s="304">
        <f t="shared" si="476"/>
        <v>0.5</v>
      </c>
      <c r="I512" s="304">
        <f t="shared" si="476"/>
        <v>0</v>
      </c>
      <c r="J512" s="304">
        <f t="shared" si="476"/>
        <v>0.68178617680107312</v>
      </c>
      <c r="K512" s="304">
        <f t="shared" si="476"/>
        <v>0.16447334711971817</v>
      </c>
      <c r="L512" s="304">
        <f t="shared" si="476"/>
        <v>0.61303221276730202</v>
      </c>
      <c r="M512" s="304">
        <f t="shared" si="476"/>
        <v>0.25652165027571949</v>
      </c>
      <c r="N512" s="304">
        <f t="shared" si="476"/>
        <v>0.19184956069377609</v>
      </c>
      <c r="O512" s="304">
        <f t="shared" si="476"/>
        <v>0</v>
      </c>
      <c r="P512" s="304">
        <f t="shared" si="476"/>
        <v>0.20149622955620583</v>
      </c>
      <c r="Q512" s="304" t="str">
        <f t="shared" si="476"/>
        <v>-</v>
      </c>
      <c r="R512" s="304" t="str">
        <f t="shared" si="476"/>
        <v>-</v>
      </c>
      <c r="S512" s="304">
        <f t="shared" si="476"/>
        <v>0.14912121086075131</v>
      </c>
      <c r="T512" s="304">
        <f t="shared" si="476"/>
        <v>0.57447914414885248</v>
      </c>
      <c r="U512" s="304">
        <f t="shared" si="476"/>
        <v>0.35318247720784285</v>
      </c>
      <c r="V512" s="304">
        <f t="shared" si="476"/>
        <v>0.29373343809274211</v>
      </c>
      <c r="W512" s="304">
        <f t="shared" si="476"/>
        <v>1</v>
      </c>
      <c r="X512" s="304" t="str">
        <f t="shared" si="476"/>
        <v>-</v>
      </c>
      <c r="Y512" s="304">
        <f t="shared" si="476"/>
        <v>0.31292653183453301</v>
      </c>
      <c r="Z512" s="304">
        <f t="shared" si="476"/>
        <v>0.31677481119029882</v>
      </c>
      <c r="AA512" s="304">
        <f t="shared" si="476"/>
        <v>0.56046284108405531</v>
      </c>
      <c r="AB512" s="304">
        <f t="shared" si="476"/>
        <v>0.56930151083862501</v>
      </c>
      <c r="AC512" s="304">
        <f t="shared" si="476"/>
        <v>0</v>
      </c>
      <c r="AD512" s="304">
        <f t="shared" si="476"/>
        <v>0.13354814838258244</v>
      </c>
      <c r="AE512" s="304">
        <f t="shared" si="476"/>
        <v>0</v>
      </c>
      <c r="AF512" s="304">
        <f t="shared" si="476"/>
        <v>0.30588235294117638</v>
      </c>
      <c r="AG512" s="304">
        <f t="shared" si="476"/>
        <v>1</v>
      </c>
      <c r="AH512" s="304" t="str">
        <f t="shared" si="476"/>
        <v>-</v>
      </c>
      <c r="AI512" s="304">
        <f t="shared" si="476"/>
        <v>0.93433729560878498</v>
      </c>
      <c r="AJ512" s="304">
        <f t="shared" si="476"/>
        <v>0.3772182641809122</v>
      </c>
      <c r="AK512" s="304">
        <f t="shared" si="476"/>
        <v>1</v>
      </c>
      <c r="AL512" s="304">
        <f t="shared" si="476"/>
        <v>0.41652054108216419</v>
      </c>
      <c r="AM512" s="304">
        <f t="shared" si="476"/>
        <v>0.12500000000000069</v>
      </c>
      <c r="AN512" s="304">
        <f t="shared" si="476"/>
        <v>7.6782431460315223E-3</v>
      </c>
      <c r="AO512" s="304">
        <f t="shared" si="476"/>
        <v>0.16136073875256918</v>
      </c>
      <c r="AP512" s="304">
        <f t="shared" si="476"/>
        <v>1</v>
      </c>
      <c r="AQ512" s="304">
        <f t="shared" si="476"/>
        <v>0.27563297776017009</v>
      </c>
      <c r="AR512" s="304">
        <f t="shared" si="476"/>
        <v>0.53571428571428648</v>
      </c>
      <c r="AS512" s="304">
        <f t="shared" si="476"/>
        <v>0</v>
      </c>
      <c r="AT512" s="304">
        <f t="shared" si="476"/>
        <v>0.37418266715179072</v>
      </c>
    </row>
    <row r="513" spans="1:46" ht="15" thickBot="1">
      <c r="A513" s="329" t="str">
        <f t="shared" ref="A513:B513" si="477">A295</f>
        <v>Grosuplje</v>
      </c>
      <c r="B513" s="330">
        <f t="shared" si="477"/>
        <v>32</v>
      </c>
      <c r="C513" s="303">
        <f>IFERROR(IF('Data &amp; Normalization'!C295="-","-",IF(C$9=1,IF('Data &amp; Normalization'!C295&lt;C$10,0,IF('Data &amp; Normalization'!C295&gt;C$11,1,('Data &amp; Normalization'!C295-C$10)/(C$11-C$10))),IF('Data &amp; Normalization'!C295&lt;C$10,1,IF('Data &amp; Normalization'!C295&gt;C$11,0,IFERROR(1-('Data &amp; Normalization'!C295-C$10)/(C$11-C$10),"-"))))),"-")</f>
        <v>0.72995745805394163</v>
      </c>
      <c r="D513" s="304">
        <f t="shared" ref="D513:AT513" si="478">IFERROR(IF(D295="-","-",IF(D$9=1,IF(D295&lt;D$10,0,IF(D295&gt;D$11,1,(D295-D$10)/(D$11-D$10))),IF(D295&lt;D$10,1,IF(D295&gt;D$11,0,IFERROR(1-(D295-D$10)/(D$11-D$10),"-"))))),"-")</f>
        <v>0.57661229230846922</v>
      </c>
      <c r="E513" s="304">
        <f t="shared" si="478"/>
        <v>1</v>
      </c>
      <c r="F513" s="304">
        <f t="shared" si="478"/>
        <v>0.86001478585550795</v>
      </c>
      <c r="G513" s="304">
        <f t="shared" si="478"/>
        <v>0.87559692008669288</v>
      </c>
      <c r="H513" s="304">
        <f t="shared" si="478"/>
        <v>0.79248125036057804</v>
      </c>
      <c r="I513" s="304">
        <f t="shared" si="478"/>
        <v>0.8839658473913653</v>
      </c>
      <c r="J513" s="304">
        <f t="shared" si="478"/>
        <v>0.89554347091557451</v>
      </c>
      <c r="K513" s="304">
        <f t="shared" si="478"/>
        <v>0.77123140836323922</v>
      </c>
      <c r="L513" s="304">
        <f t="shared" si="478"/>
        <v>0.99737367847003444</v>
      </c>
      <c r="M513" s="304">
        <f t="shared" si="478"/>
        <v>0.63800929422273922</v>
      </c>
      <c r="N513" s="304">
        <f t="shared" si="478"/>
        <v>0.62560010096137886</v>
      </c>
      <c r="O513" s="304">
        <f t="shared" si="478"/>
        <v>0.17397381924596872</v>
      </c>
      <c r="P513" s="304">
        <f t="shared" si="478"/>
        <v>0.6147514617979225</v>
      </c>
      <c r="Q513" s="304" t="str">
        <f t="shared" si="478"/>
        <v>-</v>
      </c>
      <c r="R513" s="304" t="str">
        <f t="shared" si="478"/>
        <v>-</v>
      </c>
      <c r="S513" s="304">
        <f t="shared" si="478"/>
        <v>0.13020143531867243</v>
      </c>
      <c r="T513" s="304">
        <f t="shared" si="478"/>
        <v>0.77864434502233304</v>
      </c>
      <c r="U513" s="304">
        <f t="shared" si="478"/>
        <v>0.54455041206000321</v>
      </c>
      <c r="V513" s="304">
        <f t="shared" si="478"/>
        <v>0.48544818819835567</v>
      </c>
      <c r="W513" s="304">
        <f t="shared" si="478"/>
        <v>0.50807074001538566</v>
      </c>
      <c r="X513" s="304" t="str">
        <f t="shared" si="478"/>
        <v>-</v>
      </c>
      <c r="Y513" s="304">
        <f t="shared" si="478"/>
        <v>0.97889802907943424</v>
      </c>
      <c r="Z513" s="304">
        <f t="shared" si="478"/>
        <v>0.39123497500265925</v>
      </c>
      <c r="AA513" s="304">
        <f t="shared" si="478"/>
        <v>0.87590639949152282</v>
      </c>
      <c r="AB513" s="304">
        <f t="shared" si="478"/>
        <v>0.38865776220713821</v>
      </c>
      <c r="AC513" s="304">
        <f t="shared" si="478"/>
        <v>0.82277069891818533</v>
      </c>
      <c r="AD513" s="304">
        <f t="shared" si="478"/>
        <v>0.65622129059046608</v>
      </c>
      <c r="AE513" s="304">
        <f t="shared" si="478"/>
        <v>0.77893529237596404</v>
      </c>
      <c r="AF513" s="304">
        <f t="shared" si="478"/>
        <v>0.92941176470588216</v>
      </c>
      <c r="AG513" s="304">
        <f t="shared" si="478"/>
        <v>0.23256294532890265</v>
      </c>
      <c r="AH513" s="304" t="str">
        <f t="shared" si="478"/>
        <v>-</v>
      </c>
      <c r="AI513" s="304">
        <f t="shared" si="478"/>
        <v>1</v>
      </c>
      <c r="AJ513" s="304">
        <f t="shared" si="478"/>
        <v>0.52911436647380172</v>
      </c>
      <c r="AK513" s="304">
        <f t="shared" si="478"/>
        <v>0.81743942768441646</v>
      </c>
      <c r="AL513" s="304">
        <f t="shared" si="478"/>
        <v>0.78287825651302589</v>
      </c>
      <c r="AM513" s="304">
        <f t="shared" si="478"/>
        <v>0.87500000000000044</v>
      </c>
      <c r="AN513" s="304">
        <f t="shared" si="478"/>
        <v>0.88790364479258277</v>
      </c>
      <c r="AO513" s="304">
        <f t="shared" si="478"/>
        <v>1</v>
      </c>
      <c r="AP513" s="304">
        <f t="shared" si="478"/>
        <v>0.33148373853358148</v>
      </c>
      <c r="AQ513" s="304">
        <f t="shared" si="478"/>
        <v>0.7239537911799877</v>
      </c>
      <c r="AR513" s="304">
        <f t="shared" si="478"/>
        <v>0.42857142857142855</v>
      </c>
      <c r="AS513" s="304">
        <f t="shared" si="478"/>
        <v>0.60785669834562084</v>
      </c>
      <c r="AT513" s="304">
        <f t="shared" si="478"/>
        <v>0.60473969530066851</v>
      </c>
    </row>
    <row r="514" spans="1:46" ht="15" thickBot="1">
      <c r="A514" s="329" t="str">
        <f t="shared" ref="A514:B514" si="479">A296</f>
        <v>Hajdina</v>
      </c>
      <c r="B514" s="330">
        <f t="shared" si="479"/>
        <v>159</v>
      </c>
      <c r="C514" s="303">
        <f>IFERROR(IF('Data &amp; Normalization'!C296="-","-",IF(C$9=1,IF('Data &amp; Normalization'!C296&lt;C$10,0,IF('Data &amp; Normalization'!C296&gt;C$11,1,('Data &amp; Normalization'!C296-C$10)/(C$11-C$10))),IF('Data &amp; Normalization'!C296&lt;C$10,1,IF('Data &amp; Normalization'!C296&gt;C$11,0,IFERROR(1-('Data &amp; Normalization'!C296-C$10)/(C$11-C$10),"-"))))),"-")</f>
        <v>0.77358362122495727</v>
      </c>
      <c r="D514" s="304">
        <f t="shared" ref="D514:AT514" si="480">IFERROR(IF(D296="-","-",IF(D$9=1,IF(D296&lt;D$10,0,IF(D296&gt;D$11,1,(D296-D$10)/(D$11-D$10))),IF(D296&lt;D$10,1,IF(D296&gt;D$11,0,IFERROR(1-(D296-D$10)/(D$11-D$10),"-"))))),"-")</f>
        <v>0.63216504216958747</v>
      </c>
      <c r="E514" s="304">
        <f t="shared" si="480"/>
        <v>0.86757038581856083</v>
      </c>
      <c r="F514" s="304">
        <f t="shared" si="480"/>
        <v>0.66483534039572123</v>
      </c>
      <c r="G514" s="304">
        <f t="shared" si="480"/>
        <v>1</v>
      </c>
      <c r="H514" s="304">
        <f t="shared" si="480"/>
        <v>0.5</v>
      </c>
      <c r="I514" s="304">
        <f t="shared" si="480"/>
        <v>0.77946873220423751</v>
      </c>
      <c r="J514" s="304">
        <f t="shared" si="480"/>
        <v>1</v>
      </c>
      <c r="K514" s="304">
        <f t="shared" si="480"/>
        <v>0.43931292155902285</v>
      </c>
      <c r="L514" s="304">
        <f t="shared" si="480"/>
        <v>1</v>
      </c>
      <c r="M514" s="304">
        <f t="shared" si="480"/>
        <v>0.10463004364049475</v>
      </c>
      <c r="N514" s="304">
        <f t="shared" si="480"/>
        <v>0.40310811957579434</v>
      </c>
      <c r="O514" s="304">
        <f t="shared" si="480"/>
        <v>0.22027037383323214</v>
      </c>
      <c r="P514" s="304">
        <f t="shared" si="480"/>
        <v>0.82746444261924623</v>
      </c>
      <c r="Q514" s="304" t="str">
        <f t="shared" si="480"/>
        <v>-</v>
      </c>
      <c r="R514" s="304" t="str">
        <f t="shared" si="480"/>
        <v>-</v>
      </c>
      <c r="S514" s="304">
        <f t="shared" si="480"/>
        <v>0</v>
      </c>
      <c r="T514" s="304">
        <f t="shared" si="480"/>
        <v>0.42112767764358144</v>
      </c>
      <c r="U514" s="304">
        <f t="shared" si="480"/>
        <v>0</v>
      </c>
      <c r="V514" s="304">
        <f t="shared" si="480"/>
        <v>0.67835277532539351</v>
      </c>
      <c r="W514" s="304">
        <f t="shared" si="480"/>
        <v>0.42660947358618867</v>
      </c>
      <c r="X514" s="304" t="str">
        <f t="shared" si="480"/>
        <v>-</v>
      </c>
      <c r="Y514" s="304">
        <f t="shared" si="480"/>
        <v>0.84918564279008402</v>
      </c>
      <c r="Z514" s="304">
        <f t="shared" si="480"/>
        <v>0.67134701982058642</v>
      </c>
      <c r="AA514" s="304">
        <f t="shared" si="480"/>
        <v>0.77726882531952879</v>
      </c>
      <c r="AB514" s="304">
        <f t="shared" si="480"/>
        <v>0.95248522005693015</v>
      </c>
      <c r="AC514" s="304">
        <f t="shared" si="480"/>
        <v>0.52906209045817409</v>
      </c>
      <c r="AD514" s="304">
        <f t="shared" si="480"/>
        <v>0.62014670364126467</v>
      </c>
      <c r="AE514" s="304">
        <f t="shared" si="480"/>
        <v>0.52239240407484955</v>
      </c>
      <c r="AF514" s="304">
        <f t="shared" si="480"/>
        <v>0.14117647058823524</v>
      </c>
      <c r="AG514" s="304">
        <f t="shared" si="480"/>
        <v>0.53096430756005231</v>
      </c>
      <c r="AH514" s="304" t="str">
        <f t="shared" si="480"/>
        <v>-</v>
      </c>
      <c r="AI514" s="304">
        <f t="shared" si="480"/>
        <v>0.82551305912673867</v>
      </c>
      <c r="AJ514" s="304">
        <f t="shared" si="480"/>
        <v>0.41329350915588314</v>
      </c>
      <c r="AK514" s="304">
        <f t="shared" si="480"/>
        <v>0.70287507592630072</v>
      </c>
      <c r="AL514" s="304">
        <f t="shared" si="480"/>
        <v>0.39929859719438876</v>
      </c>
      <c r="AM514" s="304">
        <f t="shared" si="480"/>
        <v>0.62500000000000011</v>
      </c>
      <c r="AN514" s="304">
        <f t="shared" si="480"/>
        <v>0.45678303093277922</v>
      </c>
      <c r="AO514" s="304">
        <f t="shared" si="480"/>
        <v>0.2848119757349028</v>
      </c>
      <c r="AP514" s="304">
        <f t="shared" si="480"/>
        <v>0.43027134517929322</v>
      </c>
      <c r="AQ514" s="304">
        <f t="shared" si="480"/>
        <v>0.60182388550180654</v>
      </c>
      <c r="AR514" s="304">
        <f t="shared" si="480"/>
        <v>0</v>
      </c>
      <c r="AS514" s="304">
        <f t="shared" si="480"/>
        <v>0.68365242954158689</v>
      </c>
      <c r="AT514" s="304">
        <f t="shared" si="480"/>
        <v>0</v>
      </c>
    </row>
    <row r="515" spans="1:46" ht="15" thickBot="1">
      <c r="A515" s="329" t="str">
        <f t="shared" ref="A515:B515" si="481">A297</f>
        <v>Hoče - Slivnica</v>
      </c>
      <c r="B515" s="330">
        <f t="shared" si="481"/>
        <v>160</v>
      </c>
      <c r="C515" s="303">
        <f>IFERROR(IF('Data &amp; Normalization'!C297="-","-",IF(C$9=1,IF('Data &amp; Normalization'!C297&lt;C$10,0,IF('Data &amp; Normalization'!C297&gt;C$11,1,('Data &amp; Normalization'!C297-C$10)/(C$11-C$10))),IF('Data &amp; Normalization'!C297&lt;C$10,1,IF('Data &amp; Normalization'!C297&gt;C$11,0,IFERROR(1-('Data &amp; Normalization'!C297-C$10)/(C$11-C$10),"-"))))),"-")</f>
        <v>0.65378252197505171</v>
      </c>
      <c r="D515" s="304">
        <f t="shared" ref="D515:AT515" si="482">IFERROR(IF(D297="-","-",IF(D$9=1,IF(D297&lt;D$10,0,IF(D297&gt;D$11,1,(D297-D$10)/(D$11-D$10))),IF(D297&lt;D$10,1,IF(D297&gt;D$11,0,IFERROR(1-(D297-D$10)/(D$11-D$10),"-"))))),"-")</f>
        <v>0.65741629210645935</v>
      </c>
      <c r="E515" s="304">
        <f t="shared" si="482"/>
        <v>0.86757038581856083</v>
      </c>
      <c r="F515" s="304">
        <f t="shared" si="482"/>
        <v>5.1675397184309191E-2</v>
      </c>
      <c r="G515" s="304">
        <f t="shared" si="482"/>
        <v>0.9132389596505267</v>
      </c>
      <c r="H515" s="304">
        <f t="shared" si="482"/>
        <v>1</v>
      </c>
      <c r="I515" s="304">
        <f t="shared" si="482"/>
        <v>0.91277435067177082</v>
      </c>
      <c r="J515" s="304">
        <f t="shared" si="482"/>
        <v>0.90744241849963059</v>
      </c>
      <c r="K515" s="304">
        <f t="shared" si="482"/>
        <v>0.14951190869013631</v>
      </c>
      <c r="L515" s="304">
        <f t="shared" si="482"/>
        <v>1</v>
      </c>
      <c r="M515" s="304">
        <f t="shared" si="482"/>
        <v>0.35576535017388622</v>
      </c>
      <c r="N515" s="304">
        <f t="shared" si="482"/>
        <v>0.74988784473173231</v>
      </c>
      <c r="O515" s="304">
        <f t="shared" si="482"/>
        <v>0.43070287080579045</v>
      </c>
      <c r="P515" s="304">
        <f t="shared" si="482"/>
        <v>0.82180311024565467</v>
      </c>
      <c r="Q515" s="304" t="str">
        <f t="shared" si="482"/>
        <v>-</v>
      </c>
      <c r="R515" s="304" t="str">
        <f t="shared" si="482"/>
        <v>-</v>
      </c>
      <c r="S515" s="304">
        <f t="shared" si="482"/>
        <v>7.7895946490309731E-2</v>
      </c>
      <c r="T515" s="304">
        <f t="shared" si="482"/>
        <v>0.4086233589241472</v>
      </c>
      <c r="U515" s="304">
        <f t="shared" si="482"/>
        <v>0.32829982650612555</v>
      </c>
      <c r="V515" s="304">
        <f t="shared" si="482"/>
        <v>0.5593185864819582</v>
      </c>
      <c r="W515" s="304">
        <f t="shared" si="482"/>
        <v>0.64000221030957938</v>
      </c>
      <c r="X515" s="304" t="str">
        <f t="shared" si="482"/>
        <v>-</v>
      </c>
      <c r="Y515" s="304">
        <f t="shared" si="482"/>
        <v>0.69274219263876624</v>
      </c>
      <c r="Z515" s="304">
        <f t="shared" si="482"/>
        <v>0.50824380385065426</v>
      </c>
      <c r="AA515" s="304">
        <f t="shared" si="482"/>
        <v>0.62948274033430696</v>
      </c>
      <c r="AB515" s="304">
        <f t="shared" si="482"/>
        <v>0.83205605430260565</v>
      </c>
      <c r="AC515" s="304">
        <f t="shared" si="482"/>
        <v>0.62186006743985411</v>
      </c>
      <c r="AD515" s="304">
        <f t="shared" si="482"/>
        <v>0.35151304730549771</v>
      </c>
      <c r="AE515" s="304">
        <f t="shared" si="482"/>
        <v>0.62851665288160463</v>
      </c>
      <c r="AF515" s="304">
        <f t="shared" si="482"/>
        <v>0.14117647058823524</v>
      </c>
      <c r="AG515" s="304">
        <f t="shared" si="482"/>
        <v>0.24000231447039944</v>
      </c>
      <c r="AH515" s="304" t="str">
        <f t="shared" si="482"/>
        <v>-</v>
      </c>
      <c r="AI515" s="304">
        <f t="shared" si="482"/>
        <v>0.83347124286917296</v>
      </c>
      <c r="AJ515" s="304">
        <f t="shared" si="482"/>
        <v>0.74203486378046535</v>
      </c>
      <c r="AK515" s="304">
        <f t="shared" si="482"/>
        <v>0.85945198083282714</v>
      </c>
      <c r="AL515" s="304">
        <f t="shared" si="482"/>
        <v>0.530811623246493</v>
      </c>
      <c r="AM515" s="304">
        <f t="shared" si="482"/>
        <v>0.62500000000000011</v>
      </c>
      <c r="AN515" s="304">
        <f t="shared" si="482"/>
        <v>0.36486391975061938</v>
      </c>
      <c r="AO515" s="304">
        <f t="shared" si="482"/>
        <v>0.2848119757349028</v>
      </c>
      <c r="AP515" s="304">
        <f t="shared" si="482"/>
        <v>0</v>
      </c>
      <c r="AQ515" s="304">
        <f t="shared" si="482"/>
        <v>0.45878381804658502</v>
      </c>
      <c r="AR515" s="304">
        <f t="shared" si="482"/>
        <v>0</v>
      </c>
      <c r="AS515" s="304">
        <f t="shared" si="482"/>
        <v>0.22667419924641752</v>
      </c>
      <c r="AT515" s="304">
        <f t="shared" si="482"/>
        <v>0.36246053043665044</v>
      </c>
    </row>
    <row r="516" spans="1:46" ht="15" thickBot="1">
      <c r="A516" s="329" t="str">
        <f t="shared" ref="A516:B516" si="483">A298</f>
        <v>Hodoš/Hodos</v>
      </c>
      <c r="B516" s="330">
        <f t="shared" si="483"/>
        <v>161</v>
      </c>
      <c r="C516" s="303" t="str">
        <f>IFERROR(IF('Data &amp; Normalization'!C298="-","-",IF(C$9=1,IF('Data &amp; Normalization'!C298&lt;C$10,0,IF('Data &amp; Normalization'!C298&gt;C$11,1,('Data &amp; Normalization'!C298-C$10)/(C$11-C$10))),IF('Data &amp; Normalization'!C298&lt;C$10,1,IF('Data &amp; Normalization'!C298&gt;C$11,0,IFERROR(1-('Data &amp; Normalization'!C298-C$10)/(C$11-C$10),"-"))))),"-")</f>
        <v>-</v>
      </c>
      <c r="D516" s="304">
        <f t="shared" ref="D516:AT516" si="484">IFERROR(IF(D298="-","-",IF(D$9=1,IF(D298&lt;D$10,0,IF(D298&gt;D$11,1,(D298-D$10)/(D$11-D$10))),IF(D298&lt;D$10,1,IF(D298&gt;D$11,0,IFERROR(1-(D298-D$10)/(D$11-D$10),"-"))))),"-")</f>
        <v>0.73822029190444949</v>
      </c>
      <c r="E516" s="304">
        <f t="shared" si="484"/>
        <v>0.59306569343065696</v>
      </c>
      <c r="F516" s="304">
        <f t="shared" si="484"/>
        <v>0</v>
      </c>
      <c r="G516" s="304">
        <f t="shared" si="484"/>
        <v>1</v>
      </c>
      <c r="H516" s="304">
        <f t="shared" si="484"/>
        <v>0</v>
      </c>
      <c r="I516" s="304">
        <f t="shared" si="484"/>
        <v>0</v>
      </c>
      <c r="J516" s="304">
        <f t="shared" si="484"/>
        <v>1</v>
      </c>
      <c r="K516" s="304">
        <f t="shared" si="484"/>
        <v>0</v>
      </c>
      <c r="L516" s="304">
        <f t="shared" si="484"/>
        <v>0.64629076823213316</v>
      </c>
      <c r="M516" s="304">
        <f t="shared" si="484"/>
        <v>6.9176251450957238E-2</v>
      </c>
      <c r="N516" s="304">
        <f t="shared" si="484"/>
        <v>0</v>
      </c>
      <c r="O516" s="304">
        <f t="shared" si="484"/>
        <v>0</v>
      </c>
      <c r="P516" s="304">
        <f t="shared" si="484"/>
        <v>0</v>
      </c>
      <c r="Q516" s="304" t="str">
        <f t="shared" si="484"/>
        <v>-</v>
      </c>
      <c r="R516" s="304" t="str">
        <f t="shared" si="484"/>
        <v>-</v>
      </c>
      <c r="S516" s="304">
        <f t="shared" si="484"/>
        <v>1</v>
      </c>
      <c r="T516" s="304">
        <f t="shared" si="484"/>
        <v>0.57447914414885248</v>
      </c>
      <c r="U516" s="304">
        <f t="shared" si="484"/>
        <v>0.48005961073538445</v>
      </c>
      <c r="V516" s="304">
        <f t="shared" si="484"/>
        <v>0.27346835844371298</v>
      </c>
      <c r="W516" s="304">
        <f t="shared" si="484"/>
        <v>0.99930376112527386</v>
      </c>
      <c r="X516" s="304" t="str">
        <f t="shared" si="484"/>
        <v>-</v>
      </c>
      <c r="Y516" s="304">
        <f t="shared" si="484"/>
        <v>0.16544061669898791</v>
      </c>
      <c r="Z516" s="304">
        <f t="shared" si="484"/>
        <v>0.52951813636847134</v>
      </c>
      <c r="AA516" s="304">
        <f t="shared" si="484"/>
        <v>0.70977172936864186</v>
      </c>
      <c r="AB516" s="304">
        <f t="shared" si="484"/>
        <v>0.7061528355594483</v>
      </c>
      <c r="AC516" s="304">
        <f t="shared" si="484"/>
        <v>0</v>
      </c>
      <c r="AD516" s="304">
        <f t="shared" si="484"/>
        <v>0</v>
      </c>
      <c r="AE516" s="304">
        <f t="shared" si="484"/>
        <v>0</v>
      </c>
      <c r="AF516" s="304">
        <f t="shared" si="484"/>
        <v>0.30588235294117638</v>
      </c>
      <c r="AG516" s="304">
        <f t="shared" si="484"/>
        <v>1</v>
      </c>
      <c r="AH516" s="304" t="str">
        <f t="shared" si="484"/>
        <v>-</v>
      </c>
      <c r="AI516" s="304">
        <f t="shared" si="484"/>
        <v>0.84153877609238814</v>
      </c>
      <c r="AJ516" s="304">
        <f t="shared" si="484"/>
        <v>0.4954871363972545</v>
      </c>
      <c r="AK516" s="304">
        <f t="shared" si="484"/>
        <v>0.20294256597151883</v>
      </c>
      <c r="AL516" s="304">
        <f t="shared" si="484"/>
        <v>1</v>
      </c>
      <c r="AM516" s="304">
        <f t="shared" si="484"/>
        <v>0.12500000000000069</v>
      </c>
      <c r="AN516" s="304">
        <f t="shared" si="484"/>
        <v>0.10559207897050601</v>
      </c>
      <c r="AO516" s="304">
        <f t="shared" si="484"/>
        <v>0.16136073875256918</v>
      </c>
      <c r="AP516" s="304">
        <f t="shared" si="484"/>
        <v>1</v>
      </c>
      <c r="AQ516" s="304">
        <f t="shared" si="484"/>
        <v>0.31594878485836964</v>
      </c>
      <c r="AR516" s="304">
        <f t="shared" si="484"/>
        <v>0.53571428571428648</v>
      </c>
      <c r="AS516" s="304">
        <f t="shared" si="484"/>
        <v>0.91890204797832742</v>
      </c>
      <c r="AT516" s="304">
        <f t="shared" si="484"/>
        <v>0.51409386314414507</v>
      </c>
    </row>
    <row r="517" spans="1:46" ht="15" thickBot="1">
      <c r="A517" s="329" t="str">
        <f t="shared" ref="A517:B517" si="485">A299</f>
        <v>Horjul</v>
      </c>
      <c r="B517" s="330">
        <f t="shared" si="485"/>
        <v>162</v>
      </c>
      <c r="C517" s="303">
        <f>IFERROR(IF('Data &amp; Normalization'!C299="-","-",IF(C$9=1,IF('Data &amp; Normalization'!C299&lt;C$10,0,IF('Data &amp; Normalization'!C299&gt;C$11,1,('Data &amp; Normalization'!C299-C$10)/(C$11-C$10))),IF('Data &amp; Normalization'!C299&lt;C$10,1,IF('Data &amp; Normalization'!C299&gt;C$11,0,IFERROR(1-('Data &amp; Normalization'!C299-C$10)/(C$11-C$10),"-"))))),"-")</f>
        <v>0.82102921364308823</v>
      </c>
      <c r="D517" s="304">
        <f t="shared" ref="D517:AT517" si="486">IFERROR(IF(D299="-","-",IF(D$9=1,IF(D299&lt;D$10,0,IF(D299&gt;D$11,1,(D299-D$10)/(D$11-D$10))),IF(D299&lt;D$10,1,IF(D299&gt;D$11,0,IFERROR(1-(D299-D$10)/(D$11-D$10),"-"))))),"-")</f>
        <v>0.93770516640573709</v>
      </c>
      <c r="E517" s="304">
        <f t="shared" si="486"/>
        <v>1</v>
      </c>
      <c r="F517" s="304">
        <f t="shared" si="486"/>
        <v>5.8654355944373886E-3</v>
      </c>
      <c r="G517" s="304">
        <f t="shared" si="486"/>
        <v>0.86312458865883424</v>
      </c>
      <c r="H517" s="304">
        <f t="shared" si="486"/>
        <v>0.5</v>
      </c>
      <c r="I517" s="304">
        <f t="shared" si="486"/>
        <v>0.84233896770954464</v>
      </c>
      <c r="J517" s="304">
        <f t="shared" si="486"/>
        <v>0.92519455977824305</v>
      </c>
      <c r="K517" s="304">
        <f t="shared" si="486"/>
        <v>0.26459201387109799</v>
      </c>
      <c r="L517" s="304">
        <f t="shared" si="486"/>
        <v>0.87700391724702687</v>
      </c>
      <c r="M517" s="304">
        <f t="shared" si="486"/>
        <v>0.62519790526580432</v>
      </c>
      <c r="N517" s="304">
        <f t="shared" si="486"/>
        <v>0.69190798090388761</v>
      </c>
      <c r="O517" s="304">
        <f t="shared" si="486"/>
        <v>0.1043577327607285</v>
      </c>
      <c r="P517" s="304">
        <f t="shared" si="486"/>
        <v>0.79181000480336206</v>
      </c>
      <c r="Q517" s="304" t="str">
        <f t="shared" si="486"/>
        <v>-</v>
      </c>
      <c r="R517" s="304" t="str">
        <f t="shared" si="486"/>
        <v>-</v>
      </c>
      <c r="S517" s="304">
        <f t="shared" si="486"/>
        <v>0.20292681926499331</v>
      </c>
      <c r="T517" s="304">
        <f t="shared" si="486"/>
        <v>0.90801368545810912</v>
      </c>
      <c r="U517" s="304">
        <f t="shared" si="486"/>
        <v>0.54151871055142731</v>
      </c>
      <c r="V517" s="304">
        <f t="shared" si="486"/>
        <v>0.48254348025618321</v>
      </c>
      <c r="W517" s="304">
        <f t="shared" si="486"/>
        <v>5.1140102768568146E-2</v>
      </c>
      <c r="X517" s="304" t="str">
        <f t="shared" si="486"/>
        <v>-</v>
      </c>
      <c r="Y517" s="304">
        <f t="shared" si="486"/>
        <v>1</v>
      </c>
      <c r="Z517" s="304">
        <f t="shared" si="486"/>
        <v>0.65361840938907223</v>
      </c>
      <c r="AA517" s="304">
        <f t="shared" si="486"/>
        <v>0.57484542667111338</v>
      </c>
      <c r="AB517" s="304">
        <f t="shared" si="486"/>
        <v>0.38865776220713821</v>
      </c>
      <c r="AC517" s="304">
        <f t="shared" si="486"/>
        <v>0.64819797555293579</v>
      </c>
      <c r="AD517" s="304">
        <f t="shared" si="486"/>
        <v>0.99420368194082731</v>
      </c>
      <c r="AE517" s="304">
        <f t="shared" si="486"/>
        <v>0.66389787672801726</v>
      </c>
      <c r="AF517" s="304">
        <f t="shared" si="486"/>
        <v>0.92941176470588216</v>
      </c>
      <c r="AG517" s="304">
        <f t="shared" si="486"/>
        <v>0.26066722875233495</v>
      </c>
      <c r="AH517" s="304" t="str">
        <f t="shared" si="486"/>
        <v>-</v>
      </c>
      <c r="AI517" s="304">
        <f t="shared" si="486"/>
        <v>1</v>
      </c>
      <c r="AJ517" s="304">
        <f t="shared" si="486"/>
        <v>0.17130982630127206</v>
      </c>
      <c r="AK517" s="304">
        <f t="shared" si="486"/>
        <v>0.7614226901532023</v>
      </c>
      <c r="AL517" s="304">
        <f t="shared" si="486"/>
        <v>1</v>
      </c>
      <c r="AM517" s="304">
        <f t="shared" si="486"/>
        <v>0.87500000000000044</v>
      </c>
      <c r="AN517" s="304">
        <f t="shared" si="486"/>
        <v>0.85743046119414934</v>
      </c>
      <c r="AO517" s="304">
        <f t="shared" si="486"/>
        <v>1</v>
      </c>
      <c r="AP517" s="304">
        <f t="shared" si="486"/>
        <v>0.36644428763871989</v>
      </c>
      <c r="AQ517" s="304">
        <f t="shared" si="486"/>
        <v>1</v>
      </c>
      <c r="AR517" s="304">
        <f t="shared" si="486"/>
        <v>0.42857142857142855</v>
      </c>
      <c r="AS517" s="304">
        <f t="shared" si="486"/>
        <v>0.6209845635384027</v>
      </c>
      <c r="AT517" s="304">
        <f t="shared" si="486"/>
        <v>0.60631987584738845</v>
      </c>
    </row>
    <row r="518" spans="1:46" ht="15" thickBot="1">
      <c r="A518" s="329" t="str">
        <f t="shared" ref="A518:B518" si="487">A300</f>
        <v>Hrastnik</v>
      </c>
      <c r="B518" s="330">
        <f t="shared" si="487"/>
        <v>34</v>
      </c>
      <c r="C518" s="303">
        <f>IFERROR(IF('Data &amp; Normalization'!C300="-","-",IF(C$9=1,IF('Data &amp; Normalization'!C300&lt;C$10,0,IF('Data &amp; Normalization'!C300&gt;C$11,1,('Data &amp; Normalization'!C300-C$10)/(C$11-C$10))),IF('Data &amp; Normalization'!C300&lt;C$10,1,IF('Data &amp; Normalization'!C300&gt;C$11,0,IFERROR(1-('Data &amp; Normalization'!C300-C$10)/(C$11-C$10),"-"))))),"-")</f>
        <v>0.72434533863172978</v>
      </c>
      <c r="D518" s="304">
        <f t="shared" ref="D518:AT518" si="488">IFERROR(IF(D300="-","-",IF(D$9=1,IF(D300&lt;D$10,0,IF(D300&gt;D$11,1,(D300-D$10)/(D$11-D$10))),IF(D300&lt;D$10,1,IF(D300&gt;D$11,0,IFERROR(1-(D300-D$10)/(D$11-D$10),"-"))))),"-")</f>
        <v>0</v>
      </c>
      <c r="E518" s="304">
        <f t="shared" si="488"/>
        <v>0.10218978102189785</v>
      </c>
      <c r="F518" s="304">
        <f t="shared" si="488"/>
        <v>0.92261196691700342</v>
      </c>
      <c r="G518" s="304">
        <f t="shared" si="488"/>
        <v>0.74862658684392203</v>
      </c>
      <c r="H518" s="304">
        <f t="shared" si="488"/>
        <v>0.5</v>
      </c>
      <c r="I518" s="304">
        <f t="shared" si="488"/>
        <v>0.85679628681617637</v>
      </c>
      <c r="J518" s="304">
        <f t="shared" si="488"/>
        <v>0.92322754398796547</v>
      </c>
      <c r="K518" s="304">
        <f t="shared" si="488"/>
        <v>0.58318867193664548</v>
      </c>
      <c r="L518" s="304">
        <f t="shared" si="488"/>
        <v>0.88921858512863228</v>
      </c>
      <c r="M518" s="304">
        <f t="shared" si="488"/>
        <v>0.73345867590761515</v>
      </c>
      <c r="N518" s="304">
        <f t="shared" si="488"/>
        <v>0.52775675874965799</v>
      </c>
      <c r="O518" s="304">
        <f t="shared" si="488"/>
        <v>0.27457435023437571</v>
      </c>
      <c r="P518" s="304">
        <f t="shared" si="488"/>
        <v>0.70895086490679038</v>
      </c>
      <c r="Q518" s="304" t="str">
        <f t="shared" si="488"/>
        <v>-</v>
      </c>
      <c r="R518" s="304" t="str">
        <f t="shared" si="488"/>
        <v>-</v>
      </c>
      <c r="S518" s="304">
        <f t="shared" si="488"/>
        <v>0.13463328577931286</v>
      </c>
      <c r="T518" s="304">
        <f t="shared" si="488"/>
        <v>1</v>
      </c>
      <c r="U518" s="304">
        <f t="shared" si="488"/>
        <v>0.66975371510222392</v>
      </c>
      <c r="V518" s="304">
        <f t="shared" si="488"/>
        <v>0.4108546512953819</v>
      </c>
      <c r="W518" s="304">
        <f t="shared" si="488"/>
        <v>0.30441135137640934</v>
      </c>
      <c r="X518" s="304" t="str">
        <f t="shared" si="488"/>
        <v>-</v>
      </c>
      <c r="Y518" s="304">
        <f t="shared" si="488"/>
        <v>0.38236259333377398</v>
      </c>
      <c r="Z518" s="304">
        <f t="shared" si="488"/>
        <v>0</v>
      </c>
      <c r="AA518" s="304">
        <f t="shared" si="488"/>
        <v>0.77743891764443696</v>
      </c>
      <c r="AB518" s="304">
        <f t="shared" si="488"/>
        <v>0.41055397416246997</v>
      </c>
      <c r="AC518" s="304">
        <f t="shared" si="488"/>
        <v>0.54209807744742478</v>
      </c>
      <c r="AD518" s="304">
        <f t="shared" si="488"/>
        <v>0.21508550404804971</v>
      </c>
      <c r="AE518" s="304">
        <f t="shared" si="488"/>
        <v>0.30538121299333615</v>
      </c>
      <c r="AF518" s="304">
        <f t="shared" si="488"/>
        <v>0.27058823529411757</v>
      </c>
      <c r="AG518" s="304">
        <f t="shared" si="488"/>
        <v>0.20611185504802509</v>
      </c>
      <c r="AH518" s="304" t="str">
        <f t="shared" si="488"/>
        <v>-</v>
      </c>
      <c r="AI518" s="304">
        <f t="shared" si="488"/>
        <v>1</v>
      </c>
      <c r="AJ518" s="304">
        <f t="shared" si="488"/>
        <v>0.82180699272829349</v>
      </c>
      <c r="AK518" s="304">
        <f t="shared" si="488"/>
        <v>0.5140716744280216</v>
      </c>
      <c r="AL518" s="304">
        <f t="shared" si="488"/>
        <v>0</v>
      </c>
      <c r="AM518" s="304">
        <f t="shared" si="488"/>
        <v>0.50000000000000056</v>
      </c>
      <c r="AN518" s="304">
        <f t="shared" si="488"/>
        <v>0.43180501158980106</v>
      </c>
      <c r="AO518" s="304">
        <f t="shared" si="488"/>
        <v>0.22522793347777759</v>
      </c>
      <c r="AP518" s="304">
        <f t="shared" si="488"/>
        <v>0.76768875489126953</v>
      </c>
      <c r="AQ518" s="304">
        <f t="shared" si="488"/>
        <v>0.284046941126052</v>
      </c>
      <c r="AR518" s="304">
        <f t="shared" si="488"/>
        <v>0</v>
      </c>
      <c r="AS518" s="304">
        <f t="shared" si="488"/>
        <v>0.53975805859141712</v>
      </c>
      <c r="AT518" s="304">
        <f t="shared" si="488"/>
        <v>0.72178621986968938</v>
      </c>
    </row>
    <row r="519" spans="1:46" ht="15" thickBot="1">
      <c r="A519" s="329" t="str">
        <f t="shared" ref="A519:B519" si="489">A301</f>
        <v>Hrpelje - Kozina</v>
      </c>
      <c r="B519" s="330">
        <f t="shared" si="489"/>
        <v>35</v>
      </c>
      <c r="C519" s="303">
        <f>IFERROR(IF('Data &amp; Normalization'!C301="-","-",IF(C$9=1,IF('Data &amp; Normalization'!C301&lt;C$10,0,IF('Data &amp; Normalization'!C301&gt;C$11,1,('Data &amp; Normalization'!C301-C$10)/(C$11-C$10))),IF('Data &amp; Normalization'!C301&lt;C$10,1,IF('Data &amp; Normalization'!C301&gt;C$11,0,IFERROR(1-('Data &amp; Normalization'!C301-C$10)/(C$11-C$10),"-"))))),"-")</f>
        <v>0.24929715975711317</v>
      </c>
      <c r="D519" s="304">
        <f t="shared" ref="D519:AT519" si="490">IFERROR(IF(D301="-","-",IF(D$9=1,IF(D301&lt;D$10,0,IF(D301&gt;D$11,1,(D301-D$10)/(D$11-D$10))),IF(D301&lt;D$10,1,IF(D301&gt;D$11,0,IFERROR(1-(D301-D$10)/(D$11-D$10),"-"))))),"-")</f>
        <v>0.49580829251047914</v>
      </c>
      <c r="E519" s="304">
        <f t="shared" si="490"/>
        <v>0.98070907194994761</v>
      </c>
      <c r="F519" s="304">
        <f t="shared" si="490"/>
        <v>0.68819593548608082</v>
      </c>
      <c r="G519" s="304">
        <f t="shared" si="490"/>
        <v>0.39668345582077036</v>
      </c>
      <c r="H519" s="304">
        <f t="shared" si="490"/>
        <v>0.5</v>
      </c>
      <c r="I519" s="304">
        <f t="shared" si="490"/>
        <v>0.40450864221549537</v>
      </c>
      <c r="J519" s="304">
        <f t="shared" si="490"/>
        <v>0.93235200263004259</v>
      </c>
      <c r="K519" s="304">
        <f t="shared" si="490"/>
        <v>0.7871151272439596</v>
      </c>
      <c r="L519" s="304">
        <f t="shared" si="490"/>
        <v>1</v>
      </c>
      <c r="M519" s="304">
        <f t="shared" si="490"/>
        <v>0.51623697588089679</v>
      </c>
      <c r="N519" s="304">
        <f t="shared" si="490"/>
        <v>0.5846060599831171</v>
      </c>
      <c r="O519" s="304">
        <f t="shared" si="490"/>
        <v>0.93454461201376127</v>
      </c>
      <c r="P519" s="304">
        <f t="shared" si="490"/>
        <v>0.27083167207640929</v>
      </c>
      <c r="Q519" s="304" t="str">
        <f t="shared" si="490"/>
        <v>-</v>
      </c>
      <c r="R519" s="304" t="str">
        <f t="shared" si="490"/>
        <v>-</v>
      </c>
      <c r="S519" s="304">
        <f t="shared" si="490"/>
        <v>6.7851137628083341E-2</v>
      </c>
      <c r="T519" s="304">
        <f t="shared" si="490"/>
        <v>0.45484389100298839</v>
      </c>
      <c r="U519" s="304">
        <f t="shared" si="490"/>
        <v>0.76058207661693611</v>
      </c>
      <c r="V519" s="304">
        <f t="shared" si="490"/>
        <v>0</v>
      </c>
      <c r="W519" s="304">
        <f t="shared" si="490"/>
        <v>0.64222572413779577</v>
      </c>
      <c r="X519" s="304" t="str">
        <f t="shared" si="490"/>
        <v>-</v>
      </c>
      <c r="Y519" s="304">
        <f t="shared" si="490"/>
        <v>0.49889142921616281</v>
      </c>
      <c r="Z519" s="304">
        <f t="shared" si="490"/>
        <v>0.77417296032336991</v>
      </c>
      <c r="AA519" s="304">
        <f t="shared" si="490"/>
        <v>1.8545183973470603E-2</v>
      </c>
      <c r="AB519" s="304">
        <f t="shared" si="490"/>
        <v>0.48719071600613095</v>
      </c>
      <c r="AC519" s="304">
        <f t="shared" si="490"/>
        <v>0.5967710068803419</v>
      </c>
      <c r="AD519" s="304">
        <f t="shared" si="490"/>
        <v>0.622753468659764</v>
      </c>
      <c r="AE519" s="304">
        <f t="shared" si="490"/>
        <v>0.51503812380615466</v>
      </c>
      <c r="AF519" s="304">
        <f t="shared" si="490"/>
        <v>0.22352941176470575</v>
      </c>
      <c r="AG519" s="304">
        <f t="shared" si="490"/>
        <v>0.75331878523367879</v>
      </c>
      <c r="AH519" s="304" t="str">
        <f t="shared" si="490"/>
        <v>-</v>
      </c>
      <c r="AI519" s="304">
        <f t="shared" si="490"/>
        <v>1</v>
      </c>
      <c r="AJ519" s="304">
        <f t="shared" si="490"/>
        <v>0.49126784225195036</v>
      </c>
      <c r="AK519" s="304">
        <f t="shared" si="490"/>
        <v>0.94533306337315248</v>
      </c>
      <c r="AL519" s="304">
        <f t="shared" si="490"/>
        <v>0.77191883767535052</v>
      </c>
      <c r="AM519" s="304">
        <f t="shared" si="490"/>
        <v>0.87500000000000044</v>
      </c>
      <c r="AN519" s="304">
        <f t="shared" si="490"/>
        <v>0.95334605547118567</v>
      </c>
      <c r="AO519" s="304">
        <f t="shared" si="490"/>
        <v>0</v>
      </c>
      <c r="AP519" s="304">
        <f t="shared" si="490"/>
        <v>0.17303868112130363</v>
      </c>
      <c r="AQ519" s="304">
        <f t="shared" si="490"/>
        <v>0.4251247470434194</v>
      </c>
      <c r="AR519" s="304">
        <f t="shared" si="490"/>
        <v>1</v>
      </c>
      <c r="AS519" s="304">
        <f t="shared" si="490"/>
        <v>0.77093761394971871</v>
      </c>
      <c r="AT519" s="304">
        <f t="shared" si="490"/>
        <v>0.78948451826987609</v>
      </c>
    </row>
    <row r="520" spans="1:46" ht="15" thickBot="1">
      <c r="A520" s="329" t="str">
        <f t="shared" ref="A520:B520" si="491">A302</f>
        <v>Idrija</v>
      </c>
      <c r="B520" s="330">
        <f t="shared" si="491"/>
        <v>36</v>
      </c>
      <c r="C520" s="303">
        <f>IFERROR(IF('Data &amp; Normalization'!C302="-","-",IF(C$9=1,IF('Data &amp; Normalization'!C302&lt;C$10,0,IF('Data &amp; Normalization'!C302&gt;C$11,1,('Data &amp; Normalization'!C302-C$10)/(C$11-C$10))),IF('Data &amp; Normalization'!C302&lt;C$10,1,IF('Data &amp; Normalization'!C302&gt;C$11,0,IFERROR(1-('Data &amp; Normalization'!C302-C$10)/(C$11-C$10),"-"))))),"-")</f>
        <v>0.90104221141428875</v>
      </c>
      <c r="D520" s="304">
        <f t="shared" ref="D520:AT520" si="492">IFERROR(IF(D302="-","-",IF(D$9=1,IF(D302&lt;D$10,0,IF(D302&gt;D$11,1,(D302-D$10)/(D$11-D$10))),IF(D302&lt;D$10,1,IF(D302&gt;D$11,0,IFERROR(1-(D302-D$10)/(D$11-D$10),"-"))))),"-")</f>
        <v>0.27359729306600666</v>
      </c>
      <c r="E520" s="304">
        <f t="shared" si="492"/>
        <v>0.88451511991657961</v>
      </c>
      <c r="F520" s="304">
        <f t="shared" si="492"/>
        <v>0.66759741352434998</v>
      </c>
      <c r="G520" s="304">
        <f t="shared" si="492"/>
        <v>0.41854616438659886</v>
      </c>
      <c r="H520" s="304">
        <f t="shared" si="492"/>
        <v>0.79248125036057804</v>
      </c>
      <c r="I520" s="304">
        <f t="shared" si="492"/>
        <v>0.70696380482260068</v>
      </c>
      <c r="J520" s="304">
        <f t="shared" si="492"/>
        <v>0.71789534170617364</v>
      </c>
      <c r="K520" s="304">
        <f t="shared" si="492"/>
        <v>0.77276854244847015</v>
      </c>
      <c r="L520" s="304">
        <f t="shared" si="492"/>
        <v>0.68458008441030493</v>
      </c>
      <c r="M520" s="304">
        <f t="shared" si="492"/>
        <v>1</v>
      </c>
      <c r="N520" s="304">
        <f t="shared" si="492"/>
        <v>0.79972798489096197</v>
      </c>
      <c r="O520" s="304">
        <f t="shared" si="492"/>
        <v>0.51596932962943987</v>
      </c>
      <c r="P520" s="304">
        <f t="shared" si="492"/>
        <v>0.68897116192498054</v>
      </c>
      <c r="Q520" s="304" t="str">
        <f t="shared" si="492"/>
        <v>-</v>
      </c>
      <c r="R520" s="304" t="str">
        <f t="shared" si="492"/>
        <v>-</v>
      </c>
      <c r="S520" s="304">
        <f t="shared" si="492"/>
        <v>0.23469810308142486</v>
      </c>
      <c r="T520" s="304">
        <f t="shared" si="492"/>
        <v>0.62915465596024611</v>
      </c>
      <c r="U520" s="304">
        <f t="shared" si="492"/>
        <v>0.86490605103076768</v>
      </c>
      <c r="V520" s="304">
        <f t="shared" si="492"/>
        <v>0.69934301339304994</v>
      </c>
      <c r="W520" s="304">
        <f t="shared" si="492"/>
        <v>0.68876280891721242</v>
      </c>
      <c r="X520" s="304" t="str">
        <f t="shared" si="492"/>
        <v>-</v>
      </c>
      <c r="Y520" s="304">
        <f t="shared" si="492"/>
        <v>0.77562466674633401</v>
      </c>
      <c r="Z520" s="304">
        <f t="shared" si="492"/>
        <v>0.82026734744530727</v>
      </c>
      <c r="AA520" s="304">
        <f t="shared" si="492"/>
        <v>0.71743669859250692</v>
      </c>
      <c r="AB520" s="304">
        <f t="shared" si="492"/>
        <v>0.18611780162031966</v>
      </c>
      <c r="AC520" s="304">
        <f t="shared" si="492"/>
        <v>0.79913124011187808</v>
      </c>
      <c r="AD520" s="304">
        <f t="shared" si="492"/>
        <v>0.86207366672128727</v>
      </c>
      <c r="AE520" s="304">
        <f t="shared" si="492"/>
        <v>0.59748275961283626</v>
      </c>
      <c r="AF520" s="304">
        <f t="shared" si="492"/>
        <v>0.7411764705882351</v>
      </c>
      <c r="AG520" s="304">
        <f t="shared" si="492"/>
        <v>0.34580667559390954</v>
      </c>
      <c r="AH520" s="304" t="str">
        <f t="shared" si="492"/>
        <v>-</v>
      </c>
      <c r="AI520" s="304">
        <f t="shared" si="492"/>
        <v>0.93913765176918385</v>
      </c>
      <c r="AJ520" s="304">
        <f t="shared" si="492"/>
        <v>0.29967010288356016</v>
      </c>
      <c r="AK520" s="304">
        <f t="shared" si="492"/>
        <v>0.75332388472700262</v>
      </c>
      <c r="AL520" s="304">
        <f t="shared" si="492"/>
        <v>0.36015781563126248</v>
      </c>
      <c r="AM520" s="304">
        <f t="shared" si="492"/>
        <v>1</v>
      </c>
      <c r="AN520" s="304">
        <f t="shared" si="492"/>
        <v>0.94085704579969653</v>
      </c>
      <c r="AO520" s="304">
        <f t="shared" si="492"/>
        <v>0.24199749691385825</v>
      </c>
      <c r="AP520" s="304">
        <f t="shared" si="492"/>
        <v>0</v>
      </c>
      <c r="AQ520" s="304">
        <f t="shared" si="492"/>
        <v>0.55723249725480295</v>
      </c>
      <c r="AR520" s="304">
        <f t="shared" si="492"/>
        <v>0.35714285714285715</v>
      </c>
      <c r="AS520" s="304">
        <f t="shared" si="492"/>
        <v>0.89130894213990031</v>
      </c>
      <c r="AT520" s="304">
        <f t="shared" si="492"/>
        <v>0.94441299332143602</v>
      </c>
    </row>
    <row r="521" spans="1:46" ht="15" thickBot="1">
      <c r="A521" s="329" t="str">
        <f t="shared" ref="A521:B521" si="493">A303</f>
        <v>Ig</v>
      </c>
      <c r="B521" s="330">
        <f t="shared" si="493"/>
        <v>37</v>
      </c>
      <c r="C521" s="303">
        <f>IFERROR(IF('Data &amp; Normalization'!C303="-","-",IF(C$9=1,IF('Data &amp; Normalization'!C303&lt;C$10,0,IF('Data &amp; Normalization'!C303&gt;C$11,1,('Data &amp; Normalization'!C303-C$10)/(C$11-C$10))),IF('Data &amp; Normalization'!C303&lt;C$10,1,IF('Data &amp; Normalization'!C303&gt;C$11,0,IFERROR(1-('Data &amp; Normalization'!C303-C$10)/(C$11-C$10),"-"))))),"-")</f>
        <v>0.63836415854371031</v>
      </c>
      <c r="D521" s="304">
        <f t="shared" ref="D521:AT521" si="494">IFERROR(IF(D303="-","-",IF(D$9=1,IF(D303&lt;D$10,0,IF(D303&gt;D$11,1,(D303-D$10)/(D$11-D$10))),IF(D303&lt;D$10,1,IF(D303&gt;D$11,0,IFERROR(1-(D303-D$10)/(D$11-D$10),"-"))))),"-")</f>
        <v>0.64731579213171042</v>
      </c>
      <c r="E521" s="304">
        <f t="shared" si="494"/>
        <v>1</v>
      </c>
      <c r="F521" s="304">
        <f t="shared" si="494"/>
        <v>0.89436582578856894</v>
      </c>
      <c r="G521" s="304">
        <f t="shared" si="494"/>
        <v>0.50083786386319529</v>
      </c>
      <c r="H521" s="304">
        <f t="shared" si="494"/>
        <v>0.5</v>
      </c>
      <c r="I521" s="304">
        <f t="shared" si="494"/>
        <v>0.93177357553398676</v>
      </c>
      <c r="J521" s="304">
        <f t="shared" si="494"/>
        <v>0.37510834226060236</v>
      </c>
      <c r="K521" s="304">
        <f t="shared" si="494"/>
        <v>1</v>
      </c>
      <c r="L521" s="304">
        <f t="shared" si="494"/>
        <v>1</v>
      </c>
      <c r="M521" s="304">
        <f t="shared" si="494"/>
        <v>0.32643411346175377</v>
      </c>
      <c r="N521" s="304">
        <f t="shared" si="494"/>
        <v>0.41465755327574016</v>
      </c>
      <c r="O521" s="304">
        <f t="shared" si="494"/>
        <v>9.7876609341540188E-2</v>
      </c>
      <c r="P521" s="304">
        <f t="shared" si="494"/>
        <v>0.38621951874549959</v>
      </c>
      <c r="Q521" s="304" t="str">
        <f t="shared" si="494"/>
        <v>-</v>
      </c>
      <c r="R521" s="304" t="str">
        <f t="shared" si="494"/>
        <v>-</v>
      </c>
      <c r="S521" s="304">
        <f t="shared" si="494"/>
        <v>4.0601433021740782E-2</v>
      </c>
      <c r="T521" s="304">
        <f t="shared" si="494"/>
        <v>0.90801368545810912</v>
      </c>
      <c r="U521" s="304">
        <f t="shared" si="494"/>
        <v>0.56282474138581939</v>
      </c>
      <c r="V521" s="304">
        <f t="shared" si="494"/>
        <v>0.45874832961163559</v>
      </c>
      <c r="W521" s="304">
        <f t="shared" si="494"/>
        <v>0.99764133490252227</v>
      </c>
      <c r="X521" s="304" t="str">
        <f t="shared" si="494"/>
        <v>-</v>
      </c>
      <c r="Y521" s="304">
        <f t="shared" si="494"/>
        <v>0.79137617865894561</v>
      </c>
      <c r="Z521" s="304">
        <f t="shared" si="494"/>
        <v>0.35223203205332754</v>
      </c>
      <c r="AA521" s="304">
        <f t="shared" si="494"/>
        <v>0.7674990211587408</v>
      </c>
      <c r="AB521" s="304">
        <f t="shared" si="494"/>
        <v>0.49813882198379678</v>
      </c>
      <c r="AC521" s="304">
        <f t="shared" si="494"/>
        <v>0.67163668015960898</v>
      </c>
      <c r="AD521" s="304">
        <f t="shared" si="494"/>
        <v>0.73249681849104331</v>
      </c>
      <c r="AE521" s="304">
        <f t="shared" si="494"/>
        <v>0.699874283581014</v>
      </c>
      <c r="AF521" s="304">
        <f t="shared" si="494"/>
        <v>0.92941176470588216</v>
      </c>
      <c r="AG521" s="304">
        <f t="shared" si="494"/>
        <v>0.57973350526542022</v>
      </c>
      <c r="AH521" s="304" t="str">
        <f t="shared" si="494"/>
        <v>-</v>
      </c>
      <c r="AI521" s="304">
        <f t="shared" si="494"/>
        <v>1</v>
      </c>
      <c r="AJ521" s="304">
        <f t="shared" si="494"/>
        <v>0.61890029950817427</v>
      </c>
      <c r="AK521" s="304">
        <f t="shared" si="494"/>
        <v>0.76884659512721865</v>
      </c>
      <c r="AL521" s="304">
        <f t="shared" si="494"/>
        <v>0.87681613226452881</v>
      </c>
      <c r="AM521" s="304">
        <f t="shared" si="494"/>
        <v>0.87500000000000044</v>
      </c>
      <c r="AN521" s="304">
        <f t="shared" si="494"/>
        <v>0.71305750939173551</v>
      </c>
      <c r="AO521" s="304">
        <f t="shared" si="494"/>
        <v>1</v>
      </c>
      <c r="AP521" s="304">
        <f t="shared" si="494"/>
        <v>0.27984476233241401</v>
      </c>
      <c r="AQ521" s="304">
        <f t="shared" si="494"/>
        <v>0.73235607002584158</v>
      </c>
      <c r="AR521" s="304">
        <f t="shared" si="494"/>
        <v>0.42857142857142855</v>
      </c>
      <c r="AS521" s="304">
        <f t="shared" si="494"/>
        <v>0.38102354128749161</v>
      </c>
      <c r="AT521" s="304">
        <f t="shared" si="494"/>
        <v>0.62282382894409594</v>
      </c>
    </row>
    <row r="522" spans="1:46" ht="15" thickBot="1">
      <c r="A522" s="329" t="str">
        <f t="shared" ref="A522:B522" si="495">A304</f>
        <v>Ilirska Bistrica</v>
      </c>
      <c r="B522" s="330">
        <f t="shared" si="495"/>
        <v>38</v>
      </c>
      <c r="C522" s="303">
        <f>IFERROR(IF('Data &amp; Normalization'!C304="-","-",IF(C$9=1,IF('Data &amp; Normalization'!C304&lt;C$10,0,IF('Data &amp; Normalization'!C304&gt;C$11,1,('Data &amp; Normalization'!C304-C$10)/(C$11-C$10))),IF('Data &amp; Normalization'!C304&lt;C$10,1,IF('Data &amp; Normalization'!C304&gt;C$11,0,IFERROR(1-('Data &amp; Normalization'!C304-C$10)/(C$11-C$10),"-"))))),"-")</f>
        <v>0.84636962147157868</v>
      </c>
      <c r="D522" s="304">
        <f t="shared" ref="D522:AT522" si="496">IFERROR(IF(D304="-","-",IF(D$9=1,IF(D304&lt;D$10,0,IF(D304&gt;D$11,1,(D304-D$10)/(D$11-D$10))),IF(D304&lt;D$10,1,IF(D304&gt;D$11,0,IFERROR(1-(D304-D$10)/(D$11-D$10),"-"))))),"-")</f>
        <v>0.35945154285137121</v>
      </c>
      <c r="E522" s="304">
        <f t="shared" si="496"/>
        <v>0</v>
      </c>
      <c r="F522" s="304">
        <f t="shared" si="496"/>
        <v>0.65452940816678506</v>
      </c>
      <c r="G522" s="304">
        <f t="shared" si="496"/>
        <v>0.86934210960208058</v>
      </c>
      <c r="H522" s="304">
        <f t="shared" si="496"/>
        <v>0.79248125036057804</v>
      </c>
      <c r="I522" s="304">
        <f t="shared" si="496"/>
        <v>0.45148603822509642</v>
      </c>
      <c r="J522" s="304">
        <f t="shared" si="496"/>
        <v>0.85805711625756309</v>
      </c>
      <c r="K522" s="304">
        <f t="shared" si="496"/>
        <v>0.98755741195808344</v>
      </c>
      <c r="L522" s="304">
        <f t="shared" si="496"/>
        <v>0.99674826409819406</v>
      </c>
      <c r="M522" s="304">
        <f t="shared" si="496"/>
        <v>0.86683283116378929</v>
      </c>
      <c r="N522" s="304">
        <f t="shared" si="496"/>
        <v>0.50886477849874989</v>
      </c>
      <c r="O522" s="304">
        <f t="shared" si="496"/>
        <v>0.487050268384423</v>
      </c>
      <c r="P522" s="304">
        <f t="shared" si="496"/>
        <v>0.40845045144667508</v>
      </c>
      <c r="Q522" s="304" t="str">
        <f t="shared" si="496"/>
        <v>-</v>
      </c>
      <c r="R522" s="304" t="str">
        <f t="shared" si="496"/>
        <v>-</v>
      </c>
      <c r="S522" s="304">
        <f t="shared" si="496"/>
        <v>9.2592041536713285E-2</v>
      </c>
      <c r="T522" s="304">
        <f t="shared" si="496"/>
        <v>1</v>
      </c>
      <c r="U522" s="304">
        <f t="shared" si="496"/>
        <v>0.82085707604607849</v>
      </c>
      <c r="V522" s="304">
        <f t="shared" si="496"/>
        <v>0.24877692430813791</v>
      </c>
      <c r="W522" s="304">
        <f t="shared" si="496"/>
        <v>0.65785840296217712</v>
      </c>
      <c r="X522" s="304" t="str">
        <f t="shared" si="496"/>
        <v>-</v>
      </c>
      <c r="Y522" s="304">
        <f t="shared" si="496"/>
        <v>0.60636162923609982</v>
      </c>
      <c r="Z522" s="304">
        <f t="shared" si="496"/>
        <v>0.80963018118639851</v>
      </c>
      <c r="AA522" s="304">
        <f t="shared" si="496"/>
        <v>0.53708093553791136</v>
      </c>
      <c r="AB522" s="304">
        <f t="shared" si="496"/>
        <v>0.52003503393912864</v>
      </c>
      <c r="AC522" s="304">
        <f t="shared" si="496"/>
        <v>0.57597860763248698</v>
      </c>
      <c r="AD522" s="304">
        <f t="shared" si="496"/>
        <v>0.63629890874014794</v>
      </c>
      <c r="AE522" s="304">
        <f t="shared" si="496"/>
        <v>0.45475697806526444</v>
      </c>
      <c r="AF522" s="304">
        <f t="shared" si="496"/>
        <v>0.61176470588235288</v>
      </c>
      <c r="AG522" s="304">
        <f t="shared" si="496"/>
        <v>0.45243763328869691</v>
      </c>
      <c r="AH522" s="304" t="str">
        <f t="shared" si="496"/>
        <v>-</v>
      </c>
      <c r="AI522" s="304">
        <f t="shared" si="496"/>
        <v>0.70930107245300245</v>
      </c>
      <c r="AJ522" s="304">
        <f t="shared" si="496"/>
        <v>0.38306524641669326</v>
      </c>
      <c r="AK522" s="304">
        <f t="shared" si="496"/>
        <v>0.66187487345616502</v>
      </c>
      <c r="AL522" s="304">
        <f t="shared" si="496"/>
        <v>0.34919839679358711</v>
      </c>
      <c r="AM522" s="304">
        <f t="shared" si="496"/>
        <v>0.62500000000000011</v>
      </c>
      <c r="AN522" s="304">
        <f t="shared" si="496"/>
        <v>0.86792122931819993</v>
      </c>
      <c r="AO522" s="304">
        <f t="shared" si="496"/>
        <v>0.30057516386214062</v>
      </c>
      <c r="AP522" s="304">
        <f t="shared" si="496"/>
        <v>0.94345371736480876</v>
      </c>
      <c r="AQ522" s="304">
        <f t="shared" si="496"/>
        <v>0.31890856507784887</v>
      </c>
      <c r="AR522" s="304">
        <f t="shared" si="496"/>
        <v>1</v>
      </c>
      <c r="AS522" s="304">
        <f t="shared" si="496"/>
        <v>0.93794877966389112</v>
      </c>
      <c r="AT522" s="304">
        <f t="shared" si="496"/>
        <v>0.85300584825853454</v>
      </c>
    </row>
    <row r="523" spans="1:46" ht="15" thickBot="1">
      <c r="A523" s="329" t="str">
        <f t="shared" ref="A523:B523" si="497">A305</f>
        <v>Ivančna Gorica</v>
      </c>
      <c r="B523" s="330">
        <f t="shared" si="497"/>
        <v>39</v>
      </c>
      <c r="C523" s="303">
        <f>IFERROR(IF('Data &amp; Normalization'!C305="-","-",IF(C$9=1,IF('Data &amp; Normalization'!C305&lt;C$10,0,IF('Data &amp; Normalization'!C305&gt;C$11,1,('Data &amp; Normalization'!C305-C$10)/(C$11-C$10))),IF('Data &amp; Normalization'!C305&lt;C$10,1,IF('Data &amp; Normalization'!C305&gt;C$11,0,IFERROR(1-('Data &amp; Normalization'!C305-C$10)/(C$11-C$10),"-"))))),"-")</f>
        <v>0.63551966043989427</v>
      </c>
      <c r="D523" s="304">
        <f t="shared" ref="D523:AT523" si="498">IFERROR(IF(D305="-","-",IF(D$9=1,IF(D305&lt;D$10,0,IF(D305&gt;D$11,1,(D305-D$10)/(D$11-D$10))),IF(D305&lt;D$10,1,IF(D305&gt;D$11,0,IFERROR(1-(D305-D$10)/(D$11-D$10),"-"))))),"-")</f>
        <v>0.47813241755466879</v>
      </c>
      <c r="E523" s="304">
        <f t="shared" si="498"/>
        <v>1</v>
      </c>
      <c r="F523" s="304">
        <f t="shared" si="498"/>
        <v>0.73169126368362203</v>
      </c>
      <c r="G523" s="304">
        <f t="shared" si="498"/>
        <v>0.20606896702980657</v>
      </c>
      <c r="H523" s="304">
        <f t="shared" si="498"/>
        <v>0.79248125036057804</v>
      </c>
      <c r="I523" s="304">
        <f t="shared" si="498"/>
        <v>0.68699542498926436</v>
      </c>
      <c r="J523" s="304">
        <f t="shared" si="498"/>
        <v>0.86877217104323523</v>
      </c>
      <c r="K523" s="304">
        <f t="shared" si="498"/>
        <v>0.30158570752232433</v>
      </c>
      <c r="L523" s="304">
        <f t="shared" si="498"/>
        <v>0.87295219634553001</v>
      </c>
      <c r="M523" s="304">
        <f t="shared" si="498"/>
        <v>0.50284863208594344</v>
      </c>
      <c r="N523" s="304">
        <f t="shared" si="498"/>
        <v>0.49649202118867308</v>
      </c>
      <c r="O523" s="304">
        <f t="shared" si="498"/>
        <v>0.21405948251139631</v>
      </c>
      <c r="P523" s="304">
        <f t="shared" si="498"/>
        <v>0.39127620125404361</v>
      </c>
      <c r="Q523" s="304" t="str">
        <f t="shared" si="498"/>
        <v>-</v>
      </c>
      <c r="R523" s="304" t="str">
        <f t="shared" si="498"/>
        <v>-</v>
      </c>
      <c r="S523" s="304">
        <f t="shared" si="498"/>
        <v>0.23692427453047921</v>
      </c>
      <c r="T523" s="304">
        <f t="shared" si="498"/>
        <v>0.77864434502233271</v>
      </c>
      <c r="U523" s="304">
        <f t="shared" si="498"/>
        <v>0.59492261245558431</v>
      </c>
      <c r="V523" s="304">
        <f t="shared" si="498"/>
        <v>0.60211350554646703</v>
      </c>
      <c r="W523" s="304">
        <f t="shared" si="498"/>
        <v>0.2707882373047179</v>
      </c>
      <c r="X523" s="304" t="str">
        <f t="shared" si="498"/>
        <v>-</v>
      </c>
      <c r="Y523" s="304">
        <f t="shared" si="498"/>
        <v>0.60092240368476169</v>
      </c>
      <c r="Z523" s="304">
        <f t="shared" si="498"/>
        <v>0.13239726270254915</v>
      </c>
      <c r="AA523" s="304">
        <f t="shared" si="498"/>
        <v>0.76828458899550955</v>
      </c>
      <c r="AB523" s="304">
        <f t="shared" si="498"/>
        <v>0.33391723231880888</v>
      </c>
      <c r="AC523" s="304">
        <f t="shared" si="498"/>
        <v>0.78667665814234833</v>
      </c>
      <c r="AD523" s="304">
        <f t="shared" si="498"/>
        <v>0.83606822990425078</v>
      </c>
      <c r="AE523" s="304">
        <f t="shared" si="498"/>
        <v>0.6532537382245216</v>
      </c>
      <c r="AF523" s="304">
        <f t="shared" si="498"/>
        <v>0.92941176470588216</v>
      </c>
      <c r="AG523" s="304">
        <f t="shared" si="498"/>
        <v>0.26066722875233495</v>
      </c>
      <c r="AH523" s="304" t="str">
        <f t="shared" si="498"/>
        <v>-</v>
      </c>
      <c r="AI523" s="304">
        <f t="shared" si="498"/>
        <v>0.9687707181090679</v>
      </c>
      <c r="AJ523" s="304">
        <f t="shared" si="498"/>
        <v>0.43849870685823011</v>
      </c>
      <c r="AK523" s="304">
        <f t="shared" si="498"/>
        <v>0.63892825808193277</v>
      </c>
      <c r="AL523" s="304">
        <f t="shared" si="498"/>
        <v>0.68894038076152297</v>
      </c>
      <c r="AM523" s="304">
        <f t="shared" si="498"/>
        <v>0.87500000000000044</v>
      </c>
      <c r="AN523" s="304">
        <f t="shared" si="498"/>
        <v>0.74403025337702788</v>
      </c>
      <c r="AO523" s="304">
        <f t="shared" si="498"/>
        <v>1</v>
      </c>
      <c r="AP523" s="304">
        <f t="shared" si="498"/>
        <v>0.43796908076207575</v>
      </c>
      <c r="AQ523" s="304">
        <f t="shared" si="498"/>
        <v>0.62652376178444935</v>
      </c>
      <c r="AR523" s="304">
        <f t="shared" si="498"/>
        <v>0.42857142857142855</v>
      </c>
      <c r="AS523" s="304">
        <f t="shared" si="498"/>
        <v>0.72574452099306375</v>
      </c>
      <c r="AT523" s="304">
        <f t="shared" si="498"/>
        <v>0.66598173195165378</v>
      </c>
    </row>
    <row r="524" spans="1:46" ht="15" thickBot="1">
      <c r="A524" s="329" t="str">
        <f t="shared" ref="A524:B524" si="499">A306</f>
        <v>Izola/Isola</v>
      </c>
      <c r="B524" s="330">
        <f t="shared" si="499"/>
        <v>40</v>
      </c>
      <c r="C524" s="303">
        <f>IFERROR(IF('Data &amp; Normalization'!C306="-","-",IF(C$9=1,IF('Data &amp; Normalization'!C306&lt;C$10,0,IF('Data &amp; Normalization'!C306&gt;C$11,1,('Data &amp; Normalization'!C306-C$10)/(C$11-C$10))),IF('Data &amp; Normalization'!C306&lt;C$10,1,IF('Data &amp; Normalization'!C306&gt;C$11,0,IFERROR(1-('Data &amp; Normalization'!C306-C$10)/(C$11-C$10),"-"))))),"-")</f>
        <v>0.96604617111747348</v>
      </c>
      <c r="D524" s="304">
        <f t="shared" ref="D524:AT524" si="500">IFERROR(IF(D306="-","-",IF(D$9=1,IF(D306&lt;D$10,0,IF(D306&gt;D$11,1,(D306-D$10)/(D$11-D$10))),IF(D306&lt;D$10,1,IF(D306&gt;D$11,0,IFERROR(1-(D306-D$10)/(D$11-D$10),"-"))))),"-")</f>
        <v>2.3609918690974906E-2</v>
      </c>
      <c r="E524" s="304">
        <f t="shared" si="500"/>
        <v>0.98070907194994761</v>
      </c>
      <c r="F524" s="304">
        <f t="shared" si="500"/>
        <v>0.99650744496213717</v>
      </c>
      <c r="G524" s="304">
        <f t="shared" si="500"/>
        <v>0.99758976587946724</v>
      </c>
      <c r="H524" s="304">
        <f t="shared" si="500"/>
        <v>1</v>
      </c>
      <c r="I524" s="304">
        <f t="shared" si="500"/>
        <v>0.98901192731249243</v>
      </c>
      <c r="J524" s="304">
        <f t="shared" si="500"/>
        <v>0.95011437112277985</v>
      </c>
      <c r="K524" s="304">
        <f t="shared" si="500"/>
        <v>0.42394158070671278</v>
      </c>
      <c r="L524" s="304">
        <f t="shared" si="500"/>
        <v>0.92921810731393095</v>
      </c>
      <c r="M524" s="304">
        <f t="shared" si="500"/>
        <v>0.64699981242833227</v>
      </c>
      <c r="N524" s="304">
        <f t="shared" si="500"/>
        <v>0.68055322165219956</v>
      </c>
      <c r="O524" s="304">
        <f t="shared" si="500"/>
        <v>0.50144241427430347</v>
      </c>
      <c r="P524" s="304">
        <f t="shared" si="500"/>
        <v>0.93651572938865635</v>
      </c>
      <c r="Q524" s="304" t="str">
        <f t="shared" si="500"/>
        <v>-</v>
      </c>
      <c r="R524" s="304" t="str">
        <f t="shared" si="500"/>
        <v>-</v>
      </c>
      <c r="S524" s="304">
        <f t="shared" si="500"/>
        <v>0.11277707264827883</v>
      </c>
      <c r="T524" s="304">
        <f t="shared" si="500"/>
        <v>0.59520399267938862</v>
      </c>
      <c r="U524" s="304">
        <f t="shared" si="500"/>
        <v>0.15340295089390482</v>
      </c>
      <c r="V524" s="304">
        <f t="shared" si="500"/>
        <v>0</v>
      </c>
      <c r="W524" s="304">
        <f t="shared" si="500"/>
        <v>4.1161155228659138E-2</v>
      </c>
      <c r="X524" s="304" t="str">
        <f t="shared" si="500"/>
        <v>-</v>
      </c>
      <c r="Y524" s="304">
        <f t="shared" si="500"/>
        <v>0.78704906242107797</v>
      </c>
      <c r="Z524" s="304">
        <f t="shared" si="500"/>
        <v>0.78835584866858144</v>
      </c>
      <c r="AA524" s="304">
        <f t="shared" si="500"/>
        <v>0.84303477293851325</v>
      </c>
      <c r="AB524" s="304">
        <f t="shared" si="500"/>
        <v>0.71710094153711412</v>
      </c>
      <c r="AC524" s="304">
        <f t="shared" si="500"/>
        <v>0.65627768028887334</v>
      </c>
      <c r="AD524" s="304">
        <f t="shared" si="500"/>
        <v>0.39507636971930726</v>
      </c>
      <c r="AE524" s="304">
        <f t="shared" si="500"/>
        <v>0.66329896371825003</v>
      </c>
      <c r="AF524" s="304">
        <f t="shared" si="500"/>
        <v>0.22352941176470575</v>
      </c>
      <c r="AG524" s="304">
        <f t="shared" si="500"/>
        <v>0.36068541387690312</v>
      </c>
      <c r="AH524" s="304" t="str">
        <f t="shared" si="500"/>
        <v>-</v>
      </c>
      <c r="AI524" s="304">
        <f t="shared" si="500"/>
        <v>1</v>
      </c>
      <c r="AJ524" s="304">
        <f t="shared" si="500"/>
        <v>0</v>
      </c>
      <c r="AK524" s="304">
        <f t="shared" si="500"/>
        <v>0.79078085982317603</v>
      </c>
      <c r="AL524" s="304">
        <f t="shared" si="500"/>
        <v>0.45879258517034049</v>
      </c>
      <c r="AM524" s="304">
        <f t="shared" si="500"/>
        <v>0.87500000000000044</v>
      </c>
      <c r="AN524" s="304">
        <f t="shared" si="500"/>
        <v>0.9123821037487011</v>
      </c>
      <c r="AO524" s="304">
        <f t="shared" si="500"/>
        <v>0</v>
      </c>
      <c r="AP524" s="304">
        <f t="shared" si="500"/>
        <v>0</v>
      </c>
      <c r="AQ524" s="304">
        <f t="shared" si="500"/>
        <v>7.0930530402788725E-2</v>
      </c>
      <c r="AR524" s="304">
        <f t="shared" si="500"/>
        <v>1</v>
      </c>
      <c r="AS524" s="304">
        <f t="shared" si="500"/>
        <v>0.46324325719942649</v>
      </c>
      <c r="AT524" s="304">
        <f t="shared" si="500"/>
        <v>0.14783330853045887</v>
      </c>
    </row>
    <row r="525" spans="1:46" ht="15" thickBot="1">
      <c r="A525" s="329" t="str">
        <f t="shared" ref="A525:B525" si="501">A307</f>
        <v>Jesenice</v>
      </c>
      <c r="B525" s="330">
        <f t="shared" si="501"/>
        <v>41</v>
      </c>
      <c r="C525" s="303">
        <f>IFERROR(IF('Data &amp; Normalization'!C307="-","-",IF(C$9=1,IF('Data &amp; Normalization'!C307&lt;C$10,0,IF('Data &amp; Normalization'!C307&gt;C$11,1,('Data &amp; Normalization'!C307-C$10)/(C$11-C$10))),IF('Data &amp; Normalization'!C307&lt;C$10,1,IF('Data &amp; Normalization'!C307&gt;C$11,0,IFERROR(1-('Data &amp; Normalization'!C307-C$10)/(C$11-C$10),"-"))))),"-")</f>
        <v>0.93612735198727448</v>
      </c>
      <c r="D525" s="304">
        <f t="shared" ref="D525:AT525" si="502">IFERROR(IF(D307="-","-",IF(D$9=1,IF(D307&lt;D$10,0,IF(D307&gt;D$11,1,(D307-D$10)/(D$11-D$10))),IF(D307&lt;D$10,1,IF(D307&gt;D$11,0,IFERROR(1-(D307-D$10)/(D$11-D$10),"-"))))),"-")</f>
        <v>0</v>
      </c>
      <c r="E525" s="304">
        <f t="shared" si="502"/>
        <v>0.39025026068821678</v>
      </c>
      <c r="F525" s="304">
        <f t="shared" si="502"/>
        <v>1</v>
      </c>
      <c r="G525" s="304">
        <f t="shared" si="502"/>
        <v>0.97871205956837681</v>
      </c>
      <c r="H525" s="304">
        <f t="shared" si="502"/>
        <v>1</v>
      </c>
      <c r="I525" s="304">
        <f t="shared" si="502"/>
        <v>0.98768826811274846</v>
      </c>
      <c r="J525" s="304">
        <f t="shared" si="502"/>
        <v>0.98352190763476199</v>
      </c>
      <c r="K525" s="304">
        <f t="shared" si="502"/>
        <v>0.81509096759516408</v>
      </c>
      <c r="L525" s="304">
        <f t="shared" si="502"/>
        <v>1</v>
      </c>
      <c r="M525" s="304">
        <f t="shared" si="502"/>
        <v>0.84002521907688643</v>
      </c>
      <c r="N525" s="304">
        <f t="shared" si="502"/>
        <v>0.63051392570229425</v>
      </c>
      <c r="O525" s="304">
        <f t="shared" si="502"/>
        <v>0.43965724476116502</v>
      </c>
      <c r="P525" s="304">
        <f t="shared" si="502"/>
        <v>0.96698104296159881</v>
      </c>
      <c r="Q525" s="304" t="str">
        <f t="shared" si="502"/>
        <v>-</v>
      </c>
      <c r="R525" s="304" t="str">
        <f t="shared" si="502"/>
        <v>-</v>
      </c>
      <c r="S525" s="304">
        <f t="shared" si="502"/>
        <v>5.8132475057772096E-2</v>
      </c>
      <c r="T525" s="304">
        <f t="shared" si="502"/>
        <v>0.6214328615877045</v>
      </c>
      <c r="U525" s="304">
        <f t="shared" si="502"/>
        <v>0.77989199901282924</v>
      </c>
      <c r="V525" s="304">
        <f t="shared" si="502"/>
        <v>0.56402820148242538</v>
      </c>
      <c r="W525" s="304">
        <f t="shared" si="502"/>
        <v>0.83901053888855281</v>
      </c>
      <c r="X525" s="304" t="str">
        <f t="shared" si="502"/>
        <v>-</v>
      </c>
      <c r="Y525" s="304">
        <f t="shared" si="502"/>
        <v>0.55886445146623509</v>
      </c>
      <c r="Z525" s="304">
        <f t="shared" si="502"/>
        <v>0</v>
      </c>
      <c r="AA525" s="304">
        <f t="shared" si="502"/>
        <v>0.61597414147444307</v>
      </c>
      <c r="AB525" s="304">
        <f t="shared" si="502"/>
        <v>0.43792423910663469</v>
      </c>
      <c r="AC525" s="304">
        <f t="shared" si="502"/>
        <v>0.49369545775633705</v>
      </c>
      <c r="AD525" s="304">
        <f t="shared" si="502"/>
        <v>0.58359472476379581</v>
      </c>
      <c r="AE525" s="304">
        <f t="shared" si="502"/>
        <v>0.15414343393647284</v>
      </c>
      <c r="AF525" s="304">
        <f t="shared" si="502"/>
        <v>1</v>
      </c>
      <c r="AG525" s="304">
        <f t="shared" si="502"/>
        <v>0.12345219792028284</v>
      </c>
      <c r="AH525" s="304" t="str">
        <f t="shared" si="502"/>
        <v>-</v>
      </c>
      <c r="AI525" s="304">
        <f t="shared" si="502"/>
        <v>0.96878339809236058</v>
      </c>
      <c r="AJ525" s="304">
        <f t="shared" si="502"/>
        <v>0.23652803474517456</v>
      </c>
      <c r="AK525" s="304">
        <f t="shared" si="502"/>
        <v>0.63099817776877898</v>
      </c>
      <c r="AL525" s="304">
        <f t="shared" si="502"/>
        <v>0.41025801603206413</v>
      </c>
      <c r="AM525" s="304">
        <f t="shared" si="502"/>
        <v>1</v>
      </c>
      <c r="AN525" s="304">
        <f t="shared" si="502"/>
        <v>0.57567840300535544</v>
      </c>
      <c r="AO525" s="304">
        <f t="shared" si="502"/>
        <v>0.16900966325740049</v>
      </c>
      <c r="AP525" s="304">
        <f t="shared" si="502"/>
        <v>0.39819744691769848</v>
      </c>
      <c r="AQ525" s="304">
        <f t="shared" si="502"/>
        <v>0</v>
      </c>
      <c r="AR525" s="304">
        <f t="shared" si="502"/>
        <v>0.74999999999999922</v>
      </c>
      <c r="AS525" s="304">
        <f t="shared" si="502"/>
        <v>0.82348246924406221</v>
      </c>
      <c r="AT525" s="304">
        <f t="shared" si="502"/>
        <v>0.72299688148635122</v>
      </c>
    </row>
    <row r="526" spans="1:46" ht="15" thickBot="1">
      <c r="A526" s="329" t="str">
        <f t="shared" ref="A526:B526" si="503">A308</f>
        <v>Jezersko</v>
      </c>
      <c r="B526" s="330">
        <f t="shared" si="503"/>
        <v>163</v>
      </c>
      <c r="C526" s="303">
        <f>IFERROR(IF('Data &amp; Normalization'!C308="-","-",IF(C$9=1,IF('Data &amp; Normalization'!C308&lt;C$10,0,IF('Data &amp; Normalization'!C308&gt;C$11,1,('Data &amp; Normalization'!C308-C$10)/(C$11-C$10))),IF('Data &amp; Normalization'!C308&lt;C$10,1,IF('Data &amp; Normalization'!C308&gt;C$11,0,IFERROR(1-('Data &amp; Normalization'!C308-C$10)/(C$11-C$10),"-"))))),"-")</f>
        <v>0.87749517756211282</v>
      </c>
      <c r="D526" s="304">
        <f t="shared" ref="D526:AT526" si="504">IFERROR(IF(D308="-","-",IF(D$9=1,IF(D308&lt;D$10,0,IF(D308&gt;D$11,1,(D308-D$10)/(D$11-D$10))),IF(D308&lt;D$10,1,IF(D308&gt;D$11,0,IFERROR(1-(D308-D$10)/(D$11-D$10),"-"))))),"-")</f>
        <v>0.44278066764304835</v>
      </c>
      <c r="E526" s="304">
        <f t="shared" si="504"/>
        <v>0.39025026068821678</v>
      </c>
      <c r="F526" s="304">
        <f t="shared" si="504"/>
        <v>0</v>
      </c>
      <c r="G526" s="304">
        <f t="shared" si="504"/>
        <v>0</v>
      </c>
      <c r="H526" s="304">
        <f t="shared" si="504"/>
        <v>0</v>
      </c>
      <c r="I526" s="304">
        <f t="shared" si="504"/>
        <v>0.91662839648702199</v>
      </c>
      <c r="J526" s="304">
        <f t="shared" si="504"/>
        <v>0.99103237738160921</v>
      </c>
      <c r="K526" s="304">
        <f t="shared" si="504"/>
        <v>0.61844028029127673</v>
      </c>
      <c r="L526" s="304">
        <f t="shared" si="504"/>
        <v>0.38100884440623295</v>
      </c>
      <c r="M526" s="304">
        <f t="shared" si="504"/>
        <v>0.221914818215835</v>
      </c>
      <c r="N526" s="304">
        <f t="shared" si="504"/>
        <v>0.28375190905312347</v>
      </c>
      <c r="O526" s="304">
        <f t="shared" si="504"/>
        <v>6.793114302378081E-2</v>
      </c>
      <c r="P526" s="304">
        <f t="shared" si="504"/>
        <v>0.79784327790806109</v>
      </c>
      <c r="Q526" s="304" t="str">
        <f t="shared" si="504"/>
        <v>-</v>
      </c>
      <c r="R526" s="304" t="str">
        <f t="shared" si="504"/>
        <v>-</v>
      </c>
      <c r="S526" s="304">
        <f t="shared" si="504"/>
        <v>0.48446780788303923</v>
      </c>
      <c r="T526" s="304">
        <f t="shared" si="504"/>
        <v>0.59165255500862046</v>
      </c>
      <c r="U526" s="304">
        <f t="shared" si="504"/>
        <v>1</v>
      </c>
      <c r="V526" s="304">
        <f t="shared" si="504"/>
        <v>1</v>
      </c>
      <c r="W526" s="304">
        <f t="shared" si="504"/>
        <v>0.99864787028348556</v>
      </c>
      <c r="X526" s="304" t="str">
        <f t="shared" si="504"/>
        <v>-</v>
      </c>
      <c r="Y526" s="304">
        <f t="shared" si="504"/>
        <v>0</v>
      </c>
      <c r="Z526" s="304">
        <f t="shared" si="504"/>
        <v>0.51888097010956258</v>
      </c>
      <c r="AA526" s="304">
        <f t="shared" si="504"/>
        <v>0.12115579428952472</v>
      </c>
      <c r="AB526" s="304">
        <f t="shared" si="504"/>
        <v>0.81563389533610686</v>
      </c>
      <c r="AC526" s="304">
        <f t="shared" si="504"/>
        <v>0.84556803296498706</v>
      </c>
      <c r="AD526" s="304">
        <f t="shared" si="504"/>
        <v>1</v>
      </c>
      <c r="AE526" s="304">
        <f t="shared" si="504"/>
        <v>0.71549119229294644</v>
      </c>
      <c r="AF526" s="304">
        <f t="shared" si="504"/>
        <v>1</v>
      </c>
      <c r="AG526" s="304">
        <f t="shared" si="504"/>
        <v>0.86160293607102123</v>
      </c>
      <c r="AH526" s="304" t="str">
        <f t="shared" si="504"/>
        <v>-</v>
      </c>
      <c r="AI526" s="304">
        <f t="shared" si="504"/>
        <v>0</v>
      </c>
      <c r="AJ526" s="304">
        <f t="shared" si="504"/>
        <v>0.59230996186008378</v>
      </c>
      <c r="AK526" s="304">
        <f t="shared" si="504"/>
        <v>0.52233920496726705</v>
      </c>
      <c r="AL526" s="304">
        <f t="shared" si="504"/>
        <v>1</v>
      </c>
      <c r="AM526" s="304">
        <f t="shared" si="504"/>
        <v>1</v>
      </c>
      <c r="AN526" s="304">
        <f t="shared" si="504"/>
        <v>0.75452102150107914</v>
      </c>
      <c r="AO526" s="304">
        <f t="shared" si="504"/>
        <v>0.16900966325740049</v>
      </c>
      <c r="AP526" s="304">
        <f t="shared" si="504"/>
        <v>0.34559625376868308</v>
      </c>
      <c r="AQ526" s="304">
        <f t="shared" si="504"/>
        <v>0.92210584795476258</v>
      </c>
      <c r="AR526" s="304">
        <f t="shared" si="504"/>
        <v>0.74999999999999922</v>
      </c>
      <c r="AS526" s="304">
        <f t="shared" si="504"/>
        <v>0.80521537108679686</v>
      </c>
      <c r="AT526" s="304">
        <f t="shared" si="504"/>
        <v>0.91944799390690968</v>
      </c>
    </row>
    <row r="527" spans="1:46" ht="15" thickBot="1">
      <c r="A527" s="329" t="str">
        <f t="shared" ref="A527:B527" si="505">A309</f>
        <v>Juršinci</v>
      </c>
      <c r="B527" s="330">
        <f t="shared" si="505"/>
        <v>42</v>
      </c>
      <c r="C527" s="303">
        <f>IFERROR(IF('Data &amp; Normalization'!C309="-","-",IF(C$9=1,IF('Data &amp; Normalization'!C309&lt;C$10,0,IF('Data &amp; Normalization'!C309&gt;C$11,1,('Data &amp; Normalization'!C309-C$10)/(C$11-C$10))),IF('Data &amp; Normalization'!C309&lt;C$10,1,IF('Data &amp; Normalization'!C309&gt;C$11,0,IFERROR(1-('Data &amp; Normalization'!C309-C$10)/(C$11-C$10),"-"))))),"-")</f>
        <v>0.77424919545941451</v>
      </c>
      <c r="D527" s="304">
        <f t="shared" ref="D527:AT527" si="506">IFERROR(IF(D309="-","-",IF(D$9=1,IF(D309&lt;D$10,0,IF(D309&gt;D$11,1,(D309-D$10)/(D$11-D$10))),IF(D309&lt;D$10,1,IF(D309&gt;D$11,0,IFERROR(1-(D309-D$10)/(D$11-D$10),"-"))))),"-")</f>
        <v>0.43520529266198688</v>
      </c>
      <c r="E527" s="304">
        <f t="shared" si="506"/>
        <v>0.86757038581856083</v>
      </c>
      <c r="F527" s="304">
        <f t="shared" si="506"/>
        <v>2.5270152540740392E-3</v>
      </c>
      <c r="G527" s="304">
        <f t="shared" si="506"/>
        <v>0.85763393249281239</v>
      </c>
      <c r="H527" s="304">
        <f t="shared" si="506"/>
        <v>0.5</v>
      </c>
      <c r="I527" s="304">
        <f t="shared" si="506"/>
        <v>0.81160495160709623</v>
      </c>
      <c r="J527" s="304">
        <f t="shared" si="506"/>
        <v>0</v>
      </c>
      <c r="K527" s="304">
        <f t="shared" si="506"/>
        <v>5.4312071011495718E-3</v>
      </c>
      <c r="L527" s="304">
        <f t="shared" si="506"/>
        <v>0.91863027062617142</v>
      </c>
      <c r="M527" s="304">
        <f t="shared" si="506"/>
        <v>9.5956103635240625E-2</v>
      </c>
      <c r="N527" s="304">
        <f t="shared" si="506"/>
        <v>3.3152056859708907E-2</v>
      </c>
      <c r="O527" s="304">
        <f t="shared" si="506"/>
        <v>2.436301726124273E-2</v>
      </c>
      <c r="P527" s="304">
        <f t="shared" si="506"/>
        <v>0.26370934405140911</v>
      </c>
      <c r="Q527" s="304" t="str">
        <f t="shared" si="506"/>
        <v>-</v>
      </c>
      <c r="R527" s="304" t="str">
        <f t="shared" si="506"/>
        <v>-</v>
      </c>
      <c r="S527" s="304">
        <f t="shared" si="506"/>
        <v>0</v>
      </c>
      <c r="T527" s="304">
        <f t="shared" si="506"/>
        <v>0.42112767764358144</v>
      </c>
      <c r="U527" s="304">
        <f t="shared" si="506"/>
        <v>0.17486516158496815</v>
      </c>
      <c r="V527" s="304">
        <f t="shared" si="506"/>
        <v>0.45254831996463563</v>
      </c>
      <c r="W527" s="304">
        <f t="shared" si="506"/>
        <v>4.7310642287805682E-2</v>
      </c>
      <c r="X527" s="304" t="str">
        <f t="shared" si="506"/>
        <v>-</v>
      </c>
      <c r="Y527" s="304">
        <f t="shared" si="506"/>
        <v>0.34210423618613595</v>
      </c>
      <c r="Z527" s="304">
        <f t="shared" si="506"/>
        <v>0.98337056341523954</v>
      </c>
      <c r="AA527" s="304">
        <f t="shared" si="506"/>
        <v>0.823497464216283</v>
      </c>
      <c r="AB527" s="304">
        <f t="shared" si="506"/>
        <v>0.74447120648127885</v>
      </c>
      <c r="AC527" s="304">
        <f t="shared" si="506"/>
        <v>0.15580006779756139</v>
      </c>
      <c r="AD527" s="304">
        <f t="shared" si="506"/>
        <v>0.56888500949025156</v>
      </c>
      <c r="AE527" s="304">
        <f t="shared" si="506"/>
        <v>6.0306148971771736E-2</v>
      </c>
      <c r="AF527" s="304">
        <f t="shared" si="506"/>
        <v>0.14117647058823524</v>
      </c>
      <c r="AG527" s="304">
        <f t="shared" si="506"/>
        <v>0.89549339549339546</v>
      </c>
      <c r="AH527" s="304" t="str">
        <f t="shared" si="506"/>
        <v>-</v>
      </c>
      <c r="AI527" s="304">
        <f t="shared" si="506"/>
        <v>1</v>
      </c>
      <c r="AJ527" s="304">
        <f t="shared" si="506"/>
        <v>4.8815004533810144E-2</v>
      </c>
      <c r="AK527" s="304">
        <f t="shared" si="506"/>
        <v>0.66541810083012742</v>
      </c>
      <c r="AL527" s="304">
        <f t="shared" si="506"/>
        <v>0.49949899799599207</v>
      </c>
      <c r="AM527" s="304">
        <f t="shared" si="506"/>
        <v>0.62500000000000011</v>
      </c>
      <c r="AN527" s="304">
        <f t="shared" si="506"/>
        <v>0.20550415634241873</v>
      </c>
      <c r="AO527" s="304">
        <f t="shared" si="506"/>
        <v>0.2848119757349028</v>
      </c>
      <c r="AP527" s="304">
        <f t="shared" si="506"/>
        <v>0.67820257874142054</v>
      </c>
      <c r="AQ527" s="304">
        <f t="shared" si="506"/>
        <v>0.25644532266320275</v>
      </c>
      <c r="AR527" s="304">
        <f t="shared" si="506"/>
        <v>0</v>
      </c>
      <c r="AS527" s="304">
        <f t="shared" si="506"/>
        <v>0.38795575320496911</v>
      </c>
      <c r="AT527" s="304">
        <f t="shared" si="506"/>
        <v>0.21429052166525109</v>
      </c>
    </row>
    <row r="528" spans="1:46" ht="15" thickBot="1">
      <c r="A528" s="329" t="str">
        <f t="shared" ref="A528:B528" si="507">A310</f>
        <v>Kamnik</v>
      </c>
      <c r="B528" s="330">
        <f t="shared" si="507"/>
        <v>43</v>
      </c>
      <c r="C528" s="303">
        <f>IFERROR(IF('Data &amp; Normalization'!C310="-","-",IF(C$9=1,IF('Data &amp; Normalization'!C310&lt;C$10,0,IF('Data &amp; Normalization'!C310&gt;C$11,1,('Data &amp; Normalization'!C310-C$10)/(C$11-C$10))),IF('Data &amp; Normalization'!C310&lt;C$10,1,IF('Data &amp; Normalization'!C310&gt;C$11,0,IFERROR(1-('Data &amp; Normalization'!C310-C$10)/(C$11-C$10),"-"))))),"-")</f>
        <v>0.92514248302799873</v>
      </c>
      <c r="D528" s="304">
        <f t="shared" ref="D528:AT528" si="508">IFERROR(IF(D310="-","-",IF(D$9=1,IF(D310&lt;D$10,0,IF(D310&gt;D$11,1,(D310-D$10)/(D$11-D$10))),IF(D310&lt;D$10,1,IF(D310&gt;D$11,0,IFERROR(1-(D310-D$10)/(D$11-D$10),"-"))))),"-")</f>
        <v>0.425104792687238</v>
      </c>
      <c r="E528" s="304">
        <f t="shared" si="508"/>
        <v>1</v>
      </c>
      <c r="F528" s="304">
        <f t="shared" si="508"/>
        <v>0.84144724275753935</v>
      </c>
      <c r="G528" s="304">
        <f t="shared" si="508"/>
        <v>0.90861739339589986</v>
      </c>
      <c r="H528" s="304">
        <f t="shared" si="508"/>
        <v>0.79248125036057804</v>
      </c>
      <c r="I528" s="304">
        <f t="shared" si="508"/>
        <v>0.8596440015432425</v>
      </c>
      <c r="J528" s="304">
        <f t="shared" si="508"/>
        <v>0.98459789669423092</v>
      </c>
      <c r="K528" s="304">
        <f t="shared" si="508"/>
        <v>0.64621116943111701</v>
      </c>
      <c r="L528" s="304">
        <f t="shared" si="508"/>
        <v>0.93123568937676793</v>
      </c>
      <c r="M528" s="304">
        <f t="shared" si="508"/>
        <v>0.66805620743558713</v>
      </c>
      <c r="N528" s="304">
        <f t="shared" si="508"/>
        <v>0.52860010188902062</v>
      </c>
      <c r="O528" s="304">
        <f t="shared" si="508"/>
        <v>0.38707147933028102</v>
      </c>
      <c r="P528" s="304">
        <f t="shared" si="508"/>
        <v>0.78518183342707726</v>
      </c>
      <c r="Q528" s="304" t="str">
        <f t="shared" si="508"/>
        <v>-</v>
      </c>
      <c r="R528" s="304" t="str">
        <f t="shared" si="508"/>
        <v>-</v>
      </c>
      <c r="S528" s="304">
        <f t="shared" si="508"/>
        <v>0.1649141598181284</v>
      </c>
      <c r="T528" s="304">
        <f t="shared" si="508"/>
        <v>0.63767664559845183</v>
      </c>
      <c r="U528" s="304">
        <f t="shared" si="508"/>
        <v>0.76320890131130281</v>
      </c>
      <c r="V528" s="304">
        <f t="shared" si="508"/>
        <v>0.70218207019181733</v>
      </c>
      <c r="W528" s="304">
        <f t="shared" si="508"/>
        <v>0.3934497601668811</v>
      </c>
      <c r="X528" s="304" t="str">
        <f t="shared" si="508"/>
        <v>-</v>
      </c>
      <c r="Y528" s="304">
        <f t="shared" si="508"/>
        <v>0.75409018640367498</v>
      </c>
      <c r="Z528" s="304">
        <f t="shared" si="508"/>
        <v>0.72098712902882656</v>
      </c>
      <c r="AA528" s="304">
        <f t="shared" si="508"/>
        <v>0.88600529559507024</v>
      </c>
      <c r="AB528" s="304">
        <f t="shared" si="508"/>
        <v>0.25728049047514789</v>
      </c>
      <c r="AC528" s="304">
        <f t="shared" si="508"/>
        <v>0.67415784004333001</v>
      </c>
      <c r="AD528" s="304">
        <f t="shared" si="508"/>
        <v>0.65136809692687059</v>
      </c>
      <c r="AE528" s="304">
        <f t="shared" si="508"/>
        <v>0.63881718571503965</v>
      </c>
      <c r="AF528" s="304">
        <f t="shared" si="508"/>
        <v>0.92941176470588216</v>
      </c>
      <c r="AG528" s="304">
        <f t="shared" si="508"/>
        <v>0.22099059333101889</v>
      </c>
      <c r="AH528" s="304" t="str">
        <f t="shared" si="508"/>
        <v>-</v>
      </c>
      <c r="AI528" s="304">
        <f t="shared" si="508"/>
        <v>0.94929123589856423</v>
      </c>
      <c r="AJ528" s="304">
        <f t="shared" si="508"/>
        <v>0.38549369236700559</v>
      </c>
      <c r="AK528" s="304">
        <f t="shared" si="508"/>
        <v>0.50259836674090552</v>
      </c>
      <c r="AL528" s="304">
        <f t="shared" si="508"/>
        <v>0.80166583166332672</v>
      </c>
      <c r="AM528" s="304">
        <f t="shared" si="508"/>
        <v>0.87500000000000044</v>
      </c>
      <c r="AN528" s="304">
        <f t="shared" si="508"/>
        <v>0.64561685716569395</v>
      </c>
      <c r="AO528" s="304">
        <f t="shared" si="508"/>
        <v>1</v>
      </c>
      <c r="AP528" s="304">
        <f t="shared" si="508"/>
        <v>0.34719994868176274</v>
      </c>
      <c r="AQ528" s="304">
        <f t="shared" si="508"/>
        <v>0.80090874226362196</v>
      </c>
      <c r="AR528" s="304">
        <f t="shared" si="508"/>
        <v>0.42857142857142855</v>
      </c>
      <c r="AS528" s="304">
        <f t="shared" si="508"/>
        <v>0.35542639345117422</v>
      </c>
      <c r="AT528" s="304">
        <f t="shared" si="508"/>
        <v>0.71102111430258308</v>
      </c>
    </row>
    <row r="529" spans="1:46" ht="15" thickBot="1">
      <c r="A529" s="329" t="str">
        <f t="shared" ref="A529:B529" si="509">A311</f>
        <v>Kanal</v>
      </c>
      <c r="B529" s="330">
        <f t="shared" si="509"/>
        <v>44</v>
      </c>
      <c r="C529" s="303">
        <f>IFERROR(IF('Data &amp; Normalization'!C311="-","-",IF(C$9=1,IF('Data &amp; Normalization'!C311&lt;C$10,0,IF('Data &amp; Normalization'!C311&gt;C$11,1,('Data &amp; Normalization'!C311-C$10)/(C$11-C$10))),IF('Data &amp; Normalization'!C311&lt;C$10,1,IF('Data &amp; Normalization'!C311&gt;C$11,0,IFERROR(1-('Data &amp; Normalization'!C311-C$10)/(C$11-C$10),"-"))))),"-")</f>
        <v>0.8017705036934355</v>
      </c>
      <c r="D529" s="304">
        <f t="shared" ref="D529:AT529" si="510">IFERROR(IF(D311="-","-",IF(D$9=1,IF(D311&lt;D$10,0,IF(D311&gt;D$11,1,(D311-D$10)/(D$11-D$10))),IF(D311&lt;D$10,1,IF(D311&gt;D$11,0,IFERROR(1-(D311-D$10)/(D$11-D$10),"-"))))),"-")</f>
        <v>0.43015504267461241</v>
      </c>
      <c r="E529" s="304">
        <f t="shared" si="510"/>
        <v>0.88451511991657961</v>
      </c>
      <c r="F529" s="304">
        <f t="shared" si="510"/>
        <v>0</v>
      </c>
      <c r="G529" s="304">
        <f t="shared" si="510"/>
        <v>0.51582486075721634</v>
      </c>
      <c r="H529" s="304">
        <f t="shared" si="510"/>
        <v>0.79248125036057804</v>
      </c>
      <c r="I529" s="304">
        <f t="shared" si="510"/>
        <v>0.73062013650946755</v>
      </c>
      <c r="J529" s="304">
        <f t="shared" si="510"/>
        <v>0.72420611637351773</v>
      </c>
      <c r="K529" s="304">
        <f t="shared" si="510"/>
        <v>2.5618901420516847E-2</v>
      </c>
      <c r="L529" s="304">
        <f t="shared" si="510"/>
        <v>0.73851962399216564</v>
      </c>
      <c r="M529" s="304">
        <f t="shared" si="510"/>
        <v>0.60451127283919137</v>
      </c>
      <c r="N529" s="304">
        <f t="shared" si="510"/>
        <v>0.4449647047319919</v>
      </c>
      <c r="O529" s="304">
        <f t="shared" si="510"/>
        <v>8.6046976852256887E-2</v>
      </c>
      <c r="P529" s="304">
        <f t="shared" si="510"/>
        <v>0.58347320367598687</v>
      </c>
      <c r="Q529" s="304" t="str">
        <f t="shared" si="510"/>
        <v>-</v>
      </c>
      <c r="R529" s="304" t="str">
        <f t="shared" si="510"/>
        <v>-</v>
      </c>
      <c r="S529" s="304">
        <f t="shared" si="510"/>
        <v>0.34800572172593885</v>
      </c>
      <c r="T529" s="304">
        <f t="shared" si="510"/>
        <v>0.72601824578379037</v>
      </c>
      <c r="U529" s="304">
        <f t="shared" si="510"/>
        <v>0.91001175040119253</v>
      </c>
      <c r="V529" s="304">
        <f t="shared" si="510"/>
        <v>0.39596041039738483</v>
      </c>
      <c r="W529" s="304">
        <f t="shared" si="510"/>
        <v>0.1402617913464464</v>
      </c>
      <c r="X529" s="304" t="str">
        <f t="shared" si="510"/>
        <v>-</v>
      </c>
      <c r="Y529" s="304">
        <f t="shared" si="510"/>
        <v>0.54750071629949859</v>
      </c>
      <c r="Z529" s="304">
        <f t="shared" si="510"/>
        <v>0.71389568485622101</v>
      </c>
      <c r="AA529" s="304">
        <f t="shared" si="510"/>
        <v>0.46234547569856554</v>
      </c>
      <c r="AB529" s="304">
        <f t="shared" si="510"/>
        <v>0.1368513247208234</v>
      </c>
      <c r="AC529" s="304">
        <f t="shared" si="510"/>
        <v>0.45451970965624083</v>
      </c>
      <c r="AD529" s="304">
        <f t="shared" si="510"/>
        <v>0.49982204292402466</v>
      </c>
      <c r="AE529" s="304">
        <f t="shared" si="510"/>
        <v>0.42809597780920428</v>
      </c>
      <c r="AF529" s="304">
        <f t="shared" si="510"/>
        <v>0.7411764705882351</v>
      </c>
      <c r="AG529" s="304">
        <f t="shared" si="510"/>
        <v>0.33588751673858042</v>
      </c>
      <c r="AH529" s="304" t="str">
        <f t="shared" si="510"/>
        <v>-</v>
      </c>
      <c r="AI529" s="304">
        <f t="shared" si="510"/>
        <v>0.99946080127275994</v>
      </c>
      <c r="AJ529" s="304">
        <f t="shared" si="510"/>
        <v>0.127904752165027</v>
      </c>
      <c r="AK529" s="304">
        <f t="shared" si="510"/>
        <v>0.70034419923061331</v>
      </c>
      <c r="AL529" s="304">
        <f t="shared" si="510"/>
        <v>0.38364228456913829</v>
      </c>
      <c r="AM529" s="304">
        <f t="shared" si="510"/>
        <v>1</v>
      </c>
      <c r="AN529" s="304">
        <f t="shared" si="510"/>
        <v>0.8664225481576211</v>
      </c>
      <c r="AO529" s="304">
        <f t="shared" si="510"/>
        <v>0.24199749691385825</v>
      </c>
      <c r="AP529" s="304">
        <f t="shared" si="510"/>
        <v>0.42962986721406143</v>
      </c>
      <c r="AQ529" s="304">
        <f t="shared" si="510"/>
        <v>0.42678432351502243</v>
      </c>
      <c r="AR529" s="304">
        <f t="shared" si="510"/>
        <v>0.35714285714285715</v>
      </c>
      <c r="AS529" s="304">
        <f t="shared" si="510"/>
        <v>0.46371440076638504</v>
      </c>
      <c r="AT529" s="304">
        <f t="shared" si="510"/>
        <v>0.96514852767612469</v>
      </c>
    </row>
    <row r="530" spans="1:46" ht="15" thickBot="1">
      <c r="A530" s="329" t="str">
        <f t="shared" ref="A530:B530" si="511">A312</f>
        <v>Kidričevo</v>
      </c>
      <c r="B530" s="330">
        <f t="shared" si="511"/>
        <v>45</v>
      </c>
      <c r="C530" s="303">
        <f>IFERROR(IF('Data &amp; Normalization'!C312="-","-",IF(C$9=1,IF('Data &amp; Normalization'!C312&lt;C$10,0,IF('Data &amp; Normalization'!C312&gt;C$11,1,('Data &amp; Normalization'!C312-C$10)/(C$11-C$10))),IF('Data &amp; Normalization'!C312&lt;C$10,1,IF('Data &amp; Normalization'!C312&gt;C$11,0,IFERROR(1-('Data &amp; Normalization'!C312-C$10)/(C$11-C$10),"-"))))),"-")</f>
        <v>0.92607192813380024</v>
      </c>
      <c r="D530" s="304">
        <f t="shared" ref="D530:AT530" si="512">IFERROR(IF(D312="-","-",IF(D$9=1,IF(D312&lt;D$10,0,IF(D312&gt;D$11,1,(D312-D$10)/(D$11-D$10))),IF(D312&lt;D$10,1,IF(D312&gt;D$11,0,IFERROR(1-(D312-D$10)/(D$11-D$10),"-"))))),"-")</f>
        <v>0.54126054239684851</v>
      </c>
      <c r="E530" s="304">
        <f t="shared" si="512"/>
        <v>0.86757038581856083</v>
      </c>
      <c r="F530" s="304">
        <f t="shared" si="512"/>
        <v>4.7190095464337166E-3</v>
      </c>
      <c r="G530" s="304">
        <f t="shared" si="512"/>
        <v>0.99778451795198753</v>
      </c>
      <c r="H530" s="304">
        <f t="shared" si="512"/>
        <v>0.5</v>
      </c>
      <c r="I530" s="304">
        <f t="shared" si="512"/>
        <v>0.93425658499196673</v>
      </c>
      <c r="J530" s="304">
        <f t="shared" si="512"/>
        <v>1</v>
      </c>
      <c r="K530" s="304">
        <f t="shared" si="512"/>
        <v>0.83415143025202865</v>
      </c>
      <c r="L530" s="304">
        <f t="shared" si="512"/>
        <v>0.99801207176043749</v>
      </c>
      <c r="M530" s="304">
        <f t="shared" si="512"/>
        <v>0.64699981242833227</v>
      </c>
      <c r="N530" s="304">
        <f t="shared" si="512"/>
        <v>0.94924822887588234</v>
      </c>
      <c r="O530" s="304">
        <f t="shared" si="512"/>
        <v>0.15631092380194092</v>
      </c>
      <c r="P530" s="304">
        <f t="shared" si="512"/>
        <v>0.74416435961084737</v>
      </c>
      <c r="Q530" s="304" t="str">
        <f t="shared" si="512"/>
        <v>-</v>
      </c>
      <c r="R530" s="304" t="str">
        <f t="shared" si="512"/>
        <v>-</v>
      </c>
      <c r="S530" s="304">
        <f t="shared" si="512"/>
        <v>0.14205189687812678</v>
      </c>
      <c r="T530" s="304">
        <f t="shared" si="512"/>
        <v>0.42112767764358144</v>
      </c>
      <c r="U530" s="304">
        <f t="shared" si="512"/>
        <v>3.1342569392517818E-2</v>
      </c>
      <c r="V530" s="304">
        <f t="shared" si="512"/>
        <v>0.90694511712885217</v>
      </c>
      <c r="W530" s="304">
        <f t="shared" si="512"/>
        <v>0.34808682354183706</v>
      </c>
      <c r="X530" s="304" t="str">
        <f t="shared" si="512"/>
        <v>-</v>
      </c>
      <c r="Y530" s="304">
        <f t="shared" si="512"/>
        <v>0.46908689961514916</v>
      </c>
      <c r="Z530" s="304">
        <f t="shared" si="512"/>
        <v>0.37350636457114494</v>
      </c>
      <c r="AA530" s="304">
        <f t="shared" si="512"/>
        <v>3.5758414644381009E-2</v>
      </c>
      <c r="AB530" s="304">
        <f t="shared" si="512"/>
        <v>0.70067878257061533</v>
      </c>
      <c r="AC530" s="304">
        <f t="shared" si="512"/>
        <v>0.50781082446829762</v>
      </c>
      <c r="AD530" s="304">
        <f t="shared" si="512"/>
        <v>0.60272108580959238</v>
      </c>
      <c r="AE530" s="304">
        <f t="shared" si="512"/>
        <v>0.44101496531204343</v>
      </c>
      <c r="AF530" s="304">
        <f t="shared" si="512"/>
        <v>0.14117647058823524</v>
      </c>
      <c r="AG530" s="304">
        <f t="shared" si="512"/>
        <v>0.59130585726330387</v>
      </c>
      <c r="AH530" s="304" t="str">
        <f t="shared" si="512"/>
        <v>-</v>
      </c>
      <c r="AI530" s="304">
        <f t="shared" si="512"/>
        <v>0.99401424617385659</v>
      </c>
      <c r="AJ530" s="304">
        <f t="shared" si="512"/>
        <v>0.64142213086186195</v>
      </c>
      <c r="AK530" s="304">
        <f t="shared" si="512"/>
        <v>0.57396908955928982</v>
      </c>
      <c r="AL530" s="304">
        <f t="shared" si="512"/>
        <v>0.23960420841683372</v>
      </c>
      <c r="AM530" s="304">
        <f t="shared" si="512"/>
        <v>0.62500000000000011</v>
      </c>
      <c r="AN530" s="304">
        <f t="shared" si="512"/>
        <v>0.55369774598353483</v>
      </c>
      <c r="AO530" s="304">
        <f t="shared" si="512"/>
        <v>0.2848119757349028</v>
      </c>
      <c r="AP530" s="304">
        <f t="shared" si="512"/>
        <v>0.31256013855924053</v>
      </c>
      <c r="AQ530" s="304">
        <f t="shared" si="512"/>
        <v>0.6010976945267511</v>
      </c>
      <c r="AR530" s="304">
        <f t="shared" si="512"/>
        <v>0</v>
      </c>
      <c r="AS530" s="304">
        <f t="shared" si="512"/>
        <v>0.72339943675607332</v>
      </c>
      <c r="AT530" s="304">
        <f t="shared" si="512"/>
        <v>8.8566277763816217E-2</v>
      </c>
    </row>
    <row r="531" spans="1:46" ht="15" thickBot="1">
      <c r="A531" s="329" t="str">
        <f t="shared" ref="A531:B531" si="513">A313</f>
        <v>Kobarid</v>
      </c>
      <c r="B531" s="330">
        <f t="shared" si="513"/>
        <v>46</v>
      </c>
      <c r="C531" s="303">
        <f>IFERROR(IF('Data &amp; Normalization'!C313="-","-",IF(C$9=1,IF('Data &amp; Normalization'!C313&lt;C$10,0,IF('Data &amp; Normalization'!C313&gt;C$11,1,('Data &amp; Normalization'!C313-C$10)/(C$11-C$10))),IF('Data &amp; Normalization'!C313&lt;C$10,1,IF('Data &amp; Normalization'!C313&gt;C$11,0,IFERROR(1-('Data &amp; Normalization'!C313-C$10)/(C$11-C$10),"-"))))),"-")</f>
        <v>0.4482849723831106</v>
      </c>
      <c r="D531" s="304">
        <f t="shared" ref="D531:AT531" si="514">IFERROR(IF(D313="-","-",IF(D$9=1,IF(D313&lt;D$10,0,IF(D313&gt;D$11,1,(D313-D$10)/(D$11-D$10))),IF(D313&lt;D$10,1,IF(D313&gt;D$11,0,IFERROR(1-(D313-D$10)/(D$11-D$10),"-"))))),"-")</f>
        <v>0.54631079238422298</v>
      </c>
      <c r="E531" s="304">
        <f t="shared" si="514"/>
        <v>0.88451511991657961</v>
      </c>
      <c r="F531" s="304">
        <f t="shared" si="514"/>
        <v>0</v>
      </c>
      <c r="G531" s="304">
        <f t="shared" si="514"/>
        <v>7.3988016268962106E-2</v>
      </c>
      <c r="H531" s="304">
        <f t="shared" si="514"/>
        <v>0.5</v>
      </c>
      <c r="I531" s="304">
        <f t="shared" si="514"/>
        <v>0.27390309005183439</v>
      </c>
      <c r="J531" s="304">
        <f t="shared" si="514"/>
        <v>0.46080061232377534</v>
      </c>
      <c r="K531" s="304">
        <f t="shared" si="514"/>
        <v>0.4163583858862398</v>
      </c>
      <c r="L531" s="304">
        <f t="shared" si="514"/>
        <v>0.8436853782181315</v>
      </c>
      <c r="M531" s="304">
        <f t="shared" si="514"/>
        <v>0.72878730413217419</v>
      </c>
      <c r="N531" s="304">
        <f t="shared" si="514"/>
        <v>0.48015945954552691</v>
      </c>
      <c r="O531" s="304">
        <f t="shared" si="514"/>
        <v>0.19448037681759542</v>
      </c>
      <c r="P531" s="304">
        <f t="shared" si="514"/>
        <v>0.34838462135140341</v>
      </c>
      <c r="Q531" s="304" t="str">
        <f t="shared" si="514"/>
        <v>-</v>
      </c>
      <c r="R531" s="304" t="str">
        <f t="shared" si="514"/>
        <v>-</v>
      </c>
      <c r="S531" s="304">
        <f t="shared" si="514"/>
        <v>0.37719109613257712</v>
      </c>
      <c r="T531" s="304">
        <f t="shared" si="514"/>
        <v>0.77152058987820793</v>
      </c>
      <c r="U531" s="304">
        <f t="shared" si="514"/>
        <v>0.79662900856723029</v>
      </c>
      <c r="V531" s="304">
        <f t="shared" si="514"/>
        <v>0.3664032776724524</v>
      </c>
      <c r="W531" s="304">
        <f t="shared" si="514"/>
        <v>0.73690186496960375</v>
      </c>
      <c r="X531" s="304" t="str">
        <f t="shared" si="514"/>
        <v>-</v>
      </c>
      <c r="Y531" s="304">
        <f t="shared" si="514"/>
        <v>0.54816798188758087</v>
      </c>
      <c r="Z531" s="304">
        <f t="shared" si="514"/>
        <v>1</v>
      </c>
      <c r="AA531" s="304">
        <f t="shared" si="514"/>
        <v>0</v>
      </c>
      <c r="AB531" s="304">
        <f t="shared" si="514"/>
        <v>0.47624261002846513</v>
      </c>
      <c r="AC531" s="304">
        <f t="shared" si="514"/>
        <v>0.49773661372300476</v>
      </c>
      <c r="AD531" s="304">
        <f t="shared" si="514"/>
        <v>0.90893499844835157</v>
      </c>
      <c r="AE531" s="304">
        <f t="shared" si="514"/>
        <v>0.60056271746833312</v>
      </c>
      <c r="AF531" s="304">
        <f t="shared" si="514"/>
        <v>0.7411764705882351</v>
      </c>
      <c r="AG531" s="304">
        <f t="shared" si="514"/>
        <v>0.69876341152936883</v>
      </c>
      <c r="AH531" s="304" t="str">
        <f t="shared" si="514"/>
        <v>-</v>
      </c>
      <c r="AI531" s="304">
        <f t="shared" si="514"/>
        <v>0</v>
      </c>
      <c r="AJ531" s="304">
        <f t="shared" si="514"/>
        <v>0.39389964621868112</v>
      </c>
      <c r="AK531" s="304">
        <f t="shared" si="514"/>
        <v>0.64247148545589505</v>
      </c>
      <c r="AL531" s="304">
        <f t="shared" si="514"/>
        <v>0.50732715430861708</v>
      </c>
      <c r="AM531" s="304">
        <f t="shared" si="514"/>
        <v>1</v>
      </c>
      <c r="AN531" s="304">
        <f t="shared" si="514"/>
        <v>0.71705399248661195</v>
      </c>
      <c r="AO531" s="304">
        <f t="shared" si="514"/>
        <v>0.24199749691385825</v>
      </c>
      <c r="AP531" s="304">
        <f t="shared" si="514"/>
        <v>0.28946693181089234</v>
      </c>
      <c r="AQ531" s="304">
        <f t="shared" si="514"/>
        <v>0.94915062737809086</v>
      </c>
      <c r="AR531" s="304">
        <f t="shared" si="514"/>
        <v>0.35714285714285715</v>
      </c>
      <c r="AS531" s="304">
        <f t="shared" si="514"/>
        <v>0.68447654519564438</v>
      </c>
      <c r="AT531" s="304">
        <f t="shared" si="514"/>
        <v>0.72340959863203169</v>
      </c>
    </row>
    <row r="532" spans="1:46" ht="15" thickBot="1">
      <c r="A532" s="329" t="str">
        <f t="shared" ref="A532:B532" si="515">A314</f>
        <v>Kobilje</v>
      </c>
      <c r="B532" s="330">
        <f t="shared" si="515"/>
        <v>47</v>
      </c>
      <c r="C532" s="303">
        <f>IFERROR(IF('Data &amp; Normalization'!C314="-","-",IF(C$9=1,IF('Data &amp; Normalization'!C314&lt;C$10,0,IF('Data &amp; Normalization'!C314&gt;C$11,1,('Data &amp; Normalization'!C314-C$10)/(C$11-C$10))),IF('Data &amp; Normalization'!C314&lt;C$10,1,IF('Data &amp; Normalization'!C314&gt;C$11,0,IFERROR(1-('Data &amp; Normalization'!C314-C$10)/(C$11-C$10),"-"))))),"-")</f>
        <v>0.96192188116949484</v>
      </c>
      <c r="D532" s="304">
        <f t="shared" ref="D532:AT532" si="516">IFERROR(IF(D314="-","-",IF(D$9=1,IF(D314&lt;D$10,0,IF(D314&gt;D$11,1,(D314-D$10)/(D$11-D$10))),IF(D314&lt;D$10,1,IF(D314&gt;D$11,0,IFERROR(1-(D314-D$10)/(D$11-D$10),"-"))))),"-")</f>
        <v>0.50085854249785366</v>
      </c>
      <c r="E532" s="304">
        <f t="shared" si="516"/>
        <v>0.59306569343065696</v>
      </c>
      <c r="F532" s="304">
        <f t="shared" si="516"/>
        <v>0</v>
      </c>
      <c r="G532" s="304">
        <f t="shared" si="516"/>
        <v>1</v>
      </c>
      <c r="H532" s="304">
        <f t="shared" si="516"/>
        <v>0.5</v>
      </c>
      <c r="I532" s="304">
        <f t="shared" si="516"/>
        <v>0</v>
      </c>
      <c r="J532" s="304">
        <f t="shared" si="516"/>
        <v>1</v>
      </c>
      <c r="K532" s="304">
        <f t="shared" si="516"/>
        <v>0.9858153266614883</v>
      </c>
      <c r="L532" s="304">
        <f t="shared" si="516"/>
        <v>0.98837575294659596</v>
      </c>
      <c r="M532" s="304">
        <f t="shared" si="516"/>
        <v>0</v>
      </c>
      <c r="N532" s="304">
        <f t="shared" si="516"/>
        <v>0</v>
      </c>
      <c r="O532" s="304">
        <f t="shared" si="516"/>
        <v>7.0300425514088244E-2</v>
      </c>
      <c r="P532" s="304">
        <f t="shared" si="516"/>
        <v>0</v>
      </c>
      <c r="Q532" s="304" t="str">
        <f t="shared" si="516"/>
        <v>-</v>
      </c>
      <c r="R532" s="304" t="str">
        <f t="shared" si="516"/>
        <v>-</v>
      </c>
      <c r="S532" s="304">
        <f t="shared" si="516"/>
        <v>1</v>
      </c>
      <c r="T532" s="304">
        <f t="shared" si="516"/>
        <v>0.50632891336148145</v>
      </c>
      <c r="U532" s="304">
        <f t="shared" si="516"/>
        <v>0.47965943022557717</v>
      </c>
      <c r="V532" s="304">
        <f t="shared" si="516"/>
        <v>0.62567364843742834</v>
      </c>
      <c r="W532" s="304">
        <f t="shared" si="516"/>
        <v>0.99889127902691743</v>
      </c>
      <c r="X532" s="304" t="str">
        <f t="shared" si="516"/>
        <v>-</v>
      </c>
      <c r="Y532" s="304">
        <f t="shared" si="516"/>
        <v>0.63406326122618728</v>
      </c>
      <c r="Z532" s="304">
        <f t="shared" si="516"/>
        <v>0.79899301492748975</v>
      </c>
      <c r="AA532" s="304">
        <f t="shared" si="516"/>
        <v>0.1667426202045208</v>
      </c>
      <c r="AB532" s="304">
        <f t="shared" si="516"/>
        <v>0</v>
      </c>
      <c r="AC532" s="304">
        <f t="shared" si="516"/>
        <v>0.18277413207571866</v>
      </c>
      <c r="AD532" s="304">
        <f t="shared" si="516"/>
        <v>0.33391131867876234</v>
      </c>
      <c r="AE532" s="304">
        <f t="shared" si="516"/>
        <v>0.27171799069381303</v>
      </c>
      <c r="AF532" s="304">
        <f t="shared" si="516"/>
        <v>0.30588235294117638</v>
      </c>
      <c r="AG532" s="304">
        <f t="shared" si="516"/>
        <v>0.75662517151878839</v>
      </c>
      <c r="AH532" s="304" t="str">
        <f t="shared" si="516"/>
        <v>-</v>
      </c>
      <c r="AI532" s="304">
        <f t="shared" si="516"/>
        <v>0.67375751156340469</v>
      </c>
      <c r="AJ532" s="304">
        <f t="shared" si="516"/>
        <v>0.20024510345341454</v>
      </c>
      <c r="AK532" s="304">
        <f t="shared" si="516"/>
        <v>1</v>
      </c>
      <c r="AL532" s="304">
        <f t="shared" si="516"/>
        <v>0.31162324649298589</v>
      </c>
      <c r="AM532" s="304">
        <f t="shared" si="516"/>
        <v>0.12500000000000069</v>
      </c>
      <c r="AN532" s="304">
        <f t="shared" si="516"/>
        <v>0.18452262009431697</v>
      </c>
      <c r="AO532" s="304">
        <f t="shared" si="516"/>
        <v>0.16136073875256918</v>
      </c>
      <c r="AP532" s="304">
        <f t="shared" si="516"/>
        <v>0.82670472769260395</v>
      </c>
      <c r="AQ532" s="304">
        <f t="shared" si="516"/>
        <v>0.69749451110810545</v>
      </c>
      <c r="AR532" s="304">
        <f t="shared" si="516"/>
        <v>0.53571428571428648</v>
      </c>
      <c r="AS532" s="304">
        <f t="shared" si="516"/>
        <v>0.55268610384640882</v>
      </c>
      <c r="AT532" s="304">
        <f t="shared" si="516"/>
        <v>0.52264052986693221</v>
      </c>
    </row>
    <row r="533" spans="1:46" ht="15" thickBot="1">
      <c r="A533" s="329" t="str">
        <f t="shared" ref="A533:B533" si="517">A315</f>
        <v>Kočevje</v>
      </c>
      <c r="B533" s="330">
        <f t="shared" si="517"/>
        <v>48</v>
      </c>
      <c r="C533" s="303">
        <f>IFERROR(IF('Data &amp; Normalization'!C315="-","-",IF(C$9=1,IF('Data &amp; Normalization'!C315&lt;C$10,0,IF('Data &amp; Normalization'!C315&gt;C$11,1,('Data &amp; Normalization'!C315-C$10)/(C$11-C$10))),IF('Data &amp; Normalization'!C315&lt;C$10,1,IF('Data &amp; Normalization'!C315&gt;C$11,0,IFERROR(1-('Data &amp; Normalization'!C315-C$10)/(C$11-C$10),"-"))))),"-")</f>
        <v>0.78217627302061787</v>
      </c>
      <c r="D533" s="304">
        <f t="shared" ref="D533:AT533" si="518">IFERROR(IF(D315="-","-",IF(D$9=1,IF(D315&lt;D$10,0,IF(D315&gt;D$11,1,(D315-D$10)/(D$11-D$10))),IF(D315&lt;D$10,1,IF(D315&gt;D$11,0,IFERROR(1-(D315-D$10)/(D$11-D$10),"-"))))),"-")</f>
        <v>0.30894904297762749</v>
      </c>
      <c r="E533" s="304">
        <f t="shared" si="518"/>
        <v>0.16058394160583939</v>
      </c>
      <c r="F533" s="304">
        <f t="shared" si="518"/>
        <v>0.91008398461449447</v>
      </c>
      <c r="G533" s="304">
        <f t="shared" si="518"/>
        <v>0.78621182703684878</v>
      </c>
      <c r="H533" s="304">
        <f t="shared" si="518"/>
        <v>0.79248125036057804</v>
      </c>
      <c r="I533" s="304">
        <f t="shared" si="518"/>
        <v>0.73761453492896678</v>
      </c>
      <c r="J533" s="304">
        <f t="shared" si="518"/>
        <v>0.95814472877129186</v>
      </c>
      <c r="K533" s="304">
        <f t="shared" si="518"/>
        <v>0.88743874520670352</v>
      </c>
      <c r="L533" s="304">
        <f t="shared" si="518"/>
        <v>0.94487430731803501</v>
      </c>
      <c r="M533" s="304">
        <f t="shared" si="518"/>
        <v>0.93421128569595291</v>
      </c>
      <c r="N533" s="304">
        <f t="shared" si="518"/>
        <v>0.63190976720445013</v>
      </c>
      <c r="O533" s="304">
        <f t="shared" si="518"/>
        <v>0.44106168481965724</v>
      </c>
      <c r="P533" s="304">
        <f t="shared" si="518"/>
        <v>0.7831333517776411</v>
      </c>
      <c r="Q533" s="304" t="str">
        <f t="shared" si="518"/>
        <v>-</v>
      </c>
      <c r="R533" s="304" t="str">
        <f t="shared" si="518"/>
        <v>-</v>
      </c>
      <c r="S533" s="304">
        <f t="shared" si="518"/>
        <v>7.8438821521093813E-2</v>
      </c>
      <c r="T533" s="304">
        <f t="shared" si="518"/>
        <v>0.49885419798167224</v>
      </c>
      <c r="U533" s="304">
        <f t="shared" si="518"/>
        <v>0.95234615824468671</v>
      </c>
      <c r="V533" s="304">
        <f t="shared" si="518"/>
        <v>0.36571663147979083</v>
      </c>
      <c r="W533" s="304">
        <f t="shared" si="518"/>
        <v>1</v>
      </c>
      <c r="X533" s="304" t="str">
        <f t="shared" si="518"/>
        <v>-</v>
      </c>
      <c r="Y533" s="304">
        <f t="shared" si="518"/>
        <v>0.68054943052926076</v>
      </c>
      <c r="Z533" s="304">
        <f t="shared" si="518"/>
        <v>0.31322908910399605</v>
      </c>
      <c r="AA533" s="304">
        <f t="shared" si="518"/>
        <v>0.92143657955502944</v>
      </c>
      <c r="AB533" s="304">
        <f t="shared" si="518"/>
        <v>0.10948105977665867</v>
      </c>
      <c r="AC533" s="304">
        <f t="shared" si="518"/>
        <v>0.44672679663406645</v>
      </c>
      <c r="AD533" s="304">
        <f t="shared" si="518"/>
        <v>0</v>
      </c>
      <c r="AE533" s="304">
        <f t="shared" si="518"/>
        <v>0.27167909615620517</v>
      </c>
      <c r="AF533" s="304">
        <f t="shared" si="518"/>
        <v>0.94117647058823528</v>
      </c>
      <c r="AG533" s="304">
        <f t="shared" si="518"/>
        <v>0.18710013390864455</v>
      </c>
      <c r="AH533" s="304" t="str">
        <f t="shared" si="518"/>
        <v>-</v>
      </c>
      <c r="AI533" s="304">
        <f t="shared" si="518"/>
        <v>0.97734949982735886</v>
      </c>
      <c r="AJ533" s="304">
        <f t="shared" si="518"/>
        <v>0.49853490962853897</v>
      </c>
      <c r="AK533" s="304">
        <f t="shared" si="518"/>
        <v>0.68752109063913058</v>
      </c>
      <c r="AL533" s="304">
        <f t="shared" si="518"/>
        <v>3.2940881763527052E-2</v>
      </c>
      <c r="AM533" s="304">
        <f t="shared" si="518"/>
        <v>1</v>
      </c>
      <c r="AN533" s="304">
        <f t="shared" si="518"/>
        <v>0.56768543681560191</v>
      </c>
      <c r="AO533" s="304">
        <f t="shared" si="518"/>
        <v>8.4964303745202599E-2</v>
      </c>
      <c r="AP533" s="304">
        <f t="shared" si="518"/>
        <v>0.20639553531336213</v>
      </c>
      <c r="AQ533" s="304">
        <f t="shared" si="518"/>
        <v>9.679903937031295E-2</v>
      </c>
      <c r="AR533" s="304">
        <f t="shared" si="518"/>
        <v>0</v>
      </c>
      <c r="AS533" s="304">
        <f t="shared" si="518"/>
        <v>0.77265079072046383</v>
      </c>
      <c r="AT533" s="304">
        <f t="shared" si="518"/>
        <v>1</v>
      </c>
    </row>
    <row r="534" spans="1:46" ht="15" thickBot="1">
      <c r="A534" s="329" t="str">
        <f t="shared" ref="A534:B534" si="519">A316</f>
        <v>Komen</v>
      </c>
      <c r="B534" s="330">
        <f t="shared" si="519"/>
        <v>49</v>
      </c>
      <c r="C534" s="303">
        <f>IFERROR(IF('Data &amp; Normalization'!C316="-","-",IF(C$9=1,IF('Data &amp; Normalization'!C316&lt;C$10,0,IF('Data &amp; Normalization'!C316&gt;C$11,1,('Data &amp; Normalization'!C316-C$10)/(C$11-C$10))),IF('Data &amp; Normalization'!C316&lt;C$10,1,IF('Data &amp; Normalization'!C316&gt;C$11,0,IFERROR(1-('Data &amp; Normalization'!C316-C$10)/(C$11-C$10),"-"))))),"-")</f>
        <v>0.22137592693651714</v>
      </c>
      <c r="D534" s="304">
        <f t="shared" ref="D534:AT534" si="520">IFERROR(IF(D316="-","-",IF(D$9=1,IF(D316&lt;D$10,0,IF(D316&gt;D$11,1,(D316-D$10)/(D$11-D$10))),IF(D316&lt;D$10,1,IF(D316&gt;D$11,0,IFERROR(1-(D316-D$10)/(D$11-D$10),"-"))))),"-")</f>
        <v>0.67509216706226971</v>
      </c>
      <c r="E534" s="304">
        <f t="shared" si="520"/>
        <v>0.98070907194994761</v>
      </c>
      <c r="F534" s="304">
        <f t="shared" si="520"/>
        <v>0</v>
      </c>
      <c r="G534" s="304">
        <f t="shared" si="520"/>
        <v>0.60577451792714543</v>
      </c>
      <c r="H534" s="304">
        <f t="shared" si="520"/>
        <v>0.5</v>
      </c>
      <c r="I534" s="304">
        <f t="shared" si="520"/>
        <v>0.15480043734958232</v>
      </c>
      <c r="J534" s="304">
        <f t="shared" si="520"/>
        <v>4.9658513070893619E-2</v>
      </c>
      <c r="K534" s="304">
        <f t="shared" si="520"/>
        <v>0.98776236316944754</v>
      </c>
      <c r="L534" s="304">
        <f t="shared" si="520"/>
        <v>1</v>
      </c>
      <c r="M534" s="304">
        <f t="shared" si="520"/>
        <v>0.43871494069560585</v>
      </c>
      <c r="N534" s="304">
        <f t="shared" si="520"/>
        <v>0.38585906032184736</v>
      </c>
      <c r="O534" s="304">
        <f t="shared" si="520"/>
        <v>0.13392916254857923</v>
      </c>
      <c r="P534" s="304">
        <f t="shared" si="520"/>
        <v>0.26507214863403888</v>
      </c>
      <c r="Q534" s="304" t="str">
        <f t="shared" si="520"/>
        <v>-</v>
      </c>
      <c r="R534" s="304" t="str">
        <f t="shared" si="520"/>
        <v>-</v>
      </c>
      <c r="S534" s="304">
        <f t="shared" si="520"/>
        <v>0.17351215905568523</v>
      </c>
      <c r="T534" s="304">
        <f t="shared" si="520"/>
        <v>0.45484389100298839</v>
      </c>
      <c r="U534" s="304">
        <f t="shared" si="520"/>
        <v>0.64486938834024088</v>
      </c>
      <c r="V534" s="304">
        <f t="shared" si="520"/>
        <v>7.7092176980272376E-2</v>
      </c>
      <c r="W534" s="304">
        <f t="shared" si="520"/>
        <v>0.98519080098081868</v>
      </c>
      <c r="X534" s="304" t="str">
        <f t="shared" si="520"/>
        <v>-</v>
      </c>
      <c r="Y534" s="304">
        <f t="shared" si="520"/>
        <v>0.5482893029035959</v>
      </c>
      <c r="Z534" s="304">
        <f t="shared" si="520"/>
        <v>0.95145906463851371</v>
      </c>
      <c r="AA534" s="304">
        <f t="shared" si="520"/>
        <v>0.37748483697399049</v>
      </c>
      <c r="AB534" s="304">
        <f t="shared" si="520"/>
        <v>0.66236041164878479</v>
      </c>
      <c r="AC534" s="304">
        <f t="shared" si="520"/>
        <v>0.56828998250622698</v>
      </c>
      <c r="AD534" s="304">
        <f t="shared" si="520"/>
        <v>0.59225611302567704</v>
      </c>
      <c r="AE534" s="304">
        <f t="shared" si="520"/>
        <v>0.7207740130564374</v>
      </c>
      <c r="AF534" s="304">
        <f t="shared" si="520"/>
        <v>0.22352941176470575</v>
      </c>
      <c r="AG534" s="304">
        <f t="shared" si="520"/>
        <v>0.94591578634131812</v>
      </c>
      <c r="AH534" s="304" t="str">
        <f t="shared" si="520"/>
        <v>-</v>
      </c>
      <c r="AI534" s="304">
        <f t="shared" si="520"/>
        <v>1</v>
      </c>
      <c r="AJ534" s="304">
        <f t="shared" si="520"/>
        <v>0.3070400536491526</v>
      </c>
      <c r="AK534" s="304">
        <f t="shared" si="520"/>
        <v>0.60164000809880525</v>
      </c>
      <c r="AL534" s="304">
        <f t="shared" si="520"/>
        <v>0.74686873747494964</v>
      </c>
      <c r="AM534" s="304">
        <f t="shared" si="520"/>
        <v>0.87500000000000044</v>
      </c>
      <c r="AN534" s="304">
        <f t="shared" si="520"/>
        <v>0.80147969786587803</v>
      </c>
      <c r="AO534" s="304">
        <f t="shared" si="520"/>
        <v>0</v>
      </c>
      <c r="AP534" s="304">
        <f t="shared" si="520"/>
        <v>0.1855475014433256</v>
      </c>
      <c r="AQ534" s="304">
        <f t="shared" si="520"/>
        <v>0.87744968745153684</v>
      </c>
      <c r="AR534" s="304">
        <f t="shared" si="520"/>
        <v>1</v>
      </c>
      <c r="AS534" s="304">
        <f t="shared" si="520"/>
        <v>0.8499715767321887</v>
      </c>
      <c r="AT534" s="304">
        <f t="shared" si="520"/>
        <v>0.65513779334827349</v>
      </c>
    </row>
    <row r="535" spans="1:46" ht="15" thickBot="1">
      <c r="A535" s="329" t="str">
        <f t="shared" ref="A535:B535" si="521">A317</f>
        <v>Komenda</v>
      </c>
      <c r="B535" s="330">
        <f t="shared" si="521"/>
        <v>164</v>
      </c>
      <c r="C535" s="303">
        <f>IFERROR(IF('Data &amp; Normalization'!C317="-","-",IF(C$9=1,IF('Data &amp; Normalization'!C317&lt;C$10,0,IF('Data &amp; Normalization'!C317&gt;C$11,1,('Data &amp; Normalization'!C317-C$10)/(C$11-C$10))),IF('Data &amp; Normalization'!C317&lt;C$10,1,IF('Data &amp; Normalization'!C317&gt;C$11,0,IFERROR(1-('Data &amp; Normalization'!C317-C$10)/(C$11-C$10),"-"))))),"-")</f>
        <v>1</v>
      </c>
      <c r="D535" s="304">
        <f t="shared" ref="D535:AT535" si="522">IFERROR(IF(D317="-","-",IF(D$9=1,IF(D317&lt;D$10,0,IF(D317&gt;D$11,1,(D317-D$10)/(D$11-D$10))),IF(D317&lt;D$10,1,IF(D317&gt;D$11,0,IFERROR(1-(D317-D$10)/(D$11-D$10),"-"))))),"-")</f>
        <v>1</v>
      </c>
      <c r="E535" s="304">
        <f t="shared" si="522"/>
        <v>1</v>
      </c>
      <c r="F535" s="304">
        <f t="shared" si="522"/>
        <v>0.39700337696072358</v>
      </c>
      <c r="G535" s="304">
        <f t="shared" si="522"/>
        <v>0.98918532864091713</v>
      </c>
      <c r="H535" s="304">
        <f t="shared" si="522"/>
        <v>0.5</v>
      </c>
      <c r="I535" s="304">
        <f t="shared" si="522"/>
        <v>0.94592837978956523</v>
      </c>
      <c r="J535" s="304">
        <f t="shared" si="522"/>
        <v>0.99976568912592345</v>
      </c>
      <c r="K535" s="304">
        <f t="shared" si="522"/>
        <v>1</v>
      </c>
      <c r="L535" s="304">
        <f t="shared" si="522"/>
        <v>1</v>
      </c>
      <c r="M535" s="304">
        <f t="shared" si="522"/>
        <v>0.41576174133957977</v>
      </c>
      <c r="N535" s="304">
        <f t="shared" si="522"/>
        <v>0.88532427361800503</v>
      </c>
      <c r="O535" s="304">
        <f t="shared" si="522"/>
        <v>0.22342635499069102</v>
      </c>
      <c r="P535" s="304">
        <f t="shared" si="522"/>
        <v>0.99898020534869025</v>
      </c>
      <c r="Q535" s="304" t="str">
        <f t="shared" si="522"/>
        <v>-</v>
      </c>
      <c r="R535" s="304" t="str">
        <f t="shared" si="522"/>
        <v>-</v>
      </c>
      <c r="S535" s="304">
        <f t="shared" si="522"/>
        <v>0</v>
      </c>
      <c r="T535" s="304">
        <f t="shared" si="522"/>
        <v>0.63767664559845183</v>
      </c>
      <c r="U535" s="304">
        <f t="shared" si="522"/>
        <v>0.24526021725231326</v>
      </c>
      <c r="V535" s="304">
        <f t="shared" si="522"/>
        <v>0.87830595392021771</v>
      </c>
      <c r="W535" s="304">
        <f t="shared" si="522"/>
        <v>6.1254857657647065E-2</v>
      </c>
      <c r="X535" s="304" t="str">
        <f t="shared" si="522"/>
        <v>-</v>
      </c>
      <c r="Y535" s="304">
        <f t="shared" si="522"/>
        <v>0.87462261581455847</v>
      </c>
      <c r="Z535" s="304">
        <f t="shared" si="522"/>
        <v>0.6748927419068893</v>
      </c>
      <c r="AA535" s="304">
        <f t="shared" si="522"/>
        <v>0.93023985117223629</v>
      </c>
      <c r="AB535" s="304">
        <f t="shared" si="522"/>
        <v>0</v>
      </c>
      <c r="AC535" s="304">
        <f t="shared" si="522"/>
        <v>0.9013333781076035</v>
      </c>
      <c r="AD535" s="304">
        <f t="shared" si="522"/>
        <v>0.92231206338666771</v>
      </c>
      <c r="AE535" s="304">
        <f t="shared" si="522"/>
        <v>0.92980307772025383</v>
      </c>
      <c r="AF535" s="304">
        <f t="shared" si="522"/>
        <v>0.92941176470588216</v>
      </c>
      <c r="AG535" s="304">
        <f t="shared" si="522"/>
        <v>3.748615450743098E-2</v>
      </c>
      <c r="AH535" s="304" t="str">
        <f t="shared" si="522"/>
        <v>-</v>
      </c>
      <c r="AI535" s="304">
        <f t="shared" si="522"/>
        <v>0.90176749161222358</v>
      </c>
      <c r="AJ535" s="304">
        <f t="shared" si="522"/>
        <v>0.78013512389530681</v>
      </c>
      <c r="AK535" s="304">
        <f t="shared" si="522"/>
        <v>0.47492744820138999</v>
      </c>
      <c r="AL535" s="304">
        <f t="shared" si="522"/>
        <v>0.92691633266533047</v>
      </c>
      <c r="AM535" s="304">
        <f t="shared" si="522"/>
        <v>0.87500000000000044</v>
      </c>
      <c r="AN535" s="304">
        <f t="shared" si="522"/>
        <v>0.92736891535448784</v>
      </c>
      <c r="AO535" s="304">
        <f t="shared" si="522"/>
        <v>1</v>
      </c>
      <c r="AP535" s="304">
        <f t="shared" si="522"/>
        <v>0.38633010456090827</v>
      </c>
      <c r="AQ535" s="304">
        <f t="shared" si="522"/>
        <v>0.92459176061136017</v>
      </c>
      <c r="AR535" s="304">
        <f t="shared" si="522"/>
        <v>0.42857142857142855</v>
      </c>
      <c r="AS535" s="304">
        <f t="shared" si="522"/>
        <v>9.4956221877352753E-2</v>
      </c>
      <c r="AT535" s="304">
        <f t="shared" si="522"/>
        <v>0.31809101931229633</v>
      </c>
    </row>
    <row r="536" spans="1:46" ht="15" thickBot="1">
      <c r="A536" s="329" t="str">
        <f t="shared" ref="A536:B536" si="523">A318</f>
        <v>Koper/Capodistria</v>
      </c>
      <c r="B536" s="330">
        <f t="shared" si="523"/>
        <v>50</v>
      </c>
      <c r="C536" s="303">
        <f>IFERROR(IF('Data &amp; Normalization'!C318="-","-",IF(C$9=1,IF('Data &amp; Normalization'!C318&lt;C$10,0,IF('Data &amp; Normalization'!C318&gt;C$11,1,('Data &amp; Normalization'!C318-C$10)/(C$11-C$10))),IF('Data &amp; Normalization'!C318&lt;C$10,1,IF('Data &amp; Normalization'!C318&gt;C$11,0,IFERROR(1-('Data &amp; Normalization'!C318-C$10)/(C$11-C$10),"-"))))),"-")</f>
        <v>0.84591446423398609</v>
      </c>
      <c r="D536" s="304">
        <f t="shared" ref="D536:AT536" si="524">IFERROR(IF(D318="-","-",IF(D$9=1,IF(D318&lt;D$10,0,IF(D318&gt;D$11,1,(D318-D$10)/(D$11-D$10))),IF(D318&lt;D$10,1,IF(D318&gt;D$11,0,IFERROR(1-(D318-D$10)/(D$11-D$10),"-"))))),"-")</f>
        <v>0.19784354325539102</v>
      </c>
      <c r="E536" s="304">
        <f t="shared" si="524"/>
        <v>0.98070907194994761</v>
      </c>
      <c r="F536" s="304">
        <f t="shared" si="524"/>
        <v>0.49533226883893727</v>
      </c>
      <c r="G536" s="304">
        <f t="shared" si="524"/>
        <v>0.89700281856370712</v>
      </c>
      <c r="H536" s="304">
        <f t="shared" si="524"/>
        <v>1</v>
      </c>
      <c r="I536" s="304">
        <f t="shared" si="524"/>
        <v>0.84377734379380409</v>
      </c>
      <c r="J536" s="304">
        <f t="shared" si="524"/>
        <v>0.91423192379772789</v>
      </c>
      <c r="K536" s="304">
        <f t="shared" si="524"/>
        <v>0.69314499683350383</v>
      </c>
      <c r="L536" s="304">
        <f t="shared" si="524"/>
        <v>0.8975630322899727</v>
      </c>
      <c r="M536" s="304">
        <f t="shared" si="524"/>
        <v>1</v>
      </c>
      <c r="N536" s="304">
        <f t="shared" si="524"/>
        <v>0.81835391810686031</v>
      </c>
      <c r="O536" s="304">
        <f t="shared" si="524"/>
        <v>0.78336379611443152</v>
      </c>
      <c r="P536" s="304">
        <f t="shared" si="524"/>
        <v>0.76522241616880116</v>
      </c>
      <c r="Q536" s="304" t="str">
        <f t="shared" si="524"/>
        <v>-</v>
      </c>
      <c r="R536" s="304" t="str">
        <f t="shared" si="524"/>
        <v>-</v>
      </c>
      <c r="S536" s="304">
        <f t="shared" si="524"/>
        <v>7.0263507728754449E-2</v>
      </c>
      <c r="T536" s="304">
        <f t="shared" si="524"/>
        <v>0</v>
      </c>
      <c r="U536" s="304">
        <f t="shared" si="524"/>
        <v>0.51368705090866651</v>
      </c>
      <c r="V536" s="304">
        <f t="shared" si="524"/>
        <v>0</v>
      </c>
      <c r="W536" s="304">
        <f t="shared" si="524"/>
        <v>0.67955279722460771</v>
      </c>
      <c r="X536" s="304" t="str">
        <f t="shared" si="524"/>
        <v>-</v>
      </c>
      <c r="Y536" s="304">
        <f t="shared" si="524"/>
        <v>0.84528315010826893</v>
      </c>
      <c r="Z536" s="304">
        <f t="shared" si="524"/>
        <v>0.7528986278055525</v>
      </c>
      <c r="AA536" s="304">
        <f t="shared" si="524"/>
        <v>0.77327896670814511</v>
      </c>
      <c r="AB536" s="304">
        <f t="shared" si="524"/>
        <v>0.69520472958178248</v>
      </c>
      <c r="AC536" s="304">
        <f t="shared" si="524"/>
        <v>0.67697361323300798</v>
      </c>
      <c r="AD536" s="304">
        <f t="shared" si="524"/>
        <v>0.45701691958319823</v>
      </c>
      <c r="AE536" s="304">
        <f t="shared" si="524"/>
        <v>0.65227568539269032</v>
      </c>
      <c r="AF536" s="304">
        <f t="shared" si="524"/>
        <v>0.22352941176470575</v>
      </c>
      <c r="AG536" s="304">
        <f t="shared" si="524"/>
        <v>0.10857345963728926</v>
      </c>
      <c r="AH536" s="304" t="str">
        <f t="shared" si="524"/>
        <v>-</v>
      </c>
      <c r="AI536" s="304">
        <f t="shared" si="524"/>
        <v>1</v>
      </c>
      <c r="AJ536" s="304">
        <f t="shared" si="524"/>
        <v>0.14768526542416313</v>
      </c>
      <c r="AK536" s="304">
        <f t="shared" si="524"/>
        <v>0.8284065600323951</v>
      </c>
      <c r="AL536" s="304">
        <f t="shared" si="524"/>
        <v>0.56838677354709422</v>
      </c>
      <c r="AM536" s="304">
        <f t="shared" si="524"/>
        <v>0.87500000000000044</v>
      </c>
      <c r="AN536" s="304">
        <f t="shared" si="524"/>
        <v>1</v>
      </c>
      <c r="AO536" s="304">
        <f t="shared" si="524"/>
        <v>0</v>
      </c>
      <c r="AP536" s="304">
        <f t="shared" si="524"/>
        <v>0.14032330489447692</v>
      </c>
      <c r="AQ536" s="304">
        <f t="shared" si="524"/>
        <v>3.5316966567956055E-2</v>
      </c>
      <c r="AR536" s="304">
        <f t="shared" si="524"/>
        <v>1</v>
      </c>
      <c r="AS536" s="304">
        <f t="shared" si="524"/>
        <v>0.65210202106210646</v>
      </c>
      <c r="AT536" s="304">
        <f t="shared" si="524"/>
        <v>0.50890578253916785</v>
      </c>
    </row>
    <row r="537" spans="1:46" ht="15" thickBot="1">
      <c r="A537" s="329" t="str">
        <f t="shared" ref="A537:B537" si="525">A319</f>
        <v>Kostel</v>
      </c>
      <c r="B537" s="330">
        <f t="shared" si="525"/>
        <v>165</v>
      </c>
      <c r="C537" s="303">
        <f>IFERROR(IF('Data &amp; Normalization'!C319="-","-",IF(C$9=1,IF('Data &amp; Normalization'!C319&lt;C$10,0,IF('Data &amp; Normalization'!C319&gt;C$11,1,('Data &amp; Normalization'!C319-C$10)/(C$11-C$10))),IF('Data &amp; Normalization'!C319&lt;C$10,1,IF('Data &amp; Normalization'!C319&gt;C$11,0,IFERROR(1-('Data &amp; Normalization'!C319-C$10)/(C$11-C$10),"-"))))),"-")</f>
        <v>0.77770723055075663</v>
      </c>
      <c r="D537" s="304">
        <f t="shared" ref="D537:AT537" si="526">IFERROR(IF(D319="-","-",IF(D$9=1,IF(D319&lt;D$10,0,IF(D319&gt;D$11,1,(D319-D$10)/(D$11-D$10))),IF(D319&lt;D$10,1,IF(D319&gt;D$11,0,IFERROR(1-(D319-D$10)/(D$11-D$10),"-"))))),"-")</f>
        <v>0.47813241755466879</v>
      </c>
      <c r="E537" s="304">
        <f t="shared" si="526"/>
        <v>0</v>
      </c>
      <c r="F537" s="304">
        <f t="shared" si="526"/>
        <v>0</v>
      </c>
      <c r="G537" s="304">
        <f t="shared" si="526"/>
        <v>0.98528955581802391</v>
      </c>
      <c r="H537" s="304">
        <f t="shared" si="526"/>
        <v>0.5</v>
      </c>
      <c r="I537" s="304">
        <f t="shared" si="526"/>
        <v>0.57425538576879165</v>
      </c>
      <c r="J537" s="304">
        <f t="shared" si="526"/>
        <v>0.78063787681926411</v>
      </c>
      <c r="K537" s="304">
        <f t="shared" si="526"/>
        <v>0.59425603735030885</v>
      </c>
      <c r="L537" s="304">
        <f t="shared" si="526"/>
        <v>0.76605058686219829</v>
      </c>
      <c r="M537" s="304">
        <f t="shared" si="526"/>
        <v>0.36711755290295695</v>
      </c>
      <c r="N537" s="304">
        <f t="shared" si="526"/>
        <v>0.59290581432622658</v>
      </c>
      <c r="O537" s="304">
        <f t="shared" si="526"/>
        <v>6.6835346675827467E-2</v>
      </c>
      <c r="P537" s="304">
        <f t="shared" si="526"/>
        <v>0.67448914067746546</v>
      </c>
      <c r="Q537" s="304" t="str">
        <f t="shared" si="526"/>
        <v>-</v>
      </c>
      <c r="R537" s="304" t="str">
        <f t="shared" si="526"/>
        <v>-</v>
      </c>
      <c r="S537" s="304">
        <f t="shared" si="526"/>
        <v>0.50329171043882193</v>
      </c>
      <c r="T537" s="304">
        <f t="shared" si="526"/>
        <v>0.59557640026323544</v>
      </c>
      <c r="U537" s="304">
        <f t="shared" si="526"/>
        <v>0.70008525994781667</v>
      </c>
      <c r="V537" s="304">
        <f t="shared" si="526"/>
        <v>0.55892013793391193</v>
      </c>
      <c r="W537" s="304">
        <f t="shared" si="526"/>
        <v>0.7805855932375334</v>
      </c>
      <c r="X537" s="304" t="str">
        <f t="shared" si="526"/>
        <v>-</v>
      </c>
      <c r="Y537" s="304">
        <f t="shared" si="526"/>
        <v>0.77697941809183457</v>
      </c>
      <c r="Z537" s="304">
        <f t="shared" si="526"/>
        <v>0.22104031486012099</v>
      </c>
      <c r="AA537" s="304">
        <f t="shared" si="526"/>
        <v>0.65435071504102138</v>
      </c>
      <c r="AB537" s="304">
        <f t="shared" si="526"/>
        <v>0.39413181519597118</v>
      </c>
      <c r="AC537" s="304">
        <f t="shared" si="526"/>
        <v>0.63133201558624363</v>
      </c>
      <c r="AD537" s="304">
        <f t="shared" si="526"/>
        <v>0.42579746795594242</v>
      </c>
      <c r="AE537" s="304">
        <f t="shared" si="526"/>
        <v>0.50806186392171426</v>
      </c>
      <c r="AF537" s="304">
        <f t="shared" si="526"/>
        <v>0.97647058823529398</v>
      </c>
      <c r="AG537" s="304">
        <f t="shared" si="526"/>
        <v>0.73513366066557562</v>
      </c>
      <c r="AH537" s="304" t="str">
        <f t="shared" si="526"/>
        <v>-</v>
      </c>
      <c r="AI537" s="304">
        <f t="shared" si="526"/>
        <v>1</v>
      </c>
      <c r="AJ537" s="304">
        <f t="shared" si="526"/>
        <v>0.41079323679371976</v>
      </c>
      <c r="AK537" s="304">
        <f t="shared" si="526"/>
        <v>0.20243639063238128</v>
      </c>
      <c r="AL537" s="304">
        <f t="shared" si="526"/>
        <v>0.13001002004008033</v>
      </c>
      <c r="AM537" s="304">
        <f t="shared" si="526"/>
        <v>0.50000000000000056</v>
      </c>
      <c r="AN537" s="304">
        <f t="shared" si="526"/>
        <v>0.50274258652385917</v>
      </c>
      <c r="AO537" s="304">
        <f t="shared" si="526"/>
        <v>9.1421393673121701E-2</v>
      </c>
      <c r="AP537" s="304">
        <f t="shared" si="526"/>
        <v>0.96590544614792517</v>
      </c>
      <c r="AQ537" s="304">
        <f t="shared" si="526"/>
        <v>0.13788542797112616</v>
      </c>
      <c r="AR537" s="304">
        <f t="shared" si="526"/>
        <v>1</v>
      </c>
      <c r="AS537" s="304">
        <f t="shared" si="526"/>
        <v>0.24664287322895195</v>
      </c>
      <c r="AT537" s="304">
        <f t="shared" si="526"/>
        <v>0.758278596460215</v>
      </c>
    </row>
    <row r="538" spans="1:46" ht="15" thickBot="1">
      <c r="A538" s="329" t="str">
        <f t="shared" ref="A538:B538" si="527">A320</f>
        <v>Kozje</v>
      </c>
      <c r="B538" s="330">
        <f t="shared" si="527"/>
        <v>51</v>
      </c>
      <c r="C538" s="303">
        <f>IFERROR(IF('Data &amp; Normalization'!C320="-","-",IF(C$9=1,IF('Data &amp; Normalization'!C320&lt;C$10,0,IF('Data &amp; Normalization'!C320&gt;C$11,1,('Data &amp; Normalization'!C320-C$10)/(C$11-C$10))),IF('Data &amp; Normalization'!C320&lt;C$10,1,IF('Data &amp; Normalization'!C320&gt;C$11,0,IFERROR(1-('Data &amp; Normalization'!C320-C$10)/(C$11-C$10),"-"))))),"-")</f>
        <v>0.21480610609581249</v>
      </c>
      <c r="D538" s="304">
        <f t="shared" ref="D538:AT538" si="528">IFERROR(IF(D320="-","-",IF(D$9=1,IF(D320&lt;D$10,0,IF(D320&gt;D$11,1,(D320-D$10)/(D$11-D$10))),IF(D320&lt;D$10,1,IF(D320&gt;D$11,0,IFERROR(1-(D320-D$10)/(D$11-D$10),"-"))))),"-")</f>
        <v>0.30137366799656562</v>
      </c>
      <c r="E538" s="304">
        <f t="shared" si="528"/>
        <v>0.16058394160583939</v>
      </c>
      <c r="F538" s="304">
        <f t="shared" si="528"/>
        <v>0</v>
      </c>
      <c r="G538" s="304">
        <f t="shared" si="528"/>
        <v>0.37934625216103618</v>
      </c>
      <c r="H538" s="304">
        <f t="shared" si="528"/>
        <v>0.5</v>
      </c>
      <c r="I538" s="304">
        <f t="shared" si="528"/>
        <v>0</v>
      </c>
      <c r="J538" s="304">
        <f t="shared" si="528"/>
        <v>0.85458903151373167</v>
      </c>
      <c r="K538" s="304">
        <f t="shared" si="528"/>
        <v>0</v>
      </c>
      <c r="L538" s="304">
        <f t="shared" si="528"/>
        <v>0</v>
      </c>
      <c r="M538" s="304">
        <f t="shared" si="528"/>
        <v>0.2497541144846796</v>
      </c>
      <c r="N538" s="304">
        <f t="shared" si="528"/>
        <v>0.46332168779282978</v>
      </c>
      <c r="O538" s="304">
        <f t="shared" si="528"/>
        <v>0.63449716906603459</v>
      </c>
      <c r="P538" s="304">
        <f t="shared" si="528"/>
        <v>0.17223806791036511</v>
      </c>
      <c r="Q538" s="304" t="str">
        <f t="shared" si="528"/>
        <v>-</v>
      </c>
      <c r="R538" s="304" t="str">
        <f t="shared" si="528"/>
        <v>-</v>
      </c>
      <c r="S538" s="304">
        <f t="shared" si="528"/>
        <v>0</v>
      </c>
      <c r="T538" s="304">
        <f t="shared" si="528"/>
        <v>0.49885419798167224</v>
      </c>
      <c r="U538" s="304">
        <f t="shared" si="528"/>
        <v>0.97829146822517843</v>
      </c>
      <c r="V538" s="304">
        <f t="shared" si="528"/>
        <v>0.50581490830093256</v>
      </c>
      <c r="W538" s="304">
        <f t="shared" si="528"/>
        <v>0.99961587266525576</v>
      </c>
      <c r="X538" s="304" t="str">
        <f t="shared" si="528"/>
        <v>-</v>
      </c>
      <c r="Y538" s="304">
        <f t="shared" si="528"/>
        <v>0.49298713977010045</v>
      </c>
      <c r="Z538" s="304">
        <f t="shared" si="528"/>
        <v>0.62170691061234606</v>
      </c>
      <c r="AA538" s="304">
        <f t="shared" si="528"/>
        <v>0.35166062207176896</v>
      </c>
      <c r="AB538" s="304">
        <f t="shared" si="528"/>
        <v>0.43245018611780173</v>
      </c>
      <c r="AC538" s="304">
        <f t="shared" si="528"/>
        <v>0.40208636278807658</v>
      </c>
      <c r="AD538" s="304">
        <f t="shared" si="528"/>
        <v>0.17557681040607431</v>
      </c>
      <c r="AE538" s="304">
        <f t="shared" si="528"/>
        <v>0.61368538695737218</v>
      </c>
      <c r="AF538" s="304">
        <f t="shared" si="528"/>
        <v>0.94117647058823528</v>
      </c>
      <c r="AG538" s="304">
        <f t="shared" si="528"/>
        <v>0.66404635553571723</v>
      </c>
      <c r="AH538" s="304" t="str">
        <f t="shared" si="528"/>
        <v>-</v>
      </c>
      <c r="AI538" s="304">
        <f t="shared" si="528"/>
        <v>0.19787289493161353</v>
      </c>
      <c r="AJ538" s="304">
        <f t="shared" si="528"/>
        <v>8.4760193528190489E-2</v>
      </c>
      <c r="AK538" s="304">
        <f t="shared" si="528"/>
        <v>0.52740095835864187</v>
      </c>
      <c r="AL538" s="304">
        <f t="shared" si="528"/>
        <v>0.49323647294589168</v>
      </c>
      <c r="AM538" s="304">
        <f t="shared" si="528"/>
        <v>1</v>
      </c>
      <c r="AN538" s="304">
        <f t="shared" si="528"/>
        <v>0.47876368795459995</v>
      </c>
      <c r="AO538" s="304">
        <f t="shared" si="528"/>
        <v>8.4964303745202599E-2</v>
      </c>
      <c r="AP538" s="304">
        <f t="shared" si="528"/>
        <v>0.4010840977612421</v>
      </c>
      <c r="AQ538" s="304">
        <f t="shared" si="528"/>
        <v>0.25877945167591415</v>
      </c>
      <c r="AR538" s="304">
        <f t="shared" si="528"/>
        <v>0</v>
      </c>
      <c r="AS538" s="304">
        <f t="shared" si="528"/>
        <v>0.58250998716721147</v>
      </c>
      <c r="AT538" s="304">
        <f t="shared" si="528"/>
        <v>1</v>
      </c>
    </row>
    <row r="539" spans="1:46" ht="15" thickBot="1">
      <c r="A539" s="329" t="str">
        <f t="shared" ref="A539:B539" si="529">A321</f>
        <v>Kranj</v>
      </c>
      <c r="B539" s="330">
        <f t="shared" si="529"/>
        <v>52</v>
      </c>
      <c r="C539" s="303">
        <f>IFERROR(IF('Data &amp; Normalization'!C321="-","-",IF(C$9=1,IF('Data &amp; Normalization'!C321&lt;C$10,0,IF('Data &amp; Normalization'!C321&gt;C$11,1,('Data &amp; Normalization'!C321-C$10)/(C$11-C$10))),IF('Data &amp; Normalization'!C321&lt;C$10,1,IF('Data &amp; Normalization'!C321&gt;C$11,0,IFERROR(1-('Data &amp; Normalization'!C321-C$10)/(C$11-C$10),"-"))))),"-")</f>
        <v>0.79058996199356923</v>
      </c>
      <c r="D539" s="304">
        <f t="shared" ref="D539:AT539" si="530">IFERROR(IF(D321="-","-",IF(D$9=1,IF(D321&lt;D$10,0,IF(D321&gt;D$11,1,(D321-D$10)/(D$11-D$10))),IF(D321&lt;D$10,1,IF(D321&gt;D$11,0,IFERROR(1-(D321-D$10)/(D$11-D$10),"-"))))),"-")</f>
        <v>0.39480329276299164</v>
      </c>
      <c r="E539" s="304">
        <f t="shared" si="530"/>
        <v>0.52215849843587059</v>
      </c>
      <c r="F539" s="304">
        <f t="shared" si="530"/>
        <v>7.0777519594653684E-2</v>
      </c>
      <c r="G539" s="304">
        <f t="shared" si="530"/>
        <v>0.80393520744727331</v>
      </c>
      <c r="H539" s="304">
        <f t="shared" si="530"/>
        <v>0.5</v>
      </c>
      <c r="I539" s="304">
        <f t="shared" si="530"/>
        <v>0.51479552459559119</v>
      </c>
      <c r="J539" s="304">
        <f t="shared" si="530"/>
        <v>0.90946250537560069</v>
      </c>
      <c r="K539" s="304">
        <f t="shared" si="530"/>
        <v>0.28119306199159294</v>
      </c>
      <c r="L539" s="304">
        <f t="shared" si="530"/>
        <v>1</v>
      </c>
      <c r="M539" s="304">
        <f t="shared" si="530"/>
        <v>0.37271613291140721</v>
      </c>
      <c r="N539" s="304">
        <f t="shared" si="530"/>
        <v>0.27977349021875392</v>
      </c>
      <c r="O539" s="304">
        <f t="shared" si="530"/>
        <v>0.31204063606347859</v>
      </c>
      <c r="P539" s="304">
        <f t="shared" si="530"/>
        <v>1.9042148753139872E-2</v>
      </c>
      <c r="Q539" s="304" t="str">
        <f t="shared" si="530"/>
        <v>-</v>
      </c>
      <c r="R539" s="304" t="str">
        <f t="shared" si="530"/>
        <v>-</v>
      </c>
      <c r="S539" s="304">
        <f t="shared" si="530"/>
        <v>0.30229648673999004</v>
      </c>
      <c r="T539" s="304">
        <f t="shared" si="530"/>
        <v>0.38957085532701385</v>
      </c>
      <c r="U539" s="304">
        <f t="shared" si="530"/>
        <v>0.53240941754752247</v>
      </c>
      <c r="V539" s="304">
        <f t="shared" si="530"/>
        <v>0.37489560837851377</v>
      </c>
      <c r="W539" s="304">
        <f t="shared" si="530"/>
        <v>0.90883427161277575</v>
      </c>
      <c r="X539" s="304" t="str">
        <f t="shared" si="530"/>
        <v>-</v>
      </c>
      <c r="Y539" s="304">
        <f t="shared" si="530"/>
        <v>0.42516869181772599</v>
      </c>
      <c r="Z539" s="304">
        <f t="shared" si="530"/>
        <v>0.33450342162181324</v>
      </c>
      <c r="AA539" s="304">
        <f t="shared" si="530"/>
        <v>0.5946522092727522</v>
      </c>
      <c r="AB539" s="304">
        <f t="shared" si="530"/>
        <v>0.5255090869279615</v>
      </c>
      <c r="AC539" s="304">
        <f t="shared" si="530"/>
        <v>0.27992352151441069</v>
      </c>
      <c r="AD539" s="304">
        <f t="shared" si="530"/>
        <v>0.23176450627348066</v>
      </c>
      <c r="AE539" s="304">
        <f t="shared" si="530"/>
        <v>0.25008581439218308</v>
      </c>
      <c r="AF539" s="304">
        <f t="shared" si="530"/>
        <v>0.62352941176470578</v>
      </c>
      <c r="AG539" s="304">
        <f t="shared" si="530"/>
        <v>0.90706574749127944</v>
      </c>
      <c r="AH539" s="304" t="str">
        <f t="shared" si="530"/>
        <v>-</v>
      </c>
      <c r="AI539" s="304">
        <f t="shared" si="530"/>
        <v>0.98238671723313864</v>
      </c>
      <c r="AJ539" s="304">
        <f t="shared" si="530"/>
        <v>0.27986545759911757</v>
      </c>
      <c r="AK539" s="304">
        <f t="shared" si="530"/>
        <v>0.64179658500371173</v>
      </c>
      <c r="AL539" s="304">
        <f t="shared" si="530"/>
        <v>0.61379008016032044</v>
      </c>
      <c r="AM539" s="304">
        <f t="shared" si="530"/>
        <v>0.62500000000000011</v>
      </c>
      <c r="AN539" s="304">
        <f t="shared" si="530"/>
        <v>0.41132303572855877</v>
      </c>
      <c r="AO539" s="304">
        <f t="shared" si="530"/>
        <v>0.26563243577999562</v>
      </c>
      <c r="AP539" s="304">
        <f t="shared" si="530"/>
        <v>0.41712104689203949</v>
      </c>
      <c r="AQ539" s="304">
        <f t="shared" si="530"/>
        <v>0.25385480999288917</v>
      </c>
      <c r="AR539" s="304">
        <f t="shared" si="530"/>
        <v>3.571428571428651E-2</v>
      </c>
      <c r="AS539" s="304">
        <f t="shared" si="530"/>
        <v>0.6479023899891545</v>
      </c>
      <c r="AT539" s="304">
        <f t="shared" si="530"/>
        <v>0.58002427589150574</v>
      </c>
    </row>
    <row r="540" spans="1:46" ht="15" thickBot="1">
      <c r="A540" s="329" t="str">
        <f t="shared" ref="A540:B540" si="531">A322</f>
        <v>Kranjska Gora</v>
      </c>
      <c r="B540" s="330">
        <f t="shared" si="531"/>
        <v>53</v>
      </c>
      <c r="C540" s="303">
        <f>IFERROR(IF('Data &amp; Normalization'!C322="-","-",IF(C$9=1,IF('Data &amp; Normalization'!C322&lt;C$10,0,IF('Data &amp; Normalization'!C322&gt;C$11,1,('Data &amp; Normalization'!C322-C$10)/(C$11-C$10))),IF('Data &amp; Normalization'!C322&lt;C$10,1,IF('Data &amp; Normalization'!C322&gt;C$11,0,IFERROR(1-('Data &amp; Normalization'!C322-C$10)/(C$11-C$10),"-"))))),"-")</f>
        <v>0.77832970592887141</v>
      </c>
      <c r="D540" s="304">
        <f t="shared" ref="D540:AT540" si="532">IFERROR(IF(D322="-","-",IF(D$9=1,IF(D322&lt;D$10,0,IF(D322&gt;D$11,1,(D322-D$10)/(D$11-D$10))),IF(D322&lt;D$10,1,IF(D322&gt;D$11,0,IFERROR(1-(D322-D$10)/(D$11-D$10),"-"))))),"-")</f>
        <v>0.25087116812282184</v>
      </c>
      <c r="E540" s="304">
        <f t="shared" si="532"/>
        <v>0.39025026068821678</v>
      </c>
      <c r="F540" s="304">
        <f t="shared" si="532"/>
        <v>0.94664057063954332</v>
      </c>
      <c r="G540" s="304">
        <f t="shared" si="532"/>
        <v>0.90493540103905945</v>
      </c>
      <c r="H540" s="304">
        <f t="shared" si="532"/>
        <v>1</v>
      </c>
      <c r="I540" s="304">
        <f t="shared" si="532"/>
        <v>1</v>
      </c>
      <c r="J540" s="304">
        <f t="shared" si="532"/>
        <v>0.9647912948234928</v>
      </c>
      <c r="K540" s="304">
        <f t="shared" si="532"/>
        <v>0.94882163301026201</v>
      </c>
      <c r="L540" s="304">
        <f t="shared" si="532"/>
        <v>0.99190199632910847</v>
      </c>
      <c r="M540" s="304">
        <f t="shared" si="532"/>
        <v>0.83609849232219069</v>
      </c>
      <c r="N540" s="304">
        <f t="shared" si="532"/>
        <v>0.77134664884083837</v>
      </c>
      <c r="O540" s="304">
        <f t="shared" si="532"/>
        <v>0.41936211357624303</v>
      </c>
      <c r="P540" s="304">
        <f t="shared" si="532"/>
        <v>0.89813531687096582</v>
      </c>
      <c r="Q540" s="304" t="str">
        <f t="shared" si="532"/>
        <v>-</v>
      </c>
      <c r="R540" s="304" t="str">
        <f t="shared" si="532"/>
        <v>-</v>
      </c>
      <c r="S540" s="304">
        <f t="shared" si="532"/>
        <v>8.1363940228968507E-2</v>
      </c>
      <c r="T540" s="304">
        <f t="shared" si="532"/>
        <v>0.59165255500862035</v>
      </c>
      <c r="U540" s="304">
        <f t="shared" si="532"/>
        <v>0.51662719747718777</v>
      </c>
      <c r="V540" s="304">
        <f t="shared" si="532"/>
        <v>1</v>
      </c>
      <c r="W540" s="304">
        <f t="shared" si="532"/>
        <v>0.26995633628782106</v>
      </c>
      <c r="X540" s="304" t="str">
        <f t="shared" si="532"/>
        <v>-</v>
      </c>
      <c r="Y540" s="304">
        <f t="shared" si="532"/>
        <v>0.94820381202764425</v>
      </c>
      <c r="Z540" s="304">
        <f t="shared" si="532"/>
        <v>0.66070985356167777</v>
      </c>
      <c r="AA540" s="304">
        <f t="shared" si="532"/>
        <v>0.85508750640730524</v>
      </c>
      <c r="AB540" s="304">
        <f t="shared" si="532"/>
        <v>0.29012480840814547</v>
      </c>
      <c r="AC540" s="304">
        <f t="shared" si="532"/>
        <v>0.72100135569050305</v>
      </c>
      <c r="AD540" s="304">
        <f t="shared" si="532"/>
        <v>0.580077036058113</v>
      </c>
      <c r="AE540" s="304">
        <f t="shared" si="532"/>
        <v>0.75185320287584523</v>
      </c>
      <c r="AF540" s="304">
        <f t="shared" si="532"/>
        <v>1</v>
      </c>
      <c r="AG540" s="304">
        <f t="shared" si="532"/>
        <v>0.21272462761824462</v>
      </c>
      <c r="AH540" s="304" t="str">
        <f t="shared" si="532"/>
        <v>-</v>
      </c>
      <c r="AI540" s="304">
        <f t="shared" si="532"/>
        <v>0.97106821847801505</v>
      </c>
      <c r="AJ540" s="304">
        <f t="shared" si="532"/>
        <v>0.65792261479591641</v>
      </c>
      <c r="AK540" s="304">
        <f t="shared" si="532"/>
        <v>0.66406829992576077</v>
      </c>
      <c r="AL540" s="304">
        <f t="shared" si="532"/>
        <v>0.73277805611222424</v>
      </c>
      <c r="AM540" s="304">
        <f t="shared" si="532"/>
        <v>1</v>
      </c>
      <c r="AN540" s="304">
        <f t="shared" si="532"/>
        <v>0.68108564463272336</v>
      </c>
      <c r="AO540" s="304">
        <f t="shared" si="532"/>
        <v>0.16900966325740049</v>
      </c>
      <c r="AP540" s="304">
        <f t="shared" si="532"/>
        <v>0.32667265379434235</v>
      </c>
      <c r="AQ540" s="304">
        <f t="shared" si="532"/>
        <v>0.42363264854658039</v>
      </c>
      <c r="AR540" s="304">
        <f t="shared" si="532"/>
        <v>0.74999999999999922</v>
      </c>
      <c r="AS540" s="304">
        <f t="shared" si="532"/>
        <v>0.12142602198948094</v>
      </c>
      <c r="AT540" s="304">
        <f t="shared" si="532"/>
        <v>0.57888875845913723</v>
      </c>
    </row>
    <row r="541" spans="1:46" ht="15" thickBot="1">
      <c r="A541" s="329" t="str">
        <f t="shared" ref="A541:B541" si="533">A323</f>
        <v>Križevci</v>
      </c>
      <c r="B541" s="330">
        <f t="shared" si="533"/>
        <v>166</v>
      </c>
      <c r="C541" s="303">
        <f>IFERROR(IF('Data &amp; Normalization'!C323="-","-",IF(C$9=1,IF('Data &amp; Normalization'!C323&lt;C$10,0,IF('Data &amp; Normalization'!C323&gt;C$11,1,('Data &amp; Normalization'!C323-C$10)/(C$11-C$10))),IF('Data &amp; Normalization'!C323&lt;C$10,1,IF('Data &amp; Normalization'!C323&gt;C$11,0,IFERROR(1-('Data &amp; Normalization'!C323-C$10)/(C$11-C$10),"-"))))),"-")</f>
        <v>0.87272364561320859</v>
      </c>
      <c r="D541" s="304">
        <f t="shared" ref="D541:AT541" si="534">IFERROR(IF(D323="-","-",IF(D$9=1,IF(D323&lt;D$10,0,IF(D323&gt;D$11,1,(D323-D$10)/(D$11-D$10))),IF(D323&lt;D$10,1,IF(D323&gt;D$11,0,IFERROR(1-(D323-D$10)/(D$11-D$10),"-"))))),"-")</f>
        <v>0.60438866723902818</v>
      </c>
      <c r="E541" s="304">
        <f t="shared" si="534"/>
        <v>0.39025026068821678</v>
      </c>
      <c r="F541" s="304">
        <f t="shared" si="534"/>
        <v>0.88138542412182586</v>
      </c>
      <c r="G541" s="304">
        <f t="shared" si="534"/>
        <v>0.96642959070956147</v>
      </c>
      <c r="H541" s="304">
        <f t="shared" si="534"/>
        <v>0.5</v>
      </c>
      <c r="I541" s="304">
        <f t="shared" si="534"/>
        <v>0.94620548859678</v>
      </c>
      <c r="J541" s="304">
        <f t="shared" si="534"/>
        <v>0.98251769872024042</v>
      </c>
      <c r="K541" s="304">
        <f t="shared" si="534"/>
        <v>0.34124376692128439</v>
      </c>
      <c r="L541" s="304">
        <f t="shared" si="534"/>
        <v>1</v>
      </c>
      <c r="M541" s="304">
        <f t="shared" si="534"/>
        <v>0.39461495781573402</v>
      </c>
      <c r="N541" s="304">
        <f t="shared" si="534"/>
        <v>0.33898963943195071</v>
      </c>
      <c r="O541" s="304">
        <f t="shared" si="534"/>
        <v>0.58794784896975094</v>
      </c>
      <c r="P541" s="304">
        <f t="shared" si="534"/>
        <v>0.8647497762884333</v>
      </c>
      <c r="Q541" s="304" t="str">
        <f t="shared" si="534"/>
        <v>-</v>
      </c>
      <c r="R541" s="304" t="str">
        <f t="shared" si="534"/>
        <v>-</v>
      </c>
      <c r="S541" s="304">
        <f t="shared" si="534"/>
        <v>0.11818557741288127</v>
      </c>
      <c r="T541" s="304">
        <f t="shared" si="534"/>
        <v>0.6214328615877045</v>
      </c>
      <c r="U541" s="304">
        <f t="shared" si="534"/>
        <v>1</v>
      </c>
      <c r="V541" s="304">
        <f t="shared" si="534"/>
        <v>0.99089831654088889</v>
      </c>
      <c r="W541" s="304">
        <f t="shared" si="534"/>
        <v>0.93327140268799991</v>
      </c>
      <c r="X541" s="304" t="str">
        <f t="shared" si="534"/>
        <v>-</v>
      </c>
      <c r="Y541" s="304">
        <f t="shared" si="534"/>
        <v>0.79837235724914291</v>
      </c>
      <c r="Z541" s="304">
        <f t="shared" si="534"/>
        <v>0.96564195298372524</v>
      </c>
      <c r="AA541" s="304">
        <f t="shared" si="534"/>
        <v>0.89473246561519693</v>
      </c>
      <c r="AB541" s="304">
        <f t="shared" si="534"/>
        <v>0.12590321874315757</v>
      </c>
      <c r="AC541" s="304">
        <f t="shared" si="534"/>
        <v>1</v>
      </c>
      <c r="AD541" s="304">
        <f t="shared" si="534"/>
        <v>0.79979854439399833</v>
      </c>
      <c r="AE541" s="304">
        <f t="shared" si="534"/>
        <v>0.71130356855508425</v>
      </c>
      <c r="AF541" s="304">
        <f t="shared" si="534"/>
        <v>1</v>
      </c>
      <c r="AG541" s="304">
        <f t="shared" si="534"/>
        <v>0.5970920332622458</v>
      </c>
      <c r="AH541" s="304" t="str">
        <f t="shared" si="534"/>
        <v>-</v>
      </c>
      <c r="AI541" s="304">
        <f t="shared" si="534"/>
        <v>0</v>
      </c>
      <c r="AJ541" s="304">
        <f t="shared" si="534"/>
        <v>0.6585551656714953</v>
      </c>
      <c r="AK541" s="304">
        <f t="shared" si="534"/>
        <v>0.51896470270635064</v>
      </c>
      <c r="AL541" s="304">
        <f t="shared" si="534"/>
        <v>0.81732214428857708</v>
      </c>
      <c r="AM541" s="304">
        <f t="shared" si="534"/>
        <v>1</v>
      </c>
      <c r="AN541" s="304">
        <f t="shared" si="534"/>
        <v>0.87641375589481252</v>
      </c>
      <c r="AO541" s="304">
        <f t="shared" si="534"/>
        <v>0.16900966325740049</v>
      </c>
      <c r="AP541" s="304">
        <f t="shared" si="534"/>
        <v>0.39851818590031457</v>
      </c>
      <c r="AQ541" s="304">
        <f t="shared" si="534"/>
        <v>0.44959215432968047</v>
      </c>
      <c r="AR541" s="304">
        <f t="shared" si="534"/>
        <v>0.74999999999999922</v>
      </c>
      <c r="AS541" s="304">
        <f t="shared" si="534"/>
        <v>0.55015877642550559</v>
      </c>
      <c r="AT541" s="304">
        <f t="shared" si="534"/>
        <v>0.61765950047138884</v>
      </c>
    </row>
    <row r="542" spans="1:46" ht="15" thickBot="1">
      <c r="A542" s="329" t="str">
        <f t="shared" ref="A542:B542" si="535">A324</f>
        <v>Krško</v>
      </c>
      <c r="B542" s="330">
        <f t="shared" si="535"/>
        <v>54</v>
      </c>
      <c r="C542" s="303">
        <f>IFERROR(IF('Data &amp; Normalization'!C324="-","-",IF(C$9=1,IF('Data &amp; Normalization'!C324&lt;C$10,0,IF('Data &amp; Normalization'!C324&gt;C$11,1,('Data &amp; Normalization'!C324-C$10)/(C$11-C$10))),IF('Data &amp; Normalization'!C324&lt;C$10,1,IF('Data &amp; Normalization'!C324&gt;C$11,0,IFERROR(1-('Data &amp; Normalization'!C324-C$10)/(C$11-C$10),"-"))))),"-")</f>
        <v>0.95584018329065701</v>
      </c>
      <c r="D542" s="304">
        <f t="shared" ref="D542:AT542" si="536">IFERROR(IF(D324="-","-",IF(D$9=1,IF(D324&lt;D$10,0,IF(D324&gt;D$11,1,(D324-D$10)/(D$11-D$10))),IF(D324&lt;D$10,1,IF(D324&gt;D$11,0,IFERROR(1-(D324-D$10)/(D$11-D$10),"-"))))),"-")</f>
        <v>0.59681329225796664</v>
      </c>
      <c r="E542" s="304">
        <f t="shared" si="536"/>
        <v>0.59306569343065696</v>
      </c>
      <c r="F542" s="304">
        <f t="shared" si="536"/>
        <v>0.48374181499158625</v>
      </c>
      <c r="G542" s="304">
        <f t="shared" si="536"/>
        <v>0.96694618475979865</v>
      </c>
      <c r="H542" s="304">
        <f t="shared" si="536"/>
        <v>0.5</v>
      </c>
      <c r="I542" s="304">
        <f t="shared" si="536"/>
        <v>0.70618872619368089</v>
      </c>
      <c r="J542" s="304">
        <f t="shared" si="536"/>
        <v>1</v>
      </c>
      <c r="K542" s="304">
        <f t="shared" si="536"/>
        <v>0.51135327235351624</v>
      </c>
      <c r="L542" s="304">
        <f t="shared" si="536"/>
        <v>1</v>
      </c>
      <c r="M542" s="304">
        <f t="shared" si="536"/>
        <v>0.36429906029655379</v>
      </c>
      <c r="N542" s="304">
        <f t="shared" si="536"/>
        <v>0.59514759328393996</v>
      </c>
      <c r="O542" s="304">
        <f t="shared" si="536"/>
        <v>0.17429323928315196</v>
      </c>
      <c r="P542" s="304">
        <f t="shared" si="536"/>
        <v>0.53171450892925265</v>
      </c>
      <c r="Q542" s="304" t="str">
        <f t="shared" si="536"/>
        <v>-</v>
      </c>
      <c r="R542" s="304" t="str">
        <f t="shared" si="536"/>
        <v>-</v>
      </c>
      <c r="S542" s="304">
        <f t="shared" si="536"/>
        <v>8.6780552328837773E-2</v>
      </c>
      <c r="T542" s="304">
        <f t="shared" si="536"/>
        <v>0.15478835781292158</v>
      </c>
      <c r="U542" s="304">
        <f t="shared" si="536"/>
        <v>3.769258186466224E-2</v>
      </c>
      <c r="V542" s="304">
        <f t="shared" si="536"/>
        <v>0.89035305844138657</v>
      </c>
      <c r="W542" s="304">
        <f t="shared" si="536"/>
        <v>0.13563133404516681</v>
      </c>
      <c r="X542" s="304" t="str">
        <f t="shared" si="536"/>
        <v>-</v>
      </c>
      <c r="Y542" s="304">
        <f t="shared" si="536"/>
        <v>0.64045283473630954</v>
      </c>
      <c r="Z542" s="304">
        <f t="shared" si="536"/>
        <v>0.96918767507002801</v>
      </c>
      <c r="AA542" s="304">
        <f t="shared" si="536"/>
        <v>0.65603632543812473</v>
      </c>
      <c r="AB542" s="304">
        <f t="shared" si="536"/>
        <v>0.60214582877162248</v>
      </c>
      <c r="AC542" s="304">
        <f t="shared" si="536"/>
        <v>0.36926956914133668</v>
      </c>
      <c r="AD542" s="304">
        <f t="shared" si="536"/>
        <v>0.46219921863268121</v>
      </c>
      <c r="AE542" s="304">
        <f t="shared" si="536"/>
        <v>0.32053363408568958</v>
      </c>
      <c r="AF542" s="304">
        <f t="shared" si="536"/>
        <v>0.30588235294117638</v>
      </c>
      <c r="AG542" s="304">
        <f t="shared" si="536"/>
        <v>0.78720924465605302</v>
      </c>
      <c r="AH542" s="304" t="str">
        <f t="shared" si="536"/>
        <v>-</v>
      </c>
      <c r="AI542" s="304">
        <f t="shared" si="536"/>
        <v>0.92636336675282482</v>
      </c>
      <c r="AJ542" s="304">
        <f t="shared" si="536"/>
        <v>0.28952250900898441</v>
      </c>
      <c r="AK542" s="304">
        <f t="shared" si="536"/>
        <v>0.63724100695147445</v>
      </c>
      <c r="AL542" s="304">
        <f t="shared" si="536"/>
        <v>0.74843436873747504</v>
      </c>
      <c r="AM542" s="304">
        <f t="shared" si="536"/>
        <v>0.12500000000000069</v>
      </c>
      <c r="AN542" s="304">
        <f t="shared" si="536"/>
        <v>0.25945667812325152</v>
      </c>
      <c r="AO542" s="304">
        <f t="shared" si="536"/>
        <v>0.16136073875256918</v>
      </c>
      <c r="AP542" s="304">
        <f t="shared" si="536"/>
        <v>0.82574251074475613</v>
      </c>
      <c r="AQ542" s="304">
        <f t="shared" si="536"/>
        <v>0.53421749724405276</v>
      </c>
      <c r="AR542" s="304">
        <f t="shared" si="536"/>
        <v>0.53571428571428648</v>
      </c>
      <c r="AS542" s="304">
        <f t="shared" si="536"/>
        <v>0.57305368994970407</v>
      </c>
      <c r="AT542" s="304">
        <f t="shared" si="536"/>
        <v>8.4652064712160038E-2</v>
      </c>
    </row>
    <row r="543" spans="1:46" ht="15" thickBot="1">
      <c r="A543" s="329" t="str">
        <f t="shared" ref="A543:B543" si="537">A325</f>
        <v>Kungota</v>
      </c>
      <c r="B543" s="330">
        <f t="shared" si="537"/>
        <v>55</v>
      </c>
      <c r="C543" s="303">
        <f>IFERROR(IF('Data &amp; Normalization'!C325="-","-",IF(C$9=1,IF('Data &amp; Normalization'!C325&lt;C$10,0,IF('Data &amp; Normalization'!C325&gt;C$11,1,('Data &amp; Normalization'!C325-C$10)/(C$11-C$10))),IF('Data &amp; Normalization'!C325&lt;C$10,1,IF('Data &amp; Normalization'!C325&gt;C$11,0,IFERROR(1-('Data &amp; Normalization'!C325-C$10)/(C$11-C$10),"-"))))),"-")</f>
        <v>0.91167616845978838</v>
      </c>
      <c r="D543" s="304">
        <f t="shared" ref="D543:AT543" si="538">IFERROR(IF(D325="-","-",IF(D$9=1,IF(D325&lt;D$10,0,IF(D325&gt;D$11,1,(D325-D$10)/(D$11-D$10))),IF(D325&lt;D$10,1,IF(D325&gt;D$11,0,IFERROR(1-(D325-D$10)/(D$11-D$10),"-"))))),"-")</f>
        <v>0.37207716781980715</v>
      </c>
      <c r="E543" s="304">
        <f t="shared" si="538"/>
        <v>0</v>
      </c>
      <c r="F543" s="304">
        <f t="shared" si="538"/>
        <v>0.57036733362638081</v>
      </c>
      <c r="G543" s="304">
        <f t="shared" si="538"/>
        <v>0.8937484056727627</v>
      </c>
      <c r="H543" s="304">
        <f t="shared" si="538"/>
        <v>1</v>
      </c>
      <c r="I543" s="304">
        <f t="shared" si="538"/>
        <v>0.67930263218018105</v>
      </c>
      <c r="J543" s="304">
        <f t="shared" si="538"/>
        <v>0.9489418354215472</v>
      </c>
      <c r="K543" s="304">
        <f t="shared" si="538"/>
        <v>0.43726340944538156</v>
      </c>
      <c r="L543" s="304">
        <f t="shared" si="538"/>
        <v>1</v>
      </c>
      <c r="M543" s="304">
        <f t="shared" si="538"/>
        <v>0.91023674625490336</v>
      </c>
      <c r="N543" s="304">
        <f t="shared" si="538"/>
        <v>0.73394258257819323</v>
      </c>
      <c r="O543" s="304">
        <f t="shared" si="538"/>
        <v>0.51470976365755572</v>
      </c>
      <c r="P543" s="304">
        <f t="shared" si="538"/>
        <v>0.60857908382579196</v>
      </c>
      <c r="Q543" s="304" t="str">
        <f t="shared" si="538"/>
        <v>-</v>
      </c>
      <c r="R543" s="304" t="str">
        <f t="shared" si="538"/>
        <v>-</v>
      </c>
      <c r="S543" s="304">
        <f t="shared" si="538"/>
        <v>0.18846701106909977</v>
      </c>
      <c r="T543" s="304">
        <f t="shared" si="538"/>
        <v>0.59557640026323544</v>
      </c>
      <c r="U543" s="304">
        <f t="shared" si="538"/>
        <v>0.38218258236782382</v>
      </c>
      <c r="V543" s="304">
        <f t="shared" si="538"/>
        <v>0.2958416795297294</v>
      </c>
      <c r="W543" s="304">
        <f t="shared" si="538"/>
        <v>0.44967710320703219</v>
      </c>
      <c r="X543" s="304" t="str">
        <f t="shared" si="538"/>
        <v>-</v>
      </c>
      <c r="Y543" s="304">
        <f t="shared" si="538"/>
        <v>0.6111335891993559</v>
      </c>
      <c r="Z543" s="304">
        <f t="shared" si="538"/>
        <v>0.27068042406836146</v>
      </c>
      <c r="AA543" s="304">
        <f t="shared" si="538"/>
        <v>0.77337268572933715</v>
      </c>
      <c r="AB543" s="304">
        <f t="shared" si="538"/>
        <v>0.45982045106196623</v>
      </c>
      <c r="AC543" s="304">
        <f t="shared" si="538"/>
        <v>0.5920337292084481</v>
      </c>
      <c r="AD543" s="304">
        <f t="shared" si="538"/>
        <v>0.24825497344250858</v>
      </c>
      <c r="AE543" s="304">
        <f t="shared" si="538"/>
        <v>0.44932697262733456</v>
      </c>
      <c r="AF543" s="304">
        <f t="shared" si="538"/>
        <v>0.97647058823529398</v>
      </c>
      <c r="AG543" s="304">
        <f t="shared" si="538"/>
        <v>0.11022665277984434</v>
      </c>
      <c r="AH543" s="304" t="str">
        <f t="shared" si="538"/>
        <v>-</v>
      </c>
      <c r="AI543" s="304">
        <f t="shared" si="538"/>
        <v>1</v>
      </c>
      <c r="AJ543" s="304">
        <f t="shared" si="538"/>
        <v>0.59446502818648705</v>
      </c>
      <c r="AK543" s="304">
        <f t="shared" si="538"/>
        <v>0.76850914490112698</v>
      </c>
      <c r="AL543" s="304">
        <f t="shared" si="538"/>
        <v>0.38520791583166336</v>
      </c>
      <c r="AM543" s="304">
        <f t="shared" si="538"/>
        <v>0.50000000000000056</v>
      </c>
      <c r="AN543" s="304">
        <f t="shared" si="538"/>
        <v>0.75751838382223668</v>
      </c>
      <c r="AO543" s="304">
        <f t="shared" si="538"/>
        <v>9.1421393673121701E-2</v>
      </c>
      <c r="AP543" s="304">
        <f t="shared" si="538"/>
        <v>0.81900699210982142</v>
      </c>
      <c r="AQ543" s="304">
        <f t="shared" si="538"/>
        <v>0.29642200471178032</v>
      </c>
      <c r="AR543" s="304">
        <f t="shared" si="538"/>
        <v>1</v>
      </c>
      <c r="AS543" s="304">
        <f t="shared" si="538"/>
        <v>0.51129547861895319</v>
      </c>
      <c r="AT543" s="304">
        <f t="shared" si="538"/>
        <v>0.41328196128682565</v>
      </c>
    </row>
    <row r="544" spans="1:46" ht="15" thickBot="1">
      <c r="A544" s="329" t="str">
        <f t="shared" ref="A544:B544" si="539">A326</f>
        <v>Kuzma</v>
      </c>
      <c r="B544" s="330">
        <f t="shared" si="539"/>
        <v>56</v>
      </c>
      <c r="C544" s="303">
        <f>IFERROR(IF('Data &amp; Normalization'!C326="-","-",IF(C$9=1,IF('Data &amp; Normalization'!C326&lt;C$10,0,IF('Data &amp; Normalization'!C326&gt;C$11,1,('Data &amp; Normalization'!C326-C$10)/(C$11-C$10))),IF('Data &amp; Normalization'!C326&lt;C$10,1,IF('Data &amp; Normalization'!C326&gt;C$11,0,IFERROR(1-('Data &amp; Normalization'!C326-C$10)/(C$11-C$10),"-"))))),"-")</f>
        <v>0.55444812328736948</v>
      </c>
      <c r="D544" s="304">
        <f t="shared" ref="D544:AT544" si="540">IFERROR(IF(D326="-","-",IF(D$9=1,IF(D326&lt;D$10,0,IF(D326&gt;D$11,1,(D326-D$10)/(D$11-D$10))),IF(D326&lt;D$10,1,IF(D326&gt;D$11,0,IFERROR(1-(D326-D$10)/(D$11-D$10),"-"))))),"-")</f>
        <v>0.67256704206858231</v>
      </c>
      <c r="E544" s="304">
        <f t="shared" si="540"/>
        <v>0.86757038581856083</v>
      </c>
      <c r="F544" s="304">
        <f t="shared" si="540"/>
        <v>1.461346209834692E-3</v>
      </c>
      <c r="G544" s="304">
        <f t="shared" si="540"/>
        <v>0.69763771043912259</v>
      </c>
      <c r="H544" s="304">
        <f t="shared" si="540"/>
        <v>0.5</v>
      </c>
      <c r="I544" s="304">
        <f t="shared" si="540"/>
        <v>0.79420846192421524</v>
      </c>
      <c r="J544" s="304">
        <f t="shared" si="540"/>
        <v>0.85343626310980114</v>
      </c>
      <c r="K544" s="304">
        <f t="shared" si="540"/>
        <v>0</v>
      </c>
      <c r="L544" s="304">
        <f t="shared" si="540"/>
        <v>0.7656278860892981</v>
      </c>
      <c r="M544" s="304">
        <f t="shared" si="540"/>
        <v>0.28608762667415399</v>
      </c>
      <c r="N544" s="304">
        <f t="shared" si="540"/>
        <v>0.39239167336496339</v>
      </c>
      <c r="O544" s="304">
        <f t="shared" si="540"/>
        <v>8.9458730199215158E-2</v>
      </c>
      <c r="P544" s="304">
        <f t="shared" si="540"/>
        <v>0.25582439765199044</v>
      </c>
      <c r="Q544" s="304" t="str">
        <f t="shared" si="540"/>
        <v>-</v>
      </c>
      <c r="R544" s="304" t="str">
        <f t="shared" si="540"/>
        <v>-</v>
      </c>
      <c r="S544" s="304">
        <f t="shared" si="540"/>
        <v>0.3249229594483839</v>
      </c>
      <c r="T544" s="304">
        <f t="shared" si="540"/>
        <v>0.4086233589241472</v>
      </c>
      <c r="U544" s="304">
        <f t="shared" si="540"/>
        <v>0.22927608350219092</v>
      </c>
      <c r="V544" s="304">
        <f t="shared" si="540"/>
        <v>4.8922997296978132E-2</v>
      </c>
      <c r="W544" s="304">
        <f t="shared" si="540"/>
        <v>0</v>
      </c>
      <c r="X544" s="304" t="str">
        <f t="shared" si="540"/>
        <v>-</v>
      </c>
      <c r="Y544" s="304">
        <f t="shared" si="540"/>
        <v>0.36493280736628819</v>
      </c>
      <c r="Z544" s="304">
        <f t="shared" si="540"/>
        <v>0.27068042406836146</v>
      </c>
      <c r="AA544" s="304">
        <f t="shared" si="540"/>
        <v>0.9121459357882844</v>
      </c>
      <c r="AB544" s="304">
        <f t="shared" si="540"/>
        <v>0.87584847821326917</v>
      </c>
      <c r="AC544" s="304">
        <f t="shared" si="540"/>
        <v>0.24672868424498282</v>
      </c>
      <c r="AD544" s="304">
        <f t="shared" si="540"/>
        <v>0.21597915251219635</v>
      </c>
      <c r="AE544" s="304">
        <f t="shared" si="540"/>
        <v>0.47888442478238696</v>
      </c>
      <c r="AF544" s="304">
        <f t="shared" si="540"/>
        <v>0.14117647058823524</v>
      </c>
      <c r="AG544" s="304">
        <f t="shared" si="540"/>
        <v>0.7136421498123624</v>
      </c>
      <c r="AH544" s="304" t="str">
        <f t="shared" si="540"/>
        <v>-</v>
      </c>
      <c r="AI544" s="304">
        <f t="shared" si="540"/>
        <v>0.94418741618255986</v>
      </c>
      <c r="AJ544" s="304">
        <f t="shared" si="540"/>
        <v>0.38888748548229518</v>
      </c>
      <c r="AK544" s="304">
        <f t="shared" si="540"/>
        <v>0.93807788351218191</v>
      </c>
      <c r="AL544" s="304">
        <f t="shared" si="540"/>
        <v>0.57464929859719427</v>
      </c>
      <c r="AM544" s="304">
        <f t="shared" si="540"/>
        <v>0.62500000000000011</v>
      </c>
      <c r="AN544" s="304">
        <f t="shared" si="540"/>
        <v>0.51772939812964591</v>
      </c>
      <c r="AO544" s="304">
        <f t="shared" si="540"/>
        <v>0.2848119757349028</v>
      </c>
      <c r="AP544" s="304">
        <f t="shared" si="540"/>
        <v>0.68750400923728272</v>
      </c>
      <c r="AQ544" s="304">
        <f t="shared" si="540"/>
        <v>0.31882900451761809</v>
      </c>
      <c r="AR544" s="304">
        <f t="shared" si="540"/>
        <v>0</v>
      </c>
      <c r="AS544" s="304">
        <f t="shared" si="540"/>
        <v>0.19300642205520635</v>
      </c>
      <c r="AT544" s="304">
        <f t="shared" si="540"/>
        <v>0.23817651116700755</v>
      </c>
    </row>
    <row r="545" spans="1:46" ht="15" thickBot="1">
      <c r="A545" s="329" t="str">
        <f t="shared" ref="A545:B545" si="541">A327</f>
        <v>Laško</v>
      </c>
      <c r="B545" s="330">
        <f t="shared" si="541"/>
        <v>57</v>
      </c>
      <c r="C545" s="303">
        <f>IFERROR(IF('Data &amp; Normalization'!C327="-","-",IF(C$9=1,IF('Data &amp; Normalization'!C327&lt;C$10,0,IF('Data &amp; Normalization'!C327&gt;C$11,1,('Data &amp; Normalization'!C327-C$10)/(C$11-C$10))),IF('Data &amp; Normalization'!C327&lt;C$10,1,IF('Data &amp; Normalization'!C327&gt;C$11,0,IFERROR(1-('Data &amp; Normalization'!C327-C$10)/(C$11-C$10),"-"))))),"-")</f>
        <v>0.58282938005527873</v>
      </c>
      <c r="D545" s="304">
        <f t="shared" ref="D545:AT545" si="542">IFERROR(IF(D327="-","-",IF(D$9=1,IF(D327&lt;D$10,0,IF(D327&gt;D$11,1,(D327-D$10)/(D$11-D$10))),IF(D327&lt;D$10,1,IF(D327&gt;D$11,0,IFERROR(1-(D327-D$10)/(D$11-D$10),"-"))))),"-")</f>
        <v>0.48570779253573065</v>
      </c>
      <c r="E545" s="304">
        <f t="shared" si="542"/>
        <v>0.59306569343065696</v>
      </c>
      <c r="F545" s="304">
        <f t="shared" si="542"/>
        <v>0.83042274564300145</v>
      </c>
      <c r="G545" s="304">
        <f t="shared" si="542"/>
        <v>0.99278558243690362</v>
      </c>
      <c r="H545" s="304">
        <f t="shared" si="542"/>
        <v>0.5</v>
      </c>
      <c r="I545" s="304">
        <f t="shared" si="542"/>
        <v>0.25035900538174416</v>
      </c>
      <c r="J545" s="304">
        <f t="shared" si="542"/>
        <v>0.57934469815874734</v>
      </c>
      <c r="K545" s="304">
        <f t="shared" si="542"/>
        <v>1.9367889473910736E-2</v>
      </c>
      <c r="L545" s="304">
        <f t="shared" si="542"/>
        <v>0.45866006464201026</v>
      </c>
      <c r="M545" s="304">
        <f t="shared" si="542"/>
        <v>0.47986687735191602</v>
      </c>
      <c r="N545" s="304">
        <f t="shared" si="542"/>
        <v>0.61131114709787993</v>
      </c>
      <c r="O545" s="304">
        <f t="shared" si="542"/>
        <v>1.2995648353948178E-2</v>
      </c>
      <c r="P545" s="304">
        <f t="shared" si="542"/>
        <v>0.64851355164868385</v>
      </c>
      <c r="Q545" s="304" t="str">
        <f t="shared" si="542"/>
        <v>-</v>
      </c>
      <c r="R545" s="304" t="str">
        <f t="shared" si="542"/>
        <v>-</v>
      </c>
      <c r="S545" s="304">
        <f t="shared" si="542"/>
        <v>0.19544921093121342</v>
      </c>
      <c r="T545" s="304">
        <f t="shared" si="542"/>
        <v>0.57447914414885248</v>
      </c>
      <c r="U545" s="304">
        <f t="shared" si="542"/>
        <v>0.45375616547229541</v>
      </c>
      <c r="V545" s="304">
        <f t="shared" si="542"/>
        <v>0.4132215608537062</v>
      </c>
      <c r="W545" s="304">
        <f t="shared" si="542"/>
        <v>0.99917063537766926</v>
      </c>
      <c r="X545" s="304" t="str">
        <f t="shared" si="542"/>
        <v>-</v>
      </c>
      <c r="Y545" s="304">
        <f t="shared" si="542"/>
        <v>8.2295280390054626E-2</v>
      </c>
      <c r="Z545" s="304">
        <f t="shared" si="542"/>
        <v>0.73162429528773532</v>
      </c>
      <c r="AA545" s="304">
        <f t="shared" si="542"/>
        <v>0.93373072269249868</v>
      </c>
      <c r="AB545" s="304">
        <f t="shared" si="542"/>
        <v>0.73899715349244588</v>
      </c>
      <c r="AC545" s="304">
        <f t="shared" si="542"/>
        <v>0</v>
      </c>
      <c r="AD545" s="304">
        <f t="shared" si="542"/>
        <v>0</v>
      </c>
      <c r="AE545" s="304">
        <f t="shared" si="542"/>
        <v>0.10231914397603804</v>
      </c>
      <c r="AF545" s="304">
        <f t="shared" si="542"/>
        <v>0.30588235294117638</v>
      </c>
      <c r="AG545" s="304">
        <f t="shared" si="542"/>
        <v>1</v>
      </c>
      <c r="AH545" s="304" t="str">
        <f t="shared" si="542"/>
        <v>-</v>
      </c>
      <c r="AI545" s="304">
        <f t="shared" si="542"/>
        <v>0.92014534766550571</v>
      </c>
      <c r="AJ545" s="304">
        <f t="shared" si="542"/>
        <v>0.45710252969211906</v>
      </c>
      <c r="AK545" s="304">
        <f t="shared" si="542"/>
        <v>1</v>
      </c>
      <c r="AL545" s="304">
        <f t="shared" si="542"/>
        <v>0.39303607214428837</v>
      </c>
      <c r="AM545" s="304">
        <f t="shared" si="542"/>
        <v>0.12500000000000069</v>
      </c>
      <c r="AN545" s="304">
        <f t="shared" si="542"/>
        <v>0</v>
      </c>
      <c r="AO545" s="304">
        <f t="shared" si="542"/>
        <v>0.16136073875256918</v>
      </c>
      <c r="AP545" s="304">
        <f t="shared" si="542"/>
        <v>1</v>
      </c>
      <c r="AQ545" s="304">
        <f t="shared" si="542"/>
        <v>0.48603208520323854</v>
      </c>
      <c r="AR545" s="304">
        <f t="shared" si="542"/>
        <v>0.53571428571428648</v>
      </c>
      <c r="AS545" s="304">
        <f t="shared" si="542"/>
        <v>3.3794138996818379E-2</v>
      </c>
      <c r="AT545" s="304">
        <f t="shared" si="542"/>
        <v>0.49647812650351414</v>
      </c>
    </row>
    <row r="546" spans="1:46" ht="15" thickBot="1">
      <c r="A546" s="329" t="str">
        <f t="shared" ref="A546:B546" si="543">A328</f>
        <v>Lenart</v>
      </c>
      <c r="B546" s="330">
        <f t="shared" si="543"/>
        <v>58</v>
      </c>
      <c r="C546" s="303">
        <f>IFERROR(IF('Data &amp; Normalization'!C328="-","-",IF(C$9=1,IF('Data &amp; Normalization'!C328&lt;C$10,0,IF('Data &amp; Normalization'!C328&gt;C$11,1,('Data &amp; Normalization'!C328-C$10)/(C$11-C$10))),IF('Data &amp; Normalization'!C328&lt;C$10,1,IF('Data &amp; Normalization'!C328&gt;C$11,0,IFERROR(1-('Data &amp; Normalization'!C328-C$10)/(C$11-C$10),"-"))))),"-")</f>
        <v>0.62262681542694631</v>
      </c>
      <c r="D546" s="304">
        <f t="shared" ref="D546:AT546" si="544">IFERROR(IF(D328="-","-",IF(D$9=1,IF(D328&lt;D$10,0,IF(D328&gt;D$11,1,(D328-D$10)/(D$11-D$10))),IF(D328&lt;D$10,1,IF(D328&gt;D$11,0,IFERROR(1-(D328-D$10)/(D$11-D$10),"-"))))),"-")</f>
        <v>0.26854704307863225</v>
      </c>
      <c r="E546" s="304">
        <f t="shared" si="544"/>
        <v>0.52215849843587059</v>
      </c>
      <c r="F546" s="304">
        <f t="shared" si="544"/>
        <v>0.59736076856926723</v>
      </c>
      <c r="G546" s="304">
        <f t="shared" si="544"/>
        <v>0.15124817436573509</v>
      </c>
      <c r="H546" s="304">
        <f t="shared" si="544"/>
        <v>1</v>
      </c>
      <c r="I546" s="304">
        <f t="shared" si="544"/>
        <v>0.49594937220752638</v>
      </c>
      <c r="J546" s="304">
        <f t="shared" si="544"/>
        <v>0.55351426297753892</v>
      </c>
      <c r="K546" s="304">
        <f t="shared" si="544"/>
        <v>0.16457582272540022</v>
      </c>
      <c r="L546" s="304">
        <f t="shared" si="544"/>
        <v>1</v>
      </c>
      <c r="M546" s="304">
        <f t="shared" si="544"/>
        <v>0.67662156886933533</v>
      </c>
      <c r="N546" s="304">
        <f t="shared" si="544"/>
        <v>0.49559739832901573</v>
      </c>
      <c r="O546" s="304">
        <f t="shared" si="544"/>
        <v>0.24229077099337643</v>
      </c>
      <c r="P546" s="304">
        <f t="shared" si="544"/>
        <v>0.29479489714990686</v>
      </c>
      <c r="Q546" s="304" t="str">
        <f t="shared" si="544"/>
        <v>-</v>
      </c>
      <c r="R546" s="304" t="str">
        <f t="shared" si="544"/>
        <v>-</v>
      </c>
      <c r="S546" s="304">
        <f t="shared" si="544"/>
        <v>0.25984854780488592</v>
      </c>
      <c r="T546" s="304">
        <f t="shared" si="544"/>
        <v>0.81382543990015144</v>
      </c>
      <c r="U546" s="304">
        <f t="shared" si="544"/>
        <v>0.61069449650522301</v>
      </c>
      <c r="V546" s="304">
        <f t="shared" si="544"/>
        <v>0.49767090838498229</v>
      </c>
      <c r="W546" s="304">
        <f t="shared" si="544"/>
        <v>0.25401869395521176</v>
      </c>
      <c r="X546" s="304" t="str">
        <f t="shared" si="544"/>
        <v>-</v>
      </c>
      <c r="Y546" s="304">
        <f t="shared" si="544"/>
        <v>0.56230188025332617</v>
      </c>
      <c r="Z546" s="304">
        <f t="shared" si="544"/>
        <v>0.56497535723150027</v>
      </c>
      <c r="AA546" s="304">
        <f t="shared" si="544"/>
        <v>0.58788743116024056</v>
      </c>
      <c r="AB546" s="304">
        <f t="shared" si="544"/>
        <v>0.32844317932997591</v>
      </c>
      <c r="AC546" s="304">
        <f t="shared" si="544"/>
        <v>0.47967655734809678</v>
      </c>
      <c r="AD546" s="304">
        <f t="shared" si="544"/>
        <v>0.43109929514724366</v>
      </c>
      <c r="AE546" s="304">
        <f t="shared" si="544"/>
        <v>0.39330893193783206</v>
      </c>
      <c r="AF546" s="304">
        <f t="shared" si="544"/>
        <v>0.62352941176470578</v>
      </c>
      <c r="AG546" s="304">
        <f t="shared" si="544"/>
        <v>0.47310254757063253</v>
      </c>
      <c r="AH546" s="304" t="str">
        <f t="shared" si="544"/>
        <v>-</v>
      </c>
      <c r="AI546" s="304">
        <f t="shared" si="544"/>
        <v>0.86127345020028201</v>
      </c>
      <c r="AJ546" s="304">
        <f t="shared" si="544"/>
        <v>0.26540414024003811</v>
      </c>
      <c r="AK546" s="304">
        <f t="shared" si="544"/>
        <v>0.60687048660322584</v>
      </c>
      <c r="AL546" s="304">
        <f t="shared" si="544"/>
        <v>0.46192384769539085</v>
      </c>
      <c r="AM546" s="304">
        <f t="shared" si="544"/>
        <v>0.62500000000000011</v>
      </c>
      <c r="AN546" s="304">
        <f t="shared" si="544"/>
        <v>0.55969247062584915</v>
      </c>
      <c r="AO546" s="304">
        <f t="shared" si="544"/>
        <v>0.26563243577999562</v>
      </c>
      <c r="AP546" s="304">
        <f t="shared" si="544"/>
        <v>0.2679774199756238</v>
      </c>
      <c r="AQ546" s="304">
        <f t="shared" si="544"/>
        <v>0.23680079786049757</v>
      </c>
      <c r="AR546" s="304">
        <f t="shared" si="544"/>
        <v>3.571428571428651E-2</v>
      </c>
      <c r="AS546" s="304">
        <f t="shared" si="544"/>
        <v>0.47147825931269882</v>
      </c>
      <c r="AT546" s="304">
        <f t="shared" si="544"/>
        <v>0.66426087289520408</v>
      </c>
    </row>
    <row r="547" spans="1:46" ht="15" thickBot="1">
      <c r="A547" s="329" t="str">
        <f t="shared" ref="A547:B547" si="545">A329</f>
        <v>Lendava/Lendva</v>
      </c>
      <c r="B547" s="330">
        <f t="shared" si="545"/>
        <v>59</v>
      </c>
      <c r="C547" s="303">
        <f>IFERROR(IF('Data &amp; Normalization'!C329="-","-",IF(C$9=1,IF('Data &amp; Normalization'!C329&lt;C$10,0,IF('Data &amp; Normalization'!C329&gt;C$11,1,('Data &amp; Normalization'!C329-C$10)/(C$11-C$10))),IF('Data &amp; Normalization'!C329&lt;C$10,1,IF('Data &amp; Normalization'!C329&gt;C$11,0,IFERROR(1-('Data &amp; Normalization'!C329-C$10)/(C$11-C$10),"-"))))),"-")</f>
        <v>0.64931577312661659</v>
      </c>
      <c r="D547" s="304">
        <f t="shared" ref="D547:AT547" si="546">IFERROR(IF(D329="-","-",IF(D$9=1,IF(D329&lt;D$10,0,IF(D329&gt;D$11,1,(D329-D$10)/(D$11-D$10))),IF(D329&lt;D$10,1,IF(D329&gt;D$11,0,IFERROR(1-(D329-D$10)/(D$11-D$10),"-"))))),"-")</f>
        <v>0.47308216756729471</v>
      </c>
      <c r="E547" s="304">
        <f t="shared" si="546"/>
        <v>0.86757038581856083</v>
      </c>
      <c r="F547" s="304">
        <f t="shared" si="546"/>
        <v>0.71808907783601139</v>
      </c>
      <c r="G547" s="304">
        <f t="shared" si="546"/>
        <v>0.8694600436408414</v>
      </c>
      <c r="H547" s="304">
        <f t="shared" si="546"/>
        <v>0.5</v>
      </c>
      <c r="I547" s="304">
        <f t="shared" si="546"/>
        <v>0.74143866746685572</v>
      </c>
      <c r="J547" s="304">
        <f t="shared" si="546"/>
        <v>0.75197391432124328</v>
      </c>
      <c r="K547" s="304">
        <f t="shared" si="546"/>
        <v>0.83825045447931124</v>
      </c>
      <c r="L547" s="304">
        <f t="shared" si="546"/>
        <v>0.98706392569292023</v>
      </c>
      <c r="M547" s="304">
        <f t="shared" si="546"/>
        <v>0.63072116703780556</v>
      </c>
      <c r="N547" s="304">
        <f t="shared" si="546"/>
        <v>0.89829656069507291</v>
      </c>
      <c r="O547" s="304">
        <f t="shared" si="546"/>
        <v>0.78240291706844745</v>
      </c>
      <c r="P547" s="304">
        <f t="shared" si="546"/>
        <v>0.65224094011161959</v>
      </c>
      <c r="Q547" s="304" t="str">
        <f t="shared" si="546"/>
        <v>-</v>
      </c>
      <c r="R547" s="304" t="str">
        <f t="shared" si="546"/>
        <v>-</v>
      </c>
      <c r="S547" s="304">
        <f t="shared" si="546"/>
        <v>0.25505855810021427</v>
      </c>
      <c r="T547" s="304">
        <f t="shared" si="546"/>
        <v>0</v>
      </c>
      <c r="U547" s="304">
        <f t="shared" si="546"/>
        <v>0.12652032752113676</v>
      </c>
      <c r="V547" s="304">
        <f t="shared" si="546"/>
        <v>0.62592823890619043</v>
      </c>
      <c r="W547" s="304">
        <f t="shared" si="546"/>
        <v>0.33519178018950269</v>
      </c>
      <c r="X547" s="304" t="str">
        <f t="shared" si="546"/>
        <v>-</v>
      </c>
      <c r="Y547" s="304">
        <f t="shared" si="546"/>
        <v>0.49866900735346864</v>
      </c>
      <c r="Z547" s="304">
        <f t="shared" si="546"/>
        <v>0.80253873701379286</v>
      </c>
      <c r="AA547" s="304">
        <f t="shared" si="546"/>
        <v>0.54375421706873273</v>
      </c>
      <c r="AB547" s="304">
        <f t="shared" si="546"/>
        <v>0.70067878257061533</v>
      </c>
      <c r="AC547" s="304">
        <f t="shared" si="546"/>
        <v>0.40993924135040144</v>
      </c>
      <c r="AD547" s="304">
        <f t="shared" si="546"/>
        <v>0.60876917284556631</v>
      </c>
      <c r="AE547" s="304">
        <f t="shared" si="546"/>
        <v>0.44914497642077506</v>
      </c>
      <c r="AF547" s="304">
        <f t="shared" si="546"/>
        <v>0.14117647058823524</v>
      </c>
      <c r="AG547" s="304">
        <f t="shared" si="546"/>
        <v>0.70702937724214321</v>
      </c>
      <c r="AH547" s="304" t="str">
        <f t="shared" si="546"/>
        <v>-</v>
      </c>
      <c r="AI547" s="304">
        <f t="shared" si="546"/>
        <v>0.9761454557715078</v>
      </c>
      <c r="AJ547" s="304">
        <f t="shared" si="546"/>
        <v>0.55850647385615892</v>
      </c>
      <c r="AK547" s="304">
        <f t="shared" si="546"/>
        <v>0.7718836471620435</v>
      </c>
      <c r="AL547" s="304">
        <f t="shared" si="546"/>
        <v>0.61222444889779548</v>
      </c>
      <c r="AM547" s="304">
        <f t="shared" si="546"/>
        <v>0.62500000000000011</v>
      </c>
      <c r="AN547" s="304">
        <f t="shared" si="546"/>
        <v>0.56968367836304046</v>
      </c>
      <c r="AO547" s="304">
        <f t="shared" si="546"/>
        <v>0.2848119757349028</v>
      </c>
      <c r="AP547" s="304">
        <f t="shared" si="546"/>
        <v>0.86423118865866988</v>
      </c>
      <c r="AQ547" s="304">
        <f t="shared" si="546"/>
        <v>0.25520235506856004</v>
      </c>
      <c r="AR547" s="304">
        <f t="shared" si="546"/>
        <v>0</v>
      </c>
      <c r="AS547" s="304">
        <f t="shared" si="546"/>
        <v>0.22677720263482137</v>
      </c>
      <c r="AT547" s="304">
        <f t="shared" si="546"/>
        <v>0.1532001552928039</v>
      </c>
    </row>
    <row r="548" spans="1:46" ht="15" thickBot="1">
      <c r="A548" s="329" t="str">
        <f t="shared" ref="A548:B548" si="547">A330</f>
        <v>Litija</v>
      </c>
      <c r="B548" s="330">
        <f t="shared" si="547"/>
        <v>60</v>
      </c>
      <c r="C548" s="303">
        <f>IFERROR(IF('Data &amp; Normalization'!C330="-","-",IF(C$9=1,IF('Data &amp; Normalization'!C330&lt;C$10,0,IF('Data &amp; Normalization'!C330&gt;C$11,1,('Data &amp; Normalization'!C330-C$10)/(C$11-C$10))),IF('Data &amp; Normalization'!C330&lt;C$10,1,IF('Data &amp; Normalization'!C330&gt;C$11,0,IFERROR(1-('Data &amp; Normalization'!C330-C$10)/(C$11-C$10),"-"))))),"-")</f>
        <v>0.92882215566976323</v>
      </c>
      <c r="D548" s="304">
        <f t="shared" ref="D548:AT548" si="548">IFERROR(IF(D330="-","-",IF(D$9=1,IF(D330&lt;D$10,0,IF(D330&gt;D$11,1,(D330-D$10)/(D$11-D$10))),IF(D330&lt;D$10,1,IF(D330&gt;D$11,0,IFERROR(1-(D330-D$10)/(D$11-D$10),"-"))))),"-")</f>
        <v>0.39732841775667904</v>
      </c>
      <c r="E548" s="304">
        <f t="shared" si="548"/>
        <v>0.59306569343065696</v>
      </c>
      <c r="F548" s="304">
        <f t="shared" si="548"/>
        <v>0.85183169025495686</v>
      </c>
      <c r="G548" s="304">
        <f t="shared" si="548"/>
        <v>0.96371895034913646</v>
      </c>
      <c r="H548" s="304">
        <f t="shared" si="548"/>
        <v>0.79248125036057804</v>
      </c>
      <c r="I548" s="304">
        <f t="shared" si="548"/>
        <v>0.50911719311277936</v>
      </c>
      <c r="J548" s="304">
        <f t="shared" si="548"/>
        <v>0.99884577664216323</v>
      </c>
      <c r="K548" s="304">
        <f t="shared" si="548"/>
        <v>0.51637457703193756</v>
      </c>
      <c r="L548" s="304">
        <f t="shared" si="548"/>
        <v>0.98853720082233765</v>
      </c>
      <c r="M548" s="304">
        <f t="shared" si="548"/>
        <v>0.88650203386659376</v>
      </c>
      <c r="N548" s="304">
        <f t="shared" si="548"/>
        <v>0.69502049874600247</v>
      </c>
      <c r="O548" s="304">
        <f t="shared" si="548"/>
        <v>0.65176373707866808</v>
      </c>
      <c r="P548" s="304">
        <f t="shared" si="548"/>
        <v>0.66301874946005956</v>
      </c>
      <c r="Q548" s="304" t="str">
        <f t="shared" si="548"/>
        <v>-</v>
      </c>
      <c r="R548" s="304" t="str">
        <f t="shared" si="548"/>
        <v>-</v>
      </c>
      <c r="S548" s="304">
        <f t="shared" si="548"/>
        <v>0.61739088475920567</v>
      </c>
      <c r="T548" s="304">
        <f t="shared" si="548"/>
        <v>0.50632891336148145</v>
      </c>
      <c r="U548" s="304">
        <f t="shared" si="548"/>
        <v>0.14406686360045101</v>
      </c>
      <c r="V548" s="304">
        <f t="shared" si="548"/>
        <v>0.28546005572666422</v>
      </c>
      <c r="W548" s="304">
        <f t="shared" si="548"/>
        <v>0.51057704281957117</v>
      </c>
      <c r="X548" s="304" t="str">
        <f t="shared" si="548"/>
        <v>-</v>
      </c>
      <c r="Y548" s="304">
        <f t="shared" si="548"/>
        <v>0.44269957863189091</v>
      </c>
      <c r="Z548" s="304">
        <f t="shared" si="548"/>
        <v>4.7512675956458139E-3</v>
      </c>
      <c r="AA548" s="304">
        <f t="shared" si="548"/>
        <v>0.87555543019245896</v>
      </c>
      <c r="AB548" s="304">
        <f t="shared" si="548"/>
        <v>0.42150208014013579</v>
      </c>
      <c r="AC548" s="304">
        <f t="shared" si="548"/>
        <v>0.35084450513072979</v>
      </c>
      <c r="AD548" s="304">
        <f t="shared" si="548"/>
        <v>2.1456188645706531E-3</v>
      </c>
      <c r="AE548" s="304">
        <f t="shared" si="548"/>
        <v>0.37081968852564312</v>
      </c>
      <c r="AF548" s="304">
        <f t="shared" si="548"/>
        <v>0.30588235294117638</v>
      </c>
      <c r="AG548" s="304">
        <f t="shared" si="548"/>
        <v>0.47062275785680041</v>
      </c>
      <c r="AH548" s="304" t="str">
        <f t="shared" si="548"/>
        <v>-</v>
      </c>
      <c r="AI548" s="304">
        <f t="shared" si="548"/>
        <v>0.98549600017588534</v>
      </c>
      <c r="AJ548" s="304">
        <f t="shared" si="548"/>
        <v>0.20804580193862476</v>
      </c>
      <c r="AK548" s="304">
        <f t="shared" si="548"/>
        <v>0.82908146048457843</v>
      </c>
      <c r="AL548" s="304">
        <f t="shared" si="548"/>
        <v>0.22864478957915835</v>
      </c>
      <c r="AM548" s="304">
        <f t="shared" si="548"/>
        <v>0.12500000000000069</v>
      </c>
      <c r="AN548" s="304">
        <f t="shared" si="548"/>
        <v>0.18702042202861502</v>
      </c>
      <c r="AO548" s="304">
        <f t="shared" si="548"/>
        <v>0.16136073875256918</v>
      </c>
      <c r="AP548" s="304">
        <f t="shared" si="548"/>
        <v>0.55568028738212849</v>
      </c>
      <c r="AQ548" s="304">
        <f t="shared" si="548"/>
        <v>0.12912103970135189</v>
      </c>
      <c r="AR548" s="304">
        <f t="shared" si="548"/>
        <v>0.53571428571428648</v>
      </c>
      <c r="AS548" s="304">
        <f t="shared" si="548"/>
        <v>8.432765918621743E-2</v>
      </c>
      <c r="AT548" s="304">
        <f t="shared" si="548"/>
        <v>0.12330672679315645</v>
      </c>
    </row>
    <row r="549" spans="1:46" ht="15" thickBot="1">
      <c r="A549" s="329" t="str">
        <f t="shared" ref="A549:B549" si="549">A331</f>
        <v>Ljubljana</v>
      </c>
      <c r="B549" s="330">
        <f t="shared" si="549"/>
        <v>61</v>
      </c>
      <c r="C549" s="303">
        <f>IFERROR(IF('Data &amp; Normalization'!C331="-","-",IF(C$9=1,IF('Data &amp; Normalization'!C331&lt;C$10,0,IF('Data &amp; Normalization'!C331&gt;C$11,1,('Data &amp; Normalization'!C331-C$10)/(C$11-C$10))),IF('Data &amp; Normalization'!C331&lt;C$10,1,IF('Data &amp; Normalization'!C331&gt;C$11,0,IFERROR(1-('Data &amp; Normalization'!C331-C$10)/(C$11-C$10),"-"))))),"-")</f>
        <v>0.71764034970284751</v>
      </c>
      <c r="D549" s="304">
        <f t="shared" ref="D549:AT549" si="550">IFERROR(IF(D331="-","-",IF(D$9=1,IF(D331&lt;D$10,0,IF(D331&gt;D$11,1,(D331-D$10)/(D$11-D$10))),IF(D331&lt;D$10,1,IF(D331&gt;D$11,0,IFERROR(1-(D331-D$10)/(D$11-D$10),"-"))))),"-")</f>
        <v>0.36955204282611975</v>
      </c>
      <c r="E549" s="304">
        <f t="shared" si="550"/>
        <v>0.10218978102189785</v>
      </c>
      <c r="F549" s="304">
        <f t="shared" si="550"/>
        <v>0.52366051357696686</v>
      </c>
      <c r="G549" s="304">
        <f t="shared" si="550"/>
        <v>0.12135742771406344</v>
      </c>
      <c r="H549" s="304">
        <f t="shared" si="550"/>
        <v>0.79248125036057804</v>
      </c>
      <c r="I549" s="304">
        <f t="shared" si="550"/>
        <v>0.58152495893132305</v>
      </c>
      <c r="J549" s="304">
        <f t="shared" si="550"/>
        <v>0.84566472811678384</v>
      </c>
      <c r="K549" s="304">
        <f t="shared" si="550"/>
        <v>0.86069261212368398</v>
      </c>
      <c r="L549" s="304">
        <f t="shared" si="550"/>
        <v>0.86014157341222197</v>
      </c>
      <c r="M549" s="304">
        <f t="shared" si="550"/>
        <v>0.53578908026747607</v>
      </c>
      <c r="N549" s="304">
        <f t="shared" si="550"/>
        <v>0.41776533272050131</v>
      </c>
      <c r="O549" s="304">
        <f t="shared" si="550"/>
        <v>0.30338982772143797</v>
      </c>
      <c r="P549" s="304">
        <f t="shared" si="550"/>
        <v>0.53194255574608362</v>
      </c>
      <c r="Q549" s="304" t="str">
        <f t="shared" si="550"/>
        <v>-</v>
      </c>
      <c r="R549" s="304" t="str">
        <f t="shared" si="550"/>
        <v>-</v>
      </c>
      <c r="S549" s="304">
        <f t="shared" si="550"/>
        <v>0.13957219560827722</v>
      </c>
      <c r="T549" s="304">
        <f t="shared" si="550"/>
        <v>0.4123113939239848</v>
      </c>
      <c r="U549" s="304">
        <f t="shared" si="550"/>
        <v>0.73718476483526574</v>
      </c>
      <c r="V549" s="304">
        <f t="shared" si="550"/>
        <v>0.55160145855847409</v>
      </c>
      <c r="W549" s="304">
        <f t="shared" si="550"/>
        <v>7.0085016183355234E-2</v>
      </c>
      <c r="X549" s="304" t="str">
        <f t="shared" si="550"/>
        <v>-</v>
      </c>
      <c r="Y549" s="304">
        <f t="shared" si="550"/>
        <v>0.71739057905914327</v>
      </c>
      <c r="Z549" s="304">
        <f t="shared" si="550"/>
        <v>0.27068042406836146</v>
      </c>
      <c r="AA549" s="304">
        <f t="shared" si="550"/>
        <v>0.53019943706966632</v>
      </c>
      <c r="AB549" s="304">
        <f t="shared" si="550"/>
        <v>0.33391723231880888</v>
      </c>
      <c r="AC549" s="304">
        <f t="shared" si="550"/>
        <v>0.63776657876413734</v>
      </c>
      <c r="AD549" s="304">
        <f t="shared" si="550"/>
        <v>0.68809805768325072</v>
      </c>
      <c r="AE549" s="304">
        <f t="shared" si="550"/>
        <v>0.47438759599743519</v>
      </c>
      <c r="AF549" s="304">
        <f t="shared" si="550"/>
        <v>0.27058823529411757</v>
      </c>
      <c r="AG549" s="304">
        <f t="shared" si="550"/>
        <v>0.47558233728446486</v>
      </c>
      <c r="AH549" s="304" t="str">
        <f t="shared" si="550"/>
        <v>-</v>
      </c>
      <c r="AI549" s="304">
        <f t="shared" si="550"/>
        <v>0.4417715327941355</v>
      </c>
      <c r="AJ549" s="304">
        <f t="shared" si="550"/>
        <v>0.49723260678987602</v>
      </c>
      <c r="AK549" s="304">
        <f t="shared" si="550"/>
        <v>0.76952149557940186</v>
      </c>
      <c r="AL549" s="304">
        <f t="shared" si="550"/>
        <v>0.50106462925851702</v>
      </c>
      <c r="AM549" s="304">
        <f t="shared" si="550"/>
        <v>0.50000000000000056</v>
      </c>
      <c r="AN549" s="304">
        <f t="shared" si="550"/>
        <v>0.7515236591799217</v>
      </c>
      <c r="AO549" s="304">
        <f t="shared" si="550"/>
        <v>0.22522793347777759</v>
      </c>
      <c r="AP549" s="304">
        <f t="shared" si="550"/>
        <v>0.44213868753608337</v>
      </c>
      <c r="AQ549" s="304">
        <f t="shared" si="550"/>
        <v>0.35227270553441781</v>
      </c>
      <c r="AR549" s="304">
        <f t="shared" si="550"/>
        <v>0</v>
      </c>
      <c r="AS549" s="304">
        <f t="shared" si="550"/>
        <v>0.5114848664835534</v>
      </c>
      <c r="AT549" s="304">
        <f t="shared" si="550"/>
        <v>0.78342104725004125</v>
      </c>
    </row>
    <row r="550" spans="1:46" ht="15" thickBot="1">
      <c r="A550" s="329" t="str">
        <f t="shared" ref="A550:B550" si="551">A332</f>
        <v>Ljubno</v>
      </c>
      <c r="B550" s="330">
        <f t="shared" si="551"/>
        <v>62</v>
      </c>
      <c r="C550" s="303">
        <f>IFERROR(IF('Data &amp; Normalization'!C332="-","-",IF(C$9=1,IF('Data &amp; Normalization'!C332&lt;C$10,0,IF('Data &amp; Normalization'!C332&gt;C$11,1,('Data &amp; Normalization'!C332-C$10)/(C$11-C$10))),IF('Data &amp; Normalization'!C332&lt;C$10,1,IF('Data &amp; Normalization'!C332&gt;C$11,0,IFERROR(1-('Data &amp; Normalization'!C332-C$10)/(C$11-C$10),"-"))))),"-")</f>
        <v>0.92858687694284747</v>
      </c>
      <c r="D550" s="304">
        <f t="shared" ref="D550:AT550" si="552">IFERROR(IF(D332="-","-",IF(D$9=1,IF(D332&lt;D$10,0,IF(D332&gt;D$11,1,(D332-D$10)/(D$11-D$10))),IF(D332&lt;D$10,1,IF(D332&gt;D$11,0,IFERROR(1-(D332-D$10)/(D$11-D$10),"-"))))),"-")</f>
        <v>0</v>
      </c>
      <c r="E550" s="304">
        <f t="shared" si="552"/>
        <v>1</v>
      </c>
      <c r="F550" s="304">
        <f t="shared" si="552"/>
        <v>1</v>
      </c>
      <c r="G550" s="304">
        <f t="shared" si="552"/>
        <v>0.98510271090718193</v>
      </c>
      <c r="H550" s="304">
        <f t="shared" si="552"/>
        <v>1</v>
      </c>
      <c r="I550" s="304">
        <f t="shared" si="552"/>
        <v>1</v>
      </c>
      <c r="J550" s="304">
        <f t="shared" si="552"/>
        <v>0.98640086020985807</v>
      </c>
      <c r="K550" s="304">
        <f t="shared" si="552"/>
        <v>0.88313476976805683</v>
      </c>
      <c r="L550" s="304">
        <f t="shared" si="552"/>
        <v>0.994711254946686</v>
      </c>
      <c r="M550" s="304">
        <f t="shared" si="552"/>
        <v>1</v>
      </c>
      <c r="N550" s="304">
        <f t="shared" si="552"/>
        <v>1</v>
      </c>
      <c r="O550" s="304">
        <f t="shared" si="552"/>
        <v>0.86180635110439008</v>
      </c>
      <c r="P550" s="304">
        <f t="shared" si="552"/>
        <v>1</v>
      </c>
      <c r="Q550" s="304" t="str">
        <f t="shared" si="552"/>
        <v>-</v>
      </c>
      <c r="R550" s="304" t="str">
        <f t="shared" si="552"/>
        <v>-</v>
      </c>
      <c r="S550" s="304">
        <f t="shared" si="552"/>
        <v>9.7276374708132177E-2</v>
      </c>
      <c r="T550" s="304">
        <f t="shared" si="552"/>
        <v>0.90801368545810912</v>
      </c>
      <c r="U550" s="304">
        <f t="shared" si="552"/>
        <v>0.34451070408737899</v>
      </c>
      <c r="V550" s="304">
        <f t="shared" si="552"/>
        <v>0.35314207912920825</v>
      </c>
      <c r="W550" s="304">
        <f t="shared" si="552"/>
        <v>0.24815244594201483</v>
      </c>
      <c r="X550" s="304" t="str">
        <f t="shared" si="552"/>
        <v>-</v>
      </c>
      <c r="Y550" s="304">
        <f t="shared" si="552"/>
        <v>0.94535276815129232</v>
      </c>
      <c r="Z550" s="304">
        <f t="shared" si="552"/>
        <v>0.77417296032336991</v>
      </c>
      <c r="AA550" s="304">
        <f t="shared" si="552"/>
        <v>0.89767706100452815</v>
      </c>
      <c r="AB550" s="304">
        <f t="shared" si="552"/>
        <v>0.32844317932997591</v>
      </c>
      <c r="AC550" s="304">
        <f t="shared" si="552"/>
        <v>0.99304415377437993</v>
      </c>
      <c r="AD550" s="304">
        <f t="shared" si="552"/>
        <v>0.43046313425031002</v>
      </c>
      <c r="AE550" s="304">
        <f t="shared" si="552"/>
        <v>1</v>
      </c>
      <c r="AF550" s="304">
        <f t="shared" si="552"/>
        <v>0.92941176470588216</v>
      </c>
      <c r="AG550" s="304">
        <f t="shared" si="552"/>
        <v>0</v>
      </c>
      <c r="AH550" s="304" t="str">
        <f t="shared" si="552"/>
        <v>-</v>
      </c>
      <c r="AI550" s="304">
        <f t="shared" si="552"/>
        <v>0.99937388786727266</v>
      </c>
      <c r="AJ550" s="304">
        <f t="shared" si="552"/>
        <v>0.64625279676008851</v>
      </c>
      <c r="AK550" s="304">
        <f t="shared" si="552"/>
        <v>0.74353782817034475</v>
      </c>
      <c r="AL550" s="304">
        <f t="shared" si="552"/>
        <v>0.60752755511022039</v>
      </c>
      <c r="AM550" s="304">
        <f t="shared" si="552"/>
        <v>0.87500000000000044</v>
      </c>
      <c r="AN550" s="304">
        <f t="shared" si="552"/>
        <v>0.95584385740548328</v>
      </c>
      <c r="AO550" s="304">
        <f t="shared" si="552"/>
        <v>1</v>
      </c>
      <c r="AP550" s="304">
        <f t="shared" si="552"/>
        <v>0</v>
      </c>
      <c r="AQ550" s="304">
        <f t="shared" si="552"/>
        <v>0.47688382331704554</v>
      </c>
      <c r="AR550" s="304">
        <f t="shared" si="552"/>
        <v>0.42857142857142855</v>
      </c>
      <c r="AS550" s="304">
        <f t="shared" si="552"/>
        <v>0</v>
      </c>
      <c r="AT550" s="304">
        <f t="shared" si="552"/>
        <v>0.3685162692702062</v>
      </c>
    </row>
    <row r="551" spans="1:46" ht="15" thickBot="1">
      <c r="A551" s="329" t="str">
        <f t="shared" ref="A551:B551" si="553">A333</f>
        <v>Ljutomer</v>
      </c>
      <c r="B551" s="330">
        <f t="shared" si="553"/>
        <v>63</v>
      </c>
      <c r="C551" s="303">
        <f>IFERROR(IF('Data &amp; Normalization'!C333="-","-",IF(C$9=1,IF('Data &amp; Normalization'!C333&lt;C$10,0,IF('Data &amp; Normalization'!C333&gt;C$11,1,('Data &amp; Normalization'!C333-C$10)/(C$11-C$10))),IF('Data &amp; Normalization'!C333&lt;C$10,1,IF('Data &amp; Normalization'!C333&gt;C$11,0,IFERROR(1-('Data &amp; Normalization'!C333-C$10)/(C$11-C$10),"-"))))),"-")</f>
        <v>0.63655104465167822</v>
      </c>
      <c r="D551" s="304">
        <f t="shared" ref="D551:AT551" si="554">IFERROR(IF(D333="-","-",IF(D$9=1,IF(D333&lt;D$10,0,IF(D333&gt;D$11,1,(D333-D$10)/(D$11-D$10))),IF(D333&lt;D$10,1,IF(D333&gt;D$11,0,IFERROR(1-(D333-D$10)/(D$11-D$10),"-"))))),"-")</f>
        <v>0.80387354174031622</v>
      </c>
      <c r="E551" s="304">
        <f t="shared" si="554"/>
        <v>0.52215849843587059</v>
      </c>
      <c r="F551" s="304">
        <f t="shared" si="554"/>
        <v>0.17517812784860617</v>
      </c>
      <c r="G551" s="304">
        <f t="shared" si="554"/>
        <v>0.72113113864230682</v>
      </c>
      <c r="H551" s="304">
        <f t="shared" si="554"/>
        <v>0.5</v>
      </c>
      <c r="I551" s="304">
        <f t="shared" si="554"/>
        <v>0.8385197141617029</v>
      </c>
      <c r="J551" s="304">
        <f t="shared" si="554"/>
        <v>0.83250408048508506</v>
      </c>
      <c r="K551" s="304">
        <f t="shared" si="554"/>
        <v>1.3321828738668761E-3</v>
      </c>
      <c r="L551" s="304">
        <f t="shared" si="554"/>
        <v>0.40648173146770494</v>
      </c>
      <c r="M551" s="304">
        <f t="shared" si="554"/>
        <v>0.67320970662694635</v>
      </c>
      <c r="N551" s="304">
        <f t="shared" si="554"/>
        <v>0.80685078784008391</v>
      </c>
      <c r="O551" s="304">
        <f t="shared" si="554"/>
        <v>0.12091828013138536</v>
      </c>
      <c r="P551" s="304">
        <f t="shared" si="554"/>
        <v>0.4642359510821808</v>
      </c>
      <c r="Q551" s="304" t="str">
        <f t="shared" si="554"/>
        <v>-</v>
      </c>
      <c r="R551" s="304" t="str">
        <f t="shared" si="554"/>
        <v>-</v>
      </c>
      <c r="S551" s="304">
        <f t="shared" si="554"/>
        <v>0.36235224735657229</v>
      </c>
      <c r="T551" s="304">
        <f t="shared" si="554"/>
        <v>0.48224887317516885</v>
      </c>
      <c r="U551" s="304">
        <f t="shared" si="554"/>
        <v>0.83560449691597238</v>
      </c>
      <c r="V551" s="304">
        <f t="shared" si="554"/>
        <v>0.76874686359551592</v>
      </c>
      <c r="W551" s="304">
        <f t="shared" si="554"/>
        <v>0.23849062352234859</v>
      </c>
      <c r="X551" s="304" t="str">
        <f t="shared" si="554"/>
        <v>-</v>
      </c>
      <c r="Y551" s="304">
        <f t="shared" si="554"/>
        <v>0.11250421337778493</v>
      </c>
      <c r="Z551" s="304">
        <f t="shared" si="554"/>
        <v>0.79544729284118698</v>
      </c>
      <c r="AA551" s="304">
        <f t="shared" si="554"/>
        <v>0.1706170444829368</v>
      </c>
      <c r="AB551" s="304">
        <f t="shared" si="554"/>
        <v>0.1806437486314868</v>
      </c>
      <c r="AC551" s="304">
        <f t="shared" si="554"/>
        <v>0.2896796541771659</v>
      </c>
      <c r="AD551" s="304">
        <f t="shared" si="554"/>
        <v>0.51313539414908227</v>
      </c>
      <c r="AE551" s="304">
        <f t="shared" si="554"/>
        <v>0.37510664584821007</v>
      </c>
      <c r="AF551" s="304">
        <f t="shared" si="554"/>
        <v>0.62352941176470578</v>
      </c>
      <c r="AG551" s="304">
        <f t="shared" si="554"/>
        <v>0.42185356015143249</v>
      </c>
      <c r="AH551" s="304" t="str">
        <f t="shared" si="554"/>
        <v>-</v>
      </c>
      <c r="AI551" s="304">
        <f t="shared" si="554"/>
        <v>0.17726815464059709</v>
      </c>
      <c r="AJ551" s="304">
        <f t="shared" si="554"/>
        <v>0.49787039997513505</v>
      </c>
      <c r="AK551" s="304">
        <f t="shared" si="554"/>
        <v>0.45501788486198269</v>
      </c>
      <c r="AL551" s="304">
        <f t="shared" si="554"/>
        <v>0</v>
      </c>
      <c r="AM551" s="304">
        <f t="shared" si="554"/>
        <v>0.62500000000000011</v>
      </c>
      <c r="AN551" s="304">
        <f t="shared" si="554"/>
        <v>0.36486391975061938</v>
      </c>
      <c r="AO551" s="304">
        <f t="shared" si="554"/>
        <v>0.26563243577999562</v>
      </c>
      <c r="AP551" s="304">
        <f t="shared" si="554"/>
        <v>0.66120341266277527</v>
      </c>
      <c r="AQ551" s="304">
        <f t="shared" si="554"/>
        <v>0.65000334253850478</v>
      </c>
      <c r="AR551" s="304">
        <f t="shared" si="554"/>
        <v>3.571428571428651E-2</v>
      </c>
      <c r="AS551" s="304">
        <f t="shared" si="554"/>
        <v>0.4983914322988966</v>
      </c>
      <c r="AT551" s="304">
        <f t="shared" si="554"/>
        <v>0.90908267627262851</v>
      </c>
    </row>
    <row r="552" spans="1:46" ht="15" thickBot="1">
      <c r="A552" s="329" t="str">
        <f t="shared" ref="A552:B552" si="555">A334</f>
        <v>Log - Dragomer</v>
      </c>
      <c r="B552" s="330">
        <f t="shared" si="555"/>
        <v>208</v>
      </c>
      <c r="C552" s="303">
        <f>IFERROR(IF('Data &amp; Normalization'!C334="-","-",IF(C$9=1,IF('Data &amp; Normalization'!C334&lt;C$10,0,IF('Data &amp; Normalization'!C334&gt;C$11,1,('Data &amp; Normalization'!C334-C$10)/(C$11-C$10))),IF('Data &amp; Normalization'!C334&lt;C$10,1,IF('Data &amp; Normalization'!C334&gt;C$11,0,IFERROR(1-('Data &amp; Normalization'!C334-C$10)/(C$11-C$10),"-"))))),"-")</f>
        <v>0.80123402020278411</v>
      </c>
      <c r="D552" s="304">
        <f t="shared" ref="D552:AT552" si="556">IFERROR(IF(D334="-","-",IF(D$9=1,IF(D334&lt;D$10,0,IF(D334&gt;D$11,1,(D334-D$10)/(D$11-D$10))),IF(D334&lt;D$10,1,IF(D334&gt;D$11,0,IFERROR(1-(D334-D$10)/(D$11-D$10),"-"))))),"-")</f>
        <v>0.31652441795868896</v>
      </c>
      <c r="E552" s="304">
        <f t="shared" si="556"/>
        <v>0.59306569343065696</v>
      </c>
      <c r="F552" s="304">
        <f t="shared" si="556"/>
        <v>0.81299325134916778</v>
      </c>
      <c r="G552" s="304">
        <f t="shared" si="556"/>
        <v>0.94160091975306404</v>
      </c>
      <c r="H552" s="304">
        <f t="shared" si="556"/>
        <v>0.79248125036057804</v>
      </c>
      <c r="I552" s="304">
        <f t="shared" si="556"/>
        <v>0.38938810116010647</v>
      </c>
      <c r="J552" s="304">
        <f t="shared" si="556"/>
        <v>0.94015386590822425</v>
      </c>
      <c r="K552" s="304">
        <f t="shared" si="556"/>
        <v>0.62889279207084758</v>
      </c>
      <c r="L552" s="304">
        <f t="shared" si="556"/>
        <v>0.98317958816321283</v>
      </c>
      <c r="M552" s="304">
        <f t="shared" si="556"/>
        <v>0.863073880167605</v>
      </c>
      <c r="N552" s="304">
        <f t="shared" si="556"/>
        <v>0.76319305825982131</v>
      </c>
      <c r="O552" s="304">
        <f t="shared" si="556"/>
        <v>0.56668971810048085</v>
      </c>
      <c r="P552" s="304">
        <f t="shared" si="556"/>
        <v>0.37612030850398737</v>
      </c>
      <c r="Q552" s="304" t="str">
        <f t="shared" si="556"/>
        <v>-</v>
      </c>
      <c r="R552" s="304" t="str">
        <f t="shared" si="556"/>
        <v>-</v>
      </c>
      <c r="S552" s="304">
        <f t="shared" si="556"/>
        <v>0.10923641651335282</v>
      </c>
      <c r="T552" s="304">
        <f t="shared" si="556"/>
        <v>0.15478835781292158</v>
      </c>
      <c r="U552" s="304">
        <f t="shared" si="556"/>
        <v>0.10710638373196939</v>
      </c>
      <c r="V552" s="304">
        <f t="shared" si="556"/>
        <v>0.49830111212030959</v>
      </c>
      <c r="W552" s="304">
        <f t="shared" si="556"/>
        <v>0.18430390774556674</v>
      </c>
      <c r="X552" s="304" t="str">
        <f t="shared" si="556"/>
        <v>-</v>
      </c>
      <c r="Y552" s="304">
        <f t="shared" si="556"/>
        <v>0.54568090105927369</v>
      </c>
      <c r="Z552" s="304">
        <f t="shared" si="556"/>
        <v>0.81317590327270128</v>
      </c>
      <c r="AA552" s="304">
        <f t="shared" si="556"/>
        <v>0.92690584702030066</v>
      </c>
      <c r="AB552" s="304">
        <f t="shared" si="556"/>
        <v>0.44887234508430041</v>
      </c>
      <c r="AC552" s="304">
        <f t="shared" si="556"/>
        <v>0.28554203190677757</v>
      </c>
      <c r="AD552" s="304">
        <f t="shared" si="556"/>
        <v>0.35041971000042227</v>
      </c>
      <c r="AE552" s="304">
        <f t="shared" si="556"/>
        <v>0.3266968755391973</v>
      </c>
      <c r="AF552" s="304">
        <f t="shared" si="556"/>
        <v>0.30588235294117638</v>
      </c>
      <c r="AG552" s="304">
        <f t="shared" si="556"/>
        <v>0.65495379325166569</v>
      </c>
      <c r="AH552" s="304" t="str">
        <f t="shared" si="556"/>
        <v>-</v>
      </c>
      <c r="AI552" s="304">
        <f t="shared" si="556"/>
        <v>0.95117550132378426</v>
      </c>
      <c r="AJ552" s="304">
        <f t="shared" si="556"/>
        <v>0.36994738955920398</v>
      </c>
      <c r="AK552" s="304">
        <f t="shared" si="556"/>
        <v>0.71924141189174584</v>
      </c>
      <c r="AL552" s="304">
        <f t="shared" si="556"/>
        <v>0.47601452905811625</v>
      </c>
      <c r="AM552" s="304">
        <f t="shared" si="556"/>
        <v>0.12500000000000069</v>
      </c>
      <c r="AN552" s="304">
        <f t="shared" si="556"/>
        <v>0.31191051874350589</v>
      </c>
      <c r="AO552" s="304">
        <f t="shared" si="556"/>
        <v>0.16136073875256918</v>
      </c>
      <c r="AP552" s="304">
        <f t="shared" si="556"/>
        <v>0.72310603630765291</v>
      </c>
      <c r="AQ552" s="304">
        <f t="shared" si="556"/>
        <v>0.4521212550520945</v>
      </c>
      <c r="AR552" s="304">
        <f t="shared" si="556"/>
        <v>0.53571428571428648</v>
      </c>
      <c r="AS552" s="304">
        <f t="shared" si="556"/>
        <v>0.11261645640242357</v>
      </c>
      <c r="AT552" s="304">
        <f t="shared" si="556"/>
        <v>0.14710455753014007</v>
      </c>
    </row>
    <row r="553" spans="1:46" ht="15" thickBot="1">
      <c r="A553" s="329" t="str">
        <f t="shared" ref="A553:B553" si="557">A335</f>
        <v>Logatec</v>
      </c>
      <c r="B553" s="330">
        <f t="shared" si="557"/>
        <v>64</v>
      </c>
      <c r="C553" s="303">
        <f>IFERROR(IF('Data &amp; Normalization'!C335="-","-",IF(C$9=1,IF('Data &amp; Normalization'!C335&lt;C$10,0,IF('Data &amp; Normalization'!C335&gt;C$11,1,('Data &amp; Normalization'!C335-C$10)/(C$11-C$10))),IF('Data &amp; Normalization'!C335&lt;C$10,1,IF('Data &amp; Normalization'!C335&gt;C$11,0,IFERROR(1-('Data &amp; Normalization'!C335-C$10)/(C$11-C$10),"-"))))),"-")</f>
        <v>0.44903202672084946</v>
      </c>
      <c r="D553" s="304">
        <f t="shared" ref="D553:AT553" si="558">IFERROR(IF(D335="-","-",IF(D$9=1,IF(D335&lt;D$10,0,IF(D335&gt;D$11,1,(D335-D$10)/(D$11-D$10))),IF(D335&lt;D$10,1,IF(D335&gt;D$11,0,IFERROR(1-(D335-D$10)/(D$11-D$10),"-"))))),"-")</f>
        <v>0.99325791626685533</v>
      </c>
      <c r="E553" s="304">
        <f t="shared" si="558"/>
        <v>1</v>
      </c>
      <c r="F553" s="304">
        <f t="shared" si="558"/>
        <v>0.17420678700922293</v>
      </c>
      <c r="G553" s="304">
        <f t="shared" si="558"/>
        <v>0.99867444642218428</v>
      </c>
      <c r="H553" s="304">
        <f t="shared" si="558"/>
        <v>0.5</v>
      </c>
      <c r="I553" s="304">
        <f t="shared" si="558"/>
        <v>0.84016762890162422</v>
      </c>
      <c r="J553" s="304">
        <f t="shared" si="558"/>
        <v>1</v>
      </c>
      <c r="K553" s="304">
        <f t="shared" si="558"/>
        <v>1</v>
      </c>
      <c r="L553" s="304">
        <f t="shared" si="558"/>
        <v>1</v>
      </c>
      <c r="M553" s="304">
        <f t="shared" si="558"/>
        <v>0.15425469505372225</v>
      </c>
      <c r="N553" s="304">
        <f t="shared" si="558"/>
        <v>0.24116850720728286</v>
      </c>
      <c r="O553" s="304">
        <f t="shared" si="558"/>
        <v>3.5910416855965618E-2</v>
      </c>
      <c r="P553" s="304">
        <f t="shared" si="558"/>
        <v>1</v>
      </c>
      <c r="Q553" s="304" t="str">
        <f t="shared" si="558"/>
        <v>-</v>
      </c>
      <c r="R553" s="304" t="str">
        <f t="shared" si="558"/>
        <v>-</v>
      </c>
      <c r="S553" s="304">
        <f t="shared" si="558"/>
        <v>0</v>
      </c>
      <c r="T553" s="304">
        <f t="shared" si="558"/>
        <v>0.72324032461587584</v>
      </c>
      <c r="U553" s="304">
        <f t="shared" si="558"/>
        <v>0.31389106667919103</v>
      </c>
      <c r="V553" s="304">
        <f t="shared" si="558"/>
        <v>0.71661114151740901</v>
      </c>
      <c r="W553" s="304">
        <f t="shared" si="558"/>
        <v>0.31953059442468107</v>
      </c>
      <c r="X553" s="304" t="str">
        <f t="shared" si="558"/>
        <v>-</v>
      </c>
      <c r="Y553" s="304">
        <f t="shared" si="558"/>
        <v>0.86101444185154474</v>
      </c>
      <c r="Z553" s="304">
        <f t="shared" si="558"/>
        <v>0.85927029039463898</v>
      </c>
      <c r="AA553" s="304">
        <f t="shared" si="558"/>
        <v>0.6542795293410133</v>
      </c>
      <c r="AB553" s="304">
        <f t="shared" si="558"/>
        <v>0.42150208014013579</v>
      </c>
      <c r="AC553" s="304">
        <f t="shared" si="558"/>
        <v>1</v>
      </c>
      <c r="AD553" s="304">
        <f t="shared" si="558"/>
        <v>0.63164860861887262</v>
      </c>
      <c r="AE553" s="304">
        <f t="shared" si="558"/>
        <v>1</v>
      </c>
      <c r="AF553" s="304">
        <f t="shared" si="558"/>
        <v>0.92941176470588216</v>
      </c>
      <c r="AG553" s="304">
        <f t="shared" si="558"/>
        <v>0.26149382532361254</v>
      </c>
      <c r="AH553" s="304" t="str">
        <f t="shared" si="558"/>
        <v>-</v>
      </c>
      <c r="AI553" s="304">
        <f t="shared" si="558"/>
        <v>1</v>
      </c>
      <c r="AJ553" s="304">
        <f t="shared" si="558"/>
        <v>1</v>
      </c>
      <c r="AK553" s="304">
        <f t="shared" si="558"/>
        <v>0.71164878180468372</v>
      </c>
      <c r="AL553" s="304">
        <f t="shared" si="558"/>
        <v>0.80949398797595173</v>
      </c>
      <c r="AM553" s="304">
        <f t="shared" si="558"/>
        <v>0.87500000000000044</v>
      </c>
      <c r="AN553" s="304">
        <f t="shared" si="558"/>
        <v>0.84344277036208148</v>
      </c>
      <c r="AO553" s="304">
        <f t="shared" si="558"/>
        <v>1</v>
      </c>
      <c r="AP553" s="304">
        <f t="shared" si="558"/>
        <v>0.3783116299955096</v>
      </c>
      <c r="AQ553" s="304">
        <f t="shared" si="558"/>
        <v>0.88867604120855326</v>
      </c>
      <c r="AR553" s="304">
        <f t="shared" si="558"/>
        <v>0.42857142857142855</v>
      </c>
      <c r="AS553" s="304">
        <f t="shared" si="558"/>
        <v>0.56671536858586735</v>
      </c>
      <c r="AT553" s="304">
        <f t="shared" si="558"/>
        <v>0.38824534774445685</v>
      </c>
    </row>
    <row r="554" spans="1:46" ht="15" thickBot="1">
      <c r="A554" s="329" t="str">
        <f t="shared" ref="A554:B554" si="559">A336</f>
        <v>Loška dolina</v>
      </c>
      <c r="B554" s="330">
        <f t="shared" si="559"/>
        <v>65</v>
      </c>
      <c r="C554" s="303">
        <f>IFERROR(IF('Data &amp; Normalization'!C336="-","-",IF(C$9=1,IF('Data &amp; Normalization'!C336&lt;C$10,0,IF('Data &amp; Normalization'!C336&gt;C$11,1,('Data &amp; Normalization'!C336-C$10)/(C$11-C$10))),IF('Data &amp; Normalization'!C336&lt;C$10,1,IF('Data &amp; Normalization'!C336&gt;C$11,0,IFERROR(1-('Data &amp; Normalization'!C336-C$10)/(C$11-C$10),"-"))))),"-")</f>
        <v>0.88146816864843591</v>
      </c>
      <c r="D554" s="304">
        <f t="shared" ref="D554:AT554" si="560">IFERROR(IF(D336="-","-",IF(D$9=1,IF(D336&lt;D$10,0,IF(D336&gt;D$11,1,(D336-D$10)/(D$11-D$10))),IF(D336&lt;D$10,1,IF(D336&gt;D$11,0,IFERROR(1-(D336-D$10)/(D$11-D$10),"-"))))),"-")</f>
        <v>0.56398666734003333</v>
      </c>
      <c r="E554" s="304">
        <f t="shared" si="560"/>
        <v>1</v>
      </c>
      <c r="F554" s="304">
        <f t="shared" si="560"/>
        <v>0.80518358563606374</v>
      </c>
      <c r="G554" s="304">
        <f t="shared" si="560"/>
        <v>0.75811847063175231</v>
      </c>
      <c r="H554" s="304">
        <f t="shared" si="560"/>
        <v>0.5</v>
      </c>
      <c r="I554" s="304">
        <f t="shared" si="560"/>
        <v>0.99095392235823365</v>
      </c>
      <c r="J554" s="304">
        <f t="shared" si="560"/>
        <v>0.95112793613690816</v>
      </c>
      <c r="K554" s="304">
        <f t="shared" si="560"/>
        <v>0.89368975715330967</v>
      </c>
      <c r="L554" s="304">
        <f t="shared" si="560"/>
        <v>0.64629076823213316</v>
      </c>
      <c r="M554" s="304">
        <f t="shared" si="560"/>
        <v>0.68170418005376066</v>
      </c>
      <c r="N554" s="304">
        <f t="shared" si="560"/>
        <v>0.56604592523338793</v>
      </c>
      <c r="O554" s="304">
        <f t="shared" si="560"/>
        <v>0.41920653835041394</v>
      </c>
      <c r="P554" s="304">
        <f t="shared" si="560"/>
        <v>0.72908635926419474</v>
      </c>
      <c r="Q554" s="304" t="str">
        <f t="shared" si="560"/>
        <v>-</v>
      </c>
      <c r="R554" s="304" t="str">
        <f t="shared" si="560"/>
        <v>-</v>
      </c>
      <c r="S554" s="304">
        <f t="shared" si="560"/>
        <v>0.15131108811411675</v>
      </c>
      <c r="T554" s="304">
        <f t="shared" si="560"/>
        <v>0.57457670729515542</v>
      </c>
      <c r="U554" s="304">
        <f t="shared" si="560"/>
        <v>0.75052979641212181</v>
      </c>
      <c r="V554" s="304">
        <f t="shared" si="560"/>
        <v>0.64359565665761997</v>
      </c>
      <c r="W554" s="304">
        <f t="shared" si="560"/>
        <v>0.52010754695546579</v>
      </c>
      <c r="X554" s="304" t="str">
        <f t="shared" si="560"/>
        <v>-</v>
      </c>
      <c r="Y554" s="304">
        <f t="shared" si="560"/>
        <v>0.82613464974723771</v>
      </c>
      <c r="Z554" s="304">
        <f t="shared" si="560"/>
        <v>0.58270396766301458</v>
      </c>
      <c r="AA554" s="304">
        <f t="shared" si="560"/>
        <v>0.57608165323483074</v>
      </c>
      <c r="AB554" s="304">
        <f t="shared" si="560"/>
        <v>0.20253996058681856</v>
      </c>
      <c r="AC554" s="304">
        <f t="shared" si="560"/>
        <v>0.76453112344500918</v>
      </c>
      <c r="AD554" s="304">
        <f t="shared" si="560"/>
        <v>0.83737943164273521</v>
      </c>
      <c r="AE554" s="304">
        <f t="shared" si="560"/>
        <v>0.75784954556499884</v>
      </c>
      <c r="AF554" s="304">
        <f t="shared" si="560"/>
        <v>0.92941176470588216</v>
      </c>
      <c r="AG554" s="304">
        <f t="shared" si="560"/>
        <v>0.40036204929821939</v>
      </c>
      <c r="AH554" s="304" t="str">
        <f t="shared" si="560"/>
        <v>-</v>
      </c>
      <c r="AI554" s="304">
        <f t="shared" si="560"/>
        <v>1</v>
      </c>
      <c r="AJ554" s="304">
        <f t="shared" si="560"/>
        <v>0</v>
      </c>
      <c r="AK554" s="304">
        <f t="shared" si="560"/>
        <v>0.65175136667341549</v>
      </c>
      <c r="AL554" s="304">
        <f t="shared" si="560"/>
        <v>0.69989979959919835</v>
      </c>
      <c r="AM554" s="304">
        <f t="shared" si="560"/>
        <v>0.87500000000000044</v>
      </c>
      <c r="AN554" s="304">
        <f t="shared" si="560"/>
        <v>1</v>
      </c>
      <c r="AO554" s="304">
        <f t="shared" si="560"/>
        <v>1</v>
      </c>
      <c r="AP554" s="304">
        <f t="shared" si="560"/>
        <v>0.67724036179357272</v>
      </c>
      <c r="AQ554" s="304">
        <f t="shared" si="560"/>
        <v>0.67353190380249328</v>
      </c>
      <c r="AR554" s="304">
        <f t="shared" si="560"/>
        <v>0.42857142857142855</v>
      </c>
      <c r="AS554" s="304">
        <f t="shared" si="560"/>
        <v>0.40253812682706358</v>
      </c>
      <c r="AT554" s="304">
        <f t="shared" si="560"/>
        <v>0.81423244728939248</v>
      </c>
    </row>
    <row r="555" spans="1:46" ht="15" thickBot="1">
      <c r="A555" s="329" t="str">
        <f t="shared" ref="A555:B555" si="561">A337</f>
        <v>Loški Potok</v>
      </c>
      <c r="B555" s="330">
        <f t="shared" si="561"/>
        <v>66</v>
      </c>
      <c r="C555" s="303">
        <f>IFERROR(IF('Data &amp; Normalization'!C337="-","-",IF(C$9=1,IF('Data &amp; Normalization'!C337&lt;C$10,0,IF('Data &amp; Normalization'!C337&gt;C$11,1,('Data &amp; Normalization'!C337-C$10)/(C$11-C$10))),IF('Data &amp; Normalization'!C337&lt;C$10,1,IF('Data &amp; Normalization'!C337&gt;C$11,0,IFERROR(1-('Data &amp; Normalization'!C337-C$10)/(C$11-C$10),"-"))))),"-")</f>
        <v>0.68059306033404998</v>
      </c>
      <c r="D555" s="304">
        <f t="shared" ref="D555:AT555" si="562">IFERROR(IF(D337="-","-",IF(D$9=1,IF(D337&lt;D$10,0,IF(D337&gt;D$11,1,(D337-D$10)/(D$11-D$10))),IF(D337&lt;D$10,1,IF(D337&gt;D$11,0,IFERROR(1-(D337-D$10)/(D$11-D$10),"-"))))),"-")</f>
        <v>0.5690369173274078</v>
      </c>
      <c r="E555" s="304">
        <f t="shared" si="562"/>
        <v>0</v>
      </c>
      <c r="F555" s="304">
        <f t="shared" si="562"/>
        <v>0.92447378084306164</v>
      </c>
      <c r="G555" s="304">
        <f t="shared" si="562"/>
        <v>0.73308091687424581</v>
      </c>
      <c r="H555" s="304">
        <f t="shared" si="562"/>
        <v>0.5</v>
      </c>
      <c r="I555" s="304">
        <f t="shared" si="562"/>
        <v>0.6167093255091407</v>
      </c>
      <c r="J555" s="304">
        <f t="shared" si="562"/>
        <v>0.98805020847669078</v>
      </c>
      <c r="K555" s="304">
        <f t="shared" si="562"/>
        <v>0.83722569842249062</v>
      </c>
      <c r="L555" s="304">
        <f t="shared" si="562"/>
        <v>0.98983176746457879</v>
      </c>
      <c r="M555" s="304">
        <f t="shared" si="562"/>
        <v>0.93978453241660831</v>
      </c>
      <c r="N555" s="304">
        <f t="shared" si="562"/>
        <v>0.70547189157157375</v>
      </c>
      <c r="O555" s="304">
        <f t="shared" si="562"/>
        <v>0.11772587105397579</v>
      </c>
      <c r="P555" s="304">
        <f t="shared" si="562"/>
        <v>0.49714723167766633</v>
      </c>
      <c r="Q555" s="304" t="str">
        <f t="shared" si="562"/>
        <v>-</v>
      </c>
      <c r="R555" s="304" t="str">
        <f t="shared" si="562"/>
        <v>-</v>
      </c>
      <c r="S555" s="304">
        <f t="shared" si="562"/>
        <v>0.16204216908387145</v>
      </c>
      <c r="T555" s="304">
        <f t="shared" si="562"/>
        <v>0.77256300947675216</v>
      </c>
      <c r="U555" s="304">
        <f t="shared" si="562"/>
        <v>0.93811743357914312</v>
      </c>
      <c r="V555" s="304">
        <f t="shared" si="562"/>
        <v>0.77016194456699572</v>
      </c>
      <c r="W555" s="304">
        <f t="shared" si="562"/>
        <v>0.99996601773787508</v>
      </c>
      <c r="X555" s="304" t="str">
        <f t="shared" si="562"/>
        <v>-</v>
      </c>
      <c r="Y555" s="304">
        <f t="shared" si="562"/>
        <v>0.76907333188152505</v>
      </c>
      <c r="Z555" s="304">
        <f t="shared" si="562"/>
        <v>0.17140020565188085</v>
      </c>
      <c r="AA555" s="304">
        <f t="shared" si="562"/>
        <v>0.56260446667923192</v>
      </c>
      <c r="AB555" s="304">
        <f t="shared" si="562"/>
        <v>0.67330851762645061</v>
      </c>
      <c r="AC555" s="304">
        <f t="shared" si="562"/>
        <v>0.4235853125307486</v>
      </c>
      <c r="AD555" s="304">
        <f t="shared" si="562"/>
        <v>0.73514667665603906</v>
      </c>
      <c r="AE555" s="304">
        <f t="shared" si="562"/>
        <v>0.43425046825896846</v>
      </c>
      <c r="AF555" s="304">
        <f t="shared" si="562"/>
        <v>0.61176470588235288</v>
      </c>
      <c r="AG555" s="304">
        <f t="shared" si="562"/>
        <v>0.62850270297078814</v>
      </c>
      <c r="AH555" s="304" t="str">
        <f t="shared" si="562"/>
        <v>-</v>
      </c>
      <c r="AI555" s="304">
        <f t="shared" si="562"/>
        <v>1</v>
      </c>
      <c r="AJ555" s="304">
        <f t="shared" si="562"/>
        <v>0.24716526588964607</v>
      </c>
      <c r="AK555" s="304">
        <f t="shared" si="562"/>
        <v>0.77559559964905167</v>
      </c>
      <c r="AL555" s="304">
        <f t="shared" si="562"/>
        <v>0.21142284569138281</v>
      </c>
      <c r="AM555" s="304">
        <f t="shared" si="562"/>
        <v>0.62500000000000011</v>
      </c>
      <c r="AN555" s="304">
        <f t="shared" si="562"/>
        <v>0.74702761569818543</v>
      </c>
      <c r="AO555" s="304">
        <f t="shared" si="562"/>
        <v>0.30057516386214062</v>
      </c>
      <c r="AP555" s="304">
        <f t="shared" si="562"/>
        <v>0.2881839758804286</v>
      </c>
      <c r="AQ555" s="304">
        <f t="shared" si="562"/>
        <v>0.75575415626969522</v>
      </c>
      <c r="AR555" s="304">
        <f t="shared" si="562"/>
        <v>1</v>
      </c>
      <c r="AS555" s="304">
        <f t="shared" si="562"/>
        <v>0.31568199331469604</v>
      </c>
      <c r="AT555" s="304">
        <f t="shared" si="562"/>
        <v>1</v>
      </c>
    </row>
    <row r="556" spans="1:46" ht="15" thickBot="1">
      <c r="A556" s="329" t="str">
        <f t="shared" ref="A556:B556" si="563">A338</f>
        <v>Lovrenc na Pohorju</v>
      </c>
      <c r="B556" s="330">
        <f t="shared" si="563"/>
        <v>167</v>
      </c>
      <c r="C556" s="303">
        <f>IFERROR(IF('Data &amp; Normalization'!C338="-","-",IF(C$9=1,IF('Data &amp; Normalization'!C338&lt;C$10,0,IF('Data &amp; Normalization'!C338&gt;C$11,1,('Data &amp; Normalization'!C338-C$10)/(C$11-C$10))),IF('Data &amp; Normalization'!C338&lt;C$10,1,IF('Data &amp; Normalization'!C338&gt;C$11,0,IFERROR(1-('Data &amp; Normalization'!C338-C$10)/(C$11-C$10),"-"))))),"-")</f>
        <v>0.13481096964756881</v>
      </c>
      <c r="D556" s="304">
        <f t="shared" ref="D556:AT556" si="564">IFERROR(IF(D338="-","-",IF(D$9=1,IF(D338&lt;D$10,0,IF(D338&gt;D$11,1,(D338-D$10)/(D$11-D$10))),IF(D338&lt;D$10,1,IF(D338&gt;D$11,0,IFERROR(1-(D338-D$10)/(D$11-D$10),"-"))))),"-")</f>
        <v>0.60943891722640264</v>
      </c>
      <c r="E556" s="304">
        <f t="shared" si="564"/>
        <v>0.16058394160583939</v>
      </c>
      <c r="F556" s="304">
        <f t="shared" si="564"/>
        <v>0</v>
      </c>
      <c r="G556" s="304">
        <f t="shared" si="564"/>
        <v>0.62558841380225272</v>
      </c>
      <c r="H556" s="304">
        <f t="shared" si="564"/>
        <v>0.5</v>
      </c>
      <c r="I556" s="304">
        <f t="shared" si="564"/>
        <v>0</v>
      </c>
      <c r="J556" s="304">
        <f t="shared" si="564"/>
        <v>0</v>
      </c>
      <c r="K556" s="304">
        <f t="shared" si="564"/>
        <v>0.78619284679282098</v>
      </c>
      <c r="L556" s="304">
        <f t="shared" si="564"/>
        <v>1</v>
      </c>
      <c r="M556" s="304">
        <f t="shared" si="564"/>
        <v>0.4680461774077383</v>
      </c>
      <c r="N556" s="304">
        <f t="shared" si="564"/>
        <v>0.17758556856022989</v>
      </c>
      <c r="O556" s="304">
        <f t="shared" si="564"/>
        <v>0.10454495592524264</v>
      </c>
      <c r="P556" s="304">
        <f t="shared" si="564"/>
        <v>0.58516697127502604</v>
      </c>
      <c r="Q556" s="304" t="str">
        <f t="shared" si="564"/>
        <v>-</v>
      </c>
      <c r="R556" s="304" t="str">
        <f t="shared" si="564"/>
        <v>-</v>
      </c>
      <c r="S556" s="304">
        <f t="shared" si="564"/>
        <v>0</v>
      </c>
      <c r="T556" s="304">
        <f t="shared" si="564"/>
        <v>0.63438819236470245</v>
      </c>
      <c r="U556" s="304">
        <f t="shared" si="564"/>
        <v>0.9004460539193142</v>
      </c>
      <c r="V556" s="304">
        <f t="shared" si="564"/>
        <v>0.19153594185741396</v>
      </c>
      <c r="W556" s="304">
        <f t="shared" si="564"/>
        <v>0.99983423992139375</v>
      </c>
      <c r="X556" s="304" t="str">
        <f t="shared" si="564"/>
        <v>-</v>
      </c>
      <c r="Y556" s="304">
        <f t="shared" si="564"/>
        <v>0.1805653033621889</v>
      </c>
      <c r="Z556" s="304">
        <f t="shared" si="564"/>
        <v>0.38414353083005337</v>
      </c>
      <c r="AA556" s="304">
        <f t="shared" si="564"/>
        <v>0.7764025364521584</v>
      </c>
      <c r="AB556" s="304">
        <f t="shared" si="564"/>
        <v>0.58572366980512369</v>
      </c>
      <c r="AC556" s="304">
        <f t="shared" si="564"/>
        <v>0.46383001156396347</v>
      </c>
      <c r="AD556" s="304">
        <f t="shared" si="564"/>
        <v>0.85471097653833694</v>
      </c>
      <c r="AE556" s="304">
        <f t="shared" si="564"/>
        <v>0.17666758148661973</v>
      </c>
      <c r="AF556" s="304">
        <f t="shared" si="564"/>
        <v>0.94117647058823528</v>
      </c>
      <c r="AG556" s="304">
        <f t="shared" si="564"/>
        <v>0.69545702524425923</v>
      </c>
      <c r="AH556" s="304" t="str">
        <f t="shared" si="564"/>
        <v>-</v>
      </c>
      <c r="AI556" s="304">
        <f t="shared" si="564"/>
        <v>1</v>
      </c>
      <c r="AJ556" s="304">
        <f t="shared" si="564"/>
        <v>0.53586779339060631</v>
      </c>
      <c r="AK556" s="304">
        <f t="shared" si="564"/>
        <v>0.3181818181818179</v>
      </c>
      <c r="AL556" s="304">
        <f t="shared" si="564"/>
        <v>0.66858717434869719</v>
      </c>
      <c r="AM556" s="304">
        <f t="shared" si="564"/>
        <v>1</v>
      </c>
      <c r="AN556" s="304">
        <f t="shared" si="564"/>
        <v>0.72504695867636471</v>
      </c>
      <c r="AO556" s="304">
        <f t="shared" si="564"/>
        <v>8.4964303745202599E-2</v>
      </c>
      <c r="AP556" s="304">
        <f t="shared" si="564"/>
        <v>0.9405670665212652</v>
      </c>
      <c r="AQ556" s="304">
        <f t="shared" si="564"/>
        <v>0.46982794126895805</v>
      </c>
      <c r="AR556" s="304">
        <f t="shared" si="564"/>
        <v>0</v>
      </c>
      <c r="AS556" s="304">
        <f t="shared" si="564"/>
        <v>0.60591779428086845</v>
      </c>
      <c r="AT556" s="304">
        <f t="shared" si="564"/>
        <v>0.97033968223791989</v>
      </c>
    </row>
    <row r="557" spans="1:46" ht="15" thickBot="1">
      <c r="A557" s="329" t="str">
        <f t="shared" ref="A557:B557" si="565">A339</f>
        <v>Luče</v>
      </c>
      <c r="B557" s="330">
        <f t="shared" si="565"/>
        <v>67</v>
      </c>
      <c r="C557" s="303">
        <f>IFERROR(IF('Data &amp; Normalization'!C339="-","-",IF(C$9=1,IF('Data &amp; Normalization'!C339&lt;C$10,0,IF('Data &amp; Normalization'!C339&gt;C$11,1,('Data &amp; Normalization'!C339-C$10)/(C$11-C$10))),IF('Data &amp; Normalization'!C339&lt;C$10,1,IF('Data &amp; Normalization'!C339&gt;C$11,0,IFERROR(1-('Data &amp; Normalization'!C339-C$10)/(C$11-C$10),"-"))))),"-")</f>
        <v>0.96127651273775383</v>
      </c>
      <c r="D557" s="304">
        <f t="shared" ref="D557:AT557" si="566">IFERROR(IF(D339="-","-",IF(D$9=1,IF(D339&lt;D$10,0,IF(D339&gt;D$11,1,(D339-D$10)/(D$11-D$10))),IF(D339&lt;D$10,1,IF(D339&gt;D$11,0,IFERROR(1-(D339-D$10)/(D$11-D$10),"-"))))),"-")</f>
        <v>0.32662491793343751</v>
      </c>
      <c r="E557" s="304">
        <f t="shared" si="566"/>
        <v>0.86757038581856083</v>
      </c>
      <c r="F557" s="304">
        <f t="shared" si="566"/>
        <v>0</v>
      </c>
      <c r="G557" s="304">
        <f t="shared" si="566"/>
        <v>0.79772975143980096</v>
      </c>
      <c r="H557" s="304">
        <f t="shared" si="566"/>
        <v>0.5</v>
      </c>
      <c r="I557" s="304">
        <f t="shared" si="566"/>
        <v>0.88845903004005555</v>
      </c>
      <c r="J557" s="304">
        <f t="shared" si="566"/>
        <v>0.50599143713018724</v>
      </c>
      <c r="K557" s="304">
        <f t="shared" si="566"/>
        <v>0.16621543241631329</v>
      </c>
      <c r="L557" s="304">
        <f t="shared" si="566"/>
        <v>0.77616180257671874</v>
      </c>
      <c r="M557" s="304">
        <f t="shared" si="566"/>
        <v>0.47280171887309563</v>
      </c>
      <c r="N557" s="304">
        <f t="shared" si="566"/>
        <v>0.23686510228622867</v>
      </c>
      <c r="O557" s="304">
        <f t="shared" si="566"/>
        <v>8.692046133921684E-2</v>
      </c>
      <c r="P557" s="304">
        <f t="shared" si="566"/>
        <v>0.69465999551445168</v>
      </c>
      <c r="Q557" s="304" t="str">
        <f t="shared" si="566"/>
        <v>-</v>
      </c>
      <c r="R557" s="304" t="str">
        <f t="shared" si="566"/>
        <v>-</v>
      </c>
      <c r="S557" s="304">
        <f t="shared" si="566"/>
        <v>0.10344218493803964</v>
      </c>
      <c r="T557" s="304">
        <f t="shared" si="566"/>
        <v>0.4086233589241472</v>
      </c>
      <c r="U557" s="304">
        <f t="shared" si="566"/>
        <v>0.96685513075560792</v>
      </c>
      <c r="V557" s="304">
        <f t="shared" si="566"/>
        <v>0.76013543560340424</v>
      </c>
      <c r="W557" s="304">
        <f t="shared" si="566"/>
        <v>0.78062133278923529</v>
      </c>
      <c r="X557" s="304" t="str">
        <f t="shared" si="566"/>
        <v>-</v>
      </c>
      <c r="Y557" s="304">
        <f t="shared" si="566"/>
        <v>9.6611160279822195E-2</v>
      </c>
      <c r="Z557" s="304">
        <f t="shared" si="566"/>
        <v>1.8934155940857345E-2</v>
      </c>
      <c r="AA557" s="304">
        <f t="shared" si="566"/>
        <v>0.17888851627285474</v>
      </c>
      <c r="AB557" s="304">
        <f t="shared" si="566"/>
        <v>0.79373768338077522</v>
      </c>
      <c r="AC557" s="304">
        <f t="shared" si="566"/>
        <v>0.38617985146379286</v>
      </c>
      <c r="AD557" s="304">
        <f t="shared" si="566"/>
        <v>0.42570860837719249</v>
      </c>
      <c r="AE557" s="304">
        <f t="shared" si="566"/>
        <v>0.32451406075522465</v>
      </c>
      <c r="AF557" s="304">
        <f t="shared" si="566"/>
        <v>0.14117647058823524</v>
      </c>
      <c r="AG557" s="304">
        <f t="shared" si="566"/>
        <v>0.46814296814296807</v>
      </c>
      <c r="AH557" s="304" t="str">
        <f t="shared" si="566"/>
        <v>-</v>
      </c>
      <c r="AI557" s="304">
        <f t="shared" si="566"/>
        <v>1</v>
      </c>
      <c r="AJ557" s="304">
        <f t="shared" si="566"/>
        <v>6.2318659339941844E-2</v>
      </c>
      <c r="AK557" s="304">
        <f t="shared" si="566"/>
        <v>0.59573462914220132</v>
      </c>
      <c r="AL557" s="304">
        <f t="shared" si="566"/>
        <v>0</v>
      </c>
      <c r="AM557" s="304">
        <f t="shared" si="566"/>
        <v>0.62500000000000011</v>
      </c>
      <c r="AN557" s="304">
        <f t="shared" si="566"/>
        <v>0.32040304532011821</v>
      </c>
      <c r="AO557" s="304">
        <f t="shared" si="566"/>
        <v>0.2848119757349028</v>
      </c>
      <c r="AP557" s="304">
        <f t="shared" si="566"/>
        <v>0.63458207710565173</v>
      </c>
      <c r="AQ557" s="304">
        <f t="shared" si="566"/>
        <v>0.4316234232416204</v>
      </c>
      <c r="AR557" s="304">
        <f t="shared" si="566"/>
        <v>0</v>
      </c>
      <c r="AS557" s="304">
        <f t="shared" si="566"/>
        <v>0.20772153846196351</v>
      </c>
      <c r="AT557" s="304">
        <f t="shared" si="566"/>
        <v>0.9961736176202266</v>
      </c>
    </row>
    <row r="558" spans="1:46" ht="15" thickBot="1">
      <c r="A558" s="329" t="str">
        <f t="shared" ref="A558:B558" si="567">A340</f>
        <v>Lukovica</v>
      </c>
      <c r="B558" s="330">
        <f t="shared" si="567"/>
        <v>68</v>
      </c>
      <c r="C558" s="303">
        <f>IFERROR(IF('Data &amp; Normalization'!C340="-","-",IF(C$9=1,IF('Data &amp; Normalization'!C340&lt;C$10,0,IF('Data &amp; Normalization'!C340&gt;C$11,1,('Data &amp; Normalization'!C340-C$10)/(C$11-C$10))),IF('Data &amp; Normalization'!C340&lt;C$10,1,IF('Data &amp; Normalization'!C340&gt;C$11,0,IFERROR(1-('Data &amp; Normalization'!C340-C$10)/(C$11-C$10),"-"))))),"-")</f>
        <v>0.69878094314928008</v>
      </c>
      <c r="D558" s="304">
        <f t="shared" ref="D558:AT558" si="568">IFERROR(IF(D340="-","-",IF(D$9=1,IF(D340&lt;D$10,0,IF(D340&gt;D$11,1,(D340-D$10)/(D$11-D$10))),IF(D340&lt;D$10,1,IF(D340&gt;D$11,0,IFERROR(1-(D340-D$10)/(D$11-D$10),"-"))))),"-")</f>
        <v>0.75589616686025951</v>
      </c>
      <c r="E558" s="304">
        <f t="shared" si="568"/>
        <v>0.52215849843587059</v>
      </c>
      <c r="F558" s="304">
        <f t="shared" si="568"/>
        <v>0.8034383682689975</v>
      </c>
      <c r="G558" s="304">
        <f t="shared" si="568"/>
        <v>0.43748224985517781</v>
      </c>
      <c r="H558" s="304">
        <f t="shared" si="568"/>
        <v>0.5</v>
      </c>
      <c r="I558" s="304">
        <f t="shared" si="568"/>
        <v>0.56856864458650613</v>
      </c>
      <c r="J558" s="304">
        <f t="shared" si="568"/>
        <v>0.72384429432019715</v>
      </c>
      <c r="K558" s="304">
        <f t="shared" si="568"/>
        <v>9.325280117068133E-3</v>
      </c>
      <c r="L558" s="304">
        <f t="shared" si="568"/>
        <v>0</v>
      </c>
      <c r="M558" s="304">
        <f t="shared" si="568"/>
        <v>0.73963255778619408</v>
      </c>
      <c r="N558" s="304">
        <f t="shared" si="568"/>
        <v>0.52352033357493066</v>
      </c>
      <c r="O558" s="304">
        <f t="shared" si="568"/>
        <v>0.12486232861618901</v>
      </c>
      <c r="P558" s="304">
        <f t="shared" si="568"/>
        <v>0.24846622012491673</v>
      </c>
      <c r="Q558" s="304" t="str">
        <f t="shared" si="568"/>
        <v>-</v>
      </c>
      <c r="R558" s="304" t="str">
        <f t="shared" si="568"/>
        <v>-</v>
      </c>
      <c r="S558" s="304">
        <f t="shared" si="568"/>
        <v>0</v>
      </c>
      <c r="T558" s="304">
        <f t="shared" si="568"/>
        <v>0.48224887317516885</v>
      </c>
      <c r="U558" s="304">
        <f t="shared" si="568"/>
        <v>0.96686019578156834</v>
      </c>
      <c r="V558" s="304">
        <f t="shared" si="568"/>
        <v>1</v>
      </c>
      <c r="W558" s="304">
        <f t="shared" si="568"/>
        <v>0.50227061422220476</v>
      </c>
      <c r="X558" s="304" t="str">
        <f t="shared" si="568"/>
        <v>-</v>
      </c>
      <c r="Y558" s="304">
        <f t="shared" si="568"/>
        <v>0.48295793577952861</v>
      </c>
      <c r="Z558" s="304">
        <f t="shared" si="568"/>
        <v>0.91954756586178787</v>
      </c>
      <c r="AA558" s="304">
        <f t="shared" si="568"/>
        <v>0.39640712320073712</v>
      </c>
      <c r="AB558" s="304">
        <f t="shared" si="568"/>
        <v>0.18611780162031966</v>
      </c>
      <c r="AC558" s="304">
        <f t="shared" si="568"/>
        <v>7.5790394052336105E-2</v>
      </c>
      <c r="AD558" s="304">
        <f t="shared" si="568"/>
        <v>0.54892043999397955</v>
      </c>
      <c r="AE558" s="304">
        <f t="shared" si="568"/>
        <v>0.24567649919510912</v>
      </c>
      <c r="AF558" s="304">
        <f t="shared" si="568"/>
        <v>0.62352941176470578</v>
      </c>
      <c r="AG558" s="304">
        <f t="shared" si="568"/>
        <v>0.87400188464018247</v>
      </c>
      <c r="AH558" s="304" t="str">
        <f t="shared" si="568"/>
        <v>-</v>
      </c>
      <c r="AI558" s="304">
        <f t="shared" si="568"/>
        <v>0</v>
      </c>
      <c r="AJ558" s="304">
        <f t="shared" si="568"/>
        <v>1</v>
      </c>
      <c r="AK558" s="304">
        <f t="shared" si="568"/>
        <v>0.41249915637443446</v>
      </c>
      <c r="AL558" s="304">
        <f t="shared" si="568"/>
        <v>0.29596693386773543</v>
      </c>
      <c r="AM558" s="304">
        <f t="shared" si="568"/>
        <v>0.62500000000000011</v>
      </c>
      <c r="AN558" s="304">
        <f t="shared" si="568"/>
        <v>0.26495184237870667</v>
      </c>
      <c r="AO558" s="304">
        <f t="shared" si="568"/>
        <v>0.26563243577999562</v>
      </c>
      <c r="AP558" s="304">
        <f t="shared" si="568"/>
        <v>0.65959971774969561</v>
      </c>
      <c r="AQ558" s="304">
        <f t="shared" si="568"/>
        <v>0.48869659227147472</v>
      </c>
      <c r="AR558" s="304">
        <f t="shared" si="568"/>
        <v>3.571428571428651E-2</v>
      </c>
      <c r="AS558" s="304">
        <f t="shared" si="568"/>
        <v>0.98144524004844536</v>
      </c>
      <c r="AT558" s="304">
        <f t="shared" si="568"/>
        <v>0.88596899030742282</v>
      </c>
    </row>
    <row r="559" spans="1:46" ht="15" thickBot="1">
      <c r="A559" s="329" t="str">
        <f t="shared" ref="A559:B559" si="569">A341</f>
        <v>Majšperk</v>
      </c>
      <c r="B559" s="330">
        <f t="shared" si="569"/>
        <v>69</v>
      </c>
      <c r="C559" s="303">
        <f>IFERROR(IF('Data &amp; Normalization'!C341="-","-",IF(C$9=1,IF('Data &amp; Normalization'!C341&lt;C$10,0,IF('Data &amp; Normalization'!C341&gt;C$11,1,('Data &amp; Normalization'!C341-C$10)/(C$11-C$10))),IF('Data &amp; Normalization'!C341&lt;C$10,1,IF('Data &amp; Normalization'!C341&gt;C$11,0,IFERROR(1-('Data &amp; Normalization'!C341-C$10)/(C$11-C$10),"-"))))),"-")</f>
        <v>0.651097542525788</v>
      </c>
      <c r="D559" s="304">
        <f t="shared" ref="D559:AT559" si="570">IFERROR(IF(D341="-","-",IF(D$9=1,IF(D341&lt;D$10,0,IF(D341&gt;D$11,1,(D341-D$10)/(D$11-D$10))),IF(D341&lt;D$10,1,IF(D341&gt;D$11,0,IFERROR(1-(D341-D$10)/(D$11-D$10),"-"))))),"-")</f>
        <v>0.9276046664309886</v>
      </c>
      <c r="E559" s="304">
        <f t="shared" si="570"/>
        <v>1</v>
      </c>
      <c r="F559" s="304">
        <f t="shared" si="570"/>
        <v>0.18428035942316123</v>
      </c>
      <c r="G559" s="304">
        <f t="shared" si="570"/>
        <v>0.49247205498808999</v>
      </c>
      <c r="H559" s="304">
        <f t="shared" si="570"/>
        <v>0.5</v>
      </c>
      <c r="I559" s="304">
        <f t="shared" si="570"/>
        <v>0.65214018477353874</v>
      </c>
      <c r="J559" s="304">
        <f t="shared" si="570"/>
        <v>0.99129842334764018</v>
      </c>
      <c r="K559" s="304">
        <f t="shared" si="570"/>
        <v>0.43357428764082712</v>
      </c>
      <c r="L559" s="304">
        <f t="shared" si="570"/>
        <v>0.76857685951247368</v>
      </c>
      <c r="M559" s="304">
        <f t="shared" si="570"/>
        <v>0.31735523316983977</v>
      </c>
      <c r="N559" s="304">
        <f t="shared" si="570"/>
        <v>0.48565827284094254</v>
      </c>
      <c r="O559" s="304">
        <f t="shared" si="570"/>
        <v>5.8626446159666917E-2</v>
      </c>
      <c r="P559" s="304">
        <f t="shared" si="570"/>
        <v>0.40320684697074838</v>
      </c>
      <c r="Q559" s="304" t="str">
        <f t="shared" si="570"/>
        <v>-</v>
      </c>
      <c r="R559" s="304" t="str">
        <f t="shared" si="570"/>
        <v>-</v>
      </c>
      <c r="S559" s="304">
        <f t="shared" si="570"/>
        <v>0.10460287589450183</v>
      </c>
      <c r="T559" s="304">
        <f t="shared" si="570"/>
        <v>0.91146364302030647</v>
      </c>
      <c r="U559" s="304">
        <f t="shared" si="570"/>
        <v>0.60517789246558906</v>
      </c>
      <c r="V559" s="304">
        <f t="shared" si="570"/>
        <v>0.56785382728184586</v>
      </c>
      <c r="W559" s="304">
        <f t="shared" si="570"/>
        <v>3.7360645150116292E-2</v>
      </c>
      <c r="X559" s="304" t="str">
        <f t="shared" si="570"/>
        <v>-</v>
      </c>
      <c r="Y559" s="304">
        <f t="shared" si="570"/>
        <v>0.72679295780030428</v>
      </c>
      <c r="Z559" s="304">
        <f t="shared" si="570"/>
        <v>0.64298124313016336</v>
      </c>
      <c r="AA559" s="304">
        <f t="shared" si="570"/>
        <v>0.63214585546610103</v>
      </c>
      <c r="AB559" s="304">
        <f t="shared" si="570"/>
        <v>0</v>
      </c>
      <c r="AC559" s="304">
        <f t="shared" si="570"/>
        <v>0.58213941508360711</v>
      </c>
      <c r="AD559" s="304">
        <f t="shared" si="570"/>
        <v>0.80071402141107229</v>
      </c>
      <c r="AE559" s="304">
        <f t="shared" si="570"/>
        <v>0.47013689117342505</v>
      </c>
      <c r="AF559" s="304">
        <f t="shared" si="570"/>
        <v>0.92941176470588216</v>
      </c>
      <c r="AG559" s="304">
        <f t="shared" si="570"/>
        <v>0.34415348245135469</v>
      </c>
      <c r="AH559" s="304" t="str">
        <f t="shared" si="570"/>
        <v>-</v>
      </c>
      <c r="AI559" s="304">
        <f t="shared" si="570"/>
        <v>1</v>
      </c>
      <c r="AJ559" s="304">
        <f t="shared" si="570"/>
        <v>1</v>
      </c>
      <c r="AK559" s="304">
        <f t="shared" si="570"/>
        <v>0.41722345953971762</v>
      </c>
      <c r="AL559" s="304">
        <f t="shared" si="570"/>
        <v>0.81262525050100209</v>
      </c>
      <c r="AM559" s="304">
        <f t="shared" si="570"/>
        <v>0.87500000000000044</v>
      </c>
      <c r="AN559" s="304">
        <f t="shared" si="570"/>
        <v>0.78699244664695034</v>
      </c>
      <c r="AO559" s="304">
        <f t="shared" si="570"/>
        <v>1</v>
      </c>
      <c r="AP559" s="304">
        <f t="shared" si="570"/>
        <v>0.60379113477452051</v>
      </c>
      <c r="AQ559" s="304">
        <f t="shared" si="570"/>
        <v>0.72324486163197721</v>
      </c>
      <c r="AR559" s="304">
        <f t="shared" si="570"/>
        <v>0.42857142857142855</v>
      </c>
      <c r="AS559" s="304">
        <f t="shared" si="570"/>
        <v>0.34571602799632584</v>
      </c>
      <c r="AT559" s="304">
        <f t="shared" si="570"/>
        <v>0.65516149904008392</v>
      </c>
    </row>
    <row r="560" spans="1:46" ht="15" thickBot="1">
      <c r="A560" s="329" t="str">
        <f t="shared" ref="A560:B560" si="571">A342</f>
        <v>Makole</v>
      </c>
      <c r="B560" s="330">
        <f t="shared" si="571"/>
        <v>198</v>
      </c>
      <c r="C560" s="303">
        <f>IFERROR(IF('Data &amp; Normalization'!C342="-","-",IF(C$9=1,IF('Data &amp; Normalization'!C342&lt;C$10,0,IF('Data &amp; Normalization'!C342&gt;C$11,1,('Data &amp; Normalization'!C342-C$10)/(C$11-C$10))),IF('Data &amp; Normalization'!C342&lt;C$10,1,IF('Data &amp; Normalization'!C342&gt;C$11,0,IFERROR(1-('Data &amp; Normalization'!C342-C$10)/(C$11-C$10),"-"))))),"-")</f>
        <v>0.66282186148402067</v>
      </c>
      <c r="D560" s="304">
        <f t="shared" ref="D560:AT560" si="572">IFERROR(IF(D342="-","-",IF(D$9=1,IF(D342&lt;D$10,0,IF(D342&gt;D$11,1,(D342-D$10)/(D$11-D$10))),IF(D342&lt;D$10,1,IF(D342&gt;D$11,0,IFERROR(1-(D342-D$10)/(D$11-D$10),"-"))))),"-")</f>
        <v>0.31652441795868896</v>
      </c>
      <c r="E560" s="304">
        <f t="shared" si="572"/>
        <v>0.86757038581856083</v>
      </c>
      <c r="F560" s="304">
        <f t="shared" si="572"/>
        <v>0</v>
      </c>
      <c r="G560" s="304">
        <f t="shared" si="572"/>
        <v>0.62326973162860344</v>
      </c>
      <c r="H560" s="304">
        <f t="shared" si="572"/>
        <v>0.5</v>
      </c>
      <c r="I560" s="304">
        <f t="shared" si="572"/>
        <v>0.59291982960468981</v>
      </c>
      <c r="J560" s="304">
        <f t="shared" si="572"/>
        <v>0.90184477166088151</v>
      </c>
      <c r="K560" s="304">
        <f t="shared" si="572"/>
        <v>1.5371340852310107E-3</v>
      </c>
      <c r="L560" s="304">
        <f t="shared" si="572"/>
        <v>0.60306677257749963</v>
      </c>
      <c r="M560" s="304">
        <f t="shared" si="572"/>
        <v>0.17380679944030189</v>
      </c>
      <c r="N560" s="304">
        <f t="shared" si="572"/>
        <v>6.5661887694706461E-2</v>
      </c>
      <c r="O560" s="304">
        <f t="shared" si="572"/>
        <v>0.48063078747927934</v>
      </c>
      <c r="P560" s="304">
        <f t="shared" si="572"/>
        <v>0.34554815576656739</v>
      </c>
      <c r="Q560" s="304" t="str">
        <f t="shared" si="572"/>
        <v>-</v>
      </c>
      <c r="R560" s="304" t="str">
        <f t="shared" si="572"/>
        <v>-</v>
      </c>
      <c r="S560" s="304">
        <f t="shared" si="572"/>
        <v>0.22692677010503801</v>
      </c>
      <c r="T560" s="304">
        <f t="shared" si="572"/>
        <v>0.42112767764358144</v>
      </c>
      <c r="U560" s="304">
        <f t="shared" si="572"/>
        <v>0.52777984544902645</v>
      </c>
      <c r="V560" s="304">
        <f t="shared" si="572"/>
        <v>0.23816922058128365</v>
      </c>
      <c r="W560" s="304">
        <f t="shared" si="572"/>
        <v>0.61619020505623179</v>
      </c>
      <c r="X560" s="304" t="str">
        <f t="shared" si="572"/>
        <v>-</v>
      </c>
      <c r="Y560" s="304">
        <f t="shared" si="572"/>
        <v>0.38695257177300735</v>
      </c>
      <c r="Z560" s="304">
        <f t="shared" si="572"/>
        <v>0.49406091550544262</v>
      </c>
      <c r="AA560" s="304">
        <f t="shared" si="572"/>
        <v>0.89540671933681992</v>
      </c>
      <c r="AB560" s="304">
        <f t="shared" si="572"/>
        <v>0.79373768338077522</v>
      </c>
      <c r="AC560" s="304">
        <f t="shared" si="572"/>
        <v>0.49731164054715493</v>
      </c>
      <c r="AD560" s="304">
        <f t="shared" si="572"/>
        <v>0.53957339046033204</v>
      </c>
      <c r="AE560" s="304">
        <f t="shared" si="572"/>
        <v>0.34004783108768111</v>
      </c>
      <c r="AF560" s="304">
        <f t="shared" si="572"/>
        <v>0.14117647058823524</v>
      </c>
      <c r="AG560" s="304">
        <f t="shared" si="572"/>
        <v>0.75083899551984667</v>
      </c>
      <c r="AH560" s="304" t="str">
        <f t="shared" si="572"/>
        <v>-</v>
      </c>
      <c r="AI560" s="304">
        <f t="shared" si="572"/>
        <v>0.95974233043736557</v>
      </c>
      <c r="AJ560" s="304">
        <f t="shared" si="572"/>
        <v>0.4014109145073535</v>
      </c>
      <c r="AK560" s="304">
        <f t="shared" si="572"/>
        <v>0.36306269825200754</v>
      </c>
      <c r="AL560" s="304">
        <f t="shared" si="572"/>
        <v>0.20672595190380749</v>
      </c>
      <c r="AM560" s="304">
        <f t="shared" si="572"/>
        <v>0.62500000000000011</v>
      </c>
      <c r="AN560" s="304">
        <f t="shared" si="572"/>
        <v>0.17603009351770432</v>
      </c>
      <c r="AO560" s="304">
        <f t="shared" si="572"/>
        <v>0.2848119757349028</v>
      </c>
      <c r="AP560" s="304">
        <f t="shared" si="572"/>
        <v>0.44085573160561942</v>
      </c>
      <c r="AQ560" s="304">
        <f t="shared" si="572"/>
        <v>0.22465326339457667</v>
      </c>
      <c r="AR560" s="304">
        <f t="shared" si="572"/>
        <v>0</v>
      </c>
      <c r="AS560" s="304">
        <f t="shared" si="572"/>
        <v>6.1994276605157328E-2</v>
      </c>
      <c r="AT560" s="304">
        <f t="shared" si="572"/>
        <v>0.55224272894756943</v>
      </c>
    </row>
    <row r="561" spans="1:46" ht="15" thickBot="1">
      <c r="A561" s="329" t="str">
        <f t="shared" ref="A561:B561" si="573">A343</f>
        <v>Maribor</v>
      </c>
      <c r="B561" s="330">
        <f t="shared" si="573"/>
        <v>70</v>
      </c>
      <c r="C561" s="303">
        <f>IFERROR(IF('Data &amp; Normalization'!C343="-","-",IF(C$9=1,IF('Data &amp; Normalization'!C343&lt;C$10,0,IF('Data &amp; Normalization'!C343&gt;C$11,1,('Data &amp; Normalization'!C343-C$10)/(C$11-C$10))),IF('Data &amp; Normalization'!C343&lt;C$10,1,IF('Data &amp; Normalization'!C343&gt;C$11,0,IFERROR(1-('Data &amp; Normalization'!C343-C$10)/(C$11-C$10),"-"))))),"-")</f>
        <v>0.46524988773108333</v>
      </c>
      <c r="D561" s="304">
        <f t="shared" ref="D561:AT561" si="574">IFERROR(IF(D343="-","-",IF(D$9=1,IF(D343&lt;D$10,0,IF(D343&gt;D$11,1,(D343-D$10)/(D$11-D$10))),IF(D343&lt;D$10,1,IF(D343&gt;D$11,0,IFERROR(1-(D343-D$10)/(D$11-D$10),"-"))))),"-")</f>
        <v>0.25339629311650924</v>
      </c>
      <c r="E561" s="304">
        <f t="shared" si="574"/>
        <v>0.86757038581856083</v>
      </c>
      <c r="F561" s="304">
        <f t="shared" si="574"/>
        <v>0</v>
      </c>
      <c r="G561" s="304">
        <f t="shared" si="574"/>
        <v>0.66228868241103167</v>
      </c>
      <c r="H561" s="304">
        <f t="shared" si="574"/>
        <v>0.5</v>
      </c>
      <c r="I561" s="304">
        <f t="shared" si="574"/>
        <v>0.57587475429875223</v>
      </c>
      <c r="J561" s="304">
        <f t="shared" si="574"/>
        <v>3.9882696202870542E-2</v>
      </c>
      <c r="K561" s="304">
        <f t="shared" si="574"/>
        <v>1.4346584795489436E-3</v>
      </c>
      <c r="L561" s="304">
        <f t="shared" si="574"/>
        <v>0.71602983068120996</v>
      </c>
      <c r="M561" s="304">
        <f t="shared" si="574"/>
        <v>5.9984445595408317E-2</v>
      </c>
      <c r="N561" s="304">
        <f t="shared" si="574"/>
        <v>0</v>
      </c>
      <c r="O561" s="304">
        <f t="shared" si="574"/>
        <v>7.588166790490479E-3</v>
      </c>
      <c r="P561" s="304">
        <f t="shared" si="574"/>
        <v>0.17261276333662579</v>
      </c>
      <c r="Q561" s="304" t="str">
        <f t="shared" si="574"/>
        <v>-</v>
      </c>
      <c r="R561" s="304" t="str">
        <f t="shared" si="574"/>
        <v>-</v>
      </c>
      <c r="S561" s="304">
        <f t="shared" si="574"/>
        <v>0</v>
      </c>
      <c r="T561" s="304">
        <f t="shared" si="574"/>
        <v>0.42844987671721518</v>
      </c>
      <c r="U561" s="304">
        <f t="shared" si="574"/>
        <v>0.54515675351183324</v>
      </c>
      <c r="V561" s="304">
        <f t="shared" si="574"/>
        <v>0.33611705002632131</v>
      </c>
      <c r="W561" s="304">
        <f t="shared" si="574"/>
        <v>0.4716564365571802</v>
      </c>
      <c r="X561" s="304" t="str">
        <f t="shared" si="574"/>
        <v>-</v>
      </c>
      <c r="Y561" s="304">
        <f t="shared" si="574"/>
        <v>0.51203453928445231</v>
      </c>
      <c r="Z561" s="304">
        <f t="shared" si="574"/>
        <v>0.35932347622593341</v>
      </c>
      <c r="AA561" s="304">
        <f t="shared" si="574"/>
        <v>0.38065218516389621</v>
      </c>
      <c r="AB561" s="304">
        <f t="shared" si="574"/>
        <v>0.4652945040507992</v>
      </c>
      <c r="AC561" s="304">
        <f t="shared" si="574"/>
        <v>0.3373522585968553</v>
      </c>
      <c r="AD561" s="304">
        <f t="shared" si="574"/>
        <v>0.49603396046435766</v>
      </c>
      <c r="AE561" s="304">
        <f t="shared" si="574"/>
        <v>0.22399167552680374</v>
      </c>
      <c r="AF561" s="304">
        <f t="shared" si="574"/>
        <v>0.14117647058823524</v>
      </c>
      <c r="AG561" s="304">
        <f t="shared" si="574"/>
        <v>0.91615830977533097</v>
      </c>
      <c r="AH561" s="304" t="str">
        <f t="shared" si="574"/>
        <v>-</v>
      </c>
      <c r="AI561" s="304">
        <f t="shared" si="574"/>
        <v>0.99226774025073872</v>
      </c>
      <c r="AJ561" s="304">
        <f t="shared" si="574"/>
        <v>0.17208373675836353</v>
      </c>
      <c r="AK561" s="304">
        <f t="shared" si="574"/>
        <v>0.59151650131605571</v>
      </c>
      <c r="AL561" s="304">
        <f t="shared" si="574"/>
        <v>0.43374248496993961</v>
      </c>
      <c r="AM561" s="304">
        <f t="shared" si="574"/>
        <v>0.62500000000000011</v>
      </c>
      <c r="AN561" s="304">
        <f t="shared" si="574"/>
        <v>0.48575753337063382</v>
      </c>
      <c r="AO561" s="304">
        <f t="shared" si="574"/>
        <v>0.2848119757349028</v>
      </c>
      <c r="AP561" s="304">
        <f t="shared" si="574"/>
        <v>0.72567194816858083</v>
      </c>
      <c r="AQ561" s="304">
        <f t="shared" si="574"/>
        <v>0.11014743553326316</v>
      </c>
      <c r="AR561" s="304">
        <f t="shared" si="574"/>
        <v>0</v>
      </c>
      <c r="AS561" s="304">
        <f t="shared" si="574"/>
        <v>0.22439078917704181</v>
      </c>
      <c r="AT561" s="304">
        <f t="shared" si="574"/>
        <v>0.57675304647928749</v>
      </c>
    </row>
    <row r="562" spans="1:46" ht="15" thickBot="1">
      <c r="A562" s="329" t="str">
        <f t="shared" ref="A562:B562" si="575">A344</f>
        <v>Markovci</v>
      </c>
      <c r="B562" s="330">
        <f t="shared" si="575"/>
        <v>168</v>
      </c>
      <c r="C562" s="303">
        <f>IFERROR(IF('Data &amp; Normalization'!C344="-","-",IF(C$9=1,IF('Data &amp; Normalization'!C344&lt;C$10,0,IF('Data &amp; Normalization'!C344&gt;C$11,1,('Data &amp; Normalization'!C344-C$10)/(C$11-C$10))),IF('Data &amp; Normalization'!C344&lt;C$10,1,IF('Data &amp; Normalization'!C344&gt;C$11,0,IFERROR(1-('Data &amp; Normalization'!C344-C$10)/(C$11-C$10),"-"))))),"-")</f>
        <v>0.9730716606140305</v>
      </c>
      <c r="D562" s="304">
        <f t="shared" ref="D562:AT562" si="576">IFERROR(IF(D344="-","-",IF(D$9=1,IF(D344&lt;D$10,0,IF(D344&gt;D$11,1,(D344-D$10)/(D$11-D$10))),IF(D344&lt;D$10,1,IF(D344&gt;D$11,0,IFERROR(1-(D344-D$10)/(D$11-D$10),"-"))))),"-")</f>
        <v>0</v>
      </c>
      <c r="E562" s="304">
        <f t="shared" si="576"/>
        <v>0.86757038581856083</v>
      </c>
      <c r="F562" s="304">
        <f t="shared" si="576"/>
        <v>0.92103972307493587</v>
      </c>
      <c r="G562" s="304">
        <f t="shared" si="576"/>
        <v>0.98588560271673875</v>
      </c>
      <c r="H562" s="304">
        <f t="shared" si="576"/>
        <v>1</v>
      </c>
      <c r="I562" s="304">
        <f t="shared" si="576"/>
        <v>0.99445017817439829</v>
      </c>
      <c r="J562" s="304">
        <f t="shared" si="576"/>
        <v>0.99376858942775126</v>
      </c>
      <c r="K562" s="304">
        <f t="shared" si="576"/>
        <v>0.56791980669001751</v>
      </c>
      <c r="L562" s="304">
        <f t="shared" si="576"/>
        <v>0.99144886364565099</v>
      </c>
      <c r="M562" s="304">
        <f t="shared" si="576"/>
        <v>1</v>
      </c>
      <c r="N562" s="304">
        <f t="shared" si="576"/>
        <v>0.99045191034384616</v>
      </c>
      <c r="O562" s="304">
        <f t="shared" si="576"/>
        <v>1</v>
      </c>
      <c r="P562" s="304">
        <f t="shared" si="576"/>
        <v>0.9855512275247561</v>
      </c>
      <c r="Q562" s="304" t="str">
        <f t="shared" si="576"/>
        <v>-</v>
      </c>
      <c r="R562" s="304" t="str">
        <f t="shared" si="576"/>
        <v>-</v>
      </c>
      <c r="S562" s="304">
        <f t="shared" si="576"/>
        <v>8.5077378992618996E-2</v>
      </c>
      <c r="T562" s="304">
        <f t="shared" si="576"/>
        <v>0.4086233589241472</v>
      </c>
      <c r="U562" s="304">
        <f t="shared" si="576"/>
        <v>0.30380605285529488</v>
      </c>
      <c r="V562" s="304">
        <f t="shared" si="576"/>
        <v>0.20878666790069389</v>
      </c>
      <c r="W562" s="304">
        <f t="shared" si="576"/>
        <v>0.28926022131410223</v>
      </c>
      <c r="X562" s="304" t="str">
        <f t="shared" si="576"/>
        <v>-</v>
      </c>
      <c r="Y562" s="304">
        <f t="shared" si="576"/>
        <v>0.60753439905757811</v>
      </c>
      <c r="Z562" s="304">
        <f t="shared" si="576"/>
        <v>0.56852107931780305</v>
      </c>
      <c r="AA562" s="304">
        <f t="shared" si="576"/>
        <v>0.83406510973837045</v>
      </c>
      <c r="AB562" s="304">
        <f t="shared" si="576"/>
        <v>0.82658200131377269</v>
      </c>
      <c r="AC562" s="304">
        <f t="shared" si="576"/>
        <v>0.47868842953431134</v>
      </c>
      <c r="AD562" s="304">
        <f t="shared" si="576"/>
        <v>0.12173054148848528</v>
      </c>
      <c r="AE562" s="304">
        <f t="shared" si="576"/>
        <v>0.79767575463191898</v>
      </c>
      <c r="AF562" s="304">
        <f t="shared" si="576"/>
        <v>0.14117647058823524</v>
      </c>
      <c r="AG562" s="304">
        <f t="shared" si="576"/>
        <v>0</v>
      </c>
      <c r="AH562" s="304" t="str">
        <f t="shared" si="576"/>
        <v>-</v>
      </c>
      <c r="AI562" s="304">
        <f t="shared" si="576"/>
        <v>0.96088949716857952</v>
      </c>
      <c r="AJ562" s="304">
        <f t="shared" si="576"/>
        <v>0.67342652147162685</v>
      </c>
      <c r="AK562" s="304">
        <f t="shared" si="576"/>
        <v>0.74893703178781124</v>
      </c>
      <c r="AL562" s="304">
        <f t="shared" si="576"/>
        <v>0.34606713426853708</v>
      </c>
      <c r="AM562" s="304">
        <f t="shared" si="576"/>
        <v>0.62500000000000011</v>
      </c>
      <c r="AN562" s="304">
        <f t="shared" si="576"/>
        <v>0.85243485732555335</v>
      </c>
      <c r="AO562" s="304">
        <f t="shared" si="576"/>
        <v>0.2848119757349028</v>
      </c>
      <c r="AP562" s="304">
        <f t="shared" si="576"/>
        <v>6.7194816858040907E-2</v>
      </c>
      <c r="AQ562" s="304">
        <f t="shared" si="576"/>
        <v>0.29598235379676152</v>
      </c>
      <c r="AR562" s="304">
        <f t="shared" si="576"/>
        <v>0</v>
      </c>
      <c r="AS562" s="304">
        <f t="shared" si="576"/>
        <v>0.2216009187073319</v>
      </c>
      <c r="AT562" s="304">
        <f t="shared" si="576"/>
        <v>0.2989546951450987</v>
      </c>
    </row>
    <row r="563" spans="1:46" ht="15" thickBot="1">
      <c r="A563" s="329" t="str">
        <f t="shared" ref="A563:B563" si="577">A345</f>
        <v>Medvode</v>
      </c>
      <c r="B563" s="330">
        <f t="shared" si="577"/>
        <v>71</v>
      </c>
      <c r="C563" s="303">
        <f>IFERROR(IF('Data &amp; Normalization'!C345="-","-",IF(C$9=1,IF('Data &amp; Normalization'!C345&lt;C$10,0,IF('Data &amp; Normalization'!C345&gt;C$11,1,('Data &amp; Normalization'!C345-C$10)/(C$11-C$10))),IF('Data &amp; Normalization'!C345&lt;C$10,1,IF('Data &amp; Normalization'!C345&gt;C$11,0,IFERROR(1-('Data &amp; Normalization'!C345-C$10)/(C$11-C$10),"-"))))),"-")</f>
        <v>0.91658312314408175</v>
      </c>
      <c r="D563" s="304">
        <f t="shared" ref="D563:AT563" si="578">IFERROR(IF(D345="-","-",IF(D$9=1,IF(D345&lt;D$10,0,IF(D345&gt;D$11,1,(D345-D$10)/(D$11-D$10))),IF(D345&lt;D$10,1,IF(D345&gt;D$11,0,IFERROR(1-(D345-D$10)/(D$11-D$10),"-"))))),"-")</f>
        <v>0.79377304176556729</v>
      </c>
      <c r="E563" s="304">
        <f t="shared" si="578"/>
        <v>0.86757038581856083</v>
      </c>
      <c r="F563" s="304">
        <f t="shared" si="578"/>
        <v>0.19057181268718051</v>
      </c>
      <c r="G563" s="304">
        <f t="shared" si="578"/>
        <v>0.9670185374250071</v>
      </c>
      <c r="H563" s="304">
        <f t="shared" si="578"/>
        <v>0.5</v>
      </c>
      <c r="I563" s="304">
        <f t="shared" si="578"/>
        <v>0.86030291056180475</v>
      </c>
      <c r="J563" s="304">
        <f t="shared" si="578"/>
        <v>1</v>
      </c>
      <c r="K563" s="304">
        <f t="shared" si="578"/>
        <v>0.76702990853027431</v>
      </c>
      <c r="L563" s="304">
        <f t="shared" si="578"/>
        <v>1</v>
      </c>
      <c r="M563" s="304">
        <f t="shared" si="578"/>
        <v>0.32342266707193551</v>
      </c>
      <c r="N563" s="304">
        <f t="shared" si="578"/>
        <v>0.45180003258499263</v>
      </c>
      <c r="O563" s="304">
        <f t="shared" si="578"/>
        <v>0.25392352347848979</v>
      </c>
      <c r="P563" s="304">
        <f t="shared" si="578"/>
        <v>0.66853948506977223</v>
      </c>
      <c r="Q563" s="304" t="str">
        <f t="shared" si="578"/>
        <v>-</v>
      </c>
      <c r="R563" s="304" t="str">
        <f t="shared" si="578"/>
        <v>-</v>
      </c>
      <c r="S563" s="304">
        <f t="shared" si="578"/>
        <v>0</v>
      </c>
      <c r="T563" s="304">
        <f t="shared" si="578"/>
        <v>0.42112767764358144</v>
      </c>
      <c r="U563" s="304">
        <f t="shared" si="578"/>
        <v>7.40580785860179E-2</v>
      </c>
      <c r="V563" s="304">
        <f t="shared" si="578"/>
        <v>0.63818128963955334</v>
      </c>
      <c r="W563" s="304">
        <f t="shared" si="578"/>
        <v>0.36525599272867854</v>
      </c>
      <c r="X563" s="304" t="str">
        <f t="shared" si="578"/>
        <v>-</v>
      </c>
      <c r="Y563" s="304">
        <f t="shared" si="578"/>
        <v>0.5042497740901577</v>
      </c>
      <c r="Z563" s="304">
        <f t="shared" si="578"/>
        <v>0.82735879161791281</v>
      </c>
      <c r="AA563" s="304">
        <f t="shared" si="578"/>
        <v>1</v>
      </c>
      <c r="AB563" s="304">
        <f t="shared" si="578"/>
        <v>0.75541931245894456</v>
      </c>
      <c r="AC563" s="304">
        <f t="shared" si="578"/>
        <v>0.51866458723554743</v>
      </c>
      <c r="AD563" s="304">
        <f t="shared" si="578"/>
        <v>0.65005506832325999</v>
      </c>
      <c r="AE563" s="304">
        <f t="shared" si="578"/>
        <v>0.35883340783941603</v>
      </c>
      <c r="AF563" s="304">
        <f t="shared" si="578"/>
        <v>0.14117647058823524</v>
      </c>
      <c r="AG563" s="304">
        <f t="shared" si="578"/>
        <v>0.2771991601778836</v>
      </c>
      <c r="AH563" s="304" t="str">
        <f t="shared" si="578"/>
        <v>-</v>
      </c>
      <c r="AI563" s="304">
        <f t="shared" si="578"/>
        <v>0.82975994246680274</v>
      </c>
      <c r="AJ563" s="304">
        <f t="shared" si="578"/>
        <v>0.40843451752513688</v>
      </c>
      <c r="AK563" s="304">
        <f t="shared" si="578"/>
        <v>0.59674697982047631</v>
      </c>
      <c r="AL563" s="304">
        <f t="shared" si="578"/>
        <v>0.25369488977955912</v>
      </c>
      <c r="AM563" s="304">
        <f t="shared" si="578"/>
        <v>0.62500000000000011</v>
      </c>
      <c r="AN563" s="304">
        <f t="shared" si="578"/>
        <v>0.14455778914555203</v>
      </c>
      <c r="AO563" s="304">
        <f t="shared" si="578"/>
        <v>0.2848119757349028</v>
      </c>
      <c r="AP563" s="304">
        <f t="shared" si="578"/>
        <v>0.54188851112964298</v>
      </c>
      <c r="AQ563" s="304">
        <f t="shared" si="578"/>
        <v>0.70167487304069742</v>
      </c>
      <c r="AR563" s="304">
        <f t="shared" si="578"/>
        <v>0</v>
      </c>
      <c r="AS563" s="304">
        <f t="shared" si="578"/>
        <v>0.97110423767990661</v>
      </c>
      <c r="AT563" s="304">
        <f t="shared" si="578"/>
        <v>0</v>
      </c>
    </row>
    <row r="564" spans="1:46" ht="15" thickBot="1">
      <c r="A564" s="329" t="str">
        <f t="shared" ref="A564:B564" si="579">A346</f>
        <v>Mengeš</v>
      </c>
      <c r="B564" s="330">
        <f t="shared" si="579"/>
        <v>72</v>
      </c>
      <c r="C564" s="303">
        <f>IFERROR(IF('Data &amp; Normalization'!C346="-","-",IF(C$9=1,IF('Data &amp; Normalization'!C346&lt;C$10,0,IF('Data &amp; Normalization'!C346&gt;C$11,1,('Data &amp; Normalization'!C346-C$10)/(C$11-C$10))),IF('Data &amp; Normalization'!C346&lt;C$10,1,IF('Data &amp; Normalization'!C346&gt;C$11,0,IFERROR(1-('Data &amp; Normalization'!C346-C$10)/(C$11-C$10),"-"))))),"-")</f>
        <v>0.45815457353910605</v>
      </c>
      <c r="D564" s="304">
        <f t="shared" ref="D564:AT564" si="580">IFERROR(IF(D346="-","-",IF(D$9=1,IF(D346&lt;D$10,0,IF(D346&gt;D$11,1,(D346-D$10)/(D$11-D$10))),IF(D346&lt;D$10,1,IF(D346&gt;D$11,0,IFERROR(1-(D346-D$10)/(D$11-D$10),"-"))))),"-")</f>
        <v>0.67509216706226971</v>
      </c>
      <c r="E564" s="304">
        <f t="shared" si="580"/>
        <v>1</v>
      </c>
      <c r="F564" s="304">
        <f t="shared" si="580"/>
        <v>0.90911246455259409</v>
      </c>
      <c r="G564" s="304">
        <f t="shared" si="580"/>
        <v>0.86566193659399771</v>
      </c>
      <c r="H564" s="304">
        <f t="shared" si="580"/>
        <v>0.5</v>
      </c>
      <c r="I564" s="304">
        <f t="shared" si="580"/>
        <v>0.88734346864608493</v>
      </c>
      <c r="J564" s="304">
        <f t="shared" si="580"/>
        <v>0.95644405097234453</v>
      </c>
      <c r="K564" s="304">
        <f t="shared" si="580"/>
        <v>0.41584600785782944</v>
      </c>
      <c r="L564" s="304">
        <f t="shared" si="580"/>
        <v>0.98406820322180699</v>
      </c>
      <c r="M564" s="304">
        <f t="shared" si="580"/>
        <v>0.45599413798706478</v>
      </c>
      <c r="N564" s="304">
        <f t="shared" si="580"/>
        <v>0.51408249787686755</v>
      </c>
      <c r="O564" s="304">
        <f t="shared" si="580"/>
        <v>0.14526415579203694</v>
      </c>
      <c r="P564" s="304">
        <f t="shared" si="580"/>
        <v>0.7940024326431</v>
      </c>
      <c r="Q564" s="304" t="str">
        <f t="shared" si="580"/>
        <v>-</v>
      </c>
      <c r="R564" s="304" t="str">
        <f t="shared" si="580"/>
        <v>-</v>
      </c>
      <c r="S564" s="304">
        <f t="shared" si="580"/>
        <v>0.12932913374812979</v>
      </c>
      <c r="T564" s="304">
        <f t="shared" si="580"/>
        <v>0.69208208834366258</v>
      </c>
      <c r="U564" s="304">
        <f t="shared" si="580"/>
        <v>0.6364117017183607</v>
      </c>
      <c r="V564" s="304">
        <f t="shared" si="580"/>
        <v>0.78242498951025308</v>
      </c>
      <c r="W564" s="304">
        <f t="shared" si="580"/>
        <v>0.721574552375008</v>
      </c>
      <c r="X564" s="304" t="str">
        <f t="shared" si="580"/>
        <v>-</v>
      </c>
      <c r="Y564" s="304">
        <f t="shared" si="580"/>
        <v>0.93872055260913978</v>
      </c>
      <c r="Z564" s="304">
        <f t="shared" si="580"/>
        <v>0.94082189837960495</v>
      </c>
      <c r="AA564" s="304">
        <f t="shared" si="580"/>
        <v>0.84409796883237487</v>
      </c>
      <c r="AB564" s="304">
        <f t="shared" si="580"/>
        <v>0.39960586818480415</v>
      </c>
      <c r="AC564" s="304">
        <f t="shared" si="580"/>
        <v>0.90702749722450815</v>
      </c>
      <c r="AD564" s="304">
        <f t="shared" si="580"/>
        <v>0.64538064792584993</v>
      </c>
      <c r="AE564" s="304">
        <f t="shared" si="580"/>
        <v>0.94818140002148676</v>
      </c>
      <c r="AF564" s="304">
        <f t="shared" si="580"/>
        <v>0.92941176470588216</v>
      </c>
      <c r="AG564" s="304">
        <f t="shared" si="580"/>
        <v>0.26149382532361254</v>
      </c>
      <c r="AH564" s="304" t="str">
        <f t="shared" si="580"/>
        <v>-</v>
      </c>
      <c r="AI564" s="304">
        <f t="shared" si="580"/>
        <v>1</v>
      </c>
      <c r="AJ564" s="304">
        <f t="shared" si="580"/>
        <v>0.53050179722015334</v>
      </c>
      <c r="AK564" s="304">
        <f t="shared" si="580"/>
        <v>0.84949719916312338</v>
      </c>
      <c r="AL564" s="304">
        <f t="shared" si="580"/>
        <v>0.82045340681362711</v>
      </c>
      <c r="AM564" s="304">
        <f t="shared" si="580"/>
        <v>0.87500000000000044</v>
      </c>
      <c r="AN564" s="304">
        <f t="shared" si="580"/>
        <v>0.88790364479258277</v>
      </c>
      <c r="AO564" s="304">
        <f t="shared" si="580"/>
        <v>1</v>
      </c>
      <c r="AP564" s="304">
        <f t="shared" si="580"/>
        <v>0.13166335236384624</v>
      </c>
      <c r="AQ564" s="304">
        <f t="shared" si="580"/>
        <v>0.82042982173867296</v>
      </c>
      <c r="AR564" s="304">
        <f t="shared" si="580"/>
        <v>0.42857142857142855</v>
      </c>
      <c r="AS564" s="304">
        <f t="shared" si="580"/>
        <v>0.3340988695431063</v>
      </c>
      <c r="AT564" s="304">
        <f t="shared" si="580"/>
        <v>0.68856119516064973</v>
      </c>
    </row>
    <row r="565" spans="1:46" ht="15" thickBot="1">
      <c r="A565" s="329" t="str">
        <f t="shared" ref="A565:B565" si="581">A347</f>
        <v>Metlika</v>
      </c>
      <c r="B565" s="330">
        <f t="shared" si="581"/>
        <v>73</v>
      </c>
      <c r="C565" s="303">
        <f>IFERROR(IF('Data &amp; Normalization'!C347="-","-",IF(C$9=1,IF('Data &amp; Normalization'!C347&lt;C$10,0,IF('Data &amp; Normalization'!C347&gt;C$11,1,('Data &amp; Normalization'!C347-C$10)/(C$11-C$10))),IF('Data &amp; Normalization'!C347&lt;C$10,1,IF('Data &amp; Normalization'!C347&gt;C$11,0,IFERROR(1-('Data &amp; Normalization'!C347-C$10)/(C$11-C$10),"-"))))),"-")</f>
        <v>0.9961764229440464</v>
      </c>
      <c r="D565" s="304">
        <f t="shared" ref="D565:AT565" si="582">IFERROR(IF(D347="-","-",IF(D$9=1,IF(D347&lt;D$10,0,IF(D347&gt;D$11,1,(D347-D$10)/(D$11-D$10))),IF(D347&lt;D$10,1,IF(D347&gt;D$11,0,IFERROR(1-(D347-D$10)/(D$11-D$10),"-"))))),"-")</f>
        <v>0.49075804252310473</v>
      </c>
      <c r="E565" s="304">
        <f t="shared" si="582"/>
        <v>1</v>
      </c>
      <c r="F565" s="304">
        <f t="shared" si="582"/>
        <v>0.96054518602342032</v>
      </c>
      <c r="G565" s="304">
        <f t="shared" si="582"/>
        <v>0.91200007240857961</v>
      </c>
      <c r="H565" s="304">
        <f t="shared" si="582"/>
        <v>0.5</v>
      </c>
      <c r="I565" s="304">
        <f t="shared" si="582"/>
        <v>0.9787016669330133</v>
      </c>
      <c r="J565" s="304">
        <f t="shared" si="582"/>
        <v>0.9996432797758672</v>
      </c>
      <c r="K565" s="304">
        <f t="shared" si="582"/>
        <v>0.94267309666933785</v>
      </c>
      <c r="L565" s="304">
        <f t="shared" si="582"/>
        <v>0.99910095692724221</v>
      </c>
      <c r="M565" s="304">
        <f t="shared" si="582"/>
        <v>0.35576535017388622</v>
      </c>
      <c r="N565" s="304">
        <f t="shared" si="582"/>
        <v>0.61491870097351198</v>
      </c>
      <c r="O565" s="304">
        <f t="shared" si="582"/>
        <v>0.39008488453004914</v>
      </c>
      <c r="P565" s="304">
        <f t="shared" si="582"/>
        <v>0.97519430713223265</v>
      </c>
      <c r="Q565" s="304" t="str">
        <f t="shared" si="582"/>
        <v>-</v>
      </c>
      <c r="R565" s="304" t="str">
        <f t="shared" si="582"/>
        <v>-</v>
      </c>
      <c r="S565" s="304">
        <f t="shared" si="582"/>
        <v>0.15098751313164657</v>
      </c>
      <c r="T565" s="304">
        <f t="shared" si="582"/>
        <v>0.91146364302030647</v>
      </c>
      <c r="U565" s="304">
        <f t="shared" si="582"/>
        <v>0.31119058018351609</v>
      </c>
      <c r="V565" s="304">
        <f t="shared" si="582"/>
        <v>0.67942396131138949</v>
      </c>
      <c r="W565" s="304">
        <f t="shared" si="582"/>
        <v>0.40751510657250983</v>
      </c>
      <c r="X565" s="304" t="str">
        <f t="shared" si="582"/>
        <v>-</v>
      </c>
      <c r="Y565" s="304">
        <f t="shared" si="582"/>
        <v>0.87340940565440861</v>
      </c>
      <c r="Z565" s="304">
        <f t="shared" si="582"/>
        <v>0.94436762046590783</v>
      </c>
      <c r="AA565" s="304">
        <f t="shared" si="582"/>
        <v>0.73005320888891068</v>
      </c>
      <c r="AB565" s="304">
        <f t="shared" si="582"/>
        <v>0.24633238449748196</v>
      </c>
      <c r="AC565" s="304">
        <f t="shared" si="582"/>
        <v>0.8579704709865601</v>
      </c>
      <c r="AD565" s="304">
        <f t="shared" si="582"/>
        <v>0.67808558504107663</v>
      </c>
      <c r="AE565" s="304">
        <f t="shared" si="582"/>
        <v>0.88919240384160947</v>
      </c>
      <c r="AF565" s="304">
        <f t="shared" si="582"/>
        <v>0.92941176470588216</v>
      </c>
      <c r="AG565" s="304">
        <f t="shared" si="582"/>
        <v>0.1110532493511216</v>
      </c>
      <c r="AH565" s="304" t="str">
        <f t="shared" si="582"/>
        <v>-</v>
      </c>
      <c r="AI565" s="304">
        <f t="shared" si="582"/>
        <v>1</v>
      </c>
      <c r="AJ565" s="304">
        <f t="shared" si="582"/>
        <v>0.54509008863024278</v>
      </c>
      <c r="AK565" s="304">
        <f t="shared" si="582"/>
        <v>0.75416751029223184</v>
      </c>
      <c r="AL565" s="304">
        <f t="shared" si="582"/>
        <v>0.8689879759519038</v>
      </c>
      <c r="AM565" s="304">
        <f t="shared" si="582"/>
        <v>0.87500000000000044</v>
      </c>
      <c r="AN565" s="304">
        <f t="shared" si="582"/>
        <v>0.88940232595316149</v>
      </c>
      <c r="AO565" s="304">
        <f t="shared" si="582"/>
        <v>1</v>
      </c>
      <c r="AP565" s="304">
        <f t="shared" si="582"/>
        <v>0.47613701969337385</v>
      </c>
      <c r="AQ565" s="304">
        <f t="shared" si="582"/>
        <v>0.74975396583211473</v>
      </c>
      <c r="AR565" s="304">
        <f t="shared" si="582"/>
        <v>0.42857142857142855</v>
      </c>
      <c r="AS565" s="304">
        <f t="shared" si="582"/>
        <v>0.21120950503400027</v>
      </c>
      <c r="AT565" s="304">
        <f t="shared" si="582"/>
        <v>0.3796761652447006</v>
      </c>
    </row>
    <row r="566" spans="1:46" ht="15" thickBot="1">
      <c r="A566" s="329" t="str">
        <f t="shared" ref="A566:B566" si="583">A348</f>
        <v>Mežica</v>
      </c>
      <c r="B566" s="330">
        <f t="shared" si="583"/>
        <v>74</v>
      </c>
      <c r="C566" s="303">
        <f>IFERROR(IF('Data &amp; Normalization'!C348="-","-",IF(C$9=1,IF('Data &amp; Normalization'!C348&lt;C$10,0,IF('Data &amp; Normalization'!C348&gt;C$11,1,('Data &amp; Normalization'!C348-C$10)/(C$11-C$10))),IF('Data &amp; Normalization'!C348&lt;C$10,1,IF('Data &amp; Normalization'!C348&gt;C$11,0,IFERROR(1-('Data &amp; Normalization'!C348-C$10)/(C$11-C$10),"-"))))),"-")</f>
        <v>0.70901399012869093</v>
      </c>
      <c r="D566" s="304">
        <f t="shared" ref="D566:AT566" si="584">IFERROR(IF(D348="-","-",IF(D$9=1,IF(D348&lt;D$10,0,IF(D348&gt;D$11,1,(D348-D$10)/(D$11-D$10))),IF(D348&lt;D$10,1,IF(D348&gt;D$11,0,IFERROR(1-(D348-D$10)/(D$11-D$10),"-"))))),"-")</f>
        <v>0.49075804252310473</v>
      </c>
      <c r="E566" s="304">
        <f t="shared" si="584"/>
        <v>0.16058394160583939</v>
      </c>
      <c r="F566" s="304">
        <f t="shared" si="584"/>
        <v>0.88033481006597902</v>
      </c>
      <c r="G566" s="304">
        <f t="shared" si="584"/>
        <v>0.66643681603840921</v>
      </c>
      <c r="H566" s="304">
        <f t="shared" si="584"/>
        <v>0.5</v>
      </c>
      <c r="I566" s="304">
        <f t="shared" si="584"/>
        <v>0.70972974416310097</v>
      </c>
      <c r="J566" s="304">
        <f t="shared" si="584"/>
        <v>0.91852543380243246</v>
      </c>
      <c r="K566" s="304">
        <f t="shared" si="584"/>
        <v>0.59261642765939571</v>
      </c>
      <c r="L566" s="304">
        <f t="shared" si="584"/>
        <v>0.94143051930221</v>
      </c>
      <c r="M566" s="304">
        <f t="shared" si="584"/>
        <v>0.83478399970026984</v>
      </c>
      <c r="N566" s="304">
        <f t="shared" si="584"/>
        <v>0.66240561160731803</v>
      </c>
      <c r="O566" s="304">
        <f t="shared" si="584"/>
        <v>0.36019216045389146</v>
      </c>
      <c r="P566" s="304">
        <f t="shared" si="584"/>
        <v>0.413816677207274</v>
      </c>
      <c r="Q566" s="304" t="str">
        <f t="shared" si="584"/>
        <v>-</v>
      </c>
      <c r="R566" s="304" t="str">
        <f t="shared" si="584"/>
        <v>-</v>
      </c>
      <c r="S566" s="304">
        <f t="shared" si="584"/>
        <v>0.25645580636419069</v>
      </c>
      <c r="T566" s="304">
        <f t="shared" si="584"/>
        <v>0.8577201850252455</v>
      </c>
      <c r="U566" s="304">
        <f t="shared" si="584"/>
        <v>0.5157149667949178</v>
      </c>
      <c r="V566" s="304">
        <f t="shared" si="584"/>
        <v>0.2070575164910502</v>
      </c>
      <c r="W566" s="304">
        <f t="shared" si="584"/>
        <v>0.32509573255380814</v>
      </c>
      <c r="X566" s="304" t="str">
        <f t="shared" si="584"/>
        <v>-</v>
      </c>
      <c r="Y566" s="304">
        <f t="shared" si="584"/>
        <v>0.53591455927006781</v>
      </c>
      <c r="Z566" s="304">
        <f t="shared" si="584"/>
        <v>0.54724674679998564</v>
      </c>
      <c r="AA566" s="304">
        <f t="shared" si="584"/>
        <v>0.69985332792990307</v>
      </c>
      <c r="AB566" s="304">
        <f t="shared" si="584"/>
        <v>0.47076855703963216</v>
      </c>
      <c r="AC566" s="304">
        <f t="shared" si="584"/>
        <v>0.42037063813919939</v>
      </c>
      <c r="AD566" s="304">
        <f t="shared" si="584"/>
        <v>0.25383651654052242</v>
      </c>
      <c r="AE566" s="304">
        <f t="shared" si="584"/>
        <v>0.35049953179371279</v>
      </c>
      <c r="AF566" s="304">
        <f t="shared" si="584"/>
        <v>0.94117647058823528</v>
      </c>
      <c r="AG566" s="304">
        <f t="shared" si="584"/>
        <v>0.5127791829919488</v>
      </c>
      <c r="AH566" s="304" t="str">
        <f t="shared" si="584"/>
        <v>-</v>
      </c>
      <c r="AI566" s="304">
        <f t="shared" si="584"/>
        <v>1</v>
      </c>
      <c r="AJ566" s="304">
        <f t="shared" si="584"/>
        <v>0.43922169597271488</v>
      </c>
      <c r="AK566" s="304">
        <f t="shared" si="584"/>
        <v>0.78369440507525123</v>
      </c>
      <c r="AL566" s="304">
        <f t="shared" si="584"/>
        <v>0.53550851703406799</v>
      </c>
      <c r="AM566" s="304">
        <f t="shared" si="584"/>
        <v>1</v>
      </c>
      <c r="AN566" s="304">
        <f t="shared" si="584"/>
        <v>0.65510850451602554</v>
      </c>
      <c r="AO566" s="304">
        <f t="shared" si="584"/>
        <v>8.4964303745202599E-2</v>
      </c>
      <c r="AP566" s="304">
        <f t="shared" si="584"/>
        <v>0.3205786131246392</v>
      </c>
      <c r="AQ566" s="304">
        <f t="shared" si="584"/>
        <v>0.28955010344680843</v>
      </c>
      <c r="AR566" s="304">
        <f t="shared" si="584"/>
        <v>0</v>
      </c>
      <c r="AS566" s="304">
        <f t="shared" si="584"/>
        <v>0.64131574429828953</v>
      </c>
      <c r="AT566" s="304">
        <f t="shared" si="584"/>
        <v>0.54489953123705737</v>
      </c>
    </row>
    <row r="567" spans="1:46" ht="15" thickBot="1">
      <c r="A567" s="329" t="str">
        <f t="shared" ref="A567:B567" si="585">A349</f>
        <v>Miklavž na Dravskem polju</v>
      </c>
      <c r="B567" s="330">
        <f t="shared" si="585"/>
        <v>169</v>
      </c>
      <c r="C567" s="303">
        <f>IFERROR(IF('Data &amp; Normalization'!C349="-","-",IF(C$9=1,IF('Data &amp; Normalization'!C349&lt;C$10,0,IF('Data &amp; Normalization'!C349&gt;C$11,1,('Data &amp; Normalization'!C349-C$10)/(C$11-C$10))),IF('Data &amp; Normalization'!C349&lt;C$10,1,IF('Data &amp; Normalization'!C349&gt;C$11,0,IFERROR(1-('Data &amp; Normalization'!C349-C$10)/(C$11-C$10),"-"))))),"-")</f>
        <v>1</v>
      </c>
      <c r="D567" s="304">
        <f t="shared" ref="D567:AT567" si="586">IFERROR(IF(D349="-","-",IF(D$9=1,IF(D349&lt;D$10,0,IF(D349&gt;D$11,1,(D349-D$10)/(D$11-D$10))),IF(D349&lt;D$10,1,IF(D349&gt;D$11,0,IFERROR(1-(D349-D$10)/(D$11-D$10),"-"))))),"-")</f>
        <v>0.13471541841321133</v>
      </c>
      <c r="E567" s="304">
        <f t="shared" si="586"/>
        <v>0.48201251303441084</v>
      </c>
      <c r="F567" s="304">
        <f t="shared" si="586"/>
        <v>1</v>
      </c>
      <c r="G567" s="304">
        <f t="shared" si="586"/>
        <v>0.94897677707607009</v>
      </c>
      <c r="H567" s="304">
        <f t="shared" si="586"/>
        <v>0.5</v>
      </c>
      <c r="I567" s="304">
        <f t="shared" si="586"/>
        <v>0.96637803971375225</v>
      </c>
      <c r="J567" s="304">
        <f t="shared" si="586"/>
        <v>0.95950488430835712</v>
      </c>
      <c r="K567" s="304">
        <f t="shared" si="586"/>
        <v>0.87145255072030114</v>
      </c>
      <c r="L567" s="304">
        <f t="shared" si="586"/>
        <v>0.85991045683955436</v>
      </c>
      <c r="M567" s="304">
        <f t="shared" si="586"/>
        <v>0.73963255778619408</v>
      </c>
      <c r="N567" s="304">
        <f t="shared" si="586"/>
        <v>0.84444267761218517</v>
      </c>
      <c r="O567" s="304">
        <f t="shared" si="586"/>
        <v>0.21080694516401541</v>
      </c>
      <c r="P567" s="304">
        <f t="shared" si="586"/>
        <v>0.94278465508353226</v>
      </c>
      <c r="Q567" s="304" t="str">
        <f t="shared" si="586"/>
        <v>-</v>
      </c>
      <c r="R567" s="304" t="str">
        <f t="shared" si="586"/>
        <v>-</v>
      </c>
      <c r="S567" s="304">
        <f t="shared" si="586"/>
        <v>8.6439184604026387E-2</v>
      </c>
      <c r="T567" s="304">
        <f t="shared" si="586"/>
        <v>1</v>
      </c>
      <c r="U567" s="304">
        <f t="shared" si="586"/>
        <v>0.74244803726234565</v>
      </c>
      <c r="V567" s="304">
        <f t="shared" si="586"/>
        <v>0.86511504845135689</v>
      </c>
      <c r="W567" s="304">
        <f t="shared" si="586"/>
        <v>7.7886426100957973E-2</v>
      </c>
      <c r="X567" s="304" t="str">
        <f t="shared" si="586"/>
        <v>-</v>
      </c>
      <c r="Y567" s="304">
        <f t="shared" si="586"/>
        <v>0.66024838051608736</v>
      </c>
      <c r="Z567" s="304">
        <f t="shared" si="586"/>
        <v>0.72098712902882656</v>
      </c>
      <c r="AA567" s="304">
        <f t="shared" si="586"/>
        <v>0.8833990666445477</v>
      </c>
      <c r="AB567" s="304">
        <f t="shared" si="586"/>
        <v>0.13137727173199043</v>
      </c>
      <c r="AC567" s="304">
        <f t="shared" si="586"/>
        <v>1</v>
      </c>
      <c r="AD567" s="304">
        <f t="shared" si="586"/>
        <v>0.4576389134798815</v>
      </c>
      <c r="AE567" s="304">
        <f t="shared" si="586"/>
        <v>0.31152529294250608</v>
      </c>
      <c r="AF567" s="304">
        <f t="shared" si="586"/>
        <v>0</v>
      </c>
      <c r="AG567" s="304">
        <f t="shared" si="586"/>
        <v>0.2267767693299606</v>
      </c>
      <c r="AH567" s="304" t="str">
        <f t="shared" si="586"/>
        <v>-</v>
      </c>
      <c r="AI567" s="304">
        <f t="shared" si="586"/>
        <v>0.44181959097347878</v>
      </c>
      <c r="AJ567" s="304">
        <f t="shared" si="586"/>
        <v>0.18992357875270013</v>
      </c>
      <c r="AK567" s="304">
        <f t="shared" si="586"/>
        <v>0.76580954309239369</v>
      </c>
      <c r="AL567" s="304">
        <f t="shared" si="586"/>
        <v>0.19889779559118215</v>
      </c>
      <c r="AM567" s="304">
        <f t="shared" si="586"/>
        <v>0</v>
      </c>
      <c r="AN567" s="304">
        <f t="shared" si="586"/>
        <v>0.46227819518823443</v>
      </c>
      <c r="AO567" s="304">
        <f t="shared" si="586"/>
        <v>0.2178797326652217</v>
      </c>
      <c r="AP567" s="304">
        <f t="shared" si="586"/>
        <v>0.62624286355763692</v>
      </c>
      <c r="AQ567" s="304">
        <f t="shared" si="586"/>
        <v>0.64458274276295779</v>
      </c>
      <c r="AR567" s="304">
        <f t="shared" si="586"/>
        <v>0.10714285714285794</v>
      </c>
      <c r="AS567" s="304">
        <f t="shared" si="586"/>
        <v>1</v>
      </c>
      <c r="AT567" s="304">
        <f t="shared" si="586"/>
        <v>0.78581312150922078</v>
      </c>
    </row>
    <row r="568" spans="1:46" ht="15" thickBot="1">
      <c r="A568" s="329" t="str">
        <f t="shared" ref="A568:B568" si="587">A350</f>
        <v>Miren - Kostanjevica</v>
      </c>
      <c r="B568" s="330">
        <f t="shared" si="587"/>
        <v>75</v>
      </c>
      <c r="C568" s="303">
        <f>IFERROR(IF('Data &amp; Normalization'!C350="-","-",IF(C$9=1,IF('Data &amp; Normalization'!C350&lt;C$10,0,IF('Data &amp; Normalization'!C350&gt;C$11,1,('Data &amp; Normalization'!C350-C$10)/(C$11-C$10))),IF('Data &amp; Normalization'!C350&lt;C$10,1,IF('Data &amp; Normalization'!C350&gt;C$11,0,IFERROR(1-('Data &amp; Normalization'!C350-C$10)/(C$11-C$10),"-"))))),"-")</f>
        <v>0.92340446127018927</v>
      </c>
      <c r="D568" s="304">
        <f t="shared" ref="D568:AT568" si="588">IFERROR(IF(D350="-","-",IF(D$9=1,IF(D350&lt;D$10,0,IF(D350&gt;D$11,1,(D350-D$10)/(D$11-D$10))),IF(D350&lt;D$10,1,IF(D350&gt;D$11,0,IFERROR(1-(D350-D$10)/(D$11-D$10),"-"))))),"-")</f>
        <v>0.82407454168981364</v>
      </c>
      <c r="E568" s="304">
        <f t="shared" si="588"/>
        <v>0.86757038581856083</v>
      </c>
      <c r="F568" s="304">
        <f t="shared" si="588"/>
        <v>3.6193770053528718E-3</v>
      </c>
      <c r="G568" s="304">
        <f t="shared" si="588"/>
        <v>1</v>
      </c>
      <c r="H568" s="304">
        <f t="shared" si="588"/>
        <v>0.5</v>
      </c>
      <c r="I568" s="304">
        <f t="shared" si="588"/>
        <v>1</v>
      </c>
      <c r="J568" s="304">
        <f t="shared" si="588"/>
        <v>1</v>
      </c>
      <c r="K568" s="304">
        <f t="shared" si="588"/>
        <v>0.39504345990436973</v>
      </c>
      <c r="L568" s="304">
        <f t="shared" si="588"/>
        <v>1</v>
      </c>
      <c r="M568" s="304">
        <f t="shared" si="588"/>
        <v>0.12994208149176581</v>
      </c>
      <c r="N568" s="304">
        <f t="shared" si="588"/>
        <v>0.33539637300235436</v>
      </c>
      <c r="O568" s="304">
        <f t="shared" si="588"/>
        <v>0.21862949408415014</v>
      </c>
      <c r="P568" s="304">
        <f t="shared" si="588"/>
        <v>0.55689246314515795</v>
      </c>
      <c r="Q568" s="304" t="str">
        <f t="shared" si="588"/>
        <v>-</v>
      </c>
      <c r="R568" s="304" t="str">
        <f t="shared" si="588"/>
        <v>-</v>
      </c>
      <c r="S568" s="304">
        <f t="shared" si="588"/>
        <v>0</v>
      </c>
      <c r="T568" s="304">
        <f t="shared" si="588"/>
        <v>0.4086233589241472</v>
      </c>
      <c r="U568" s="304">
        <f t="shared" si="588"/>
        <v>4.9454900314419362E-2</v>
      </c>
      <c r="V568" s="304">
        <f t="shared" si="588"/>
        <v>0.84178457160203801</v>
      </c>
      <c r="W568" s="304">
        <f t="shared" si="588"/>
        <v>0.71345179409697879</v>
      </c>
      <c r="X568" s="304" t="str">
        <f t="shared" si="588"/>
        <v>-</v>
      </c>
      <c r="Y568" s="304">
        <f t="shared" si="588"/>
        <v>0.67292642668965286</v>
      </c>
      <c r="Z568" s="304">
        <f t="shared" si="588"/>
        <v>0.56497535723150027</v>
      </c>
      <c r="AA568" s="304">
        <f t="shared" si="588"/>
        <v>0.93601127097157222</v>
      </c>
      <c r="AB568" s="304">
        <f t="shared" si="588"/>
        <v>0.89774469016860081</v>
      </c>
      <c r="AC568" s="304">
        <f t="shared" si="588"/>
        <v>0.49773922092040224</v>
      </c>
      <c r="AD568" s="304">
        <f t="shared" si="588"/>
        <v>0.39557231886067201</v>
      </c>
      <c r="AE568" s="304">
        <f t="shared" si="588"/>
        <v>0.55239746142565183</v>
      </c>
      <c r="AF568" s="304">
        <f t="shared" si="588"/>
        <v>0.14117647058823524</v>
      </c>
      <c r="AG568" s="304">
        <f t="shared" si="588"/>
        <v>0.18957992362247666</v>
      </c>
      <c r="AH568" s="304" t="str">
        <f t="shared" si="588"/>
        <v>-</v>
      </c>
      <c r="AI568" s="304">
        <f t="shared" si="588"/>
        <v>1</v>
      </c>
      <c r="AJ568" s="304">
        <f t="shared" si="588"/>
        <v>0.57519170918673934</v>
      </c>
      <c r="AK568" s="304">
        <f t="shared" si="588"/>
        <v>0.74927448201390279</v>
      </c>
      <c r="AL568" s="304">
        <f t="shared" si="588"/>
        <v>0.59969939879759504</v>
      </c>
      <c r="AM568" s="304">
        <f t="shared" si="588"/>
        <v>0.62500000000000011</v>
      </c>
      <c r="AN568" s="304">
        <f t="shared" si="588"/>
        <v>0.38834325793301883</v>
      </c>
      <c r="AO568" s="304">
        <f t="shared" si="588"/>
        <v>0.2848119757349028</v>
      </c>
      <c r="AP568" s="304">
        <f t="shared" si="588"/>
        <v>0</v>
      </c>
      <c r="AQ568" s="304">
        <f t="shared" si="588"/>
        <v>0.49786188255873837</v>
      </c>
      <c r="AR568" s="304">
        <f t="shared" si="588"/>
        <v>0</v>
      </c>
      <c r="AS568" s="304">
        <f t="shared" si="588"/>
        <v>0.68080602431257087</v>
      </c>
      <c r="AT568" s="304">
        <f t="shared" si="588"/>
        <v>8.843954903950163E-2</v>
      </c>
    </row>
    <row r="569" spans="1:46" ht="15" thickBot="1">
      <c r="A569" s="329" t="str">
        <f t="shared" ref="A569:B569" si="589">A351</f>
        <v>Mirna</v>
      </c>
      <c r="B569" s="330">
        <f t="shared" si="589"/>
        <v>212</v>
      </c>
      <c r="C569" s="303">
        <f>IFERROR(IF('Data &amp; Normalization'!C351="-","-",IF(C$9=1,IF('Data &amp; Normalization'!C351&lt;C$10,0,IF('Data &amp; Normalization'!C351&gt;C$11,1,('Data &amp; Normalization'!C351-C$10)/(C$11-C$10))),IF('Data &amp; Normalization'!C351&lt;C$10,1,IF('Data &amp; Normalization'!C351&gt;C$11,0,IFERROR(1-('Data &amp; Normalization'!C351-C$10)/(C$11-C$10),"-"))))),"-")</f>
        <v>0.56863875167132405</v>
      </c>
      <c r="D569" s="304">
        <f t="shared" ref="D569:AT569" si="590">IFERROR(IF(D351="-","-",IF(D$9=1,IF(D351&lt;D$10,0,IF(D351&gt;D$11,1,(D351-D$10)/(D$11-D$10))),IF(D351&lt;D$10,1,IF(D351&gt;D$11,0,IFERROR(1-(D351-D$10)/(D$11-D$10),"-"))))),"-")</f>
        <v>0.66751679208120784</v>
      </c>
      <c r="E569" s="304">
        <f t="shared" si="590"/>
        <v>0.88451511991657961</v>
      </c>
      <c r="F569" s="304">
        <f t="shared" si="590"/>
        <v>0</v>
      </c>
      <c r="G569" s="304">
        <f t="shared" si="590"/>
        <v>0.44917751754400309</v>
      </c>
      <c r="H569" s="304">
        <f t="shared" si="590"/>
        <v>0.5</v>
      </c>
      <c r="I569" s="304">
        <f t="shared" si="590"/>
        <v>0.46670153987442464</v>
      </c>
      <c r="J569" s="304">
        <f t="shared" si="590"/>
        <v>0.48237006941917665</v>
      </c>
      <c r="K569" s="304">
        <f t="shared" si="590"/>
        <v>0.37803250936114663</v>
      </c>
      <c r="L569" s="304">
        <f t="shared" si="590"/>
        <v>0.99322766788190631</v>
      </c>
      <c r="M569" s="304">
        <f t="shared" si="590"/>
        <v>0.34127433901262005</v>
      </c>
      <c r="N569" s="304">
        <f t="shared" si="590"/>
        <v>0.41673137630789653</v>
      </c>
      <c r="O569" s="304">
        <f t="shared" si="590"/>
        <v>0.15787299619069611</v>
      </c>
      <c r="P569" s="304">
        <f t="shared" si="590"/>
        <v>0.71710734309083013</v>
      </c>
      <c r="Q569" s="304" t="str">
        <f t="shared" si="590"/>
        <v>-</v>
      </c>
      <c r="R569" s="304" t="str">
        <f t="shared" si="590"/>
        <v>-</v>
      </c>
      <c r="S569" s="304">
        <f t="shared" si="590"/>
        <v>0</v>
      </c>
      <c r="T569" s="304">
        <f t="shared" si="590"/>
        <v>0.72601824578379037</v>
      </c>
      <c r="U569" s="304">
        <f t="shared" si="590"/>
        <v>0.7114870342625137</v>
      </c>
      <c r="V569" s="304">
        <f t="shared" si="590"/>
        <v>0</v>
      </c>
      <c r="W569" s="304">
        <f t="shared" si="590"/>
        <v>0.90825744061728531</v>
      </c>
      <c r="X569" s="304" t="str">
        <f t="shared" si="590"/>
        <v>-</v>
      </c>
      <c r="Y569" s="304">
        <f t="shared" si="590"/>
        <v>0.93291736400975656</v>
      </c>
      <c r="Z569" s="304">
        <f t="shared" si="590"/>
        <v>1</v>
      </c>
      <c r="AA569" s="304">
        <f t="shared" si="590"/>
        <v>0.91380597684632181</v>
      </c>
      <c r="AB569" s="304">
        <f t="shared" si="590"/>
        <v>0.35581344427414063</v>
      </c>
      <c r="AC569" s="304">
        <f t="shared" si="590"/>
        <v>0.63843141410058946</v>
      </c>
      <c r="AD569" s="304">
        <f t="shared" si="590"/>
        <v>0.93809554056639954</v>
      </c>
      <c r="AE569" s="304">
        <f t="shared" si="590"/>
        <v>0.64491799717851417</v>
      </c>
      <c r="AF569" s="304">
        <f t="shared" si="590"/>
        <v>0.7411764705882351</v>
      </c>
      <c r="AG569" s="304">
        <f t="shared" si="590"/>
        <v>0.81531352807948543</v>
      </c>
      <c r="AH569" s="304" t="str">
        <f t="shared" si="590"/>
        <v>-</v>
      </c>
      <c r="AI569" s="304">
        <f t="shared" si="590"/>
        <v>1</v>
      </c>
      <c r="AJ569" s="304">
        <f t="shared" si="590"/>
        <v>0.2923672946983748</v>
      </c>
      <c r="AK569" s="304">
        <f t="shared" si="590"/>
        <v>0.73830734966592415</v>
      </c>
      <c r="AL569" s="304">
        <f t="shared" si="590"/>
        <v>0.59813376753506997</v>
      </c>
      <c r="AM569" s="304">
        <f t="shared" si="590"/>
        <v>1</v>
      </c>
      <c r="AN569" s="304">
        <f t="shared" si="590"/>
        <v>0.97133022939812996</v>
      </c>
      <c r="AO569" s="304">
        <f t="shared" si="590"/>
        <v>0.24199749691385825</v>
      </c>
      <c r="AP569" s="304">
        <f t="shared" si="590"/>
        <v>0.45496824684072101</v>
      </c>
      <c r="AQ569" s="304">
        <f t="shared" si="590"/>
        <v>0.52032647250204245</v>
      </c>
      <c r="AR569" s="304">
        <f t="shared" si="590"/>
        <v>0.35714285714285715</v>
      </c>
      <c r="AS569" s="304">
        <f t="shared" si="590"/>
        <v>0.618238223626004</v>
      </c>
      <c r="AT569" s="304">
        <f t="shared" si="590"/>
        <v>0.67606469641689881</v>
      </c>
    </row>
    <row r="570" spans="1:46" ht="15" thickBot="1">
      <c r="A570" s="329" t="str">
        <f t="shared" ref="A570:B570" si="591">A352</f>
        <v>Mirna Peč</v>
      </c>
      <c r="B570" s="330">
        <f t="shared" si="591"/>
        <v>170</v>
      </c>
      <c r="C570" s="303" t="str">
        <f>IFERROR(IF('Data &amp; Normalization'!C352="-","-",IF(C$9=1,IF('Data &amp; Normalization'!C352&lt;C$10,0,IF('Data &amp; Normalization'!C352&gt;C$11,1,('Data &amp; Normalization'!C352-C$10)/(C$11-C$10))),IF('Data &amp; Normalization'!C352&lt;C$10,1,IF('Data &amp; Normalization'!C352&gt;C$11,0,IFERROR(1-('Data &amp; Normalization'!C352-C$10)/(C$11-C$10),"-"))))),"-")</f>
        <v>-</v>
      </c>
      <c r="D570" s="304">
        <f t="shared" ref="D570:AT570" si="592">IFERROR(IF(D352="-","-",IF(D$9=1,IF(D352&lt;D$10,0,IF(D352&gt;D$11,1,(D352-D$10)/(D$11-D$10))),IF(D352&lt;D$10,1,IF(D352&gt;D$11,0,IFERROR(1-(D352-D$10)/(D$11-D$10),"-"))))),"-")</f>
        <v>0.3114741679713145</v>
      </c>
      <c r="E570" s="304">
        <f t="shared" si="592"/>
        <v>0.16058394160583939</v>
      </c>
      <c r="F570" s="304">
        <f t="shared" si="592"/>
        <v>0.29673299319303298</v>
      </c>
      <c r="G570" s="304">
        <f t="shared" si="592"/>
        <v>0.91270608030909928</v>
      </c>
      <c r="H570" s="304">
        <f t="shared" si="592"/>
        <v>0.5</v>
      </c>
      <c r="I570" s="304">
        <f t="shared" si="592"/>
        <v>0.63871824012617395</v>
      </c>
      <c r="J570" s="304">
        <f t="shared" si="592"/>
        <v>0.93780119208643742</v>
      </c>
      <c r="K570" s="304">
        <f t="shared" si="592"/>
        <v>0.82144445514745212</v>
      </c>
      <c r="L570" s="304">
        <f t="shared" si="592"/>
        <v>0.95210900150144939</v>
      </c>
      <c r="M570" s="304">
        <f t="shared" si="592"/>
        <v>0.40791654531561405</v>
      </c>
      <c r="N570" s="304">
        <f t="shared" si="592"/>
        <v>0.54191887967835439</v>
      </c>
      <c r="O570" s="304">
        <f t="shared" si="592"/>
        <v>1.4336873956448002E-2</v>
      </c>
      <c r="P570" s="304">
        <f t="shared" si="592"/>
        <v>0.66083645297771476</v>
      </c>
      <c r="Q570" s="304" t="str">
        <f t="shared" si="592"/>
        <v>-</v>
      </c>
      <c r="R570" s="304" t="str">
        <f t="shared" si="592"/>
        <v>-</v>
      </c>
      <c r="S570" s="304">
        <f t="shared" si="592"/>
        <v>0</v>
      </c>
      <c r="T570" s="304">
        <f t="shared" si="592"/>
        <v>0.44047740299411559</v>
      </c>
      <c r="U570" s="304">
        <f t="shared" si="592"/>
        <v>0.5643582162184646</v>
      </c>
      <c r="V570" s="304">
        <f t="shared" si="592"/>
        <v>0.51361449260115855</v>
      </c>
      <c r="W570" s="304">
        <f t="shared" si="592"/>
        <v>9.3099862934379829E-2</v>
      </c>
      <c r="X570" s="304" t="str">
        <f t="shared" si="592"/>
        <v>-</v>
      </c>
      <c r="Y570" s="304">
        <f t="shared" si="592"/>
        <v>0.37655940473439042</v>
      </c>
      <c r="Z570" s="304">
        <f t="shared" si="592"/>
        <v>0.10403148601212608</v>
      </c>
      <c r="AA570" s="304">
        <f t="shared" si="592"/>
        <v>1</v>
      </c>
      <c r="AB570" s="304">
        <f t="shared" si="592"/>
        <v>0.12590321874315757</v>
      </c>
      <c r="AC570" s="304">
        <f t="shared" si="592"/>
        <v>0.84799011934759005</v>
      </c>
      <c r="AD570" s="304">
        <f t="shared" si="592"/>
        <v>0.99813240503049427</v>
      </c>
      <c r="AE570" s="304">
        <f t="shared" si="592"/>
        <v>0.59478928646688645</v>
      </c>
      <c r="AF570" s="304">
        <f t="shared" si="592"/>
        <v>0.94117647058823528</v>
      </c>
      <c r="AG570" s="304">
        <f t="shared" si="592"/>
        <v>0.29042470531832243</v>
      </c>
      <c r="AH570" s="304" t="str">
        <f t="shared" si="592"/>
        <v>-</v>
      </c>
      <c r="AI570" s="304">
        <f t="shared" si="592"/>
        <v>1</v>
      </c>
      <c r="AJ570" s="304">
        <f t="shared" si="592"/>
        <v>0.26924949550153432</v>
      </c>
      <c r="AK570" s="304">
        <f t="shared" si="592"/>
        <v>0.46750354322737375</v>
      </c>
      <c r="AL570" s="304">
        <f t="shared" si="592"/>
        <v>0.42747995991983956</v>
      </c>
      <c r="AM570" s="304">
        <f t="shared" si="592"/>
        <v>1</v>
      </c>
      <c r="AN570" s="304">
        <f t="shared" si="592"/>
        <v>0.54470565902006229</v>
      </c>
      <c r="AO570" s="304">
        <f t="shared" si="592"/>
        <v>8.4964303745202599E-2</v>
      </c>
      <c r="AP570" s="304">
        <f t="shared" si="592"/>
        <v>0.65286419911476057</v>
      </c>
      <c r="AQ570" s="304">
        <f t="shared" si="592"/>
        <v>0.35437506292270254</v>
      </c>
      <c r="AR570" s="304">
        <f t="shared" si="592"/>
        <v>0</v>
      </c>
      <c r="AS570" s="304">
        <f t="shared" si="592"/>
        <v>0.64582356010052577</v>
      </c>
      <c r="AT570" s="304">
        <f t="shared" si="592"/>
        <v>0.63122829926691459</v>
      </c>
    </row>
    <row r="571" spans="1:46" ht="15" thickBot="1">
      <c r="A571" s="329" t="str">
        <f t="shared" ref="A571:B571" si="593">A353</f>
        <v>Mislinja</v>
      </c>
      <c r="B571" s="330">
        <f t="shared" si="593"/>
        <v>76</v>
      </c>
      <c r="C571" s="303">
        <f>IFERROR(IF('Data &amp; Normalization'!C353="-","-",IF(C$9=1,IF('Data &amp; Normalization'!C353&lt;C$10,0,IF('Data &amp; Normalization'!C353&gt;C$11,1,('Data &amp; Normalization'!C353-C$10)/(C$11-C$10))),IF('Data &amp; Normalization'!C353&lt;C$10,1,IF('Data &amp; Normalization'!C353&gt;C$11,0,IFERROR(1-('Data &amp; Normalization'!C353-C$10)/(C$11-C$10),"-"))))),"-")</f>
        <v>0.5301213317720187</v>
      </c>
      <c r="D571" s="304">
        <f t="shared" ref="D571:AT571" si="594">IFERROR(IF(D353="-","-",IF(D$9=1,IF(D353&lt;D$10,0,IF(D353&gt;D$11,1,(D353-D$10)/(D$11-D$10))),IF(D353&lt;D$10,1,IF(D353&gt;D$11,0,IFERROR(1-(D353-D$10)/(D$11-D$10),"-"))))),"-")</f>
        <v>0.65236604211908489</v>
      </c>
      <c r="E571" s="304">
        <f t="shared" si="594"/>
        <v>0.16058394160583939</v>
      </c>
      <c r="F571" s="304">
        <f t="shared" si="594"/>
        <v>0.1866508149075338</v>
      </c>
      <c r="G571" s="304">
        <f t="shared" si="594"/>
        <v>0.52790926751448741</v>
      </c>
      <c r="H571" s="304">
        <f t="shared" si="594"/>
        <v>0.5</v>
      </c>
      <c r="I571" s="304">
        <f t="shared" si="594"/>
        <v>0.18726075376045329</v>
      </c>
      <c r="J571" s="304">
        <f t="shared" si="594"/>
        <v>0.99305568452566784</v>
      </c>
      <c r="K571" s="304">
        <f t="shared" si="594"/>
        <v>0.80607311429514206</v>
      </c>
      <c r="L571" s="304">
        <f t="shared" si="594"/>
        <v>0.85985105911084525</v>
      </c>
      <c r="M571" s="304">
        <f t="shared" si="594"/>
        <v>2.1780597774586748E-2</v>
      </c>
      <c r="N571" s="304">
        <f t="shared" si="594"/>
        <v>0.1055818112308575</v>
      </c>
      <c r="O571" s="304">
        <f t="shared" si="594"/>
        <v>6.7238265511906398E-2</v>
      </c>
      <c r="P571" s="304">
        <f t="shared" si="594"/>
        <v>0.36637089048447519</v>
      </c>
      <c r="Q571" s="304" t="str">
        <f t="shared" si="594"/>
        <v>-</v>
      </c>
      <c r="R571" s="304" t="str">
        <f t="shared" si="594"/>
        <v>-</v>
      </c>
      <c r="S571" s="304">
        <f t="shared" si="594"/>
        <v>0.20598396920370263</v>
      </c>
      <c r="T571" s="304">
        <f t="shared" si="594"/>
        <v>0.52957265598866421</v>
      </c>
      <c r="U571" s="304">
        <f t="shared" si="594"/>
        <v>0.52894653614824583</v>
      </c>
      <c r="V571" s="304">
        <f t="shared" si="594"/>
        <v>0.7832101376510876</v>
      </c>
      <c r="W571" s="304">
        <f t="shared" si="594"/>
        <v>0.19186684250144523</v>
      </c>
      <c r="X571" s="304" t="str">
        <f t="shared" si="594"/>
        <v>-</v>
      </c>
      <c r="Y571" s="304">
        <f t="shared" si="594"/>
        <v>0.73613467603345784</v>
      </c>
      <c r="Z571" s="304">
        <f t="shared" si="594"/>
        <v>0.54015530262737999</v>
      </c>
      <c r="AA571" s="304">
        <f t="shared" si="594"/>
        <v>0.11755321641172656</v>
      </c>
      <c r="AB571" s="304">
        <f t="shared" si="594"/>
        <v>0.29559886139697844</v>
      </c>
      <c r="AC571" s="304">
        <f t="shared" si="594"/>
        <v>0.68049332972010568</v>
      </c>
      <c r="AD571" s="304">
        <f t="shared" si="594"/>
        <v>0.9508396007840495</v>
      </c>
      <c r="AE571" s="304">
        <f t="shared" si="594"/>
        <v>0.5653899065070328</v>
      </c>
      <c r="AF571" s="304">
        <f t="shared" si="594"/>
        <v>0.94117647058823528</v>
      </c>
      <c r="AG571" s="304">
        <f t="shared" si="594"/>
        <v>0.58965266412074913</v>
      </c>
      <c r="AH571" s="304" t="str">
        <f t="shared" si="594"/>
        <v>-</v>
      </c>
      <c r="AI571" s="304">
        <f t="shared" si="594"/>
        <v>1</v>
      </c>
      <c r="AJ571" s="304">
        <f t="shared" si="594"/>
        <v>0.29378517385532799</v>
      </c>
      <c r="AK571" s="304">
        <f t="shared" si="594"/>
        <v>0.75636093676182758</v>
      </c>
      <c r="AL571" s="304">
        <f t="shared" si="594"/>
        <v>0.52924599198396793</v>
      </c>
      <c r="AM571" s="304">
        <f t="shared" si="594"/>
        <v>1</v>
      </c>
      <c r="AN571" s="304">
        <f t="shared" si="594"/>
        <v>0.5616907121732877</v>
      </c>
      <c r="AO571" s="304">
        <f t="shared" si="594"/>
        <v>8.4964303745202599E-2</v>
      </c>
      <c r="AP571" s="304">
        <f t="shared" si="594"/>
        <v>0.52553082301622944</v>
      </c>
      <c r="AQ571" s="304">
        <f t="shared" si="594"/>
        <v>0.40353887538765759</v>
      </c>
      <c r="AR571" s="304">
        <f t="shared" si="594"/>
        <v>0</v>
      </c>
      <c r="AS571" s="304">
        <f t="shared" si="594"/>
        <v>3.372385227821062E-2</v>
      </c>
      <c r="AT571" s="304">
        <f t="shared" si="594"/>
        <v>0.59628709409056324</v>
      </c>
    </row>
    <row r="572" spans="1:46" ht="15" thickBot="1">
      <c r="A572" s="329" t="str">
        <f t="shared" ref="A572:B572" si="595">A354</f>
        <v>Mokronog - Trebelno</v>
      </c>
      <c r="B572" s="330">
        <f t="shared" si="595"/>
        <v>199</v>
      </c>
      <c r="C572" s="303">
        <f>IFERROR(IF('Data &amp; Normalization'!C354="-","-",IF(C$9=1,IF('Data &amp; Normalization'!C354&lt;C$10,0,IF('Data &amp; Normalization'!C354&gt;C$11,1,('Data &amp; Normalization'!C354-C$10)/(C$11-C$10))),IF('Data &amp; Normalization'!C354&lt;C$10,1,IF('Data &amp; Normalization'!C354&gt;C$11,0,IFERROR(1-('Data &amp; Normalization'!C354-C$10)/(C$11-C$10),"-"))))),"-")</f>
        <v>0.90604206024367906</v>
      </c>
      <c r="D572" s="304">
        <f t="shared" ref="D572:AT572" si="596">IFERROR(IF(D354="-","-",IF(D$9=1,IF(D354&lt;D$10,0,IF(D354&gt;D$11,1,(D354-D$10)/(D$11-D$10))),IF(D354&lt;D$10,1,IF(D354&gt;D$11,0,IFERROR(1-(D354-D$10)/(D$11-D$10),"-"))))),"-")</f>
        <v>0.55893641735265887</v>
      </c>
      <c r="E572" s="304">
        <f t="shared" si="596"/>
        <v>0.48201251303441084</v>
      </c>
      <c r="F572" s="304">
        <f t="shared" si="596"/>
        <v>5.4414436351102914E-3</v>
      </c>
      <c r="G572" s="304">
        <f t="shared" si="596"/>
        <v>0.498649814773794</v>
      </c>
      <c r="H572" s="304">
        <f t="shared" si="596"/>
        <v>0.5</v>
      </c>
      <c r="I572" s="304">
        <f t="shared" si="596"/>
        <v>0.53172815821115216</v>
      </c>
      <c r="J572" s="304">
        <f t="shared" si="596"/>
        <v>0.82343634313525838</v>
      </c>
      <c r="K572" s="304">
        <f t="shared" si="596"/>
        <v>0.80443350460422902</v>
      </c>
      <c r="L572" s="304">
        <f t="shared" si="596"/>
        <v>0.99715406365244241</v>
      </c>
      <c r="M572" s="304">
        <f t="shared" si="596"/>
        <v>0.221914818215835</v>
      </c>
      <c r="N572" s="304">
        <f t="shared" si="596"/>
        <v>0.12183310424840181</v>
      </c>
      <c r="O572" s="304">
        <f t="shared" si="596"/>
        <v>0.16512547542759623</v>
      </c>
      <c r="P572" s="304">
        <f t="shared" si="596"/>
        <v>0.42423014822022226</v>
      </c>
      <c r="Q572" s="304" t="str">
        <f t="shared" si="596"/>
        <v>-</v>
      </c>
      <c r="R572" s="304" t="str">
        <f t="shared" si="596"/>
        <v>-</v>
      </c>
      <c r="S572" s="304">
        <f t="shared" si="596"/>
        <v>6.7449475554862956E-2</v>
      </c>
      <c r="T572" s="304">
        <f t="shared" si="596"/>
        <v>0.64075930372160261</v>
      </c>
      <c r="U572" s="304">
        <f t="shared" si="596"/>
        <v>0.79890861762433529</v>
      </c>
      <c r="V572" s="304">
        <f t="shared" si="596"/>
        <v>0.80136040196256553</v>
      </c>
      <c r="W572" s="304">
        <f t="shared" si="596"/>
        <v>0.85134285307715984</v>
      </c>
      <c r="X572" s="304" t="str">
        <f t="shared" si="596"/>
        <v>-</v>
      </c>
      <c r="Y572" s="304">
        <f t="shared" si="596"/>
        <v>0.53399364318316389</v>
      </c>
      <c r="Z572" s="304">
        <f t="shared" si="596"/>
        <v>0.4976066375917455</v>
      </c>
      <c r="AA572" s="304">
        <f t="shared" si="596"/>
        <v>0.68113637736561294</v>
      </c>
      <c r="AB572" s="304">
        <f t="shared" si="596"/>
        <v>0.14232537770965636</v>
      </c>
      <c r="AC572" s="304">
        <f t="shared" si="596"/>
        <v>0.60301263745079525</v>
      </c>
      <c r="AD572" s="304">
        <f t="shared" si="596"/>
        <v>0.6343758621377098</v>
      </c>
      <c r="AE572" s="304">
        <f t="shared" si="596"/>
        <v>0.5249186867039477</v>
      </c>
      <c r="AF572" s="304">
        <f t="shared" si="596"/>
        <v>0</v>
      </c>
      <c r="AG572" s="304">
        <f t="shared" si="596"/>
        <v>0.68884425267403993</v>
      </c>
      <c r="AH572" s="304" t="str">
        <f t="shared" si="596"/>
        <v>-</v>
      </c>
      <c r="AI572" s="304">
        <f t="shared" si="596"/>
        <v>0.748557002235266</v>
      </c>
      <c r="AJ572" s="304">
        <f t="shared" si="596"/>
        <v>1</v>
      </c>
      <c r="AK572" s="304">
        <f t="shared" si="596"/>
        <v>0.64517108726462835</v>
      </c>
      <c r="AL572" s="304">
        <f t="shared" si="596"/>
        <v>0.40086422845691372</v>
      </c>
      <c r="AM572" s="304">
        <f t="shared" si="596"/>
        <v>0</v>
      </c>
      <c r="AN572" s="304">
        <f t="shared" si="596"/>
        <v>0.55469686675725371</v>
      </c>
      <c r="AO572" s="304">
        <f t="shared" si="596"/>
        <v>0.2178797326652217</v>
      </c>
      <c r="AP572" s="304">
        <f t="shared" si="596"/>
        <v>0.67724036179357272</v>
      </c>
      <c r="AQ572" s="304">
        <f t="shared" si="596"/>
        <v>0.62041105573088373</v>
      </c>
      <c r="AR572" s="304">
        <f t="shared" si="596"/>
        <v>0.10714285714285794</v>
      </c>
      <c r="AS572" s="304">
        <f t="shared" si="596"/>
        <v>0.77391514380761506</v>
      </c>
      <c r="AT572" s="304">
        <f t="shared" si="596"/>
        <v>0.86460219371330671</v>
      </c>
    </row>
    <row r="573" spans="1:46" ht="15" thickBot="1">
      <c r="A573" s="329" t="str">
        <f t="shared" ref="A573:B573" si="597">A355</f>
        <v>Moravče</v>
      </c>
      <c r="B573" s="330">
        <f t="shared" si="597"/>
        <v>77</v>
      </c>
      <c r="C573" s="303">
        <f>IFERROR(IF('Data &amp; Normalization'!C355="-","-",IF(C$9=1,IF('Data &amp; Normalization'!C355&lt;C$10,0,IF('Data &amp; Normalization'!C355&gt;C$11,1,('Data &amp; Normalization'!C355-C$10)/(C$11-C$10))),IF('Data &amp; Normalization'!C355&lt;C$10,1,IF('Data &amp; Normalization'!C355&gt;C$11,0,IFERROR(1-('Data &amp; Normalization'!C355-C$10)/(C$11-C$10),"-"))))),"-")</f>
        <v>0.71561311707656827</v>
      </c>
      <c r="D573" s="304">
        <f t="shared" ref="D573:AT573" si="598">IFERROR(IF(D355="-","-",IF(D$9=1,IF(D355&lt;D$10,0,IF(D355&gt;D$11,1,(D355-D$10)/(D$11-D$10))),IF(D355&lt;D$10,1,IF(D355&gt;D$11,0,IFERROR(1-(D355-D$10)/(D$11-D$10),"-"))))),"-")</f>
        <v>0.54126054239684851</v>
      </c>
      <c r="E573" s="304">
        <f t="shared" si="598"/>
        <v>0.16058394160583939</v>
      </c>
      <c r="F573" s="304">
        <f t="shared" si="598"/>
        <v>0</v>
      </c>
      <c r="G573" s="304">
        <f t="shared" si="598"/>
        <v>0.14488818682787089</v>
      </c>
      <c r="H573" s="304">
        <f t="shared" si="598"/>
        <v>0.5</v>
      </c>
      <c r="I573" s="304">
        <f t="shared" si="598"/>
        <v>0.38744558116951411</v>
      </c>
      <c r="J573" s="304">
        <f t="shared" si="598"/>
        <v>0.73691180600908368</v>
      </c>
      <c r="K573" s="304">
        <f t="shared" si="598"/>
        <v>0.72224806884721104</v>
      </c>
      <c r="L573" s="304">
        <f t="shared" si="598"/>
        <v>0.95554821144748536</v>
      </c>
      <c r="M573" s="304">
        <f t="shared" si="598"/>
        <v>0.31122742579977219</v>
      </c>
      <c r="N573" s="304">
        <f t="shared" si="598"/>
        <v>0.35313011984912257</v>
      </c>
      <c r="O573" s="304">
        <f t="shared" si="598"/>
        <v>0.10729343266201741</v>
      </c>
      <c r="P573" s="304">
        <f t="shared" si="598"/>
        <v>0.24141321846036765</v>
      </c>
      <c r="Q573" s="304" t="str">
        <f t="shared" si="598"/>
        <v>-</v>
      </c>
      <c r="R573" s="304" t="str">
        <f t="shared" si="598"/>
        <v>-</v>
      </c>
      <c r="S573" s="304">
        <f t="shared" si="598"/>
        <v>1</v>
      </c>
      <c r="T573" s="304">
        <f t="shared" si="598"/>
        <v>0.44047740299411559</v>
      </c>
      <c r="U573" s="304">
        <f t="shared" si="598"/>
        <v>0.59378317685956938</v>
      </c>
      <c r="V573" s="304">
        <f t="shared" si="598"/>
        <v>0.51286691265574869</v>
      </c>
      <c r="W573" s="304">
        <f t="shared" si="598"/>
        <v>0.13002541727323241</v>
      </c>
      <c r="X573" s="304" t="str">
        <f t="shared" si="598"/>
        <v>-</v>
      </c>
      <c r="Y573" s="304">
        <f t="shared" si="598"/>
        <v>0.46283886729037782</v>
      </c>
      <c r="Z573" s="304">
        <f t="shared" si="598"/>
        <v>0.43023791795199073</v>
      </c>
      <c r="AA573" s="304">
        <f t="shared" si="598"/>
        <v>0.86178240643778814</v>
      </c>
      <c r="AB573" s="304">
        <f t="shared" si="598"/>
        <v>0.61856798773812138</v>
      </c>
      <c r="AC573" s="304">
        <f t="shared" si="598"/>
        <v>0.56172505945844031</v>
      </c>
      <c r="AD573" s="304">
        <f t="shared" si="598"/>
        <v>0.88485499559989222</v>
      </c>
      <c r="AE573" s="304">
        <f t="shared" si="598"/>
        <v>0.41619333873861386</v>
      </c>
      <c r="AF573" s="304">
        <f t="shared" si="598"/>
        <v>0.94117647058823528</v>
      </c>
      <c r="AG573" s="304">
        <f t="shared" si="598"/>
        <v>0.79795500008265952</v>
      </c>
      <c r="AH573" s="304" t="str">
        <f t="shared" si="598"/>
        <v>-</v>
      </c>
      <c r="AI573" s="304">
        <f t="shared" si="598"/>
        <v>1</v>
      </c>
      <c r="AJ573" s="304">
        <f t="shared" si="598"/>
        <v>0.89377892464803244</v>
      </c>
      <c r="AK573" s="304">
        <f t="shared" si="598"/>
        <v>0.43561449686171261</v>
      </c>
      <c r="AL573" s="304">
        <f t="shared" si="598"/>
        <v>0.39773296593186369</v>
      </c>
      <c r="AM573" s="304">
        <f t="shared" si="598"/>
        <v>1</v>
      </c>
      <c r="AN573" s="304">
        <f t="shared" si="598"/>
        <v>0.54170829669890486</v>
      </c>
      <c r="AO573" s="304">
        <f t="shared" si="598"/>
        <v>8.4964303745202599E-2</v>
      </c>
      <c r="AP573" s="304">
        <f t="shared" si="598"/>
        <v>0.78917826672653812</v>
      </c>
      <c r="AQ573" s="304">
        <f t="shared" si="598"/>
        <v>0.43217306649451864</v>
      </c>
      <c r="AR573" s="304">
        <f t="shared" si="598"/>
        <v>0</v>
      </c>
      <c r="AS573" s="304">
        <f t="shared" si="598"/>
        <v>0.36996215040944602</v>
      </c>
      <c r="AT573" s="304">
        <f t="shared" si="598"/>
        <v>0.66316700775227433</v>
      </c>
    </row>
    <row r="574" spans="1:46" ht="15" thickBot="1">
      <c r="A574" s="329" t="str">
        <f t="shared" ref="A574:B574" si="599">A356</f>
        <v>Moravske Toplice</v>
      </c>
      <c r="B574" s="330">
        <f t="shared" si="599"/>
        <v>78</v>
      </c>
      <c r="C574" s="303">
        <f>IFERROR(IF('Data &amp; Normalization'!C356="-","-",IF(C$9=1,IF('Data &amp; Normalization'!C356&lt;C$10,0,IF('Data &amp; Normalization'!C356&gt;C$11,1,('Data &amp; Normalization'!C356-C$10)/(C$11-C$10))),IF('Data &amp; Normalization'!C356&lt;C$10,1,IF('Data &amp; Normalization'!C356&gt;C$11,0,IFERROR(1-('Data &amp; Normalization'!C356-C$10)/(C$11-C$10),"-"))))),"-")</f>
        <v>0.39316862775745531</v>
      </c>
      <c r="D574" s="304">
        <f t="shared" ref="D574:AT574" si="600">IFERROR(IF(D356="-","-",IF(D$9=1,IF(D356&lt;D$10,0,IF(D356&gt;D$11,1,(D356-D$10)/(D$11-D$10))),IF(D356&lt;D$10,1,IF(D356&gt;D$11,0,IFERROR(1-(D356-D$10)/(D$11-D$10),"-"))))),"-")</f>
        <v>0.9831574162921064</v>
      </c>
      <c r="E574" s="304">
        <f t="shared" si="600"/>
        <v>1</v>
      </c>
      <c r="F574" s="304">
        <f t="shared" si="600"/>
        <v>0.79008435320081505</v>
      </c>
      <c r="G574" s="304">
        <f t="shared" si="600"/>
        <v>0.42510403472120678</v>
      </c>
      <c r="H574" s="304">
        <f t="shared" si="600"/>
        <v>0.5</v>
      </c>
      <c r="I574" s="304">
        <f t="shared" si="600"/>
        <v>0.66593318734710938</v>
      </c>
      <c r="J574" s="304">
        <f t="shared" si="600"/>
        <v>0.98782108663557999</v>
      </c>
      <c r="K574" s="304">
        <f t="shared" si="600"/>
        <v>3.1972388972805028E-2</v>
      </c>
      <c r="L574" s="304">
        <f t="shared" si="600"/>
        <v>0.72777352319436428</v>
      </c>
      <c r="M574" s="304">
        <f t="shared" si="600"/>
        <v>0.28608762667415399</v>
      </c>
      <c r="N574" s="304">
        <f t="shared" si="600"/>
        <v>0.2252202114712927</v>
      </c>
      <c r="O574" s="304">
        <f t="shared" si="600"/>
        <v>0.11785491922856374</v>
      </c>
      <c r="P574" s="304">
        <f t="shared" si="600"/>
        <v>0.33887182495681928</v>
      </c>
      <c r="Q574" s="304" t="str">
        <f t="shared" si="600"/>
        <v>-</v>
      </c>
      <c r="R574" s="304" t="str">
        <f t="shared" si="600"/>
        <v>-</v>
      </c>
      <c r="S574" s="304">
        <f t="shared" si="600"/>
        <v>5.6602954554872104E-2</v>
      </c>
      <c r="T574" s="304">
        <f t="shared" si="600"/>
        <v>0.91146364302030647</v>
      </c>
      <c r="U574" s="304">
        <f t="shared" si="600"/>
        <v>0.48797892978205681</v>
      </c>
      <c r="V574" s="304">
        <f t="shared" si="600"/>
        <v>0.64046466507471345</v>
      </c>
      <c r="W574" s="304">
        <f t="shared" si="600"/>
        <v>0.20930964291035348</v>
      </c>
      <c r="X574" s="304" t="str">
        <f t="shared" si="600"/>
        <v>-</v>
      </c>
      <c r="Y574" s="304">
        <f t="shared" si="600"/>
        <v>0.70974735505019937</v>
      </c>
      <c r="Z574" s="304">
        <f t="shared" si="600"/>
        <v>0.86281601248094186</v>
      </c>
      <c r="AA574" s="304">
        <f t="shared" si="600"/>
        <v>0.84054785260626375</v>
      </c>
      <c r="AB574" s="304">
        <f t="shared" si="600"/>
        <v>0.31202102036347712</v>
      </c>
      <c r="AC574" s="304">
        <f t="shared" si="600"/>
        <v>0.60989042418632411</v>
      </c>
      <c r="AD574" s="304">
        <f t="shared" si="600"/>
        <v>0.91334749991015807</v>
      </c>
      <c r="AE574" s="304">
        <f t="shared" si="600"/>
        <v>0.46077990823914228</v>
      </c>
      <c r="AF574" s="304">
        <f t="shared" si="600"/>
        <v>0.92941176470588216</v>
      </c>
      <c r="AG574" s="304">
        <f t="shared" si="600"/>
        <v>0.53344409727388431</v>
      </c>
      <c r="AH574" s="304" t="str">
        <f t="shared" si="600"/>
        <v>-</v>
      </c>
      <c r="AI574" s="304">
        <f t="shared" si="600"/>
        <v>0.72594584507871174</v>
      </c>
      <c r="AJ574" s="304">
        <f t="shared" si="600"/>
        <v>0.37758485953538728</v>
      </c>
      <c r="AK574" s="304">
        <f t="shared" si="600"/>
        <v>0.44421947762704983</v>
      </c>
      <c r="AL574" s="304">
        <f t="shared" si="600"/>
        <v>0.65449649298597179</v>
      </c>
      <c r="AM574" s="304">
        <f t="shared" si="600"/>
        <v>0.87500000000000044</v>
      </c>
      <c r="AN574" s="304">
        <f t="shared" si="600"/>
        <v>0.89889397330349308</v>
      </c>
      <c r="AO574" s="304">
        <f t="shared" si="600"/>
        <v>1</v>
      </c>
      <c r="AP574" s="304">
        <f t="shared" si="600"/>
        <v>0.61213034832253532</v>
      </c>
      <c r="AQ574" s="304">
        <f t="shared" si="600"/>
        <v>0.85935219505463767</v>
      </c>
      <c r="AR574" s="304">
        <f t="shared" si="600"/>
        <v>0.42857142857142855</v>
      </c>
      <c r="AS574" s="304">
        <f t="shared" si="600"/>
        <v>0.34273654247160068</v>
      </c>
      <c r="AT574" s="304">
        <f t="shared" si="600"/>
        <v>0.54291342077875315</v>
      </c>
    </row>
    <row r="575" spans="1:46" ht="15" thickBot="1">
      <c r="A575" s="329" t="str">
        <f t="shared" ref="A575:B575" si="601">A357</f>
        <v>Mozirje</v>
      </c>
      <c r="B575" s="330">
        <f t="shared" si="601"/>
        <v>79</v>
      </c>
      <c r="C575" s="303">
        <f>IFERROR(IF('Data &amp; Normalization'!C357="-","-",IF(C$9=1,IF('Data &amp; Normalization'!C357&lt;C$10,0,IF('Data &amp; Normalization'!C357&gt;C$11,1,('Data &amp; Normalization'!C357-C$10)/(C$11-C$10))),IF('Data &amp; Normalization'!C357&lt;C$10,1,IF('Data &amp; Normalization'!C357&gt;C$11,0,IFERROR(1-('Data &amp; Normalization'!C357-C$10)/(C$11-C$10),"-"))))),"-")</f>
        <v>0.89237034266836934</v>
      </c>
      <c r="D575" s="304">
        <f t="shared" ref="D575:AT575" si="602">IFERROR(IF(D357="-","-",IF(D$9=1,IF(D357&lt;D$10,0,IF(D357&gt;D$11,1,(D357-D$10)/(D$11-D$10))),IF(D357&lt;D$10,1,IF(D357&gt;D$11,0,IFERROR(1-(D357-D$10)/(D$11-D$10),"-"))))),"-")</f>
        <v>0.67256704206858231</v>
      </c>
      <c r="E575" s="304">
        <f t="shared" si="602"/>
        <v>0.59306569343065696</v>
      </c>
      <c r="F575" s="304">
        <f t="shared" si="602"/>
        <v>0.2358097513908777</v>
      </c>
      <c r="G575" s="304">
        <f t="shared" si="602"/>
        <v>0.94509010696111573</v>
      </c>
      <c r="H575" s="304">
        <f t="shared" si="602"/>
        <v>0.5</v>
      </c>
      <c r="I575" s="304">
        <f t="shared" si="602"/>
        <v>0.41548701254557724</v>
      </c>
      <c r="J575" s="304">
        <f t="shared" si="602"/>
        <v>0.71054940319003079</v>
      </c>
      <c r="K575" s="304">
        <f t="shared" si="602"/>
        <v>0.36573543667929848</v>
      </c>
      <c r="L575" s="304">
        <f t="shared" si="602"/>
        <v>0.7120971369331317</v>
      </c>
      <c r="M575" s="304">
        <f t="shared" si="602"/>
        <v>0.38649387890685105</v>
      </c>
      <c r="N575" s="304">
        <f t="shared" si="602"/>
        <v>0.41673137630789653</v>
      </c>
      <c r="O575" s="304">
        <f t="shared" si="602"/>
        <v>0.23840541541819829</v>
      </c>
      <c r="P575" s="304">
        <f t="shared" si="602"/>
        <v>0.34474691562507986</v>
      </c>
      <c r="Q575" s="304" t="str">
        <f t="shared" si="602"/>
        <v>-</v>
      </c>
      <c r="R575" s="304" t="str">
        <f t="shared" si="602"/>
        <v>-</v>
      </c>
      <c r="S575" s="304">
        <f t="shared" si="602"/>
        <v>0.42048461712725771</v>
      </c>
      <c r="T575" s="304">
        <f t="shared" si="602"/>
        <v>0.57447914414885248</v>
      </c>
      <c r="U575" s="304">
        <f t="shared" si="602"/>
        <v>0.26122427608304882</v>
      </c>
      <c r="V575" s="304">
        <f t="shared" si="602"/>
        <v>0.41092471117135043</v>
      </c>
      <c r="W575" s="304">
        <f t="shared" si="602"/>
        <v>0.68544516088645147</v>
      </c>
      <c r="X575" s="304" t="str">
        <f t="shared" si="602"/>
        <v>-</v>
      </c>
      <c r="Y575" s="304">
        <f t="shared" si="602"/>
        <v>0.20873199924700037</v>
      </c>
      <c r="Z575" s="304">
        <f t="shared" si="602"/>
        <v>0.38768925291635647</v>
      </c>
      <c r="AA575" s="304">
        <f t="shared" si="602"/>
        <v>0.83937098264878396</v>
      </c>
      <c r="AB575" s="304">
        <f t="shared" si="602"/>
        <v>0.23538427851981614</v>
      </c>
      <c r="AC575" s="304">
        <f t="shared" si="602"/>
        <v>0.31756363034717283</v>
      </c>
      <c r="AD575" s="304">
        <f t="shared" si="602"/>
        <v>0.22734187839353814</v>
      </c>
      <c r="AE575" s="304">
        <f t="shared" si="602"/>
        <v>0.37207948396562707</v>
      </c>
      <c r="AF575" s="304">
        <f t="shared" si="602"/>
        <v>0.30588235294117638</v>
      </c>
      <c r="AG575" s="304">
        <f t="shared" si="602"/>
        <v>0.83763163550397579</v>
      </c>
      <c r="AH575" s="304" t="str">
        <f t="shared" si="602"/>
        <v>-</v>
      </c>
      <c r="AI575" s="304">
        <f t="shared" si="602"/>
        <v>1</v>
      </c>
      <c r="AJ575" s="304">
        <f t="shared" si="602"/>
        <v>0.45899260722698076</v>
      </c>
      <c r="AK575" s="304">
        <f t="shared" si="602"/>
        <v>0.71181750691772949</v>
      </c>
      <c r="AL575" s="304">
        <f t="shared" si="602"/>
        <v>0.34137024048096176</v>
      </c>
      <c r="AM575" s="304">
        <f t="shared" si="602"/>
        <v>0.12500000000000069</v>
      </c>
      <c r="AN575" s="304">
        <f t="shared" si="602"/>
        <v>0.52871972664055666</v>
      </c>
      <c r="AO575" s="304">
        <f t="shared" si="602"/>
        <v>0.16136073875256918</v>
      </c>
      <c r="AP575" s="304">
        <f t="shared" si="602"/>
        <v>0.79270639553531352</v>
      </c>
      <c r="AQ575" s="304">
        <f t="shared" si="602"/>
        <v>0.65819337165798519</v>
      </c>
      <c r="AR575" s="304">
        <f t="shared" si="602"/>
        <v>0.53571428571428648</v>
      </c>
      <c r="AS575" s="304">
        <f t="shared" si="602"/>
        <v>0.42911245757163896</v>
      </c>
      <c r="AT575" s="304">
        <f t="shared" si="602"/>
        <v>0.30761541002174764</v>
      </c>
    </row>
    <row r="576" spans="1:46" ht="15" thickBot="1">
      <c r="A576" s="329" t="str">
        <f t="shared" ref="A576:B576" si="603">A358</f>
        <v>Murska Sobota</v>
      </c>
      <c r="B576" s="330">
        <f t="shared" si="603"/>
        <v>80</v>
      </c>
      <c r="C576" s="303">
        <f>IFERROR(IF('Data &amp; Normalization'!C358="-","-",IF(C$9=1,IF('Data &amp; Normalization'!C358&lt;C$10,0,IF('Data &amp; Normalization'!C358&gt;C$11,1,('Data &amp; Normalization'!C358-C$10)/(C$11-C$10))),IF('Data &amp; Normalization'!C358&lt;C$10,1,IF('Data &amp; Normalization'!C358&gt;C$11,0,IFERROR(1-('Data &amp; Normalization'!C358-C$10)/(C$11-C$10),"-"))))),"-")</f>
        <v>0.80981473528494785</v>
      </c>
      <c r="D576" s="304">
        <f t="shared" ref="D576:AT576" si="604">IFERROR(IF(D358="-","-",IF(D$9=1,IF(D358&lt;D$10,0,IF(D358&gt;D$11,1,(D358-D$10)/(D$11-D$10))),IF(D358&lt;D$10,1,IF(D358&gt;D$11,0,IFERROR(1-(D358-D$10)/(D$11-D$10),"-"))))),"-")</f>
        <v>0.76094641684763398</v>
      </c>
      <c r="E576" s="304">
        <f t="shared" si="604"/>
        <v>0.52215849843587059</v>
      </c>
      <c r="F576" s="304">
        <f t="shared" si="604"/>
        <v>0.79292348479755526</v>
      </c>
      <c r="G576" s="304">
        <f t="shared" si="604"/>
        <v>0.60817472311407761</v>
      </c>
      <c r="H576" s="304">
        <f t="shared" si="604"/>
        <v>0.5</v>
      </c>
      <c r="I576" s="304">
        <f t="shared" si="604"/>
        <v>0.70788642749750463</v>
      </c>
      <c r="J576" s="304">
        <f t="shared" si="604"/>
        <v>0.77382874174630256</v>
      </c>
      <c r="K576" s="304">
        <f t="shared" si="604"/>
        <v>4.3347181203514509E-2</v>
      </c>
      <c r="L576" s="304">
        <f t="shared" si="604"/>
        <v>0.15086590327727178</v>
      </c>
      <c r="M576" s="304">
        <f t="shared" si="604"/>
        <v>0.46565456446193942</v>
      </c>
      <c r="N576" s="304">
        <f t="shared" si="604"/>
        <v>0.47923756620482494</v>
      </c>
      <c r="O576" s="304">
        <f t="shared" si="604"/>
        <v>0.85028509702628341</v>
      </c>
      <c r="P576" s="304">
        <f t="shared" si="604"/>
        <v>0.67477446022173582</v>
      </c>
      <c r="Q576" s="304" t="str">
        <f t="shared" si="604"/>
        <v>-</v>
      </c>
      <c r="R576" s="304" t="str">
        <f t="shared" si="604"/>
        <v>-</v>
      </c>
      <c r="S576" s="304">
        <f t="shared" si="604"/>
        <v>7.4434323253261533E-2</v>
      </c>
      <c r="T576" s="304">
        <f t="shared" si="604"/>
        <v>0.48224887317516885</v>
      </c>
      <c r="U576" s="304">
        <f t="shared" si="604"/>
        <v>0.65994822122666563</v>
      </c>
      <c r="V576" s="304">
        <f t="shared" si="604"/>
        <v>0.66752659348966203</v>
      </c>
      <c r="W576" s="304">
        <f t="shared" si="604"/>
        <v>0.29095134424547814</v>
      </c>
      <c r="X576" s="304" t="str">
        <f t="shared" si="604"/>
        <v>-</v>
      </c>
      <c r="Y576" s="304">
        <f t="shared" si="604"/>
        <v>0.84036964895966204</v>
      </c>
      <c r="Z576" s="304">
        <f t="shared" si="604"/>
        <v>0.54015530262737999</v>
      </c>
      <c r="AA576" s="304">
        <f t="shared" si="604"/>
        <v>0.5759120945900652</v>
      </c>
      <c r="AB576" s="304">
        <f t="shared" si="604"/>
        <v>0.47624261002846513</v>
      </c>
      <c r="AC576" s="304">
        <f t="shared" si="604"/>
        <v>0.72992318518594645</v>
      </c>
      <c r="AD576" s="304">
        <f t="shared" si="604"/>
        <v>0.5612935706290838</v>
      </c>
      <c r="AE576" s="304">
        <f t="shared" si="604"/>
        <v>0.70855960722305344</v>
      </c>
      <c r="AF576" s="304">
        <f t="shared" si="604"/>
        <v>0.62352941176470578</v>
      </c>
      <c r="AG576" s="304">
        <f t="shared" si="604"/>
        <v>0.2838119327481029</v>
      </c>
      <c r="AH576" s="304" t="str">
        <f t="shared" si="604"/>
        <v>-</v>
      </c>
      <c r="AI576" s="304">
        <f t="shared" si="604"/>
        <v>0.5028144826102624</v>
      </c>
      <c r="AJ576" s="304">
        <f t="shared" si="604"/>
        <v>0.63122634477045936</v>
      </c>
      <c r="AK576" s="304">
        <f t="shared" si="604"/>
        <v>0.83667409057164055</v>
      </c>
      <c r="AL576" s="304">
        <f t="shared" si="604"/>
        <v>0.18480711422845675</v>
      </c>
      <c r="AM576" s="304">
        <f t="shared" si="604"/>
        <v>0.62500000000000011</v>
      </c>
      <c r="AN576" s="304">
        <f t="shared" si="604"/>
        <v>0.54870214211493873</v>
      </c>
      <c r="AO576" s="304">
        <f t="shared" si="604"/>
        <v>0.26563243577999562</v>
      </c>
      <c r="AP576" s="304">
        <f t="shared" si="604"/>
        <v>0.64484572454936184</v>
      </c>
      <c r="AQ576" s="304">
        <f t="shared" si="604"/>
        <v>0.807770794671401</v>
      </c>
      <c r="AR576" s="304">
        <f t="shared" si="604"/>
        <v>3.571428571428651E-2</v>
      </c>
      <c r="AS576" s="304">
        <f t="shared" si="604"/>
        <v>0.54198559681887915</v>
      </c>
      <c r="AT576" s="304">
        <f t="shared" si="604"/>
        <v>0.74364604937309542</v>
      </c>
    </row>
    <row r="577" spans="1:46" ht="15" thickBot="1">
      <c r="A577" s="329" t="str">
        <f t="shared" ref="A577:B577" si="605">A359</f>
        <v>Muta</v>
      </c>
      <c r="B577" s="330">
        <f t="shared" si="605"/>
        <v>81</v>
      </c>
      <c r="C577" s="303">
        <f>IFERROR(IF('Data &amp; Normalization'!C359="-","-",IF(C$9=1,IF('Data &amp; Normalization'!C359&lt;C$10,0,IF('Data &amp; Normalization'!C359&gt;C$11,1,('Data &amp; Normalization'!C359-C$10)/(C$11-C$10))),IF('Data &amp; Normalization'!C359&lt;C$10,1,IF('Data &amp; Normalization'!C359&gt;C$11,0,IFERROR(1-('Data &amp; Normalization'!C359-C$10)/(C$11-C$10),"-"))))),"-")</f>
        <v>0.97939381656093416</v>
      </c>
      <c r="D577" s="304">
        <f t="shared" ref="D577:AT577" si="606">IFERROR(IF(D359="-","-",IF(D$9=1,IF(D359&lt;D$10,0,IF(D359&gt;D$11,1,(D359-D$10)/(D$11-D$10))),IF(D359&lt;D$10,1,IF(D359&gt;D$11,0,IFERROR(1-(D359-D$10)/(D$11-D$10),"-"))))),"-")</f>
        <v>0.34935104287662233</v>
      </c>
      <c r="E577" s="304">
        <f t="shared" si="606"/>
        <v>0.59306569343065696</v>
      </c>
      <c r="F577" s="304">
        <f t="shared" si="606"/>
        <v>1</v>
      </c>
      <c r="G577" s="304">
        <f t="shared" si="606"/>
        <v>0.99948023881571546</v>
      </c>
      <c r="H577" s="304">
        <f t="shared" si="606"/>
        <v>0.79248125036057804</v>
      </c>
      <c r="I577" s="304">
        <f t="shared" si="606"/>
        <v>0.98202763913310498</v>
      </c>
      <c r="J577" s="304">
        <f t="shared" si="606"/>
        <v>1</v>
      </c>
      <c r="K577" s="304">
        <f t="shared" si="606"/>
        <v>0.90834376876584533</v>
      </c>
      <c r="L577" s="304">
        <f t="shared" si="606"/>
        <v>0.91186919837818947</v>
      </c>
      <c r="M577" s="304">
        <f t="shared" si="606"/>
        <v>0.98574010629298903</v>
      </c>
      <c r="N577" s="304">
        <f t="shared" si="606"/>
        <v>1</v>
      </c>
      <c r="O577" s="304">
        <f t="shared" si="606"/>
        <v>1</v>
      </c>
      <c r="P577" s="304">
        <f t="shared" si="606"/>
        <v>0.97787521468396177</v>
      </c>
      <c r="Q577" s="304" t="str">
        <f t="shared" si="606"/>
        <v>-</v>
      </c>
      <c r="R577" s="304" t="str">
        <f t="shared" si="606"/>
        <v>-</v>
      </c>
      <c r="S577" s="304">
        <f t="shared" si="606"/>
        <v>8.2071566003022595E-2</v>
      </c>
      <c r="T577" s="304">
        <f t="shared" si="606"/>
        <v>0.57447914414885248</v>
      </c>
      <c r="U577" s="304">
        <f t="shared" si="606"/>
        <v>0</v>
      </c>
      <c r="V577" s="304">
        <f t="shared" si="606"/>
        <v>0.68093552409021096</v>
      </c>
      <c r="W577" s="304">
        <f t="shared" si="606"/>
        <v>0.13525381951150109</v>
      </c>
      <c r="X577" s="304" t="str">
        <f t="shared" si="606"/>
        <v>-</v>
      </c>
      <c r="Y577" s="304">
        <f t="shared" si="606"/>
        <v>0.64765121501986522</v>
      </c>
      <c r="Z577" s="304">
        <f t="shared" si="606"/>
        <v>0.45860369464241368</v>
      </c>
      <c r="AA577" s="304">
        <f t="shared" si="606"/>
        <v>0.75082393588129259</v>
      </c>
      <c r="AB577" s="304">
        <f t="shared" si="606"/>
        <v>0.41055397416246997</v>
      </c>
      <c r="AC577" s="304">
        <f t="shared" si="606"/>
        <v>0.52521908149374308</v>
      </c>
      <c r="AD577" s="304">
        <f t="shared" si="606"/>
        <v>3.1677955960921933E-2</v>
      </c>
      <c r="AE577" s="304">
        <f t="shared" si="606"/>
        <v>0.70156357722374452</v>
      </c>
      <c r="AF577" s="304">
        <f t="shared" si="606"/>
        <v>0.30588235294117638</v>
      </c>
      <c r="AG577" s="304">
        <f t="shared" si="606"/>
        <v>4.575212022020525E-2</v>
      </c>
      <c r="AH577" s="304" t="str">
        <f t="shared" si="606"/>
        <v>-</v>
      </c>
      <c r="AI577" s="304">
        <f t="shared" si="606"/>
        <v>1</v>
      </c>
      <c r="AJ577" s="304">
        <f t="shared" si="606"/>
        <v>0.80463772730500993</v>
      </c>
      <c r="AK577" s="304">
        <f t="shared" si="606"/>
        <v>0.88054261996355532</v>
      </c>
      <c r="AL577" s="304">
        <f t="shared" si="606"/>
        <v>0</v>
      </c>
      <c r="AM577" s="304">
        <f t="shared" si="606"/>
        <v>0.12500000000000069</v>
      </c>
      <c r="AN577" s="304">
        <f t="shared" si="606"/>
        <v>0.44479358164814964</v>
      </c>
      <c r="AO577" s="304">
        <f t="shared" si="606"/>
        <v>0.16136073875256918</v>
      </c>
      <c r="AP577" s="304">
        <f t="shared" si="606"/>
        <v>0.60699852460068027</v>
      </c>
      <c r="AQ577" s="304">
        <f t="shared" si="606"/>
        <v>0.49512522059529918</v>
      </c>
      <c r="AR577" s="304">
        <f t="shared" si="606"/>
        <v>0.53571428571428648</v>
      </c>
      <c r="AS577" s="304">
        <f t="shared" si="606"/>
        <v>0.28621107792581635</v>
      </c>
      <c r="AT577" s="304">
        <f t="shared" si="606"/>
        <v>0</v>
      </c>
    </row>
    <row r="578" spans="1:46" ht="15" thickBot="1">
      <c r="A578" s="329" t="str">
        <f t="shared" ref="A578:B578" si="607">A360</f>
        <v>Naklo</v>
      </c>
      <c r="B578" s="330">
        <f t="shared" si="607"/>
        <v>82</v>
      </c>
      <c r="C578" s="303">
        <f>IFERROR(IF('Data &amp; Normalization'!C360="-","-",IF(C$9=1,IF('Data &amp; Normalization'!C360&lt;C$10,0,IF('Data &amp; Normalization'!C360&gt;C$11,1,('Data &amp; Normalization'!C360-C$10)/(C$11-C$10))),IF('Data &amp; Normalization'!C360&lt;C$10,1,IF('Data &amp; Normalization'!C360&gt;C$11,0,IFERROR(1-('Data &amp; Normalization'!C360-C$10)/(C$11-C$10),"-"))))),"-")</f>
        <v>1</v>
      </c>
      <c r="D578" s="304">
        <f t="shared" ref="D578:AT578" si="608">IFERROR(IF(D360="-","-",IF(D$9=1,IF(D360&lt;D$10,0,IF(D360&gt;D$11,1,(D360-D$10)/(D$11-D$10))),IF(D360&lt;D$10,1,IF(D360&gt;D$11,0,IFERROR(1-(D360-D$10)/(D$11-D$10),"-"))))),"-")</f>
        <v>0.54126054239684851</v>
      </c>
      <c r="E578" s="304">
        <f t="shared" si="608"/>
        <v>0.48201251303441084</v>
      </c>
      <c r="F578" s="304">
        <f t="shared" si="608"/>
        <v>0.70077291764540695</v>
      </c>
      <c r="G578" s="304">
        <f t="shared" si="608"/>
        <v>0.67340960856184351</v>
      </c>
      <c r="H578" s="304">
        <f t="shared" si="608"/>
        <v>0.79248125036057804</v>
      </c>
      <c r="I578" s="304">
        <f t="shared" si="608"/>
        <v>0.80704453142923327</v>
      </c>
      <c r="J578" s="304">
        <f t="shared" si="608"/>
        <v>0.82373147134077362</v>
      </c>
      <c r="K578" s="304">
        <f t="shared" si="608"/>
        <v>0.12204844636734226</v>
      </c>
      <c r="L578" s="304">
        <f t="shared" si="608"/>
        <v>0.88483885477325264</v>
      </c>
      <c r="M578" s="304">
        <f t="shared" si="608"/>
        <v>0.65937003297701224</v>
      </c>
      <c r="N578" s="304">
        <f t="shared" si="608"/>
        <v>0.69934834120325773</v>
      </c>
      <c r="O578" s="304">
        <f t="shared" si="608"/>
        <v>0.24167100691497861</v>
      </c>
      <c r="P578" s="304">
        <f t="shared" si="608"/>
        <v>0.67270882838691937</v>
      </c>
      <c r="Q578" s="304" t="str">
        <f t="shared" si="608"/>
        <v>-</v>
      </c>
      <c r="R578" s="304" t="str">
        <f t="shared" si="608"/>
        <v>-</v>
      </c>
      <c r="S578" s="304">
        <f t="shared" si="608"/>
        <v>0.45147792486899019</v>
      </c>
      <c r="T578" s="304">
        <f t="shared" si="608"/>
        <v>0.52505642668339836</v>
      </c>
      <c r="U578" s="304">
        <f t="shared" si="608"/>
        <v>0.61146705930052336</v>
      </c>
      <c r="V578" s="304">
        <f t="shared" si="608"/>
        <v>0.5664085088853863</v>
      </c>
      <c r="W578" s="304">
        <f t="shared" si="608"/>
        <v>0.70485564772299347</v>
      </c>
      <c r="X578" s="304" t="str">
        <f t="shared" si="608"/>
        <v>-</v>
      </c>
      <c r="Y578" s="304">
        <f t="shared" si="608"/>
        <v>0.64746923349584262</v>
      </c>
      <c r="Z578" s="304">
        <f t="shared" si="608"/>
        <v>0.38414353083005337</v>
      </c>
      <c r="AA578" s="304">
        <f t="shared" si="608"/>
        <v>0.75457172470952727</v>
      </c>
      <c r="AB578" s="304">
        <f t="shared" si="608"/>
        <v>3.284431793299758E-2</v>
      </c>
      <c r="AC578" s="304">
        <f t="shared" si="608"/>
        <v>0.4258587886616742</v>
      </c>
      <c r="AD578" s="304">
        <f t="shared" si="608"/>
        <v>0.44403796695392206</v>
      </c>
      <c r="AE578" s="304">
        <f t="shared" si="608"/>
        <v>0.33948620986371886</v>
      </c>
      <c r="AF578" s="304">
        <f t="shared" si="608"/>
        <v>0</v>
      </c>
      <c r="AG578" s="304">
        <f t="shared" si="608"/>
        <v>0.62188993040056861</v>
      </c>
      <c r="AH578" s="304" t="str">
        <f t="shared" si="608"/>
        <v>-</v>
      </c>
      <c r="AI578" s="304">
        <f t="shared" si="608"/>
        <v>0.9964479489494924</v>
      </c>
      <c r="AJ578" s="304">
        <f t="shared" si="608"/>
        <v>0.56859686903805118</v>
      </c>
      <c r="AK578" s="304">
        <f t="shared" si="608"/>
        <v>0.76597826820543957</v>
      </c>
      <c r="AL578" s="304">
        <f t="shared" si="608"/>
        <v>0.43374248496993961</v>
      </c>
      <c r="AM578" s="304">
        <f t="shared" si="608"/>
        <v>0</v>
      </c>
      <c r="AN578" s="304">
        <f t="shared" si="608"/>
        <v>0.44879006474302607</v>
      </c>
      <c r="AO578" s="304">
        <f t="shared" si="608"/>
        <v>0.2178797326652217</v>
      </c>
      <c r="AP578" s="304">
        <f t="shared" si="608"/>
        <v>0.85140162935403174</v>
      </c>
      <c r="AQ578" s="304">
        <f t="shared" si="608"/>
        <v>0.57963127420623772</v>
      </c>
      <c r="AR578" s="304">
        <f t="shared" si="608"/>
        <v>0.10714285714285794</v>
      </c>
      <c r="AS578" s="304">
        <f t="shared" si="608"/>
        <v>0.72172424922084022</v>
      </c>
      <c r="AT578" s="304">
        <f t="shared" si="608"/>
        <v>0.62184160251834797</v>
      </c>
    </row>
    <row r="579" spans="1:46" ht="15" thickBot="1">
      <c r="A579" s="329" t="str">
        <f t="shared" ref="A579:B579" si="609">A361</f>
        <v>Nazarje</v>
      </c>
      <c r="B579" s="330">
        <f t="shared" si="609"/>
        <v>83</v>
      </c>
      <c r="C579" s="303">
        <f>IFERROR(IF('Data &amp; Normalization'!C361="-","-",IF(C$9=1,IF('Data &amp; Normalization'!C361&lt;C$10,0,IF('Data &amp; Normalization'!C361&gt;C$11,1,('Data &amp; Normalization'!C361-C$10)/(C$11-C$10))),IF('Data &amp; Normalization'!C361&lt;C$10,1,IF('Data &amp; Normalization'!C361&gt;C$11,0,IFERROR(1-('Data &amp; Normalization'!C361-C$10)/(C$11-C$10),"-"))))),"-")</f>
        <v>0.79716322268181661</v>
      </c>
      <c r="D579" s="304">
        <f t="shared" ref="D579:AT579" si="610">IFERROR(IF(D361="-","-",IF(D$9=1,IF(D361&lt;D$10,0,IF(D361&gt;D$11,1,(D361-D$10)/(D$11-D$10))),IF(D361&lt;D$10,1,IF(D361&gt;D$11,0,IFERROR(1-(D361-D$10)/(D$11-D$10),"-"))))),"-")</f>
        <v>1</v>
      </c>
      <c r="E579" s="304">
        <f t="shared" si="610"/>
        <v>0.39025026068821678</v>
      </c>
      <c r="F579" s="304">
        <f t="shared" si="610"/>
        <v>0.81976674033403196</v>
      </c>
      <c r="G579" s="304">
        <f t="shared" si="610"/>
        <v>0.98490728076581469</v>
      </c>
      <c r="H579" s="304">
        <f t="shared" si="610"/>
        <v>0.79248125036057804</v>
      </c>
      <c r="I579" s="304">
        <f t="shared" si="610"/>
        <v>0.99444887104159241</v>
      </c>
      <c r="J579" s="304">
        <f t="shared" si="610"/>
        <v>1</v>
      </c>
      <c r="K579" s="304">
        <f t="shared" si="610"/>
        <v>0.65779091287319058</v>
      </c>
      <c r="L579" s="304">
        <f t="shared" si="610"/>
        <v>0.99866091691596803</v>
      </c>
      <c r="M579" s="304">
        <f t="shared" si="610"/>
        <v>0.42093689414320429</v>
      </c>
      <c r="N579" s="304">
        <f t="shared" si="610"/>
        <v>0.786247462655281</v>
      </c>
      <c r="O579" s="304">
        <f t="shared" si="610"/>
        <v>8.2413412669560066E-2</v>
      </c>
      <c r="P579" s="304">
        <f t="shared" si="610"/>
        <v>0.55686319421904462</v>
      </c>
      <c r="Q579" s="304" t="str">
        <f t="shared" si="610"/>
        <v>-</v>
      </c>
      <c r="R579" s="304" t="str">
        <f t="shared" si="610"/>
        <v>-</v>
      </c>
      <c r="S579" s="304">
        <f t="shared" si="610"/>
        <v>0</v>
      </c>
      <c r="T579" s="304">
        <f t="shared" si="610"/>
        <v>0.59165255500862046</v>
      </c>
      <c r="U579" s="304">
        <f t="shared" si="610"/>
        <v>0.50873227302208412</v>
      </c>
      <c r="V579" s="304">
        <f t="shared" si="610"/>
        <v>0.91913724188690582</v>
      </c>
      <c r="W579" s="304">
        <f t="shared" si="610"/>
        <v>0.3489145257639093</v>
      </c>
      <c r="X579" s="304" t="str">
        <f t="shared" si="610"/>
        <v>-</v>
      </c>
      <c r="Y579" s="304">
        <f t="shared" si="610"/>
        <v>1</v>
      </c>
      <c r="Z579" s="304">
        <f t="shared" si="610"/>
        <v>0.79899301492748975</v>
      </c>
      <c r="AA579" s="304">
        <f t="shared" si="610"/>
        <v>0.65913097340730431</v>
      </c>
      <c r="AB579" s="304">
        <f t="shared" si="610"/>
        <v>0.27917670243047965</v>
      </c>
      <c r="AC579" s="304">
        <f t="shared" si="610"/>
        <v>0.85847105288694725</v>
      </c>
      <c r="AD579" s="304">
        <f t="shared" si="610"/>
        <v>0.81841531899349207</v>
      </c>
      <c r="AE579" s="304">
        <f t="shared" si="610"/>
        <v>0.85045254445360241</v>
      </c>
      <c r="AF579" s="304">
        <f t="shared" si="610"/>
        <v>1</v>
      </c>
      <c r="AG579" s="304">
        <f t="shared" si="610"/>
        <v>0.34911306187901914</v>
      </c>
      <c r="AH579" s="304" t="str">
        <f t="shared" si="610"/>
        <v>-</v>
      </c>
      <c r="AI579" s="304">
        <f t="shared" si="610"/>
        <v>0.23237645769045412</v>
      </c>
      <c r="AJ579" s="304">
        <f t="shared" si="610"/>
        <v>0.64760372227319007</v>
      </c>
      <c r="AK579" s="304">
        <f t="shared" si="610"/>
        <v>0.81777687791050813</v>
      </c>
      <c r="AL579" s="304">
        <f t="shared" si="610"/>
        <v>0.80010020040080165</v>
      </c>
      <c r="AM579" s="304">
        <f t="shared" si="610"/>
        <v>1</v>
      </c>
      <c r="AN579" s="304">
        <f t="shared" si="610"/>
        <v>0.90638737910638612</v>
      </c>
      <c r="AO579" s="304">
        <f t="shared" si="610"/>
        <v>0.16900966325740049</v>
      </c>
      <c r="AP579" s="304">
        <f t="shared" si="610"/>
        <v>0.49281544678940298</v>
      </c>
      <c r="AQ579" s="304">
        <f t="shared" si="610"/>
        <v>0.96593744536687021</v>
      </c>
      <c r="AR579" s="304">
        <f t="shared" si="610"/>
        <v>0.74999999999999922</v>
      </c>
      <c r="AS579" s="304">
        <f t="shared" si="610"/>
        <v>0</v>
      </c>
      <c r="AT579" s="304">
        <f t="shared" si="610"/>
        <v>0.5676778683726772</v>
      </c>
    </row>
    <row r="580" spans="1:46" ht="15" thickBot="1">
      <c r="A580" s="329" t="str">
        <f t="shared" ref="A580:B580" si="611">A362</f>
        <v>Nova Gorica</v>
      </c>
      <c r="B580" s="330">
        <f t="shared" si="611"/>
        <v>84</v>
      </c>
      <c r="C580" s="303">
        <f>IFERROR(IF('Data &amp; Normalization'!C362="-","-",IF(C$9=1,IF('Data &amp; Normalization'!C362&lt;C$10,0,IF('Data &amp; Normalization'!C362&gt;C$11,1,('Data &amp; Normalization'!C362-C$10)/(C$11-C$10))),IF('Data &amp; Normalization'!C362&lt;C$10,1,IF('Data &amp; Normalization'!C362&gt;C$11,0,IFERROR(1-('Data &amp; Normalization'!C362-C$10)/(C$11-C$10),"-"))))),"-")</f>
        <v>0.60181918151657032</v>
      </c>
      <c r="D580" s="304">
        <f t="shared" ref="D580:AT580" si="612">IFERROR(IF(D362="-","-",IF(D$9=1,IF(D362&lt;D$10,0,IF(D362&gt;D$11,1,(D362-D$10)/(D$11-D$10))),IF(D362&lt;D$10,1,IF(D362&gt;D$11,0,IFERROR(1-(D362-D$10)/(D$11-D$10),"-"))))),"-")</f>
        <v>0.57913741730215629</v>
      </c>
      <c r="E580" s="304">
        <f t="shared" si="612"/>
        <v>0.52215849843587059</v>
      </c>
      <c r="F580" s="304">
        <f t="shared" si="612"/>
        <v>0.93583155834150189</v>
      </c>
      <c r="G580" s="304">
        <f t="shared" si="612"/>
        <v>0.86309837493492736</v>
      </c>
      <c r="H580" s="304">
        <f t="shared" si="612"/>
        <v>0.5</v>
      </c>
      <c r="I580" s="304">
        <f t="shared" si="612"/>
        <v>0.92508815146474188</v>
      </c>
      <c r="J580" s="304">
        <f t="shared" si="612"/>
        <v>0.9196792260957124</v>
      </c>
      <c r="K580" s="304">
        <f t="shared" si="612"/>
        <v>0.43572627536015057</v>
      </c>
      <c r="L580" s="304">
        <f t="shared" si="612"/>
        <v>0.90706196316397725</v>
      </c>
      <c r="M580" s="304">
        <f t="shared" si="612"/>
        <v>0.78975241633414472</v>
      </c>
      <c r="N580" s="304">
        <f t="shared" si="612"/>
        <v>1</v>
      </c>
      <c r="O580" s="304">
        <f t="shared" si="612"/>
        <v>0.14127246278956349</v>
      </c>
      <c r="P580" s="304">
        <f t="shared" si="612"/>
        <v>0.52263681439182619</v>
      </c>
      <c r="Q580" s="304" t="str">
        <f t="shared" si="612"/>
        <v>-</v>
      </c>
      <c r="R580" s="304" t="str">
        <f t="shared" si="612"/>
        <v>-</v>
      </c>
      <c r="S580" s="304">
        <f t="shared" si="612"/>
        <v>0.58979497317049445</v>
      </c>
      <c r="T580" s="304">
        <f t="shared" si="612"/>
        <v>0.48224887317516885</v>
      </c>
      <c r="U580" s="304">
        <f t="shared" si="612"/>
        <v>0.79120739295011211</v>
      </c>
      <c r="V580" s="304">
        <f t="shared" si="612"/>
        <v>0.92406553710636208</v>
      </c>
      <c r="W580" s="304">
        <f t="shared" si="612"/>
        <v>0.59739460023219226</v>
      </c>
      <c r="X580" s="304" t="str">
        <f t="shared" si="612"/>
        <v>-</v>
      </c>
      <c r="Y580" s="304">
        <f t="shared" si="612"/>
        <v>0.46698400200422285</v>
      </c>
      <c r="Z580" s="304">
        <f t="shared" si="612"/>
        <v>0.46924086090132244</v>
      </c>
      <c r="AA580" s="304">
        <f t="shared" si="612"/>
        <v>0.97692700566653523</v>
      </c>
      <c r="AB580" s="304">
        <f t="shared" si="612"/>
        <v>0.27917670243047965</v>
      </c>
      <c r="AC580" s="304">
        <f t="shared" si="612"/>
        <v>0.38365869158007176</v>
      </c>
      <c r="AD580" s="304">
        <f t="shared" si="612"/>
        <v>0.67506409975220039</v>
      </c>
      <c r="AE580" s="304">
        <f t="shared" si="612"/>
        <v>0.42661519960155919</v>
      </c>
      <c r="AF580" s="304">
        <f t="shared" si="612"/>
        <v>0.62352941176470578</v>
      </c>
      <c r="AG580" s="304">
        <f t="shared" si="612"/>
        <v>0.24082891104167692</v>
      </c>
      <c r="AH580" s="304" t="str">
        <f t="shared" si="612"/>
        <v>-</v>
      </c>
      <c r="AI580" s="304">
        <f t="shared" si="612"/>
        <v>0.65133596722479803</v>
      </c>
      <c r="AJ580" s="304">
        <f t="shared" si="612"/>
        <v>0.58599567421813592</v>
      </c>
      <c r="AK580" s="304">
        <f t="shared" si="612"/>
        <v>0.76901532024026442</v>
      </c>
      <c r="AL580" s="304">
        <f t="shared" si="612"/>
        <v>7.0516032064128042E-2</v>
      </c>
      <c r="AM580" s="304">
        <f t="shared" si="612"/>
        <v>0.62500000000000011</v>
      </c>
      <c r="AN580" s="304">
        <f t="shared" si="612"/>
        <v>0.43979797777955393</v>
      </c>
      <c r="AO580" s="304">
        <f t="shared" si="612"/>
        <v>0.26563243577999562</v>
      </c>
      <c r="AP580" s="304">
        <f t="shared" si="612"/>
        <v>0.73144524985566772</v>
      </c>
      <c r="AQ580" s="304">
        <f t="shared" si="612"/>
        <v>0.62599936047212379</v>
      </c>
      <c r="AR580" s="304">
        <f t="shared" si="612"/>
        <v>3.571428571428651E-2</v>
      </c>
      <c r="AS580" s="304">
        <f t="shared" si="612"/>
        <v>0.40964462978867555</v>
      </c>
      <c r="AT580" s="304">
        <f t="shared" si="612"/>
        <v>0.87327647360447336</v>
      </c>
    </row>
    <row r="581" spans="1:46" ht="15" thickBot="1">
      <c r="A581" s="329" t="str">
        <f t="shared" ref="A581:B581" si="613">A363</f>
        <v>Novo mesto</v>
      </c>
      <c r="B581" s="330">
        <f t="shared" si="613"/>
        <v>85</v>
      </c>
      <c r="C581" s="303">
        <f>IFERROR(IF('Data &amp; Normalization'!C363="-","-",IF(C$9=1,IF('Data &amp; Normalization'!C363&lt;C$10,0,IF('Data &amp; Normalization'!C363&gt;C$11,1,('Data &amp; Normalization'!C363-C$10)/(C$11-C$10))),IF('Data &amp; Normalization'!C363&lt;C$10,1,IF('Data &amp; Normalization'!C363&gt;C$11,0,IFERROR(1-('Data &amp; Normalization'!C363-C$10)/(C$11-C$10),"-"))))),"-")</f>
        <v>0.77744371217808483</v>
      </c>
      <c r="D581" s="304">
        <f t="shared" ref="D581:AT581" si="614">IFERROR(IF(D363="-","-",IF(D$9=1,IF(D363&lt;D$10,0,IF(D363&gt;D$11,1,(D363-D$10)/(D$11-D$10))),IF(D363&lt;D$10,1,IF(D363&gt;D$11,0,IFERROR(1-(D363-D$10)/(D$11-D$10),"-"))))),"-")</f>
        <v>0.33167516792081192</v>
      </c>
      <c r="E581" s="304">
        <f t="shared" si="614"/>
        <v>0.88451511991657961</v>
      </c>
      <c r="F581" s="304">
        <f t="shared" si="614"/>
        <v>0.6815629989841353</v>
      </c>
      <c r="G581" s="304">
        <f t="shared" si="614"/>
        <v>0.80619587988575669</v>
      </c>
      <c r="H581" s="304">
        <f t="shared" si="614"/>
        <v>1</v>
      </c>
      <c r="I581" s="304">
        <f t="shared" si="614"/>
        <v>0.87131137668048986</v>
      </c>
      <c r="J581" s="304">
        <f t="shared" si="614"/>
        <v>0.88633225461971998</v>
      </c>
      <c r="K581" s="304">
        <f t="shared" si="614"/>
        <v>0.73577484879724386</v>
      </c>
      <c r="L581" s="304">
        <f t="shared" si="614"/>
        <v>0.9603568543285198</v>
      </c>
      <c r="M581" s="304">
        <f t="shared" si="614"/>
        <v>0.93867391072775674</v>
      </c>
      <c r="N581" s="304">
        <f t="shared" si="614"/>
        <v>0.83492533926511125</v>
      </c>
      <c r="O581" s="304">
        <f t="shared" si="614"/>
        <v>1</v>
      </c>
      <c r="P581" s="304">
        <f t="shared" si="614"/>
        <v>0.84070438356825961</v>
      </c>
      <c r="Q581" s="304" t="str">
        <f t="shared" si="614"/>
        <v>-</v>
      </c>
      <c r="R581" s="304" t="str">
        <f t="shared" si="614"/>
        <v>-</v>
      </c>
      <c r="S581" s="304">
        <f t="shared" si="614"/>
        <v>7.7073044721465589E-2</v>
      </c>
      <c r="T581" s="304">
        <f t="shared" si="614"/>
        <v>0.72601824578379037</v>
      </c>
      <c r="U581" s="304">
        <f t="shared" si="614"/>
        <v>0.7481335680496326</v>
      </c>
      <c r="V581" s="304">
        <f t="shared" si="614"/>
        <v>0.35330888063619137</v>
      </c>
      <c r="W581" s="304">
        <f t="shared" si="614"/>
        <v>0.66517973491777016</v>
      </c>
      <c r="X581" s="304" t="str">
        <f t="shared" si="614"/>
        <v>-</v>
      </c>
      <c r="Y581" s="304">
        <f t="shared" si="614"/>
        <v>0.90715686827590913</v>
      </c>
      <c r="Z581" s="304">
        <f t="shared" si="614"/>
        <v>0.92663901003439342</v>
      </c>
      <c r="AA581" s="304">
        <f t="shared" si="614"/>
        <v>0.7626941742743919</v>
      </c>
      <c r="AB581" s="304">
        <f t="shared" si="614"/>
        <v>0.32844317932997591</v>
      </c>
      <c r="AC581" s="304">
        <f t="shared" si="614"/>
        <v>0.63174916716989926</v>
      </c>
      <c r="AD581" s="304">
        <f t="shared" si="614"/>
        <v>0.62725616104344906</v>
      </c>
      <c r="AE581" s="304">
        <f t="shared" si="614"/>
        <v>0.710212176474603</v>
      </c>
      <c r="AF581" s="304">
        <f t="shared" si="614"/>
        <v>0.7411764705882351</v>
      </c>
      <c r="AG581" s="304">
        <f t="shared" si="614"/>
        <v>0.39870885615566465</v>
      </c>
      <c r="AH581" s="304" t="str">
        <f t="shared" si="614"/>
        <v>-</v>
      </c>
      <c r="AI581" s="304">
        <f t="shared" si="614"/>
        <v>1</v>
      </c>
      <c r="AJ581" s="304">
        <f t="shared" si="614"/>
        <v>0.31778655354821855</v>
      </c>
      <c r="AK581" s="304">
        <f t="shared" si="614"/>
        <v>0.78048862792738061</v>
      </c>
      <c r="AL581" s="304">
        <f t="shared" si="614"/>
        <v>0.44626753507014005</v>
      </c>
      <c r="AM581" s="304">
        <f t="shared" si="614"/>
        <v>1</v>
      </c>
      <c r="AN581" s="304">
        <f t="shared" si="614"/>
        <v>0.8374480457197665</v>
      </c>
      <c r="AO581" s="304">
        <f t="shared" si="614"/>
        <v>0.24199749691385825</v>
      </c>
      <c r="AP581" s="304">
        <f t="shared" si="614"/>
        <v>0.34495477580345135</v>
      </c>
      <c r="AQ581" s="304">
        <f t="shared" si="614"/>
        <v>0.35394490569104631</v>
      </c>
      <c r="AR581" s="304">
        <f t="shared" si="614"/>
        <v>0.35714285714285715</v>
      </c>
      <c r="AS581" s="304">
        <f t="shared" si="614"/>
        <v>0.48573799307904675</v>
      </c>
      <c r="AT581" s="304">
        <f t="shared" si="614"/>
        <v>0.80963139172565834</v>
      </c>
    </row>
    <row r="582" spans="1:46" ht="15" thickBot="1">
      <c r="A582" s="329" t="str">
        <f t="shared" ref="A582:B582" si="615">A364</f>
        <v>Odranci</v>
      </c>
      <c r="B582" s="330">
        <f t="shared" si="615"/>
        <v>86</v>
      </c>
      <c r="C582" s="303">
        <f>IFERROR(IF('Data &amp; Normalization'!C364="-","-",IF(C$9=1,IF('Data &amp; Normalization'!C364&lt;C$10,0,IF('Data &amp; Normalization'!C364&gt;C$11,1,('Data &amp; Normalization'!C364-C$10)/(C$11-C$10))),IF('Data &amp; Normalization'!C364&lt;C$10,1,IF('Data &amp; Normalization'!C364&gt;C$11,0,IFERROR(1-('Data &amp; Normalization'!C364-C$10)/(C$11-C$10),"-"))))),"-")</f>
        <v>0.85042408672413716</v>
      </c>
      <c r="D582" s="304">
        <f t="shared" ref="D582:AT582" si="616">IFERROR(IF(D364="-","-",IF(D$9=1,IF(D364&lt;D$10,0,IF(D364&gt;D$11,1,(D364-D$10)/(D$11-D$10))),IF(D364&lt;D$10,1,IF(D364&gt;D$11,0,IFERROR(1-(D364-D$10)/(D$11-D$10),"-"))))),"-")</f>
        <v>0.42762991768092501</v>
      </c>
      <c r="E582" s="304">
        <f t="shared" si="616"/>
        <v>0.16058394160583939</v>
      </c>
      <c r="F582" s="304">
        <f t="shared" si="616"/>
        <v>0.81050602673961214</v>
      </c>
      <c r="G582" s="304">
        <f t="shared" si="616"/>
        <v>0.87186370728819673</v>
      </c>
      <c r="H582" s="304">
        <f t="shared" si="616"/>
        <v>1</v>
      </c>
      <c r="I582" s="304">
        <f t="shared" si="616"/>
        <v>0.77461315818017895</v>
      </c>
      <c r="J582" s="304">
        <f t="shared" si="616"/>
        <v>0.96028985538579437</v>
      </c>
      <c r="K582" s="304">
        <f t="shared" si="616"/>
        <v>0.869710465423706</v>
      </c>
      <c r="L582" s="304">
        <f t="shared" si="616"/>
        <v>0.96973191661237224</v>
      </c>
      <c r="M582" s="304">
        <f t="shared" si="616"/>
        <v>1</v>
      </c>
      <c r="N582" s="304">
        <f t="shared" si="616"/>
        <v>0.99261214289125621</v>
      </c>
      <c r="O582" s="304">
        <f t="shared" si="616"/>
        <v>0.85337436015504009</v>
      </c>
      <c r="P582" s="304">
        <f t="shared" si="616"/>
        <v>0.71975993255496784</v>
      </c>
      <c r="Q582" s="304" t="str">
        <f t="shared" si="616"/>
        <v>-</v>
      </c>
      <c r="R582" s="304" t="str">
        <f t="shared" si="616"/>
        <v>-</v>
      </c>
      <c r="S582" s="304">
        <f t="shared" si="616"/>
        <v>0.12378100509887199</v>
      </c>
      <c r="T582" s="304">
        <f t="shared" si="616"/>
        <v>0.52957265598866421</v>
      </c>
      <c r="U582" s="304">
        <f t="shared" si="616"/>
        <v>0.58363604941560621</v>
      </c>
      <c r="V582" s="304">
        <f t="shared" si="616"/>
        <v>0.39839313842502333</v>
      </c>
      <c r="W582" s="304">
        <f t="shared" si="616"/>
        <v>0.2957126163547088</v>
      </c>
      <c r="X582" s="304" t="str">
        <f t="shared" si="616"/>
        <v>-</v>
      </c>
      <c r="Y582" s="304">
        <f t="shared" si="616"/>
        <v>0.69229734891337791</v>
      </c>
      <c r="Z582" s="304">
        <f t="shared" si="616"/>
        <v>0.67843846399319208</v>
      </c>
      <c r="AA582" s="304">
        <f t="shared" si="616"/>
        <v>0.81505535540173979</v>
      </c>
      <c r="AB582" s="304">
        <f t="shared" si="616"/>
        <v>0.4652945040507992</v>
      </c>
      <c r="AC582" s="304">
        <f t="shared" si="616"/>
        <v>0.91771179216089838</v>
      </c>
      <c r="AD582" s="304">
        <f t="shared" si="616"/>
        <v>0.64142641696118552</v>
      </c>
      <c r="AE582" s="304">
        <f t="shared" si="616"/>
        <v>0.79913951556871843</v>
      </c>
      <c r="AF582" s="304">
        <f t="shared" si="616"/>
        <v>0.94117647058823528</v>
      </c>
      <c r="AG582" s="304">
        <f t="shared" si="616"/>
        <v>0</v>
      </c>
      <c r="AH582" s="304" t="str">
        <f t="shared" si="616"/>
        <v>-</v>
      </c>
      <c r="AI582" s="304">
        <f t="shared" si="616"/>
        <v>1</v>
      </c>
      <c r="AJ582" s="304">
        <f t="shared" si="616"/>
        <v>0.74197402271962987</v>
      </c>
      <c r="AK582" s="304">
        <f t="shared" si="616"/>
        <v>0.67571033272592285</v>
      </c>
      <c r="AL582" s="304">
        <f t="shared" si="616"/>
        <v>0.55586172344689377</v>
      </c>
      <c r="AM582" s="304">
        <f t="shared" si="616"/>
        <v>1</v>
      </c>
      <c r="AN582" s="304">
        <f t="shared" si="616"/>
        <v>0.73753596834785384</v>
      </c>
      <c r="AO582" s="304">
        <f t="shared" si="616"/>
        <v>8.4964303745202599E-2</v>
      </c>
      <c r="AP582" s="304">
        <f t="shared" si="616"/>
        <v>0.33180447751619763</v>
      </c>
      <c r="AQ582" s="304">
        <f t="shared" si="616"/>
        <v>0.47935777350968756</v>
      </c>
      <c r="AR582" s="304">
        <f t="shared" si="616"/>
        <v>0</v>
      </c>
      <c r="AS582" s="304">
        <f t="shared" si="616"/>
        <v>0.33092604583124552</v>
      </c>
      <c r="AT582" s="304">
        <f t="shared" si="616"/>
        <v>0.62380649033663549</v>
      </c>
    </row>
    <row r="583" spans="1:46" ht="15" thickBot="1">
      <c r="A583" s="329" t="str">
        <f t="shared" ref="A583:B583" si="617">A365</f>
        <v>Oplotnica</v>
      </c>
      <c r="B583" s="330">
        <f t="shared" si="617"/>
        <v>171</v>
      </c>
      <c r="C583" s="303">
        <f>IFERROR(IF('Data &amp; Normalization'!C365="-","-",IF(C$9=1,IF('Data &amp; Normalization'!C365&lt;C$10,0,IF('Data &amp; Normalization'!C365&gt;C$11,1,('Data &amp; Normalization'!C365-C$10)/(C$11-C$10))),IF('Data &amp; Normalization'!C365&lt;C$10,1,IF('Data &amp; Normalization'!C365&gt;C$11,0,IFERROR(1-('Data &amp; Normalization'!C365-C$10)/(C$11-C$10),"-"))))),"-")</f>
        <v>1</v>
      </c>
      <c r="D583" s="304">
        <f t="shared" ref="D583:AT583" si="618">IFERROR(IF(D365="-","-",IF(D$9=1,IF(D365&lt;D$10,0,IF(D365&gt;D$11,1,(D365-D$10)/(D$11-D$10))),IF(D365&lt;D$10,1,IF(D365&gt;D$11,0,IFERROR(1-(D365-D$10)/(D$11-D$10),"-"))))),"-")</f>
        <v>1</v>
      </c>
      <c r="E583" s="304">
        <f t="shared" si="618"/>
        <v>0.59306569343065696</v>
      </c>
      <c r="F583" s="304">
        <f t="shared" si="618"/>
        <v>0</v>
      </c>
      <c r="G583" s="304">
        <f t="shared" si="618"/>
        <v>1</v>
      </c>
      <c r="H583" s="304">
        <f t="shared" si="618"/>
        <v>0.5</v>
      </c>
      <c r="I583" s="304">
        <f t="shared" si="618"/>
        <v>1</v>
      </c>
      <c r="J583" s="304">
        <f t="shared" si="618"/>
        <v>1</v>
      </c>
      <c r="K583" s="304">
        <f t="shared" si="618"/>
        <v>0.58554561086733303</v>
      </c>
      <c r="L583" s="304">
        <f t="shared" si="618"/>
        <v>1</v>
      </c>
      <c r="M583" s="304">
        <f t="shared" si="618"/>
        <v>0.60451127283919137</v>
      </c>
      <c r="N583" s="304">
        <f t="shared" si="618"/>
        <v>1</v>
      </c>
      <c r="O583" s="304">
        <f t="shared" si="618"/>
        <v>0.45936950005364613</v>
      </c>
      <c r="P583" s="304">
        <f t="shared" si="618"/>
        <v>1</v>
      </c>
      <c r="Q583" s="304" t="str">
        <f t="shared" si="618"/>
        <v>-</v>
      </c>
      <c r="R583" s="304" t="str">
        <f t="shared" si="618"/>
        <v>-</v>
      </c>
      <c r="S583" s="304">
        <f t="shared" si="618"/>
        <v>0.18712716423706199</v>
      </c>
      <c r="T583" s="304">
        <f t="shared" si="618"/>
        <v>0.50632891336148145</v>
      </c>
      <c r="U583" s="304">
        <f t="shared" si="618"/>
        <v>0</v>
      </c>
      <c r="V583" s="304">
        <f t="shared" si="618"/>
        <v>0.78326502036995105</v>
      </c>
      <c r="W583" s="304">
        <f t="shared" si="618"/>
        <v>0</v>
      </c>
      <c r="X583" s="304" t="str">
        <f t="shared" si="618"/>
        <v>-</v>
      </c>
      <c r="Y583" s="304">
        <f t="shared" si="618"/>
        <v>0.25064841028017626</v>
      </c>
      <c r="Z583" s="304">
        <f t="shared" si="618"/>
        <v>0.20685742651490957</v>
      </c>
      <c r="AA583" s="304">
        <f t="shared" si="618"/>
        <v>0.96350790159104338</v>
      </c>
      <c r="AB583" s="304">
        <f t="shared" si="618"/>
        <v>0.20253996058681856</v>
      </c>
      <c r="AC583" s="304">
        <f t="shared" si="618"/>
        <v>0.12456062857652112</v>
      </c>
      <c r="AD583" s="304">
        <f t="shared" si="618"/>
        <v>0.402956143967522</v>
      </c>
      <c r="AE583" s="304">
        <f t="shared" si="618"/>
        <v>0.13852127141707446</v>
      </c>
      <c r="AF583" s="304">
        <f t="shared" si="618"/>
        <v>0.30588235294117638</v>
      </c>
      <c r="AG583" s="304">
        <f t="shared" si="618"/>
        <v>0.72025492238258204</v>
      </c>
      <c r="AH583" s="304" t="str">
        <f t="shared" si="618"/>
        <v>-</v>
      </c>
      <c r="AI583" s="304">
        <f t="shared" si="618"/>
        <v>1</v>
      </c>
      <c r="AJ583" s="304">
        <f t="shared" si="618"/>
        <v>0.4030853149305168</v>
      </c>
      <c r="AK583" s="304">
        <f t="shared" si="618"/>
        <v>0.22858878315448439</v>
      </c>
      <c r="AL583" s="304">
        <f t="shared" si="618"/>
        <v>0.22081663326653289</v>
      </c>
      <c r="AM583" s="304">
        <f t="shared" si="618"/>
        <v>0.12500000000000069</v>
      </c>
      <c r="AN583" s="304">
        <f t="shared" si="618"/>
        <v>0.33039425305730963</v>
      </c>
      <c r="AO583" s="304">
        <f t="shared" si="618"/>
        <v>0.16136073875256918</v>
      </c>
      <c r="AP583" s="304">
        <f t="shared" si="618"/>
        <v>0.91907755468599661</v>
      </c>
      <c r="AQ583" s="304">
        <f t="shared" si="618"/>
        <v>0.12590240736988761</v>
      </c>
      <c r="AR583" s="304">
        <f t="shared" si="618"/>
        <v>0.53571428571428648</v>
      </c>
      <c r="AS583" s="304">
        <f t="shared" si="618"/>
        <v>0.19299472092277248</v>
      </c>
      <c r="AT583" s="304">
        <f t="shared" si="618"/>
        <v>0</v>
      </c>
    </row>
    <row r="584" spans="1:46" ht="15" thickBot="1">
      <c r="A584" s="329" t="str">
        <f t="shared" ref="A584:B584" si="619">A366</f>
        <v>Ormož</v>
      </c>
      <c r="B584" s="330">
        <f t="shared" si="619"/>
        <v>87</v>
      </c>
      <c r="C584" s="303">
        <f>IFERROR(IF('Data &amp; Normalization'!C366="-","-",IF(C$9=1,IF('Data &amp; Normalization'!C366&lt;C$10,0,IF('Data &amp; Normalization'!C366&gt;C$11,1,('Data &amp; Normalization'!C366-C$10)/(C$11-C$10))),IF('Data &amp; Normalization'!C366&lt;C$10,1,IF('Data &amp; Normalization'!C366&gt;C$11,0,IFERROR(1-('Data &amp; Normalization'!C366-C$10)/(C$11-C$10),"-"))))),"-")</f>
        <v>0</v>
      </c>
      <c r="D584" s="304">
        <f t="shared" ref="D584:AT584" si="620">IFERROR(IF(D366="-","-",IF(D$9=1,IF(D366&lt;D$10,0,IF(D366&gt;D$11,1,(D366-D$10)/(D$11-D$10))),IF(D366&lt;D$10,1,IF(D366&gt;D$11,0,IFERROR(1-(D366-D$10)/(D$11-D$10),"-"))))),"-")</f>
        <v>0.47813241755466879</v>
      </c>
      <c r="E584" s="304">
        <f t="shared" si="620"/>
        <v>0.86757038581856083</v>
      </c>
      <c r="F584" s="304">
        <f t="shared" si="620"/>
        <v>0.13398312612729615</v>
      </c>
      <c r="G584" s="304">
        <f t="shared" si="620"/>
        <v>0.74405618349441882</v>
      </c>
      <c r="H584" s="304">
        <f t="shared" si="620"/>
        <v>0.5</v>
      </c>
      <c r="I584" s="304">
        <f t="shared" si="620"/>
        <v>0.68989770685571039</v>
      </c>
      <c r="J584" s="304">
        <f t="shared" si="620"/>
        <v>0.46714520021468853</v>
      </c>
      <c r="K584" s="304">
        <f t="shared" si="620"/>
        <v>1.5063914035263906E-2</v>
      </c>
      <c r="L584" s="304">
        <f t="shared" si="620"/>
        <v>0.90861101188772819</v>
      </c>
      <c r="M584" s="304">
        <f t="shared" si="620"/>
        <v>0.25987773247553952</v>
      </c>
      <c r="N584" s="304">
        <f t="shared" si="620"/>
        <v>0.16786427652273242</v>
      </c>
      <c r="O584" s="304">
        <f t="shared" si="620"/>
        <v>0.13249617837117836</v>
      </c>
      <c r="P584" s="304">
        <f t="shared" si="620"/>
        <v>0.55214071902500184</v>
      </c>
      <c r="Q584" s="304" t="str">
        <f t="shared" si="620"/>
        <v>-</v>
      </c>
      <c r="R584" s="304" t="str">
        <f t="shared" si="620"/>
        <v>-</v>
      </c>
      <c r="S584" s="304">
        <f t="shared" si="620"/>
        <v>7.448839176894187E-2</v>
      </c>
      <c r="T584" s="304">
        <f t="shared" si="620"/>
        <v>0.42844987671721518</v>
      </c>
      <c r="U584" s="304">
        <f t="shared" si="620"/>
        <v>0.36384722320422963</v>
      </c>
      <c r="V584" s="304">
        <f t="shared" si="620"/>
        <v>0.68959169593764136</v>
      </c>
      <c r="W584" s="304">
        <f t="shared" si="620"/>
        <v>0.86090556311993505</v>
      </c>
      <c r="X584" s="304" t="str">
        <f t="shared" si="620"/>
        <v>-</v>
      </c>
      <c r="Y584" s="304">
        <f t="shared" si="620"/>
        <v>0.39732551864228793</v>
      </c>
      <c r="Z584" s="304">
        <f t="shared" si="620"/>
        <v>0.46924086090132244</v>
      </c>
      <c r="AA584" s="304">
        <f t="shared" si="620"/>
        <v>0.89696037729064204</v>
      </c>
      <c r="AB584" s="304">
        <f t="shared" si="620"/>
        <v>0.58572366980512369</v>
      </c>
      <c r="AC584" s="304">
        <f t="shared" si="620"/>
        <v>0.40726425682020712</v>
      </c>
      <c r="AD584" s="304">
        <f t="shared" si="620"/>
        <v>0.6931630469109602</v>
      </c>
      <c r="AE584" s="304">
        <f t="shared" si="620"/>
        <v>0.41064953871039039</v>
      </c>
      <c r="AF584" s="304">
        <f t="shared" si="620"/>
        <v>0.14117647058823524</v>
      </c>
      <c r="AG584" s="304">
        <f t="shared" si="620"/>
        <v>0.63346228239845259</v>
      </c>
      <c r="AH584" s="304" t="str">
        <f t="shared" si="620"/>
        <v>-</v>
      </c>
      <c r="AI584" s="304">
        <f t="shared" si="620"/>
        <v>1</v>
      </c>
      <c r="AJ584" s="304">
        <f t="shared" si="620"/>
        <v>0.35674857971613383</v>
      </c>
      <c r="AK584" s="304">
        <f t="shared" si="620"/>
        <v>0.34112843355605027</v>
      </c>
      <c r="AL584" s="304">
        <f t="shared" si="620"/>
        <v>0.30379509018036077</v>
      </c>
      <c r="AM584" s="304">
        <f t="shared" si="620"/>
        <v>0.62500000000000011</v>
      </c>
      <c r="AN584" s="304">
        <f t="shared" si="620"/>
        <v>0.54770302134121984</v>
      </c>
      <c r="AO584" s="304">
        <f t="shared" si="620"/>
        <v>0.2848119757349028</v>
      </c>
      <c r="AP584" s="304">
        <f t="shared" si="620"/>
        <v>0.63329912117518772</v>
      </c>
      <c r="AQ584" s="304">
        <f t="shared" si="620"/>
        <v>0.58543901530990117</v>
      </c>
      <c r="AR584" s="304">
        <f t="shared" si="620"/>
        <v>0</v>
      </c>
      <c r="AS584" s="304">
        <f t="shared" si="620"/>
        <v>0.21960977531926373</v>
      </c>
      <c r="AT584" s="304">
        <f t="shared" si="620"/>
        <v>0.41849384814599788</v>
      </c>
    </row>
    <row r="585" spans="1:46" ht="15" thickBot="1">
      <c r="A585" s="329" t="str">
        <f t="shared" ref="A585:B585" si="621">A367</f>
        <v>Osilnica</v>
      </c>
      <c r="B585" s="330">
        <f t="shared" si="621"/>
        <v>88</v>
      </c>
      <c r="C585" s="303">
        <f>IFERROR(IF('Data &amp; Normalization'!C367="-","-",IF(C$9=1,IF('Data &amp; Normalization'!C367&lt;C$10,0,IF('Data &amp; Normalization'!C367&gt;C$11,1,('Data &amp; Normalization'!C367-C$10)/(C$11-C$10))),IF('Data &amp; Normalization'!C367&lt;C$10,1,IF('Data &amp; Normalization'!C367&gt;C$11,0,IFERROR(1-('Data &amp; Normalization'!C367-C$10)/(C$11-C$10),"-"))))),"-")</f>
        <v>0.82700835955528484</v>
      </c>
      <c r="D585" s="304">
        <f t="shared" ref="D585:AT585" si="622">IFERROR(IF(D367="-","-",IF(D$9=1,IF(D367&lt;D$10,0,IF(D367&gt;D$11,1,(D367-D$10)/(D$11-D$10))),IF(D367&lt;D$10,1,IF(D367&gt;D$11,0,IFERROR(1-(D367-D$10)/(D$11-D$10),"-"))))),"-")</f>
        <v>0.32662491793343751</v>
      </c>
      <c r="E585" s="304">
        <f t="shared" si="622"/>
        <v>0.86757038581856083</v>
      </c>
      <c r="F585" s="304">
        <f t="shared" si="622"/>
        <v>0.57755819044403833</v>
      </c>
      <c r="G585" s="304">
        <f t="shared" si="622"/>
        <v>0.80268363009886567</v>
      </c>
      <c r="H585" s="304">
        <f t="shared" si="622"/>
        <v>0.79248125036057804</v>
      </c>
      <c r="I585" s="304">
        <f t="shared" si="622"/>
        <v>0.59467372468689683</v>
      </c>
      <c r="J585" s="304">
        <f t="shared" si="622"/>
        <v>0.84953905773578431</v>
      </c>
      <c r="K585" s="304">
        <f t="shared" si="622"/>
        <v>0.67705632674141913</v>
      </c>
      <c r="L585" s="304">
        <f t="shared" si="622"/>
        <v>0.59697265166348101</v>
      </c>
      <c r="M585" s="304">
        <f t="shared" si="622"/>
        <v>0.73963255778619408</v>
      </c>
      <c r="N585" s="304">
        <f t="shared" si="622"/>
        <v>0.57848939015332967</v>
      </c>
      <c r="O585" s="304">
        <f t="shared" si="622"/>
        <v>0.37812266166610659</v>
      </c>
      <c r="P585" s="304">
        <f t="shared" si="622"/>
        <v>0.20791204924915091</v>
      </c>
      <c r="Q585" s="304" t="str">
        <f t="shared" si="622"/>
        <v>-</v>
      </c>
      <c r="R585" s="304" t="str">
        <f t="shared" si="622"/>
        <v>-</v>
      </c>
      <c r="S585" s="304">
        <f t="shared" si="622"/>
        <v>0.10281987232811828</v>
      </c>
      <c r="T585" s="304">
        <f t="shared" si="622"/>
        <v>0.5971516598355987</v>
      </c>
      <c r="U585" s="304">
        <f t="shared" si="622"/>
        <v>0.13335046795222125</v>
      </c>
      <c r="V585" s="304">
        <f t="shared" si="622"/>
        <v>0.38192021079118021</v>
      </c>
      <c r="W585" s="304">
        <f t="shared" si="622"/>
        <v>0.28586752422759981</v>
      </c>
      <c r="X585" s="304" t="str">
        <f t="shared" si="622"/>
        <v>-</v>
      </c>
      <c r="Y585" s="304">
        <f t="shared" si="622"/>
        <v>0.41414869952969857</v>
      </c>
      <c r="Z585" s="304">
        <f t="shared" si="622"/>
        <v>0.56142963514519706</v>
      </c>
      <c r="AA585" s="304">
        <f t="shared" si="622"/>
        <v>0.79516131720470984</v>
      </c>
      <c r="AB585" s="304">
        <f t="shared" si="622"/>
        <v>0.645938252682286</v>
      </c>
      <c r="AC585" s="304">
        <f t="shared" si="622"/>
        <v>0.37558941563372583</v>
      </c>
      <c r="AD585" s="304">
        <f t="shared" si="622"/>
        <v>0.37498613847897166</v>
      </c>
      <c r="AE585" s="304">
        <f t="shared" si="622"/>
        <v>0.25192300274671736</v>
      </c>
      <c r="AF585" s="304">
        <f t="shared" si="622"/>
        <v>0.14117647058823524</v>
      </c>
      <c r="AG585" s="304">
        <f t="shared" si="622"/>
        <v>0.61197077154523938</v>
      </c>
      <c r="AH585" s="304" t="str">
        <f t="shared" si="622"/>
        <v>-</v>
      </c>
      <c r="AI585" s="304">
        <f t="shared" si="622"/>
        <v>0.88706303954900312</v>
      </c>
      <c r="AJ585" s="304">
        <f t="shared" si="622"/>
        <v>0.19373704688074078</v>
      </c>
      <c r="AK585" s="304">
        <f t="shared" si="622"/>
        <v>0.741344401700749</v>
      </c>
      <c r="AL585" s="304">
        <f t="shared" si="622"/>
        <v>1.2587675350701599E-2</v>
      </c>
      <c r="AM585" s="304">
        <f t="shared" si="622"/>
        <v>0.62500000000000011</v>
      </c>
      <c r="AN585" s="304">
        <f t="shared" si="622"/>
        <v>6.1131204540004834E-2</v>
      </c>
      <c r="AO585" s="304">
        <f t="shared" si="622"/>
        <v>0.2848119757349028</v>
      </c>
      <c r="AP585" s="304">
        <f t="shared" si="622"/>
        <v>0.64677015844505759</v>
      </c>
      <c r="AQ585" s="304">
        <f t="shared" si="622"/>
        <v>0.55203681438087349</v>
      </c>
      <c r="AR585" s="304">
        <f t="shared" si="622"/>
        <v>0</v>
      </c>
      <c r="AS585" s="304">
        <f t="shared" si="622"/>
        <v>0.79399530621732795</v>
      </c>
      <c r="AT585" s="304">
        <f t="shared" si="622"/>
        <v>0.15598855407280587</v>
      </c>
    </row>
    <row r="586" spans="1:46" ht="15" thickBot="1">
      <c r="A586" s="329" t="str">
        <f t="shared" ref="A586:B586" si="623">A368</f>
        <v>Pesnica</v>
      </c>
      <c r="B586" s="330">
        <f t="shared" si="623"/>
        <v>89</v>
      </c>
      <c r="C586" s="303">
        <f>IFERROR(IF('Data &amp; Normalization'!C368="-","-",IF(C$9=1,IF('Data &amp; Normalization'!C368&lt;C$10,0,IF('Data &amp; Normalization'!C368&gt;C$11,1,('Data &amp; Normalization'!C368-C$10)/(C$11-C$10))),IF('Data &amp; Normalization'!C368&lt;C$10,1,IF('Data &amp; Normalization'!C368&gt;C$11,0,IFERROR(1-('Data &amp; Normalization'!C368-C$10)/(C$11-C$10),"-"))))),"-")</f>
        <v>1</v>
      </c>
      <c r="D586" s="304">
        <f t="shared" ref="D586:AT586" si="624">IFERROR(IF(D368="-","-",IF(D$9=1,IF(D368&lt;D$10,0,IF(D368&gt;D$11,1,(D368-D$10)/(D$11-D$10))),IF(D368&lt;D$10,1,IF(D368&gt;D$11,0,IFERROR(1-(D368-D$10)/(D$11-D$10),"-"))))),"-")</f>
        <v>0.21551941821120144</v>
      </c>
      <c r="E586" s="304">
        <f t="shared" si="624"/>
        <v>0.16058394160583939</v>
      </c>
      <c r="F586" s="304">
        <f t="shared" si="624"/>
        <v>0</v>
      </c>
      <c r="G586" s="304">
        <f t="shared" si="624"/>
        <v>0</v>
      </c>
      <c r="H586" s="304">
        <f t="shared" si="624"/>
        <v>0</v>
      </c>
      <c r="I586" s="304">
        <f t="shared" si="624"/>
        <v>0</v>
      </c>
      <c r="J586" s="304">
        <f t="shared" si="624"/>
        <v>0</v>
      </c>
      <c r="K586" s="304">
        <f t="shared" si="624"/>
        <v>0</v>
      </c>
      <c r="L586" s="304">
        <f t="shared" si="624"/>
        <v>0</v>
      </c>
      <c r="M586" s="304">
        <f t="shared" si="624"/>
        <v>0.32643411346175377</v>
      </c>
      <c r="N586" s="304">
        <f t="shared" si="624"/>
        <v>0.16786427652273242</v>
      </c>
      <c r="O586" s="304">
        <f t="shared" si="624"/>
        <v>0</v>
      </c>
      <c r="P586" s="304">
        <f t="shared" si="624"/>
        <v>0.32037717972670876</v>
      </c>
      <c r="Q586" s="304" t="str">
        <f t="shared" si="624"/>
        <v>-</v>
      </c>
      <c r="R586" s="304" t="str">
        <f t="shared" si="624"/>
        <v>-</v>
      </c>
      <c r="S586" s="304">
        <f t="shared" si="624"/>
        <v>0</v>
      </c>
      <c r="T586" s="304">
        <f t="shared" si="624"/>
        <v>0.49885419798167224</v>
      </c>
      <c r="U586" s="304">
        <f t="shared" si="624"/>
        <v>1</v>
      </c>
      <c r="V586" s="304">
        <f t="shared" si="624"/>
        <v>0.67613929274241058</v>
      </c>
      <c r="W586" s="304">
        <f t="shared" si="624"/>
        <v>0.99908069198645166</v>
      </c>
      <c r="X586" s="304" t="str">
        <f t="shared" si="624"/>
        <v>-</v>
      </c>
      <c r="Y586" s="304">
        <f t="shared" si="624"/>
        <v>0.38264567570447527</v>
      </c>
      <c r="Z586" s="304">
        <f t="shared" si="624"/>
        <v>0.8521788462220331</v>
      </c>
      <c r="AA586" s="304">
        <f t="shared" si="624"/>
        <v>1</v>
      </c>
      <c r="AB586" s="304">
        <f t="shared" si="624"/>
        <v>0.74447120648127885</v>
      </c>
      <c r="AC586" s="304">
        <f t="shared" si="624"/>
        <v>2.9765851251775358E-3</v>
      </c>
      <c r="AD586" s="304">
        <f t="shared" si="624"/>
        <v>0</v>
      </c>
      <c r="AE586" s="304">
        <f t="shared" si="624"/>
        <v>0</v>
      </c>
      <c r="AF586" s="304">
        <f t="shared" si="624"/>
        <v>0.94117647058823528</v>
      </c>
      <c r="AG586" s="304">
        <f t="shared" si="624"/>
        <v>0.98393922862007965</v>
      </c>
      <c r="AH586" s="304" t="str">
        <f t="shared" si="624"/>
        <v>-</v>
      </c>
      <c r="AI586" s="304">
        <f t="shared" si="624"/>
        <v>0.7810657224065306</v>
      </c>
      <c r="AJ586" s="304">
        <f t="shared" si="624"/>
        <v>0</v>
      </c>
      <c r="AK586" s="304">
        <f t="shared" si="624"/>
        <v>1</v>
      </c>
      <c r="AL586" s="304">
        <f t="shared" si="624"/>
        <v>0.26152304609218446</v>
      </c>
      <c r="AM586" s="304">
        <f t="shared" si="624"/>
        <v>1</v>
      </c>
      <c r="AN586" s="304">
        <f t="shared" si="624"/>
        <v>7.8615818080089633E-2</v>
      </c>
      <c r="AO586" s="304">
        <f t="shared" si="624"/>
        <v>8.4964303745202599E-2</v>
      </c>
      <c r="AP586" s="304">
        <f t="shared" si="624"/>
        <v>0.14385143370325232</v>
      </c>
      <c r="AQ586" s="304">
        <f t="shared" si="624"/>
        <v>0</v>
      </c>
      <c r="AR586" s="304">
        <f t="shared" si="624"/>
        <v>0</v>
      </c>
      <c r="AS586" s="304">
        <f t="shared" si="624"/>
        <v>0.90645072446392561</v>
      </c>
      <c r="AT586" s="304">
        <f t="shared" si="624"/>
        <v>1</v>
      </c>
    </row>
    <row r="587" spans="1:46" ht="15" thickBot="1">
      <c r="A587" s="329" t="str">
        <f t="shared" ref="A587:B587" si="625">A369</f>
        <v>Piran/Pirano</v>
      </c>
      <c r="B587" s="330">
        <f t="shared" si="625"/>
        <v>90</v>
      </c>
      <c r="C587" s="303">
        <f>IFERROR(IF('Data &amp; Normalization'!C369="-","-",IF(C$9=1,IF('Data &amp; Normalization'!C369&lt;C$10,0,IF('Data &amp; Normalization'!C369&gt;C$11,1,('Data &amp; Normalization'!C369-C$10)/(C$11-C$10))),IF('Data &amp; Normalization'!C369&lt;C$10,1,IF('Data &amp; Normalization'!C369&gt;C$11,0,IFERROR(1-('Data &amp; Normalization'!C369-C$10)/(C$11-C$10),"-"))))),"-")</f>
        <v>0.63148296308598018</v>
      </c>
      <c r="D587" s="304">
        <f t="shared" ref="D587:AT587" si="626">IFERROR(IF(D369="-","-",IF(D$9=1,IF(D369&lt;D$10,0,IF(D369&gt;D$11,1,(D369-D$10)/(D$11-D$10))),IF(D369&lt;D$10,1,IF(D369&gt;D$11,0,IFERROR(1-(D369-D$10)/(D$11-D$10),"-"))))),"-")</f>
        <v>0.65741629210645935</v>
      </c>
      <c r="E587" s="304">
        <f t="shared" si="626"/>
        <v>0.86757038581856083</v>
      </c>
      <c r="F587" s="304">
        <f t="shared" si="626"/>
        <v>0.16311573814216596</v>
      </c>
      <c r="G587" s="304">
        <f t="shared" si="626"/>
        <v>0.88618265302791721</v>
      </c>
      <c r="H587" s="304">
        <f t="shared" si="626"/>
        <v>0.5</v>
      </c>
      <c r="I587" s="304">
        <f t="shared" si="626"/>
        <v>0.68600140604617965</v>
      </c>
      <c r="J587" s="304">
        <f t="shared" si="626"/>
        <v>0.81350506615567464</v>
      </c>
      <c r="K587" s="304">
        <f t="shared" si="626"/>
        <v>9.6429544946825416E-2</v>
      </c>
      <c r="L587" s="304">
        <f t="shared" si="626"/>
        <v>0.86541795083954332</v>
      </c>
      <c r="M587" s="304">
        <f t="shared" si="626"/>
        <v>0.23250257859235679</v>
      </c>
      <c r="N587" s="304">
        <f t="shared" si="626"/>
        <v>0.46427090841272839</v>
      </c>
      <c r="O587" s="304">
        <f t="shared" si="626"/>
        <v>0.23253042033142335</v>
      </c>
      <c r="P587" s="304">
        <f t="shared" si="626"/>
        <v>0.34882310438090885</v>
      </c>
      <c r="Q587" s="304" t="str">
        <f t="shared" si="626"/>
        <v>-</v>
      </c>
      <c r="R587" s="304" t="str">
        <f t="shared" si="626"/>
        <v>-</v>
      </c>
      <c r="S587" s="304">
        <f t="shared" si="626"/>
        <v>0.16719405326398365</v>
      </c>
      <c r="T587" s="304">
        <f t="shared" si="626"/>
        <v>0.4086233589241472</v>
      </c>
      <c r="U587" s="304">
        <f t="shared" si="626"/>
        <v>0</v>
      </c>
      <c r="V587" s="304">
        <f t="shared" si="626"/>
        <v>7.7836159686015538E-2</v>
      </c>
      <c r="W587" s="304">
        <f t="shared" si="626"/>
        <v>0.28892054356159275</v>
      </c>
      <c r="X587" s="304" t="str">
        <f t="shared" si="626"/>
        <v>-</v>
      </c>
      <c r="Y587" s="304">
        <f t="shared" si="626"/>
        <v>0.32273331396241089</v>
      </c>
      <c r="Z587" s="304">
        <f t="shared" si="626"/>
        <v>0.19622026025600114</v>
      </c>
      <c r="AA587" s="304">
        <f t="shared" si="626"/>
        <v>0.43679029533652203</v>
      </c>
      <c r="AB587" s="304">
        <f t="shared" si="626"/>
        <v>0.84300416028027159</v>
      </c>
      <c r="AC587" s="304">
        <f t="shared" si="626"/>
        <v>0.29832251355103906</v>
      </c>
      <c r="AD587" s="304">
        <f t="shared" si="626"/>
        <v>0.4199308294223395</v>
      </c>
      <c r="AE587" s="304">
        <f t="shared" si="626"/>
        <v>0.28294316406573145</v>
      </c>
      <c r="AF587" s="304">
        <f t="shared" si="626"/>
        <v>0.14117647058823524</v>
      </c>
      <c r="AG587" s="304">
        <f t="shared" si="626"/>
        <v>0.74091983666451755</v>
      </c>
      <c r="AH587" s="304" t="str">
        <f t="shared" si="626"/>
        <v>-</v>
      </c>
      <c r="AI587" s="304">
        <f t="shared" si="626"/>
        <v>0.93502936162996009</v>
      </c>
      <c r="AJ587" s="304">
        <f t="shared" si="626"/>
        <v>0.31505051273871881</v>
      </c>
      <c r="AK587" s="304">
        <f t="shared" si="626"/>
        <v>0.35192684079098313</v>
      </c>
      <c r="AL587" s="304">
        <f t="shared" si="626"/>
        <v>0.67171843687374744</v>
      </c>
      <c r="AM587" s="304">
        <f t="shared" si="626"/>
        <v>0.62500000000000011</v>
      </c>
      <c r="AN587" s="304">
        <f t="shared" si="626"/>
        <v>0.48325973143633616</v>
      </c>
      <c r="AO587" s="304">
        <f t="shared" si="626"/>
        <v>0.2848119757349028</v>
      </c>
      <c r="AP587" s="304">
        <f t="shared" si="626"/>
        <v>0.77570722945666826</v>
      </c>
      <c r="AQ587" s="304">
        <f t="shared" si="626"/>
        <v>0.25122137756280594</v>
      </c>
      <c r="AR587" s="304">
        <f t="shared" si="626"/>
        <v>0</v>
      </c>
      <c r="AS587" s="304">
        <f t="shared" si="626"/>
        <v>0.25735400727329638</v>
      </c>
      <c r="AT587" s="304">
        <f t="shared" si="626"/>
        <v>8.3094216513396942E-4</v>
      </c>
    </row>
    <row r="588" spans="1:46" ht="15" thickBot="1">
      <c r="A588" s="329" t="str">
        <f t="shared" ref="A588:B588" si="627">A370</f>
        <v>Pivka</v>
      </c>
      <c r="B588" s="330">
        <f t="shared" si="627"/>
        <v>91</v>
      </c>
      <c r="C588" s="303">
        <f>IFERROR(IF('Data &amp; Normalization'!C370="-","-",IF(C$9=1,IF('Data &amp; Normalization'!C370&lt;C$10,0,IF('Data &amp; Normalization'!C370&gt;C$11,1,('Data &amp; Normalization'!C370-C$10)/(C$11-C$10))),IF('Data &amp; Normalization'!C370&lt;C$10,1,IF('Data &amp; Normalization'!C370&gt;C$11,0,IFERROR(1-('Data &amp; Normalization'!C370-C$10)/(C$11-C$10),"-"))))),"-")</f>
        <v>0.95490782159623444</v>
      </c>
      <c r="D588" s="304">
        <f t="shared" ref="D588:AT588" si="628">IFERROR(IF(D370="-","-",IF(D$9=1,IF(D370&lt;D$10,0,IF(D370&gt;D$11,1,(D370-D$10)/(D$11-D$10))),IF(D370&lt;D$10,1,IF(D370&gt;D$11,0,IFERROR(1-(D370-D$10)/(D$11-D$10),"-"))))),"-")</f>
        <v>0.16249179334377026</v>
      </c>
      <c r="E588" s="304">
        <f t="shared" si="628"/>
        <v>0.98070907194994761</v>
      </c>
      <c r="F588" s="304">
        <f t="shared" si="628"/>
        <v>0.85272415597804108</v>
      </c>
      <c r="G588" s="304">
        <f t="shared" si="628"/>
        <v>0.81509089057838469</v>
      </c>
      <c r="H588" s="304">
        <f t="shared" si="628"/>
        <v>1</v>
      </c>
      <c r="I588" s="304">
        <f t="shared" si="628"/>
        <v>0.93622929811824263</v>
      </c>
      <c r="J588" s="304">
        <f t="shared" si="628"/>
        <v>0.70181262818752888</v>
      </c>
      <c r="K588" s="304">
        <f t="shared" si="628"/>
        <v>0.54957667327292747</v>
      </c>
      <c r="L588" s="304">
        <f t="shared" si="628"/>
        <v>0.95295882438552271</v>
      </c>
      <c r="M588" s="304">
        <f t="shared" si="628"/>
        <v>0.83082360303170044</v>
      </c>
      <c r="N588" s="304">
        <f t="shared" si="628"/>
        <v>0.65242895081097318</v>
      </c>
      <c r="O588" s="304">
        <f t="shared" si="628"/>
        <v>0.92946251972452965</v>
      </c>
      <c r="P588" s="304">
        <f t="shared" si="628"/>
        <v>0.82651144040991564</v>
      </c>
      <c r="Q588" s="304" t="str">
        <f t="shared" si="628"/>
        <v>-</v>
      </c>
      <c r="R588" s="304" t="str">
        <f t="shared" si="628"/>
        <v>-</v>
      </c>
      <c r="S588" s="304">
        <f t="shared" si="628"/>
        <v>0.2956042271138033</v>
      </c>
      <c r="T588" s="304">
        <f t="shared" si="628"/>
        <v>0.63871640244907268</v>
      </c>
      <c r="U588" s="304">
        <f t="shared" si="628"/>
        <v>8.9053683321506899E-2</v>
      </c>
      <c r="V588" s="304">
        <f t="shared" si="628"/>
        <v>0.11601070017795412</v>
      </c>
      <c r="W588" s="304">
        <f t="shared" si="628"/>
        <v>0.47239221348550076</v>
      </c>
      <c r="X588" s="304" t="str">
        <f t="shared" si="628"/>
        <v>-</v>
      </c>
      <c r="Y588" s="304">
        <f t="shared" si="628"/>
        <v>0.89799713156677796</v>
      </c>
      <c r="Z588" s="304">
        <f t="shared" si="628"/>
        <v>0.86990745665354741</v>
      </c>
      <c r="AA588" s="304">
        <f t="shared" si="628"/>
        <v>0.85828021364744456</v>
      </c>
      <c r="AB588" s="304">
        <f t="shared" si="628"/>
        <v>0.7499452594701117</v>
      </c>
      <c r="AC588" s="304">
        <f t="shared" si="628"/>
        <v>0.67763844856945954</v>
      </c>
      <c r="AD588" s="304">
        <f t="shared" si="628"/>
        <v>0.29145646274560899</v>
      </c>
      <c r="AE588" s="304">
        <f t="shared" si="628"/>
        <v>0.68821074055462161</v>
      </c>
      <c r="AF588" s="304">
        <f t="shared" si="628"/>
        <v>0.22352941176470575</v>
      </c>
      <c r="AG588" s="304">
        <f t="shared" si="628"/>
        <v>0.2524012630395609</v>
      </c>
      <c r="AH588" s="304" t="str">
        <f t="shared" si="628"/>
        <v>-</v>
      </c>
      <c r="AI588" s="304">
        <f t="shared" si="628"/>
        <v>0.97974593300800394</v>
      </c>
      <c r="AJ588" s="304">
        <f t="shared" si="628"/>
        <v>0.12048038180292497</v>
      </c>
      <c r="AK588" s="304">
        <f t="shared" si="628"/>
        <v>0.76715934399676033</v>
      </c>
      <c r="AL588" s="304">
        <f t="shared" si="628"/>
        <v>0.50732715430861708</v>
      </c>
      <c r="AM588" s="304">
        <f t="shared" si="628"/>
        <v>0.87500000000000044</v>
      </c>
      <c r="AN588" s="304">
        <f t="shared" si="628"/>
        <v>1</v>
      </c>
      <c r="AO588" s="304">
        <f t="shared" si="628"/>
        <v>0</v>
      </c>
      <c r="AP588" s="304">
        <f t="shared" si="628"/>
        <v>0.29235358265443595</v>
      </c>
      <c r="AQ588" s="304">
        <f t="shared" si="628"/>
        <v>0</v>
      </c>
      <c r="AR588" s="304">
        <f t="shared" si="628"/>
        <v>1</v>
      </c>
      <c r="AS588" s="304">
        <f t="shared" si="628"/>
        <v>0.36683811393682864</v>
      </c>
      <c r="AT588" s="304">
        <f t="shared" si="628"/>
        <v>9.3927878601243589E-2</v>
      </c>
    </row>
    <row r="589" spans="1:46" ht="15" thickBot="1">
      <c r="A589" s="329" t="str">
        <f t="shared" ref="A589:B589" si="629">A371</f>
        <v>Podčetrtek</v>
      </c>
      <c r="B589" s="330">
        <f t="shared" si="629"/>
        <v>92</v>
      </c>
      <c r="C589" s="303">
        <f>IFERROR(IF('Data &amp; Normalization'!C371="-","-",IF(C$9=1,IF('Data &amp; Normalization'!C371&lt;C$10,0,IF('Data &amp; Normalization'!C371&gt;C$11,1,('Data &amp; Normalization'!C371-C$10)/(C$11-C$10))),IF('Data &amp; Normalization'!C371&lt;C$10,1,IF('Data &amp; Normalization'!C371&gt;C$11,0,IFERROR(1-('Data &amp; Normalization'!C371-C$10)/(C$11-C$10),"-"))))),"-")</f>
        <v>0.4681149901388626</v>
      </c>
      <c r="D589" s="304">
        <f t="shared" ref="D589:AT589" si="630">IFERROR(IF(D371="-","-",IF(D$9=1,IF(D371&lt;D$10,0,IF(D371&gt;D$11,1,(D371-D$10)/(D$11-D$10))),IF(D371&lt;D$10,1,IF(D371&gt;D$11,0,IFERROR(1-(D371-D$10)/(D$11-D$10),"-"))))),"-")</f>
        <v>0.59176304227059229</v>
      </c>
      <c r="E589" s="304">
        <f t="shared" si="630"/>
        <v>0</v>
      </c>
      <c r="F589" s="304">
        <f t="shared" si="630"/>
        <v>0</v>
      </c>
      <c r="G589" s="304">
        <f t="shared" si="630"/>
        <v>0.63858585961761105</v>
      </c>
      <c r="H589" s="304">
        <f t="shared" si="630"/>
        <v>0.5</v>
      </c>
      <c r="I589" s="304">
        <f t="shared" si="630"/>
        <v>0.59365118820546858</v>
      </c>
      <c r="J589" s="304">
        <f t="shared" si="630"/>
        <v>0.88329845192071765</v>
      </c>
      <c r="K589" s="304">
        <f t="shared" si="630"/>
        <v>0.57294111136843873</v>
      </c>
      <c r="L589" s="304">
        <f t="shared" si="630"/>
        <v>0.97424224059947917</v>
      </c>
      <c r="M589" s="304">
        <f t="shared" si="630"/>
        <v>0.64341933978713073</v>
      </c>
      <c r="N589" s="304">
        <f t="shared" si="630"/>
        <v>0.58232035520771486</v>
      </c>
      <c r="O589" s="304">
        <f t="shared" si="630"/>
        <v>0.11916144319404467</v>
      </c>
      <c r="P589" s="304">
        <f t="shared" si="630"/>
        <v>0.35434314030482122</v>
      </c>
      <c r="Q589" s="304" t="str">
        <f t="shared" si="630"/>
        <v>-</v>
      </c>
      <c r="R589" s="304" t="str">
        <f t="shared" si="630"/>
        <v>-</v>
      </c>
      <c r="S589" s="304">
        <f t="shared" si="630"/>
        <v>0.29887019883976351</v>
      </c>
      <c r="T589" s="304">
        <f t="shared" si="630"/>
        <v>0.81289985013144272</v>
      </c>
      <c r="U589" s="304">
        <f t="shared" si="630"/>
        <v>0.75626382638386935</v>
      </c>
      <c r="V589" s="304">
        <f t="shared" si="630"/>
        <v>0.34624920469927412</v>
      </c>
      <c r="W589" s="304">
        <f t="shared" si="630"/>
        <v>0.65957929785203184</v>
      </c>
      <c r="X589" s="304" t="str">
        <f t="shared" si="630"/>
        <v>-</v>
      </c>
      <c r="Y589" s="304">
        <f t="shared" si="630"/>
        <v>0.6933285775495055</v>
      </c>
      <c r="Z589" s="304">
        <f t="shared" si="630"/>
        <v>0.61816118852604318</v>
      </c>
      <c r="AA589" s="304">
        <f t="shared" si="630"/>
        <v>0.4127879643231015</v>
      </c>
      <c r="AB589" s="304">
        <f t="shared" si="630"/>
        <v>0.7499452594701117</v>
      </c>
      <c r="AC589" s="304">
        <f t="shared" si="630"/>
        <v>0.55049846746329778</v>
      </c>
      <c r="AD589" s="304">
        <f t="shared" si="630"/>
        <v>0.61321274404012782</v>
      </c>
      <c r="AE589" s="304">
        <f t="shared" si="630"/>
        <v>0.45916500691581574</v>
      </c>
      <c r="AF589" s="304">
        <f t="shared" si="630"/>
        <v>0.61176470588235288</v>
      </c>
      <c r="AG589" s="304">
        <f t="shared" si="630"/>
        <v>0.61114417497396212</v>
      </c>
      <c r="AH589" s="304" t="str">
        <f t="shared" si="630"/>
        <v>-</v>
      </c>
      <c r="AI589" s="304">
        <f t="shared" si="630"/>
        <v>0.88938201502485648</v>
      </c>
      <c r="AJ589" s="304">
        <f t="shared" si="630"/>
        <v>0.56985648311575277</v>
      </c>
      <c r="AK589" s="304">
        <f t="shared" si="630"/>
        <v>0.79128703516231347</v>
      </c>
      <c r="AL589" s="304">
        <f t="shared" si="630"/>
        <v>0.31318887775551085</v>
      </c>
      <c r="AM589" s="304">
        <f t="shared" si="630"/>
        <v>0.62500000000000011</v>
      </c>
      <c r="AN589" s="304">
        <f t="shared" si="630"/>
        <v>0.87291683318679592</v>
      </c>
      <c r="AO589" s="304">
        <f t="shared" si="630"/>
        <v>0.30057516386214062</v>
      </c>
      <c r="AP589" s="304">
        <f t="shared" si="630"/>
        <v>0.16341651164282509</v>
      </c>
      <c r="AQ589" s="304">
        <f t="shared" si="630"/>
        <v>0.42172461351985352</v>
      </c>
      <c r="AR589" s="304">
        <f t="shared" si="630"/>
        <v>1</v>
      </c>
      <c r="AS589" s="304">
        <f t="shared" si="630"/>
        <v>0.95489506777784028</v>
      </c>
      <c r="AT589" s="304">
        <f t="shared" si="630"/>
        <v>0.81568667543768658</v>
      </c>
    </row>
    <row r="590" spans="1:46" ht="15" thickBot="1">
      <c r="A590" s="329" t="str">
        <f t="shared" ref="A590:B590" si="631">A372</f>
        <v>Podlehnik</v>
      </c>
      <c r="B590" s="330">
        <f t="shared" si="631"/>
        <v>172</v>
      </c>
      <c r="C590" s="303">
        <f>IFERROR(IF('Data &amp; Normalization'!C372="-","-",IF(C$9=1,IF('Data &amp; Normalization'!C372&lt;C$10,0,IF('Data &amp; Normalization'!C372&gt;C$11,1,('Data &amp; Normalization'!C372-C$10)/(C$11-C$10))),IF('Data &amp; Normalization'!C372&lt;C$10,1,IF('Data &amp; Normalization'!C372&gt;C$11,0,IFERROR(1-('Data &amp; Normalization'!C372-C$10)/(C$11-C$10),"-"))))),"-")</f>
        <v>0.81697474839052975</v>
      </c>
      <c r="D590" s="304">
        <f t="shared" ref="D590:AT590" si="632">IFERROR(IF(D372="-","-",IF(D$9=1,IF(D372&lt;D$10,0,IF(D372&gt;D$11,1,(D372-D$10)/(D$11-D$10))),IF(D372&lt;D$10,1,IF(D372&gt;D$11,0,IFERROR(1-(D372-D$10)/(D$11-D$10),"-"))))),"-")</f>
        <v>0.45035604262410983</v>
      </c>
      <c r="E590" s="304">
        <f t="shared" si="632"/>
        <v>0.52215849843587059</v>
      </c>
      <c r="F590" s="304">
        <f t="shared" si="632"/>
        <v>0.13491608851545736</v>
      </c>
      <c r="G590" s="304">
        <f t="shared" si="632"/>
        <v>0.35739671414071117</v>
      </c>
      <c r="H590" s="304">
        <f t="shared" si="632"/>
        <v>0.5</v>
      </c>
      <c r="I590" s="304">
        <f t="shared" si="632"/>
        <v>9.3254853978300606E-2</v>
      </c>
      <c r="J590" s="304">
        <f t="shared" si="632"/>
        <v>0.95912889332786866</v>
      </c>
      <c r="K590" s="304">
        <f t="shared" si="632"/>
        <v>0.26756380643587796</v>
      </c>
      <c r="L590" s="304">
        <f t="shared" si="632"/>
        <v>1</v>
      </c>
      <c r="M590" s="304">
        <f t="shared" si="632"/>
        <v>0.64162126680305709</v>
      </c>
      <c r="N590" s="304">
        <f t="shared" si="632"/>
        <v>0.59960364452974546</v>
      </c>
      <c r="O590" s="304">
        <f t="shared" si="632"/>
        <v>0.37657064558744402</v>
      </c>
      <c r="P590" s="304">
        <f t="shared" si="632"/>
        <v>0.24042975632570371</v>
      </c>
      <c r="Q590" s="304" t="str">
        <f t="shared" si="632"/>
        <v>-</v>
      </c>
      <c r="R590" s="304" t="str">
        <f t="shared" si="632"/>
        <v>-</v>
      </c>
      <c r="S590" s="304">
        <f t="shared" si="632"/>
        <v>0</v>
      </c>
      <c r="T590" s="304">
        <f t="shared" si="632"/>
        <v>0.38957085532701385</v>
      </c>
      <c r="U590" s="304">
        <f t="shared" si="632"/>
        <v>0.29232540505064686</v>
      </c>
      <c r="V590" s="304">
        <f t="shared" si="632"/>
        <v>0.2785730956250132</v>
      </c>
      <c r="W590" s="304">
        <f t="shared" si="632"/>
        <v>0.50728632327595224</v>
      </c>
      <c r="X590" s="304" t="str">
        <f t="shared" si="632"/>
        <v>-</v>
      </c>
      <c r="Y590" s="304">
        <f t="shared" si="632"/>
        <v>0.55789388333811529</v>
      </c>
      <c r="Z590" s="304">
        <f t="shared" si="632"/>
        <v>0.42669219586568785</v>
      </c>
      <c r="AA590" s="304">
        <f t="shared" si="632"/>
        <v>0.37702983799996448</v>
      </c>
      <c r="AB590" s="304">
        <f t="shared" si="632"/>
        <v>0.22991022553098317</v>
      </c>
      <c r="AC590" s="304">
        <f t="shared" si="632"/>
        <v>0.30901202288222462</v>
      </c>
      <c r="AD590" s="304">
        <f t="shared" si="632"/>
        <v>0.46225235018900623</v>
      </c>
      <c r="AE590" s="304">
        <f t="shared" si="632"/>
        <v>0.37481772616990472</v>
      </c>
      <c r="AF590" s="304">
        <f t="shared" si="632"/>
        <v>0.62352941176470578</v>
      </c>
      <c r="AG590" s="304">
        <f t="shared" si="632"/>
        <v>0.78555605151349828</v>
      </c>
      <c r="AH590" s="304" t="str">
        <f t="shared" si="632"/>
        <v>-</v>
      </c>
      <c r="AI590" s="304">
        <f t="shared" si="632"/>
        <v>0.77479723833284575</v>
      </c>
      <c r="AJ590" s="304">
        <f t="shared" si="632"/>
        <v>0.47094097272563656</v>
      </c>
      <c r="AK590" s="304">
        <f t="shared" si="632"/>
        <v>0.35074576499966226</v>
      </c>
      <c r="AL590" s="304">
        <f t="shared" si="632"/>
        <v>0.42904559118236463</v>
      </c>
      <c r="AM590" s="304">
        <f t="shared" si="632"/>
        <v>0.62500000000000011</v>
      </c>
      <c r="AN590" s="304">
        <f t="shared" si="632"/>
        <v>0.32040304532011821</v>
      </c>
      <c r="AO590" s="304">
        <f t="shared" si="632"/>
        <v>0.26563243577999562</v>
      </c>
      <c r="AP590" s="304">
        <f t="shared" si="632"/>
        <v>0.37927384694335747</v>
      </c>
      <c r="AQ590" s="304">
        <f t="shared" si="632"/>
        <v>0.26419521860343848</v>
      </c>
      <c r="AR590" s="304">
        <f t="shared" si="632"/>
        <v>3.571428571428651E-2</v>
      </c>
      <c r="AS590" s="304">
        <f t="shared" si="632"/>
        <v>0.65088578401488828</v>
      </c>
      <c r="AT590" s="304">
        <f t="shared" si="632"/>
        <v>0.32120572154412425</v>
      </c>
    </row>
    <row r="591" spans="1:46" ht="15" thickBot="1">
      <c r="A591" s="329" t="str">
        <f t="shared" ref="A591:B591" si="633">A373</f>
        <v>Podvelka</v>
      </c>
      <c r="B591" s="330">
        <f t="shared" si="633"/>
        <v>93</v>
      </c>
      <c r="C591" s="303">
        <f>IFERROR(IF('Data &amp; Normalization'!C373="-","-",IF(C$9=1,IF('Data &amp; Normalization'!C373&lt;C$10,0,IF('Data &amp; Normalization'!C373&gt;C$11,1,('Data &amp; Normalization'!C373-C$10)/(C$11-C$10))),IF('Data &amp; Normalization'!C373&lt;C$10,1,IF('Data &amp; Normalization'!C373&gt;C$11,0,IFERROR(1-('Data &amp; Normalization'!C373-C$10)/(C$11-C$10),"-"))))),"-")</f>
        <v>0.65074167303563291</v>
      </c>
      <c r="D591" s="304">
        <f t="shared" ref="D591:AT591" si="634">IFERROR(IF(D373="-","-",IF(D$9=1,IF(D373&lt;D$10,0,IF(D373&gt;D$11,1,(D373-D$10)/(D$11-D$10))),IF(D373&lt;D$10,1,IF(D373&gt;D$11,0,IFERROR(1-(D373-D$10)/(D$11-D$10),"-"))))),"-")</f>
        <v>8.4591687288519228E-3</v>
      </c>
      <c r="E591" s="304">
        <f t="shared" si="634"/>
        <v>0.86757038581856083</v>
      </c>
      <c r="F591" s="304">
        <f t="shared" si="634"/>
        <v>0</v>
      </c>
      <c r="G591" s="304">
        <f t="shared" si="634"/>
        <v>0.43257986602935583</v>
      </c>
      <c r="H591" s="304">
        <f t="shared" si="634"/>
        <v>0.5</v>
      </c>
      <c r="I591" s="304">
        <f t="shared" si="634"/>
        <v>0.5686718767130402</v>
      </c>
      <c r="J591" s="304">
        <f t="shared" si="634"/>
        <v>0.72645022522743929</v>
      </c>
      <c r="K591" s="304">
        <f t="shared" si="634"/>
        <v>1.5371340852310107E-3</v>
      </c>
      <c r="L591" s="304">
        <f t="shared" si="634"/>
        <v>0</v>
      </c>
      <c r="M591" s="304">
        <f t="shared" si="634"/>
        <v>0.18145707868480934</v>
      </c>
      <c r="N591" s="304">
        <f t="shared" si="634"/>
        <v>0.42494855704476181</v>
      </c>
      <c r="O591" s="304">
        <f t="shared" si="634"/>
        <v>0.20471436349966407</v>
      </c>
      <c r="P591" s="304">
        <f t="shared" si="634"/>
        <v>0.17372540196296846</v>
      </c>
      <c r="Q591" s="304" t="str">
        <f t="shared" si="634"/>
        <v>-</v>
      </c>
      <c r="R591" s="304" t="str">
        <f t="shared" si="634"/>
        <v>-</v>
      </c>
      <c r="S591" s="304">
        <f t="shared" si="634"/>
        <v>0</v>
      </c>
      <c r="T591" s="304">
        <f t="shared" si="634"/>
        <v>0.42112767764358144</v>
      </c>
      <c r="U591" s="304">
        <f t="shared" si="634"/>
        <v>0.54025836430086116</v>
      </c>
      <c r="V591" s="304">
        <f t="shared" si="634"/>
        <v>0</v>
      </c>
      <c r="W591" s="304">
        <f t="shared" si="634"/>
        <v>0.422102351070056</v>
      </c>
      <c r="X591" s="304" t="str">
        <f t="shared" si="634"/>
        <v>-</v>
      </c>
      <c r="Y591" s="304">
        <f t="shared" si="634"/>
        <v>0.42543155401909205</v>
      </c>
      <c r="Z591" s="304">
        <f t="shared" si="634"/>
        <v>0.72453285111512944</v>
      </c>
      <c r="AA591" s="304">
        <f t="shared" si="634"/>
        <v>0.31731361132261582</v>
      </c>
      <c r="AB591" s="304">
        <f t="shared" si="634"/>
        <v>0.98532953798992773</v>
      </c>
      <c r="AC591" s="304">
        <f t="shared" si="634"/>
        <v>0.29510783915948985</v>
      </c>
      <c r="AD591" s="304">
        <f t="shared" si="634"/>
        <v>0.38292271475662221</v>
      </c>
      <c r="AE591" s="304">
        <f t="shared" si="634"/>
        <v>3.1277352365935943E-2</v>
      </c>
      <c r="AF591" s="304">
        <f t="shared" si="634"/>
        <v>0.14117647058823524</v>
      </c>
      <c r="AG591" s="304">
        <f t="shared" si="634"/>
        <v>0.73513366066557562</v>
      </c>
      <c r="AH591" s="304" t="str">
        <f t="shared" si="634"/>
        <v>-</v>
      </c>
      <c r="AI591" s="304">
        <f t="shared" si="634"/>
        <v>0.9847612072703219</v>
      </c>
      <c r="AJ591" s="304">
        <f t="shared" si="634"/>
        <v>0.13483194335022486</v>
      </c>
      <c r="AK591" s="304">
        <f t="shared" si="634"/>
        <v>0</v>
      </c>
      <c r="AL591" s="304">
        <f t="shared" si="634"/>
        <v>0.33510771543086171</v>
      </c>
      <c r="AM591" s="304">
        <f t="shared" si="634"/>
        <v>0.62500000000000011</v>
      </c>
      <c r="AN591" s="304">
        <f t="shared" si="634"/>
        <v>7.0123291503476959E-2</v>
      </c>
      <c r="AO591" s="304">
        <f t="shared" si="634"/>
        <v>0.2848119757349028</v>
      </c>
      <c r="AP591" s="304">
        <f t="shared" si="634"/>
        <v>0.37767015203027782</v>
      </c>
      <c r="AQ591" s="304">
        <f t="shared" si="634"/>
        <v>0.14864041866397895</v>
      </c>
      <c r="AR591" s="304">
        <f t="shared" si="634"/>
        <v>0</v>
      </c>
      <c r="AS591" s="304">
        <f t="shared" si="634"/>
        <v>0.47898530256116068</v>
      </c>
      <c r="AT591" s="304">
        <f t="shared" si="634"/>
        <v>0.51392418917398053</v>
      </c>
    </row>
    <row r="592" spans="1:46" ht="15" thickBot="1">
      <c r="A592" s="329" t="str">
        <f t="shared" ref="A592:B592" si="635">A374</f>
        <v>Poljčane</v>
      </c>
      <c r="B592" s="330">
        <f t="shared" si="635"/>
        <v>200</v>
      </c>
      <c r="C592" s="303">
        <f>IFERROR(IF('Data &amp; Normalization'!C374="-","-",IF(C$9=1,IF('Data &amp; Normalization'!C374&lt;C$10,0,IF('Data &amp; Normalization'!C374&gt;C$11,1,('Data &amp; Normalization'!C374-C$10)/(C$11-C$10))),IF('Data &amp; Normalization'!C374&lt;C$10,1,IF('Data &amp; Normalization'!C374&gt;C$11,0,IFERROR(1-('Data &amp; Normalization'!C374-C$10)/(C$11-C$10),"-"))))),"-")</f>
        <v>0.97408527692717006</v>
      </c>
      <c r="D592" s="304">
        <f t="shared" ref="D592:AT592" si="636">IFERROR(IF(D374="-","-",IF(D$9=1,IF(D374&lt;D$10,0,IF(D374&gt;D$11,1,(D374-D$10)/(D$11-D$10))),IF(D374&lt;D$10,1,IF(D374&gt;D$11,0,IFERROR(1-(D374-D$10)/(D$11-D$10),"-"))))),"-")</f>
        <v>0.34177566789556085</v>
      </c>
      <c r="E592" s="304">
        <f t="shared" si="636"/>
        <v>0.48201251303441084</v>
      </c>
      <c r="F592" s="304">
        <f t="shared" si="636"/>
        <v>0.18003413497557522</v>
      </c>
      <c r="G592" s="304">
        <f t="shared" si="636"/>
        <v>0</v>
      </c>
      <c r="H592" s="304">
        <f t="shared" si="636"/>
        <v>0.5</v>
      </c>
      <c r="I592" s="304">
        <f t="shared" si="636"/>
        <v>0.52579299500009435</v>
      </c>
      <c r="J592" s="304">
        <f t="shared" si="636"/>
        <v>0.45327495993539429</v>
      </c>
      <c r="K592" s="304">
        <f t="shared" si="636"/>
        <v>0.2835500009222805</v>
      </c>
      <c r="L592" s="304">
        <f t="shared" si="636"/>
        <v>0.10747253433748793</v>
      </c>
      <c r="M592" s="304">
        <f t="shared" si="636"/>
        <v>0.21834472381441586</v>
      </c>
      <c r="N592" s="304">
        <f t="shared" si="636"/>
        <v>0.24826610302340496</v>
      </c>
      <c r="O592" s="304">
        <f t="shared" si="636"/>
        <v>0.18024313538342718</v>
      </c>
      <c r="P592" s="304">
        <f t="shared" si="636"/>
        <v>0.19814056914351905</v>
      </c>
      <c r="Q592" s="304" t="str">
        <f t="shared" si="636"/>
        <v>-</v>
      </c>
      <c r="R592" s="304" t="str">
        <f t="shared" si="636"/>
        <v>-</v>
      </c>
      <c r="S592" s="304">
        <f t="shared" si="636"/>
        <v>0.26248895734277294</v>
      </c>
      <c r="T592" s="304">
        <f t="shared" si="636"/>
        <v>0.52505642668339836</v>
      </c>
      <c r="U592" s="304">
        <f t="shared" si="636"/>
        <v>0.90312852374216557</v>
      </c>
      <c r="V592" s="304">
        <f t="shared" si="636"/>
        <v>0.62219659761992097</v>
      </c>
      <c r="W592" s="304">
        <f t="shared" si="636"/>
        <v>0.81259356846068864</v>
      </c>
      <c r="X592" s="304" t="str">
        <f t="shared" si="636"/>
        <v>-</v>
      </c>
      <c r="Y592" s="304">
        <f t="shared" si="636"/>
        <v>0.34999010222710991</v>
      </c>
      <c r="Z592" s="304">
        <f t="shared" si="636"/>
        <v>0.36286919831223619</v>
      </c>
      <c r="AA592" s="304">
        <f t="shared" si="636"/>
        <v>0</v>
      </c>
      <c r="AB592" s="304">
        <f t="shared" si="636"/>
        <v>0.57477556382745787</v>
      </c>
      <c r="AC592" s="304">
        <f t="shared" si="636"/>
        <v>0.31291499738680606</v>
      </c>
      <c r="AD592" s="304">
        <f t="shared" si="636"/>
        <v>0.26915404922005881</v>
      </c>
      <c r="AE592" s="304">
        <f t="shared" si="636"/>
        <v>5.0877702558644523E-2</v>
      </c>
      <c r="AF592" s="304">
        <f t="shared" si="636"/>
        <v>0</v>
      </c>
      <c r="AG592" s="304">
        <f t="shared" si="636"/>
        <v>0.86573591892740809</v>
      </c>
      <c r="AH592" s="304" t="str">
        <f t="shared" si="636"/>
        <v>-</v>
      </c>
      <c r="AI592" s="304">
        <f t="shared" si="636"/>
        <v>0.26655915690393261</v>
      </c>
      <c r="AJ592" s="304">
        <f t="shared" si="636"/>
        <v>0.32059629828171071</v>
      </c>
      <c r="AK592" s="304">
        <f t="shared" si="636"/>
        <v>0.35681986906931207</v>
      </c>
      <c r="AL592" s="304">
        <f t="shared" si="636"/>
        <v>0.24116983967935846</v>
      </c>
      <c r="AM592" s="304">
        <f t="shared" si="636"/>
        <v>0</v>
      </c>
      <c r="AN592" s="304">
        <f t="shared" si="636"/>
        <v>0.37835205019582774</v>
      </c>
      <c r="AO592" s="304">
        <f t="shared" si="636"/>
        <v>0.2178797326652217</v>
      </c>
      <c r="AP592" s="304">
        <f t="shared" si="636"/>
        <v>0.86230675476297414</v>
      </c>
      <c r="AQ592" s="304">
        <f t="shared" si="636"/>
        <v>0.3755251170882879</v>
      </c>
      <c r="AR592" s="304">
        <f t="shared" si="636"/>
        <v>0.10714285714285794</v>
      </c>
      <c r="AS592" s="304">
        <f t="shared" si="636"/>
        <v>0.45357044918186051</v>
      </c>
      <c r="AT592" s="304">
        <f t="shared" si="636"/>
        <v>0.93177637525791901</v>
      </c>
    </row>
    <row r="593" spans="1:46" ht="15" thickBot="1">
      <c r="A593" s="329" t="str">
        <f t="shared" ref="A593:B593" si="637">A375</f>
        <v>Polzela</v>
      </c>
      <c r="B593" s="330">
        <f t="shared" si="637"/>
        <v>173</v>
      </c>
      <c r="C593" s="303">
        <f>IFERROR(IF('Data &amp; Normalization'!C375="-","-",IF(C$9=1,IF('Data &amp; Normalization'!C375&lt;C$10,0,IF('Data &amp; Normalization'!C375&gt;C$11,1,('Data &amp; Normalization'!C375-C$10)/(C$11-C$10))),IF('Data &amp; Normalization'!C375&lt;C$10,1,IF('Data &amp; Normalization'!C375&gt;C$11,0,IFERROR(1-('Data &amp; Normalization'!C375-C$10)/(C$11-C$10),"-"))))),"-")</f>
        <v>0</v>
      </c>
      <c r="D593" s="304">
        <f t="shared" ref="D593:AT593" si="638">IFERROR(IF(D375="-","-",IF(D$9=1,IF(D375&lt;D$10,0,IF(D375&gt;D$11,1,(D375-D$10)/(D$11-D$10))),IF(D375&lt;D$10,1,IF(D375&gt;D$11,0,IFERROR(1-(D375-D$10)/(D$11-D$10),"-"))))),"-")</f>
        <v>0.30389879299025302</v>
      </c>
      <c r="E593" s="304">
        <f t="shared" si="638"/>
        <v>0.86757038581856083</v>
      </c>
      <c r="F593" s="304">
        <f t="shared" si="638"/>
        <v>0</v>
      </c>
      <c r="G593" s="304">
        <f t="shared" si="638"/>
        <v>0.94455177467642071</v>
      </c>
      <c r="H593" s="304">
        <f t="shared" si="638"/>
        <v>0.5</v>
      </c>
      <c r="I593" s="304">
        <f t="shared" si="638"/>
        <v>0.80320693977556634</v>
      </c>
      <c r="J593" s="304">
        <f t="shared" si="638"/>
        <v>0.88770365393992423</v>
      </c>
      <c r="K593" s="304">
        <f t="shared" si="638"/>
        <v>0.17328624920837596</v>
      </c>
      <c r="L593" s="304">
        <f t="shared" si="638"/>
        <v>0.96640283993237375</v>
      </c>
      <c r="M593" s="304">
        <f t="shared" si="638"/>
        <v>0.49604370583561302</v>
      </c>
      <c r="N593" s="304">
        <f t="shared" si="638"/>
        <v>0.57771995131486642</v>
      </c>
      <c r="O593" s="304">
        <f t="shared" si="638"/>
        <v>0.24717759950387327</v>
      </c>
      <c r="P593" s="304">
        <f t="shared" si="638"/>
        <v>0.72797592368021447</v>
      </c>
      <c r="Q593" s="304" t="str">
        <f t="shared" si="638"/>
        <v>-</v>
      </c>
      <c r="R593" s="304" t="str">
        <f t="shared" si="638"/>
        <v>-</v>
      </c>
      <c r="S593" s="304">
        <f t="shared" si="638"/>
        <v>0</v>
      </c>
      <c r="T593" s="304">
        <f t="shared" si="638"/>
        <v>0.42844987671721518</v>
      </c>
      <c r="U593" s="304">
        <f t="shared" si="638"/>
        <v>0.56292219847467173</v>
      </c>
      <c r="V593" s="304">
        <f t="shared" si="638"/>
        <v>0.43330928688523396</v>
      </c>
      <c r="W593" s="304">
        <f t="shared" si="638"/>
        <v>0.56295459574876561</v>
      </c>
      <c r="X593" s="304" t="str">
        <f t="shared" si="638"/>
        <v>-</v>
      </c>
      <c r="Y593" s="304">
        <f t="shared" si="638"/>
        <v>0.33488563573324481</v>
      </c>
      <c r="Z593" s="304">
        <f t="shared" si="638"/>
        <v>1</v>
      </c>
      <c r="AA593" s="304">
        <f t="shared" si="638"/>
        <v>0.62439748566178688</v>
      </c>
      <c r="AB593" s="304">
        <f t="shared" si="638"/>
        <v>0.7499452594701117</v>
      </c>
      <c r="AC593" s="304">
        <f t="shared" si="638"/>
        <v>0.42338716552851241</v>
      </c>
      <c r="AD593" s="304">
        <f t="shared" si="638"/>
        <v>0.38470536156302637</v>
      </c>
      <c r="AE593" s="304">
        <f t="shared" si="638"/>
        <v>0.40924598912703025</v>
      </c>
      <c r="AF593" s="304">
        <f t="shared" si="638"/>
        <v>0.14117647058823524</v>
      </c>
      <c r="AG593" s="304">
        <f t="shared" si="638"/>
        <v>0.62519631668567821</v>
      </c>
      <c r="AH593" s="304" t="str">
        <f t="shared" si="638"/>
        <v>-</v>
      </c>
      <c r="AI593" s="304">
        <f t="shared" si="638"/>
        <v>1</v>
      </c>
      <c r="AJ593" s="304">
        <f t="shared" si="638"/>
        <v>0.42077977862040078</v>
      </c>
      <c r="AK593" s="304">
        <f t="shared" si="638"/>
        <v>0.8501720996153066</v>
      </c>
      <c r="AL593" s="304">
        <f t="shared" si="638"/>
        <v>0.65449649298597179</v>
      </c>
      <c r="AM593" s="304">
        <f t="shared" si="638"/>
        <v>0.62500000000000011</v>
      </c>
      <c r="AN593" s="304">
        <f t="shared" si="638"/>
        <v>0.56618675565502385</v>
      </c>
      <c r="AO593" s="304">
        <f t="shared" si="638"/>
        <v>0.2848119757349028</v>
      </c>
      <c r="AP593" s="304">
        <f t="shared" si="638"/>
        <v>0.67563666688049306</v>
      </c>
      <c r="AQ593" s="304">
        <f t="shared" si="638"/>
        <v>0.374684406035875</v>
      </c>
      <c r="AR593" s="304">
        <f t="shared" si="638"/>
        <v>0</v>
      </c>
      <c r="AS593" s="304">
        <f t="shared" si="638"/>
        <v>0.18164117601719676</v>
      </c>
      <c r="AT593" s="304">
        <f t="shared" si="638"/>
        <v>0.60882935074351896</v>
      </c>
    </row>
    <row r="594" spans="1:46" ht="15" thickBot="1">
      <c r="A594" s="329" t="str">
        <f t="shared" ref="A594:B594" si="639">A376</f>
        <v>Postojna</v>
      </c>
      <c r="B594" s="330">
        <f t="shared" si="639"/>
        <v>94</v>
      </c>
      <c r="C594" s="303">
        <f>IFERROR(IF('Data &amp; Normalization'!C376="-","-",IF(C$9=1,IF('Data &amp; Normalization'!C376&lt;C$10,0,IF('Data &amp; Normalization'!C376&gt;C$11,1,('Data &amp; Normalization'!C376-C$10)/(C$11-C$10))),IF('Data &amp; Normalization'!C376&lt;C$10,1,IF('Data &amp; Normalization'!C376&gt;C$11,0,IFERROR(1-('Data &amp; Normalization'!C376-C$10)/(C$11-C$10),"-"))))),"-")</f>
        <v>0.8721917566954569</v>
      </c>
      <c r="D594" s="304">
        <f t="shared" ref="D594:AT594" si="640">IFERROR(IF(D376="-","-",IF(D$9=1,IF(D376&lt;D$10,0,IF(D376&gt;D$11,1,(D376-D$10)/(D$11-D$10))),IF(D376&lt;D$10,1,IF(D376&gt;D$11,0,IFERROR(1-(D376-D$10)/(D$11-D$10),"-"))))),"-")</f>
        <v>0.59176304227059229</v>
      </c>
      <c r="E594" s="304">
        <f t="shared" si="640"/>
        <v>0.52215849843587059</v>
      </c>
      <c r="F594" s="304">
        <f t="shared" si="640"/>
        <v>0.11400974601620073</v>
      </c>
      <c r="G594" s="304">
        <f t="shared" si="640"/>
        <v>0.75432857501144901</v>
      </c>
      <c r="H594" s="304">
        <f t="shared" si="640"/>
        <v>0.5</v>
      </c>
      <c r="I594" s="304">
        <f t="shared" si="640"/>
        <v>0.72626613624230352</v>
      </c>
      <c r="J594" s="304">
        <f t="shared" si="640"/>
        <v>0.78903486710561488</v>
      </c>
      <c r="K594" s="304">
        <f t="shared" si="640"/>
        <v>0.18712045597545507</v>
      </c>
      <c r="L594" s="304">
        <f t="shared" si="640"/>
        <v>1</v>
      </c>
      <c r="M594" s="304">
        <f t="shared" si="640"/>
        <v>0.23250257859235679</v>
      </c>
      <c r="N594" s="304">
        <f t="shared" si="640"/>
        <v>0.32691868172960487</v>
      </c>
      <c r="O594" s="304">
        <f t="shared" si="640"/>
        <v>0.36171711382496058</v>
      </c>
      <c r="P594" s="304">
        <f t="shared" si="640"/>
        <v>0.71383960058946694</v>
      </c>
      <c r="Q594" s="304" t="str">
        <f t="shared" si="640"/>
        <v>-</v>
      </c>
      <c r="R594" s="304" t="str">
        <f t="shared" si="640"/>
        <v>-</v>
      </c>
      <c r="S594" s="304">
        <f t="shared" si="640"/>
        <v>9.8855095760195993E-2</v>
      </c>
      <c r="T594" s="304">
        <f t="shared" si="640"/>
        <v>0.3080195665779038</v>
      </c>
      <c r="U594" s="304">
        <f t="shared" si="640"/>
        <v>0.37051761717798376</v>
      </c>
      <c r="V594" s="304">
        <f t="shared" si="640"/>
        <v>0.65518971552999172</v>
      </c>
      <c r="W594" s="304">
        <f t="shared" si="640"/>
        <v>7.01647402022159E-2</v>
      </c>
      <c r="X594" s="304" t="str">
        <f t="shared" si="640"/>
        <v>-</v>
      </c>
      <c r="Y594" s="304">
        <f t="shared" si="640"/>
        <v>0.45853197122184575</v>
      </c>
      <c r="Z594" s="304">
        <f t="shared" si="640"/>
        <v>0.38414353083005337</v>
      </c>
      <c r="AA594" s="304">
        <f t="shared" si="640"/>
        <v>0.85179450525818723</v>
      </c>
      <c r="AB594" s="304">
        <f t="shared" si="640"/>
        <v>0.27370264944164668</v>
      </c>
      <c r="AC594" s="304">
        <f t="shared" si="640"/>
        <v>0.66305639352328372</v>
      </c>
      <c r="AD594" s="304">
        <f t="shared" si="640"/>
        <v>0.51786386945382756</v>
      </c>
      <c r="AE594" s="304">
        <f t="shared" si="640"/>
        <v>0.69281140885205472</v>
      </c>
      <c r="AF594" s="304">
        <f t="shared" si="640"/>
        <v>0.62352941176470578</v>
      </c>
      <c r="AG594" s="304">
        <f t="shared" si="640"/>
        <v>0.55328241498454267</v>
      </c>
      <c r="AH594" s="304" t="str">
        <f t="shared" si="640"/>
        <v>-</v>
      </c>
      <c r="AI594" s="304">
        <f t="shared" si="640"/>
        <v>1</v>
      </c>
      <c r="AJ594" s="304">
        <f t="shared" si="640"/>
        <v>0.58134806734467559</v>
      </c>
      <c r="AK594" s="304">
        <f t="shared" si="640"/>
        <v>0.65107646622123228</v>
      </c>
      <c r="AL594" s="304">
        <f t="shared" si="640"/>
        <v>0.56055861723446876</v>
      </c>
      <c r="AM594" s="304">
        <f t="shared" si="640"/>
        <v>0.62500000000000011</v>
      </c>
      <c r="AN594" s="304">
        <f t="shared" si="640"/>
        <v>0.62863180401246932</v>
      </c>
      <c r="AO594" s="304">
        <f t="shared" si="640"/>
        <v>0.26563243577999562</v>
      </c>
      <c r="AP594" s="304">
        <f t="shared" si="640"/>
        <v>0.48351401629354035</v>
      </c>
      <c r="AQ594" s="304">
        <f t="shared" si="640"/>
        <v>0.76938263025539233</v>
      </c>
      <c r="AR594" s="304">
        <f t="shared" si="640"/>
        <v>3.571428571428651E-2</v>
      </c>
      <c r="AS594" s="304">
        <f t="shared" si="640"/>
        <v>0.46629163887281277</v>
      </c>
      <c r="AT594" s="304">
        <f t="shared" si="640"/>
        <v>0.43566492983011512</v>
      </c>
    </row>
    <row r="595" spans="1:46" ht="15" thickBot="1">
      <c r="A595" s="329" t="str">
        <f t="shared" ref="A595:B595" si="641">A377</f>
        <v>Prebold</v>
      </c>
      <c r="B595" s="330">
        <f t="shared" si="641"/>
        <v>174</v>
      </c>
      <c r="C595" s="303">
        <f>IFERROR(IF('Data &amp; Normalization'!C377="-","-",IF(C$9=1,IF('Data &amp; Normalization'!C377&lt;C$10,0,IF('Data &amp; Normalization'!C377&gt;C$11,1,('Data &amp; Normalization'!C377-C$10)/(C$11-C$10))),IF('Data &amp; Normalization'!C377&lt;C$10,1,IF('Data &amp; Normalization'!C377&gt;C$11,0,IFERROR(1-('Data &amp; Normalization'!C377-C$10)/(C$11-C$10),"-"))))),"-")</f>
        <v>0.72417726680275973</v>
      </c>
      <c r="D595" s="304">
        <f t="shared" ref="D595:AT595" si="642">IFERROR(IF(D377="-","-",IF(D$9=1,IF(D377&lt;D$10,0,IF(D377&gt;D$11,1,(D377-D$10)/(D$11-D$10))),IF(D377&lt;D$10,1,IF(D377&gt;D$11,0,IFERROR(1-(D377-D$10)/(D$11-D$10),"-"))))),"-")</f>
        <v>0.26349679309125779</v>
      </c>
      <c r="E595" s="304">
        <f t="shared" si="642"/>
        <v>0</v>
      </c>
      <c r="F595" s="304">
        <f t="shared" si="642"/>
        <v>0.8085534202979483</v>
      </c>
      <c r="G595" s="304">
        <f t="shared" si="642"/>
        <v>0.59637587706352579</v>
      </c>
      <c r="H595" s="304">
        <f t="shared" si="642"/>
        <v>0.79248125036057804</v>
      </c>
      <c r="I595" s="304">
        <f t="shared" si="642"/>
        <v>0.83561406136606264</v>
      </c>
      <c r="J595" s="304">
        <f t="shared" si="642"/>
        <v>0.93068730798822252</v>
      </c>
      <c r="K595" s="304">
        <f t="shared" si="642"/>
        <v>0.63002002373335031</v>
      </c>
      <c r="L595" s="304">
        <f t="shared" si="642"/>
        <v>1</v>
      </c>
      <c r="M595" s="304">
        <f t="shared" si="642"/>
        <v>0.80236390605713792</v>
      </c>
      <c r="N595" s="304">
        <f t="shared" si="642"/>
        <v>0.63469075862968827</v>
      </c>
      <c r="O595" s="304">
        <f t="shared" si="642"/>
        <v>0.69876582246829022</v>
      </c>
      <c r="P595" s="304">
        <f t="shared" si="642"/>
        <v>0.71113060121496496</v>
      </c>
      <c r="Q595" s="304" t="str">
        <f t="shared" si="642"/>
        <v>-</v>
      </c>
      <c r="R595" s="304" t="str">
        <f t="shared" si="642"/>
        <v>-</v>
      </c>
      <c r="S595" s="304">
        <f t="shared" si="642"/>
        <v>0.28201160362317107</v>
      </c>
      <c r="T595" s="304">
        <f t="shared" si="642"/>
        <v>0.81289985013144272</v>
      </c>
      <c r="U595" s="304">
        <f t="shared" si="642"/>
        <v>0.71691702236125077</v>
      </c>
      <c r="V595" s="304">
        <f t="shared" si="642"/>
        <v>0.49382097764459487</v>
      </c>
      <c r="W595" s="304">
        <f t="shared" si="642"/>
        <v>0.84792071260093049</v>
      </c>
      <c r="X595" s="304" t="str">
        <f t="shared" si="642"/>
        <v>-</v>
      </c>
      <c r="Y595" s="304">
        <f t="shared" si="642"/>
        <v>0.80286123484169725</v>
      </c>
      <c r="Z595" s="304">
        <f t="shared" si="642"/>
        <v>0.59334113392192323</v>
      </c>
      <c r="AA595" s="304">
        <f t="shared" si="642"/>
        <v>0.43806670617253052</v>
      </c>
      <c r="AB595" s="304">
        <f t="shared" si="642"/>
        <v>0.54193124589446029</v>
      </c>
      <c r="AC595" s="304">
        <f t="shared" si="642"/>
        <v>0.64379441914796709</v>
      </c>
      <c r="AD595" s="304">
        <f t="shared" si="642"/>
        <v>0.51387000911731673</v>
      </c>
      <c r="AE595" s="304">
        <f t="shared" si="642"/>
        <v>0.67953009309500789</v>
      </c>
      <c r="AF595" s="304">
        <f t="shared" si="642"/>
        <v>0.61176470588235288</v>
      </c>
      <c r="AG595" s="304">
        <f t="shared" si="642"/>
        <v>0.34250028930879994</v>
      </c>
      <c r="AH595" s="304" t="str">
        <f t="shared" si="642"/>
        <v>-</v>
      </c>
      <c r="AI595" s="304">
        <f t="shared" si="642"/>
        <v>1</v>
      </c>
      <c r="AJ595" s="304">
        <f t="shared" si="642"/>
        <v>0.44137903444102278</v>
      </c>
      <c r="AK595" s="304">
        <f t="shared" si="642"/>
        <v>0.85320915165013156</v>
      </c>
      <c r="AL595" s="304">
        <f t="shared" si="642"/>
        <v>0.3679859719438876</v>
      </c>
      <c r="AM595" s="304">
        <f t="shared" si="642"/>
        <v>0.62500000000000011</v>
      </c>
      <c r="AN595" s="304">
        <f t="shared" si="642"/>
        <v>0.9488500119894494</v>
      </c>
      <c r="AO595" s="304">
        <f t="shared" si="642"/>
        <v>0.30057516386214062</v>
      </c>
      <c r="AP595" s="304">
        <f t="shared" si="642"/>
        <v>0.18330232856501397</v>
      </c>
      <c r="AQ595" s="304">
        <f t="shared" si="642"/>
        <v>0.34739466040829514</v>
      </c>
      <c r="AR595" s="304">
        <f t="shared" si="642"/>
        <v>1</v>
      </c>
      <c r="AS595" s="304">
        <f t="shared" si="642"/>
        <v>0.54104131636322494</v>
      </c>
      <c r="AT595" s="304">
        <f t="shared" si="642"/>
        <v>0.77072164801023157</v>
      </c>
    </row>
    <row r="596" spans="1:46" ht="15" thickBot="1">
      <c r="A596" s="329" t="str">
        <f t="shared" ref="A596:B596" si="643">A378</f>
        <v>Preddvor</v>
      </c>
      <c r="B596" s="330">
        <f t="shared" si="643"/>
        <v>95</v>
      </c>
      <c r="C596" s="303">
        <f>IFERROR(IF('Data &amp; Normalization'!C378="-","-",IF(C$9=1,IF('Data &amp; Normalization'!C378&lt;C$10,0,IF('Data &amp; Normalization'!C378&gt;C$11,1,('Data &amp; Normalization'!C378-C$10)/(C$11-C$10))),IF('Data &amp; Normalization'!C378&lt;C$10,1,IF('Data &amp; Normalization'!C378&gt;C$11,0,IFERROR(1-('Data &amp; Normalization'!C378-C$10)/(C$11-C$10),"-"))))),"-")</f>
        <v>0.91891682883470527</v>
      </c>
      <c r="D596" s="304">
        <f t="shared" ref="D596:AT596" si="644">IFERROR(IF(D378="-","-",IF(D$9=1,IF(D378&lt;D$10,0,IF(D378&gt;D$11,1,(D378-D$10)/(D$11-D$10))),IF(D378&lt;D$10,1,IF(D378&gt;D$11,0,IFERROR(1-(D378-D$10)/(D$11-D$10),"-"))))),"-")</f>
        <v>0.24582091813544776</v>
      </c>
      <c r="E596" s="304">
        <f t="shared" si="644"/>
        <v>0.52215849843587059</v>
      </c>
      <c r="F596" s="304">
        <f t="shared" si="644"/>
        <v>0.21444098437033812</v>
      </c>
      <c r="G596" s="304">
        <f t="shared" si="644"/>
        <v>0.90781271328306556</v>
      </c>
      <c r="H596" s="304">
        <f t="shared" si="644"/>
        <v>0.5</v>
      </c>
      <c r="I596" s="304">
        <f t="shared" si="644"/>
        <v>0.72709044881632767</v>
      </c>
      <c r="J596" s="304">
        <f t="shared" si="644"/>
        <v>0.98394224579081391</v>
      </c>
      <c r="K596" s="304">
        <f t="shared" si="644"/>
        <v>0.41256678847600331</v>
      </c>
      <c r="L596" s="304">
        <f t="shared" si="644"/>
        <v>1</v>
      </c>
      <c r="M596" s="304">
        <f t="shared" si="644"/>
        <v>0.42093689414320429</v>
      </c>
      <c r="N596" s="304">
        <f t="shared" si="644"/>
        <v>0.81338239599629159</v>
      </c>
      <c r="O596" s="304">
        <f t="shared" si="644"/>
        <v>0.26580582291383559</v>
      </c>
      <c r="P596" s="304">
        <f t="shared" si="644"/>
        <v>0.82917294094799421</v>
      </c>
      <c r="Q596" s="304" t="str">
        <f t="shared" si="644"/>
        <v>-</v>
      </c>
      <c r="R596" s="304" t="str">
        <f t="shared" si="644"/>
        <v>-</v>
      </c>
      <c r="S596" s="304">
        <f t="shared" si="644"/>
        <v>6.002674302550827E-2</v>
      </c>
      <c r="T596" s="304">
        <f t="shared" si="644"/>
        <v>0.3080195665779038</v>
      </c>
      <c r="U596" s="304">
        <f t="shared" si="644"/>
        <v>0.63662591170792737</v>
      </c>
      <c r="V596" s="304">
        <f t="shared" si="644"/>
        <v>0.61193799797940529</v>
      </c>
      <c r="W596" s="304">
        <f t="shared" si="644"/>
        <v>0.23129202974334223</v>
      </c>
      <c r="X596" s="304" t="str">
        <f t="shared" si="644"/>
        <v>-</v>
      </c>
      <c r="Y596" s="304">
        <f t="shared" si="644"/>
        <v>0.54523605733388558</v>
      </c>
      <c r="Z596" s="304">
        <f t="shared" si="644"/>
        <v>0.27777186824096711</v>
      </c>
      <c r="AA596" s="304">
        <f t="shared" si="644"/>
        <v>0.81991500200240752</v>
      </c>
      <c r="AB596" s="304">
        <f t="shared" si="644"/>
        <v>0.55835340486095908</v>
      </c>
      <c r="AC596" s="304">
        <f t="shared" si="644"/>
        <v>0.68333517488376228</v>
      </c>
      <c r="AD596" s="304">
        <f t="shared" si="644"/>
        <v>0.53039321479440305</v>
      </c>
      <c r="AE596" s="304">
        <f t="shared" si="644"/>
        <v>0.67051785844922862</v>
      </c>
      <c r="AF596" s="304">
        <f t="shared" si="644"/>
        <v>0.62352941176470578</v>
      </c>
      <c r="AG596" s="304">
        <f t="shared" si="644"/>
        <v>0.34580667559390954</v>
      </c>
      <c r="AH596" s="304" t="str">
        <f t="shared" si="644"/>
        <v>-</v>
      </c>
      <c r="AI596" s="304">
        <f t="shared" si="644"/>
        <v>0.70200038612342308</v>
      </c>
      <c r="AJ596" s="304">
        <f t="shared" si="644"/>
        <v>0.54309698528576766</v>
      </c>
      <c r="AK596" s="304">
        <f t="shared" si="644"/>
        <v>0.52858203414996263</v>
      </c>
      <c r="AL596" s="304">
        <f t="shared" si="644"/>
        <v>0.58247745490981961</v>
      </c>
      <c r="AM596" s="304">
        <f t="shared" si="644"/>
        <v>0.62500000000000011</v>
      </c>
      <c r="AN596" s="304">
        <f t="shared" si="644"/>
        <v>0.52122632083766285</v>
      </c>
      <c r="AO596" s="304">
        <f t="shared" si="644"/>
        <v>0.26563243577999562</v>
      </c>
      <c r="AP596" s="304">
        <f t="shared" si="644"/>
        <v>0.35457694528192968</v>
      </c>
      <c r="AQ596" s="304">
        <f t="shared" si="644"/>
        <v>0.92381333022255141</v>
      </c>
      <c r="AR596" s="304">
        <f t="shared" si="644"/>
        <v>3.571428571428651E-2</v>
      </c>
      <c r="AS596" s="304">
        <f t="shared" si="644"/>
        <v>0.34983823005625803</v>
      </c>
      <c r="AT596" s="304">
        <f t="shared" si="644"/>
        <v>0.68865143974267629</v>
      </c>
    </row>
    <row r="597" spans="1:46" ht="15" thickBot="1">
      <c r="A597" s="329" t="str">
        <f t="shared" ref="A597:B597" si="645">A379</f>
        <v>Prevalje</v>
      </c>
      <c r="B597" s="330">
        <f t="shared" si="645"/>
        <v>175</v>
      </c>
      <c r="C597" s="303">
        <f>IFERROR(IF('Data &amp; Normalization'!C379="-","-",IF(C$9=1,IF('Data &amp; Normalization'!C379&lt;C$10,0,IF('Data &amp; Normalization'!C379&gt;C$11,1,('Data &amp; Normalization'!C379-C$10)/(C$11-C$10))),IF('Data &amp; Normalization'!C379&lt;C$10,1,IF('Data &amp; Normalization'!C379&gt;C$11,0,IFERROR(1-('Data &amp; Normalization'!C379-C$10)/(C$11-C$10),"-"))))),"-")</f>
        <v>0.79974327106715637</v>
      </c>
      <c r="D597" s="304">
        <f t="shared" ref="D597:AT597" si="646">IFERROR(IF(D379="-","-",IF(D$9=1,IF(D379&lt;D$10,0,IF(D379&gt;D$11,1,(D379-D$10)/(D$11-D$10))),IF(D379&lt;D$10,1,IF(D379&gt;D$11,0,IFERROR(1-(D379-D$10)/(D$11-D$10),"-"))))),"-")</f>
        <v>0.80134841674662916</v>
      </c>
      <c r="E597" s="304">
        <f t="shared" si="646"/>
        <v>0.39025026068821678</v>
      </c>
      <c r="F597" s="304">
        <f t="shared" si="646"/>
        <v>7.729412188124192E-2</v>
      </c>
      <c r="G597" s="304">
        <f t="shared" si="646"/>
        <v>0.86057742284057748</v>
      </c>
      <c r="H597" s="304">
        <f t="shared" si="646"/>
        <v>0.5</v>
      </c>
      <c r="I597" s="304">
        <f t="shared" si="646"/>
        <v>0.92364563511694908</v>
      </c>
      <c r="J597" s="304">
        <f t="shared" si="646"/>
        <v>0.83039761172250126</v>
      </c>
      <c r="K597" s="304">
        <f t="shared" si="646"/>
        <v>0.15381588412878314</v>
      </c>
      <c r="L597" s="304">
        <f t="shared" si="646"/>
        <v>0.73937214501315074</v>
      </c>
      <c r="M597" s="304">
        <f t="shared" si="646"/>
        <v>0.25987773247553952</v>
      </c>
      <c r="N597" s="304">
        <f t="shared" si="646"/>
        <v>0.2929233539323628</v>
      </c>
      <c r="O597" s="304">
        <f t="shared" si="646"/>
        <v>3.6721778974017259E-2</v>
      </c>
      <c r="P597" s="304">
        <f t="shared" si="646"/>
        <v>0.70112785395456489</v>
      </c>
      <c r="Q597" s="304" t="str">
        <f t="shared" si="646"/>
        <v>-</v>
      </c>
      <c r="R597" s="304" t="str">
        <f t="shared" si="646"/>
        <v>-</v>
      </c>
      <c r="S597" s="304">
        <f t="shared" si="646"/>
        <v>0.16642524100932102</v>
      </c>
      <c r="T597" s="304">
        <f t="shared" si="646"/>
        <v>0.59165255500862046</v>
      </c>
      <c r="U597" s="304">
        <f t="shared" si="646"/>
        <v>0.91218490083822323</v>
      </c>
      <c r="V597" s="304">
        <f t="shared" si="646"/>
        <v>0.91131084183183853</v>
      </c>
      <c r="W597" s="304">
        <f t="shared" si="646"/>
        <v>0.71791615907094963</v>
      </c>
      <c r="X597" s="304" t="str">
        <f t="shared" si="646"/>
        <v>-</v>
      </c>
      <c r="Y597" s="304">
        <f t="shared" si="646"/>
        <v>0.81230405392152982</v>
      </c>
      <c r="Z597" s="304">
        <f t="shared" si="646"/>
        <v>0.87345317873985018</v>
      </c>
      <c r="AA597" s="304">
        <f t="shared" si="646"/>
        <v>0.72878266580562145</v>
      </c>
      <c r="AB597" s="304">
        <f t="shared" si="646"/>
        <v>0.25728049047514789</v>
      </c>
      <c r="AC597" s="304">
        <f t="shared" si="646"/>
        <v>0.77062935815858047</v>
      </c>
      <c r="AD597" s="304">
        <f t="shared" si="646"/>
        <v>0.77309315766413955</v>
      </c>
      <c r="AE597" s="304">
        <f t="shared" si="646"/>
        <v>0.99853756306987751</v>
      </c>
      <c r="AF597" s="304">
        <f t="shared" si="646"/>
        <v>1</v>
      </c>
      <c r="AG597" s="304">
        <f t="shared" si="646"/>
        <v>0.65330060010911062</v>
      </c>
      <c r="AH597" s="304" t="str">
        <f t="shared" si="646"/>
        <v>-</v>
      </c>
      <c r="AI597" s="304">
        <f t="shared" si="646"/>
        <v>1</v>
      </c>
      <c r="AJ597" s="304">
        <f t="shared" si="646"/>
        <v>0.87446872041814816</v>
      </c>
      <c r="AK597" s="304">
        <f t="shared" si="646"/>
        <v>0.72295336437875402</v>
      </c>
      <c r="AL597" s="304">
        <f t="shared" si="646"/>
        <v>0.99580410821643295</v>
      </c>
      <c r="AM597" s="304">
        <f t="shared" si="646"/>
        <v>1</v>
      </c>
      <c r="AN597" s="304">
        <f t="shared" si="646"/>
        <v>0.76501178962512972</v>
      </c>
      <c r="AO597" s="304">
        <f t="shared" si="646"/>
        <v>0.16900966325740049</v>
      </c>
      <c r="AP597" s="304">
        <f t="shared" si="646"/>
        <v>0.5993007890178973</v>
      </c>
      <c r="AQ597" s="304">
        <f t="shared" si="646"/>
        <v>0.90608425868577214</v>
      </c>
      <c r="AR597" s="304">
        <f t="shared" si="646"/>
        <v>0.74999999999999922</v>
      </c>
      <c r="AS597" s="304">
        <f t="shared" si="646"/>
        <v>0.36068470341073267</v>
      </c>
      <c r="AT597" s="304">
        <f t="shared" si="646"/>
        <v>0.79087686574712079</v>
      </c>
    </row>
    <row r="598" spans="1:46" ht="15" thickBot="1">
      <c r="A598" s="329" t="str">
        <f t="shared" ref="A598:B598" si="647">A380</f>
        <v>Ptuj</v>
      </c>
      <c r="B598" s="330">
        <f t="shared" si="647"/>
        <v>96</v>
      </c>
      <c r="C598" s="303">
        <f>IFERROR(IF('Data &amp; Normalization'!C380="-","-",IF(C$9=1,IF('Data &amp; Normalization'!C380&lt;C$10,0,IF('Data &amp; Normalization'!C380&gt;C$11,1,('Data &amp; Normalization'!C380-C$10)/(C$11-C$10))),IF('Data &amp; Normalization'!C380&lt;C$10,1,IF('Data &amp; Normalization'!C380&gt;C$11,0,IFERROR(1-('Data &amp; Normalization'!C380-C$10)/(C$11-C$10),"-"))))),"-")</f>
        <v>0.87546123607397097</v>
      </c>
      <c r="D598" s="304">
        <f t="shared" ref="D598:AT598" si="648">IFERROR(IF(D380="-","-",IF(D$9=1,IF(D380&lt;D$10,0,IF(D380&gt;D$11,1,(D380-D$10)/(D$11-D$10))),IF(D380&lt;D$10,1,IF(D380&gt;D$11,0,IFERROR(1-(D380-D$10)/(D$11-D$10),"-"))))),"-")</f>
        <v>0.48318266754204325</v>
      </c>
      <c r="E598" s="304">
        <f t="shared" si="648"/>
        <v>0.48201251303441084</v>
      </c>
      <c r="F598" s="304">
        <f t="shared" si="648"/>
        <v>0.81335863753396764</v>
      </c>
      <c r="G598" s="304">
        <f t="shared" si="648"/>
        <v>0.70416114826667575</v>
      </c>
      <c r="H598" s="304">
        <f t="shared" si="648"/>
        <v>0.5</v>
      </c>
      <c r="I598" s="304">
        <f t="shared" si="648"/>
        <v>0.8367185373239644</v>
      </c>
      <c r="J598" s="304">
        <f t="shared" si="648"/>
        <v>0.89333665014877006</v>
      </c>
      <c r="K598" s="304">
        <f t="shared" si="648"/>
        <v>0.15811985956742997</v>
      </c>
      <c r="L598" s="304">
        <f t="shared" si="648"/>
        <v>0.8875379441145046</v>
      </c>
      <c r="M598" s="304">
        <f t="shared" si="648"/>
        <v>0.47280171887309563</v>
      </c>
      <c r="N598" s="304">
        <f t="shared" si="648"/>
        <v>0.50182910205114417</v>
      </c>
      <c r="O598" s="304">
        <f t="shared" si="648"/>
        <v>0.63537518413326199</v>
      </c>
      <c r="P598" s="304">
        <f t="shared" si="648"/>
        <v>0.6591070556866746</v>
      </c>
      <c r="Q598" s="304" t="str">
        <f t="shared" si="648"/>
        <v>-</v>
      </c>
      <c r="R598" s="304" t="str">
        <f t="shared" si="648"/>
        <v>-</v>
      </c>
      <c r="S598" s="304">
        <f t="shared" si="648"/>
        <v>4.5161047857564578E-2</v>
      </c>
      <c r="T598" s="304">
        <f t="shared" si="648"/>
        <v>1</v>
      </c>
      <c r="U598" s="304">
        <f t="shared" si="648"/>
        <v>0.61566431159198987</v>
      </c>
      <c r="V598" s="304">
        <f t="shared" si="648"/>
        <v>0.60090131421927429</v>
      </c>
      <c r="W598" s="304">
        <f t="shared" si="648"/>
        <v>0.2569796897880634</v>
      </c>
      <c r="X598" s="304" t="str">
        <f t="shared" si="648"/>
        <v>-</v>
      </c>
      <c r="Y598" s="304">
        <f t="shared" si="648"/>
        <v>0.54007991415324874</v>
      </c>
      <c r="Z598" s="304">
        <f t="shared" si="648"/>
        <v>0.73871573946034097</v>
      </c>
      <c r="AA598" s="304">
        <f t="shared" si="648"/>
        <v>1</v>
      </c>
      <c r="AB598" s="304">
        <f t="shared" si="648"/>
        <v>0.11495511276549164</v>
      </c>
      <c r="AC598" s="304">
        <f t="shared" si="648"/>
        <v>0.57165326714945364</v>
      </c>
      <c r="AD598" s="304">
        <f t="shared" si="648"/>
        <v>0.51493305354656571</v>
      </c>
      <c r="AE598" s="304">
        <f t="shared" si="648"/>
        <v>0.39377458457705911</v>
      </c>
      <c r="AF598" s="304">
        <f t="shared" si="648"/>
        <v>0</v>
      </c>
      <c r="AG598" s="304">
        <f t="shared" si="648"/>
        <v>0.36481839673329031</v>
      </c>
      <c r="AH598" s="304" t="str">
        <f t="shared" si="648"/>
        <v>-</v>
      </c>
      <c r="AI598" s="304">
        <f t="shared" si="648"/>
        <v>0.99880520630783332</v>
      </c>
      <c r="AJ598" s="304">
        <f t="shared" si="648"/>
        <v>0.3638550687771257</v>
      </c>
      <c r="AK598" s="304">
        <f t="shared" si="648"/>
        <v>0.81457110076263739</v>
      </c>
      <c r="AL598" s="304">
        <f t="shared" si="648"/>
        <v>0.41338927855711416</v>
      </c>
      <c r="AM598" s="304">
        <f t="shared" si="648"/>
        <v>0</v>
      </c>
      <c r="AN598" s="304">
        <f t="shared" si="648"/>
        <v>0.48375929182319566</v>
      </c>
      <c r="AO598" s="304">
        <f t="shared" si="648"/>
        <v>0.2178797326652217</v>
      </c>
      <c r="AP598" s="304">
        <f t="shared" si="648"/>
        <v>0.65061902623644907</v>
      </c>
      <c r="AQ598" s="304">
        <f t="shared" si="648"/>
        <v>0.70569233358456818</v>
      </c>
      <c r="AR598" s="304">
        <f t="shared" si="648"/>
        <v>0.10714285714285794</v>
      </c>
      <c r="AS598" s="304">
        <f t="shared" si="648"/>
        <v>0.94568180560868231</v>
      </c>
      <c r="AT598" s="304">
        <f t="shared" si="648"/>
        <v>0.66094661164561486</v>
      </c>
    </row>
    <row r="599" spans="1:46" ht="15" thickBot="1">
      <c r="A599" s="329" t="str">
        <f t="shared" ref="A599:B599" si="649">A381</f>
        <v>Puconci</v>
      </c>
      <c r="B599" s="330">
        <f t="shared" si="649"/>
        <v>97</v>
      </c>
      <c r="C599" s="303">
        <f>IFERROR(IF('Data &amp; Normalization'!C381="-","-",IF(C$9=1,IF('Data &amp; Normalization'!C381&lt;C$10,0,IF('Data &amp; Normalization'!C381&gt;C$11,1,('Data &amp; Normalization'!C381-C$10)/(C$11-C$10))),IF('Data &amp; Normalization'!C381&lt;C$10,1,IF('Data &amp; Normalization'!C381&gt;C$11,0,IFERROR(1-('Data &amp; Normalization'!C381-C$10)/(C$11-C$10),"-"))))),"-")</f>
        <v>0.88113929927447732</v>
      </c>
      <c r="D599" s="304">
        <f t="shared" ref="D599:AT599" si="650">IFERROR(IF(D381="-","-",IF(D$9=1,IF(D381&lt;D$10,0,IF(D381&gt;D$11,1,(D381-D$10)/(D$11-D$10))),IF(D381&lt;D$10,1,IF(D381&gt;D$11,0,IFERROR(1-(D381-D$10)/(D$11-D$10),"-"))))),"-")</f>
        <v>0.30642391798394003</v>
      </c>
      <c r="E599" s="304">
        <f t="shared" si="650"/>
        <v>0.86757038581856083</v>
      </c>
      <c r="F599" s="304">
        <f t="shared" si="650"/>
        <v>0.98545617555207543</v>
      </c>
      <c r="G599" s="304">
        <f t="shared" si="650"/>
        <v>0.94491268723345234</v>
      </c>
      <c r="H599" s="304">
        <f t="shared" si="650"/>
        <v>1</v>
      </c>
      <c r="I599" s="304">
        <f t="shared" si="650"/>
        <v>0.97338281279056815</v>
      </c>
      <c r="J599" s="304">
        <f t="shared" si="650"/>
        <v>0.9289908908430381</v>
      </c>
      <c r="K599" s="304">
        <f t="shared" si="650"/>
        <v>0.50663939449214113</v>
      </c>
      <c r="L599" s="304">
        <f t="shared" si="650"/>
        <v>0.99975279905926762</v>
      </c>
      <c r="M599" s="304">
        <f t="shared" si="650"/>
        <v>0.88529094289701249</v>
      </c>
      <c r="N599" s="304">
        <f t="shared" si="650"/>
        <v>0.9504143368996093</v>
      </c>
      <c r="O599" s="304">
        <f t="shared" si="650"/>
        <v>1</v>
      </c>
      <c r="P599" s="304">
        <f t="shared" si="650"/>
        <v>0.82345060178629592</v>
      </c>
      <c r="Q599" s="304" t="str">
        <f t="shared" si="650"/>
        <v>-</v>
      </c>
      <c r="R599" s="304" t="str">
        <f t="shared" si="650"/>
        <v>-</v>
      </c>
      <c r="S599" s="304">
        <f t="shared" si="650"/>
        <v>0.2099642933110813</v>
      </c>
      <c r="T599" s="304">
        <f t="shared" si="650"/>
        <v>0.42112767764358144</v>
      </c>
      <c r="U599" s="304">
        <f t="shared" si="650"/>
        <v>9.1702269359035735E-2</v>
      </c>
      <c r="V599" s="304">
        <f t="shared" si="650"/>
        <v>0.56386883014169054</v>
      </c>
      <c r="W599" s="304">
        <f t="shared" si="650"/>
        <v>0.24580231152755727</v>
      </c>
      <c r="X599" s="304" t="str">
        <f t="shared" si="650"/>
        <v>-</v>
      </c>
      <c r="Y599" s="304">
        <f t="shared" si="650"/>
        <v>0.62779500873207983</v>
      </c>
      <c r="Z599" s="304">
        <f t="shared" si="650"/>
        <v>0.74935290571924962</v>
      </c>
      <c r="AA599" s="304">
        <f t="shared" si="650"/>
        <v>0.74831085296047717</v>
      </c>
      <c r="AB599" s="304">
        <f t="shared" si="650"/>
        <v>0.91964090212393257</v>
      </c>
      <c r="AC599" s="304">
        <f t="shared" si="650"/>
        <v>0.64076746296906295</v>
      </c>
      <c r="AD599" s="304">
        <f t="shared" si="650"/>
        <v>0.40908595025011851</v>
      </c>
      <c r="AE599" s="304">
        <f t="shared" si="650"/>
        <v>0.63471175715457595</v>
      </c>
      <c r="AF599" s="304">
        <f t="shared" si="650"/>
        <v>0.14117647058823524</v>
      </c>
      <c r="AG599" s="304">
        <f t="shared" si="650"/>
        <v>0.35407264130668392</v>
      </c>
      <c r="AH599" s="304" t="str">
        <f t="shared" si="650"/>
        <v>-</v>
      </c>
      <c r="AI599" s="304">
        <f t="shared" si="650"/>
        <v>0.76792901869767727</v>
      </c>
      <c r="AJ599" s="304">
        <f t="shared" si="650"/>
        <v>0.43689740336617255</v>
      </c>
      <c r="AK599" s="304">
        <f t="shared" si="650"/>
        <v>0.59236012688128481</v>
      </c>
      <c r="AL599" s="304">
        <f t="shared" si="650"/>
        <v>0.36015781563126248</v>
      </c>
      <c r="AM599" s="304">
        <f t="shared" si="650"/>
        <v>0.62500000000000011</v>
      </c>
      <c r="AN599" s="304">
        <f t="shared" si="650"/>
        <v>0.53021840780113472</v>
      </c>
      <c r="AO599" s="304">
        <f t="shared" si="650"/>
        <v>0.2848119757349028</v>
      </c>
      <c r="AP599" s="304">
        <f t="shared" si="650"/>
        <v>0.35521842324716141</v>
      </c>
      <c r="AQ599" s="304">
        <f t="shared" si="650"/>
        <v>0.47599447924738902</v>
      </c>
      <c r="AR599" s="304">
        <f t="shared" si="650"/>
        <v>0</v>
      </c>
      <c r="AS599" s="304">
        <f t="shared" si="650"/>
        <v>0.17607449615009974</v>
      </c>
      <c r="AT599" s="304">
        <f t="shared" si="650"/>
        <v>7.8459978595654789E-2</v>
      </c>
    </row>
    <row r="600" spans="1:46" ht="15" thickBot="1">
      <c r="A600" s="329" t="str">
        <f t="shared" ref="A600:B600" si="651">A382</f>
        <v>Rače - Fram</v>
      </c>
      <c r="B600" s="330">
        <f t="shared" si="651"/>
        <v>98</v>
      </c>
      <c r="C600" s="303">
        <f>IFERROR(IF('Data &amp; Normalization'!C382="-","-",IF(C$9=1,IF('Data &amp; Normalization'!C382&lt;C$10,0,IF('Data &amp; Normalization'!C382&gt;C$11,1,('Data &amp; Normalization'!C382-C$10)/(C$11-C$10))),IF('Data &amp; Normalization'!C382&lt;C$10,1,IF('Data &amp; Normalization'!C382&gt;C$11,0,IFERROR(1-('Data &amp; Normalization'!C382-C$10)/(C$11-C$10),"-"))))),"-")</f>
        <v>0.78773357942253897</v>
      </c>
      <c r="D600" s="304">
        <f t="shared" ref="D600:AT600" si="652">IFERROR(IF(D382="-","-",IF(D$9=1,IF(D382&lt;D$10,0,IF(D382&gt;D$11,1,(D382-D$10)/(D$11-D$10))),IF(D382&lt;D$10,1,IF(D382&gt;D$11,0,IFERROR(1-(D382-D$10)/(D$11-D$10),"-"))))),"-")</f>
        <v>0.64731579213171042</v>
      </c>
      <c r="E600" s="304">
        <f t="shared" si="652"/>
        <v>0.59306569343065696</v>
      </c>
      <c r="F600" s="304">
        <f t="shared" si="652"/>
        <v>0.25941450762576057</v>
      </c>
      <c r="G600" s="304">
        <f t="shared" si="652"/>
        <v>0</v>
      </c>
      <c r="H600" s="304">
        <f t="shared" si="652"/>
        <v>0.5</v>
      </c>
      <c r="I600" s="304">
        <f t="shared" si="652"/>
        <v>0.34228516660206332</v>
      </c>
      <c r="J600" s="304">
        <f t="shared" si="652"/>
        <v>0.73307327303962677</v>
      </c>
      <c r="K600" s="304">
        <f t="shared" si="652"/>
        <v>0.4019093254850683</v>
      </c>
      <c r="L600" s="304">
        <f t="shared" si="652"/>
        <v>0.81544893323963619</v>
      </c>
      <c r="M600" s="304">
        <f t="shared" si="652"/>
        <v>0.36429906029655379</v>
      </c>
      <c r="N600" s="304">
        <f t="shared" si="652"/>
        <v>0.38913516582176449</v>
      </c>
      <c r="O600" s="304">
        <f t="shared" si="652"/>
        <v>0.20641620692499674</v>
      </c>
      <c r="P600" s="304">
        <f t="shared" si="652"/>
        <v>0</v>
      </c>
      <c r="Q600" s="304" t="str">
        <f t="shared" si="652"/>
        <v>-</v>
      </c>
      <c r="R600" s="304" t="str">
        <f t="shared" si="652"/>
        <v>-</v>
      </c>
      <c r="S600" s="304">
        <f t="shared" si="652"/>
        <v>5.2212671080402222E-2</v>
      </c>
      <c r="T600" s="304">
        <f t="shared" si="652"/>
        <v>0.57447914414885248</v>
      </c>
      <c r="U600" s="304">
        <f t="shared" si="652"/>
        <v>0.24357310893305781</v>
      </c>
      <c r="V600" s="304">
        <f t="shared" si="652"/>
        <v>0.42002081841397099</v>
      </c>
      <c r="W600" s="304">
        <f t="shared" si="652"/>
        <v>0.6922773465160541</v>
      </c>
      <c r="X600" s="304" t="str">
        <f t="shared" si="652"/>
        <v>-</v>
      </c>
      <c r="Y600" s="304">
        <f t="shared" si="652"/>
        <v>0.32499797292802368</v>
      </c>
      <c r="Z600" s="304">
        <f t="shared" si="652"/>
        <v>6.857426514909748E-2</v>
      </c>
      <c r="AA600" s="304">
        <f t="shared" si="652"/>
        <v>0.84245304438155943</v>
      </c>
      <c r="AB600" s="304">
        <f t="shared" si="652"/>
        <v>0.43792423910663469</v>
      </c>
      <c r="AC600" s="304">
        <f t="shared" si="652"/>
        <v>0.20439301289869202</v>
      </c>
      <c r="AD600" s="304">
        <f t="shared" si="652"/>
        <v>0.11306924438145893</v>
      </c>
      <c r="AE600" s="304">
        <f t="shared" si="652"/>
        <v>0.19132845832492204</v>
      </c>
      <c r="AF600" s="304">
        <f t="shared" si="652"/>
        <v>0.30588235294117638</v>
      </c>
      <c r="AG600" s="304">
        <f t="shared" si="652"/>
        <v>0.74505281952090474</v>
      </c>
      <c r="AH600" s="304" t="str">
        <f t="shared" si="652"/>
        <v>-</v>
      </c>
      <c r="AI600" s="304">
        <f t="shared" si="652"/>
        <v>0.89346104127284753</v>
      </c>
      <c r="AJ600" s="304">
        <f t="shared" si="652"/>
        <v>0.48026416600538663</v>
      </c>
      <c r="AK600" s="304">
        <f t="shared" si="652"/>
        <v>0.51103462239319675</v>
      </c>
      <c r="AL600" s="304">
        <f t="shared" si="652"/>
        <v>0.38207665330661333</v>
      </c>
      <c r="AM600" s="304">
        <f t="shared" si="652"/>
        <v>0.12500000000000069</v>
      </c>
      <c r="AN600" s="304">
        <f t="shared" si="652"/>
        <v>0.28393513707937024</v>
      </c>
      <c r="AO600" s="304">
        <f t="shared" si="652"/>
        <v>0.16136073875256918</v>
      </c>
      <c r="AP600" s="304">
        <f t="shared" si="652"/>
        <v>0.85621271409327115</v>
      </c>
      <c r="AQ600" s="304">
        <f t="shared" si="652"/>
        <v>0.39708414487983928</v>
      </c>
      <c r="AR600" s="304">
        <f t="shared" si="652"/>
        <v>0.53571428571428648</v>
      </c>
      <c r="AS600" s="304">
        <f t="shared" si="652"/>
        <v>0.19239678028813612</v>
      </c>
      <c r="AT600" s="304">
        <f t="shared" si="652"/>
        <v>0.28020137795888284</v>
      </c>
    </row>
    <row r="601" spans="1:46" ht="15" thickBot="1">
      <c r="A601" s="329" t="str">
        <f t="shared" ref="A601:B601" si="653">A383</f>
        <v>Radeče</v>
      </c>
      <c r="B601" s="330">
        <f t="shared" si="653"/>
        <v>99</v>
      </c>
      <c r="C601" s="303">
        <f>IFERROR(IF('Data &amp; Normalization'!C383="-","-",IF(C$9=1,IF('Data &amp; Normalization'!C383&lt;C$10,0,IF('Data &amp; Normalization'!C383&gt;C$11,1,('Data &amp; Normalization'!C383-C$10)/(C$11-C$10))),IF('Data &amp; Normalization'!C383&lt;C$10,1,IF('Data &amp; Normalization'!C383&gt;C$11,0,IFERROR(1-('Data &amp; Normalization'!C383-C$10)/(C$11-C$10),"-"))))),"-")</f>
        <v>0.90639772326864509</v>
      </c>
      <c r="D601" s="304">
        <f t="shared" ref="D601:AT601" si="654">IFERROR(IF(D383="-","-",IF(D$9=1,IF(D383&lt;D$10,0,IF(D383&gt;D$11,1,(D383-D$10)/(D$11-D$10))),IF(D383&lt;D$10,1,IF(D383&gt;D$11,0,IFERROR(1-(D383-D$10)/(D$11-D$10),"-"))))),"-")</f>
        <v>0.59681329225796664</v>
      </c>
      <c r="E601" s="304">
        <f t="shared" si="654"/>
        <v>0.86757038581856083</v>
      </c>
      <c r="F601" s="304">
        <f t="shared" si="654"/>
        <v>6.6117825768400066E-4</v>
      </c>
      <c r="G601" s="304">
        <f t="shared" si="654"/>
        <v>0.9475406810946928</v>
      </c>
      <c r="H601" s="304">
        <f t="shared" si="654"/>
        <v>0.5</v>
      </c>
      <c r="I601" s="304">
        <f t="shared" si="654"/>
        <v>0.48219621563267906</v>
      </c>
      <c r="J601" s="304">
        <f t="shared" si="654"/>
        <v>0.96216316608769492</v>
      </c>
      <c r="K601" s="304">
        <f t="shared" si="654"/>
        <v>0.45796348179315916</v>
      </c>
      <c r="L601" s="304">
        <f t="shared" si="654"/>
        <v>0.993393023022348</v>
      </c>
      <c r="M601" s="304">
        <f t="shared" si="654"/>
        <v>0.25314717849262108</v>
      </c>
      <c r="N601" s="304">
        <f t="shared" si="654"/>
        <v>0.38476262916049647</v>
      </c>
      <c r="O601" s="304">
        <f t="shared" si="654"/>
        <v>0.22057103527457431</v>
      </c>
      <c r="P601" s="304">
        <f t="shared" si="654"/>
        <v>0.71873187393117588</v>
      </c>
      <c r="Q601" s="304" t="str">
        <f t="shared" si="654"/>
        <v>-</v>
      </c>
      <c r="R601" s="304" t="str">
        <f t="shared" si="654"/>
        <v>-</v>
      </c>
      <c r="S601" s="304">
        <f t="shared" si="654"/>
        <v>4.138800726567065E-2</v>
      </c>
      <c r="T601" s="304">
        <f t="shared" si="654"/>
        <v>0.4086233589241472</v>
      </c>
      <c r="U601" s="304">
        <f t="shared" si="654"/>
        <v>0.19378657825495099</v>
      </c>
      <c r="V601" s="304">
        <f t="shared" si="654"/>
        <v>0.52532647603033689</v>
      </c>
      <c r="W601" s="304">
        <f t="shared" si="654"/>
        <v>0.70596410897164796</v>
      </c>
      <c r="X601" s="304" t="str">
        <f t="shared" si="654"/>
        <v>-</v>
      </c>
      <c r="Y601" s="304">
        <f t="shared" si="654"/>
        <v>0.53443848690855222</v>
      </c>
      <c r="Z601" s="304">
        <f t="shared" si="654"/>
        <v>0.36996064248484184</v>
      </c>
      <c r="AA601" s="304">
        <f t="shared" si="654"/>
        <v>0.82411145040530431</v>
      </c>
      <c r="AB601" s="304">
        <f t="shared" si="654"/>
        <v>0.89774469016860081</v>
      </c>
      <c r="AC601" s="304">
        <f t="shared" si="654"/>
        <v>0.55174992221426611</v>
      </c>
      <c r="AD601" s="304">
        <f t="shared" si="654"/>
        <v>0.48776912832557073</v>
      </c>
      <c r="AE601" s="304">
        <f t="shared" si="654"/>
        <v>0.75854188525256017</v>
      </c>
      <c r="AF601" s="304">
        <f t="shared" si="654"/>
        <v>0.14117647058823524</v>
      </c>
      <c r="AG601" s="304">
        <f t="shared" si="654"/>
        <v>0.27471937046405126</v>
      </c>
      <c r="AH601" s="304" t="str">
        <f t="shared" si="654"/>
        <v>-</v>
      </c>
      <c r="AI601" s="304">
        <f t="shared" si="654"/>
        <v>0.98931997020709894</v>
      </c>
      <c r="AJ601" s="304">
        <f t="shared" si="654"/>
        <v>0.40536333369510058</v>
      </c>
      <c r="AK601" s="304">
        <f t="shared" si="654"/>
        <v>0.70675575352635467</v>
      </c>
      <c r="AL601" s="304">
        <f t="shared" si="654"/>
        <v>0.1206162324649297</v>
      </c>
      <c r="AM601" s="304">
        <f t="shared" si="654"/>
        <v>0.62500000000000011</v>
      </c>
      <c r="AN601" s="304">
        <f t="shared" si="654"/>
        <v>0.53121752857485427</v>
      </c>
      <c r="AO601" s="304">
        <f t="shared" si="654"/>
        <v>0.2848119757349028</v>
      </c>
      <c r="AP601" s="304">
        <f t="shared" si="654"/>
        <v>1.0103277952402265E-2</v>
      </c>
      <c r="AQ601" s="304">
        <f t="shared" si="654"/>
        <v>0.42891732494012097</v>
      </c>
      <c r="AR601" s="304">
        <f t="shared" si="654"/>
        <v>0</v>
      </c>
      <c r="AS601" s="304">
        <f t="shared" si="654"/>
        <v>0.22938121598296801</v>
      </c>
      <c r="AT601" s="304">
        <f t="shared" si="654"/>
        <v>0.22062568246010109</v>
      </c>
    </row>
    <row r="602" spans="1:46" ht="15" thickBot="1">
      <c r="A602" s="329" t="str">
        <f t="shared" ref="A602:B602" si="655">A384</f>
        <v>Radenci</v>
      </c>
      <c r="B602" s="330">
        <f t="shared" si="655"/>
        <v>100</v>
      </c>
      <c r="C602" s="303">
        <f>IFERROR(IF('Data &amp; Normalization'!C384="-","-",IF(C$9=1,IF('Data &amp; Normalization'!C384&lt;C$10,0,IF('Data &amp; Normalization'!C384&gt;C$11,1,('Data &amp; Normalization'!C384-C$10)/(C$11-C$10))),IF('Data &amp; Normalization'!C384&lt;C$10,1,IF('Data &amp; Normalization'!C384&gt;C$11,0,IFERROR(1-('Data &amp; Normalization'!C384-C$10)/(C$11-C$10),"-"))))),"-")</f>
        <v>0.78672096037322747</v>
      </c>
      <c r="D602" s="304">
        <f t="shared" ref="D602:AT602" si="656">IFERROR(IF(D384="-","-",IF(D$9=1,IF(D384&lt;D$10,0,IF(D384&gt;D$11,1,(D384-D$10)/(D$11-D$10))),IF(D384&lt;D$10,1,IF(D384&gt;D$11,0,IFERROR(1-(D384-D$10)/(D$11-D$10),"-"))))),"-")</f>
        <v>0.25844654310388371</v>
      </c>
      <c r="E602" s="304">
        <f t="shared" si="656"/>
        <v>0</v>
      </c>
      <c r="F602" s="304">
        <f t="shared" si="656"/>
        <v>0.92086777143838228</v>
      </c>
      <c r="G602" s="304">
        <f t="shared" si="656"/>
        <v>0.64643516083186747</v>
      </c>
      <c r="H602" s="304">
        <f t="shared" si="656"/>
        <v>0.5</v>
      </c>
      <c r="I602" s="304">
        <f t="shared" si="656"/>
        <v>0.49090277483660433</v>
      </c>
      <c r="J602" s="304">
        <f t="shared" si="656"/>
        <v>0.81890748104558708</v>
      </c>
      <c r="K602" s="304">
        <f t="shared" si="656"/>
        <v>0.45540159165110744</v>
      </c>
      <c r="L602" s="304">
        <f t="shared" si="656"/>
        <v>0.74840082359237181</v>
      </c>
      <c r="M602" s="304">
        <f t="shared" si="656"/>
        <v>0.64521217819907162</v>
      </c>
      <c r="N602" s="304">
        <f t="shared" si="656"/>
        <v>0.48199857577982941</v>
      </c>
      <c r="O602" s="304">
        <f t="shared" si="656"/>
        <v>0.39200432454968726</v>
      </c>
      <c r="P602" s="304">
        <f t="shared" si="656"/>
        <v>0.53801803830950212</v>
      </c>
      <c r="Q602" s="304" t="str">
        <f t="shared" si="656"/>
        <v>-</v>
      </c>
      <c r="R602" s="304" t="str">
        <f t="shared" si="656"/>
        <v>-</v>
      </c>
      <c r="S602" s="304">
        <f t="shared" si="656"/>
        <v>0.5165409944927104</v>
      </c>
      <c r="T602" s="304">
        <f t="shared" si="656"/>
        <v>0.81382543990015144</v>
      </c>
      <c r="U602" s="304">
        <f t="shared" si="656"/>
        <v>0.70739553760552187</v>
      </c>
      <c r="V602" s="304">
        <f t="shared" si="656"/>
        <v>0.57778272319292001</v>
      </c>
      <c r="W602" s="304">
        <f t="shared" si="656"/>
        <v>0.34767180007210946</v>
      </c>
      <c r="X602" s="304" t="str">
        <f t="shared" si="656"/>
        <v>-</v>
      </c>
      <c r="Y602" s="304">
        <f t="shared" si="656"/>
        <v>0.41867801746092448</v>
      </c>
      <c r="Z602" s="304">
        <f t="shared" si="656"/>
        <v>0</v>
      </c>
      <c r="AA602" s="304">
        <f t="shared" si="656"/>
        <v>0.70632589909289922</v>
      </c>
      <c r="AB602" s="304">
        <f t="shared" si="656"/>
        <v>0.26822859645281372</v>
      </c>
      <c r="AC602" s="304">
        <f t="shared" si="656"/>
        <v>0.57209909790448621</v>
      </c>
      <c r="AD602" s="304">
        <f t="shared" si="656"/>
        <v>0.48134463690937246</v>
      </c>
      <c r="AE602" s="304">
        <f t="shared" si="656"/>
        <v>0.44979155793042014</v>
      </c>
      <c r="AF602" s="304">
        <f t="shared" si="656"/>
        <v>0.97647058823529398</v>
      </c>
      <c r="AG602" s="304">
        <f t="shared" si="656"/>
        <v>0.63759526525483978</v>
      </c>
      <c r="AH602" s="304" t="str">
        <f t="shared" si="656"/>
        <v>-</v>
      </c>
      <c r="AI602" s="304">
        <f t="shared" si="656"/>
        <v>1</v>
      </c>
      <c r="AJ602" s="304">
        <f t="shared" si="656"/>
        <v>0.37214177652490626</v>
      </c>
      <c r="AK602" s="304">
        <f t="shared" si="656"/>
        <v>0.44270095160963729</v>
      </c>
      <c r="AL602" s="304">
        <f t="shared" si="656"/>
        <v>0.37737975951903791</v>
      </c>
      <c r="AM602" s="304">
        <f t="shared" si="656"/>
        <v>0.50000000000000056</v>
      </c>
      <c r="AN602" s="304">
        <f t="shared" si="656"/>
        <v>0.58816741267684458</v>
      </c>
      <c r="AO602" s="304">
        <f t="shared" si="656"/>
        <v>9.1421393673121701E-2</v>
      </c>
      <c r="AP602" s="304">
        <f t="shared" si="656"/>
        <v>0.20158445057412297</v>
      </c>
      <c r="AQ602" s="304">
        <f t="shared" si="656"/>
        <v>1</v>
      </c>
      <c r="AR602" s="304">
        <f t="shared" si="656"/>
        <v>1</v>
      </c>
      <c r="AS602" s="304">
        <f t="shared" si="656"/>
        <v>0.28580650131243202</v>
      </c>
      <c r="AT602" s="304">
        <f t="shared" si="656"/>
        <v>0.73997760045857852</v>
      </c>
    </row>
    <row r="603" spans="1:46" ht="15" thickBot="1">
      <c r="A603" s="329" t="str">
        <f t="shared" ref="A603:B603" si="657">A385</f>
        <v>Radlje ob Dravi</v>
      </c>
      <c r="B603" s="330">
        <f t="shared" si="657"/>
        <v>101</v>
      </c>
      <c r="C603" s="303">
        <f>IFERROR(IF('Data &amp; Normalization'!C385="-","-",IF(C$9=1,IF('Data &amp; Normalization'!C385&lt;C$10,0,IF('Data &amp; Normalization'!C385&gt;C$11,1,('Data &amp; Normalization'!C385-C$10)/(C$11-C$10))),IF('Data &amp; Normalization'!C385&lt;C$10,1,IF('Data &amp; Normalization'!C385&gt;C$11,0,IFERROR(1-('Data &amp; Normalization'!C385-C$10)/(C$11-C$10),"-"))))),"-")</f>
        <v>0.98219420743228714</v>
      </c>
      <c r="D603" s="304">
        <f t="shared" ref="D603:AT603" si="658">IFERROR(IF(D385="-","-",IF(D$9=1,IF(D385&lt;D$10,0,IF(D385&gt;D$11,1,(D385-D$10)/(D$11-D$10))),IF(D385&lt;D$10,1,IF(D385&gt;D$11,0,IFERROR(1-(D385-D$10)/(D$11-D$10),"-"))))),"-")</f>
        <v>0.46550679258623284</v>
      </c>
      <c r="E603" s="304">
        <f t="shared" si="658"/>
        <v>0.59306569343065696</v>
      </c>
      <c r="F603" s="304">
        <f t="shared" si="658"/>
        <v>0.6970939228242552</v>
      </c>
      <c r="G603" s="304">
        <f t="shared" si="658"/>
        <v>0.90914372649703112</v>
      </c>
      <c r="H603" s="304">
        <f t="shared" si="658"/>
        <v>0.79248125036057804</v>
      </c>
      <c r="I603" s="304">
        <f t="shared" si="658"/>
        <v>0.80876348130227105</v>
      </c>
      <c r="J603" s="304">
        <f t="shared" si="658"/>
        <v>0.9881070169934737</v>
      </c>
      <c r="K603" s="304">
        <f t="shared" si="658"/>
        <v>0.19531850443002044</v>
      </c>
      <c r="L603" s="304">
        <f t="shared" si="658"/>
        <v>1</v>
      </c>
      <c r="M603" s="304">
        <f t="shared" si="658"/>
        <v>0.54848725301680124</v>
      </c>
      <c r="N603" s="304">
        <f t="shared" si="658"/>
        <v>0.62064151727877936</v>
      </c>
      <c r="O603" s="304">
        <f t="shared" si="658"/>
        <v>0.41265275255184447</v>
      </c>
      <c r="P603" s="304">
        <f t="shared" si="658"/>
        <v>0.59022834273275127</v>
      </c>
      <c r="Q603" s="304" t="str">
        <f t="shared" si="658"/>
        <v>-</v>
      </c>
      <c r="R603" s="304" t="str">
        <f t="shared" si="658"/>
        <v>-</v>
      </c>
      <c r="S603" s="304">
        <f t="shared" si="658"/>
        <v>6.0238311730121376E-2</v>
      </c>
      <c r="T603" s="304">
        <f t="shared" si="658"/>
        <v>7.7282237530797437E-2</v>
      </c>
      <c r="U603" s="304">
        <f t="shared" si="658"/>
        <v>0.11373757380745875</v>
      </c>
      <c r="V603" s="304">
        <f t="shared" si="658"/>
        <v>0.4473556723365355</v>
      </c>
      <c r="W603" s="304">
        <f t="shared" si="658"/>
        <v>0.18140745926957913</v>
      </c>
      <c r="X603" s="304" t="str">
        <f t="shared" si="658"/>
        <v>-</v>
      </c>
      <c r="Y603" s="304">
        <f t="shared" si="658"/>
        <v>0.39328148477512193</v>
      </c>
      <c r="Z603" s="304">
        <f t="shared" si="658"/>
        <v>0.76353579406446115</v>
      </c>
      <c r="AA603" s="304">
        <f t="shared" si="658"/>
        <v>0.91905293098024032</v>
      </c>
      <c r="AB603" s="304">
        <f t="shared" si="658"/>
        <v>0.43245018611780173</v>
      </c>
      <c r="AC603" s="304">
        <f t="shared" si="658"/>
        <v>0.39057819347396622</v>
      </c>
      <c r="AD603" s="304">
        <f t="shared" si="658"/>
        <v>0.2923081789376808</v>
      </c>
      <c r="AE603" s="304">
        <f t="shared" si="658"/>
        <v>0.45252687084962362</v>
      </c>
      <c r="AF603" s="304">
        <f t="shared" si="658"/>
        <v>0.30588235294117638</v>
      </c>
      <c r="AG603" s="304">
        <f t="shared" si="658"/>
        <v>0.61527715783034931</v>
      </c>
      <c r="AH603" s="304" t="str">
        <f t="shared" si="658"/>
        <v>-</v>
      </c>
      <c r="AI603" s="304">
        <f t="shared" si="658"/>
        <v>0.95209465334878907</v>
      </c>
      <c r="AJ603" s="304">
        <f t="shared" si="658"/>
        <v>0.59332187620851462</v>
      </c>
      <c r="AK603" s="304">
        <f t="shared" si="658"/>
        <v>0.72210973881352492</v>
      </c>
      <c r="AL603" s="304">
        <f t="shared" si="658"/>
        <v>0.54959919839679339</v>
      </c>
      <c r="AM603" s="304">
        <f t="shared" si="658"/>
        <v>0.12500000000000069</v>
      </c>
      <c r="AN603" s="304">
        <f t="shared" si="658"/>
        <v>0.36586304052433866</v>
      </c>
      <c r="AO603" s="304">
        <f t="shared" si="658"/>
        <v>0.16136073875256918</v>
      </c>
      <c r="AP603" s="304">
        <f t="shared" si="658"/>
        <v>0.47581628071075777</v>
      </c>
      <c r="AQ603" s="304">
        <f t="shared" si="658"/>
        <v>0.60013934819548531</v>
      </c>
      <c r="AR603" s="304">
        <f t="shared" si="658"/>
        <v>0.53571428571428648</v>
      </c>
      <c r="AS603" s="304">
        <f t="shared" si="658"/>
        <v>0.18873008542821756</v>
      </c>
      <c r="AT603" s="304">
        <f t="shared" si="658"/>
        <v>0.14223754385219597</v>
      </c>
    </row>
    <row r="604" spans="1:46" ht="15" thickBot="1">
      <c r="A604" s="329" t="str">
        <f t="shared" ref="A604:B604" si="659">A386</f>
        <v>Radovljica</v>
      </c>
      <c r="B604" s="330">
        <f t="shared" si="659"/>
        <v>102</v>
      </c>
      <c r="C604" s="303">
        <f>IFERROR(IF('Data &amp; Normalization'!C386="-","-",IF(C$9=1,IF('Data &amp; Normalization'!C386&lt;C$10,0,IF('Data &amp; Normalization'!C386&gt;C$11,1,('Data &amp; Normalization'!C386-C$10)/(C$11-C$10))),IF('Data &amp; Normalization'!C386&lt;C$10,1,IF('Data &amp; Normalization'!C386&gt;C$11,0,IFERROR(1-('Data &amp; Normalization'!C386-C$10)/(C$11-C$10),"-"))))),"-")</f>
        <v>0.97003081167461169</v>
      </c>
      <c r="D604" s="304">
        <f t="shared" ref="D604:AT604" si="660">IFERROR(IF(D386="-","-",IF(D$9=1,IF(D386&lt;D$10,0,IF(D386&gt;D$11,1,(D386-D$10)/(D$11-D$10))),IF(D386&lt;D$10,1,IF(D386&gt;D$11,0,IFERROR(1-(D386-D$10)/(D$11-D$10),"-"))))),"-")</f>
        <v>0.57156204232109487</v>
      </c>
      <c r="E604" s="304">
        <f t="shared" si="660"/>
        <v>0.48201251303441084</v>
      </c>
      <c r="F604" s="304">
        <f t="shared" si="660"/>
        <v>0.87531697163992395</v>
      </c>
      <c r="G604" s="304">
        <f t="shared" si="660"/>
        <v>0.63446496768261107</v>
      </c>
      <c r="H604" s="304">
        <f t="shared" si="660"/>
        <v>0.5</v>
      </c>
      <c r="I604" s="304">
        <f t="shared" si="660"/>
        <v>0.79507954622870347</v>
      </c>
      <c r="J604" s="304">
        <f t="shared" si="660"/>
        <v>0.81837118976966949</v>
      </c>
      <c r="K604" s="304">
        <f t="shared" si="660"/>
        <v>0.42722080008853891</v>
      </c>
      <c r="L604" s="304">
        <f t="shared" si="660"/>
        <v>0.91372246453636308</v>
      </c>
      <c r="M604" s="304">
        <f t="shared" si="660"/>
        <v>0.84651463170139041</v>
      </c>
      <c r="N604" s="304">
        <f t="shared" si="660"/>
        <v>0.73452017190302366</v>
      </c>
      <c r="O604" s="304">
        <f t="shared" si="660"/>
        <v>0.58110452810390756</v>
      </c>
      <c r="P604" s="304">
        <f t="shared" si="660"/>
        <v>0.74234131066257203</v>
      </c>
      <c r="Q604" s="304" t="str">
        <f t="shared" si="660"/>
        <v>-</v>
      </c>
      <c r="R604" s="304" t="str">
        <f t="shared" si="660"/>
        <v>-</v>
      </c>
      <c r="S604" s="304">
        <f t="shared" si="660"/>
        <v>9.9510612325967959E-2</v>
      </c>
      <c r="T604" s="304">
        <f t="shared" si="660"/>
        <v>0.52505642668339836</v>
      </c>
      <c r="U604" s="304">
        <f t="shared" si="660"/>
        <v>0.73549666664164981</v>
      </c>
      <c r="V604" s="304">
        <f t="shared" si="660"/>
        <v>0.60913380986283649</v>
      </c>
      <c r="W604" s="304">
        <f t="shared" si="660"/>
        <v>0.68302962247524013</v>
      </c>
      <c r="X604" s="304" t="str">
        <f t="shared" si="660"/>
        <v>-</v>
      </c>
      <c r="Y604" s="304">
        <f t="shared" si="660"/>
        <v>0.56713450072458949</v>
      </c>
      <c r="Z604" s="304">
        <f t="shared" si="660"/>
        <v>0.77771868240967268</v>
      </c>
      <c r="AA604" s="304">
        <f t="shared" si="660"/>
        <v>0.86552914885675802</v>
      </c>
      <c r="AB604" s="304">
        <f t="shared" si="660"/>
        <v>0.20253996058681856</v>
      </c>
      <c r="AC604" s="304">
        <f t="shared" si="660"/>
        <v>0.33651013383734985</v>
      </c>
      <c r="AD604" s="304">
        <f t="shared" si="660"/>
        <v>0.32519378422388368</v>
      </c>
      <c r="AE604" s="304">
        <f t="shared" si="660"/>
        <v>0.29190566896453229</v>
      </c>
      <c r="AF604" s="304">
        <f t="shared" si="660"/>
        <v>0</v>
      </c>
      <c r="AG604" s="304">
        <f t="shared" si="660"/>
        <v>0.46318338871530362</v>
      </c>
      <c r="AH604" s="304" t="str">
        <f t="shared" si="660"/>
        <v>-</v>
      </c>
      <c r="AI604" s="304">
        <f t="shared" si="660"/>
        <v>0.6564651935106578</v>
      </c>
      <c r="AJ604" s="304">
        <f t="shared" si="660"/>
        <v>0.55836325144664045</v>
      </c>
      <c r="AK604" s="304">
        <f t="shared" si="660"/>
        <v>0.73594519808328251</v>
      </c>
      <c r="AL604" s="304">
        <f t="shared" si="660"/>
        <v>0.41338927855711416</v>
      </c>
      <c r="AM604" s="304">
        <f t="shared" si="660"/>
        <v>0</v>
      </c>
      <c r="AN604" s="304">
        <f t="shared" si="660"/>
        <v>0.47077072176484708</v>
      </c>
      <c r="AO604" s="304">
        <f t="shared" si="660"/>
        <v>0.2178797326652217</v>
      </c>
      <c r="AP604" s="304">
        <f t="shared" si="660"/>
        <v>0.78051831419590767</v>
      </c>
      <c r="AQ604" s="304">
        <f t="shared" si="660"/>
        <v>0.37193350585291884</v>
      </c>
      <c r="AR604" s="304">
        <f t="shared" si="660"/>
        <v>0.10714285714285794</v>
      </c>
      <c r="AS604" s="304">
        <f t="shared" si="660"/>
        <v>0.42492775284214068</v>
      </c>
      <c r="AT604" s="304">
        <f t="shared" si="660"/>
        <v>0.74657819126196789</v>
      </c>
    </row>
    <row r="605" spans="1:46" ht="15" thickBot="1">
      <c r="A605" s="329" t="str">
        <f t="shared" ref="A605:B605" si="661">A387</f>
        <v>Razkrižje</v>
      </c>
      <c r="B605" s="330">
        <f t="shared" si="661"/>
        <v>176</v>
      </c>
      <c r="C605" s="303">
        <f>IFERROR(IF('Data &amp; Normalization'!C387="-","-",IF(C$9=1,IF('Data &amp; Normalization'!C387&lt;C$10,0,IF('Data &amp; Normalization'!C387&gt;C$11,1,('Data &amp; Normalization'!C387-C$10)/(C$11-C$10))),IF('Data &amp; Normalization'!C387&lt;C$10,1,IF('Data &amp; Normalization'!C387&gt;C$11,0,IFERROR(1-('Data &amp; Normalization'!C387-C$10)/(C$11-C$10),"-"))))),"-")</f>
        <v>0.70714496195489884</v>
      </c>
      <c r="D605" s="304">
        <f t="shared" ref="D605:AT605" si="662">IFERROR(IF(D387="-","-",IF(D$9=1,IF(D387&lt;D$10,0,IF(D387&gt;D$11,1,(D387-D$10)/(D$11-D$10))),IF(D387&lt;D$10,1,IF(D387&gt;D$11,0,IFERROR(1-(D387-D$10)/(D$11-D$10),"-"))))),"-")</f>
        <v>0.4983334175041666</v>
      </c>
      <c r="E605" s="304">
        <f t="shared" si="662"/>
        <v>0.39025026068821678</v>
      </c>
      <c r="F605" s="304">
        <f t="shared" si="662"/>
        <v>0.78483868129676004</v>
      </c>
      <c r="G605" s="304">
        <f t="shared" si="662"/>
        <v>0.91071413493246511</v>
      </c>
      <c r="H605" s="304">
        <f t="shared" si="662"/>
        <v>0.79248125036057804</v>
      </c>
      <c r="I605" s="304">
        <f t="shared" si="662"/>
        <v>0.9143996066961726</v>
      </c>
      <c r="J605" s="304">
        <f t="shared" si="662"/>
        <v>0.98895245150413325</v>
      </c>
      <c r="K605" s="304">
        <f t="shared" si="662"/>
        <v>0.42998764144195478</v>
      </c>
      <c r="L605" s="304">
        <f t="shared" si="662"/>
        <v>1</v>
      </c>
      <c r="M605" s="304">
        <f t="shared" si="662"/>
        <v>0.71615425479638783</v>
      </c>
      <c r="N605" s="304">
        <f t="shared" si="662"/>
        <v>0.69996380524573354</v>
      </c>
      <c r="O605" s="304">
        <f t="shared" si="662"/>
        <v>0.54420955434339247</v>
      </c>
      <c r="P605" s="304">
        <f t="shared" si="662"/>
        <v>0.83758304129209038</v>
      </c>
      <c r="Q605" s="304" t="str">
        <f t="shared" si="662"/>
        <v>-</v>
      </c>
      <c r="R605" s="304" t="str">
        <f t="shared" si="662"/>
        <v>-</v>
      </c>
      <c r="S605" s="304">
        <f t="shared" si="662"/>
        <v>0.35522045221886617</v>
      </c>
      <c r="T605" s="304">
        <f t="shared" si="662"/>
        <v>1</v>
      </c>
      <c r="U605" s="304">
        <f t="shared" si="662"/>
        <v>0.64096811743887516</v>
      </c>
      <c r="V605" s="304">
        <f t="shared" si="662"/>
        <v>0.69489866672007228</v>
      </c>
      <c r="W605" s="304">
        <f t="shared" si="662"/>
        <v>0.33519213008605619</v>
      </c>
      <c r="X605" s="304" t="str">
        <f t="shared" si="662"/>
        <v>-</v>
      </c>
      <c r="Y605" s="304">
        <f t="shared" si="662"/>
        <v>0.76887113018816666</v>
      </c>
      <c r="Z605" s="304">
        <f t="shared" si="662"/>
        <v>0.87345317873985018</v>
      </c>
      <c r="AA605" s="304">
        <f t="shared" si="662"/>
        <v>0.75590642742223935</v>
      </c>
      <c r="AB605" s="304">
        <f t="shared" si="662"/>
        <v>0.23538427851981614</v>
      </c>
      <c r="AC605" s="304">
        <f t="shared" si="662"/>
        <v>0.90974419691306807</v>
      </c>
      <c r="AD605" s="304">
        <f t="shared" si="662"/>
        <v>0.63788089508245682</v>
      </c>
      <c r="AE605" s="304">
        <f t="shared" si="662"/>
        <v>0.86243676128590541</v>
      </c>
      <c r="AF605" s="304">
        <f t="shared" si="662"/>
        <v>1</v>
      </c>
      <c r="AG605" s="304">
        <f t="shared" si="662"/>
        <v>0.55410901155581993</v>
      </c>
      <c r="AH605" s="304" t="str">
        <f t="shared" si="662"/>
        <v>-</v>
      </c>
      <c r="AI605" s="304">
        <f t="shared" si="662"/>
        <v>0.93983293222649766</v>
      </c>
      <c r="AJ605" s="304">
        <f t="shared" si="662"/>
        <v>0.60627059958430285</v>
      </c>
      <c r="AK605" s="304">
        <f t="shared" si="662"/>
        <v>0.65411351825605712</v>
      </c>
      <c r="AL605" s="304">
        <f t="shared" si="662"/>
        <v>0.75313126252505003</v>
      </c>
      <c r="AM605" s="304">
        <f t="shared" si="662"/>
        <v>1</v>
      </c>
      <c r="AN605" s="304">
        <f t="shared" si="662"/>
        <v>0.7540214611142193</v>
      </c>
      <c r="AO605" s="304">
        <f t="shared" si="662"/>
        <v>0.16900966325740049</v>
      </c>
      <c r="AP605" s="304">
        <f t="shared" si="662"/>
        <v>0.42096991468343098</v>
      </c>
      <c r="AQ605" s="304">
        <f t="shared" si="662"/>
        <v>0.52546731445918327</v>
      </c>
      <c r="AR605" s="304">
        <f t="shared" si="662"/>
        <v>0.74999999999999922</v>
      </c>
      <c r="AS605" s="304">
        <f t="shared" si="662"/>
        <v>0.19962675538326902</v>
      </c>
      <c r="AT605" s="304">
        <f t="shared" si="662"/>
        <v>0.66194462319959158</v>
      </c>
    </row>
    <row r="606" spans="1:46" ht="15" thickBot="1">
      <c r="A606" s="329" t="str">
        <f t="shared" ref="A606:B606" si="663">A388</f>
        <v>Rečica ob Savinji</v>
      </c>
      <c r="B606" s="330">
        <f t="shared" si="663"/>
        <v>209</v>
      </c>
      <c r="C606" s="303">
        <f>IFERROR(IF('Data &amp; Normalization'!C388="-","-",IF(C$9=1,IF('Data &amp; Normalization'!C388&lt;C$10,0,IF('Data &amp; Normalization'!C388&gt;C$11,1,('Data &amp; Normalization'!C388-C$10)/(C$11-C$10))),IF('Data &amp; Normalization'!C388&lt;C$10,1,IF('Data &amp; Normalization'!C388&gt;C$11,0,IFERROR(1-('Data &amp; Normalization'!C388-C$10)/(C$11-C$10),"-"))))),"-")</f>
        <v>0.90313213500739697</v>
      </c>
      <c r="D606" s="304">
        <f t="shared" ref="D606:AT606" si="664">IFERROR(IF(D388="-","-",IF(D$9=1,IF(D388&lt;D$10,0,IF(D388&gt;D$11,1,(D388-D$10)/(D$11-D$10))),IF(D388&lt;D$10,1,IF(D388&gt;D$11,0,IFERROR(1-(D388-D$10)/(D$11-D$10),"-"))))),"-")</f>
        <v>0.15744154335639618</v>
      </c>
      <c r="E606" s="304">
        <f t="shared" si="664"/>
        <v>0.48201251303441084</v>
      </c>
      <c r="F606" s="304">
        <f t="shared" si="664"/>
        <v>0.98860163647060273</v>
      </c>
      <c r="G606" s="304">
        <f t="shared" si="664"/>
        <v>0.8553742032392001</v>
      </c>
      <c r="H606" s="304">
        <f t="shared" si="664"/>
        <v>1</v>
      </c>
      <c r="I606" s="304">
        <f t="shared" si="664"/>
        <v>0.88254087807803794</v>
      </c>
      <c r="J606" s="304">
        <f t="shared" si="664"/>
        <v>0.95093531119630059</v>
      </c>
      <c r="K606" s="304">
        <f t="shared" si="664"/>
        <v>0.59189909841962118</v>
      </c>
      <c r="L606" s="304">
        <f t="shared" si="664"/>
        <v>0.97813381007144629</v>
      </c>
      <c r="M606" s="304">
        <f t="shared" si="664"/>
        <v>0.8529363745568691</v>
      </c>
      <c r="N606" s="304">
        <f t="shared" si="664"/>
        <v>0.80126216501653147</v>
      </c>
      <c r="O606" s="304">
        <f t="shared" si="664"/>
        <v>0.5635059409009826</v>
      </c>
      <c r="P606" s="304">
        <f t="shared" si="664"/>
        <v>0.89195739716119549</v>
      </c>
      <c r="Q606" s="304" t="str">
        <f t="shared" si="664"/>
        <v>-</v>
      </c>
      <c r="R606" s="304" t="str">
        <f t="shared" si="664"/>
        <v>-</v>
      </c>
      <c r="S606" s="304">
        <f t="shared" si="664"/>
        <v>0.16313056544713916</v>
      </c>
      <c r="T606" s="304">
        <f t="shared" si="664"/>
        <v>1</v>
      </c>
      <c r="U606" s="304">
        <f t="shared" si="664"/>
        <v>0.64228796457029358</v>
      </c>
      <c r="V606" s="304">
        <f t="shared" si="664"/>
        <v>0.63777190720616161</v>
      </c>
      <c r="W606" s="304">
        <f t="shared" si="664"/>
        <v>0.17270709414853516</v>
      </c>
      <c r="X606" s="304" t="str">
        <f t="shared" si="664"/>
        <v>-</v>
      </c>
      <c r="Y606" s="304">
        <f t="shared" si="664"/>
        <v>0.70513715644163022</v>
      </c>
      <c r="Z606" s="304">
        <f t="shared" si="664"/>
        <v>0.55433819097259152</v>
      </c>
      <c r="AA606" s="304">
        <f t="shared" si="664"/>
        <v>0.85239516061728193</v>
      </c>
      <c r="AB606" s="304">
        <f t="shared" si="664"/>
        <v>0.405079921173637</v>
      </c>
      <c r="AC606" s="304">
        <f t="shared" si="664"/>
        <v>0.61031800455957141</v>
      </c>
      <c r="AD606" s="304">
        <f t="shared" si="664"/>
        <v>0.45074622636778294</v>
      </c>
      <c r="AE606" s="304">
        <f t="shared" si="664"/>
        <v>0.52223723643690378</v>
      </c>
      <c r="AF606" s="304">
        <f t="shared" si="664"/>
        <v>0</v>
      </c>
      <c r="AG606" s="304">
        <f t="shared" si="664"/>
        <v>0</v>
      </c>
      <c r="AH606" s="304" t="str">
        <f t="shared" si="664"/>
        <v>-</v>
      </c>
      <c r="AI606" s="304">
        <f t="shared" si="664"/>
        <v>0.90421438775072616</v>
      </c>
      <c r="AJ606" s="304">
        <f t="shared" si="664"/>
        <v>0.70337384055173713</v>
      </c>
      <c r="AK606" s="304">
        <f t="shared" si="664"/>
        <v>0.77829520145778486</v>
      </c>
      <c r="AL606" s="304">
        <f t="shared" si="664"/>
        <v>5.1728456913827769E-2</v>
      </c>
      <c r="AM606" s="304">
        <f t="shared" si="664"/>
        <v>0</v>
      </c>
      <c r="AN606" s="304">
        <f t="shared" si="664"/>
        <v>0.33738809847334356</v>
      </c>
      <c r="AO606" s="304">
        <f t="shared" si="664"/>
        <v>0.2178797326652217</v>
      </c>
      <c r="AP606" s="304">
        <f t="shared" si="664"/>
        <v>0.58679196869587535</v>
      </c>
      <c r="AQ606" s="304">
        <f t="shared" si="664"/>
        <v>0.55628421285967389</v>
      </c>
      <c r="AR606" s="304">
        <f t="shared" si="664"/>
        <v>0.10714285714285794</v>
      </c>
      <c r="AS606" s="304">
        <f t="shared" si="664"/>
        <v>0.84124154523301198</v>
      </c>
      <c r="AT606" s="304">
        <f t="shared" si="664"/>
        <v>0.68146864508132254</v>
      </c>
    </row>
    <row r="607" spans="1:46" ht="15" thickBot="1">
      <c r="A607" s="329" t="str">
        <f t="shared" ref="A607:B607" si="665">A389</f>
        <v>Renče - Vogrsko</v>
      </c>
      <c r="B607" s="330">
        <f t="shared" si="665"/>
        <v>201</v>
      </c>
      <c r="C607" s="303">
        <f>IFERROR(IF('Data &amp; Normalization'!C389="-","-",IF(C$9=1,IF('Data &amp; Normalization'!C389&lt;C$10,0,IF('Data &amp; Normalization'!C389&gt;C$11,1,('Data &amp; Normalization'!C389-C$10)/(C$11-C$10))),IF('Data &amp; Normalization'!C389&lt;C$10,1,IF('Data &amp; Normalization'!C389&gt;C$11,0,IFERROR(1-('Data &amp; Normalization'!C389-C$10)/(C$11-C$10),"-"))))),"-")</f>
        <v>0.89299597187600088</v>
      </c>
      <c r="D607" s="304">
        <f t="shared" ref="D607:AT607" si="666">IFERROR(IF(D389="-","-",IF(D$9=1,IF(D389&lt;D$10,0,IF(D389&gt;D$11,1,(D389-D$10)/(D$11-D$10))),IF(D389&lt;D$10,1,IF(D389&gt;D$11,0,IFERROR(1-(D389-D$10)/(D$11-D$10),"-"))))),"-")</f>
        <v>0.34177566789556085</v>
      </c>
      <c r="E607" s="304">
        <f t="shared" si="666"/>
        <v>0.59306569343065696</v>
      </c>
      <c r="F607" s="304">
        <f t="shared" si="666"/>
        <v>0.37136230786007468</v>
      </c>
      <c r="G607" s="304">
        <f t="shared" si="666"/>
        <v>0.98467276570557216</v>
      </c>
      <c r="H607" s="304">
        <f t="shared" si="666"/>
        <v>0.5</v>
      </c>
      <c r="I607" s="304">
        <f t="shared" si="666"/>
        <v>0</v>
      </c>
      <c r="J607" s="304">
        <f t="shared" si="666"/>
        <v>1</v>
      </c>
      <c r="K607" s="304">
        <f t="shared" si="666"/>
        <v>0.50838147978873627</v>
      </c>
      <c r="L607" s="304">
        <f t="shared" si="666"/>
        <v>1</v>
      </c>
      <c r="M607" s="304">
        <f t="shared" si="666"/>
        <v>0.24634225224229062</v>
      </c>
      <c r="N607" s="304">
        <f t="shared" si="666"/>
        <v>0.16949659524974892</v>
      </c>
      <c r="O607" s="304">
        <f t="shared" si="666"/>
        <v>9.1417081801964742E-2</v>
      </c>
      <c r="P607" s="304">
        <f t="shared" si="666"/>
        <v>0.73072762436907712</v>
      </c>
      <c r="Q607" s="304" t="str">
        <f t="shared" si="666"/>
        <v>-</v>
      </c>
      <c r="R607" s="304" t="str">
        <f t="shared" si="666"/>
        <v>-</v>
      </c>
      <c r="S607" s="304">
        <f t="shared" si="666"/>
        <v>0.48484957920524813</v>
      </c>
      <c r="T607" s="304">
        <f t="shared" si="666"/>
        <v>0.15478835781292158</v>
      </c>
      <c r="U607" s="304">
        <f t="shared" si="666"/>
        <v>0.16837749358251694</v>
      </c>
      <c r="V607" s="304">
        <f t="shared" si="666"/>
        <v>0.53520067658938864</v>
      </c>
      <c r="W607" s="304">
        <f t="shared" si="666"/>
        <v>0.23200272800343763</v>
      </c>
      <c r="X607" s="304" t="str">
        <f t="shared" si="666"/>
        <v>-</v>
      </c>
      <c r="Y607" s="304">
        <f t="shared" si="666"/>
        <v>0.94545386899797135</v>
      </c>
      <c r="Z607" s="304">
        <f t="shared" si="666"/>
        <v>1</v>
      </c>
      <c r="AA607" s="304">
        <f t="shared" si="666"/>
        <v>1</v>
      </c>
      <c r="AB607" s="304">
        <f t="shared" si="666"/>
        <v>0.59119772279395666</v>
      </c>
      <c r="AC607" s="304">
        <f t="shared" si="666"/>
        <v>0.17666286137515783</v>
      </c>
      <c r="AD607" s="304">
        <f t="shared" si="666"/>
        <v>0.33103958746378481</v>
      </c>
      <c r="AE607" s="304">
        <f t="shared" si="666"/>
        <v>0.32833484072772318</v>
      </c>
      <c r="AF607" s="304">
        <f t="shared" si="666"/>
        <v>0.30588235294117638</v>
      </c>
      <c r="AG607" s="304">
        <f t="shared" si="666"/>
        <v>0.72934748466663357</v>
      </c>
      <c r="AH607" s="304" t="str">
        <f t="shared" si="666"/>
        <v>-</v>
      </c>
      <c r="AI607" s="304">
        <f t="shared" si="666"/>
        <v>0.82909646316574515</v>
      </c>
      <c r="AJ607" s="304">
        <f t="shared" si="666"/>
        <v>2.1802399839491657E-2</v>
      </c>
      <c r="AK607" s="304">
        <f t="shared" si="666"/>
        <v>1</v>
      </c>
      <c r="AL607" s="304">
        <f t="shared" si="666"/>
        <v>0.36955160320641289</v>
      </c>
      <c r="AM607" s="304">
        <f t="shared" si="666"/>
        <v>0.12500000000000069</v>
      </c>
      <c r="AN607" s="304">
        <f t="shared" si="666"/>
        <v>9.4601750459595679E-2</v>
      </c>
      <c r="AO607" s="304">
        <f t="shared" si="666"/>
        <v>0.16136073875256918</v>
      </c>
      <c r="AP607" s="304">
        <f t="shared" si="666"/>
        <v>0.70803130412470339</v>
      </c>
      <c r="AQ607" s="304">
        <f t="shared" si="666"/>
        <v>0.56651514056551178</v>
      </c>
      <c r="AR607" s="304">
        <f t="shared" si="666"/>
        <v>0.53571428571428648</v>
      </c>
      <c r="AS607" s="304">
        <f t="shared" si="666"/>
        <v>0</v>
      </c>
      <c r="AT607" s="304">
        <f t="shared" si="666"/>
        <v>0.14789013494306927</v>
      </c>
    </row>
    <row r="608" spans="1:46" ht="15" thickBot="1">
      <c r="A608" s="329" t="str">
        <f t="shared" ref="A608:B608" si="667">A390</f>
        <v>Ribnica</v>
      </c>
      <c r="B608" s="330">
        <f t="shared" si="667"/>
        <v>104</v>
      </c>
      <c r="C608" s="303">
        <f>IFERROR(IF('Data &amp; Normalization'!C390="-","-",IF(C$9=1,IF('Data &amp; Normalization'!C390&lt;C$10,0,IF('Data &amp; Normalization'!C390&gt;C$11,1,('Data &amp; Normalization'!C390-C$10)/(C$11-C$10))),IF('Data &amp; Normalization'!C390&lt;C$10,1,IF('Data &amp; Normalization'!C390&gt;C$11,0,IFERROR(1-('Data &amp; Normalization'!C390-C$10)/(C$11-C$10),"-"))))),"-")</f>
        <v>0.67506846455098357</v>
      </c>
      <c r="D608" s="304">
        <f t="shared" ref="D608:AT608" si="668">IFERROR(IF(D390="-","-",IF(D$9=1,IF(D390&lt;D$10,0,IF(D390&gt;D$11,1,(D390-D$10)/(D$11-D$10))),IF(D390&lt;D$10,1,IF(D390&gt;D$11,0,IFERROR(1-(D390-D$10)/(D$11-D$10),"-"))))),"-")</f>
        <v>0.82407454168981364</v>
      </c>
      <c r="E608" s="304">
        <f t="shared" si="668"/>
        <v>0.52215849843587059</v>
      </c>
      <c r="F608" s="304">
        <f t="shared" si="668"/>
        <v>0.92864912633947916</v>
      </c>
      <c r="G608" s="304">
        <f t="shared" si="668"/>
        <v>0.93292577285833012</v>
      </c>
      <c r="H608" s="304">
        <f t="shared" si="668"/>
        <v>0</v>
      </c>
      <c r="I608" s="304">
        <f t="shared" si="668"/>
        <v>0.82255498992367626</v>
      </c>
      <c r="J608" s="304">
        <f t="shared" si="668"/>
        <v>0.92337506778530853</v>
      </c>
      <c r="K608" s="304">
        <f t="shared" si="668"/>
        <v>0</v>
      </c>
      <c r="L608" s="304">
        <f t="shared" si="668"/>
        <v>0</v>
      </c>
      <c r="M608" s="304">
        <f t="shared" si="668"/>
        <v>0.38376287860176095</v>
      </c>
      <c r="N608" s="304">
        <f t="shared" si="668"/>
        <v>0.34492620739863428</v>
      </c>
      <c r="O608" s="304">
        <f t="shared" si="668"/>
        <v>0.12371916750265725</v>
      </c>
      <c r="P608" s="304">
        <f t="shared" si="668"/>
        <v>0.36932252947861155</v>
      </c>
      <c r="Q608" s="304" t="str">
        <f t="shared" si="668"/>
        <v>-</v>
      </c>
      <c r="R608" s="304" t="str">
        <f t="shared" si="668"/>
        <v>-</v>
      </c>
      <c r="S608" s="304">
        <f t="shared" si="668"/>
        <v>0.26372658208806676</v>
      </c>
      <c r="T608" s="304">
        <f t="shared" si="668"/>
        <v>0.48224887317516885</v>
      </c>
      <c r="U608" s="304">
        <f t="shared" si="668"/>
        <v>0.59535458575138545</v>
      </c>
      <c r="V608" s="304">
        <f t="shared" si="668"/>
        <v>0.83803344221886766</v>
      </c>
      <c r="W608" s="304">
        <f t="shared" si="668"/>
        <v>0.10459543262479508</v>
      </c>
      <c r="X608" s="304" t="str">
        <f t="shared" si="668"/>
        <v>-</v>
      </c>
      <c r="Y608" s="304">
        <f t="shared" si="668"/>
        <v>0.29311076588541951</v>
      </c>
      <c r="Z608" s="304">
        <f t="shared" si="668"/>
        <v>0.54015530262737999</v>
      </c>
      <c r="AA608" s="304">
        <f t="shared" si="668"/>
        <v>0.79346182593649217</v>
      </c>
      <c r="AB608" s="304">
        <f t="shared" si="668"/>
        <v>0.29559886139697844</v>
      </c>
      <c r="AC608" s="304">
        <f t="shared" si="668"/>
        <v>1</v>
      </c>
      <c r="AD608" s="304">
        <f t="shared" si="668"/>
        <v>0.61906890593067043</v>
      </c>
      <c r="AE608" s="304">
        <f t="shared" si="668"/>
        <v>0.4251218852955867</v>
      </c>
      <c r="AF608" s="304">
        <f t="shared" si="668"/>
        <v>0.62352941176470578</v>
      </c>
      <c r="AG608" s="304">
        <f t="shared" si="668"/>
        <v>0.5698143464100911</v>
      </c>
      <c r="AH608" s="304" t="str">
        <f t="shared" si="668"/>
        <v>-</v>
      </c>
      <c r="AI608" s="304">
        <f t="shared" si="668"/>
        <v>3.9923850263818839E-2</v>
      </c>
      <c r="AJ608" s="304">
        <f t="shared" si="668"/>
        <v>0.63584680650872472</v>
      </c>
      <c r="AK608" s="304">
        <f t="shared" si="668"/>
        <v>0.84274819464129036</v>
      </c>
      <c r="AL608" s="304">
        <f t="shared" si="668"/>
        <v>0.36642034068136253</v>
      </c>
      <c r="AM608" s="304">
        <f t="shared" si="668"/>
        <v>0.62500000000000011</v>
      </c>
      <c r="AN608" s="304">
        <f t="shared" si="668"/>
        <v>0.29942150907201681</v>
      </c>
      <c r="AO608" s="304">
        <f t="shared" si="668"/>
        <v>0.26563243577999562</v>
      </c>
      <c r="AP608" s="304">
        <f t="shared" si="668"/>
        <v>0.67371223298479732</v>
      </c>
      <c r="AQ608" s="304">
        <f t="shared" si="668"/>
        <v>0.44461089286587802</v>
      </c>
      <c r="AR608" s="304">
        <f t="shared" si="668"/>
        <v>3.571428571428651E-2</v>
      </c>
      <c r="AS608" s="304">
        <f t="shared" si="668"/>
        <v>0.58069874465664495</v>
      </c>
      <c r="AT608" s="304">
        <f t="shared" si="668"/>
        <v>0.65649305804854918</v>
      </c>
    </row>
    <row r="609" spans="1:46" ht="15" thickBot="1">
      <c r="A609" s="329" t="str">
        <f t="shared" ref="A609:B609" si="669">A391</f>
        <v>Ribnica na  Pohorju</v>
      </c>
      <c r="B609" s="330">
        <f t="shared" si="669"/>
        <v>177</v>
      </c>
      <c r="C609" s="303">
        <f>IFERROR(IF('Data &amp; Normalization'!C391="-","-",IF(C$9=1,IF('Data &amp; Normalization'!C391&lt;C$10,0,IF('Data &amp; Normalization'!C391&gt;C$11,1,('Data &amp; Normalization'!C391-C$10)/(C$11-C$10))),IF('Data &amp; Normalization'!C391&lt;C$10,1,IF('Data &amp; Normalization'!C391&gt;C$11,0,IFERROR(1-('Data &amp; Normalization'!C391-C$10)/(C$11-C$10),"-"))))),"-")</f>
        <v>0</v>
      </c>
      <c r="D609" s="304">
        <f t="shared" ref="D609:AT609" si="670">IFERROR(IF(D391="-","-",IF(D$9=1,IF(D391&lt;D$10,0,IF(D391&gt;D$11,1,(D391-D$10)/(D$11-D$10))),IF(D391&lt;D$10,1,IF(D391&gt;D$11,0,IFERROR(1-(D391-D$10)/(D$11-D$10),"-"))))),"-")</f>
        <v>0.86447654158880882</v>
      </c>
      <c r="E609" s="304">
        <f t="shared" si="670"/>
        <v>0.88451511991657961</v>
      </c>
      <c r="F609" s="304">
        <f t="shared" si="670"/>
        <v>8.7381113985374095E-3</v>
      </c>
      <c r="G609" s="304">
        <f t="shared" si="670"/>
        <v>0.9406819296972021</v>
      </c>
      <c r="H609" s="304">
        <f t="shared" si="670"/>
        <v>0.5</v>
      </c>
      <c r="I609" s="304">
        <f t="shared" si="670"/>
        <v>0.30461391431743712</v>
      </c>
      <c r="J609" s="304">
        <f t="shared" si="670"/>
        <v>0.96899938147724463</v>
      </c>
      <c r="K609" s="304">
        <f t="shared" si="670"/>
        <v>0.51125079674783425</v>
      </c>
      <c r="L609" s="304">
        <f t="shared" si="670"/>
        <v>0.99846784367427288</v>
      </c>
      <c r="M609" s="304">
        <f t="shared" si="670"/>
        <v>0.34419994812310811</v>
      </c>
      <c r="N609" s="304">
        <f t="shared" si="670"/>
        <v>0.49559739832901573</v>
      </c>
      <c r="O609" s="304">
        <f t="shared" si="670"/>
        <v>4.8371779723712906E-2</v>
      </c>
      <c r="P609" s="304">
        <f t="shared" si="670"/>
        <v>0.7404041502749773</v>
      </c>
      <c r="Q609" s="304" t="str">
        <f t="shared" si="670"/>
        <v>-</v>
      </c>
      <c r="R609" s="304" t="str">
        <f t="shared" si="670"/>
        <v>-</v>
      </c>
      <c r="S609" s="304">
        <f t="shared" si="670"/>
        <v>0</v>
      </c>
      <c r="T609" s="304">
        <f t="shared" si="670"/>
        <v>0.72601824578379037</v>
      </c>
      <c r="U609" s="304">
        <f t="shared" si="670"/>
        <v>0.46412553987724092</v>
      </c>
      <c r="V609" s="304">
        <f t="shared" si="670"/>
        <v>0.23234546382200461</v>
      </c>
      <c r="W609" s="304">
        <f t="shared" si="670"/>
        <v>0.8219487761811759</v>
      </c>
      <c r="X609" s="304" t="str">
        <f t="shared" si="670"/>
        <v>-</v>
      </c>
      <c r="Y609" s="304">
        <f t="shared" si="670"/>
        <v>0.8953482893837843</v>
      </c>
      <c r="Z609" s="304">
        <f t="shared" si="670"/>
        <v>0.64298124313016336</v>
      </c>
      <c r="AA609" s="304">
        <f t="shared" si="670"/>
        <v>0.80593291129112421</v>
      </c>
      <c r="AB609" s="304">
        <f t="shared" si="670"/>
        <v>0.37770965622947239</v>
      </c>
      <c r="AC609" s="304">
        <f t="shared" si="670"/>
        <v>0.60332028674374161</v>
      </c>
      <c r="AD609" s="304">
        <f t="shared" si="670"/>
        <v>0.80454366109941233</v>
      </c>
      <c r="AE609" s="304">
        <f t="shared" si="670"/>
        <v>0.62795528225491382</v>
      </c>
      <c r="AF609" s="304">
        <f t="shared" si="670"/>
        <v>0.7411764705882351</v>
      </c>
      <c r="AG609" s="304">
        <f t="shared" si="670"/>
        <v>0.82192630064970496</v>
      </c>
      <c r="AH609" s="304" t="str">
        <f t="shared" si="670"/>
        <v>-</v>
      </c>
      <c r="AI609" s="304">
        <f t="shared" si="670"/>
        <v>1</v>
      </c>
      <c r="AJ609" s="304">
        <f t="shared" si="670"/>
        <v>0.4802654978079216</v>
      </c>
      <c r="AK609" s="304">
        <f t="shared" si="670"/>
        <v>0.84730377269352763</v>
      </c>
      <c r="AL609" s="304">
        <f t="shared" si="670"/>
        <v>0.5636898797595189</v>
      </c>
      <c r="AM609" s="304">
        <f t="shared" si="670"/>
        <v>1</v>
      </c>
      <c r="AN609" s="304">
        <f t="shared" si="670"/>
        <v>0.94235572696027459</v>
      </c>
      <c r="AO609" s="304">
        <f t="shared" si="670"/>
        <v>0.24199749691385825</v>
      </c>
      <c r="AP609" s="304">
        <f t="shared" si="670"/>
        <v>0.36804798255179949</v>
      </c>
      <c r="AQ609" s="304">
        <f t="shared" si="670"/>
        <v>0.41818966890704501</v>
      </c>
      <c r="AR609" s="304">
        <f t="shared" si="670"/>
        <v>0.35714285714285715</v>
      </c>
      <c r="AS609" s="304">
        <f t="shared" si="670"/>
        <v>0.35567136548924161</v>
      </c>
      <c r="AT609" s="304">
        <f t="shared" si="670"/>
        <v>0.47177679798844591</v>
      </c>
    </row>
    <row r="610" spans="1:46" ht="15" thickBot="1">
      <c r="A610" s="329" t="str">
        <f t="shared" ref="A610:B610" si="671">A392</f>
        <v>Rogaška Slatina</v>
      </c>
      <c r="B610" s="330">
        <f t="shared" si="671"/>
        <v>106</v>
      </c>
      <c r="C610" s="303">
        <f>IFERROR(IF('Data &amp; Normalization'!C392="-","-",IF(C$9=1,IF('Data &amp; Normalization'!C392&lt;C$10,0,IF('Data &amp; Normalization'!C392&gt;C$11,1,('Data &amp; Normalization'!C392-C$10)/(C$11-C$10))),IF('Data &amp; Normalization'!C392&lt;C$10,1,IF('Data &amp; Normalization'!C392&gt;C$11,0,IFERROR(1-('Data &amp; Normalization'!C392-C$10)/(C$11-C$10),"-"))))),"-")</f>
        <v>0.39760517528094602</v>
      </c>
      <c r="D610" s="304">
        <f t="shared" ref="D610:AT610" si="672">IFERROR(IF(D392="-","-",IF(D$9=1,IF(D392&lt;D$10,0,IF(D392&gt;D$11,1,(D392-D$10)/(D$11-D$10))),IF(D392&lt;D$10,1,IF(D392&gt;D$11,0,IFERROR(1-(D392-D$10)/(D$11-D$10),"-"))))),"-")</f>
        <v>0.69276804201807973</v>
      </c>
      <c r="E610" s="304">
        <f t="shared" si="672"/>
        <v>0.16058394160583939</v>
      </c>
      <c r="F610" s="304">
        <f t="shared" si="672"/>
        <v>0.9023212327798199</v>
      </c>
      <c r="G610" s="304">
        <f t="shared" si="672"/>
        <v>0.8829122296230304</v>
      </c>
      <c r="H610" s="304">
        <f t="shared" si="672"/>
        <v>0.5</v>
      </c>
      <c r="I610" s="304">
        <f t="shared" si="672"/>
        <v>0.80534302735232666</v>
      </c>
      <c r="J610" s="304">
        <f t="shared" si="672"/>
        <v>0.97999329852001427</v>
      </c>
      <c r="K610" s="304">
        <f t="shared" si="672"/>
        <v>0.70974604495399873</v>
      </c>
      <c r="L610" s="304">
        <f t="shared" si="672"/>
        <v>0.87536357067231774</v>
      </c>
      <c r="M610" s="304">
        <f t="shared" si="672"/>
        <v>0.86683283116378929</v>
      </c>
      <c r="N610" s="304">
        <f t="shared" si="672"/>
        <v>0.66634563764325283</v>
      </c>
      <c r="O610" s="304">
        <f t="shared" si="672"/>
        <v>0.38125391490479793</v>
      </c>
      <c r="P610" s="304">
        <f t="shared" si="672"/>
        <v>0.72131904662625346</v>
      </c>
      <c r="Q610" s="304" t="str">
        <f t="shared" si="672"/>
        <v>-</v>
      </c>
      <c r="R610" s="304" t="str">
        <f t="shared" si="672"/>
        <v>-</v>
      </c>
      <c r="S610" s="304">
        <f t="shared" si="672"/>
        <v>0.12935438158550611</v>
      </c>
      <c r="T610" s="304">
        <f t="shared" si="672"/>
        <v>0.63438819236470245</v>
      </c>
      <c r="U610" s="304">
        <f t="shared" si="672"/>
        <v>0.76465089906359685</v>
      </c>
      <c r="V610" s="304">
        <f t="shared" si="672"/>
        <v>0.63342173027941917</v>
      </c>
      <c r="W610" s="304">
        <f t="shared" si="672"/>
        <v>0.99999341310486312</v>
      </c>
      <c r="X610" s="304" t="str">
        <f t="shared" si="672"/>
        <v>-</v>
      </c>
      <c r="Y610" s="304">
        <f t="shared" si="672"/>
        <v>0.71142562910507334</v>
      </c>
      <c r="Z610" s="304">
        <f t="shared" si="672"/>
        <v>0.60043257809452888</v>
      </c>
      <c r="AA610" s="304">
        <f t="shared" si="672"/>
        <v>0.82148345644368848</v>
      </c>
      <c r="AB610" s="304">
        <f t="shared" si="672"/>
        <v>0</v>
      </c>
      <c r="AC610" s="304">
        <f t="shared" si="672"/>
        <v>0.74305824567631529</v>
      </c>
      <c r="AD610" s="304">
        <f t="shared" si="672"/>
        <v>0.71619857888058669</v>
      </c>
      <c r="AE610" s="304">
        <f t="shared" si="672"/>
        <v>0.57438918993296006</v>
      </c>
      <c r="AF610" s="304">
        <f t="shared" si="672"/>
        <v>0.94117647058823528</v>
      </c>
      <c r="AG610" s="304">
        <f t="shared" si="672"/>
        <v>0.33588751673858042</v>
      </c>
      <c r="AH610" s="304" t="str">
        <f t="shared" si="672"/>
        <v>-</v>
      </c>
      <c r="AI610" s="304">
        <f t="shared" si="672"/>
        <v>0.96722888740346713</v>
      </c>
      <c r="AJ610" s="304">
        <f t="shared" si="672"/>
        <v>0.47132460836990336</v>
      </c>
      <c r="AK610" s="304">
        <f t="shared" si="672"/>
        <v>0.89606533036377134</v>
      </c>
      <c r="AL610" s="304">
        <f t="shared" si="672"/>
        <v>0.63414328657314623</v>
      </c>
      <c r="AM610" s="304">
        <f t="shared" si="672"/>
        <v>1</v>
      </c>
      <c r="AN610" s="304">
        <f t="shared" si="672"/>
        <v>0.75751838382223668</v>
      </c>
      <c r="AO610" s="304">
        <f t="shared" si="672"/>
        <v>8.4964303745202599E-2</v>
      </c>
      <c r="AP610" s="304">
        <f t="shared" si="672"/>
        <v>0.77570722945666826</v>
      </c>
      <c r="AQ610" s="304">
        <f t="shared" si="672"/>
        <v>0.7393637478724181</v>
      </c>
      <c r="AR610" s="304">
        <f t="shared" si="672"/>
        <v>0</v>
      </c>
      <c r="AS610" s="304">
        <f t="shared" si="672"/>
        <v>0.57267211206363289</v>
      </c>
      <c r="AT610" s="304">
        <f t="shared" si="672"/>
        <v>0.81238422666526933</v>
      </c>
    </row>
    <row r="611" spans="1:46" ht="15" thickBot="1">
      <c r="A611" s="329" t="str">
        <f t="shared" ref="A611:B611" si="673">A393</f>
        <v>Rogašovci</v>
      </c>
      <c r="B611" s="330">
        <f t="shared" si="673"/>
        <v>105</v>
      </c>
      <c r="C611" s="303">
        <f>IFERROR(IF('Data &amp; Normalization'!C393="-","-",IF(C$9=1,IF('Data &amp; Normalization'!C393&lt;C$10,0,IF('Data &amp; Normalization'!C393&gt;C$11,1,('Data &amp; Normalization'!C393-C$10)/(C$11-C$10))),IF('Data &amp; Normalization'!C393&lt;C$10,1,IF('Data &amp; Normalization'!C393&gt;C$11,0,IFERROR(1-('Data &amp; Normalization'!C393-C$10)/(C$11-C$10),"-"))))),"-")</f>
        <v>0.87677811086576707</v>
      </c>
      <c r="D611" s="304">
        <f t="shared" ref="D611:AT611" si="674">IFERROR(IF(D393="-","-",IF(D$9=1,IF(D393&lt;D$10,0,IF(D393&gt;D$11,1,(D393-D$10)/(D$11-D$10))),IF(D393&lt;D$10,1,IF(D393&gt;D$11,0,IFERROR(1-(D393-D$10)/(D$11-D$10),"-"))))),"-")</f>
        <v>0.53116004242209991</v>
      </c>
      <c r="E611" s="304">
        <f t="shared" si="674"/>
        <v>0.48201251303441084</v>
      </c>
      <c r="F611" s="304">
        <f t="shared" si="674"/>
        <v>1.1725775241355717E-2</v>
      </c>
      <c r="G611" s="304">
        <f t="shared" si="674"/>
        <v>0.68240266036307418</v>
      </c>
      <c r="H611" s="304">
        <f t="shared" si="674"/>
        <v>0.5</v>
      </c>
      <c r="I611" s="304">
        <f t="shared" si="674"/>
        <v>0.4269717954746815</v>
      </c>
      <c r="J611" s="304">
        <f t="shared" si="674"/>
        <v>0</v>
      </c>
      <c r="K611" s="304">
        <f t="shared" si="674"/>
        <v>0.96941922975235739</v>
      </c>
      <c r="L611" s="304">
        <f t="shared" si="674"/>
        <v>0.97567814712794632</v>
      </c>
      <c r="M611" s="304">
        <f t="shared" si="674"/>
        <v>8.7158246016095578E-2</v>
      </c>
      <c r="N611" s="304">
        <f t="shared" si="674"/>
        <v>0</v>
      </c>
      <c r="O611" s="304">
        <f t="shared" si="674"/>
        <v>0.10834551559182445</v>
      </c>
      <c r="P611" s="304">
        <f t="shared" si="674"/>
        <v>0.27934109402757429</v>
      </c>
      <c r="Q611" s="304" t="str">
        <f t="shared" si="674"/>
        <v>-</v>
      </c>
      <c r="R611" s="304" t="str">
        <f t="shared" si="674"/>
        <v>-</v>
      </c>
      <c r="S611" s="304">
        <f t="shared" si="674"/>
        <v>0.54691033217989893</v>
      </c>
      <c r="T611" s="304">
        <f t="shared" si="674"/>
        <v>0.52505642668339836</v>
      </c>
      <c r="U611" s="304">
        <f t="shared" si="674"/>
        <v>0.93824575956155409</v>
      </c>
      <c r="V611" s="304">
        <f t="shared" si="674"/>
        <v>0.68402594477809098</v>
      </c>
      <c r="W611" s="304">
        <f t="shared" si="674"/>
        <v>0.86588233417039484</v>
      </c>
      <c r="X611" s="304" t="str">
        <f t="shared" si="674"/>
        <v>-</v>
      </c>
      <c r="Y611" s="304">
        <f t="shared" si="674"/>
        <v>0.41999232846775358</v>
      </c>
      <c r="Z611" s="304">
        <f t="shared" si="674"/>
        <v>5.7937098890188721E-2</v>
      </c>
      <c r="AA611" s="304">
        <f t="shared" si="674"/>
        <v>0.64234695812771103</v>
      </c>
      <c r="AB611" s="304">
        <f t="shared" si="674"/>
        <v>0.18611780162031966</v>
      </c>
      <c r="AC611" s="304">
        <f t="shared" si="674"/>
        <v>0.1730831793479097</v>
      </c>
      <c r="AD611" s="304">
        <f t="shared" si="674"/>
        <v>0.10238814532167673</v>
      </c>
      <c r="AE611" s="304">
        <f t="shared" si="674"/>
        <v>0.18042411675750733</v>
      </c>
      <c r="AF611" s="304">
        <f t="shared" si="674"/>
        <v>0</v>
      </c>
      <c r="AG611" s="304">
        <f t="shared" si="674"/>
        <v>0.79299542065499506</v>
      </c>
      <c r="AH611" s="304" t="str">
        <f t="shared" si="674"/>
        <v>-</v>
      </c>
      <c r="AI611" s="304">
        <f t="shared" si="674"/>
        <v>0.61353342115349641</v>
      </c>
      <c r="AJ611" s="304">
        <f t="shared" si="674"/>
        <v>0.39535928824572664</v>
      </c>
      <c r="AK611" s="304">
        <f t="shared" si="674"/>
        <v>0.74387527839643641</v>
      </c>
      <c r="AL611" s="304">
        <f t="shared" si="674"/>
        <v>0.22864478957915835</v>
      </c>
      <c r="AM611" s="304">
        <f t="shared" si="674"/>
        <v>0</v>
      </c>
      <c r="AN611" s="304">
        <f t="shared" si="674"/>
        <v>0.20350591479498051</v>
      </c>
      <c r="AO611" s="304">
        <f t="shared" si="674"/>
        <v>0.2178797326652217</v>
      </c>
      <c r="AP611" s="304">
        <f t="shared" si="674"/>
        <v>0.73208672782089945</v>
      </c>
      <c r="AQ611" s="304">
        <f t="shared" si="674"/>
        <v>0.20516039727794541</v>
      </c>
      <c r="AR611" s="304">
        <f t="shared" si="674"/>
        <v>0.10714285714285794</v>
      </c>
      <c r="AS611" s="304">
        <f t="shared" si="674"/>
        <v>0.43105004704777306</v>
      </c>
      <c r="AT611" s="304">
        <f t="shared" si="674"/>
        <v>1</v>
      </c>
    </row>
    <row r="612" spans="1:46" ht="15" thickBot="1">
      <c r="A612" s="329" t="str">
        <f t="shared" ref="A612:B612" si="675">A394</f>
        <v>Rogatec</v>
      </c>
      <c r="B612" s="330">
        <f t="shared" si="675"/>
        <v>107</v>
      </c>
      <c r="C612" s="303">
        <f>IFERROR(IF('Data &amp; Normalization'!C394="-","-",IF(C$9=1,IF('Data &amp; Normalization'!C394&lt;C$10,0,IF('Data &amp; Normalization'!C394&gt;C$11,1,('Data &amp; Normalization'!C394-C$10)/(C$11-C$10))),IF('Data &amp; Normalization'!C394&lt;C$10,1,IF('Data &amp; Normalization'!C394&gt;C$11,0,IFERROR(1-('Data &amp; Normalization'!C394-C$10)/(C$11-C$10),"-"))))),"-")</f>
        <v>0.91630914707821209</v>
      </c>
      <c r="D612" s="304">
        <f t="shared" ref="D612:AT612" si="676">IFERROR(IF(D394="-","-",IF(D$9=1,IF(D394&lt;D$10,0,IF(D394&gt;D$11,1,(D394-D$10)/(D$11-D$10))),IF(D394&lt;D$10,1,IF(D394&gt;D$11,0,IFERROR(1-(D394-D$10)/(D$11-D$10),"-"))))),"-")</f>
        <v>0.3821776677945557</v>
      </c>
      <c r="E612" s="304">
        <f t="shared" si="676"/>
        <v>0.52215849843587059</v>
      </c>
      <c r="F612" s="304">
        <f t="shared" si="676"/>
        <v>0.84330782687735406</v>
      </c>
      <c r="G612" s="304">
        <f t="shared" si="676"/>
        <v>0.93908978200056781</v>
      </c>
      <c r="H612" s="304">
        <f t="shared" si="676"/>
        <v>0.79248125036057804</v>
      </c>
      <c r="I612" s="304">
        <f t="shared" si="676"/>
        <v>0.53424573366339312</v>
      </c>
      <c r="J612" s="304">
        <f t="shared" si="676"/>
        <v>0.9700602772013297</v>
      </c>
      <c r="K612" s="304">
        <f t="shared" si="676"/>
        <v>0.36993693651226328</v>
      </c>
      <c r="L612" s="304">
        <f t="shared" si="676"/>
        <v>1</v>
      </c>
      <c r="M612" s="304">
        <f t="shared" si="676"/>
        <v>0.93867391072775674</v>
      </c>
      <c r="N612" s="304">
        <f t="shared" si="676"/>
        <v>0.83058764390358231</v>
      </c>
      <c r="O612" s="304">
        <f t="shared" si="676"/>
        <v>0.90599906423959153</v>
      </c>
      <c r="P612" s="304">
        <f t="shared" si="676"/>
        <v>0.77088086008964307</v>
      </c>
      <c r="Q612" s="304" t="str">
        <f t="shared" si="676"/>
        <v>-</v>
      </c>
      <c r="R612" s="304" t="str">
        <f t="shared" si="676"/>
        <v>-</v>
      </c>
      <c r="S612" s="304">
        <f t="shared" si="676"/>
        <v>2.7642830263790982E-2</v>
      </c>
      <c r="T612" s="304">
        <f t="shared" si="676"/>
        <v>0.43451030508160221</v>
      </c>
      <c r="U612" s="304">
        <f t="shared" si="676"/>
        <v>0.33963451966176006</v>
      </c>
      <c r="V612" s="304">
        <f t="shared" si="676"/>
        <v>0.46013123509500276</v>
      </c>
      <c r="W612" s="304">
        <f t="shared" si="676"/>
        <v>0.20218251136950541</v>
      </c>
      <c r="X612" s="304" t="str">
        <f t="shared" si="676"/>
        <v>-</v>
      </c>
      <c r="Y612" s="304">
        <f t="shared" si="676"/>
        <v>0.63343643597677657</v>
      </c>
      <c r="Z612" s="304">
        <f t="shared" si="676"/>
        <v>0.21749459277381822</v>
      </c>
      <c r="AA612" s="304">
        <f t="shared" si="676"/>
        <v>0.77232470356359906</v>
      </c>
      <c r="AB612" s="304">
        <f t="shared" si="676"/>
        <v>0.45434639807313337</v>
      </c>
      <c r="AC612" s="304">
        <f t="shared" si="676"/>
        <v>0.39453852632130026</v>
      </c>
      <c r="AD612" s="304">
        <f t="shared" si="676"/>
        <v>0.30113847769712609</v>
      </c>
      <c r="AE612" s="304">
        <f t="shared" si="676"/>
        <v>0.30282103915431718</v>
      </c>
      <c r="AF612" s="304">
        <f t="shared" si="676"/>
        <v>0.62352941176470578</v>
      </c>
      <c r="AG612" s="304">
        <f t="shared" si="676"/>
        <v>0.27637256360660611</v>
      </c>
      <c r="AH612" s="304" t="str">
        <f t="shared" si="676"/>
        <v>-</v>
      </c>
      <c r="AI612" s="304">
        <f t="shared" si="676"/>
        <v>0.96171420723126233</v>
      </c>
      <c r="AJ612" s="304">
        <f t="shared" si="676"/>
        <v>0.36819217299874507</v>
      </c>
      <c r="AK612" s="304">
        <f t="shared" si="676"/>
        <v>0.52773840858473353</v>
      </c>
      <c r="AL612" s="304">
        <f t="shared" si="676"/>
        <v>0</v>
      </c>
      <c r="AM612" s="304">
        <f t="shared" si="676"/>
        <v>0.62500000000000011</v>
      </c>
      <c r="AN612" s="304">
        <f t="shared" si="676"/>
        <v>0.31440832067780355</v>
      </c>
      <c r="AO612" s="304">
        <f t="shared" si="676"/>
        <v>0.26563243577999562</v>
      </c>
      <c r="AP612" s="304">
        <f t="shared" si="676"/>
        <v>0.15186990826865099</v>
      </c>
      <c r="AQ612" s="304">
        <f t="shared" si="676"/>
        <v>0.11891504999121069</v>
      </c>
      <c r="AR612" s="304">
        <f t="shared" si="676"/>
        <v>3.571428571428651E-2</v>
      </c>
      <c r="AS612" s="304">
        <f t="shared" si="676"/>
        <v>0.27925629930736229</v>
      </c>
      <c r="AT612" s="304">
        <f t="shared" si="676"/>
        <v>0.38815779311619131</v>
      </c>
    </row>
    <row r="613" spans="1:46" ht="15" thickBot="1">
      <c r="A613" s="329" t="str">
        <f t="shared" ref="A613:B613" si="677">A395</f>
        <v>Ruše</v>
      </c>
      <c r="B613" s="330">
        <f t="shared" si="677"/>
        <v>108</v>
      </c>
      <c r="C613" s="303">
        <f>IFERROR(IF('Data &amp; Normalization'!C395="-","-",IF(C$9=1,IF('Data &amp; Normalization'!C395&lt;C$10,0,IF('Data &amp; Normalization'!C395&gt;C$11,1,('Data &amp; Normalization'!C395-C$10)/(C$11-C$10))),IF('Data &amp; Normalization'!C395&lt;C$10,1,IF('Data &amp; Normalization'!C395&gt;C$11,0,IFERROR(1-('Data &amp; Normalization'!C395-C$10)/(C$11-C$10),"-"))))),"-")</f>
        <v>0.45692100021841708</v>
      </c>
      <c r="D613" s="304">
        <f t="shared" ref="D613:AT613" si="678">IFERROR(IF(D395="-","-",IF(D$9=1,IF(D395&lt;D$10,0,IF(D395&gt;D$11,1,(D395-D$10)/(D$11-D$10))),IF(D395&lt;D$10,1,IF(D395&gt;D$11,0,IFERROR(1-(D395-D$10)/(D$11-D$10),"-"))))),"-")</f>
        <v>0.639740417150649</v>
      </c>
      <c r="E613" s="304">
        <f t="shared" si="678"/>
        <v>0.59306569343065696</v>
      </c>
      <c r="F613" s="304">
        <f t="shared" si="678"/>
        <v>0.31002175640058899</v>
      </c>
      <c r="G613" s="304">
        <f t="shared" si="678"/>
        <v>0.93808047350127521</v>
      </c>
      <c r="H613" s="304">
        <f t="shared" si="678"/>
        <v>0.5</v>
      </c>
      <c r="I613" s="304">
        <f t="shared" si="678"/>
        <v>0.575561022170754</v>
      </c>
      <c r="J613" s="304">
        <f t="shared" si="678"/>
        <v>0.9980787684289959</v>
      </c>
      <c r="K613" s="304">
        <f t="shared" si="678"/>
        <v>9.0690911028629639E-2</v>
      </c>
      <c r="L613" s="304">
        <f t="shared" si="678"/>
        <v>0.97757278421761717</v>
      </c>
      <c r="M613" s="304">
        <f t="shared" si="678"/>
        <v>0.47752081904967314</v>
      </c>
      <c r="N613" s="304">
        <f t="shared" si="678"/>
        <v>0.32324457630317371</v>
      </c>
      <c r="O613" s="304">
        <f t="shared" si="678"/>
        <v>8.5165130133109015E-2</v>
      </c>
      <c r="P613" s="304">
        <f t="shared" si="678"/>
        <v>0.28925586360961292</v>
      </c>
      <c r="Q613" s="304" t="str">
        <f t="shared" si="678"/>
        <v>-</v>
      </c>
      <c r="R613" s="304" t="str">
        <f t="shared" si="678"/>
        <v>-</v>
      </c>
      <c r="S613" s="304">
        <f t="shared" si="678"/>
        <v>0</v>
      </c>
      <c r="T613" s="304">
        <f t="shared" si="678"/>
        <v>0.57447914414885248</v>
      </c>
      <c r="U613" s="304">
        <f t="shared" si="678"/>
        <v>0.1232014495550245</v>
      </c>
      <c r="V613" s="304">
        <f t="shared" si="678"/>
        <v>0.42031087890359897</v>
      </c>
      <c r="W613" s="304">
        <f t="shared" si="678"/>
        <v>0.99974577456993385</v>
      </c>
      <c r="X613" s="304" t="str">
        <f t="shared" si="678"/>
        <v>-</v>
      </c>
      <c r="Y613" s="304">
        <f t="shared" si="678"/>
        <v>0.11106858135494091</v>
      </c>
      <c r="Z613" s="304">
        <f t="shared" si="678"/>
        <v>0.53660958054107721</v>
      </c>
      <c r="AA613" s="304">
        <f t="shared" si="678"/>
        <v>0.83182521746347582</v>
      </c>
      <c r="AB613" s="304">
        <f t="shared" si="678"/>
        <v>0.83205605430260565</v>
      </c>
      <c r="AC613" s="304">
        <f t="shared" si="678"/>
        <v>0</v>
      </c>
      <c r="AD613" s="304">
        <f t="shared" si="678"/>
        <v>0</v>
      </c>
      <c r="AE613" s="304">
        <f t="shared" si="678"/>
        <v>0</v>
      </c>
      <c r="AF613" s="304">
        <f t="shared" si="678"/>
        <v>0.30588235294117638</v>
      </c>
      <c r="AG613" s="304">
        <f t="shared" si="678"/>
        <v>1</v>
      </c>
      <c r="AH613" s="304" t="str">
        <f t="shared" si="678"/>
        <v>-</v>
      </c>
      <c r="AI613" s="304">
        <f t="shared" si="678"/>
        <v>1</v>
      </c>
      <c r="AJ613" s="304">
        <f t="shared" si="678"/>
        <v>0.2881386903417113</v>
      </c>
      <c r="AK613" s="304">
        <f t="shared" si="678"/>
        <v>0.5105284470540592</v>
      </c>
      <c r="AL613" s="304">
        <f t="shared" si="678"/>
        <v>7.3647294589178069E-2</v>
      </c>
      <c r="AM613" s="304">
        <f t="shared" si="678"/>
        <v>0.12500000000000069</v>
      </c>
      <c r="AN613" s="304">
        <f t="shared" si="678"/>
        <v>9.7599112780752811E-2</v>
      </c>
      <c r="AO613" s="304">
        <f t="shared" si="678"/>
        <v>0.16136073875256918</v>
      </c>
      <c r="AP613" s="304">
        <f t="shared" si="678"/>
        <v>1</v>
      </c>
      <c r="AQ613" s="304">
        <f t="shared" si="678"/>
        <v>0</v>
      </c>
      <c r="AR613" s="304">
        <f t="shared" si="678"/>
        <v>0.53571428571428648</v>
      </c>
      <c r="AS613" s="304">
        <f t="shared" si="678"/>
        <v>0.17316496450823349</v>
      </c>
      <c r="AT613" s="304">
        <f t="shared" si="678"/>
        <v>0.15988352341469569</v>
      </c>
    </row>
    <row r="614" spans="1:46" ht="15" thickBot="1">
      <c r="A614" s="329" t="str">
        <f t="shared" ref="A614:B614" si="679">A396</f>
        <v>Selnica ob Dravi</v>
      </c>
      <c r="B614" s="330">
        <f t="shared" si="679"/>
        <v>178</v>
      </c>
      <c r="C614" s="303">
        <f>IFERROR(IF('Data &amp; Normalization'!C396="-","-",IF(C$9=1,IF('Data &amp; Normalization'!C396&lt;C$10,0,IF('Data &amp; Normalization'!C396&gt;C$11,1,('Data &amp; Normalization'!C396-C$10)/(C$11-C$10))),IF('Data &amp; Normalization'!C396&lt;C$10,1,IF('Data &amp; Normalization'!C396&gt;C$11,0,IFERROR(1-('Data &amp; Normalization'!C396-C$10)/(C$11-C$10),"-"))))),"-")</f>
        <v>0.79163434056203941</v>
      </c>
      <c r="D614" s="304">
        <f t="shared" ref="D614:AT614" si="680">IFERROR(IF(D396="-","-",IF(D$9=1,IF(D396&lt;D$10,0,IF(D396&gt;D$11,1,(D396-D$10)/(D$11-D$10))),IF(D396&lt;D$10,1,IF(D396&gt;D$11,0,IFERROR(1-(D396-D$10)/(D$11-D$10),"-"))))),"-")</f>
        <v>0.22814504317963735</v>
      </c>
      <c r="E614" s="304">
        <f t="shared" si="680"/>
        <v>0.52215849843587059</v>
      </c>
      <c r="F614" s="304">
        <f t="shared" si="680"/>
        <v>8.8547051810709307E-2</v>
      </c>
      <c r="G614" s="304">
        <f t="shared" si="680"/>
        <v>0.60010412106173061</v>
      </c>
      <c r="H614" s="304">
        <f t="shared" si="680"/>
        <v>0.5</v>
      </c>
      <c r="I614" s="304">
        <f t="shared" si="680"/>
        <v>0.57548509626611577</v>
      </c>
      <c r="J614" s="304">
        <f t="shared" si="680"/>
        <v>0.94132525534635625</v>
      </c>
      <c r="K614" s="304">
        <f t="shared" si="680"/>
        <v>0.41236183726463921</v>
      </c>
      <c r="L614" s="304">
        <f t="shared" si="680"/>
        <v>1</v>
      </c>
      <c r="M614" s="304">
        <f t="shared" si="680"/>
        <v>0.55473948498766756</v>
      </c>
      <c r="N614" s="304">
        <f t="shared" si="680"/>
        <v>0.53779165833538001</v>
      </c>
      <c r="O614" s="304">
        <f t="shared" si="680"/>
        <v>0.49311420383045312</v>
      </c>
      <c r="P614" s="304">
        <f t="shared" si="680"/>
        <v>0.51896574082258407</v>
      </c>
      <c r="Q614" s="304" t="str">
        <f t="shared" si="680"/>
        <v>-</v>
      </c>
      <c r="R614" s="304" t="str">
        <f t="shared" si="680"/>
        <v>-</v>
      </c>
      <c r="S614" s="304">
        <f t="shared" si="680"/>
        <v>9.9430206207411082E-2</v>
      </c>
      <c r="T614" s="304">
        <f t="shared" si="680"/>
        <v>0.38957085532701385</v>
      </c>
      <c r="U614" s="304">
        <f t="shared" si="680"/>
        <v>0.65378964537804973</v>
      </c>
      <c r="V614" s="304">
        <f t="shared" si="680"/>
        <v>0.38407620686034649</v>
      </c>
      <c r="W614" s="304">
        <f t="shared" si="680"/>
        <v>5.0263148731507189E-2</v>
      </c>
      <c r="X614" s="304" t="str">
        <f t="shared" si="680"/>
        <v>-</v>
      </c>
      <c r="Y614" s="304">
        <f t="shared" si="680"/>
        <v>0.56302980634941602</v>
      </c>
      <c r="Z614" s="304">
        <f t="shared" si="680"/>
        <v>6.5028543062794708E-2</v>
      </c>
      <c r="AA614" s="304">
        <f t="shared" si="680"/>
        <v>1</v>
      </c>
      <c r="AB614" s="304">
        <f t="shared" si="680"/>
        <v>0.72257499452594709</v>
      </c>
      <c r="AC614" s="304">
        <f t="shared" si="680"/>
        <v>0.26163403176849209</v>
      </c>
      <c r="AD614" s="304">
        <f t="shared" si="680"/>
        <v>9.6390646767117838E-2</v>
      </c>
      <c r="AE614" s="304">
        <f t="shared" si="680"/>
        <v>0.12788311267844099</v>
      </c>
      <c r="AF614" s="304">
        <f t="shared" si="680"/>
        <v>0.62352941176470578</v>
      </c>
      <c r="AG614" s="304">
        <f t="shared" si="680"/>
        <v>0.32927474416836111</v>
      </c>
      <c r="AH614" s="304" t="str">
        <f t="shared" si="680"/>
        <v>-</v>
      </c>
      <c r="AI614" s="304">
        <f t="shared" si="680"/>
        <v>0.95219370843788076</v>
      </c>
      <c r="AJ614" s="304">
        <f t="shared" si="680"/>
        <v>0</v>
      </c>
      <c r="AK614" s="304">
        <f t="shared" si="680"/>
        <v>0.69427009516096361</v>
      </c>
      <c r="AL614" s="304">
        <f t="shared" si="680"/>
        <v>0</v>
      </c>
      <c r="AM614" s="304">
        <f t="shared" si="680"/>
        <v>0.62500000000000011</v>
      </c>
      <c r="AN614" s="304">
        <f t="shared" si="680"/>
        <v>5.7134721445128413E-2</v>
      </c>
      <c r="AO614" s="304">
        <f t="shared" si="680"/>
        <v>0.26563243577999562</v>
      </c>
      <c r="AP614" s="304">
        <f t="shared" si="680"/>
        <v>9.7665020206555986E-2</v>
      </c>
      <c r="AQ614" s="304">
        <f t="shared" si="680"/>
        <v>0.32574533187968319</v>
      </c>
      <c r="AR614" s="304">
        <f t="shared" si="680"/>
        <v>3.571428571428651E-2</v>
      </c>
      <c r="AS614" s="304">
        <f t="shared" si="680"/>
        <v>0.21731708993027243</v>
      </c>
      <c r="AT614" s="304">
        <f t="shared" si="680"/>
        <v>0.72077634415767067</v>
      </c>
    </row>
    <row r="615" spans="1:46" ht="15" thickBot="1">
      <c r="A615" s="329" t="str">
        <f t="shared" ref="A615:B615" si="681">A397</f>
        <v>Semič</v>
      </c>
      <c r="B615" s="330">
        <f t="shared" si="681"/>
        <v>109</v>
      </c>
      <c r="C615" s="303">
        <f>IFERROR(IF('Data &amp; Normalization'!C397="-","-",IF(C$9=1,IF('Data &amp; Normalization'!C397&lt;C$10,0,IF('Data &amp; Normalization'!C397&gt;C$11,1,('Data &amp; Normalization'!C397-C$10)/(C$11-C$10))),IF('Data &amp; Normalization'!C397&lt;C$10,1,IF('Data &amp; Normalization'!C397&gt;C$11,0,IFERROR(1-('Data &amp; Normalization'!C397-C$10)/(C$11-C$10),"-"))))),"-")</f>
        <v>0.84535600515843912</v>
      </c>
      <c r="D615" s="304">
        <f t="shared" ref="D615:AT615" si="682">IFERROR(IF(D397="-","-",IF(D$9=1,IF(D397&lt;D$10,0,IF(D397&gt;D$11,1,(D397-D$10)/(D$11-D$10))),IF(D397&lt;D$10,1,IF(D397&gt;D$11,0,IFERROR(1-(D397-D$10)/(D$11-D$10),"-"))))),"-")</f>
        <v>0.14229079339427284</v>
      </c>
      <c r="E615" s="304">
        <f t="shared" si="682"/>
        <v>0.86757038581856083</v>
      </c>
      <c r="F615" s="304">
        <f t="shared" si="682"/>
        <v>0.97578004725887135</v>
      </c>
      <c r="G615" s="304">
        <f t="shared" si="682"/>
        <v>0.97190743224421883</v>
      </c>
      <c r="H615" s="304">
        <f t="shared" si="682"/>
        <v>0.79248125036057804</v>
      </c>
      <c r="I615" s="304">
        <f t="shared" si="682"/>
        <v>0.94534426056086407</v>
      </c>
      <c r="J615" s="304">
        <f t="shared" si="682"/>
        <v>0.97457419939441192</v>
      </c>
      <c r="K615" s="304">
        <f t="shared" si="682"/>
        <v>0.90588435422947577</v>
      </c>
      <c r="L615" s="304">
        <f t="shared" si="682"/>
        <v>0.95186939389264524</v>
      </c>
      <c r="M615" s="304">
        <f t="shared" si="682"/>
        <v>0.5400509627408222</v>
      </c>
      <c r="N615" s="304">
        <f t="shared" si="682"/>
        <v>0.56840084406472313</v>
      </c>
      <c r="O615" s="304">
        <f t="shared" si="682"/>
        <v>0.40461204850219473</v>
      </c>
      <c r="P615" s="304">
        <f t="shared" si="682"/>
        <v>0.86794701882155301</v>
      </c>
      <c r="Q615" s="304" t="str">
        <f t="shared" si="682"/>
        <v>-</v>
      </c>
      <c r="R615" s="304" t="str">
        <f t="shared" si="682"/>
        <v>-</v>
      </c>
      <c r="S615" s="304">
        <f t="shared" si="682"/>
        <v>0.13113259079528128</v>
      </c>
      <c r="T615" s="304">
        <f t="shared" si="682"/>
        <v>0.4086233589241472</v>
      </c>
      <c r="U615" s="304">
        <f t="shared" si="682"/>
        <v>0.91999697256748036</v>
      </c>
      <c r="V615" s="304">
        <f t="shared" si="682"/>
        <v>0.80769206232798307</v>
      </c>
      <c r="W615" s="304">
        <f t="shared" si="682"/>
        <v>0.79062633016705031</v>
      </c>
      <c r="X615" s="304" t="str">
        <f t="shared" si="682"/>
        <v>-</v>
      </c>
      <c r="Y615" s="304">
        <f t="shared" si="682"/>
        <v>0.45988672256734653</v>
      </c>
      <c r="Z615" s="304">
        <f t="shared" si="682"/>
        <v>0.16430876147927498</v>
      </c>
      <c r="AA615" s="304">
        <f t="shared" si="682"/>
        <v>0.82365321483614418</v>
      </c>
      <c r="AB615" s="304">
        <f t="shared" si="682"/>
        <v>0.71710094153711412</v>
      </c>
      <c r="AC615" s="304">
        <f t="shared" si="682"/>
        <v>0.50267464559453257</v>
      </c>
      <c r="AD615" s="304">
        <f t="shared" si="682"/>
        <v>0.19543985929651375</v>
      </c>
      <c r="AE615" s="304">
        <f t="shared" si="682"/>
        <v>0.48668879671477616</v>
      </c>
      <c r="AF615" s="304">
        <f t="shared" si="682"/>
        <v>0.14117647058823524</v>
      </c>
      <c r="AG615" s="304">
        <f t="shared" si="682"/>
        <v>0.1110532493511216</v>
      </c>
      <c r="AH615" s="304" t="str">
        <f t="shared" si="682"/>
        <v>-</v>
      </c>
      <c r="AI615" s="304">
        <f t="shared" si="682"/>
        <v>0.87688161680188281</v>
      </c>
      <c r="AJ615" s="304">
        <f t="shared" si="682"/>
        <v>0.62467669932821135</v>
      </c>
      <c r="AK615" s="304">
        <f t="shared" si="682"/>
        <v>0.78285077951002213</v>
      </c>
      <c r="AL615" s="304">
        <f t="shared" si="682"/>
        <v>6.581913827655328E-2</v>
      </c>
      <c r="AM615" s="304">
        <f t="shared" si="682"/>
        <v>0.62500000000000011</v>
      </c>
      <c r="AN615" s="304">
        <f t="shared" si="682"/>
        <v>0.54370653824634341</v>
      </c>
      <c r="AO615" s="304">
        <f t="shared" si="682"/>
        <v>0.2848119757349028</v>
      </c>
      <c r="AP615" s="304">
        <f t="shared" si="682"/>
        <v>0.61180960933991924</v>
      </c>
      <c r="AQ615" s="304">
        <f t="shared" si="682"/>
        <v>0.1879011982936897</v>
      </c>
      <c r="AR615" s="304">
        <f t="shared" si="682"/>
        <v>0</v>
      </c>
      <c r="AS615" s="304">
        <f t="shared" si="682"/>
        <v>0.32754029313737143</v>
      </c>
      <c r="AT615" s="304">
        <f t="shared" si="682"/>
        <v>0.96219359075167488</v>
      </c>
    </row>
    <row r="616" spans="1:46" ht="15" thickBot="1">
      <c r="A616" s="329" t="str">
        <f t="shared" ref="A616:B616" si="683">A398</f>
        <v>Sevnica</v>
      </c>
      <c r="B616" s="330">
        <f t="shared" si="683"/>
        <v>110</v>
      </c>
      <c r="C616" s="303">
        <f>IFERROR(IF('Data &amp; Normalization'!C398="-","-",IF(C$9=1,IF('Data &amp; Normalization'!C398&lt;C$10,0,IF('Data &amp; Normalization'!C398&gt;C$11,1,('Data &amp; Normalization'!C398-C$10)/(C$11-C$10))),IF('Data &amp; Normalization'!C398&lt;C$10,1,IF('Data &amp; Normalization'!C398&gt;C$11,0,IFERROR(1-('Data &amp; Normalization'!C398-C$10)/(C$11-C$10),"-"))))),"-")</f>
        <v>0.44968449291492291</v>
      </c>
      <c r="D616" s="304">
        <f t="shared" ref="D616:AT616" si="684">IFERROR(IF(D398="-","-",IF(D$9=1,IF(D398&lt;D$10,0,IF(D398&gt;D$11,1,(D398-D$10)/(D$11-D$10))),IF(D398&lt;D$10,1,IF(D398&gt;D$11,0,IFERROR(1-(D398-D$10)/(D$11-D$10),"-"))))),"-")</f>
        <v>0.5538861673652844</v>
      </c>
      <c r="E616" s="304">
        <f t="shared" si="684"/>
        <v>0.86757038581856083</v>
      </c>
      <c r="F616" s="304">
        <f t="shared" si="684"/>
        <v>0.87204583989355144</v>
      </c>
      <c r="G616" s="304">
        <f t="shared" si="684"/>
        <v>0.66996890545388321</v>
      </c>
      <c r="H616" s="304">
        <f t="shared" si="684"/>
        <v>0.5</v>
      </c>
      <c r="I616" s="304">
        <f t="shared" si="684"/>
        <v>0.80561100323023815</v>
      </c>
      <c r="J616" s="304">
        <f t="shared" si="684"/>
        <v>0.82097409561452994</v>
      </c>
      <c r="K616" s="304">
        <f t="shared" si="684"/>
        <v>9.2228045113860648E-3</v>
      </c>
      <c r="L616" s="304">
        <f t="shared" si="684"/>
        <v>0.6459031416767711</v>
      </c>
      <c r="M616" s="304">
        <f t="shared" si="684"/>
        <v>0.28928680041173233</v>
      </c>
      <c r="N616" s="304">
        <f t="shared" si="684"/>
        <v>0.27977349021875392</v>
      </c>
      <c r="O616" s="304">
        <f t="shared" si="684"/>
        <v>0.25991811250336105</v>
      </c>
      <c r="P616" s="304">
        <f t="shared" si="684"/>
        <v>0.72605478341056395</v>
      </c>
      <c r="Q616" s="304" t="str">
        <f t="shared" si="684"/>
        <v>-</v>
      </c>
      <c r="R616" s="304" t="str">
        <f t="shared" si="684"/>
        <v>-</v>
      </c>
      <c r="S616" s="304">
        <f t="shared" si="684"/>
        <v>0.20605295244857999</v>
      </c>
      <c r="T616" s="304">
        <f t="shared" si="684"/>
        <v>0.4086233589241472</v>
      </c>
      <c r="U616" s="304">
        <f t="shared" si="684"/>
        <v>0.76414273500096674</v>
      </c>
      <c r="V616" s="304">
        <f t="shared" si="684"/>
        <v>0.55266596323263573</v>
      </c>
      <c r="W616" s="304">
        <f t="shared" si="684"/>
        <v>0.7186085547887745</v>
      </c>
      <c r="X616" s="304" t="str">
        <f t="shared" si="684"/>
        <v>-</v>
      </c>
      <c r="Y616" s="304">
        <f t="shared" si="684"/>
        <v>0.58199632518642463</v>
      </c>
      <c r="Z616" s="304">
        <f t="shared" si="684"/>
        <v>0.48342374924653397</v>
      </c>
      <c r="AA616" s="304">
        <f t="shared" si="684"/>
        <v>0.62770452044094571</v>
      </c>
      <c r="AB616" s="304">
        <f t="shared" si="684"/>
        <v>0.61856798773812138</v>
      </c>
      <c r="AC616" s="304">
        <f t="shared" si="684"/>
        <v>0.42220871230468404</v>
      </c>
      <c r="AD616" s="304">
        <f t="shared" si="684"/>
        <v>0.40143548746218771</v>
      </c>
      <c r="AE616" s="304">
        <f t="shared" si="684"/>
        <v>0.4697605753437516</v>
      </c>
      <c r="AF616" s="304">
        <f t="shared" si="684"/>
        <v>0.14117647058823524</v>
      </c>
      <c r="AG616" s="304">
        <f t="shared" si="684"/>
        <v>0.58303989155052982</v>
      </c>
      <c r="AH616" s="304" t="str">
        <f t="shared" si="684"/>
        <v>-</v>
      </c>
      <c r="AI616" s="304">
        <f t="shared" si="684"/>
        <v>0.88028930967826691</v>
      </c>
      <c r="AJ616" s="304">
        <f t="shared" si="684"/>
        <v>0.29609954640797426</v>
      </c>
      <c r="AK616" s="304">
        <f t="shared" si="684"/>
        <v>0.53060673550651249</v>
      </c>
      <c r="AL616" s="304">
        <f t="shared" si="684"/>
        <v>0.39460170340681344</v>
      </c>
      <c r="AM616" s="304">
        <f t="shared" si="684"/>
        <v>0.62500000000000011</v>
      </c>
      <c r="AN616" s="304">
        <f t="shared" si="684"/>
        <v>0.38984193909359754</v>
      </c>
      <c r="AO616" s="304">
        <f t="shared" si="684"/>
        <v>0.2848119757349028</v>
      </c>
      <c r="AP616" s="304">
        <f t="shared" si="684"/>
        <v>0.72791712104689232</v>
      </c>
      <c r="AQ616" s="304">
        <f t="shared" si="684"/>
        <v>0.49747105173998601</v>
      </c>
      <c r="AR616" s="304">
        <f t="shared" si="684"/>
        <v>0</v>
      </c>
      <c r="AS616" s="304">
        <f t="shared" si="684"/>
        <v>0.43746588349668192</v>
      </c>
      <c r="AT616" s="304">
        <f t="shared" si="684"/>
        <v>0.79220204461995314</v>
      </c>
    </row>
    <row r="617" spans="1:46" ht="15" thickBot="1">
      <c r="A617" s="329" t="str">
        <f t="shared" ref="A617:B617" si="685">A399</f>
        <v>Sežana</v>
      </c>
      <c r="B617" s="330">
        <f t="shared" si="685"/>
        <v>111</v>
      </c>
      <c r="C617" s="303">
        <f>IFERROR(IF('Data &amp; Normalization'!C399="-","-",IF(C$9=1,IF('Data &amp; Normalization'!C399&lt;C$10,0,IF('Data &amp; Normalization'!C399&gt;C$11,1,('Data &amp; Normalization'!C399-C$10)/(C$11-C$10))),IF('Data &amp; Normalization'!C399&lt;C$10,1,IF('Data &amp; Normalization'!C399&gt;C$11,0,IFERROR(1-('Data &amp; Normalization'!C399-C$10)/(C$11-C$10),"-"))))),"-")</f>
        <v>0.54019551836355817</v>
      </c>
      <c r="D617" s="304">
        <f t="shared" ref="D617:AT617" si="686">IFERROR(IF(D399="-","-",IF(D$9=1,IF(D399&lt;D$10,0,IF(D399&gt;D$11,1,(D399-D$10)/(D$11-D$10))),IF(D399&lt;D$10,1,IF(D399&gt;D$11,0,IFERROR(1-(D399-D$10)/(D$11-D$10),"-"))))),"-")</f>
        <v>0.44530579263673542</v>
      </c>
      <c r="E617" s="304">
        <f t="shared" si="686"/>
        <v>0.16058394160583939</v>
      </c>
      <c r="F617" s="304">
        <f t="shared" si="686"/>
        <v>0.14648869070901285</v>
      </c>
      <c r="G617" s="304">
        <f t="shared" si="686"/>
        <v>0.64365063396752875</v>
      </c>
      <c r="H617" s="304">
        <f t="shared" si="686"/>
        <v>0.5</v>
      </c>
      <c r="I617" s="304">
        <f t="shared" si="686"/>
        <v>0.83023272254093983</v>
      </c>
      <c r="J617" s="304">
        <f t="shared" si="686"/>
        <v>0.98549162668442036</v>
      </c>
      <c r="K617" s="304">
        <f t="shared" si="686"/>
        <v>0.93693446275114223</v>
      </c>
      <c r="L617" s="304">
        <f t="shared" si="686"/>
        <v>1</v>
      </c>
      <c r="M617" s="304">
        <f t="shared" si="686"/>
        <v>0.65761799890893646</v>
      </c>
      <c r="N617" s="304">
        <f t="shared" si="686"/>
        <v>0.62418796557137979</v>
      </c>
      <c r="O617" s="304">
        <f t="shared" si="686"/>
        <v>3.1703079944645891E-2</v>
      </c>
      <c r="P617" s="304">
        <f t="shared" si="686"/>
        <v>0.40411635004368313</v>
      </c>
      <c r="Q617" s="304" t="str">
        <f t="shared" si="686"/>
        <v>-</v>
      </c>
      <c r="R617" s="304" t="str">
        <f t="shared" si="686"/>
        <v>-</v>
      </c>
      <c r="S617" s="304">
        <f t="shared" si="686"/>
        <v>0.16031112975806663</v>
      </c>
      <c r="T617" s="304">
        <f t="shared" si="686"/>
        <v>0.45010306167532549</v>
      </c>
      <c r="U617" s="304">
        <f t="shared" si="686"/>
        <v>0.86894237248276496</v>
      </c>
      <c r="V617" s="304">
        <f t="shared" si="686"/>
        <v>0.48392433509658939</v>
      </c>
      <c r="W617" s="304">
        <f t="shared" si="686"/>
        <v>0.73868797797366814</v>
      </c>
      <c r="X617" s="304" t="str">
        <f t="shared" si="686"/>
        <v>-</v>
      </c>
      <c r="Y617" s="304">
        <f t="shared" si="686"/>
        <v>0.49506981721169085</v>
      </c>
      <c r="Z617" s="304">
        <f t="shared" si="686"/>
        <v>0.47278658298762521</v>
      </c>
      <c r="AA617" s="304">
        <f t="shared" si="686"/>
        <v>0.78023142054202765</v>
      </c>
      <c r="AB617" s="304">
        <f t="shared" si="686"/>
        <v>0.44339829209546744</v>
      </c>
      <c r="AC617" s="304">
        <f t="shared" si="686"/>
        <v>0.42137180193997387</v>
      </c>
      <c r="AD617" s="304">
        <f t="shared" si="686"/>
        <v>0.30864156675504406</v>
      </c>
      <c r="AE617" s="304">
        <f t="shared" si="686"/>
        <v>0.28068448408537194</v>
      </c>
      <c r="AF617" s="304">
        <f t="shared" si="686"/>
        <v>0.94117647058823528</v>
      </c>
      <c r="AG617" s="304">
        <f t="shared" si="686"/>
        <v>0.63428887896973007</v>
      </c>
      <c r="AH617" s="304" t="str">
        <f t="shared" si="686"/>
        <v>-</v>
      </c>
      <c r="AI617" s="304">
        <f t="shared" si="686"/>
        <v>0.95102042365113659</v>
      </c>
      <c r="AJ617" s="304">
        <f t="shared" si="686"/>
        <v>0.12632372250807775</v>
      </c>
      <c r="AK617" s="304">
        <f t="shared" si="686"/>
        <v>0.71789161098737919</v>
      </c>
      <c r="AL617" s="304">
        <f t="shared" si="686"/>
        <v>0.17228206412825664</v>
      </c>
      <c r="AM617" s="304">
        <f t="shared" si="686"/>
        <v>1</v>
      </c>
      <c r="AN617" s="304">
        <f t="shared" si="686"/>
        <v>0.51872851890336524</v>
      </c>
      <c r="AO617" s="304">
        <f t="shared" si="686"/>
        <v>8.4964303745202599E-2</v>
      </c>
      <c r="AP617" s="304">
        <f t="shared" si="686"/>
        <v>0.27439219962794287</v>
      </c>
      <c r="AQ617" s="304">
        <f t="shared" si="686"/>
        <v>0.49407556591547513</v>
      </c>
      <c r="AR617" s="304">
        <f t="shared" si="686"/>
        <v>0</v>
      </c>
      <c r="AS617" s="304">
        <f t="shared" si="686"/>
        <v>0.48191699574334224</v>
      </c>
      <c r="AT617" s="304">
        <f t="shared" si="686"/>
        <v>0.93681328373115214</v>
      </c>
    </row>
    <row r="618" spans="1:46" ht="15" thickBot="1">
      <c r="A618" s="329" t="str">
        <f t="shared" ref="A618:B618" si="687">A400</f>
        <v>Slovenj Gradec</v>
      </c>
      <c r="B618" s="330">
        <f t="shared" si="687"/>
        <v>112</v>
      </c>
      <c r="C618" s="303">
        <f>IFERROR(IF('Data &amp; Normalization'!C400="-","-",IF(C$9=1,IF('Data &amp; Normalization'!C400&lt;C$10,0,IF('Data &amp; Normalization'!C400&gt;C$11,1,('Data &amp; Normalization'!C400-C$10)/(C$11-C$10))),IF('Data &amp; Normalization'!C400&lt;C$10,1,IF('Data &amp; Normalization'!C400&gt;C$11,0,IFERROR(1-('Data &amp; Normalization'!C400-C$10)/(C$11-C$10),"-"))))),"-")</f>
        <v>0.64668720778307442</v>
      </c>
      <c r="D618" s="304">
        <f t="shared" ref="D618:AT618" si="688">IFERROR(IF(D400="-","-",IF(D$9=1,IF(D400&lt;D$10,0,IF(D400&gt;D$11,1,(D400-D$10)/(D$11-D$10))),IF(D400&lt;D$10,1,IF(D400&gt;D$11,0,IFERROR(1-(D400-D$10)/(D$11-D$10),"-"))))),"-")</f>
        <v>0.41752941770617646</v>
      </c>
      <c r="E618" s="304">
        <f t="shared" si="688"/>
        <v>0</v>
      </c>
      <c r="F618" s="304">
        <f t="shared" si="688"/>
        <v>0.51024783324249567</v>
      </c>
      <c r="G618" s="304">
        <f t="shared" si="688"/>
        <v>0.42879983496565055</v>
      </c>
      <c r="H618" s="304">
        <f t="shared" si="688"/>
        <v>0.79248125036057804</v>
      </c>
      <c r="I618" s="304">
        <f t="shared" si="688"/>
        <v>0.47059176856307061</v>
      </c>
      <c r="J618" s="304">
        <f t="shared" si="688"/>
        <v>0.66855642838175644</v>
      </c>
      <c r="K618" s="304">
        <f t="shared" si="688"/>
        <v>0.71579210568924068</v>
      </c>
      <c r="L618" s="304">
        <f t="shared" si="688"/>
        <v>0.94091120517032723</v>
      </c>
      <c r="M618" s="304">
        <f t="shared" si="688"/>
        <v>0.83478399970026984</v>
      </c>
      <c r="N618" s="304">
        <f t="shared" si="688"/>
        <v>0.59738017831716295</v>
      </c>
      <c r="O618" s="304">
        <f t="shared" si="688"/>
        <v>0.35724014790979453</v>
      </c>
      <c r="P618" s="304">
        <f t="shared" si="688"/>
        <v>0.30811223982890401</v>
      </c>
      <c r="Q618" s="304" t="str">
        <f t="shared" si="688"/>
        <v>-</v>
      </c>
      <c r="R618" s="304" t="str">
        <f t="shared" si="688"/>
        <v>-</v>
      </c>
      <c r="S618" s="304">
        <f t="shared" si="688"/>
        <v>0.13994634732433978</v>
      </c>
      <c r="T618" s="304">
        <f t="shared" si="688"/>
        <v>0.41355870320049687</v>
      </c>
      <c r="U618" s="304">
        <f t="shared" si="688"/>
        <v>0.60244684693524131</v>
      </c>
      <c r="V618" s="304">
        <f t="shared" si="688"/>
        <v>0.46814570816363976</v>
      </c>
      <c r="W618" s="304">
        <f t="shared" si="688"/>
        <v>0.13785806083129123</v>
      </c>
      <c r="X618" s="304" t="str">
        <f t="shared" si="688"/>
        <v>-</v>
      </c>
      <c r="Y618" s="304">
        <f t="shared" si="688"/>
        <v>0.49272427756873471</v>
      </c>
      <c r="Z618" s="304">
        <f t="shared" si="688"/>
        <v>0</v>
      </c>
      <c r="AA618" s="304">
        <f t="shared" si="688"/>
        <v>0.88034997224989342</v>
      </c>
      <c r="AB618" s="304">
        <f t="shared" si="688"/>
        <v>0.36676155025180646</v>
      </c>
      <c r="AC618" s="304">
        <f t="shared" si="688"/>
        <v>0.6087562933182592</v>
      </c>
      <c r="AD618" s="304">
        <f t="shared" si="688"/>
        <v>0.52157810869353516</v>
      </c>
      <c r="AE618" s="304">
        <f t="shared" si="688"/>
        <v>0.3411861041060919</v>
      </c>
      <c r="AF618" s="304">
        <f t="shared" si="688"/>
        <v>0.97647058823529398</v>
      </c>
      <c r="AG618" s="304">
        <f t="shared" si="688"/>
        <v>0.51856535899089073</v>
      </c>
      <c r="AH618" s="304" t="str">
        <f t="shared" si="688"/>
        <v>-</v>
      </c>
      <c r="AI618" s="304">
        <f t="shared" si="688"/>
        <v>1</v>
      </c>
      <c r="AJ618" s="304">
        <f t="shared" si="688"/>
        <v>0.42638055651053558</v>
      </c>
      <c r="AK618" s="304">
        <f t="shared" si="688"/>
        <v>0.69055814267395543</v>
      </c>
      <c r="AL618" s="304">
        <f t="shared" si="688"/>
        <v>0.56682114228456915</v>
      </c>
      <c r="AM618" s="304">
        <f t="shared" si="688"/>
        <v>0.50000000000000056</v>
      </c>
      <c r="AN618" s="304">
        <f t="shared" si="688"/>
        <v>0.74602849492446655</v>
      </c>
      <c r="AO618" s="304">
        <f t="shared" si="688"/>
        <v>9.1421393673121701E-2</v>
      </c>
      <c r="AP618" s="304">
        <f t="shared" si="688"/>
        <v>0.52200269420745404</v>
      </c>
      <c r="AQ618" s="304">
        <f t="shared" si="688"/>
        <v>0.40134692841856118</v>
      </c>
      <c r="AR618" s="304">
        <f t="shared" si="688"/>
        <v>1</v>
      </c>
      <c r="AS618" s="304">
        <f t="shared" si="688"/>
        <v>0.35969394490310025</v>
      </c>
      <c r="AT618" s="304">
        <f t="shared" si="688"/>
        <v>0.63197459429783776</v>
      </c>
    </row>
    <row r="619" spans="1:46" ht="15" thickBot="1">
      <c r="A619" s="329" t="str">
        <f t="shared" ref="A619:B619" si="689">A401</f>
        <v>Slovenska Bistrica</v>
      </c>
      <c r="B619" s="330">
        <f t="shared" si="689"/>
        <v>113</v>
      </c>
      <c r="C619" s="303">
        <f>IFERROR(IF('Data &amp; Normalization'!C401="-","-",IF(C$9=1,IF('Data &amp; Normalization'!C401&lt;C$10,0,IF('Data &amp; Normalization'!C401&gt;C$11,1,('Data &amp; Normalization'!C401-C$10)/(C$11-C$10))),IF('Data &amp; Normalization'!C401&lt;C$10,1,IF('Data &amp; Normalization'!C401&gt;C$11,0,IFERROR(1-('Data &amp; Normalization'!C401-C$10)/(C$11-C$10),"-"))))),"-")</f>
        <v>0.41546296632699403</v>
      </c>
      <c r="D619" s="304">
        <f t="shared" ref="D619:AT619" si="690">IFERROR(IF(D401="-","-",IF(D$9=1,IF(D401&lt;D$10,0,IF(D401&gt;D$11,1,(D401-D$10)/(D$11-D$10))),IF(D401&lt;D$10,1,IF(D401&gt;D$11,0,IFERROR(1-(D401-D$10)/(D$11-D$10),"-"))))),"-")</f>
        <v>0.49580829251047914</v>
      </c>
      <c r="E619" s="304">
        <f t="shared" si="690"/>
        <v>0.98070907194994761</v>
      </c>
      <c r="F619" s="304">
        <f t="shared" si="690"/>
        <v>0.78098381447523124</v>
      </c>
      <c r="G619" s="304">
        <f t="shared" si="690"/>
        <v>0.783594906696641</v>
      </c>
      <c r="H619" s="304">
        <f t="shared" si="690"/>
        <v>0.79248125036057804</v>
      </c>
      <c r="I619" s="304">
        <f t="shared" si="690"/>
        <v>0.65194458896265273</v>
      </c>
      <c r="J619" s="304">
        <f t="shared" si="690"/>
        <v>0.94624423341803809</v>
      </c>
      <c r="K619" s="304">
        <f t="shared" si="690"/>
        <v>0.99667774086378746</v>
      </c>
      <c r="L619" s="304">
        <f t="shared" si="690"/>
        <v>1</v>
      </c>
      <c r="M619" s="304">
        <f t="shared" si="690"/>
        <v>0.95404325355454134</v>
      </c>
      <c r="N619" s="304">
        <f t="shared" si="690"/>
        <v>0.80735601097387322</v>
      </c>
      <c r="O619" s="304">
        <f t="shared" si="690"/>
        <v>0.56984015972122704</v>
      </c>
      <c r="P619" s="304">
        <f t="shared" si="690"/>
        <v>0.64558767291104302</v>
      </c>
      <c r="Q619" s="304" t="str">
        <f t="shared" si="690"/>
        <v>-</v>
      </c>
      <c r="R619" s="304" t="str">
        <f t="shared" si="690"/>
        <v>-</v>
      </c>
      <c r="S619" s="304">
        <f t="shared" si="690"/>
        <v>0.38670733407996216</v>
      </c>
      <c r="T619" s="304">
        <f t="shared" si="690"/>
        <v>0.45484389100298839</v>
      </c>
      <c r="U619" s="304">
        <f t="shared" si="690"/>
        <v>0.65747001715100073</v>
      </c>
      <c r="V619" s="304">
        <f t="shared" si="690"/>
        <v>0.20756287015992558</v>
      </c>
      <c r="W619" s="304">
        <f t="shared" si="690"/>
        <v>0.87943726000226596</v>
      </c>
      <c r="X619" s="304" t="str">
        <f t="shared" si="690"/>
        <v>-</v>
      </c>
      <c r="Y619" s="304">
        <f t="shared" si="690"/>
        <v>0.82765116244742498</v>
      </c>
      <c r="Z619" s="304">
        <f t="shared" si="690"/>
        <v>0.96564195298372524</v>
      </c>
      <c r="AA619" s="304">
        <f t="shared" si="690"/>
        <v>0.73811093805809302</v>
      </c>
      <c r="AB619" s="304">
        <f t="shared" si="690"/>
        <v>0.66236041164878479</v>
      </c>
      <c r="AC619" s="304">
        <f t="shared" si="690"/>
        <v>0.58663422339750071</v>
      </c>
      <c r="AD619" s="304">
        <f t="shared" si="690"/>
        <v>0.5414124919347596</v>
      </c>
      <c r="AE619" s="304">
        <f t="shared" si="690"/>
        <v>0.56916292948580427</v>
      </c>
      <c r="AF619" s="304">
        <f t="shared" si="690"/>
        <v>0.22352941176470575</v>
      </c>
      <c r="AG619" s="304">
        <f t="shared" si="690"/>
        <v>0.77646348922944664</v>
      </c>
      <c r="AH619" s="304" t="str">
        <f t="shared" si="690"/>
        <v>-</v>
      </c>
      <c r="AI619" s="304">
        <f t="shared" si="690"/>
        <v>1</v>
      </c>
      <c r="AJ619" s="304">
        <f t="shared" si="690"/>
        <v>0.37567650567410465</v>
      </c>
      <c r="AK619" s="304">
        <f t="shared" si="690"/>
        <v>0.71502328406560012</v>
      </c>
      <c r="AL619" s="304">
        <f t="shared" si="690"/>
        <v>0.75939378757515008</v>
      </c>
      <c r="AM619" s="304">
        <f t="shared" si="690"/>
        <v>0.87500000000000044</v>
      </c>
      <c r="AN619" s="304">
        <f t="shared" si="690"/>
        <v>0.93885880425225798</v>
      </c>
      <c r="AO619" s="304">
        <f t="shared" si="690"/>
        <v>0</v>
      </c>
      <c r="AP619" s="304">
        <f t="shared" si="690"/>
        <v>0.11690935916351287</v>
      </c>
      <c r="AQ619" s="304">
        <f t="shared" si="690"/>
        <v>0.43955200256261129</v>
      </c>
      <c r="AR619" s="304">
        <f t="shared" si="690"/>
        <v>1</v>
      </c>
      <c r="AS619" s="304">
        <f t="shared" si="690"/>
        <v>0.91060436527238831</v>
      </c>
      <c r="AT619" s="304">
        <f t="shared" si="690"/>
        <v>0.67836518696370807</v>
      </c>
    </row>
    <row r="620" spans="1:46" ht="15" thickBot="1">
      <c r="A620" s="329" t="str">
        <f t="shared" ref="A620:B620" si="691">A402</f>
        <v>Slovenske Konjice</v>
      </c>
      <c r="B620" s="330">
        <f t="shared" si="691"/>
        <v>114</v>
      </c>
      <c r="C620" s="303">
        <f>IFERROR(IF('Data &amp; Normalization'!C402="-","-",IF(C$9=1,IF('Data &amp; Normalization'!C402&lt;C$10,0,IF('Data &amp; Normalization'!C402&gt;C$11,1,('Data &amp; Normalization'!C402-C$10)/(C$11-C$10))),IF('Data &amp; Normalization'!C402&lt;C$10,1,IF('Data &amp; Normalization'!C402&gt;C$11,0,IFERROR(1-('Data &amp; Normalization'!C402-C$10)/(C$11-C$10),"-"))))),"-")</f>
        <v>0.93151339177530634</v>
      </c>
      <c r="D620" s="304">
        <f t="shared" ref="D620:AT620" si="692">IFERROR(IF(D402="-","-",IF(D$9=1,IF(D402&lt;D$10,0,IF(D402&gt;D$11,1,(D402-D$10)/(D$11-D$10))),IF(D402&lt;D$10,1,IF(D402&gt;D$11,0,IFERROR(1-(D402-D$10)/(D$11-D$10),"-"))))),"-")</f>
        <v>0.62206454219483853</v>
      </c>
      <c r="E620" s="304">
        <f t="shared" si="692"/>
        <v>0.48201251303441084</v>
      </c>
      <c r="F620" s="304">
        <f t="shared" si="692"/>
        <v>0.86732333638645365</v>
      </c>
      <c r="G620" s="304">
        <f t="shared" si="692"/>
        <v>0.7584898979865824</v>
      </c>
      <c r="H620" s="304">
        <f t="shared" si="692"/>
        <v>1</v>
      </c>
      <c r="I620" s="304">
        <f t="shared" si="692"/>
        <v>0.72885905155834629</v>
      </c>
      <c r="J620" s="304">
        <f t="shared" si="692"/>
        <v>0.89140401187638407</v>
      </c>
      <c r="K620" s="304">
        <f t="shared" si="692"/>
        <v>0.46698133509318107</v>
      </c>
      <c r="L620" s="304">
        <f t="shared" si="692"/>
        <v>0.96566343906263097</v>
      </c>
      <c r="M620" s="304">
        <f t="shared" si="692"/>
        <v>1</v>
      </c>
      <c r="N620" s="304">
        <f t="shared" si="692"/>
        <v>0.86978858736213094</v>
      </c>
      <c r="O620" s="304">
        <f t="shared" si="692"/>
        <v>0.59739599179062497</v>
      </c>
      <c r="P620" s="304">
        <f t="shared" si="692"/>
        <v>0.66537066294834502</v>
      </c>
      <c r="Q620" s="304" t="str">
        <f t="shared" si="692"/>
        <v>-</v>
      </c>
      <c r="R620" s="304" t="str">
        <f t="shared" si="692"/>
        <v>-</v>
      </c>
      <c r="S620" s="304">
        <f t="shared" si="692"/>
        <v>0.16680122429372668</v>
      </c>
      <c r="T620" s="304">
        <f t="shared" si="692"/>
        <v>0.64075930372160261</v>
      </c>
      <c r="U620" s="304">
        <f t="shared" si="692"/>
        <v>0.64555620318609819</v>
      </c>
      <c r="V620" s="304">
        <f t="shared" si="692"/>
        <v>0.72369092994333828</v>
      </c>
      <c r="W620" s="304">
        <f t="shared" si="692"/>
        <v>0.40083235631758452</v>
      </c>
      <c r="X620" s="304" t="str">
        <f t="shared" si="692"/>
        <v>-</v>
      </c>
      <c r="Y620" s="304">
        <f t="shared" si="692"/>
        <v>0.71828026650991972</v>
      </c>
      <c r="Z620" s="304">
        <f t="shared" si="692"/>
        <v>0.59334113392192323</v>
      </c>
      <c r="AA620" s="304">
        <f t="shared" si="692"/>
        <v>0.73659299222930774</v>
      </c>
      <c r="AB620" s="304">
        <f t="shared" si="692"/>
        <v>0.14232537770965636</v>
      </c>
      <c r="AC620" s="304">
        <f t="shared" si="692"/>
        <v>0.59767570437739614</v>
      </c>
      <c r="AD620" s="304">
        <f t="shared" si="692"/>
        <v>0.49944343459234319</v>
      </c>
      <c r="AE620" s="304">
        <f t="shared" si="692"/>
        <v>0.65152041247933201</v>
      </c>
      <c r="AF620" s="304">
        <f t="shared" si="692"/>
        <v>0</v>
      </c>
      <c r="AG620" s="304">
        <f t="shared" si="692"/>
        <v>0.4565706161450841</v>
      </c>
      <c r="AH620" s="304" t="str">
        <f t="shared" si="692"/>
        <v>-</v>
      </c>
      <c r="AI620" s="304">
        <f t="shared" si="692"/>
        <v>0.99950791164717534</v>
      </c>
      <c r="AJ620" s="304">
        <f t="shared" si="692"/>
        <v>0.63267683876565128</v>
      </c>
      <c r="AK620" s="304">
        <f t="shared" si="692"/>
        <v>0.62357427279476263</v>
      </c>
      <c r="AL620" s="304">
        <f t="shared" si="692"/>
        <v>0.52298346693386755</v>
      </c>
      <c r="AM620" s="304">
        <f t="shared" si="692"/>
        <v>0</v>
      </c>
      <c r="AN620" s="304">
        <f t="shared" si="692"/>
        <v>0.6186405962752779</v>
      </c>
      <c r="AO620" s="304">
        <f t="shared" si="692"/>
        <v>0.2178797326652217</v>
      </c>
      <c r="AP620" s="304">
        <f t="shared" si="692"/>
        <v>0.60603630765283245</v>
      </c>
      <c r="AQ620" s="304">
        <f t="shared" si="692"/>
        <v>0.67873391471493127</v>
      </c>
      <c r="AR620" s="304">
        <f t="shared" si="692"/>
        <v>0.10714285714285794</v>
      </c>
      <c r="AS620" s="304">
        <f t="shared" si="692"/>
        <v>0.81773060864491942</v>
      </c>
      <c r="AT620" s="304">
        <f t="shared" si="692"/>
        <v>0.6935166841765793</v>
      </c>
    </row>
    <row r="621" spans="1:46" ht="15" thickBot="1">
      <c r="A621" s="329" t="str">
        <f t="shared" ref="A621:B621" si="693">A403</f>
        <v>Sodražica</v>
      </c>
      <c r="B621" s="330">
        <f t="shared" si="693"/>
        <v>179</v>
      </c>
      <c r="C621" s="303">
        <f>IFERROR(IF('Data &amp; Normalization'!C403="-","-",IF(C$9=1,IF('Data &amp; Normalization'!C403&lt;C$10,0,IF('Data &amp; Normalization'!C403&gt;C$11,1,('Data &amp; Normalization'!C403-C$10)/(C$11-C$10))),IF('Data &amp; Normalization'!C403&lt;C$10,1,IF('Data &amp; Normalization'!C403&gt;C$11,0,IFERROR(1-('Data &amp; Normalization'!C403-C$10)/(C$11-C$10),"-"))))),"-")</f>
        <v>0.67880096622524178</v>
      </c>
      <c r="D621" s="304">
        <f t="shared" ref="D621:AT621" si="694">IFERROR(IF(D403="-","-",IF(D$9=1,IF(D403&lt;D$10,0,IF(D403&gt;D$11,1,(D403-D$10)/(D$11-D$10))),IF(D403&lt;D$10,1,IF(D403&gt;D$11,0,IFERROR(1-(D403-D$10)/(D$11-D$10),"-"))))),"-")</f>
        <v>0.38975304277561718</v>
      </c>
      <c r="E621" s="304">
        <f t="shared" si="694"/>
        <v>0.86757038581856083</v>
      </c>
      <c r="F621" s="304">
        <f t="shared" si="694"/>
        <v>0.69884995664825489</v>
      </c>
      <c r="G621" s="304">
        <f t="shared" si="694"/>
        <v>0.88894405106228624</v>
      </c>
      <c r="H621" s="304">
        <f t="shared" si="694"/>
        <v>0.79248125036057804</v>
      </c>
      <c r="I621" s="304">
        <f t="shared" si="694"/>
        <v>0.76322123579016066</v>
      </c>
      <c r="J621" s="304">
        <f t="shared" si="694"/>
        <v>0.87061983155543232</v>
      </c>
      <c r="K621" s="304">
        <f t="shared" si="694"/>
        <v>0.45365950635451235</v>
      </c>
      <c r="L621" s="304">
        <f t="shared" si="694"/>
        <v>0.96144994926238392</v>
      </c>
      <c r="M621" s="304">
        <f t="shared" si="694"/>
        <v>0.81472230524774336</v>
      </c>
      <c r="N621" s="304">
        <f t="shared" si="694"/>
        <v>0.64158170997902486</v>
      </c>
      <c r="O621" s="304">
        <f t="shared" si="694"/>
        <v>0.46483770520825163</v>
      </c>
      <c r="P621" s="304">
        <f t="shared" si="694"/>
        <v>0.60773360912135044</v>
      </c>
      <c r="Q621" s="304" t="str">
        <f t="shared" si="694"/>
        <v>-</v>
      </c>
      <c r="R621" s="304" t="str">
        <f t="shared" si="694"/>
        <v>-</v>
      </c>
      <c r="S621" s="304">
        <f t="shared" si="694"/>
        <v>1.1974973063671852E-2</v>
      </c>
      <c r="T621" s="304">
        <f t="shared" si="694"/>
        <v>0.42844987671721518</v>
      </c>
      <c r="U621" s="304">
        <f t="shared" si="694"/>
        <v>0.50677321374904449</v>
      </c>
      <c r="V621" s="304">
        <f t="shared" si="694"/>
        <v>0.68919967768019252</v>
      </c>
      <c r="W621" s="304">
        <f t="shared" si="694"/>
        <v>0.66231600445611216</v>
      </c>
      <c r="X621" s="304" t="str">
        <f t="shared" si="694"/>
        <v>-</v>
      </c>
      <c r="Y621" s="304">
        <f t="shared" si="694"/>
        <v>0.55566966471117385</v>
      </c>
      <c r="Z621" s="304">
        <f t="shared" si="694"/>
        <v>0.51888097010956258</v>
      </c>
      <c r="AA621" s="304">
        <f t="shared" si="694"/>
        <v>0.65315703377522394</v>
      </c>
      <c r="AB621" s="304">
        <f t="shared" si="694"/>
        <v>0.78278957740310928</v>
      </c>
      <c r="AC621" s="304">
        <f t="shared" si="694"/>
        <v>0.54935912220043748</v>
      </c>
      <c r="AD621" s="304">
        <f t="shared" si="694"/>
        <v>0.53060950482561564</v>
      </c>
      <c r="AE621" s="304">
        <f t="shared" si="694"/>
        <v>0.58000335747304255</v>
      </c>
      <c r="AF621" s="304">
        <f t="shared" si="694"/>
        <v>0.14117647058823524</v>
      </c>
      <c r="AG621" s="304">
        <f t="shared" si="694"/>
        <v>0.48632809271107125</v>
      </c>
      <c r="AH621" s="304" t="str">
        <f t="shared" si="694"/>
        <v>-</v>
      </c>
      <c r="AI621" s="304">
        <f t="shared" si="694"/>
        <v>0.99621350154290833</v>
      </c>
      <c r="AJ621" s="304">
        <f t="shared" si="694"/>
        <v>0.61529016036401374</v>
      </c>
      <c r="AK621" s="304">
        <f t="shared" si="694"/>
        <v>0.50394816764527217</v>
      </c>
      <c r="AL621" s="304">
        <f t="shared" si="694"/>
        <v>0.4212174348697395</v>
      </c>
      <c r="AM621" s="304">
        <f t="shared" si="694"/>
        <v>0.62500000000000011</v>
      </c>
      <c r="AN621" s="304">
        <f t="shared" si="694"/>
        <v>0.70506454320198186</v>
      </c>
      <c r="AO621" s="304">
        <f t="shared" si="694"/>
        <v>0.2848119757349028</v>
      </c>
      <c r="AP621" s="304">
        <f t="shared" si="694"/>
        <v>0.61373404323561498</v>
      </c>
      <c r="AQ621" s="304">
        <f t="shared" si="694"/>
        <v>0.46178593758998332</v>
      </c>
      <c r="AR621" s="304">
        <f t="shared" si="694"/>
        <v>0</v>
      </c>
      <c r="AS621" s="304">
        <f t="shared" si="694"/>
        <v>0.3098071644096152</v>
      </c>
      <c r="AT621" s="304">
        <f t="shared" si="694"/>
        <v>0.55743996191505762</v>
      </c>
    </row>
    <row r="622" spans="1:46" ht="15" thickBot="1">
      <c r="A622" s="329" t="str">
        <f t="shared" ref="A622:B622" si="695">A404</f>
        <v>Solčava</v>
      </c>
      <c r="B622" s="330">
        <f t="shared" si="695"/>
        <v>180</v>
      </c>
      <c r="C622" s="303">
        <f>IFERROR(IF('Data &amp; Normalization'!C404="-","-",IF(C$9=1,IF('Data &amp; Normalization'!C404&lt;C$10,0,IF('Data &amp; Normalization'!C404&gt;C$11,1,('Data &amp; Normalization'!C404-C$10)/(C$11-C$10))),IF('Data &amp; Normalization'!C404&lt;C$10,1,IF('Data &amp; Normalization'!C404&gt;C$11,0,IFERROR(1-('Data &amp; Normalization'!C404-C$10)/(C$11-C$10),"-"))))),"-")</f>
        <v>0.78265861281978089</v>
      </c>
      <c r="D622" s="304">
        <f t="shared" ref="D622:AT622" si="696">IFERROR(IF(D404="-","-",IF(D$9=1,IF(D404&lt;D$10,0,IF(D404&gt;D$11,1,(D404-D$10)/(D$11-D$10))),IF(D404&lt;D$10,1,IF(D404&gt;D$11,0,IFERROR(1-(D404-D$10)/(D$11-D$10),"-"))))),"-")</f>
        <v>0.36450179283874529</v>
      </c>
      <c r="E622" s="304">
        <f t="shared" si="696"/>
        <v>0.52215849843587059</v>
      </c>
      <c r="F622" s="304">
        <f t="shared" si="696"/>
        <v>0.76325460693243996</v>
      </c>
      <c r="G622" s="304">
        <f t="shared" si="696"/>
        <v>0.86707967759302496</v>
      </c>
      <c r="H622" s="304">
        <f t="shared" si="696"/>
        <v>0.79248125036057804</v>
      </c>
      <c r="I622" s="304">
        <f t="shared" si="696"/>
        <v>0.73236210526077772</v>
      </c>
      <c r="J622" s="304">
        <f t="shared" si="696"/>
        <v>0.86576053205018844</v>
      </c>
      <c r="K622" s="304">
        <f t="shared" si="696"/>
        <v>0.68002811930619922</v>
      </c>
      <c r="L622" s="304">
        <f t="shared" si="696"/>
        <v>1</v>
      </c>
      <c r="M622" s="304">
        <f t="shared" si="696"/>
        <v>0.78549053386079848</v>
      </c>
      <c r="N622" s="304">
        <f t="shared" si="696"/>
        <v>0.67671505378368602</v>
      </c>
      <c r="O622" s="304">
        <f t="shared" si="696"/>
        <v>0.34655968602724996</v>
      </c>
      <c r="P622" s="304">
        <f t="shared" si="696"/>
        <v>0.73308475744621626</v>
      </c>
      <c r="Q622" s="304" t="str">
        <f t="shared" si="696"/>
        <v>-</v>
      </c>
      <c r="R622" s="304" t="str">
        <f t="shared" si="696"/>
        <v>-</v>
      </c>
      <c r="S622" s="304">
        <f t="shared" si="696"/>
        <v>0.18466841339635626</v>
      </c>
      <c r="T622" s="304">
        <f t="shared" si="696"/>
        <v>0.18269599073016657</v>
      </c>
      <c r="U622" s="304">
        <f t="shared" si="696"/>
        <v>0.34800013975626443</v>
      </c>
      <c r="V622" s="304">
        <f t="shared" si="696"/>
        <v>0.56622349762808466</v>
      </c>
      <c r="W622" s="304">
        <f t="shared" si="696"/>
        <v>0.26446184319630889</v>
      </c>
      <c r="X622" s="304" t="str">
        <f t="shared" si="696"/>
        <v>-</v>
      </c>
      <c r="Y622" s="304">
        <f t="shared" si="696"/>
        <v>0.5317087640482151</v>
      </c>
      <c r="Z622" s="304">
        <f t="shared" si="696"/>
        <v>0.40541786334787078</v>
      </c>
      <c r="AA622" s="304">
        <f t="shared" si="696"/>
        <v>0.85730749271256002</v>
      </c>
      <c r="AB622" s="304">
        <f t="shared" si="696"/>
        <v>0.56930151083862501</v>
      </c>
      <c r="AC622" s="304">
        <f t="shared" si="696"/>
        <v>0.48989937834506692</v>
      </c>
      <c r="AD622" s="304">
        <f t="shared" si="696"/>
        <v>0.27870197405721253</v>
      </c>
      <c r="AE622" s="304">
        <f t="shared" si="696"/>
        <v>0.46481056142647836</v>
      </c>
      <c r="AF622" s="304">
        <f t="shared" si="696"/>
        <v>0.62352941176470578</v>
      </c>
      <c r="AG622" s="304">
        <f t="shared" si="696"/>
        <v>0.29042470531832243</v>
      </c>
      <c r="AH622" s="304" t="str">
        <f t="shared" si="696"/>
        <v>-</v>
      </c>
      <c r="AI622" s="304">
        <f t="shared" si="696"/>
        <v>1</v>
      </c>
      <c r="AJ622" s="304">
        <f t="shared" si="696"/>
        <v>0.78134634698019023</v>
      </c>
      <c r="AK622" s="304">
        <f t="shared" si="696"/>
        <v>0.41249915637443446</v>
      </c>
      <c r="AL622" s="304">
        <f t="shared" si="696"/>
        <v>0.37111723446893785</v>
      </c>
      <c r="AM622" s="304">
        <f t="shared" si="696"/>
        <v>0.62500000000000011</v>
      </c>
      <c r="AN622" s="304">
        <f t="shared" si="696"/>
        <v>0.54570477979378129</v>
      </c>
      <c r="AO622" s="304">
        <f t="shared" si="696"/>
        <v>0.26563243577999562</v>
      </c>
      <c r="AP622" s="304">
        <f t="shared" si="696"/>
        <v>0.36099172493424869</v>
      </c>
      <c r="AQ622" s="304">
        <f t="shared" si="696"/>
        <v>0.59962770526401488</v>
      </c>
      <c r="AR622" s="304">
        <f t="shared" si="696"/>
        <v>3.571428571428651E-2</v>
      </c>
      <c r="AS622" s="304">
        <f t="shared" si="696"/>
        <v>0.50207522748687894</v>
      </c>
      <c r="AT622" s="304">
        <f t="shared" si="696"/>
        <v>0.41568497345974686</v>
      </c>
    </row>
    <row r="623" spans="1:46" ht="15" thickBot="1">
      <c r="A623" s="329" t="str">
        <f t="shared" ref="A623:B623" si="697">A405</f>
        <v>Središče ob Dravi</v>
      </c>
      <c r="B623" s="330">
        <f t="shared" si="697"/>
        <v>202</v>
      </c>
      <c r="C623" s="303">
        <f>IFERROR(IF('Data &amp; Normalization'!C405="-","-",IF(C$9=1,IF('Data &amp; Normalization'!C405&lt;C$10,0,IF('Data &amp; Normalization'!C405&gt;C$11,1,('Data &amp; Normalization'!C405-C$10)/(C$11-C$10))),IF('Data &amp; Normalization'!C405&lt;C$10,1,IF('Data &amp; Normalization'!C405&gt;C$11,0,IFERROR(1-('Data &amp; Normalization'!C405-C$10)/(C$11-C$10),"-"))))),"-")</f>
        <v>0.70765683156444725</v>
      </c>
      <c r="D623" s="304">
        <f t="shared" ref="D623:AT623" si="698">IFERROR(IF(D405="-","-",IF(D$9=1,IF(D405&lt;D$10,0,IF(D405&gt;D$11,1,(D405-D$10)/(D$11-D$10))),IF(D405&lt;D$10,1,IF(D405&gt;D$11,0,IFERROR(1-(D405-D$10)/(D$11-D$10),"-"))))),"-")</f>
        <v>0.97305691631735791</v>
      </c>
      <c r="E623" s="304">
        <f t="shared" si="698"/>
        <v>0.16058394160583939</v>
      </c>
      <c r="F623" s="304">
        <f t="shared" si="698"/>
        <v>0.20643567562112622</v>
      </c>
      <c r="G623" s="304">
        <f t="shared" si="698"/>
        <v>0.9241138266472505</v>
      </c>
      <c r="H623" s="304">
        <f t="shared" si="698"/>
        <v>0.5</v>
      </c>
      <c r="I623" s="304">
        <f t="shared" si="698"/>
        <v>0</v>
      </c>
      <c r="J623" s="304">
        <f t="shared" si="698"/>
        <v>0.94482698108126784</v>
      </c>
      <c r="K623" s="304">
        <f t="shared" si="698"/>
        <v>8.9461203760444835E-2</v>
      </c>
      <c r="L623" s="304">
        <f t="shared" si="698"/>
        <v>0.72523203944049808</v>
      </c>
      <c r="M623" s="304">
        <f t="shared" si="698"/>
        <v>0.45599413798706478</v>
      </c>
      <c r="N623" s="304">
        <f t="shared" si="698"/>
        <v>0.37924710186133648</v>
      </c>
      <c r="O623" s="304">
        <f t="shared" si="698"/>
        <v>0.20369159791966768</v>
      </c>
      <c r="P623" s="304">
        <f t="shared" si="698"/>
        <v>0.67786219098541856</v>
      </c>
      <c r="Q623" s="304" t="str">
        <f t="shared" si="698"/>
        <v>-</v>
      </c>
      <c r="R623" s="304" t="str">
        <f t="shared" si="698"/>
        <v>-</v>
      </c>
      <c r="S623" s="304">
        <f t="shared" si="698"/>
        <v>0</v>
      </c>
      <c r="T623" s="304">
        <f t="shared" si="698"/>
        <v>0.63438819236470245</v>
      </c>
      <c r="U623" s="304">
        <f t="shared" si="698"/>
        <v>0.72841431308113724</v>
      </c>
      <c r="V623" s="304">
        <f t="shared" si="698"/>
        <v>0.13129659386133496</v>
      </c>
      <c r="W623" s="304">
        <f t="shared" si="698"/>
        <v>1</v>
      </c>
      <c r="X623" s="304" t="str">
        <f t="shared" si="698"/>
        <v>-</v>
      </c>
      <c r="Y623" s="304">
        <f t="shared" si="698"/>
        <v>0.78739280529978728</v>
      </c>
      <c r="Z623" s="304">
        <f t="shared" si="698"/>
        <v>0.43732936212459661</v>
      </c>
      <c r="AA623" s="304">
        <f t="shared" si="698"/>
        <v>0.80777295743269328</v>
      </c>
      <c r="AB623" s="304">
        <f t="shared" si="698"/>
        <v>0.41055397416246997</v>
      </c>
      <c r="AC623" s="304">
        <f t="shared" si="698"/>
        <v>0.45574248523583222</v>
      </c>
      <c r="AD623" s="304">
        <f t="shared" si="698"/>
        <v>0.82380053560277655</v>
      </c>
      <c r="AE623" s="304">
        <f t="shared" si="698"/>
        <v>0.65940083048400688</v>
      </c>
      <c r="AF623" s="304">
        <f t="shared" si="698"/>
        <v>0.94117647058823528</v>
      </c>
      <c r="AG623" s="304">
        <f t="shared" si="698"/>
        <v>0.57146753955264584</v>
      </c>
      <c r="AH623" s="304" t="str">
        <f t="shared" si="698"/>
        <v>-</v>
      </c>
      <c r="AI623" s="304">
        <f t="shared" si="698"/>
        <v>0.88334201710797378</v>
      </c>
      <c r="AJ623" s="304">
        <f t="shared" si="698"/>
        <v>0.55294801507004943</v>
      </c>
      <c r="AK623" s="304">
        <f t="shared" si="698"/>
        <v>0.34652763717351664</v>
      </c>
      <c r="AL623" s="304">
        <f t="shared" si="698"/>
        <v>0.4540956913827654</v>
      </c>
      <c r="AM623" s="304">
        <f t="shared" si="698"/>
        <v>1</v>
      </c>
      <c r="AN623" s="304">
        <f t="shared" si="698"/>
        <v>0.74403025337702788</v>
      </c>
      <c r="AO623" s="304">
        <f t="shared" si="698"/>
        <v>8.4964303745202599E-2</v>
      </c>
      <c r="AP623" s="304">
        <f t="shared" si="698"/>
        <v>0.79078196163961778</v>
      </c>
      <c r="AQ623" s="304">
        <f t="shared" si="698"/>
        <v>1</v>
      </c>
      <c r="AR623" s="304">
        <f t="shared" si="698"/>
        <v>0</v>
      </c>
      <c r="AS623" s="304">
        <f t="shared" si="698"/>
        <v>0.71840096770870931</v>
      </c>
      <c r="AT623" s="304">
        <f t="shared" si="698"/>
        <v>0.77054104026030512</v>
      </c>
    </row>
    <row r="624" spans="1:46" ht="15" thickBot="1">
      <c r="A624" s="329" t="str">
        <f t="shared" ref="A624:B624" si="699">A406</f>
        <v>Starše</v>
      </c>
      <c r="B624" s="330">
        <f t="shared" si="699"/>
        <v>115</v>
      </c>
      <c r="C624" s="303">
        <f>IFERROR(IF('Data &amp; Normalization'!C406="-","-",IF(C$9=1,IF('Data &amp; Normalization'!C406&lt;C$10,0,IF('Data &amp; Normalization'!C406&gt;C$11,1,('Data &amp; Normalization'!C406-C$10)/(C$11-C$10))),IF('Data &amp; Normalization'!C406&lt;C$10,1,IF('Data &amp; Normalization'!C406&gt;C$11,0,IFERROR(1-('Data &amp; Normalization'!C406-C$10)/(C$11-C$10),"-"))))),"-")</f>
        <v>0.97205804430089093</v>
      </c>
      <c r="D624" s="304">
        <f t="shared" ref="D624:AT624" si="700">IFERROR(IF(D406="-","-",IF(D$9=1,IF(D406&lt;D$10,0,IF(D406&gt;D$11,1,(D406-D$10)/(D$11-D$10))),IF(D406&lt;D$10,1,IF(D406&gt;D$11,0,IFERROR(1-(D406-D$10)/(D$11-D$10),"-"))))),"-")</f>
        <v>1</v>
      </c>
      <c r="E624" s="304">
        <f t="shared" si="700"/>
        <v>0.52215849843587059</v>
      </c>
      <c r="F624" s="304">
        <f t="shared" si="700"/>
        <v>0.42399039970629659</v>
      </c>
      <c r="G624" s="304">
        <f t="shared" si="700"/>
        <v>0</v>
      </c>
      <c r="H624" s="304">
        <f t="shared" si="700"/>
        <v>0</v>
      </c>
      <c r="I624" s="304">
        <f t="shared" si="700"/>
        <v>0.56106720007414712</v>
      </c>
      <c r="J624" s="304">
        <f t="shared" si="700"/>
        <v>0.86850196508766941</v>
      </c>
      <c r="K624" s="304">
        <f t="shared" si="700"/>
        <v>6.4047253551292121E-2</v>
      </c>
      <c r="L624" s="304">
        <f t="shared" si="700"/>
        <v>6.9875723869683548E-2</v>
      </c>
      <c r="M624" s="304">
        <f t="shared" si="700"/>
        <v>0.90438827343432893</v>
      </c>
      <c r="N624" s="304">
        <f t="shared" si="700"/>
        <v>0.65910033194756157</v>
      </c>
      <c r="O624" s="304">
        <f t="shared" si="700"/>
        <v>0.22471034430732839</v>
      </c>
      <c r="P624" s="304">
        <f t="shared" si="700"/>
        <v>0.54689765828284953</v>
      </c>
      <c r="Q624" s="304" t="str">
        <f t="shared" si="700"/>
        <v>-</v>
      </c>
      <c r="R624" s="304" t="str">
        <f t="shared" si="700"/>
        <v>-</v>
      </c>
      <c r="S624" s="304">
        <f t="shared" si="700"/>
        <v>0</v>
      </c>
      <c r="T624" s="304">
        <f t="shared" si="700"/>
        <v>0.48224887317516885</v>
      </c>
      <c r="U624" s="304">
        <f t="shared" si="700"/>
        <v>1</v>
      </c>
      <c r="V624" s="304">
        <f t="shared" si="700"/>
        <v>0.95078169103485355</v>
      </c>
      <c r="W624" s="304">
        <f t="shared" si="700"/>
        <v>0.99960736684354723</v>
      </c>
      <c r="X624" s="304" t="str">
        <f t="shared" si="700"/>
        <v>-</v>
      </c>
      <c r="Y624" s="304">
        <f t="shared" si="700"/>
        <v>0.45576180802283728</v>
      </c>
      <c r="Z624" s="304">
        <f t="shared" si="700"/>
        <v>1</v>
      </c>
      <c r="AA624" s="304">
        <f t="shared" si="700"/>
        <v>0.88430554134296624</v>
      </c>
      <c r="AB624" s="304">
        <f t="shared" si="700"/>
        <v>1</v>
      </c>
      <c r="AC624" s="304">
        <f t="shared" si="700"/>
        <v>0</v>
      </c>
      <c r="AD624" s="304">
        <f t="shared" si="700"/>
        <v>0.92119448447505503</v>
      </c>
      <c r="AE624" s="304">
        <f t="shared" si="700"/>
        <v>0.45300469859715836</v>
      </c>
      <c r="AF624" s="304">
        <f t="shared" si="700"/>
        <v>0.62352941176470578</v>
      </c>
      <c r="AG624" s="304">
        <f t="shared" si="700"/>
        <v>0.97567326290730549</v>
      </c>
      <c r="AH624" s="304" t="str">
        <f t="shared" si="700"/>
        <v>-</v>
      </c>
      <c r="AI624" s="304">
        <f t="shared" si="700"/>
        <v>0</v>
      </c>
      <c r="AJ624" s="304">
        <f t="shared" si="700"/>
        <v>0.7177147828060324</v>
      </c>
      <c r="AK624" s="304">
        <f t="shared" si="700"/>
        <v>1</v>
      </c>
      <c r="AL624" s="304">
        <f t="shared" si="700"/>
        <v>0.66858717434869719</v>
      </c>
      <c r="AM624" s="304">
        <f t="shared" si="700"/>
        <v>0.62500000000000011</v>
      </c>
      <c r="AN624" s="304">
        <f t="shared" si="700"/>
        <v>0.5352140116697307</v>
      </c>
      <c r="AO624" s="304">
        <f t="shared" si="700"/>
        <v>0.26563243577999562</v>
      </c>
      <c r="AP624" s="304">
        <f t="shared" si="700"/>
        <v>0.61918660594008612</v>
      </c>
      <c r="AQ624" s="304">
        <f t="shared" si="700"/>
        <v>1</v>
      </c>
      <c r="AR624" s="304">
        <f t="shared" si="700"/>
        <v>3.571428571428651E-2</v>
      </c>
      <c r="AS624" s="304">
        <f t="shared" si="700"/>
        <v>1</v>
      </c>
      <c r="AT624" s="304">
        <f t="shared" si="700"/>
        <v>0.92324424675735639</v>
      </c>
    </row>
    <row r="625" spans="1:46" ht="15" thickBot="1">
      <c r="A625" s="329" t="str">
        <f t="shared" ref="A625:B625" si="701">A407</f>
        <v>Straža</v>
      </c>
      <c r="B625" s="330">
        <f t="shared" si="701"/>
        <v>203</v>
      </c>
      <c r="C625" s="303">
        <f>IFERROR(IF('Data &amp; Normalization'!C407="-","-",IF(C$9=1,IF('Data &amp; Normalization'!C407&lt;C$10,0,IF('Data &amp; Normalization'!C407&gt;C$11,1,('Data &amp; Normalization'!C407-C$10)/(C$11-C$10))),IF('Data &amp; Normalization'!C407&lt;C$10,1,IF('Data &amp; Normalization'!C407&gt;C$11,0,IFERROR(1-('Data &amp; Normalization'!C407-C$10)/(C$11-C$10),"-"))))),"-")</f>
        <v>0.96654245541238326</v>
      </c>
      <c r="D625" s="304">
        <f t="shared" ref="D625:AT625" si="702">IFERROR(IF(D407="-","-",IF(D$9=1,IF(D407&lt;D$10,0,IF(D407&gt;D$11,1,(D407-D$10)/(D$11-D$10))),IF(D407&lt;D$10,1,IF(D407&gt;D$11,0,IFERROR(1-(D407-D$10)/(D$11-D$10),"-"))))),"-")</f>
        <v>0.57408716731478227</v>
      </c>
      <c r="E625" s="304">
        <f t="shared" si="702"/>
        <v>0.86757038581856083</v>
      </c>
      <c r="F625" s="304">
        <f t="shared" si="702"/>
        <v>6.7254984384135019E-2</v>
      </c>
      <c r="G625" s="304">
        <f t="shared" si="702"/>
        <v>0.97619353480541593</v>
      </c>
      <c r="H625" s="304">
        <f t="shared" si="702"/>
        <v>0.5</v>
      </c>
      <c r="I625" s="304">
        <f t="shared" si="702"/>
        <v>0.89518706392081682</v>
      </c>
      <c r="J625" s="304">
        <f t="shared" si="702"/>
        <v>0.99370191645412753</v>
      </c>
      <c r="K625" s="304">
        <f t="shared" si="702"/>
        <v>0.96050385205801769</v>
      </c>
      <c r="L625" s="304">
        <f t="shared" si="702"/>
        <v>0.98772756073172208</v>
      </c>
      <c r="M625" s="304">
        <f t="shared" si="702"/>
        <v>0.36992320495182679</v>
      </c>
      <c r="N625" s="304">
        <f t="shared" si="702"/>
        <v>0.46427090841272839</v>
      </c>
      <c r="O625" s="304">
        <f t="shared" si="702"/>
        <v>0.28899035350136082</v>
      </c>
      <c r="P625" s="304">
        <f t="shared" si="702"/>
        <v>0.82123950475866414</v>
      </c>
      <c r="Q625" s="304" t="str">
        <f t="shared" si="702"/>
        <v>-</v>
      </c>
      <c r="R625" s="304" t="str">
        <f t="shared" si="702"/>
        <v>-</v>
      </c>
      <c r="S625" s="304">
        <f t="shared" si="702"/>
        <v>0.63072692569088651</v>
      </c>
      <c r="T625" s="304">
        <f t="shared" si="702"/>
        <v>0.5971516598355987</v>
      </c>
      <c r="U625" s="304">
        <f t="shared" si="702"/>
        <v>0.27200902486688383</v>
      </c>
      <c r="V625" s="304">
        <f t="shared" si="702"/>
        <v>1</v>
      </c>
      <c r="W625" s="304">
        <f t="shared" si="702"/>
        <v>0.57754118266054211</v>
      </c>
      <c r="X625" s="304" t="str">
        <f t="shared" si="702"/>
        <v>-</v>
      </c>
      <c r="Y625" s="304">
        <f t="shared" si="702"/>
        <v>0.52507654850606289</v>
      </c>
      <c r="Z625" s="304">
        <f t="shared" si="702"/>
        <v>0.81672162535900439</v>
      </c>
      <c r="AA625" s="304">
        <f t="shared" si="702"/>
        <v>0.58657267330022278</v>
      </c>
      <c r="AB625" s="304">
        <f t="shared" si="702"/>
        <v>0.9141668491350996</v>
      </c>
      <c r="AC625" s="304">
        <f t="shared" si="702"/>
        <v>0.40513678374356143</v>
      </c>
      <c r="AD625" s="304">
        <f t="shared" si="702"/>
        <v>0.46358894878384183</v>
      </c>
      <c r="AE625" s="304">
        <f t="shared" si="702"/>
        <v>0.23298360436896126</v>
      </c>
      <c r="AF625" s="304">
        <f t="shared" si="702"/>
        <v>0.14117647058823524</v>
      </c>
      <c r="AG625" s="304">
        <f t="shared" si="702"/>
        <v>0.40945461158227103</v>
      </c>
      <c r="AH625" s="304" t="str">
        <f t="shared" si="702"/>
        <v>-</v>
      </c>
      <c r="AI625" s="304">
        <f t="shared" si="702"/>
        <v>1</v>
      </c>
      <c r="AJ625" s="304">
        <f t="shared" si="702"/>
        <v>0.35833154724583738</v>
      </c>
      <c r="AK625" s="304">
        <f t="shared" si="702"/>
        <v>0.86721333603293504</v>
      </c>
      <c r="AL625" s="304">
        <f t="shared" si="702"/>
        <v>2.0415831663326389E-2</v>
      </c>
      <c r="AM625" s="304">
        <f t="shared" si="702"/>
        <v>0.62500000000000011</v>
      </c>
      <c r="AN625" s="304">
        <f t="shared" si="702"/>
        <v>0</v>
      </c>
      <c r="AO625" s="304">
        <f t="shared" si="702"/>
        <v>0.2848119757349028</v>
      </c>
      <c r="AP625" s="304">
        <f t="shared" si="702"/>
        <v>0.60218743986144085</v>
      </c>
      <c r="AQ625" s="304">
        <f t="shared" si="702"/>
        <v>0.66765394121924526</v>
      </c>
      <c r="AR625" s="304">
        <f t="shared" si="702"/>
        <v>0</v>
      </c>
      <c r="AS625" s="304">
        <f t="shared" si="702"/>
        <v>0.7875562924468803</v>
      </c>
      <c r="AT625" s="304">
        <f t="shared" si="702"/>
        <v>0.30700178046711279</v>
      </c>
    </row>
    <row r="626" spans="1:46" ht="15" thickBot="1">
      <c r="A626" s="329" t="str">
        <f t="shared" ref="A626:B626" si="703">A408</f>
        <v>Sveta Ana</v>
      </c>
      <c r="B626" s="330">
        <f t="shared" si="703"/>
        <v>181</v>
      </c>
      <c r="C626" s="303">
        <f>IFERROR(IF('Data &amp; Normalization'!C408="-","-",IF(C$9=1,IF('Data &amp; Normalization'!C408&lt;C$10,0,IF('Data &amp; Normalization'!C408&gt;C$11,1,('Data &amp; Normalization'!C408-C$10)/(C$11-C$10))),IF('Data &amp; Normalization'!C408&lt;C$10,1,IF('Data &amp; Normalization'!C408&gt;C$11,0,IFERROR(1-('Data &amp; Normalization'!C408-C$10)/(C$11-C$10),"-"))))),"-")</f>
        <v>0.95482656697751744</v>
      </c>
      <c r="D626" s="304">
        <f t="shared" ref="D626:AT626" si="704">IFERROR(IF(D408="-","-",IF(D$9=1,IF(D408&lt;D$10,0,IF(D408&gt;D$11,1,(D408-D$10)/(D$11-D$10))),IF(D408&lt;D$10,1,IF(D408&gt;D$11,0,IFERROR(1-(D408-D$10)/(D$11-D$10),"-"))))),"-")</f>
        <v>0.64984091712539782</v>
      </c>
      <c r="E626" s="304">
        <f t="shared" si="704"/>
        <v>0.86757038581856083</v>
      </c>
      <c r="F626" s="304">
        <f t="shared" si="704"/>
        <v>0</v>
      </c>
      <c r="G626" s="304">
        <f t="shared" si="704"/>
        <v>1</v>
      </c>
      <c r="H626" s="304">
        <f t="shared" si="704"/>
        <v>0.5</v>
      </c>
      <c r="I626" s="304">
        <f t="shared" si="704"/>
        <v>0.98177100375829118</v>
      </c>
      <c r="J626" s="304">
        <f t="shared" si="704"/>
        <v>1</v>
      </c>
      <c r="K626" s="304">
        <f t="shared" si="704"/>
        <v>0.56269355080023198</v>
      </c>
      <c r="L626" s="304">
        <f t="shared" si="704"/>
        <v>1</v>
      </c>
      <c r="M626" s="304">
        <f t="shared" si="704"/>
        <v>0.17764381845453561</v>
      </c>
      <c r="N626" s="304">
        <f t="shared" si="704"/>
        <v>0.10741165459269117</v>
      </c>
      <c r="O626" s="304">
        <f t="shared" si="704"/>
        <v>0.13836639700150077</v>
      </c>
      <c r="P626" s="304">
        <f t="shared" si="704"/>
        <v>0.52074263644054641</v>
      </c>
      <c r="Q626" s="304" t="str">
        <f t="shared" si="704"/>
        <v>-</v>
      </c>
      <c r="R626" s="304" t="str">
        <f t="shared" si="704"/>
        <v>-</v>
      </c>
      <c r="S626" s="304">
        <f t="shared" si="704"/>
        <v>7.6698344055280449E-2</v>
      </c>
      <c r="T626" s="304">
        <f t="shared" si="704"/>
        <v>0.4086233589241472</v>
      </c>
      <c r="U626" s="304">
        <f t="shared" si="704"/>
        <v>0.1577927694300936</v>
      </c>
      <c r="V626" s="304">
        <f t="shared" si="704"/>
        <v>0.7697794633856675</v>
      </c>
      <c r="W626" s="304">
        <f t="shared" si="704"/>
        <v>0.66411451163859914</v>
      </c>
      <c r="X626" s="304" t="str">
        <f t="shared" si="704"/>
        <v>-</v>
      </c>
      <c r="Y626" s="304">
        <f t="shared" si="704"/>
        <v>0.30785126933123963</v>
      </c>
      <c r="Z626" s="304">
        <f t="shared" si="704"/>
        <v>0.15721731730666932</v>
      </c>
      <c r="AA626" s="304">
        <f t="shared" si="704"/>
        <v>0.89661261348715415</v>
      </c>
      <c r="AB626" s="304">
        <f t="shared" si="704"/>
        <v>1</v>
      </c>
      <c r="AC626" s="304">
        <f t="shared" si="704"/>
        <v>0.46409855289594221</v>
      </c>
      <c r="AD626" s="304">
        <f t="shared" si="704"/>
        <v>0.42773947263383139</v>
      </c>
      <c r="AE626" s="304">
        <f t="shared" si="704"/>
        <v>0.49902015830683294</v>
      </c>
      <c r="AF626" s="304">
        <f t="shared" si="704"/>
        <v>0.14117647058823524</v>
      </c>
      <c r="AG626" s="304">
        <f t="shared" si="704"/>
        <v>0.46566317842913574</v>
      </c>
      <c r="AH626" s="304" t="str">
        <f t="shared" si="704"/>
        <v>-</v>
      </c>
      <c r="AI626" s="304">
        <f t="shared" si="704"/>
        <v>0.18055024677352149</v>
      </c>
      <c r="AJ626" s="304">
        <f t="shared" si="704"/>
        <v>0.51920950020737355</v>
      </c>
      <c r="AK626" s="304">
        <f t="shared" si="704"/>
        <v>0.85152190051967325</v>
      </c>
      <c r="AL626" s="304">
        <f t="shared" si="704"/>
        <v>0.42747995991983956</v>
      </c>
      <c r="AM626" s="304">
        <f t="shared" si="704"/>
        <v>0.62500000000000011</v>
      </c>
      <c r="AN626" s="304">
        <f t="shared" si="704"/>
        <v>0.43829929661897515</v>
      </c>
      <c r="AO626" s="304">
        <f t="shared" si="704"/>
        <v>0.2848119757349028</v>
      </c>
      <c r="AP626" s="304">
        <f t="shared" si="704"/>
        <v>7.0081467701584549E-2</v>
      </c>
      <c r="AQ626" s="304">
        <f t="shared" si="704"/>
        <v>0.71017863443427454</v>
      </c>
      <c r="AR626" s="304">
        <f t="shared" si="704"/>
        <v>0</v>
      </c>
      <c r="AS626" s="304">
        <f t="shared" si="704"/>
        <v>0.76475048451503458</v>
      </c>
      <c r="AT626" s="304">
        <f t="shared" si="704"/>
        <v>0.17497024083481855</v>
      </c>
    </row>
    <row r="627" spans="1:46" ht="15" thickBot="1">
      <c r="A627" s="329" t="str">
        <f t="shared" ref="A627:B627" si="705">A409</f>
        <v>Sveta Trojica v Slov. goricah</v>
      </c>
      <c r="B627" s="330">
        <f t="shared" si="705"/>
        <v>204</v>
      </c>
      <c r="C627" s="303">
        <f>IFERROR(IF('Data &amp; Normalization'!C409="-","-",IF(C$9=1,IF('Data &amp; Normalization'!C409&lt;C$10,0,IF('Data &amp; Normalization'!C409&gt;C$11,1,('Data &amp; Normalization'!C409-C$10)/(C$11-C$10))),IF('Data &amp; Normalization'!C409&lt;C$10,1,IF('Data &amp; Normalization'!C409&gt;C$11,0,IFERROR(1-('Data &amp; Normalization'!C409-C$10)/(C$11-C$10),"-"))))),"-")</f>
        <v>0.86360109879495206</v>
      </c>
      <c r="D627" s="304">
        <f t="shared" ref="D627:AT627" si="706">IFERROR(IF(D409="-","-",IF(D$9=1,IF(D409&lt;D$10,0,IF(D409&gt;D$11,1,(D409-D$10)/(D$11-D$10))),IF(D409&lt;D$10,1,IF(D409&gt;D$11,0,IFERROR(1-(D409-D$10)/(D$11-D$10),"-"))))),"-")</f>
        <v>0.7003434169991416</v>
      </c>
      <c r="E627" s="304">
        <f t="shared" si="706"/>
        <v>0.16058394160583939</v>
      </c>
      <c r="F627" s="304">
        <f t="shared" si="706"/>
        <v>0.47614276097724467</v>
      </c>
      <c r="G627" s="304">
        <f t="shared" si="706"/>
        <v>0.82512627654730919</v>
      </c>
      <c r="H627" s="304">
        <f t="shared" si="706"/>
        <v>0.5</v>
      </c>
      <c r="I627" s="304">
        <f t="shared" si="706"/>
        <v>0.73491286983532056</v>
      </c>
      <c r="J627" s="304">
        <f t="shared" si="706"/>
        <v>0.88973327872588082</v>
      </c>
      <c r="K627" s="304">
        <f t="shared" si="706"/>
        <v>0.89799373259195647</v>
      </c>
      <c r="L627" s="304">
        <f t="shared" si="706"/>
        <v>0.99830064198876112</v>
      </c>
      <c r="M627" s="304">
        <f t="shared" si="706"/>
        <v>0.30814050425089629</v>
      </c>
      <c r="N627" s="304">
        <f t="shared" si="706"/>
        <v>0.40310811957579434</v>
      </c>
      <c r="O627" s="304">
        <f t="shared" si="706"/>
        <v>7.6417702644432733E-2</v>
      </c>
      <c r="P627" s="304">
        <f t="shared" si="706"/>
        <v>0.83648292018565018</v>
      </c>
      <c r="Q627" s="304" t="str">
        <f t="shared" si="706"/>
        <v>-</v>
      </c>
      <c r="R627" s="304" t="str">
        <f t="shared" si="706"/>
        <v>-</v>
      </c>
      <c r="S627" s="304">
        <f t="shared" si="706"/>
        <v>7.863932975606594E-2</v>
      </c>
      <c r="T627" s="304">
        <f t="shared" si="706"/>
        <v>0.52957265598866421</v>
      </c>
      <c r="U627" s="304">
        <f t="shared" si="706"/>
        <v>0.52321631101807153</v>
      </c>
      <c r="V627" s="304">
        <f t="shared" si="706"/>
        <v>0.55501350672021488</v>
      </c>
      <c r="W627" s="304">
        <f t="shared" si="706"/>
        <v>0.22465343829025106</v>
      </c>
      <c r="X627" s="304" t="str">
        <f t="shared" si="706"/>
        <v>-</v>
      </c>
      <c r="Y627" s="304">
        <f t="shared" si="706"/>
        <v>0.84451478367350741</v>
      </c>
      <c r="Z627" s="304">
        <f t="shared" si="706"/>
        <v>0.52242669219586568</v>
      </c>
      <c r="AA627" s="304">
        <f t="shared" si="706"/>
        <v>0.76922706795815499</v>
      </c>
      <c r="AB627" s="304">
        <f t="shared" si="706"/>
        <v>0.44339829209546744</v>
      </c>
      <c r="AC627" s="304">
        <f t="shared" si="706"/>
        <v>0.73860515252078729</v>
      </c>
      <c r="AD627" s="304">
        <f t="shared" si="706"/>
        <v>0.8842640084000567</v>
      </c>
      <c r="AE627" s="304">
        <f t="shared" si="706"/>
        <v>0.64273028043636493</v>
      </c>
      <c r="AF627" s="304">
        <f t="shared" si="706"/>
        <v>0.94117647058823528</v>
      </c>
      <c r="AG627" s="304">
        <f t="shared" si="706"/>
        <v>0.3714311693035095</v>
      </c>
      <c r="AH627" s="304" t="str">
        <f t="shared" si="706"/>
        <v>-</v>
      </c>
      <c r="AI627" s="304">
        <f t="shared" si="706"/>
        <v>1</v>
      </c>
      <c r="AJ627" s="304">
        <f t="shared" si="706"/>
        <v>0.46858579484721541</v>
      </c>
      <c r="AK627" s="304">
        <f t="shared" si="706"/>
        <v>0.8371802659107781</v>
      </c>
      <c r="AL627" s="304">
        <f t="shared" si="706"/>
        <v>0.26621993987975923</v>
      </c>
      <c r="AM627" s="304">
        <f t="shared" si="706"/>
        <v>1</v>
      </c>
      <c r="AN627" s="304">
        <f t="shared" si="706"/>
        <v>0.54270741747262374</v>
      </c>
      <c r="AO627" s="304">
        <f t="shared" si="706"/>
        <v>8.4964303745202599E-2</v>
      </c>
      <c r="AP627" s="304">
        <f t="shared" si="706"/>
        <v>0.36804798255179949</v>
      </c>
      <c r="AQ627" s="304">
        <f t="shared" si="706"/>
        <v>0.44763830845448815</v>
      </c>
      <c r="AR627" s="304">
        <f t="shared" si="706"/>
        <v>0</v>
      </c>
      <c r="AS627" s="304">
        <f t="shared" si="706"/>
        <v>0.55298798483176159</v>
      </c>
      <c r="AT627" s="304">
        <f t="shared" si="706"/>
        <v>0.56460840436033199</v>
      </c>
    </row>
    <row r="628" spans="1:46" ht="15" thickBot="1">
      <c r="A628" s="329" t="str">
        <f t="shared" ref="A628:B628" si="707">A410</f>
        <v>Sveti Andraž v Slov. goricah</v>
      </c>
      <c r="B628" s="330">
        <f t="shared" si="707"/>
        <v>182</v>
      </c>
      <c r="C628" s="303" t="str">
        <f>IFERROR(IF('Data &amp; Normalization'!C410="-","-",IF(C$9=1,IF('Data &amp; Normalization'!C410&lt;C$10,0,IF('Data &amp; Normalization'!C410&gt;C$11,1,('Data &amp; Normalization'!C410-C$10)/(C$11-C$10))),IF('Data &amp; Normalization'!C410&lt;C$10,1,IF('Data &amp; Normalization'!C410&gt;C$11,0,IFERROR(1-('Data &amp; Normalization'!C410-C$10)/(C$11-C$10),"-"))))),"-")</f>
        <v>-</v>
      </c>
      <c r="D628" s="304">
        <f t="shared" ref="D628:AT628" si="708">IFERROR(IF(D410="-","-",IF(D$9=1,IF(D410&lt;D$10,0,IF(D410&gt;D$11,1,(D410-D$10)/(D$11-D$10))),IF(D410&lt;D$10,1,IF(D410&gt;D$11,0,IFERROR(1-(D410-D$10)/(D$11-D$10),"-"))))),"-")</f>
        <v>0.73064491692338762</v>
      </c>
      <c r="E628" s="304">
        <f t="shared" si="708"/>
        <v>0.86757038581856083</v>
      </c>
      <c r="F628" s="304">
        <f t="shared" si="708"/>
        <v>0.3682156744682083</v>
      </c>
      <c r="G628" s="304">
        <f t="shared" si="708"/>
        <v>0.89182622864163175</v>
      </c>
      <c r="H628" s="304">
        <f t="shared" si="708"/>
        <v>0.5</v>
      </c>
      <c r="I628" s="304">
        <f t="shared" si="708"/>
        <v>3.7693220698921504E-2</v>
      </c>
      <c r="J628" s="304">
        <f t="shared" si="708"/>
        <v>0.89282102595697799</v>
      </c>
      <c r="K628" s="304">
        <f t="shared" si="708"/>
        <v>0.55500788037407689</v>
      </c>
      <c r="L628" s="304">
        <f t="shared" si="708"/>
        <v>0.65238112586522223</v>
      </c>
      <c r="M628" s="304">
        <f t="shared" si="708"/>
        <v>0.15026866457135254</v>
      </c>
      <c r="N628" s="304">
        <f t="shared" si="708"/>
        <v>9.633918025356214E-2</v>
      </c>
      <c r="O628" s="304">
        <f t="shared" si="708"/>
        <v>0.1414236506455363</v>
      </c>
      <c r="P628" s="304">
        <f t="shared" si="708"/>
        <v>0.27907908350433613</v>
      </c>
      <c r="Q628" s="304" t="str">
        <f t="shared" si="708"/>
        <v>-</v>
      </c>
      <c r="R628" s="304" t="str">
        <f t="shared" si="708"/>
        <v>-</v>
      </c>
      <c r="S628" s="304">
        <f t="shared" si="708"/>
        <v>0.2678598676584501</v>
      </c>
      <c r="T628" s="304">
        <f t="shared" si="708"/>
        <v>0</v>
      </c>
      <c r="U628" s="304">
        <f t="shared" si="708"/>
        <v>0.19507882789610384</v>
      </c>
      <c r="V628" s="304">
        <f t="shared" si="708"/>
        <v>0.70180253563813766</v>
      </c>
      <c r="W628" s="304">
        <f t="shared" si="708"/>
        <v>0.38566011826485846</v>
      </c>
      <c r="X628" s="304" t="str">
        <f t="shared" si="708"/>
        <v>-</v>
      </c>
      <c r="Y628" s="304">
        <f t="shared" si="708"/>
        <v>0</v>
      </c>
      <c r="Z628" s="304">
        <f t="shared" si="708"/>
        <v>0.87699890082615328</v>
      </c>
      <c r="AA628" s="304">
        <f t="shared" si="708"/>
        <v>0.45603359775379904</v>
      </c>
      <c r="AB628" s="304">
        <f t="shared" si="708"/>
        <v>0.85942631924677038</v>
      </c>
      <c r="AC628" s="304">
        <f t="shared" si="708"/>
        <v>0</v>
      </c>
      <c r="AD628" s="304">
        <f t="shared" si="708"/>
        <v>0.62935963051834332</v>
      </c>
      <c r="AE628" s="304">
        <f t="shared" si="708"/>
        <v>2.6159136555432148E-2</v>
      </c>
      <c r="AF628" s="304">
        <f t="shared" si="708"/>
        <v>0.14117647058823524</v>
      </c>
      <c r="AG628" s="304">
        <f t="shared" si="708"/>
        <v>1</v>
      </c>
      <c r="AH628" s="304" t="str">
        <f t="shared" si="708"/>
        <v>-</v>
      </c>
      <c r="AI628" s="304">
        <f t="shared" si="708"/>
        <v>0.95759109270925313</v>
      </c>
      <c r="AJ628" s="304">
        <f t="shared" si="708"/>
        <v>0.36397152601523824</v>
      </c>
      <c r="AK628" s="304">
        <f t="shared" si="708"/>
        <v>0</v>
      </c>
      <c r="AL628" s="304">
        <f t="shared" si="708"/>
        <v>0.96136022044088176</v>
      </c>
      <c r="AM628" s="304">
        <f t="shared" si="708"/>
        <v>0.62500000000000011</v>
      </c>
      <c r="AN628" s="304">
        <f t="shared" si="708"/>
        <v>0.37385600671409153</v>
      </c>
      <c r="AO628" s="304">
        <f t="shared" si="708"/>
        <v>0.2848119757349028</v>
      </c>
      <c r="AP628" s="304">
        <f t="shared" si="708"/>
        <v>1</v>
      </c>
      <c r="AQ628" s="304">
        <f t="shared" si="708"/>
        <v>0</v>
      </c>
      <c r="AR628" s="304">
        <f t="shared" si="708"/>
        <v>0</v>
      </c>
      <c r="AS628" s="304">
        <f t="shared" si="708"/>
        <v>0.15098803755194323</v>
      </c>
      <c r="AT628" s="304">
        <f t="shared" si="708"/>
        <v>0.23844510359856949</v>
      </c>
    </row>
    <row r="629" spans="1:46" ht="15" thickBot="1">
      <c r="A629" s="329" t="str">
        <f t="shared" ref="A629:B629" si="709">A411</f>
        <v>Sveti Jurij ob Ščavnici</v>
      </c>
      <c r="B629" s="330">
        <f t="shared" si="709"/>
        <v>116</v>
      </c>
      <c r="C629" s="303">
        <f>IFERROR(IF('Data &amp; Normalization'!C411="-","-",IF(C$9=1,IF('Data &amp; Normalization'!C411&lt;C$10,0,IF('Data &amp; Normalization'!C411&gt;C$11,1,('Data &amp; Normalization'!C411-C$10)/(C$11-C$10))),IF('Data &amp; Normalization'!C411&lt;C$10,1,IF('Data &amp; Normalization'!C411&gt;C$11,0,IFERROR(1-('Data &amp; Normalization'!C411-C$10)/(C$11-C$10),"-"))))),"-")</f>
        <v>0.95482656697751744</v>
      </c>
      <c r="D629" s="304">
        <f t="shared" ref="D629:AT629" si="710">IFERROR(IF(D411="-","-",IF(D$9=1,IF(D411&lt;D$10,0,IF(D411&gt;D$11,1,(D411-D$10)/(D$11-D$10))),IF(D411&lt;D$10,1,IF(D411&gt;D$11,0,IFERROR(1-(D411-D$10)/(D$11-D$10),"-"))))),"-")</f>
        <v>0.81397404171506504</v>
      </c>
      <c r="E629" s="304">
        <f t="shared" si="710"/>
        <v>0.86757038581856083</v>
      </c>
      <c r="F629" s="304">
        <f t="shared" si="710"/>
        <v>0.78504654547048192</v>
      </c>
      <c r="G629" s="304">
        <f t="shared" si="710"/>
        <v>1</v>
      </c>
      <c r="H629" s="304">
        <f t="shared" si="710"/>
        <v>0.5</v>
      </c>
      <c r="I629" s="304">
        <f t="shared" si="710"/>
        <v>0.520115952806807</v>
      </c>
      <c r="J629" s="304">
        <f t="shared" si="710"/>
        <v>0.99793728572686546</v>
      </c>
      <c r="K629" s="304">
        <f t="shared" si="710"/>
        <v>0.75944671370980144</v>
      </c>
      <c r="L629" s="304">
        <f t="shared" si="710"/>
        <v>0.89234936424456224</v>
      </c>
      <c r="M629" s="304">
        <f t="shared" si="710"/>
        <v>0</v>
      </c>
      <c r="N629" s="304">
        <f t="shared" si="710"/>
        <v>9.633918025356214E-2</v>
      </c>
      <c r="O629" s="304">
        <f t="shared" si="710"/>
        <v>0</v>
      </c>
      <c r="P629" s="304">
        <f t="shared" si="710"/>
        <v>0.66786161440286174</v>
      </c>
      <c r="Q629" s="304" t="str">
        <f t="shared" si="710"/>
        <v>-</v>
      </c>
      <c r="R629" s="304" t="str">
        <f t="shared" si="710"/>
        <v>-</v>
      </c>
      <c r="S629" s="304">
        <f t="shared" si="710"/>
        <v>0.14768941814965431</v>
      </c>
      <c r="T629" s="304">
        <f t="shared" si="710"/>
        <v>0</v>
      </c>
      <c r="U629" s="304">
        <f t="shared" si="710"/>
        <v>8.3968476015651244E-2</v>
      </c>
      <c r="V629" s="304">
        <f t="shared" si="710"/>
        <v>0.60175346791619078</v>
      </c>
      <c r="W629" s="304">
        <f t="shared" si="710"/>
        <v>0.19652837633115758</v>
      </c>
      <c r="X629" s="304" t="str">
        <f t="shared" si="710"/>
        <v>-</v>
      </c>
      <c r="Y629" s="304">
        <f t="shared" si="710"/>
        <v>0.75378688386363757</v>
      </c>
      <c r="Z629" s="304">
        <f t="shared" si="710"/>
        <v>0.56852107931780305</v>
      </c>
      <c r="AA629" s="304">
        <f t="shared" si="710"/>
        <v>0.5971682862997274</v>
      </c>
      <c r="AB629" s="304">
        <f t="shared" si="710"/>
        <v>0.71162688854828127</v>
      </c>
      <c r="AC629" s="304">
        <f t="shared" si="710"/>
        <v>0.21972072640065321</v>
      </c>
      <c r="AD629" s="304">
        <f t="shared" si="710"/>
        <v>0.72891578106093946</v>
      </c>
      <c r="AE629" s="304">
        <f t="shared" si="710"/>
        <v>0.24460039495253064</v>
      </c>
      <c r="AF629" s="304">
        <f t="shared" si="710"/>
        <v>0.14117647058823524</v>
      </c>
      <c r="AG629" s="304">
        <f t="shared" si="710"/>
        <v>0.86904230521251802</v>
      </c>
      <c r="AH629" s="304" t="str">
        <f t="shared" si="710"/>
        <v>-</v>
      </c>
      <c r="AI629" s="304">
        <f t="shared" si="710"/>
        <v>0.86777992248403835</v>
      </c>
      <c r="AJ629" s="304">
        <f t="shared" si="710"/>
        <v>0.31279990984451994</v>
      </c>
      <c r="AK629" s="304">
        <f t="shared" si="710"/>
        <v>4.2653708577984228E-2</v>
      </c>
      <c r="AL629" s="304">
        <f t="shared" si="710"/>
        <v>0.68737474949899791</v>
      </c>
      <c r="AM629" s="304">
        <f t="shared" si="710"/>
        <v>0.62500000000000011</v>
      </c>
      <c r="AN629" s="304">
        <f t="shared" si="710"/>
        <v>0.24397030613060527</v>
      </c>
      <c r="AO629" s="304">
        <f t="shared" si="710"/>
        <v>0.2848119757349028</v>
      </c>
      <c r="AP629" s="304">
        <f t="shared" si="710"/>
        <v>0.87994739880685113</v>
      </c>
      <c r="AQ629" s="304">
        <f t="shared" si="710"/>
        <v>0.61565485908779105</v>
      </c>
      <c r="AR629" s="304">
        <f t="shared" si="710"/>
        <v>0</v>
      </c>
      <c r="AS629" s="304">
        <f t="shared" si="710"/>
        <v>0.27539001891482118</v>
      </c>
      <c r="AT629" s="304">
        <f t="shared" si="710"/>
        <v>0.10602692865229014</v>
      </c>
    </row>
    <row r="630" spans="1:46" ht="15" thickBot="1">
      <c r="A630" s="329" t="str">
        <f t="shared" ref="A630:B630" si="711">A412</f>
        <v>Sveti Jurij v Slov. goricah</v>
      </c>
      <c r="B630" s="330">
        <f t="shared" si="711"/>
        <v>210</v>
      </c>
      <c r="C630" s="303">
        <f>IFERROR(IF('Data &amp; Normalization'!C412="-","-",IF(C$9=1,IF('Data &amp; Normalization'!C412&lt;C$10,0,IF('Data &amp; Normalization'!C412&gt;C$11,1,('Data &amp; Normalization'!C412-C$10)/(C$11-C$10))),IF('Data &amp; Normalization'!C412&lt;C$10,1,IF('Data &amp; Normalization'!C412&gt;C$11,0,IFERROR(1-('Data &amp; Normalization'!C412-C$10)/(C$11-C$10),"-"))))),"-")</f>
        <v>9.5119419414861253E-2</v>
      </c>
      <c r="D630" s="304">
        <f t="shared" ref="D630:AT630" si="712">IFERROR(IF(D412="-","-",IF(D$9=1,IF(D412&lt;D$10,0,IF(D412&gt;D$11,1,(D412-D$10)/(D$11-D$10))),IF(D412&lt;D$10,1,IF(D412&gt;D$11,0,IFERROR(1-(D412-D$10)/(D$11-D$10),"-"))))),"-")</f>
        <v>0.55136104237159733</v>
      </c>
      <c r="E630" s="304">
        <f t="shared" si="712"/>
        <v>0.86757038581856083</v>
      </c>
      <c r="F630" s="304">
        <f t="shared" si="712"/>
        <v>6.0817598279946088E-2</v>
      </c>
      <c r="G630" s="304">
        <f t="shared" si="712"/>
        <v>0.52948425812006739</v>
      </c>
      <c r="H630" s="304">
        <f t="shared" si="712"/>
        <v>0</v>
      </c>
      <c r="I630" s="304">
        <f t="shared" si="712"/>
        <v>0.62469962347645724</v>
      </c>
      <c r="J630" s="304">
        <f t="shared" si="712"/>
        <v>0.65762290154582692</v>
      </c>
      <c r="K630" s="304">
        <f t="shared" si="712"/>
        <v>0.57806489165254216</v>
      </c>
      <c r="L630" s="304">
        <f t="shared" si="712"/>
        <v>0.7302217723804405</v>
      </c>
      <c r="M630" s="304">
        <f t="shared" si="712"/>
        <v>0</v>
      </c>
      <c r="N630" s="304">
        <f t="shared" si="712"/>
        <v>6.3685922230912767E-2</v>
      </c>
      <c r="O630" s="304">
        <f t="shared" si="712"/>
        <v>0.17663734908192252</v>
      </c>
      <c r="P630" s="304">
        <f t="shared" si="712"/>
        <v>0.25753192325667829</v>
      </c>
      <c r="Q630" s="304" t="str">
        <f t="shared" si="712"/>
        <v>-</v>
      </c>
      <c r="R630" s="304" t="str">
        <f t="shared" si="712"/>
        <v>-</v>
      </c>
      <c r="S630" s="304">
        <f t="shared" si="712"/>
        <v>0.25917191070406898</v>
      </c>
      <c r="T630" s="304">
        <f t="shared" si="712"/>
        <v>0.42112767764358144</v>
      </c>
      <c r="U630" s="304">
        <f t="shared" si="712"/>
        <v>5.108591978966967E-2</v>
      </c>
      <c r="V630" s="304">
        <f t="shared" si="712"/>
        <v>0.5237053715770974</v>
      </c>
      <c r="W630" s="304">
        <f t="shared" si="712"/>
        <v>0.17014848627015056</v>
      </c>
      <c r="X630" s="304" t="str">
        <f t="shared" si="712"/>
        <v>-</v>
      </c>
      <c r="Y630" s="304">
        <f t="shared" si="712"/>
        <v>0</v>
      </c>
      <c r="Z630" s="304">
        <f t="shared" si="712"/>
        <v>0.30968336701769295</v>
      </c>
      <c r="AA630" s="304">
        <f t="shared" si="712"/>
        <v>1</v>
      </c>
      <c r="AB630" s="304">
        <f t="shared" si="712"/>
        <v>0.93606306109043136</v>
      </c>
      <c r="AC630" s="304">
        <f t="shared" si="712"/>
        <v>0.31240398669682767</v>
      </c>
      <c r="AD630" s="304">
        <f t="shared" si="712"/>
        <v>0.6832899308926369</v>
      </c>
      <c r="AE630" s="304">
        <f t="shared" si="712"/>
        <v>0.10209433878202173</v>
      </c>
      <c r="AF630" s="304">
        <f t="shared" si="712"/>
        <v>0.14117647058823524</v>
      </c>
      <c r="AG630" s="304">
        <f t="shared" si="712"/>
        <v>0.82605928350609181</v>
      </c>
      <c r="AH630" s="304" t="str">
        <f t="shared" si="712"/>
        <v>-</v>
      </c>
      <c r="AI630" s="304">
        <f t="shared" si="712"/>
        <v>0.99693838557304792</v>
      </c>
      <c r="AJ630" s="304">
        <f t="shared" si="712"/>
        <v>0.11706573976606635</v>
      </c>
      <c r="AK630" s="304">
        <f t="shared" si="712"/>
        <v>0.26756428426807022</v>
      </c>
      <c r="AL630" s="304">
        <f t="shared" si="712"/>
        <v>0.39460170340681344</v>
      </c>
      <c r="AM630" s="304">
        <f t="shared" si="712"/>
        <v>0.62500000000000011</v>
      </c>
      <c r="AN630" s="304">
        <f t="shared" si="712"/>
        <v>0.20350591479498051</v>
      </c>
      <c r="AO630" s="304">
        <f t="shared" si="712"/>
        <v>0.2848119757349028</v>
      </c>
      <c r="AP630" s="304">
        <f t="shared" si="712"/>
        <v>0.76159471422156666</v>
      </c>
      <c r="AQ630" s="304">
        <f t="shared" si="712"/>
        <v>0.46442828290103283</v>
      </c>
      <c r="AR630" s="304">
        <f t="shared" si="712"/>
        <v>0</v>
      </c>
      <c r="AS630" s="304">
        <f t="shared" si="712"/>
        <v>0.32322277705988323</v>
      </c>
      <c r="AT630" s="304">
        <f t="shared" si="712"/>
        <v>0.10345347561493858</v>
      </c>
    </row>
    <row r="631" spans="1:46" ht="15" thickBot="1">
      <c r="A631" s="329" t="str">
        <f t="shared" ref="A631:B631" si="713">A413</f>
        <v>Sveti Tomaž</v>
      </c>
      <c r="B631" s="330">
        <f t="shared" si="713"/>
        <v>205</v>
      </c>
      <c r="C631" s="303">
        <f>IFERROR(IF('Data &amp; Normalization'!C413="-","-",IF(C$9=1,IF('Data &amp; Normalization'!C413&lt;C$10,0,IF('Data &amp; Normalization'!C413&gt;C$11,1,('Data &amp; Normalization'!C413-C$10)/(C$11-C$10))),IF('Data &amp; Normalization'!C413&lt;C$10,1,IF('Data &amp; Normalization'!C413&gt;C$11,0,IFERROR(1-('Data &amp; Normalization'!C413-C$10)/(C$11-C$10),"-"))))),"-")</f>
        <v>0</v>
      </c>
      <c r="D631" s="304">
        <f t="shared" ref="D631:AT631" si="714">IFERROR(IF(D413="-","-",IF(D$9=1,IF(D413&lt;D$10,0,IF(D413&gt;D$11,1,(D413-D$10)/(D$11-D$10))),IF(D413&lt;D$10,1,IF(D413&gt;D$11,0,IFERROR(1-(D413-D$10)/(D$11-D$10),"-"))))),"-")</f>
        <v>0.38975304277561718</v>
      </c>
      <c r="E631" s="304">
        <f t="shared" si="714"/>
        <v>0.59306569343065696</v>
      </c>
      <c r="F631" s="304">
        <f t="shared" si="714"/>
        <v>0.89386897213925498</v>
      </c>
      <c r="G631" s="304">
        <f t="shared" si="714"/>
        <v>0.89504386516242185</v>
      </c>
      <c r="H631" s="304">
        <f t="shared" si="714"/>
        <v>0.5</v>
      </c>
      <c r="I631" s="304">
        <f t="shared" si="714"/>
        <v>0.45766119793444721</v>
      </c>
      <c r="J631" s="304">
        <f t="shared" si="714"/>
        <v>0.96515076977035497</v>
      </c>
      <c r="K631" s="304">
        <f t="shared" si="714"/>
        <v>0.27217520869157097</v>
      </c>
      <c r="L631" s="304">
        <f t="shared" si="714"/>
        <v>0.90706196316397725</v>
      </c>
      <c r="M631" s="304">
        <f t="shared" si="714"/>
        <v>0.2497541144846796</v>
      </c>
      <c r="N631" s="304">
        <f t="shared" si="714"/>
        <v>0.24543815958546172</v>
      </c>
      <c r="O631" s="304">
        <f t="shared" si="714"/>
        <v>0.13997873466219077</v>
      </c>
      <c r="P631" s="304">
        <f t="shared" si="714"/>
        <v>0.18783744108796696</v>
      </c>
      <c r="Q631" s="304" t="str">
        <f t="shared" si="714"/>
        <v>-</v>
      </c>
      <c r="R631" s="304" t="str">
        <f t="shared" si="714"/>
        <v>-</v>
      </c>
      <c r="S631" s="304">
        <f t="shared" si="714"/>
        <v>0.33102983286125881</v>
      </c>
      <c r="T631" s="304">
        <f t="shared" si="714"/>
        <v>7.7282237530797437E-2</v>
      </c>
      <c r="U631" s="304">
        <f t="shared" si="714"/>
        <v>0.20166681862126065</v>
      </c>
      <c r="V631" s="304">
        <f t="shared" si="714"/>
        <v>0.46849743200749927</v>
      </c>
      <c r="W631" s="304">
        <f t="shared" si="714"/>
        <v>6.7124272556580128E-2</v>
      </c>
      <c r="X631" s="304" t="str">
        <f t="shared" si="714"/>
        <v>-</v>
      </c>
      <c r="Y631" s="304">
        <f t="shared" si="714"/>
        <v>0.21265471209815157</v>
      </c>
      <c r="Z631" s="304">
        <f t="shared" si="714"/>
        <v>0.60043257809452888</v>
      </c>
      <c r="AA631" s="304">
        <f t="shared" si="714"/>
        <v>0.70603104557793217</v>
      </c>
      <c r="AB631" s="304">
        <f t="shared" si="714"/>
        <v>0.38318370921830525</v>
      </c>
      <c r="AC631" s="304">
        <f t="shared" si="714"/>
        <v>8.902713524122137E-2</v>
      </c>
      <c r="AD631" s="304">
        <f t="shared" si="714"/>
        <v>0.37846400494352994</v>
      </c>
      <c r="AE631" s="304">
        <f t="shared" si="714"/>
        <v>0.18338994119168625</v>
      </c>
      <c r="AF631" s="304">
        <f t="shared" si="714"/>
        <v>0.30588235294117638</v>
      </c>
      <c r="AG631" s="304">
        <f t="shared" si="714"/>
        <v>0.66735274182082693</v>
      </c>
      <c r="AH631" s="304" t="str">
        <f t="shared" si="714"/>
        <v>-</v>
      </c>
      <c r="AI631" s="304">
        <f t="shared" si="714"/>
        <v>0.99901438410091858</v>
      </c>
      <c r="AJ631" s="304">
        <f t="shared" si="714"/>
        <v>0.38912663758222277</v>
      </c>
      <c r="AK631" s="304">
        <f t="shared" si="714"/>
        <v>0.42937166767901702</v>
      </c>
      <c r="AL631" s="304">
        <f t="shared" si="714"/>
        <v>0.6169213426853708</v>
      </c>
      <c r="AM631" s="304">
        <f t="shared" si="714"/>
        <v>0.12500000000000069</v>
      </c>
      <c r="AN631" s="304">
        <f t="shared" si="714"/>
        <v>0.21749360562704836</v>
      </c>
      <c r="AO631" s="304">
        <f t="shared" si="714"/>
        <v>0.16136073875256918</v>
      </c>
      <c r="AP631" s="304">
        <f t="shared" si="714"/>
        <v>0.66761819231509434</v>
      </c>
      <c r="AQ631" s="304">
        <f t="shared" si="714"/>
        <v>0.50798392705154372</v>
      </c>
      <c r="AR631" s="304">
        <f t="shared" si="714"/>
        <v>0.53571428571428648</v>
      </c>
      <c r="AS631" s="304">
        <f t="shared" si="714"/>
        <v>0.1271128557647685</v>
      </c>
      <c r="AT631" s="304">
        <f t="shared" si="714"/>
        <v>0.26855758972753424</v>
      </c>
    </row>
    <row r="632" spans="1:46" ht="15" thickBot="1">
      <c r="A632" s="329" t="str">
        <f t="shared" ref="A632:B632" si="715">A414</f>
        <v>Šalovci</v>
      </c>
      <c r="B632" s="330">
        <f t="shared" si="715"/>
        <v>33</v>
      </c>
      <c r="C632" s="303">
        <f>IFERROR(IF('Data &amp; Normalization'!C414="-","-",IF(C$9=1,IF('Data &amp; Normalization'!C414&lt;C$10,0,IF('Data &amp; Normalization'!C414&gt;C$11,1,('Data &amp; Normalization'!C414-C$10)/(C$11-C$10))),IF('Data &amp; Normalization'!C414&lt;C$10,1,IF('Data &amp; Normalization'!C414&gt;C$11,0,IFERROR(1-('Data &amp; Normalization'!C414-C$10)/(C$11-C$10),"-"))))),"-")</f>
        <v>0.95584018329065701</v>
      </c>
      <c r="D632" s="304">
        <f t="shared" ref="D632:AT632" si="716">IFERROR(IF(D414="-","-",IF(D$9=1,IF(D414&lt;D$10,0,IF(D414&gt;D$11,1,(D414-D$10)/(D$11-D$10))),IF(D414&lt;D$10,1,IF(D414&gt;D$11,0,IFERROR(1-(D414-D$10)/(D$11-D$10),"-"))))),"-")</f>
        <v>0.69529316701176713</v>
      </c>
      <c r="E632" s="304">
        <f t="shared" si="716"/>
        <v>0.86757038581856083</v>
      </c>
      <c r="F632" s="304">
        <f t="shared" si="716"/>
        <v>0.33899823680503438</v>
      </c>
      <c r="G632" s="304">
        <f t="shared" si="716"/>
        <v>0.76173315990522739</v>
      </c>
      <c r="H632" s="304">
        <f t="shared" si="716"/>
        <v>0.5</v>
      </c>
      <c r="I632" s="304">
        <f t="shared" si="716"/>
        <v>0.32804362711039164</v>
      </c>
      <c r="J632" s="304">
        <f t="shared" si="716"/>
        <v>0.70131368674936279</v>
      </c>
      <c r="K632" s="304">
        <f t="shared" si="716"/>
        <v>0.69334994804486794</v>
      </c>
      <c r="L632" s="304">
        <f t="shared" si="716"/>
        <v>0.75023163897093614</v>
      </c>
      <c r="M632" s="304">
        <f t="shared" si="716"/>
        <v>6.9176251450957238E-2</v>
      </c>
      <c r="N632" s="304">
        <f t="shared" si="716"/>
        <v>1.8294818093323648E-2</v>
      </c>
      <c r="O632" s="304">
        <f t="shared" si="716"/>
        <v>3.6282574164145098E-2</v>
      </c>
      <c r="P632" s="304">
        <f t="shared" si="716"/>
        <v>0.18244897311963645</v>
      </c>
      <c r="Q632" s="304" t="str">
        <f t="shared" si="716"/>
        <v>-</v>
      </c>
      <c r="R632" s="304" t="str">
        <f t="shared" si="716"/>
        <v>-</v>
      </c>
      <c r="S632" s="304">
        <f t="shared" si="716"/>
        <v>0.14768941814965431</v>
      </c>
      <c r="T632" s="304">
        <f t="shared" si="716"/>
        <v>0</v>
      </c>
      <c r="U632" s="304">
        <f t="shared" si="716"/>
        <v>9.5127151584586803E-2</v>
      </c>
      <c r="V632" s="304">
        <f t="shared" si="716"/>
        <v>0.62084780837322717</v>
      </c>
      <c r="W632" s="304">
        <f t="shared" si="716"/>
        <v>0.98381779198857433</v>
      </c>
      <c r="X632" s="304" t="str">
        <f t="shared" si="716"/>
        <v>-</v>
      </c>
      <c r="Y632" s="304">
        <f t="shared" si="716"/>
        <v>0.65242317498312108</v>
      </c>
      <c r="Z632" s="304">
        <f t="shared" si="716"/>
        <v>0.49406091550544262</v>
      </c>
      <c r="AA632" s="304">
        <f t="shared" si="716"/>
        <v>0.79863246517300324</v>
      </c>
      <c r="AB632" s="304">
        <f t="shared" si="716"/>
        <v>0.72257499452594709</v>
      </c>
      <c r="AC632" s="304">
        <f t="shared" si="716"/>
        <v>0.10657357372875284</v>
      </c>
      <c r="AD632" s="304">
        <f t="shared" si="716"/>
        <v>0.81908439398518085</v>
      </c>
      <c r="AE632" s="304">
        <f t="shared" si="716"/>
        <v>0.22282404369958542</v>
      </c>
      <c r="AF632" s="304">
        <f t="shared" si="716"/>
        <v>0.14117647058823524</v>
      </c>
      <c r="AG632" s="304">
        <f t="shared" si="716"/>
        <v>0.73678685380813036</v>
      </c>
      <c r="AH632" s="304" t="str">
        <f t="shared" si="716"/>
        <v>-</v>
      </c>
      <c r="AI632" s="304">
        <f t="shared" si="716"/>
        <v>1</v>
      </c>
      <c r="AJ632" s="304">
        <f t="shared" si="716"/>
        <v>0.35277933627054003</v>
      </c>
      <c r="AK632" s="304">
        <f t="shared" si="716"/>
        <v>0.17594654788418662</v>
      </c>
      <c r="AL632" s="304">
        <f t="shared" si="716"/>
        <v>0.48540831663326633</v>
      </c>
      <c r="AM632" s="304">
        <f t="shared" si="716"/>
        <v>0.62500000000000011</v>
      </c>
      <c r="AN632" s="304">
        <f t="shared" si="716"/>
        <v>0.242971185356886</v>
      </c>
      <c r="AO632" s="304">
        <f t="shared" si="716"/>
        <v>0.2848119757349028</v>
      </c>
      <c r="AP632" s="304">
        <f t="shared" si="716"/>
        <v>1</v>
      </c>
      <c r="AQ632" s="304">
        <f t="shared" si="716"/>
        <v>0.29613680661297132</v>
      </c>
      <c r="AR632" s="304">
        <f t="shared" si="716"/>
        <v>0</v>
      </c>
      <c r="AS632" s="304">
        <f t="shared" si="716"/>
        <v>0.19626976742402213</v>
      </c>
      <c r="AT632" s="304">
        <f t="shared" si="716"/>
        <v>0.14265294527130831</v>
      </c>
    </row>
    <row r="633" spans="1:46" ht="15" thickBot="1">
      <c r="A633" s="329" t="str">
        <f t="shared" ref="A633:B633" si="717">A415</f>
        <v>Šempeter - Vrtojba</v>
      </c>
      <c r="B633" s="330">
        <f t="shared" si="717"/>
        <v>183</v>
      </c>
      <c r="C633" s="303">
        <f>IFERROR(IF('Data &amp; Normalization'!C415="-","-",IF(C$9=1,IF('Data &amp; Normalization'!C415&lt;C$10,0,IF('Data &amp; Normalization'!C415&gt;C$11,1,('Data &amp; Normalization'!C415-C$10)/(C$11-C$10))),IF('Data &amp; Normalization'!C415&lt;C$10,1,IF('Data &amp; Normalization'!C415&gt;C$11,0,IFERROR(1-('Data &amp; Normalization'!C415-C$10)/(C$11-C$10),"-"))))),"-")</f>
        <v>0.62058141620792762</v>
      </c>
      <c r="D633" s="304">
        <f t="shared" ref="D633:AT633" si="718">IFERROR(IF(D415="-","-",IF(D$9=1,IF(D415&lt;D$10,0,IF(D415&gt;D$11,1,(D415-D$10)/(D$11-D$10))),IF(D415&lt;D$10,1,IF(D415&gt;D$11,0,IFERROR(1-(D415-D$10)/(D$11-D$10),"-"))))),"-")</f>
        <v>0.37207716781980715</v>
      </c>
      <c r="E633" s="304">
        <f t="shared" si="718"/>
        <v>0.86757038581856083</v>
      </c>
      <c r="F633" s="304">
        <f t="shared" si="718"/>
        <v>4.0974133210277958E-2</v>
      </c>
      <c r="G633" s="304">
        <f t="shared" si="718"/>
        <v>0.83889390533937958</v>
      </c>
      <c r="H633" s="304">
        <f t="shared" si="718"/>
        <v>0.5</v>
      </c>
      <c r="I633" s="304">
        <f t="shared" si="718"/>
        <v>0.54079114606398015</v>
      </c>
      <c r="J633" s="304">
        <f t="shared" si="718"/>
        <v>0</v>
      </c>
      <c r="K633" s="304">
        <f t="shared" si="718"/>
        <v>0.88538923309306228</v>
      </c>
      <c r="L633" s="304">
        <f t="shared" si="718"/>
        <v>0.95753622679303974</v>
      </c>
      <c r="M633" s="304">
        <f t="shared" si="718"/>
        <v>0</v>
      </c>
      <c r="N633" s="304">
        <f t="shared" si="718"/>
        <v>0</v>
      </c>
      <c r="O633" s="304">
        <f t="shared" si="718"/>
        <v>7.0185676679375128E-2</v>
      </c>
      <c r="P633" s="304">
        <f t="shared" si="718"/>
        <v>0.17996796634839735</v>
      </c>
      <c r="Q633" s="304" t="str">
        <f t="shared" si="718"/>
        <v>-</v>
      </c>
      <c r="R633" s="304" t="str">
        <f t="shared" si="718"/>
        <v>-</v>
      </c>
      <c r="S633" s="304">
        <f t="shared" si="718"/>
        <v>0.15397250150436931</v>
      </c>
      <c r="T633" s="304">
        <f t="shared" si="718"/>
        <v>0.5971516598355987</v>
      </c>
      <c r="U633" s="304">
        <f t="shared" si="718"/>
        <v>0.21379468518766942</v>
      </c>
      <c r="V633" s="304">
        <f t="shared" si="718"/>
        <v>0.59288333077785105</v>
      </c>
      <c r="W633" s="304">
        <f t="shared" si="718"/>
        <v>0</v>
      </c>
      <c r="X633" s="304" t="str">
        <f t="shared" si="718"/>
        <v>-</v>
      </c>
      <c r="Y633" s="304">
        <f t="shared" si="718"/>
        <v>0.19920829948982433</v>
      </c>
      <c r="Z633" s="304">
        <f t="shared" si="718"/>
        <v>0.49406091550544262</v>
      </c>
      <c r="AA633" s="304">
        <f t="shared" si="718"/>
        <v>1</v>
      </c>
      <c r="AB633" s="304">
        <f t="shared" si="718"/>
        <v>0.97985548500109476</v>
      </c>
      <c r="AC633" s="304">
        <f t="shared" si="718"/>
        <v>0.29792882674396359</v>
      </c>
      <c r="AD633" s="304">
        <f t="shared" si="718"/>
        <v>0.2858854085258471</v>
      </c>
      <c r="AE633" s="304">
        <f t="shared" si="718"/>
        <v>0.12413325731123825</v>
      </c>
      <c r="AF633" s="304">
        <f t="shared" si="718"/>
        <v>0.14117647058823524</v>
      </c>
      <c r="AG633" s="304">
        <f t="shared" si="718"/>
        <v>0.55741539784092953</v>
      </c>
      <c r="AH633" s="304" t="str">
        <f t="shared" si="718"/>
        <v>-</v>
      </c>
      <c r="AI633" s="304">
        <f t="shared" si="718"/>
        <v>0.90213880880955355</v>
      </c>
      <c r="AJ633" s="304">
        <f t="shared" si="718"/>
        <v>0</v>
      </c>
      <c r="AK633" s="304">
        <f t="shared" si="718"/>
        <v>0.85422150232840655</v>
      </c>
      <c r="AL633" s="304">
        <f t="shared" si="718"/>
        <v>0.2489979959919838</v>
      </c>
      <c r="AM633" s="304">
        <f t="shared" si="718"/>
        <v>0.62500000000000011</v>
      </c>
      <c r="AN633" s="304">
        <f t="shared" si="718"/>
        <v>0</v>
      </c>
      <c r="AO633" s="304">
        <f t="shared" si="718"/>
        <v>0.2848119757349028</v>
      </c>
      <c r="AP633" s="304">
        <f t="shared" si="718"/>
        <v>0.68237218551542766</v>
      </c>
      <c r="AQ633" s="304">
        <f t="shared" si="718"/>
        <v>0.76099006772730482</v>
      </c>
      <c r="AR633" s="304">
        <f t="shared" si="718"/>
        <v>0</v>
      </c>
      <c r="AS633" s="304">
        <f t="shared" si="718"/>
        <v>0.50558119191655648</v>
      </c>
      <c r="AT633" s="304">
        <f t="shared" si="718"/>
        <v>0.26065274258552973</v>
      </c>
    </row>
    <row r="634" spans="1:46" ht="15" thickBot="1">
      <c r="A634" s="329" t="str">
        <f t="shared" ref="A634:B634" si="719">A416</f>
        <v>Šenčur</v>
      </c>
      <c r="B634" s="330">
        <f t="shared" si="719"/>
        <v>117</v>
      </c>
      <c r="C634" s="303">
        <f>IFERROR(IF('Data &amp; Normalization'!C416="-","-",IF(C$9=1,IF('Data &amp; Normalization'!C416&lt;C$10,0,IF('Data &amp; Normalization'!C416&gt;C$11,1,('Data &amp; Normalization'!C416-C$10)/(C$11-C$10))),IF('Data &amp; Normalization'!C416&lt;C$10,1,IF('Data &amp; Normalization'!C416&gt;C$11,0,IFERROR(1-('Data &amp; Normalization'!C416-C$10)/(C$11-C$10),"-"))))),"-")</f>
        <v>0.82480543128027506</v>
      </c>
      <c r="D634" s="304">
        <f t="shared" ref="D634:AT634" si="720">IFERROR(IF(D416="-","-",IF(D$9=1,IF(D416&lt;D$10,0,IF(D416&gt;D$11,1,(D416-D$10)/(D$11-D$10))),IF(D416&lt;D$10,1,IF(D416&gt;D$11,0,IFERROR(1-(D416-D$10)/(D$11-D$10),"-"))))),"-")</f>
        <v>0.49075804252310473</v>
      </c>
      <c r="E634" s="304">
        <f t="shared" si="720"/>
        <v>0.59306569343065696</v>
      </c>
      <c r="F634" s="304">
        <f t="shared" si="720"/>
        <v>0</v>
      </c>
      <c r="G634" s="304">
        <f t="shared" si="720"/>
        <v>0.23680191370949152</v>
      </c>
      <c r="H634" s="304">
        <f t="shared" si="720"/>
        <v>0.5</v>
      </c>
      <c r="I634" s="304">
        <f t="shared" si="720"/>
        <v>0</v>
      </c>
      <c r="J634" s="304">
        <f t="shared" si="720"/>
        <v>0.33846869168058247</v>
      </c>
      <c r="K634" s="304">
        <f t="shared" si="720"/>
        <v>0.24173995380399696</v>
      </c>
      <c r="L634" s="304">
        <f t="shared" si="720"/>
        <v>0.47779655237180385</v>
      </c>
      <c r="M634" s="304">
        <f t="shared" si="720"/>
        <v>0.19275720416049341</v>
      </c>
      <c r="N634" s="304">
        <f t="shared" si="720"/>
        <v>0.13065627774205715</v>
      </c>
      <c r="O634" s="304">
        <f t="shared" si="720"/>
        <v>0.11114008135135564</v>
      </c>
      <c r="P634" s="304">
        <f t="shared" si="720"/>
        <v>0</v>
      </c>
      <c r="Q634" s="304" t="str">
        <f t="shared" si="720"/>
        <v>-</v>
      </c>
      <c r="R634" s="304" t="str">
        <f t="shared" si="720"/>
        <v>-</v>
      </c>
      <c r="S634" s="304">
        <f t="shared" si="720"/>
        <v>1</v>
      </c>
      <c r="T634" s="304">
        <f t="shared" si="720"/>
        <v>0.57447914414885248</v>
      </c>
      <c r="U634" s="304">
        <f t="shared" si="720"/>
        <v>0.38123308729004113</v>
      </c>
      <c r="V634" s="304">
        <f t="shared" si="720"/>
        <v>0.25398513684161117</v>
      </c>
      <c r="W634" s="304">
        <f t="shared" si="720"/>
        <v>0.99977623421934914</v>
      </c>
      <c r="X634" s="304" t="str">
        <f t="shared" si="720"/>
        <v>-</v>
      </c>
      <c r="Y634" s="304">
        <f t="shared" si="720"/>
        <v>0.21053159431788948</v>
      </c>
      <c r="Z634" s="304">
        <f t="shared" si="720"/>
        <v>0.13594298478885225</v>
      </c>
      <c r="AA634" s="304">
        <f t="shared" si="720"/>
        <v>0.92791155707486883</v>
      </c>
      <c r="AB634" s="304">
        <f t="shared" si="720"/>
        <v>0.87584847821326917</v>
      </c>
      <c r="AC634" s="304">
        <f t="shared" si="720"/>
        <v>4.247823290000502E-2</v>
      </c>
      <c r="AD634" s="304">
        <f t="shared" si="720"/>
        <v>0.2564266167199607</v>
      </c>
      <c r="AE634" s="304">
        <f t="shared" si="720"/>
        <v>0</v>
      </c>
      <c r="AF634" s="304">
        <f t="shared" si="720"/>
        <v>0.30588235294117638</v>
      </c>
      <c r="AG634" s="304">
        <f t="shared" si="720"/>
        <v>1</v>
      </c>
      <c r="AH634" s="304" t="str">
        <f t="shared" si="720"/>
        <v>-</v>
      </c>
      <c r="AI634" s="304">
        <f t="shared" si="720"/>
        <v>0.817762442607749</v>
      </c>
      <c r="AJ634" s="304">
        <f t="shared" si="720"/>
        <v>0.41674527933841188</v>
      </c>
      <c r="AK634" s="304">
        <f t="shared" si="720"/>
        <v>0.74910575690085701</v>
      </c>
      <c r="AL634" s="304">
        <f t="shared" si="720"/>
        <v>0.40556112224448881</v>
      </c>
      <c r="AM634" s="304">
        <f t="shared" si="720"/>
        <v>0.12500000000000069</v>
      </c>
      <c r="AN634" s="304">
        <f t="shared" si="720"/>
        <v>0</v>
      </c>
      <c r="AO634" s="304">
        <f t="shared" si="720"/>
        <v>0.16136073875256918</v>
      </c>
      <c r="AP634" s="304">
        <f t="shared" si="720"/>
        <v>0.97199948681762816</v>
      </c>
      <c r="AQ634" s="304">
        <f t="shared" si="720"/>
        <v>0.41413303322349648</v>
      </c>
      <c r="AR634" s="304">
        <f t="shared" si="720"/>
        <v>0.53571428571428648</v>
      </c>
      <c r="AS634" s="304">
        <f t="shared" si="720"/>
        <v>0.54376039320794733</v>
      </c>
      <c r="AT634" s="304">
        <f t="shared" si="720"/>
        <v>0.417904754586996</v>
      </c>
    </row>
    <row r="635" spans="1:46" ht="15" thickBot="1">
      <c r="A635" s="329" t="str">
        <f t="shared" ref="A635:B635" si="721">A417</f>
        <v>Šentilj</v>
      </c>
      <c r="B635" s="330">
        <f t="shared" si="721"/>
        <v>118</v>
      </c>
      <c r="C635" s="303">
        <f>IFERROR(IF('Data &amp; Normalization'!C417="-","-",IF(C$9=1,IF('Data &amp; Normalization'!C417&lt;C$10,0,IF('Data &amp; Normalization'!C417&gt;C$11,1,('Data &amp; Normalization'!C417-C$10)/(C$11-C$10))),IF('Data &amp; Normalization'!C417&lt;C$10,1,IF('Data &amp; Normalization'!C417&gt;C$11,0,IFERROR(1-('Data &amp; Normalization'!C417-C$10)/(C$11-C$10),"-"))))),"-")</f>
        <v>0.97726265053836658</v>
      </c>
      <c r="D635" s="304">
        <f t="shared" ref="D635:AT635" si="722">IFERROR(IF(D417="-","-",IF(D$9=1,IF(D417&lt;D$10,0,IF(D417&gt;D$11,1,(D417-D$10)/(D$11-D$10))),IF(D417&lt;D$10,1,IF(D417&gt;D$11,0,IFERROR(1-(D417-D$10)/(D$11-D$10),"-"))))),"-")</f>
        <v>0.53116004242209991</v>
      </c>
      <c r="E635" s="304">
        <f t="shared" si="722"/>
        <v>0.88451511991657961</v>
      </c>
      <c r="F635" s="304">
        <f t="shared" si="722"/>
        <v>0.81778222469440065</v>
      </c>
      <c r="G635" s="304">
        <f t="shared" si="722"/>
        <v>1</v>
      </c>
      <c r="H635" s="304">
        <f t="shared" si="722"/>
        <v>0.79248125036057804</v>
      </c>
      <c r="I635" s="304">
        <f t="shared" si="722"/>
        <v>1</v>
      </c>
      <c r="J635" s="304">
        <f t="shared" si="722"/>
        <v>1</v>
      </c>
      <c r="K635" s="304">
        <f t="shared" si="722"/>
        <v>0.98222868046261591</v>
      </c>
      <c r="L635" s="304">
        <f t="shared" si="722"/>
        <v>0.99705709434741474</v>
      </c>
      <c r="M635" s="304">
        <f t="shared" si="722"/>
        <v>0.67662156886933533</v>
      </c>
      <c r="N635" s="304">
        <f t="shared" si="722"/>
        <v>1</v>
      </c>
      <c r="O635" s="304">
        <f t="shared" si="722"/>
        <v>1</v>
      </c>
      <c r="P635" s="304">
        <f t="shared" si="722"/>
        <v>1</v>
      </c>
      <c r="Q635" s="304" t="str">
        <f t="shared" si="722"/>
        <v>-</v>
      </c>
      <c r="R635" s="304" t="str">
        <f t="shared" si="722"/>
        <v>-</v>
      </c>
      <c r="S635" s="304">
        <f t="shared" si="722"/>
        <v>0</v>
      </c>
      <c r="T635" s="304">
        <f t="shared" si="722"/>
        <v>0.72601824578379037</v>
      </c>
      <c r="U635" s="304">
        <f t="shared" si="722"/>
        <v>0.15152538446183461</v>
      </c>
      <c r="V635" s="304">
        <f t="shared" si="722"/>
        <v>0.21897432367399094</v>
      </c>
      <c r="W635" s="304">
        <f t="shared" si="722"/>
        <v>0.34052814186918418</v>
      </c>
      <c r="X635" s="304" t="str">
        <f t="shared" si="722"/>
        <v>-</v>
      </c>
      <c r="Y635" s="304">
        <f t="shared" si="722"/>
        <v>1</v>
      </c>
      <c r="Z635" s="304">
        <f t="shared" si="722"/>
        <v>0.90891039960287912</v>
      </c>
      <c r="AA635" s="304">
        <f t="shared" si="722"/>
        <v>0.59962149178774971</v>
      </c>
      <c r="AB635" s="304">
        <f t="shared" si="722"/>
        <v>0.22991022553098317</v>
      </c>
      <c r="AC635" s="304">
        <f t="shared" si="722"/>
        <v>0.69071615071707582</v>
      </c>
      <c r="AD635" s="304">
        <f t="shared" si="722"/>
        <v>0.72306585376627686</v>
      </c>
      <c r="AE635" s="304">
        <f t="shared" si="722"/>
        <v>0.80457005812520066</v>
      </c>
      <c r="AF635" s="304">
        <f t="shared" si="722"/>
        <v>0.7411764705882351</v>
      </c>
      <c r="AG635" s="304">
        <f t="shared" si="722"/>
        <v>0.33919390302369035</v>
      </c>
      <c r="AH635" s="304" t="str">
        <f t="shared" si="722"/>
        <v>-</v>
      </c>
      <c r="AI635" s="304">
        <f t="shared" si="722"/>
        <v>1</v>
      </c>
      <c r="AJ635" s="304">
        <f t="shared" si="722"/>
        <v>0.13689557448682182</v>
      </c>
      <c r="AK635" s="304">
        <f t="shared" si="722"/>
        <v>0.93774043328609025</v>
      </c>
      <c r="AL635" s="304">
        <f t="shared" si="722"/>
        <v>0.56995240480961917</v>
      </c>
      <c r="AM635" s="304">
        <f t="shared" si="722"/>
        <v>1</v>
      </c>
      <c r="AN635" s="304">
        <f t="shared" si="722"/>
        <v>0.93835924386539815</v>
      </c>
      <c r="AO635" s="304">
        <f t="shared" si="722"/>
        <v>0.24199749691385825</v>
      </c>
      <c r="AP635" s="304">
        <f t="shared" si="722"/>
        <v>0.30774905382000134</v>
      </c>
      <c r="AQ635" s="304">
        <f t="shared" si="722"/>
        <v>0.66153051472440061</v>
      </c>
      <c r="AR635" s="304">
        <f t="shared" si="722"/>
        <v>0.35714285714285715</v>
      </c>
      <c r="AS635" s="304">
        <f t="shared" si="722"/>
        <v>0.18241477348443169</v>
      </c>
      <c r="AT635" s="304">
        <f t="shared" si="722"/>
        <v>0.25487178598396931</v>
      </c>
    </row>
    <row r="636" spans="1:46" ht="15" thickBot="1">
      <c r="A636" s="329" t="str">
        <f t="shared" ref="A636:B636" si="723">A418</f>
        <v>Šentjernej</v>
      </c>
      <c r="B636" s="330">
        <f t="shared" si="723"/>
        <v>119</v>
      </c>
      <c r="C636" s="303">
        <f>IFERROR(IF('Data &amp; Normalization'!C418="-","-",IF(C$9=1,IF('Data &amp; Normalization'!C418&lt;C$10,0,IF('Data &amp; Normalization'!C418&gt;C$11,1,('Data &amp; Normalization'!C418-C$10)/(C$11-C$10))),IF('Data &amp; Normalization'!C418&lt;C$10,1,IF('Data &amp; Normalization'!C418&gt;C$11,0,IFERROR(1-('Data &amp; Normalization'!C418-C$10)/(C$11-C$10),"-"))))),"-")</f>
        <v>0.73166760804879827</v>
      </c>
      <c r="D636" s="304">
        <f t="shared" ref="D636:AT636" si="724">IFERROR(IF(D418="-","-",IF(D$9=1,IF(D418&lt;D$10,0,IF(D418&gt;D$11,1,(D418-D$10)/(D$11-D$10))),IF(D418&lt;D$10,1,IF(D418&gt;D$11,0,IFERROR(1-(D418-D$10)/(D$11-D$10),"-"))))),"-")</f>
        <v>0.85185091662037293</v>
      </c>
      <c r="E636" s="304">
        <f t="shared" si="724"/>
        <v>0.39025026068821678</v>
      </c>
      <c r="F636" s="304">
        <f t="shared" si="724"/>
        <v>0.347878002072183</v>
      </c>
      <c r="G636" s="304">
        <f t="shared" si="724"/>
        <v>1</v>
      </c>
      <c r="H636" s="304">
        <f t="shared" si="724"/>
        <v>0.5</v>
      </c>
      <c r="I636" s="304">
        <f t="shared" si="724"/>
        <v>0.92837989603916582</v>
      </c>
      <c r="J636" s="304">
        <f t="shared" si="724"/>
        <v>1</v>
      </c>
      <c r="K636" s="304">
        <f t="shared" si="724"/>
        <v>0.96583258355348511</v>
      </c>
      <c r="L636" s="304">
        <f t="shared" si="724"/>
        <v>0.99833492627950571</v>
      </c>
      <c r="M636" s="304">
        <f t="shared" si="724"/>
        <v>0.34711172451474587</v>
      </c>
      <c r="N636" s="304">
        <f t="shared" si="724"/>
        <v>0.5966370001982112</v>
      </c>
      <c r="O636" s="304">
        <f t="shared" si="724"/>
        <v>0.68205479545114112</v>
      </c>
      <c r="P636" s="304">
        <f t="shared" si="724"/>
        <v>0.92977130270004504</v>
      </c>
      <c r="Q636" s="304" t="str">
        <f t="shared" si="724"/>
        <v>-</v>
      </c>
      <c r="R636" s="304" t="str">
        <f t="shared" si="724"/>
        <v>-</v>
      </c>
      <c r="S636" s="304">
        <f t="shared" si="724"/>
        <v>0.175672143676182</v>
      </c>
      <c r="T636" s="304">
        <f t="shared" si="724"/>
        <v>0.59165255500862046</v>
      </c>
      <c r="U636" s="304">
        <f t="shared" si="724"/>
        <v>0.31844713522557228</v>
      </c>
      <c r="V636" s="304">
        <f t="shared" si="724"/>
        <v>1</v>
      </c>
      <c r="W636" s="304">
        <f t="shared" si="724"/>
        <v>7.9870884221679164E-2</v>
      </c>
      <c r="X636" s="304" t="str">
        <f t="shared" si="724"/>
        <v>-</v>
      </c>
      <c r="Y636" s="304">
        <f t="shared" si="724"/>
        <v>0.86034717626346224</v>
      </c>
      <c r="Z636" s="304">
        <f t="shared" si="724"/>
        <v>0.7528986278055525</v>
      </c>
      <c r="AA636" s="304">
        <f t="shared" si="724"/>
        <v>0.64116124505643057</v>
      </c>
      <c r="AB636" s="304">
        <f t="shared" si="724"/>
        <v>0.12590321874315757</v>
      </c>
      <c r="AC636" s="304">
        <f t="shared" si="724"/>
        <v>0.9065138793371319</v>
      </c>
      <c r="AD636" s="304">
        <f t="shared" si="724"/>
        <v>0.78310412236804727</v>
      </c>
      <c r="AE636" s="304">
        <f t="shared" si="724"/>
        <v>0.79988680019418734</v>
      </c>
      <c r="AF636" s="304">
        <f t="shared" si="724"/>
        <v>1</v>
      </c>
      <c r="AG636" s="304">
        <f t="shared" si="724"/>
        <v>0.28877151217576724</v>
      </c>
      <c r="AH636" s="304" t="str">
        <f t="shared" si="724"/>
        <v>-</v>
      </c>
      <c r="AI636" s="304">
        <f t="shared" si="724"/>
        <v>1</v>
      </c>
      <c r="AJ636" s="304">
        <f t="shared" si="724"/>
        <v>0.52970137366352366</v>
      </c>
      <c r="AK636" s="304">
        <f t="shared" si="724"/>
        <v>0.47239657150570269</v>
      </c>
      <c r="AL636" s="304">
        <f t="shared" si="724"/>
        <v>0.85959418837675339</v>
      </c>
      <c r="AM636" s="304">
        <f t="shared" si="724"/>
        <v>1</v>
      </c>
      <c r="AN636" s="304">
        <f t="shared" si="724"/>
        <v>0.82795639836943491</v>
      </c>
      <c r="AO636" s="304">
        <f t="shared" si="724"/>
        <v>0.16900966325740049</v>
      </c>
      <c r="AP636" s="304">
        <f t="shared" si="724"/>
        <v>0.41551735197895984</v>
      </c>
      <c r="AQ636" s="304">
        <f t="shared" si="724"/>
        <v>0.95773746159521456</v>
      </c>
      <c r="AR636" s="304">
        <f t="shared" si="724"/>
        <v>0.74999999999999922</v>
      </c>
      <c r="AS636" s="304">
        <f t="shared" si="724"/>
        <v>0.28243471113059682</v>
      </c>
      <c r="AT636" s="304">
        <f t="shared" si="724"/>
        <v>0.38195262599370911</v>
      </c>
    </row>
    <row r="637" spans="1:46" ht="15" thickBot="1">
      <c r="A637" s="329" t="str">
        <f t="shared" ref="A637:B637" si="725">A419</f>
        <v xml:space="preserve">Šentjur </v>
      </c>
      <c r="B637" s="330">
        <f t="shared" si="725"/>
        <v>120</v>
      </c>
      <c r="C637" s="303">
        <f>IFERROR(IF('Data &amp; Normalization'!C419="-","-",IF(C$9=1,IF('Data &amp; Normalization'!C419&lt;C$10,0,IF('Data &amp; Normalization'!C419&gt;C$11,1,('Data &amp; Normalization'!C419-C$10)/(C$11-C$10))),IF('Data &amp; Normalization'!C419&lt;C$10,1,IF('Data &amp; Normalization'!C419&gt;C$11,0,IFERROR(1-('Data &amp; Normalization'!C419-C$10)/(C$11-C$10),"-"))))),"-")</f>
        <v>0.73867139230865109</v>
      </c>
      <c r="D637" s="304">
        <f t="shared" ref="D637:AT637" si="726">IFERROR(IF(D419="-","-",IF(D$9=1,IF(D419&lt;D$10,0,IF(D419&gt;D$11,1,(D419-D$10)/(D$11-D$10))),IF(D419&lt;D$10,1,IF(D419&gt;D$11,0,IFERROR(1-(D419-D$10)/(D$11-D$10),"-"))))),"-")</f>
        <v>0.51348416746628955</v>
      </c>
      <c r="E637" s="304">
        <f t="shared" si="726"/>
        <v>0.86757038581856083</v>
      </c>
      <c r="F637" s="304">
        <f t="shared" si="726"/>
        <v>0</v>
      </c>
      <c r="G637" s="304">
        <f t="shared" si="726"/>
        <v>0.78350304192366971</v>
      </c>
      <c r="H637" s="304">
        <f t="shared" si="726"/>
        <v>0.5</v>
      </c>
      <c r="I637" s="304">
        <f t="shared" si="726"/>
        <v>0.74092969097951533</v>
      </c>
      <c r="J637" s="304">
        <f t="shared" si="726"/>
        <v>0.90901306016167815</v>
      </c>
      <c r="K637" s="304">
        <f t="shared" si="726"/>
        <v>0.19603583366979491</v>
      </c>
      <c r="L637" s="304">
        <f t="shared" si="726"/>
        <v>0.83057709426678272</v>
      </c>
      <c r="M637" s="304">
        <f t="shared" si="726"/>
        <v>0.62519790526580432</v>
      </c>
      <c r="N637" s="304">
        <f t="shared" si="726"/>
        <v>0.51060958091416841</v>
      </c>
      <c r="O637" s="304">
        <f t="shared" si="726"/>
        <v>0.69024792124131973</v>
      </c>
      <c r="P637" s="304">
        <f t="shared" si="726"/>
        <v>0.3797290495254082</v>
      </c>
      <c r="Q637" s="304" t="str">
        <f t="shared" si="726"/>
        <v>-</v>
      </c>
      <c r="R637" s="304" t="str">
        <f t="shared" si="726"/>
        <v>-</v>
      </c>
      <c r="S637" s="304">
        <f t="shared" si="726"/>
        <v>0.14665096317756163</v>
      </c>
      <c r="T637" s="304">
        <f t="shared" si="726"/>
        <v>0.4086233589241472</v>
      </c>
      <c r="U637" s="304">
        <f t="shared" si="726"/>
        <v>0.30650078518038515</v>
      </c>
      <c r="V637" s="304">
        <f t="shared" si="726"/>
        <v>0.11574680064318899</v>
      </c>
      <c r="W637" s="304">
        <f t="shared" si="726"/>
        <v>0.22098112815049298</v>
      </c>
      <c r="X637" s="304" t="str">
        <f t="shared" si="726"/>
        <v>-</v>
      </c>
      <c r="Y637" s="304">
        <f t="shared" si="726"/>
        <v>0.21827591917351219</v>
      </c>
      <c r="Z637" s="304">
        <f t="shared" si="726"/>
        <v>0.25295181363684682</v>
      </c>
      <c r="AA637" s="304">
        <f t="shared" si="726"/>
        <v>0.65017498388460893</v>
      </c>
      <c r="AB637" s="304">
        <f t="shared" si="726"/>
        <v>0.85395226625793741</v>
      </c>
      <c r="AC637" s="304">
        <f t="shared" si="726"/>
        <v>0.1106642664459796</v>
      </c>
      <c r="AD637" s="304">
        <f t="shared" si="726"/>
        <v>0.26875129536683262</v>
      </c>
      <c r="AE637" s="304">
        <f t="shared" si="726"/>
        <v>0.1974087146249825</v>
      </c>
      <c r="AF637" s="304">
        <f t="shared" si="726"/>
        <v>0.14117647058823524</v>
      </c>
      <c r="AG637" s="304">
        <f t="shared" si="726"/>
        <v>0.64834102068144617</v>
      </c>
      <c r="AH637" s="304" t="str">
        <f t="shared" si="726"/>
        <v>-</v>
      </c>
      <c r="AI637" s="304">
        <f t="shared" si="726"/>
        <v>1</v>
      </c>
      <c r="AJ637" s="304">
        <f t="shared" si="726"/>
        <v>0.21488637463277432</v>
      </c>
      <c r="AK637" s="304">
        <f t="shared" si="726"/>
        <v>0.55996490517648634</v>
      </c>
      <c r="AL637" s="304">
        <f t="shared" si="726"/>
        <v>0.33041082164328661</v>
      </c>
      <c r="AM637" s="304">
        <f t="shared" si="726"/>
        <v>0.62500000000000011</v>
      </c>
      <c r="AN637" s="304">
        <f t="shared" si="726"/>
        <v>0.5327162097354331</v>
      </c>
      <c r="AO637" s="304">
        <f t="shared" si="726"/>
        <v>0.2848119757349028</v>
      </c>
      <c r="AP637" s="304">
        <f t="shared" si="726"/>
        <v>0.73016229392520371</v>
      </c>
      <c r="AQ637" s="304">
        <f t="shared" si="726"/>
        <v>0.29214467014401041</v>
      </c>
      <c r="AR637" s="304">
        <f t="shared" si="726"/>
        <v>0</v>
      </c>
      <c r="AS637" s="304">
        <f t="shared" si="726"/>
        <v>1.9166852402396795E-2</v>
      </c>
      <c r="AT637" s="304">
        <f t="shared" si="726"/>
        <v>0.31398761532254027</v>
      </c>
    </row>
    <row r="638" spans="1:46" ht="15" thickBot="1">
      <c r="A638" s="329" t="str">
        <f t="shared" ref="A638:B638" si="727">A420</f>
        <v>Šentrupert</v>
      </c>
      <c r="B638" s="330">
        <f t="shared" si="727"/>
        <v>211</v>
      </c>
      <c r="C638" s="303">
        <f>IFERROR(IF('Data &amp; Normalization'!C420="-","-",IF(C$9=1,IF('Data &amp; Normalization'!C420&lt;C$10,0,IF('Data &amp; Normalization'!C420&gt;C$11,1,('Data &amp; Normalization'!C420-C$10)/(C$11-C$10))),IF('Data &amp; Normalization'!C420&lt;C$10,1,IF('Data &amp; Normalization'!C420&gt;C$11,0,IFERROR(1-('Data &amp; Normalization'!C420-C$10)/(C$11-C$10),"-"))))),"-")</f>
        <v>0.43803460713966663</v>
      </c>
      <c r="D638" s="304">
        <f t="shared" ref="D638:AT638" si="728">IFERROR(IF(D420="-","-",IF(D$9=1,IF(D420&lt;D$10,0,IF(D420&gt;D$11,1,(D420-D$10)/(D$11-D$10))),IF(D420&lt;D$10,1,IF(D420&gt;D$11,0,IFERROR(1-(D420-D$10)/(D$11-D$10),"-"))))),"-")</f>
        <v>0.67004191707489524</v>
      </c>
      <c r="E638" s="304">
        <f t="shared" si="728"/>
        <v>0.16058394160583939</v>
      </c>
      <c r="F638" s="304">
        <f t="shared" si="728"/>
        <v>0</v>
      </c>
      <c r="G638" s="304">
        <f t="shared" si="728"/>
        <v>0.91175751107627223</v>
      </c>
      <c r="H638" s="304">
        <f t="shared" si="728"/>
        <v>0.5</v>
      </c>
      <c r="I638" s="304">
        <f t="shared" si="728"/>
        <v>0.53541202368306073</v>
      </c>
      <c r="J638" s="304">
        <f t="shared" si="728"/>
        <v>0.91410374175080067</v>
      </c>
      <c r="K638" s="304">
        <f t="shared" si="728"/>
        <v>0.8368157959997623</v>
      </c>
      <c r="L638" s="304">
        <f t="shared" si="728"/>
        <v>0.9654847080111717</v>
      </c>
      <c r="M638" s="304">
        <f t="shared" si="728"/>
        <v>0.56092887939309433</v>
      </c>
      <c r="N638" s="304">
        <f t="shared" si="728"/>
        <v>0.53861960965480293</v>
      </c>
      <c r="O638" s="304">
        <f t="shared" si="728"/>
        <v>0.2120076828358497</v>
      </c>
      <c r="P638" s="304">
        <f t="shared" si="728"/>
        <v>0.48765299639213561</v>
      </c>
      <c r="Q638" s="304" t="str">
        <f t="shared" si="728"/>
        <v>-</v>
      </c>
      <c r="R638" s="304" t="str">
        <f t="shared" si="728"/>
        <v>-</v>
      </c>
      <c r="S638" s="304">
        <f t="shared" si="728"/>
        <v>4.2984079643108832E-2</v>
      </c>
      <c r="T638" s="304">
        <f t="shared" si="728"/>
        <v>0.52957265598866421</v>
      </c>
      <c r="U638" s="304">
        <f t="shared" si="728"/>
        <v>0.39711844824951437</v>
      </c>
      <c r="V638" s="304">
        <f t="shared" si="728"/>
        <v>0.83653303518081923</v>
      </c>
      <c r="W638" s="304">
        <f t="shared" si="728"/>
        <v>0.75342019454512088</v>
      </c>
      <c r="X638" s="304" t="str">
        <f t="shared" si="728"/>
        <v>-</v>
      </c>
      <c r="Y638" s="304">
        <f t="shared" si="728"/>
        <v>0.47757937073619794</v>
      </c>
      <c r="Z638" s="304">
        <f t="shared" si="728"/>
        <v>0.44796652838350537</v>
      </c>
      <c r="AA638" s="304">
        <f t="shared" si="728"/>
        <v>0.69378704756882392</v>
      </c>
      <c r="AB638" s="304">
        <f t="shared" si="728"/>
        <v>0.19706590759798559</v>
      </c>
      <c r="AC638" s="304">
        <f t="shared" si="728"/>
        <v>0.62028532021155236</v>
      </c>
      <c r="AD638" s="304">
        <f t="shared" si="728"/>
        <v>0.60906762487801469</v>
      </c>
      <c r="AE638" s="304">
        <f t="shared" si="728"/>
        <v>0.4825655927311478</v>
      </c>
      <c r="AF638" s="304">
        <f t="shared" si="728"/>
        <v>0.94117647058823528</v>
      </c>
      <c r="AG638" s="304">
        <f t="shared" si="728"/>
        <v>0.49790044470895523</v>
      </c>
      <c r="AH638" s="304" t="str">
        <f t="shared" si="728"/>
        <v>-</v>
      </c>
      <c r="AI638" s="304">
        <f t="shared" si="728"/>
        <v>1</v>
      </c>
      <c r="AJ638" s="304">
        <f t="shared" si="728"/>
        <v>1</v>
      </c>
      <c r="AK638" s="304">
        <f t="shared" si="728"/>
        <v>0.75045555780522366</v>
      </c>
      <c r="AL638" s="304">
        <f t="shared" si="728"/>
        <v>0.59500250501002006</v>
      </c>
      <c r="AM638" s="304">
        <f t="shared" si="728"/>
        <v>1</v>
      </c>
      <c r="AN638" s="304">
        <f t="shared" si="728"/>
        <v>0.48825533530493154</v>
      </c>
      <c r="AO638" s="304">
        <f t="shared" si="728"/>
        <v>8.4964303745202599E-2</v>
      </c>
      <c r="AP638" s="304">
        <f t="shared" si="728"/>
        <v>0.53900186028609931</v>
      </c>
      <c r="AQ638" s="304">
        <f t="shared" si="728"/>
        <v>0.4894076980500105</v>
      </c>
      <c r="AR638" s="304">
        <f t="shared" si="728"/>
        <v>0</v>
      </c>
      <c r="AS638" s="304">
        <f t="shared" si="728"/>
        <v>0.48651499023468991</v>
      </c>
      <c r="AT638" s="304">
        <f t="shared" si="728"/>
        <v>0.45979461224577561</v>
      </c>
    </row>
    <row r="639" spans="1:46" ht="15" thickBot="1">
      <c r="A639" s="329" t="str">
        <f t="shared" ref="A639:B639" si="729">A421</f>
        <v>Škocjan</v>
      </c>
      <c r="B639" s="330">
        <f t="shared" si="729"/>
        <v>121</v>
      </c>
      <c r="C639" s="303">
        <f>IFERROR(IF('Data &amp; Normalization'!C421="-","-",IF(C$9=1,IF('Data &amp; Normalization'!C421&lt;C$10,0,IF('Data &amp; Normalization'!C421&gt;C$11,1,('Data &amp; Normalization'!C421-C$10)/(C$11-C$10))),IF('Data &amp; Normalization'!C421&lt;C$10,1,IF('Data &amp; Normalization'!C421&gt;C$11,0,IFERROR(1-('Data &amp; Normalization'!C421-C$10)/(C$11-C$10),"-"))))),"-")</f>
        <v>0.84535600515843912</v>
      </c>
      <c r="D639" s="304">
        <f t="shared" ref="D639:AT639" si="730">IFERROR(IF(D421="-","-",IF(D$9=1,IF(D421&lt;D$10,0,IF(D421&gt;D$11,1,(D421-D$10)/(D$11-D$10))),IF(D421&lt;D$10,1,IF(D421&gt;D$11,0,IFERROR(1-(D421-D$10)/(D$11-D$10),"-"))))),"-")</f>
        <v>0.3518761678703094</v>
      </c>
      <c r="E639" s="304">
        <f t="shared" si="730"/>
        <v>0.52215849843587059</v>
      </c>
      <c r="F639" s="304">
        <f t="shared" si="730"/>
        <v>0.58353849699814764</v>
      </c>
      <c r="G639" s="304">
        <f t="shared" si="730"/>
        <v>0.76238304284398273</v>
      </c>
      <c r="H639" s="304">
        <f t="shared" si="730"/>
        <v>0.79248125036057804</v>
      </c>
      <c r="I639" s="304">
        <f t="shared" si="730"/>
        <v>0.56156864622901093</v>
      </c>
      <c r="J639" s="304">
        <f t="shared" si="730"/>
        <v>0.82149637249830354</v>
      </c>
      <c r="K639" s="304">
        <f t="shared" si="730"/>
        <v>0.3044550244814222</v>
      </c>
      <c r="L639" s="304">
        <f t="shared" si="730"/>
        <v>1</v>
      </c>
      <c r="M639" s="304">
        <f t="shared" si="730"/>
        <v>0.62704450203035156</v>
      </c>
      <c r="N639" s="304">
        <f t="shared" si="730"/>
        <v>0.50711436577652402</v>
      </c>
      <c r="O639" s="304">
        <f t="shared" si="730"/>
        <v>0.2725996699357438</v>
      </c>
      <c r="P639" s="304">
        <f t="shared" si="730"/>
        <v>0.40531239670369773</v>
      </c>
      <c r="Q639" s="304" t="str">
        <f t="shared" si="730"/>
        <v>-</v>
      </c>
      <c r="R639" s="304" t="str">
        <f t="shared" si="730"/>
        <v>-</v>
      </c>
      <c r="S639" s="304">
        <f t="shared" si="730"/>
        <v>0.2725857388771713</v>
      </c>
      <c r="T639" s="304">
        <f t="shared" si="730"/>
        <v>0.56169691005890787</v>
      </c>
      <c r="U639" s="304">
        <f t="shared" si="730"/>
        <v>0.39884586364751595</v>
      </c>
      <c r="V639" s="304">
        <f t="shared" si="730"/>
        <v>0.42514857201625345</v>
      </c>
      <c r="W639" s="304">
        <f t="shared" si="730"/>
        <v>9.5085843251448338E-2</v>
      </c>
      <c r="X639" s="304" t="str">
        <f t="shared" si="730"/>
        <v>-</v>
      </c>
      <c r="Y639" s="304">
        <f t="shared" si="730"/>
        <v>0.62449912113033956</v>
      </c>
      <c r="Z639" s="304">
        <f t="shared" si="730"/>
        <v>0.19976598234230392</v>
      </c>
      <c r="AA639" s="304">
        <f t="shared" si="730"/>
        <v>0.53715775970044843</v>
      </c>
      <c r="AB639" s="304">
        <f t="shared" si="730"/>
        <v>0.43245018611780173</v>
      </c>
      <c r="AC639" s="304">
        <f t="shared" si="730"/>
        <v>0.64778603836407556</v>
      </c>
      <c r="AD639" s="304">
        <f t="shared" si="730"/>
        <v>0.44249431216634649</v>
      </c>
      <c r="AE639" s="304">
        <f t="shared" si="730"/>
        <v>0.57060844077668804</v>
      </c>
      <c r="AF639" s="304">
        <f t="shared" si="730"/>
        <v>0.62352941176470578</v>
      </c>
      <c r="AG639" s="304">
        <f t="shared" si="730"/>
        <v>0.42268015672270975</v>
      </c>
      <c r="AH639" s="304" t="str">
        <f t="shared" si="730"/>
        <v>-</v>
      </c>
      <c r="AI639" s="304">
        <f t="shared" si="730"/>
        <v>0.96392554449047851</v>
      </c>
      <c r="AJ639" s="304">
        <f t="shared" si="730"/>
        <v>0.49728407615648418</v>
      </c>
      <c r="AK639" s="304">
        <f t="shared" si="730"/>
        <v>0.43460214618343773</v>
      </c>
      <c r="AL639" s="304">
        <f t="shared" si="730"/>
        <v>0.4259143286573146</v>
      </c>
      <c r="AM639" s="304">
        <f t="shared" si="730"/>
        <v>0.62500000000000011</v>
      </c>
      <c r="AN639" s="304">
        <f t="shared" si="730"/>
        <v>0.65360982335544748</v>
      </c>
      <c r="AO639" s="304">
        <f t="shared" si="730"/>
        <v>0.26563243577999562</v>
      </c>
      <c r="AP639" s="304">
        <f t="shared" si="730"/>
        <v>0.42674321637051782</v>
      </c>
      <c r="AQ639" s="304">
        <f t="shared" si="730"/>
        <v>0.36662609283389369</v>
      </c>
      <c r="AR639" s="304">
        <f t="shared" si="730"/>
        <v>3.571428571428651E-2</v>
      </c>
      <c r="AS639" s="304">
        <f t="shared" si="730"/>
        <v>0.66075296835244812</v>
      </c>
      <c r="AT639" s="304">
        <f t="shared" si="730"/>
        <v>0.45327296935823347</v>
      </c>
    </row>
    <row r="640" spans="1:46" ht="15" thickBot="1">
      <c r="A640" s="329" t="str">
        <f t="shared" ref="A640:B640" si="731">A422</f>
        <v>Škofja Loka</v>
      </c>
      <c r="B640" s="330">
        <f t="shared" si="731"/>
        <v>122</v>
      </c>
      <c r="C640" s="303">
        <f>IFERROR(IF('Data &amp; Normalization'!C422="-","-",IF(C$9=1,IF('Data &amp; Normalization'!C422&lt;C$10,0,IF('Data &amp; Normalization'!C422&gt;C$11,1,('Data &amp; Normalization'!C422-C$10)/(C$11-C$10))),IF('Data &amp; Normalization'!C422&lt;C$10,1,IF('Data &amp; Normalization'!C422&gt;C$11,0,IFERROR(1-('Data &amp; Normalization'!C422-C$10)/(C$11-C$10),"-"))))),"-")</f>
        <v>0.38517419899305377</v>
      </c>
      <c r="D640" s="304">
        <f t="shared" ref="D640:AT640" si="732">IFERROR(IF(D422="-","-",IF(D$9=1,IF(D422&lt;D$10,0,IF(D422&gt;D$11,1,(D422-D$10)/(D$11-D$10))),IF(D422&lt;D$10,1,IF(D422&gt;D$11,0,IFERROR(1-(D422-D$10)/(D$11-D$10),"-"))))),"-")</f>
        <v>0.50843391747891509</v>
      </c>
      <c r="E640" s="304">
        <f t="shared" si="732"/>
        <v>0.16058394160583939</v>
      </c>
      <c r="F640" s="304">
        <f t="shared" si="732"/>
        <v>0</v>
      </c>
      <c r="G640" s="304">
        <f t="shared" si="732"/>
        <v>0.71702729291970013</v>
      </c>
      <c r="H640" s="304">
        <f t="shared" si="732"/>
        <v>0.5</v>
      </c>
      <c r="I640" s="304">
        <f t="shared" si="732"/>
        <v>0.58749740808417872</v>
      </c>
      <c r="J640" s="304">
        <f t="shared" si="732"/>
        <v>0.73615715128505854</v>
      </c>
      <c r="K640" s="304">
        <f t="shared" si="732"/>
        <v>0.80402360218150071</v>
      </c>
      <c r="L640" s="304">
        <f t="shared" si="732"/>
        <v>0.93300659420856635</v>
      </c>
      <c r="M640" s="304">
        <f t="shared" si="732"/>
        <v>0.44617975402708449</v>
      </c>
      <c r="N640" s="304">
        <f t="shared" si="732"/>
        <v>0.67478577395840866</v>
      </c>
      <c r="O640" s="304">
        <f t="shared" si="732"/>
        <v>4.4157417429795974E-2</v>
      </c>
      <c r="P640" s="304">
        <f t="shared" si="732"/>
        <v>0.38448277747532911</v>
      </c>
      <c r="Q640" s="304" t="str">
        <f t="shared" si="732"/>
        <v>-</v>
      </c>
      <c r="R640" s="304" t="str">
        <f t="shared" si="732"/>
        <v>-</v>
      </c>
      <c r="S640" s="304">
        <f t="shared" si="732"/>
        <v>0.10330324311810946</v>
      </c>
      <c r="T640" s="304">
        <f t="shared" si="732"/>
        <v>0.44047740299411559</v>
      </c>
      <c r="U640" s="304">
        <f t="shared" si="732"/>
        <v>0.49245949008305578</v>
      </c>
      <c r="V640" s="304">
        <f t="shared" si="732"/>
        <v>0.37124163807647925</v>
      </c>
      <c r="W640" s="304">
        <f t="shared" si="732"/>
        <v>5.0835532031101506E-2</v>
      </c>
      <c r="X640" s="304" t="str">
        <f t="shared" si="732"/>
        <v>-</v>
      </c>
      <c r="Y640" s="304">
        <f t="shared" si="732"/>
        <v>0.54471033293115401</v>
      </c>
      <c r="Z640" s="304">
        <f t="shared" si="732"/>
        <v>0.54015530262737999</v>
      </c>
      <c r="AA640" s="304">
        <f t="shared" si="732"/>
        <v>0.85537594619445034</v>
      </c>
      <c r="AB640" s="304">
        <f t="shared" si="732"/>
        <v>0.80468578935844104</v>
      </c>
      <c r="AC640" s="304">
        <f t="shared" si="732"/>
        <v>0.2866579123930576</v>
      </c>
      <c r="AD640" s="304">
        <f t="shared" si="732"/>
        <v>1</v>
      </c>
      <c r="AE640" s="304">
        <f t="shared" si="732"/>
        <v>0.25769164806901174</v>
      </c>
      <c r="AF640" s="304">
        <f t="shared" si="732"/>
        <v>0.94117647058823528</v>
      </c>
      <c r="AG640" s="304">
        <f t="shared" si="732"/>
        <v>0.74091983666451755</v>
      </c>
      <c r="AH640" s="304" t="str">
        <f t="shared" si="732"/>
        <v>-</v>
      </c>
      <c r="AI640" s="304">
        <f t="shared" si="732"/>
        <v>1</v>
      </c>
      <c r="AJ640" s="304">
        <f t="shared" si="732"/>
        <v>0.73161218310753318</v>
      </c>
      <c r="AK640" s="304">
        <f t="shared" si="732"/>
        <v>0.53769319025443729</v>
      </c>
      <c r="AL640" s="304">
        <f t="shared" si="732"/>
        <v>0.65919338677354711</v>
      </c>
      <c r="AM640" s="304">
        <f t="shared" si="732"/>
        <v>1</v>
      </c>
      <c r="AN640" s="304">
        <f t="shared" si="732"/>
        <v>0.24546898729118366</v>
      </c>
      <c r="AO640" s="304">
        <f t="shared" si="732"/>
        <v>8.4964303745202599E-2</v>
      </c>
      <c r="AP640" s="304">
        <f t="shared" si="732"/>
        <v>0.97841426646994711</v>
      </c>
      <c r="AQ640" s="304">
        <f t="shared" si="732"/>
        <v>0.47430007252767725</v>
      </c>
      <c r="AR640" s="304">
        <f t="shared" si="732"/>
        <v>0</v>
      </c>
      <c r="AS640" s="304">
        <f t="shared" si="732"/>
        <v>0.70737125058238903</v>
      </c>
      <c r="AT640" s="304">
        <f t="shared" si="732"/>
        <v>0.55867489678703031</v>
      </c>
    </row>
    <row r="641" spans="1:46" ht="15" thickBot="1">
      <c r="A641" s="329" t="str">
        <f t="shared" ref="A641:B641" si="733">A423</f>
        <v>Škofljica</v>
      </c>
      <c r="B641" s="330">
        <f t="shared" si="733"/>
        <v>123</v>
      </c>
      <c r="C641" s="303">
        <f>IFERROR(IF('Data &amp; Normalization'!C423="-","-",IF(C$9=1,IF('Data &amp; Normalization'!C423&lt;C$10,0,IF('Data &amp; Normalization'!C423&gt;C$11,1,('Data &amp; Normalization'!C423-C$10)/(C$11-C$10))),IF('Data &amp; Normalization'!C423&lt;C$10,1,IF('Data &amp; Normalization'!C423&gt;C$11,0,IFERROR(1-('Data &amp; Normalization'!C423-C$10)/(C$11-C$10),"-"))))),"-")</f>
        <v>0</v>
      </c>
      <c r="D641" s="304">
        <f t="shared" ref="D641:AT641" si="734">IFERROR(IF(D423="-","-",IF(D$9=1,IF(D423&lt;D$10,0,IF(D423&gt;D$11,1,(D423-D$10)/(D$11-D$10))),IF(D423&lt;D$10,1,IF(D423&gt;D$11,0,IFERROR(1-(D423-D$10)/(D$11-D$10),"-"))))),"-")</f>
        <v>0.58671279228321815</v>
      </c>
      <c r="E641" s="304">
        <f t="shared" si="734"/>
        <v>0.16058394160583939</v>
      </c>
      <c r="F641" s="304">
        <f t="shared" si="734"/>
        <v>0</v>
      </c>
      <c r="G641" s="304">
        <f t="shared" si="734"/>
        <v>0.84087875598283424</v>
      </c>
      <c r="H641" s="304">
        <f t="shared" si="734"/>
        <v>0.5</v>
      </c>
      <c r="I641" s="304">
        <f t="shared" si="734"/>
        <v>0.68567165275810571</v>
      </c>
      <c r="J641" s="304">
        <f t="shared" si="734"/>
        <v>0.96978436847877636</v>
      </c>
      <c r="K641" s="304">
        <f t="shared" si="734"/>
        <v>0.68535685080166664</v>
      </c>
      <c r="L641" s="304">
        <f t="shared" si="734"/>
        <v>0.85927021684546678</v>
      </c>
      <c r="M641" s="304">
        <f t="shared" si="734"/>
        <v>0.15425469505372225</v>
      </c>
      <c r="N641" s="304">
        <f t="shared" si="734"/>
        <v>0.17758556856022989</v>
      </c>
      <c r="O641" s="304">
        <f t="shared" si="734"/>
        <v>5.6781388355557648E-2</v>
      </c>
      <c r="P641" s="304">
        <f t="shared" si="734"/>
        <v>0.32908455877646009</v>
      </c>
      <c r="Q641" s="304" t="str">
        <f t="shared" si="734"/>
        <v>-</v>
      </c>
      <c r="R641" s="304" t="str">
        <f t="shared" si="734"/>
        <v>-</v>
      </c>
      <c r="S641" s="304">
        <f t="shared" si="734"/>
        <v>0.184878039666905</v>
      </c>
      <c r="T641" s="304">
        <f t="shared" si="734"/>
        <v>0.52957265598866421</v>
      </c>
      <c r="U641" s="304">
        <f t="shared" si="734"/>
        <v>0.37605406538069325</v>
      </c>
      <c r="V641" s="304">
        <f t="shared" si="734"/>
        <v>0.54055191102321087</v>
      </c>
      <c r="W641" s="304">
        <f t="shared" si="734"/>
        <v>0.19790751490439251</v>
      </c>
      <c r="X641" s="304" t="str">
        <f t="shared" si="734"/>
        <v>-</v>
      </c>
      <c r="Y641" s="304">
        <f t="shared" si="734"/>
        <v>0.34841292901891474</v>
      </c>
      <c r="Z641" s="304">
        <f t="shared" si="734"/>
        <v>0.38414353083005337</v>
      </c>
      <c r="AA641" s="304">
        <f t="shared" si="734"/>
        <v>0.34054601975123777</v>
      </c>
      <c r="AB641" s="304">
        <f t="shared" si="734"/>
        <v>0.29012480840814547</v>
      </c>
      <c r="AC641" s="304">
        <f t="shared" si="734"/>
        <v>0.51274103474763211</v>
      </c>
      <c r="AD641" s="304">
        <f t="shared" si="734"/>
        <v>0.41098954892365092</v>
      </c>
      <c r="AE641" s="304">
        <f t="shared" si="734"/>
        <v>0.23950935207389898</v>
      </c>
      <c r="AF641" s="304">
        <f t="shared" si="734"/>
        <v>0.94117647058823528</v>
      </c>
      <c r="AG641" s="304">
        <f t="shared" si="734"/>
        <v>0.45905040585891654</v>
      </c>
      <c r="AH641" s="304" t="str">
        <f t="shared" si="734"/>
        <v>-</v>
      </c>
      <c r="AI641" s="304">
        <f t="shared" si="734"/>
        <v>1</v>
      </c>
      <c r="AJ641" s="304">
        <f t="shared" si="734"/>
        <v>0.22840825048721775</v>
      </c>
      <c r="AK641" s="304">
        <f t="shared" si="734"/>
        <v>0.74589997975298639</v>
      </c>
      <c r="AL641" s="304">
        <f t="shared" si="734"/>
        <v>0.38677354709418832</v>
      </c>
      <c r="AM641" s="304">
        <f t="shared" si="734"/>
        <v>1</v>
      </c>
      <c r="AN641" s="304">
        <f t="shared" si="734"/>
        <v>0.39333886180161454</v>
      </c>
      <c r="AO641" s="304">
        <f t="shared" si="734"/>
        <v>8.4964303745202599E-2</v>
      </c>
      <c r="AP641" s="304">
        <f t="shared" si="734"/>
        <v>0.5794149720957088</v>
      </c>
      <c r="AQ641" s="304">
        <f t="shared" si="734"/>
        <v>1</v>
      </c>
      <c r="AR641" s="304">
        <f t="shared" si="734"/>
        <v>0</v>
      </c>
      <c r="AS641" s="304">
        <f t="shared" si="734"/>
        <v>0.56264345836327523</v>
      </c>
      <c r="AT641" s="304">
        <f t="shared" si="734"/>
        <v>0.41600326644984825</v>
      </c>
    </row>
    <row r="642" spans="1:46" ht="15" thickBot="1">
      <c r="A642" s="329" t="str">
        <f t="shared" ref="A642:B642" si="735">A424</f>
        <v>Šmarje pri Jelšah</v>
      </c>
      <c r="B642" s="330">
        <f t="shared" si="735"/>
        <v>124</v>
      </c>
      <c r="C642" s="303">
        <f>IFERROR(IF('Data &amp; Normalization'!C424="-","-",IF(C$9=1,IF('Data &amp; Normalization'!C424&lt;C$10,0,IF('Data &amp; Normalization'!C424&gt;C$11,1,('Data &amp; Normalization'!C424-C$10)/(C$11-C$10))),IF('Data &amp; Normalization'!C424&lt;C$10,1,IF('Data &amp; Normalization'!C424&gt;C$11,0,IFERROR(1-('Data &amp; Normalization'!C424-C$10)/(C$11-C$10),"-"))))),"-")</f>
        <v>0.92009907816272085</v>
      </c>
      <c r="D642" s="304">
        <f t="shared" ref="D642:AT642" si="736">IFERROR(IF(D424="-","-",IF(D$9=1,IF(D424&lt;D$10,0,IF(D424&gt;D$11,1,(D424-D$10)/(D$11-D$10))),IF(D424&lt;D$10,1,IF(D424&gt;D$11,0,IFERROR(1-(D424-D$10)/(D$11-D$10),"-"))))),"-")</f>
        <v>0.49328316751679213</v>
      </c>
      <c r="E642" s="304">
        <f t="shared" si="736"/>
        <v>0.39025026068821678</v>
      </c>
      <c r="F642" s="304">
        <f t="shared" si="736"/>
        <v>0.12943523793272177</v>
      </c>
      <c r="G642" s="304">
        <f t="shared" si="736"/>
        <v>0.8505353540727375</v>
      </c>
      <c r="H642" s="304">
        <f t="shared" si="736"/>
        <v>0.79248125036057804</v>
      </c>
      <c r="I642" s="304">
        <f t="shared" si="736"/>
        <v>0.90279092541704242</v>
      </c>
      <c r="J642" s="304">
        <f t="shared" si="736"/>
        <v>0.98272092456572369</v>
      </c>
      <c r="K642" s="304">
        <f t="shared" si="736"/>
        <v>0.84829306383615388</v>
      </c>
      <c r="L642" s="304">
        <f t="shared" si="736"/>
        <v>0.95322104869964219</v>
      </c>
      <c r="M642" s="304">
        <f t="shared" si="736"/>
        <v>0.77397917889940171</v>
      </c>
      <c r="N642" s="304">
        <f t="shared" si="736"/>
        <v>0.75879402108881988</v>
      </c>
      <c r="O642" s="304">
        <f t="shared" si="736"/>
        <v>0.40528524340742922</v>
      </c>
      <c r="P642" s="304">
        <f t="shared" si="736"/>
        <v>0.85317659009399616</v>
      </c>
      <c r="Q642" s="304" t="str">
        <f t="shared" si="736"/>
        <v>-</v>
      </c>
      <c r="R642" s="304" t="str">
        <f t="shared" si="736"/>
        <v>-</v>
      </c>
      <c r="S642" s="304">
        <f t="shared" si="736"/>
        <v>5.3004317368320113E-2</v>
      </c>
      <c r="T642" s="304">
        <f t="shared" si="736"/>
        <v>0.75512688504044434</v>
      </c>
      <c r="U642" s="304">
        <f t="shared" si="736"/>
        <v>0.69952598559860812</v>
      </c>
      <c r="V642" s="304">
        <f t="shared" si="736"/>
        <v>0.9201214090230061</v>
      </c>
      <c r="W642" s="304">
        <f t="shared" si="736"/>
        <v>0.15540490797783599</v>
      </c>
      <c r="X642" s="304" t="str">
        <f t="shared" si="736"/>
        <v>-</v>
      </c>
      <c r="Y642" s="304">
        <f t="shared" si="736"/>
        <v>0.89613687598788161</v>
      </c>
      <c r="Z642" s="304">
        <f t="shared" si="736"/>
        <v>0.81317590327270128</v>
      </c>
      <c r="AA642" s="304">
        <f t="shared" si="736"/>
        <v>0.78083968910494339</v>
      </c>
      <c r="AB642" s="304">
        <f t="shared" si="736"/>
        <v>0.15874753667615515</v>
      </c>
      <c r="AC642" s="304">
        <f t="shared" si="736"/>
        <v>0.85535805919391461</v>
      </c>
      <c r="AD642" s="304">
        <f t="shared" si="736"/>
        <v>0.85343897030125948</v>
      </c>
      <c r="AE642" s="304">
        <f t="shared" si="736"/>
        <v>0.82388465560115209</v>
      </c>
      <c r="AF642" s="304">
        <f t="shared" si="736"/>
        <v>1</v>
      </c>
      <c r="AG642" s="304">
        <f t="shared" si="736"/>
        <v>0.13502454991816681</v>
      </c>
      <c r="AH642" s="304" t="str">
        <f t="shared" si="736"/>
        <v>-</v>
      </c>
      <c r="AI642" s="304">
        <f t="shared" si="736"/>
        <v>0.88003749093784556</v>
      </c>
      <c r="AJ642" s="304">
        <f t="shared" si="736"/>
        <v>0.7673534262822953</v>
      </c>
      <c r="AK642" s="304">
        <f t="shared" si="736"/>
        <v>0.76715934399676033</v>
      </c>
      <c r="AL642" s="304">
        <f t="shared" si="736"/>
        <v>0.98641032064128253</v>
      </c>
      <c r="AM642" s="304">
        <f t="shared" si="736"/>
        <v>1</v>
      </c>
      <c r="AN642" s="304">
        <f t="shared" si="736"/>
        <v>0.99431000719366958</v>
      </c>
      <c r="AO642" s="304">
        <f t="shared" si="736"/>
        <v>0.16900966325740049</v>
      </c>
      <c r="AP642" s="304">
        <f t="shared" si="736"/>
        <v>0.27663737250625448</v>
      </c>
      <c r="AQ642" s="304">
        <f t="shared" si="736"/>
        <v>0.75952024491329195</v>
      </c>
      <c r="AR642" s="304">
        <f t="shared" si="736"/>
        <v>0.74999999999999922</v>
      </c>
      <c r="AS642" s="304">
        <f t="shared" si="736"/>
        <v>0.46032165469305852</v>
      </c>
      <c r="AT642" s="304">
        <f t="shared" si="736"/>
        <v>0.77032867254570847</v>
      </c>
    </row>
    <row r="643" spans="1:46" ht="15" thickBot="1">
      <c r="A643" s="329" t="str">
        <f t="shared" ref="A643:B643" si="737">A425</f>
        <v>Šmarješke Toplice</v>
      </c>
      <c r="B643" s="330">
        <f t="shared" si="737"/>
        <v>206</v>
      </c>
      <c r="C643" s="303">
        <f>IFERROR(IF('Data &amp; Normalization'!C425="-","-",IF(C$9=1,IF('Data &amp; Normalization'!C425&lt;C$10,0,IF('Data &amp; Normalization'!C425&gt;C$11,1,('Data &amp; Normalization'!C425-C$10)/(C$11-C$10))),IF('Data &amp; Normalization'!C425&lt;C$10,1,IF('Data &amp; Normalization'!C425&gt;C$11,0,IFERROR(1-('Data &amp; Normalization'!C425-C$10)/(C$11-C$10),"-"))))),"-")</f>
        <v>0.33914929669581245</v>
      </c>
      <c r="D643" s="304">
        <f t="shared" ref="D643:AT643" si="738">IFERROR(IF(D425="-","-",IF(D$9=1,IF(D425&lt;D$10,0,IF(D425&gt;D$11,1,(D425-D$10)/(D$11-D$10))),IF(D425&lt;D$10,1,IF(D425&gt;D$11,0,IFERROR(1-(D425-D$10)/(D$11-D$10),"-"))))),"-")</f>
        <v>0.64731579213171042</v>
      </c>
      <c r="E643" s="304">
        <f t="shared" si="738"/>
        <v>1</v>
      </c>
      <c r="F643" s="304">
        <f t="shared" si="738"/>
        <v>0.70386127046653879</v>
      </c>
      <c r="G643" s="304">
        <f t="shared" si="738"/>
        <v>0.74179776642961004</v>
      </c>
      <c r="H643" s="304">
        <f t="shared" si="738"/>
        <v>0.79248125036057804</v>
      </c>
      <c r="I643" s="304">
        <f t="shared" si="738"/>
        <v>0.9442107486039879</v>
      </c>
      <c r="J643" s="304">
        <f t="shared" si="738"/>
        <v>0.94322524893374882</v>
      </c>
      <c r="K643" s="304">
        <f t="shared" si="738"/>
        <v>0.99821487494901839</v>
      </c>
      <c r="L643" s="304">
        <f t="shared" si="738"/>
        <v>1</v>
      </c>
      <c r="M643" s="304">
        <f t="shared" si="738"/>
        <v>0.22546433559001855</v>
      </c>
      <c r="N643" s="304">
        <f t="shared" si="738"/>
        <v>0.39347286118329372</v>
      </c>
      <c r="O643" s="304">
        <f t="shared" si="738"/>
        <v>0.14656959374563824</v>
      </c>
      <c r="P643" s="304">
        <f t="shared" si="738"/>
        <v>0.60701191328891468</v>
      </c>
      <c r="Q643" s="304" t="str">
        <f t="shared" si="738"/>
        <v>-</v>
      </c>
      <c r="R643" s="304" t="str">
        <f t="shared" si="738"/>
        <v>-</v>
      </c>
      <c r="S643" s="304">
        <f t="shared" si="738"/>
        <v>0.16164483300064622</v>
      </c>
      <c r="T643" s="304">
        <f t="shared" si="738"/>
        <v>0.90801368545810912</v>
      </c>
      <c r="U643" s="304">
        <f t="shared" si="738"/>
        <v>0.33753553019263038</v>
      </c>
      <c r="V643" s="304">
        <f t="shared" si="738"/>
        <v>0.24436880362746372</v>
      </c>
      <c r="W643" s="304">
        <f t="shared" si="738"/>
        <v>0.59199040227980892</v>
      </c>
      <c r="X643" s="304" t="str">
        <f t="shared" si="738"/>
        <v>-</v>
      </c>
      <c r="Y643" s="304">
        <f t="shared" si="738"/>
        <v>0.92060328088423615</v>
      </c>
      <c r="Z643" s="304">
        <f t="shared" si="738"/>
        <v>0.55433819097259152</v>
      </c>
      <c r="AA643" s="304">
        <f t="shared" si="738"/>
        <v>0.64119858703532928</v>
      </c>
      <c r="AB643" s="304">
        <f t="shared" si="738"/>
        <v>0.29559886139697844</v>
      </c>
      <c r="AC643" s="304">
        <f t="shared" si="738"/>
        <v>0.97799019599919335</v>
      </c>
      <c r="AD643" s="304">
        <f t="shared" si="738"/>
        <v>0.74406150697092888</v>
      </c>
      <c r="AE643" s="304">
        <f t="shared" si="738"/>
        <v>1</v>
      </c>
      <c r="AF643" s="304">
        <f t="shared" si="738"/>
        <v>0.92941176470588216</v>
      </c>
      <c r="AG643" s="304">
        <f t="shared" si="738"/>
        <v>0.32596835788325151</v>
      </c>
      <c r="AH643" s="304" t="str">
        <f t="shared" si="738"/>
        <v>-</v>
      </c>
      <c r="AI643" s="304">
        <f t="shared" si="738"/>
        <v>1</v>
      </c>
      <c r="AJ643" s="304">
        <f t="shared" si="738"/>
        <v>0.30371320361390375</v>
      </c>
      <c r="AK643" s="304">
        <f t="shared" si="738"/>
        <v>0.8344806641020448</v>
      </c>
      <c r="AL643" s="304">
        <f t="shared" si="738"/>
        <v>0.82358466933867724</v>
      </c>
      <c r="AM643" s="304">
        <f t="shared" si="738"/>
        <v>0.87500000000000044</v>
      </c>
      <c r="AN643" s="304">
        <f t="shared" si="738"/>
        <v>0.82695727759571602</v>
      </c>
      <c r="AO643" s="304">
        <f t="shared" si="738"/>
        <v>1</v>
      </c>
      <c r="AP643" s="304">
        <f t="shared" si="738"/>
        <v>0.14673808454679596</v>
      </c>
      <c r="AQ643" s="304">
        <f t="shared" si="738"/>
        <v>0.83087347628209618</v>
      </c>
      <c r="AR643" s="304">
        <f t="shared" si="738"/>
        <v>0.42857142857142855</v>
      </c>
      <c r="AS643" s="304">
        <f t="shared" si="738"/>
        <v>5.3060384574425967E-3</v>
      </c>
      <c r="AT643" s="304">
        <f t="shared" si="738"/>
        <v>0.37324830088137506</v>
      </c>
    </row>
    <row r="644" spans="1:46" ht="15" thickBot="1">
      <c r="A644" s="329" t="str">
        <f t="shared" ref="A644:B644" si="739">A426</f>
        <v>Šmartno ob Paki</v>
      </c>
      <c r="B644" s="330">
        <f t="shared" si="739"/>
        <v>125</v>
      </c>
      <c r="C644" s="303">
        <f>IFERROR(IF('Data &amp; Normalization'!C426="-","-",IF(C$9=1,IF('Data &amp; Normalization'!C426&lt;C$10,0,IF('Data &amp; Normalization'!C426&gt;C$11,1,('Data &amp; Normalization'!C426-C$10)/(C$11-C$10))),IF('Data &amp; Normalization'!C426&lt;C$10,1,IF('Data &amp; Normalization'!C426&gt;C$11,0,IFERROR(1-('Data &amp; Normalization'!C426-C$10)/(C$11-C$10),"-"))))),"-")</f>
        <v>0.72676289652110404</v>
      </c>
      <c r="D644" s="304">
        <f t="shared" ref="D644:AT644" si="740">IFERROR(IF(D426="-","-",IF(D$9=1,IF(D426&lt;D$10,0,IF(D426&gt;D$11,1,(D426-D$10)/(D$11-D$10))),IF(D426&lt;D$10,1,IF(D426&gt;D$11,0,IFERROR(1-(D426-D$10)/(D$11-D$10),"-"))))),"-")</f>
        <v>0.36197666784505828</v>
      </c>
      <c r="E644" s="304">
        <f t="shared" si="740"/>
        <v>0.52215849843587059</v>
      </c>
      <c r="F644" s="304">
        <f t="shared" si="740"/>
        <v>0.74788755400721163</v>
      </c>
      <c r="G644" s="304">
        <f t="shared" si="740"/>
        <v>0.29622754035681309</v>
      </c>
      <c r="H644" s="304">
        <f t="shared" si="740"/>
        <v>0.5</v>
      </c>
      <c r="I644" s="304">
        <f t="shared" si="740"/>
        <v>0.44926464171549929</v>
      </c>
      <c r="J644" s="304">
        <f t="shared" si="740"/>
        <v>0.88495738717278971</v>
      </c>
      <c r="K644" s="304">
        <f t="shared" si="740"/>
        <v>0.16631790802199536</v>
      </c>
      <c r="L644" s="304">
        <f t="shared" si="740"/>
        <v>1</v>
      </c>
      <c r="M644" s="304">
        <f t="shared" si="740"/>
        <v>0.51180645634310129</v>
      </c>
      <c r="N644" s="304">
        <f t="shared" si="740"/>
        <v>0.48565827284094254</v>
      </c>
      <c r="O644" s="304">
        <f t="shared" si="740"/>
        <v>0.32189605741837302</v>
      </c>
      <c r="P644" s="304">
        <f t="shared" si="740"/>
        <v>0.31836039886484818</v>
      </c>
      <c r="Q644" s="304" t="str">
        <f t="shared" si="740"/>
        <v>-</v>
      </c>
      <c r="R644" s="304" t="str">
        <f t="shared" si="740"/>
        <v>-</v>
      </c>
      <c r="S644" s="304">
        <f t="shared" si="740"/>
        <v>5.9863214245131323E-2</v>
      </c>
      <c r="T644" s="304">
        <f t="shared" si="740"/>
        <v>0.38957085532701385</v>
      </c>
      <c r="U644" s="304">
        <f t="shared" si="740"/>
        <v>0.27143226321973984</v>
      </c>
      <c r="V644" s="304">
        <f t="shared" si="740"/>
        <v>0.44711860555927485</v>
      </c>
      <c r="W644" s="304">
        <f t="shared" si="740"/>
        <v>5.6606847095743984E-2</v>
      </c>
      <c r="X644" s="304" t="str">
        <f t="shared" si="740"/>
        <v>-</v>
      </c>
      <c r="Y644" s="304">
        <f t="shared" si="740"/>
        <v>0.45952275951930144</v>
      </c>
      <c r="Z644" s="304">
        <f t="shared" si="740"/>
        <v>0.23167748111902975</v>
      </c>
      <c r="AA644" s="304">
        <f t="shared" si="740"/>
        <v>0.79543855440106848</v>
      </c>
      <c r="AB644" s="304">
        <f t="shared" si="740"/>
        <v>0.48719071600613095</v>
      </c>
      <c r="AC644" s="304">
        <f t="shared" si="740"/>
        <v>0.38062391380897431</v>
      </c>
      <c r="AD644" s="304">
        <f t="shared" si="740"/>
        <v>0.3354772816167696</v>
      </c>
      <c r="AE644" s="304">
        <f t="shared" si="740"/>
        <v>0.39262605189020716</v>
      </c>
      <c r="AF644" s="304">
        <f t="shared" si="740"/>
        <v>0.62352941176470578</v>
      </c>
      <c r="AG644" s="304">
        <f t="shared" si="740"/>
        <v>0.53179090413132957</v>
      </c>
      <c r="AH644" s="304" t="str">
        <f t="shared" si="740"/>
        <v>-</v>
      </c>
      <c r="AI644" s="304">
        <f t="shared" si="740"/>
        <v>0.85935787421187981</v>
      </c>
      <c r="AJ644" s="304">
        <f t="shared" si="740"/>
        <v>0.4357631635617516</v>
      </c>
      <c r="AK644" s="304">
        <f t="shared" si="740"/>
        <v>0.69072686778700132</v>
      </c>
      <c r="AL644" s="304">
        <f t="shared" si="740"/>
        <v>0.53707414829659306</v>
      </c>
      <c r="AM644" s="304">
        <f t="shared" si="740"/>
        <v>0.62500000000000011</v>
      </c>
      <c r="AN644" s="304">
        <f t="shared" si="740"/>
        <v>0.49824654304212296</v>
      </c>
      <c r="AO644" s="304">
        <f t="shared" si="740"/>
        <v>0.26563243577999562</v>
      </c>
      <c r="AP644" s="304">
        <f t="shared" si="740"/>
        <v>0.29908910128937088</v>
      </c>
      <c r="AQ644" s="304">
        <f t="shared" si="740"/>
        <v>0.13052206078982539</v>
      </c>
      <c r="AR644" s="304">
        <f t="shared" si="740"/>
        <v>3.571428571428651E-2</v>
      </c>
      <c r="AS644" s="304">
        <f t="shared" si="740"/>
        <v>0.72861479224985137</v>
      </c>
      <c r="AT644" s="304">
        <f t="shared" si="740"/>
        <v>0.33927302116199876</v>
      </c>
    </row>
    <row r="645" spans="1:46" ht="15" thickBot="1">
      <c r="A645" s="329" t="str">
        <f t="shared" ref="A645:B645" si="741">A427</f>
        <v>Šmartno pri Litiji</v>
      </c>
      <c r="B645" s="330">
        <f t="shared" si="741"/>
        <v>194</v>
      </c>
      <c r="C645" s="303">
        <f>IFERROR(IF('Data &amp; Normalization'!C427="-","-",IF(C$9=1,IF('Data &amp; Normalization'!C427&lt;C$10,0,IF('Data &amp; Normalization'!C427&gt;C$11,1,('Data &amp; Normalization'!C427-C$10)/(C$11-C$10))),IF('Data &amp; Normalization'!C427&lt;C$10,1,IF('Data &amp; Normalization'!C427&gt;C$11,0,IFERROR(1-('Data &amp; Normalization'!C427-C$10)/(C$11-C$10),"-"))))),"-")</f>
        <v>0.57472044955016177</v>
      </c>
      <c r="D645" s="304">
        <f t="shared" ref="D645:AT645" si="742">IFERROR(IF(D427="-","-",IF(D$9=1,IF(D427&lt;D$10,0,IF(D427&gt;D$11,1,(D427-D$10)/(D$11-D$10))),IF(D427&lt;D$10,1,IF(D427&gt;D$11,0,IFERROR(1-(D427-D$10)/(D$11-D$10),"-"))))),"-")</f>
        <v>0.56146154234634627</v>
      </c>
      <c r="E645" s="304">
        <f t="shared" si="742"/>
        <v>0.16058394160583939</v>
      </c>
      <c r="F645" s="304">
        <f t="shared" si="742"/>
        <v>0</v>
      </c>
      <c r="G645" s="304">
        <f t="shared" si="742"/>
        <v>0.86468574977329227</v>
      </c>
      <c r="H645" s="304">
        <f t="shared" si="742"/>
        <v>0.5</v>
      </c>
      <c r="I645" s="304">
        <f t="shared" si="742"/>
        <v>0.57428142618993772</v>
      </c>
      <c r="J645" s="304">
        <f t="shared" si="742"/>
        <v>0.99697898789891992</v>
      </c>
      <c r="K645" s="304">
        <f t="shared" si="742"/>
        <v>0.69529698455282718</v>
      </c>
      <c r="L645" s="304">
        <f t="shared" si="742"/>
        <v>0.98751614476113414</v>
      </c>
      <c r="M645" s="304">
        <f t="shared" si="742"/>
        <v>0.37271613291140721</v>
      </c>
      <c r="N645" s="304">
        <f t="shared" si="742"/>
        <v>0.44790464646390515</v>
      </c>
      <c r="O645" s="304">
        <f t="shared" si="742"/>
        <v>0.13549851681289796</v>
      </c>
      <c r="P645" s="304">
        <f t="shared" si="742"/>
        <v>0.48854392673006802</v>
      </c>
      <c r="Q645" s="304" t="str">
        <f t="shared" si="742"/>
        <v>-</v>
      </c>
      <c r="R645" s="304" t="str">
        <f t="shared" si="742"/>
        <v>-</v>
      </c>
      <c r="S645" s="304">
        <f t="shared" si="742"/>
        <v>1</v>
      </c>
      <c r="T645" s="304">
        <f t="shared" si="742"/>
        <v>0.52957265598866421</v>
      </c>
      <c r="U645" s="304">
        <f t="shared" si="742"/>
        <v>0.27475543808278652</v>
      </c>
      <c r="V645" s="304">
        <f t="shared" si="742"/>
        <v>0.41165449648837538</v>
      </c>
      <c r="W645" s="304">
        <f t="shared" si="742"/>
        <v>0.30084238067021662</v>
      </c>
      <c r="X645" s="304" t="str">
        <f t="shared" si="742"/>
        <v>-</v>
      </c>
      <c r="Y645" s="304">
        <f t="shared" si="742"/>
        <v>0.98803754561922974</v>
      </c>
      <c r="Z645" s="304">
        <f t="shared" si="742"/>
        <v>0.68198418607949518</v>
      </c>
      <c r="AA645" s="304">
        <f t="shared" si="742"/>
        <v>0.9841000333656782</v>
      </c>
      <c r="AB645" s="304">
        <f t="shared" si="742"/>
        <v>0.55287935187212622</v>
      </c>
      <c r="AC645" s="304">
        <f t="shared" si="742"/>
        <v>1</v>
      </c>
      <c r="AD645" s="304">
        <f t="shared" si="742"/>
        <v>0.97035772919345797</v>
      </c>
      <c r="AE645" s="304">
        <f t="shared" si="742"/>
        <v>0.55991857372404785</v>
      </c>
      <c r="AF645" s="304">
        <f t="shared" si="742"/>
        <v>0.94117647058823528</v>
      </c>
      <c r="AG645" s="304">
        <f t="shared" si="742"/>
        <v>0.47723553042701972</v>
      </c>
      <c r="AH645" s="304" t="str">
        <f t="shared" si="742"/>
        <v>-</v>
      </c>
      <c r="AI645" s="304">
        <f t="shared" si="742"/>
        <v>1</v>
      </c>
      <c r="AJ645" s="304">
        <f t="shared" si="742"/>
        <v>0.41874749646975834</v>
      </c>
      <c r="AK645" s="304">
        <f t="shared" si="742"/>
        <v>0.79702368900587151</v>
      </c>
      <c r="AL645" s="304">
        <f t="shared" si="742"/>
        <v>0.62944639278557091</v>
      </c>
      <c r="AM645" s="304">
        <f t="shared" si="742"/>
        <v>1</v>
      </c>
      <c r="AN645" s="304">
        <f t="shared" si="742"/>
        <v>0.54770302134121984</v>
      </c>
      <c r="AO645" s="304">
        <f t="shared" si="742"/>
        <v>8.4964303745202599E-2</v>
      </c>
      <c r="AP645" s="304">
        <f t="shared" si="742"/>
        <v>0.48447623324138822</v>
      </c>
      <c r="AQ645" s="304">
        <f t="shared" si="742"/>
        <v>0.11703628664299839</v>
      </c>
      <c r="AR645" s="304">
        <f t="shared" si="742"/>
        <v>0</v>
      </c>
      <c r="AS645" s="304">
        <f t="shared" si="742"/>
        <v>0.38913512141506501</v>
      </c>
      <c r="AT645" s="304">
        <f t="shared" si="742"/>
        <v>0.32362547467075764</v>
      </c>
    </row>
    <row r="646" spans="1:46" ht="15" thickBot="1">
      <c r="A646" s="329" t="str">
        <f t="shared" ref="A646:B646" si="743">A428</f>
        <v>Šmartno ob Paki</v>
      </c>
      <c r="B646" s="330">
        <f t="shared" si="743"/>
        <v>125</v>
      </c>
      <c r="C646" s="303">
        <f>IFERROR(IF('Data &amp; Normalization'!C428="-","-",IF(C$9=1,IF('Data &amp; Normalization'!C428&lt;C$10,0,IF('Data &amp; Normalization'!C428&gt;C$11,1,('Data &amp; Normalization'!C428-C$10)/(C$11-C$10))),IF('Data &amp; Normalization'!C428&lt;C$10,1,IF('Data &amp; Normalization'!C428&gt;C$11,0,IFERROR(1-('Data &amp; Normalization'!C428-C$10)/(C$11-C$10),"-"))))),"-")</f>
        <v>0.70210302541349223</v>
      </c>
      <c r="D646" s="304">
        <f t="shared" ref="D646:AT646" si="744">IFERROR(IF(D428="-","-",IF(D$9=1,IF(D428&lt;D$10,0,IF(D428&gt;D$11,1,(D428-D$10)/(D$11-D$10))),IF(D428&lt;D$10,1,IF(D428&gt;D$11,0,IFERROR(1-(D428-D$10)/(D$11-D$10),"-"))))),"-")</f>
        <v>0.67256704206858231</v>
      </c>
      <c r="E646" s="304">
        <f t="shared" si="744"/>
        <v>0.52215849843587059</v>
      </c>
      <c r="F646" s="304">
        <f t="shared" si="744"/>
        <v>7.2314319518336188E-3</v>
      </c>
      <c r="G646" s="304">
        <f t="shared" si="744"/>
        <v>0.94759868323749419</v>
      </c>
      <c r="H646" s="304">
        <f t="shared" si="744"/>
        <v>0.5</v>
      </c>
      <c r="I646" s="304">
        <f t="shared" si="744"/>
        <v>0.93021631601257981</v>
      </c>
      <c r="J646" s="304">
        <f t="shared" si="744"/>
        <v>0.99814509804713469</v>
      </c>
      <c r="K646" s="304">
        <f t="shared" si="744"/>
        <v>2.8488218379614731E-2</v>
      </c>
      <c r="L646" s="304">
        <f t="shared" si="744"/>
        <v>1</v>
      </c>
      <c r="M646" s="304">
        <f t="shared" si="744"/>
        <v>0.11318350835616647</v>
      </c>
      <c r="N646" s="304">
        <f t="shared" si="744"/>
        <v>0.17436438822921918</v>
      </c>
      <c r="O646" s="304">
        <f t="shared" si="744"/>
        <v>0.13093165684067137</v>
      </c>
      <c r="P646" s="304">
        <f t="shared" si="744"/>
        <v>0.7130602911876408</v>
      </c>
      <c r="Q646" s="304" t="str">
        <f t="shared" si="744"/>
        <v>-</v>
      </c>
      <c r="R646" s="304" t="str">
        <f t="shared" si="744"/>
        <v>-</v>
      </c>
      <c r="S646" s="304">
        <f t="shared" si="744"/>
        <v>0.28214954876710169</v>
      </c>
      <c r="T646" s="304">
        <f t="shared" si="744"/>
        <v>0.33225234330517855</v>
      </c>
      <c r="U646" s="304">
        <f t="shared" si="744"/>
        <v>0.38342531047660994</v>
      </c>
      <c r="V646" s="304">
        <f t="shared" si="744"/>
        <v>0.84693272912126094</v>
      </c>
      <c r="W646" s="304">
        <f t="shared" si="744"/>
        <v>0</v>
      </c>
      <c r="X646" s="304" t="str">
        <f t="shared" si="744"/>
        <v>-</v>
      </c>
      <c r="Y646" s="304">
        <f t="shared" si="744"/>
        <v>0.52962608660662469</v>
      </c>
      <c r="Z646" s="304">
        <f t="shared" si="744"/>
        <v>0.28486331241357299</v>
      </c>
      <c r="AA646" s="304">
        <f t="shared" si="744"/>
        <v>0.87018773258283777</v>
      </c>
      <c r="AB646" s="304">
        <f t="shared" si="744"/>
        <v>0.49266476899496392</v>
      </c>
      <c r="AC646" s="304">
        <f t="shared" si="744"/>
        <v>0.60473860212817221</v>
      </c>
      <c r="AD646" s="304">
        <f t="shared" si="744"/>
        <v>0.46777141200930905</v>
      </c>
      <c r="AE646" s="304">
        <f t="shared" si="744"/>
        <v>0.58294745636204148</v>
      </c>
      <c r="AF646" s="304">
        <f t="shared" si="744"/>
        <v>0.62352941176470578</v>
      </c>
      <c r="AG646" s="304">
        <f t="shared" si="744"/>
        <v>0.39870885615566465</v>
      </c>
      <c r="AH646" s="304" t="str">
        <f t="shared" si="744"/>
        <v>-</v>
      </c>
      <c r="AI646" s="304">
        <f t="shared" si="744"/>
        <v>1</v>
      </c>
      <c r="AJ646" s="304">
        <f t="shared" si="744"/>
        <v>0.64798807323194196</v>
      </c>
      <c r="AK646" s="304">
        <f t="shared" si="744"/>
        <v>0.24107444151987556</v>
      </c>
      <c r="AL646" s="304">
        <f t="shared" si="744"/>
        <v>0.23334168336673367</v>
      </c>
      <c r="AM646" s="304">
        <f t="shared" si="744"/>
        <v>0.62500000000000011</v>
      </c>
      <c r="AN646" s="304">
        <f t="shared" si="744"/>
        <v>0.44679182319558786</v>
      </c>
      <c r="AO646" s="304">
        <f t="shared" si="744"/>
        <v>0.26563243577999562</v>
      </c>
      <c r="AP646" s="304">
        <f t="shared" si="744"/>
        <v>0.53290781961639644</v>
      </c>
      <c r="AQ646" s="304">
        <f t="shared" si="744"/>
        <v>0.89859691367688055</v>
      </c>
      <c r="AR646" s="304">
        <f t="shared" si="744"/>
        <v>3.571428571428651E-2</v>
      </c>
      <c r="AS646" s="304">
        <f t="shared" si="744"/>
        <v>0.75395454638474124</v>
      </c>
      <c r="AT646" s="304">
        <f t="shared" si="744"/>
        <v>0.44879552626357433</v>
      </c>
    </row>
    <row r="647" spans="1:46" ht="15" thickBot="1">
      <c r="A647" s="329" t="str">
        <f t="shared" ref="A647:B647" si="745">A429</f>
        <v>Šmartno pri Litiji</v>
      </c>
      <c r="B647" s="330">
        <f t="shared" si="745"/>
        <v>194</v>
      </c>
      <c r="C647" s="303">
        <f>IFERROR(IF('Data &amp; Normalization'!C429="-","-",IF(C$9=1,IF('Data &amp; Normalization'!C429&lt;C$10,0,IF('Data &amp; Normalization'!C429&gt;C$11,1,('Data &amp; Normalization'!C429-C$10)/(C$11-C$10))),IF('Data &amp; Normalization'!C429&lt;C$10,1,IF('Data &amp; Normalization'!C429&gt;C$11,0,IFERROR(1-('Data &amp; Normalization'!C429-C$10)/(C$11-C$10),"-"))))),"-")</f>
        <v>0.51120520960681448</v>
      </c>
      <c r="D647" s="304">
        <f t="shared" ref="D647:AT647" si="746">IFERROR(IF(D429="-","-",IF(D$9=1,IF(D429&lt;D$10,0,IF(D429&gt;D$11,1,(D429-D$10)/(D$11-D$10))),IF(D429&lt;D$10,1,IF(D429&gt;D$11,0,IFERROR(1-(D429-D$10)/(D$11-D$10),"-"))))),"-")</f>
        <v>0.52105954244735109</v>
      </c>
      <c r="E647" s="304">
        <f t="shared" si="746"/>
        <v>1</v>
      </c>
      <c r="F647" s="304">
        <f t="shared" si="746"/>
        <v>0.68859203130166269</v>
      </c>
      <c r="G647" s="304">
        <f t="shared" si="746"/>
        <v>0.33449833257953965</v>
      </c>
      <c r="H647" s="304">
        <f t="shared" si="746"/>
        <v>0.5</v>
      </c>
      <c r="I647" s="304">
        <f t="shared" si="746"/>
        <v>0.30131805462946099</v>
      </c>
      <c r="J647" s="304">
        <f t="shared" si="746"/>
        <v>0.75982950002030891</v>
      </c>
      <c r="K647" s="304">
        <f t="shared" si="746"/>
        <v>4.9290766333074408E-2</v>
      </c>
      <c r="L647" s="304">
        <f t="shared" si="746"/>
        <v>0.3867496243544567</v>
      </c>
      <c r="M647" s="304">
        <f t="shared" si="746"/>
        <v>0.42093689414320429</v>
      </c>
      <c r="N647" s="304">
        <f t="shared" si="746"/>
        <v>0.41569545232719257</v>
      </c>
      <c r="O647" s="304">
        <f t="shared" si="746"/>
        <v>9.658894384839839E-2</v>
      </c>
      <c r="P647" s="304">
        <f t="shared" si="746"/>
        <v>0.33778530129311851</v>
      </c>
      <c r="Q647" s="304" t="str">
        <f t="shared" si="746"/>
        <v>-</v>
      </c>
      <c r="R647" s="304" t="str">
        <f t="shared" si="746"/>
        <v>-</v>
      </c>
      <c r="S647" s="304">
        <f t="shared" si="746"/>
        <v>0.10930433753978679</v>
      </c>
      <c r="T647" s="304">
        <f t="shared" si="746"/>
        <v>0.4123113939239848</v>
      </c>
      <c r="U647" s="304">
        <f t="shared" si="746"/>
        <v>0.71092958737980327</v>
      </c>
      <c r="V647" s="304">
        <f t="shared" si="746"/>
        <v>0.67783038628442938</v>
      </c>
      <c r="W647" s="304">
        <f t="shared" si="746"/>
        <v>2.3258016742364118E-2</v>
      </c>
      <c r="X647" s="304" t="str">
        <f t="shared" si="746"/>
        <v>-</v>
      </c>
      <c r="Y647" s="304">
        <f t="shared" si="746"/>
        <v>0.63796575390800236</v>
      </c>
      <c r="Z647" s="304">
        <f t="shared" si="746"/>
        <v>0.34514058788072188</v>
      </c>
      <c r="AA647" s="304">
        <f t="shared" si="746"/>
        <v>0.69780188350253369</v>
      </c>
      <c r="AB647" s="304">
        <f t="shared" si="746"/>
        <v>0.55287935187212622</v>
      </c>
      <c r="AC647" s="304">
        <f t="shared" si="746"/>
        <v>0.48164499138347344</v>
      </c>
      <c r="AD647" s="304">
        <f t="shared" si="746"/>
        <v>0.81079464572850612</v>
      </c>
      <c r="AE647" s="304">
        <f t="shared" si="746"/>
        <v>0.46429538538986748</v>
      </c>
      <c r="AF647" s="304">
        <f t="shared" si="746"/>
        <v>0.92941176470588216</v>
      </c>
      <c r="AG647" s="304">
        <f t="shared" si="746"/>
        <v>0.81861991436459502</v>
      </c>
      <c r="AH647" s="304" t="str">
        <f t="shared" si="746"/>
        <v>-</v>
      </c>
      <c r="AI647" s="304">
        <f t="shared" si="746"/>
        <v>1</v>
      </c>
      <c r="AJ647" s="304">
        <f t="shared" si="746"/>
        <v>0.32754370794075394</v>
      </c>
      <c r="AK647" s="304">
        <f t="shared" si="746"/>
        <v>0.61345076601201298</v>
      </c>
      <c r="AL647" s="304">
        <f t="shared" si="746"/>
        <v>0.81575651302605212</v>
      </c>
      <c r="AM647" s="304">
        <f t="shared" si="746"/>
        <v>0.87500000000000044</v>
      </c>
      <c r="AN647" s="304">
        <f t="shared" si="746"/>
        <v>0.68558168811445963</v>
      </c>
      <c r="AO647" s="304">
        <f t="shared" si="746"/>
        <v>1</v>
      </c>
      <c r="AP647" s="304">
        <f t="shared" si="746"/>
        <v>0.6987298736288412</v>
      </c>
      <c r="AQ647" s="304">
        <f t="shared" si="746"/>
        <v>0.80664551383125138</v>
      </c>
      <c r="AR647" s="304">
        <f t="shared" si="746"/>
        <v>0.42857142857142855</v>
      </c>
      <c r="AS647" s="304">
        <f t="shared" si="746"/>
        <v>0.50730541007321639</v>
      </c>
      <c r="AT647" s="304">
        <f t="shared" si="746"/>
        <v>0.78155994568049458</v>
      </c>
    </row>
    <row r="648" spans="1:46" ht="15" thickBot="1">
      <c r="A648" s="329" t="str">
        <f t="shared" ref="A648:B648" si="747">A430</f>
        <v>Šoštanj</v>
      </c>
      <c r="B648" s="330">
        <f t="shared" si="747"/>
        <v>126</v>
      </c>
      <c r="C648" s="303">
        <f>IFERROR(IF('Data &amp; Normalization'!C430="-","-",IF(C$9=1,IF('Data &amp; Normalization'!C430&lt;C$10,0,IF('Data &amp; Normalization'!C430&gt;C$11,1,('Data &amp; Normalization'!C430-C$10)/(C$11-C$10))),IF('Data &amp; Normalization'!C430&lt;C$10,1,IF('Data &amp; Normalization'!C430&gt;C$11,0,IFERROR(1-('Data &amp; Normalization'!C430-C$10)/(C$11-C$10),"-"))))),"-")</f>
        <v>0.9733944936389699</v>
      </c>
      <c r="D648" s="304">
        <f t="shared" ref="D648:AT648" si="748">IFERROR(IF(D430="-","-",IF(D$9=1,IF(D430&lt;D$10,0,IF(D430&gt;D$11,1,(D430-D$10)/(D$11-D$10))),IF(D430&lt;D$10,1,IF(D430&gt;D$11,0,IFERROR(1-(D430-D$10)/(D$11-D$10),"-"))))),"-")</f>
        <v>0.53621029240947438</v>
      </c>
      <c r="E648" s="304">
        <f t="shared" si="748"/>
        <v>0.52215849843587059</v>
      </c>
      <c r="F648" s="304">
        <f t="shared" si="748"/>
        <v>0.10295828752975823</v>
      </c>
      <c r="G648" s="304">
        <f t="shared" si="748"/>
        <v>0.6164691587803337</v>
      </c>
      <c r="H648" s="304">
        <f t="shared" si="748"/>
        <v>0.5</v>
      </c>
      <c r="I648" s="304">
        <f t="shared" si="748"/>
        <v>0.69190174022694617</v>
      </c>
      <c r="J648" s="304">
        <f t="shared" si="748"/>
        <v>0.87608314423648426</v>
      </c>
      <c r="K648" s="304">
        <f t="shared" si="748"/>
        <v>0.12204844636734226</v>
      </c>
      <c r="L648" s="304">
        <f t="shared" si="748"/>
        <v>1</v>
      </c>
      <c r="M648" s="304">
        <f t="shared" si="748"/>
        <v>0.47516578918334096</v>
      </c>
      <c r="N648" s="304">
        <f t="shared" si="748"/>
        <v>0.52606614283315412</v>
      </c>
      <c r="O648" s="304">
        <f t="shared" si="748"/>
        <v>0.28961402035299194</v>
      </c>
      <c r="P648" s="304">
        <f t="shared" si="748"/>
        <v>0.5381033896186691</v>
      </c>
      <c r="Q648" s="304" t="str">
        <f t="shared" si="748"/>
        <v>-</v>
      </c>
      <c r="R648" s="304" t="str">
        <f t="shared" si="748"/>
        <v>-</v>
      </c>
      <c r="S648" s="304">
        <f t="shared" si="748"/>
        <v>0.3521889616551</v>
      </c>
      <c r="T648" s="304">
        <f t="shared" si="748"/>
        <v>0.33225234330517855</v>
      </c>
      <c r="U648" s="304">
        <f t="shared" si="748"/>
        <v>0.68176887674479036</v>
      </c>
      <c r="V648" s="304">
        <f t="shared" si="748"/>
        <v>0.72895281409238943</v>
      </c>
      <c r="W648" s="304">
        <f t="shared" si="748"/>
        <v>5.2886789557275091E-2</v>
      </c>
      <c r="X648" s="304" t="str">
        <f t="shared" si="748"/>
        <v>-</v>
      </c>
      <c r="Y648" s="304">
        <f t="shared" si="748"/>
        <v>0.54630772630868452</v>
      </c>
      <c r="Z648" s="304">
        <f t="shared" si="748"/>
        <v>0.10757720809842919</v>
      </c>
      <c r="AA648" s="304">
        <f t="shared" si="748"/>
        <v>0.9040304418452203</v>
      </c>
      <c r="AB648" s="304">
        <f t="shared" si="748"/>
        <v>0.29559886139697844</v>
      </c>
      <c r="AC648" s="304">
        <f t="shared" si="748"/>
        <v>0.56756518162962499</v>
      </c>
      <c r="AD648" s="304">
        <f t="shared" si="748"/>
        <v>0.48006251021723323</v>
      </c>
      <c r="AE648" s="304">
        <f t="shared" si="748"/>
        <v>0.38691077675197544</v>
      </c>
      <c r="AF648" s="304">
        <f t="shared" si="748"/>
        <v>0.62352941176470578</v>
      </c>
      <c r="AG648" s="304">
        <f t="shared" si="748"/>
        <v>0.28959810874704484</v>
      </c>
      <c r="AH648" s="304" t="str">
        <f t="shared" si="748"/>
        <v>-</v>
      </c>
      <c r="AI648" s="304">
        <f t="shared" si="748"/>
        <v>0.75935262882490395</v>
      </c>
      <c r="AJ648" s="304">
        <f t="shared" si="748"/>
        <v>0.5287771758568941</v>
      </c>
      <c r="AK648" s="304">
        <f t="shared" si="748"/>
        <v>0.64061550921239097</v>
      </c>
      <c r="AL648" s="304">
        <f t="shared" si="748"/>
        <v>0.56995240480961917</v>
      </c>
      <c r="AM648" s="304">
        <f t="shared" si="748"/>
        <v>0.62500000000000011</v>
      </c>
      <c r="AN648" s="304">
        <f t="shared" si="748"/>
        <v>0.49175225801294847</v>
      </c>
      <c r="AO648" s="304">
        <f t="shared" si="748"/>
        <v>0.26563243577999562</v>
      </c>
      <c r="AP648" s="304">
        <f t="shared" si="748"/>
        <v>0.49666431458079452</v>
      </c>
      <c r="AQ648" s="304">
        <f t="shared" si="748"/>
        <v>0.739822791397027</v>
      </c>
      <c r="AR648" s="304">
        <f t="shared" si="748"/>
        <v>3.571428571428651E-2</v>
      </c>
      <c r="AS648" s="304">
        <f t="shared" si="748"/>
        <v>0.53430173286680704</v>
      </c>
      <c r="AT648" s="304">
        <f t="shared" si="748"/>
        <v>0.74414128241264588</v>
      </c>
    </row>
    <row r="649" spans="1:46" ht="15" thickBot="1">
      <c r="A649" s="329" t="str">
        <f t="shared" ref="A649:B649" si="749">A431</f>
        <v>Štore</v>
      </c>
      <c r="B649" s="330">
        <f t="shared" si="749"/>
        <v>127</v>
      </c>
      <c r="C649" s="303">
        <f>IFERROR(IF('Data &amp; Normalization'!C431="-","-",IF(C$9=1,IF('Data &amp; Normalization'!C431&lt;C$10,0,IF('Data &amp; Normalization'!C431&gt;C$11,1,('Data &amp; Normalization'!C431-C$10)/(C$11-C$10))),IF('Data &amp; Normalization'!C431&lt;C$10,1,IF('Data &amp; Normalization'!C431&gt;C$11,0,IFERROR(1-('Data &amp; Normalization'!C431-C$10)/(C$11-C$10),"-"))))),"-")</f>
        <v>0.76503088063865232</v>
      </c>
      <c r="D649" s="304">
        <f t="shared" ref="D649:AT649" si="750">IFERROR(IF(D431="-","-",IF(D$9=1,IF(D431&lt;D$10,0,IF(D431&gt;D$11,1,(D431-D$10)/(D$11-D$10))),IF(D431&lt;D$10,1,IF(D431&gt;D$11,0,IFERROR(1-(D431-D$10)/(D$11-D$10),"-"))))),"-")</f>
        <v>8.6738043533154618E-2</v>
      </c>
      <c r="E649" s="304">
        <f t="shared" si="750"/>
        <v>0.52215849843587059</v>
      </c>
      <c r="F649" s="304">
        <f t="shared" si="750"/>
        <v>0.64400233849854582</v>
      </c>
      <c r="G649" s="304">
        <f t="shared" si="750"/>
        <v>0.65039517527943558</v>
      </c>
      <c r="H649" s="304">
        <f t="shared" si="750"/>
        <v>0.79248125036057804</v>
      </c>
      <c r="I649" s="304">
        <f t="shared" si="750"/>
        <v>0.74537842930309206</v>
      </c>
      <c r="J649" s="304">
        <f t="shared" si="750"/>
        <v>0.87549123922183736</v>
      </c>
      <c r="K649" s="304">
        <f t="shared" si="750"/>
        <v>0.41943265405670183</v>
      </c>
      <c r="L649" s="304">
        <f t="shared" si="750"/>
        <v>1</v>
      </c>
      <c r="M649" s="304">
        <f t="shared" si="750"/>
        <v>0.35000979837855251</v>
      </c>
      <c r="N649" s="304">
        <f t="shared" si="750"/>
        <v>0.77724927617584438</v>
      </c>
      <c r="O649" s="304">
        <f t="shared" si="750"/>
        <v>5.5562403743948476E-2</v>
      </c>
      <c r="P649" s="304">
        <f t="shared" si="750"/>
        <v>0.52867915136235988</v>
      </c>
      <c r="Q649" s="304" t="str">
        <f t="shared" si="750"/>
        <v>-</v>
      </c>
      <c r="R649" s="304" t="str">
        <f t="shared" si="750"/>
        <v>-</v>
      </c>
      <c r="S649" s="304">
        <f t="shared" si="750"/>
        <v>6.722837806069272E-2</v>
      </c>
      <c r="T649" s="304">
        <f t="shared" si="750"/>
        <v>0.40720670374174428</v>
      </c>
      <c r="U649" s="304">
        <f t="shared" si="750"/>
        <v>0.54852411081647279</v>
      </c>
      <c r="V649" s="304">
        <f t="shared" si="750"/>
        <v>0.68739676750267797</v>
      </c>
      <c r="W649" s="304">
        <f t="shared" si="750"/>
        <v>1.7742199985732513E-3</v>
      </c>
      <c r="X649" s="304" t="str">
        <f t="shared" si="750"/>
        <v>-</v>
      </c>
      <c r="Y649" s="304">
        <f t="shared" si="750"/>
        <v>0.45109094890626056</v>
      </c>
      <c r="Z649" s="304">
        <f t="shared" si="750"/>
        <v>0.51888097010956258</v>
      </c>
      <c r="AA649" s="304">
        <f t="shared" si="750"/>
        <v>0.87863511031691188</v>
      </c>
      <c r="AB649" s="304">
        <f t="shared" si="750"/>
        <v>0.26822859645281372</v>
      </c>
      <c r="AC649" s="304">
        <f t="shared" si="750"/>
        <v>0.45479867977781074</v>
      </c>
      <c r="AD649" s="304">
        <f t="shared" si="750"/>
        <v>0.45201478953240948</v>
      </c>
      <c r="AE649" s="304">
        <f t="shared" si="750"/>
        <v>0.28047476813360617</v>
      </c>
      <c r="AF649" s="304">
        <f t="shared" si="750"/>
        <v>0.62352941176470578</v>
      </c>
      <c r="AG649" s="304">
        <f t="shared" si="750"/>
        <v>0.24496189389806411</v>
      </c>
      <c r="AH649" s="304" t="str">
        <f t="shared" si="750"/>
        <v>-</v>
      </c>
      <c r="AI649" s="304">
        <f t="shared" si="750"/>
        <v>1</v>
      </c>
      <c r="AJ649" s="304">
        <f t="shared" si="750"/>
        <v>0.34661823738999287</v>
      </c>
      <c r="AK649" s="304">
        <f t="shared" si="750"/>
        <v>0.48319497874063555</v>
      </c>
      <c r="AL649" s="304">
        <f t="shared" si="750"/>
        <v>0.45722695390781543</v>
      </c>
      <c r="AM649" s="304">
        <f t="shared" si="750"/>
        <v>0.62500000000000011</v>
      </c>
      <c r="AN649" s="304">
        <f t="shared" si="750"/>
        <v>0.49175225801294847</v>
      </c>
      <c r="AO649" s="304">
        <f t="shared" si="750"/>
        <v>0.26563243577999562</v>
      </c>
      <c r="AP649" s="304">
        <f t="shared" si="750"/>
        <v>0.23846943357495684</v>
      </c>
      <c r="AQ649" s="304">
        <f t="shared" si="750"/>
        <v>0.18970500114009756</v>
      </c>
      <c r="AR649" s="304">
        <f t="shared" si="750"/>
        <v>3.571428571428651E-2</v>
      </c>
      <c r="AS649" s="304">
        <f t="shared" si="750"/>
        <v>0.32350066920923337</v>
      </c>
      <c r="AT649" s="304">
        <f t="shared" si="750"/>
        <v>0.61791277729975969</v>
      </c>
    </row>
    <row r="650" spans="1:46" ht="15" thickBot="1">
      <c r="A650" s="329" t="str">
        <f t="shared" ref="A650:B650" si="751">A432</f>
        <v>Tabor</v>
      </c>
      <c r="B650" s="330">
        <f t="shared" si="751"/>
        <v>184</v>
      </c>
      <c r="C650" s="303">
        <f>IFERROR(IF('Data &amp; Normalization'!C432="-","-",IF(C$9=1,IF('Data &amp; Normalization'!C432&lt;C$10,0,IF('Data &amp; Normalization'!C432&gt;C$11,1,('Data &amp; Normalization'!C432-C$10)/(C$11-C$10))),IF('Data &amp; Normalization'!C432&lt;C$10,1,IF('Data &amp; Normalization'!C432&gt;C$11,0,IFERROR(1-('Data &amp; Normalization'!C432-C$10)/(C$11-C$10),"-"))))),"-")</f>
        <v>0.56955583309749802</v>
      </c>
      <c r="D650" s="304">
        <f t="shared" ref="D650:AT650" si="752">IFERROR(IF(D432="-","-",IF(D$9=1,IF(D432&lt;D$10,0,IF(D432&gt;D$11,1,(D432-D$10)/(D$11-D$10))),IF(D432&lt;D$10,1,IF(D432&gt;D$11,0,IFERROR(1-(D432-D$10)/(D$11-D$10),"-"))))),"-")</f>
        <v>0.62206454219483853</v>
      </c>
      <c r="E650" s="304">
        <f t="shared" si="752"/>
        <v>0.52215849843587059</v>
      </c>
      <c r="F650" s="304">
        <f t="shared" si="752"/>
        <v>0.65248358701966025</v>
      </c>
      <c r="G650" s="304">
        <f t="shared" si="752"/>
        <v>0.10473488042025367</v>
      </c>
      <c r="H650" s="304">
        <f t="shared" si="752"/>
        <v>0</v>
      </c>
      <c r="I650" s="304">
        <f t="shared" si="752"/>
        <v>0.37341682158633027</v>
      </c>
      <c r="J650" s="304">
        <f t="shared" si="752"/>
        <v>0.86823315934534939</v>
      </c>
      <c r="K650" s="304">
        <f t="shared" si="752"/>
        <v>0.63463142598904332</v>
      </c>
      <c r="L650" s="304">
        <f t="shared" si="752"/>
        <v>1</v>
      </c>
      <c r="M650" s="304">
        <f t="shared" si="752"/>
        <v>6.8201966823970761E-3</v>
      </c>
      <c r="N650" s="304">
        <f t="shared" si="752"/>
        <v>0</v>
      </c>
      <c r="O650" s="304">
        <f t="shared" si="752"/>
        <v>0.12941833705948333</v>
      </c>
      <c r="P650" s="304">
        <f t="shared" si="752"/>
        <v>0.67261505822918288</v>
      </c>
      <c r="Q650" s="304" t="str">
        <f t="shared" si="752"/>
        <v>-</v>
      </c>
      <c r="R650" s="304" t="str">
        <f t="shared" si="752"/>
        <v>-</v>
      </c>
      <c r="S650" s="304">
        <f t="shared" si="752"/>
        <v>0.37087047378629284</v>
      </c>
      <c r="T650" s="304">
        <f t="shared" si="752"/>
        <v>0.3080195665779038</v>
      </c>
      <c r="U650" s="304">
        <f t="shared" si="752"/>
        <v>0.64885325263380378</v>
      </c>
      <c r="V650" s="304">
        <f t="shared" si="752"/>
        <v>0.6842865656956918</v>
      </c>
      <c r="W650" s="304">
        <f t="shared" si="752"/>
        <v>8.6626419046393066E-2</v>
      </c>
      <c r="X650" s="304" t="str">
        <f t="shared" si="752"/>
        <v>-</v>
      </c>
      <c r="Y650" s="304">
        <f t="shared" si="752"/>
        <v>0.32095393906085756</v>
      </c>
      <c r="Z650" s="304">
        <f t="shared" si="752"/>
        <v>0.70680424068361503</v>
      </c>
      <c r="AA650" s="304">
        <f t="shared" si="752"/>
        <v>0.44606447036890406</v>
      </c>
      <c r="AB650" s="304">
        <f t="shared" si="752"/>
        <v>0.38865776220713821</v>
      </c>
      <c r="AC650" s="304">
        <f t="shared" si="752"/>
        <v>0.51984043326197793</v>
      </c>
      <c r="AD650" s="304">
        <f t="shared" si="752"/>
        <v>0.64312432188163116</v>
      </c>
      <c r="AE650" s="304">
        <f t="shared" si="752"/>
        <v>0.76142030059448274</v>
      </c>
      <c r="AF650" s="304">
        <f t="shared" si="752"/>
        <v>0.62352941176470578</v>
      </c>
      <c r="AG650" s="304">
        <f t="shared" si="752"/>
        <v>0.56402817041114917</v>
      </c>
      <c r="AH650" s="304" t="str">
        <f t="shared" si="752"/>
        <v>-</v>
      </c>
      <c r="AI650" s="304">
        <f t="shared" si="752"/>
        <v>0.66386609521449458</v>
      </c>
      <c r="AJ650" s="304">
        <f t="shared" si="752"/>
        <v>0.4672027244112576</v>
      </c>
      <c r="AK650" s="304">
        <f t="shared" si="752"/>
        <v>0.57312546399406061</v>
      </c>
      <c r="AL650" s="304">
        <f t="shared" si="752"/>
        <v>0.4540956913827654</v>
      </c>
      <c r="AM650" s="304">
        <f t="shared" si="752"/>
        <v>0.62500000000000011</v>
      </c>
      <c r="AN650" s="304">
        <f t="shared" si="752"/>
        <v>0.3458806250499562</v>
      </c>
      <c r="AO650" s="304">
        <f t="shared" si="752"/>
        <v>0.26563243577999562</v>
      </c>
      <c r="AP650" s="304">
        <f t="shared" si="752"/>
        <v>0.46010007056257651</v>
      </c>
      <c r="AQ650" s="304">
        <f t="shared" si="752"/>
        <v>0.88934815600169803</v>
      </c>
      <c r="AR650" s="304">
        <f t="shared" si="752"/>
        <v>3.571428571428651E-2</v>
      </c>
      <c r="AS650" s="304">
        <f t="shared" si="752"/>
        <v>0.3967809544743236</v>
      </c>
      <c r="AT650" s="304">
        <f t="shared" si="752"/>
        <v>0.72320232315159805</v>
      </c>
    </row>
    <row r="651" spans="1:46" ht="15" thickBot="1">
      <c r="A651" s="329" t="str">
        <f t="shared" ref="A651:B651" si="753">A433</f>
        <v>Tišina</v>
      </c>
      <c r="B651" s="330">
        <f t="shared" si="753"/>
        <v>10</v>
      </c>
      <c r="C651" s="303">
        <f>IFERROR(IF('Data &amp; Normalization'!C433="-","-",IF(C$9=1,IF('Data &amp; Normalization'!C433&lt;C$10,0,IF('Data &amp; Normalization'!C433&gt;C$11,1,('Data &amp; Normalization'!C433-C$10)/(C$11-C$10))),IF('Data &amp; Normalization'!C433&lt;C$10,1,IF('Data &amp; Normalization'!C433&gt;C$11,0,IFERROR(1-('Data &amp; Normalization'!C433-C$10)/(C$11-C$10),"-"))))),"-")</f>
        <v>0.97865535345564325</v>
      </c>
      <c r="D651" s="304">
        <f t="shared" ref="D651:AT651" si="754">IFERROR(IF(D433="-","-",IF(D$9=1,IF(D433&lt;D$10,0,IF(D433&gt;D$11,1,(D433-D$10)/(D$11-D$10))),IF(D433&lt;D$10,1,IF(D433&gt;D$11,0,IFERROR(1-(D433-D$10)/(D$11-D$10),"-"))))),"-")</f>
        <v>0.75589616686025951</v>
      </c>
      <c r="E651" s="304">
        <f t="shared" si="754"/>
        <v>0.59306569343065696</v>
      </c>
      <c r="F651" s="304">
        <f t="shared" si="754"/>
        <v>0.67176488837468207</v>
      </c>
      <c r="G651" s="304">
        <f t="shared" si="754"/>
        <v>1</v>
      </c>
      <c r="H651" s="304">
        <f t="shared" si="754"/>
        <v>0.5</v>
      </c>
      <c r="I651" s="304">
        <f t="shared" si="754"/>
        <v>0.95858499539975883</v>
      </c>
      <c r="J651" s="304">
        <f t="shared" si="754"/>
        <v>1</v>
      </c>
      <c r="K651" s="304">
        <f t="shared" si="754"/>
        <v>0.91070070769653289</v>
      </c>
      <c r="L651" s="304">
        <f t="shared" si="754"/>
        <v>1</v>
      </c>
      <c r="M651" s="304">
        <f t="shared" si="754"/>
        <v>0.10463004364049475</v>
      </c>
      <c r="N651" s="304">
        <f t="shared" si="754"/>
        <v>7.7369390262840967E-2</v>
      </c>
      <c r="O651" s="304">
        <f t="shared" si="754"/>
        <v>6.1397374170242547E-2</v>
      </c>
      <c r="P651" s="304">
        <f t="shared" si="754"/>
        <v>0.86745944164590183</v>
      </c>
      <c r="Q651" s="304" t="str">
        <f t="shared" si="754"/>
        <v>-</v>
      </c>
      <c r="R651" s="304" t="str">
        <f t="shared" si="754"/>
        <v>-</v>
      </c>
      <c r="S651" s="304">
        <f t="shared" si="754"/>
        <v>7.7490442822601993E-2</v>
      </c>
      <c r="T651" s="304">
        <f t="shared" si="754"/>
        <v>0.57447914414885248</v>
      </c>
      <c r="U651" s="304">
        <f t="shared" si="754"/>
        <v>0</v>
      </c>
      <c r="V651" s="304">
        <f t="shared" si="754"/>
        <v>0.74165514456164838</v>
      </c>
      <c r="W651" s="304">
        <f t="shared" si="754"/>
        <v>0.16633789932575038</v>
      </c>
      <c r="X651" s="304" t="str">
        <f t="shared" si="754"/>
        <v>-</v>
      </c>
      <c r="Y651" s="304">
        <f t="shared" si="754"/>
        <v>0.3527400452567826</v>
      </c>
      <c r="Z651" s="304">
        <f t="shared" si="754"/>
        <v>0.17849164982448651</v>
      </c>
      <c r="AA651" s="304">
        <f t="shared" si="754"/>
        <v>0.87043060756139501</v>
      </c>
      <c r="AB651" s="304">
        <f t="shared" si="754"/>
        <v>0.59119772279395666</v>
      </c>
      <c r="AC651" s="304">
        <f t="shared" si="754"/>
        <v>0.20680727768910132</v>
      </c>
      <c r="AD651" s="304">
        <f t="shared" si="754"/>
        <v>7.9562067111513257E-2</v>
      </c>
      <c r="AE651" s="304">
        <f t="shared" si="754"/>
        <v>0.20999962130306854</v>
      </c>
      <c r="AF651" s="304">
        <f t="shared" si="754"/>
        <v>0.30588235294117638</v>
      </c>
      <c r="AG651" s="304">
        <f t="shared" si="754"/>
        <v>0.58469308469308467</v>
      </c>
      <c r="AH651" s="304" t="str">
        <f t="shared" si="754"/>
        <v>-</v>
      </c>
      <c r="AI651" s="304">
        <f t="shared" si="754"/>
        <v>0.99969698147769848</v>
      </c>
      <c r="AJ651" s="304">
        <f t="shared" si="754"/>
        <v>0.66966435696628102</v>
      </c>
      <c r="AK651" s="304">
        <f t="shared" si="754"/>
        <v>0.57194438820273996</v>
      </c>
      <c r="AL651" s="304">
        <f t="shared" si="754"/>
        <v>0.28187625250501003</v>
      </c>
      <c r="AM651" s="304">
        <f t="shared" si="754"/>
        <v>0.12500000000000069</v>
      </c>
      <c r="AN651" s="304">
        <f t="shared" si="754"/>
        <v>0.31440832067780355</v>
      </c>
      <c r="AO651" s="304">
        <f t="shared" si="754"/>
        <v>0.16136073875256918</v>
      </c>
      <c r="AP651" s="304">
        <f t="shared" si="754"/>
        <v>0.76480210404772642</v>
      </c>
      <c r="AQ651" s="304">
        <f t="shared" si="754"/>
        <v>0.62886189062236231</v>
      </c>
      <c r="AR651" s="304">
        <f t="shared" si="754"/>
        <v>0.53571428571428648</v>
      </c>
      <c r="AS651" s="304">
        <f t="shared" si="754"/>
        <v>0.32855227035784318</v>
      </c>
      <c r="AT651" s="304">
        <f t="shared" si="754"/>
        <v>0</v>
      </c>
    </row>
    <row r="652" spans="1:46" ht="15" thickBot="1">
      <c r="A652" s="329" t="str">
        <f t="shared" ref="A652:B652" si="755">A434</f>
        <v>Tolmin</v>
      </c>
      <c r="B652" s="330">
        <f t="shared" si="755"/>
        <v>128</v>
      </c>
      <c r="C652" s="303">
        <f>IFERROR(IF('Data &amp; Normalization'!C434="-","-",IF(C$9=1,IF('Data &amp; Normalization'!C434&lt;C$10,0,IF('Data &amp; Normalization'!C434&gt;C$11,1,('Data &amp; Normalization'!C434-C$10)/(C$11-C$10))),IF('Data &amp; Normalization'!C434&lt;C$10,1,IF('Data &amp; Normalization'!C434&gt;C$11,0,IFERROR(1-('Data &amp; Normalization'!C434-C$10)/(C$11-C$10),"-"))))),"-")</f>
        <v>0.7275149344308528</v>
      </c>
      <c r="D652" s="304">
        <f t="shared" ref="D652:AT652" si="756">IFERROR(IF(D434="-","-",IF(D$9=1,IF(D434&lt;D$10,0,IF(D434&gt;D$11,1,(D434-D$10)/(D$11-D$10))),IF(D434&lt;D$10,1,IF(D434&gt;D$11,0,IFERROR(1-(D434-D$10)/(D$11-D$10),"-"))))),"-")</f>
        <v>0.41500429271248906</v>
      </c>
      <c r="E652" s="304">
        <f t="shared" si="756"/>
        <v>0.88451511991657961</v>
      </c>
      <c r="F652" s="304">
        <f t="shared" si="756"/>
        <v>0.6098674786624686</v>
      </c>
      <c r="G652" s="304">
        <f t="shared" si="756"/>
        <v>0.35798073321709528</v>
      </c>
      <c r="H652" s="304">
        <f t="shared" si="756"/>
        <v>0.79248125036057804</v>
      </c>
      <c r="I652" s="304">
        <f t="shared" si="756"/>
        <v>0.655314403913695</v>
      </c>
      <c r="J652" s="304">
        <f t="shared" si="756"/>
        <v>0.79588325313302133</v>
      </c>
      <c r="K652" s="304">
        <f t="shared" si="756"/>
        <v>0.52703204002287263</v>
      </c>
      <c r="L652" s="304">
        <f t="shared" si="756"/>
        <v>0.78170777886301634</v>
      </c>
      <c r="M652" s="304">
        <f t="shared" si="756"/>
        <v>0.99797573181117893</v>
      </c>
      <c r="N652" s="304">
        <f t="shared" si="756"/>
        <v>0.69253190978317236</v>
      </c>
      <c r="O652" s="304">
        <f t="shared" si="756"/>
        <v>0.46484954002024559</v>
      </c>
      <c r="P652" s="304">
        <f t="shared" si="756"/>
        <v>0.49661398057196959</v>
      </c>
      <c r="Q652" s="304" t="str">
        <f t="shared" si="756"/>
        <v>-</v>
      </c>
      <c r="R652" s="304" t="str">
        <f t="shared" si="756"/>
        <v>-</v>
      </c>
      <c r="S652" s="304">
        <f t="shared" si="756"/>
        <v>8.3665231984152807E-2</v>
      </c>
      <c r="T652" s="304">
        <f t="shared" si="756"/>
        <v>0.77152058987820793</v>
      </c>
      <c r="U652" s="304">
        <f t="shared" si="756"/>
        <v>0.88842983128598985</v>
      </c>
      <c r="V652" s="304">
        <f t="shared" si="756"/>
        <v>0.50966287497825524</v>
      </c>
      <c r="W652" s="304">
        <f t="shared" si="756"/>
        <v>0.47464824931328931</v>
      </c>
      <c r="X652" s="304" t="str">
        <f t="shared" si="756"/>
        <v>-</v>
      </c>
      <c r="Y652" s="304">
        <f t="shared" si="756"/>
        <v>0.66196709490963279</v>
      </c>
      <c r="Z652" s="304">
        <f t="shared" si="756"/>
        <v>1</v>
      </c>
      <c r="AA652" s="304">
        <f t="shared" si="756"/>
        <v>0.59225822107241044</v>
      </c>
      <c r="AB652" s="304">
        <f t="shared" si="756"/>
        <v>0.29012480840814547</v>
      </c>
      <c r="AC652" s="304">
        <f t="shared" si="756"/>
        <v>0.53682371711157406</v>
      </c>
      <c r="AD652" s="304">
        <f t="shared" si="756"/>
        <v>0.65977102120433206</v>
      </c>
      <c r="AE652" s="304">
        <f t="shared" si="756"/>
        <v>0.59263275174068397</v>
      </c>
      <c r="AF652" s="304">
        <f t="shared" si="756"/>
        <v>0.7411764705882351</v>
      </c>
      <c r="AG652" s="304">
        <f t="shared" si="756"/>
        <v>0.70041660467192368</v>
      </c>
      <c r="AH652" s="304" t="str">
        <f t="shared" si="756"/>
        <v>-</v>
      </c>
      <c r="AI652" s="304">
        <f t="shared" si="756"/>
        <v>0.64705534795803188</v>
      </c>
      <c r="AJ652" s="304">
        <f t="shared" si="756"/>
        <v>0.34010364270590832</v>
      </c>
      <c r="AK652" s="304">
        <f t="shared" si="756"/>
        <v>0.61210096510764644</v>
      </c>
      <c r="AL652" s="304">
        <f t="shared" si="756"/>
        <v>0.80479709418837664</v>
      </c>
      <c r="AM652" s="304">
        <f t="shared" si="756"/>
        <v>1</v>
      </c>
      <c r="AN652" s="304">
        <f t="shared" si="756"/>
        <v>0.8254585964351373</v>
      </c>
      <c r="AO652" s="304">
        <f t="shared" si="756"/>
        <v>0.24199749691385825</v>
      </c>
      <c r="AP652" s="304">
        <f t="shared" si="756"/>
        <v>0.34655847071653101</v>
      </c>
      <c r="AQ652" s="304">
        <f t="shared" si="756"/>
        <v>0.66953998208616772</v>
      </c>
      <c r="AR652" s="304">
        <f t="shared" si="756"/>
        <v>0.35714285714285715</v>
      </c>
      <c r="AS652" s="304">
        <f t="shared" si="756"/>
        <v>0.6674291267473067</v>
      </c>
      <c r="AT652" s="304">
        <f t="shared" si="756"/>
        <v>0.86177497938448089</v>
      </c>
    </row>
    <row r="653" spans="1:46" ht="15" thickBot="1">
      <c r="A653" s="329" t="str">
        <f t="shared" ref="A653:B653" si="757">A435</f>
        <v>Trbovlje</v>
      </c>
      <c r="B653" s="330">
        <f t="shared" si="757"/>
        <v>129</v>
      </c>
      <c r="C653" s="303">
        <f>IFERROR(IF('Data &amp; Normalization'!C435="-","-",IF(C$9=1,IF('Data &amp; Normalization'!C435&lt;C$10,0,IF('Data &amp; Normalization'!C435&gt;C$11,1,('Data &amp; Normalization'!C435-C$10)/(C$11-C$10))),IF('Data &amp; Normalization'!C435&lt;C$10,1,IF('Data &amp; Normalization'!C435&gt;C$11,0,IFERROR(1-('Data &amp; Normalization'!C435-C$10)/(C$11-C$10),"-"))))),"-")</f>
        <v>0.9487513618368274</v>
      </c>
      <c r="D653" s="304">
        <f t="shared" ref="D653:AT653" si="758">IFERROR(IF(D435="-","-",IF(D$9=1,IF(D435&lt;D$10,0,IF(D435&gt;D$11,1,(D435-D$10)/(D$11-D$10))),IF(D435&lt;D$10,1,IF(D435&gt;D$11,0,IFERROR(1-(D435-D$10)/(D$11-D$10),"-"))))),"-")</f>
        <v>0</v>
      </c>
      <c r="E653" s="304">
        <f t="shared" si="758"/>
        <v>0.10218978102189785</v>
      </c>
      <c r="F653" s="304">
        <f t="shared" si="758"/>
        <v>0.97072648205588263</v>
      </c>
      <c r="G653" s="304">
        <f t="shared" si="758"/>
        <v>0.88921899019134409</v>
      </c>
      <c r="H653" s="304">
        <f t="shared" si="758"/>
        <v>0.79248125036057804</v>
      </c>
      <c r="I653" s="304">
        <f t="shared" si="758"/>
        <v>0.92557789649090105</v>
      </c>
      <c r="J653" s="304">
        <f t="shared" si="758"/>
        <v>0.95932528618504431</v>
      </c>
      <c r="K653" s="304">
        <f t="shared" si="758"/>
        <v>0.74755954345068165</v>
      </c>
      <c r="L653" s="304">
        <f t="shared" si="758"/>
        <v>0.96506937877147203</v>
      </c>
      <c r="M653" s="304">
        <f t="shared" si="758"/>
        <v>0.68674518686019537</v>
      </c>
      <c r="N653" s="304">
        <f t="shared" si="758"/>
        <v>0.51925068119675177</v>
      </c>
      <c r="O653" s="304">
        <f t="shared" si="758"/>
        <v>0.43348896211407462</v>
      </c>
      <c r="P653" s="304">
        <f t="shared" si="758"/>
        <v>0.87572985490346533</v>
      </c>
      <c r="Q653" s="304" t="str">
        <f t="shared" si="758"/>
        <v>-</v>
      </c>
      <c r="R653" s="304" t="str">
        <f t="shared" si="758"/>
        <v>-</v>
      </c>
      <c r="S653" s="304">
        <f t="shared" si="758"/>
        <v>0.11509773324402191</v>
      </c>
      <c r="T653" s="304">
        <f t="shared" si="758"/>
        <v>0.49736169933315361</v>
      </c>
      <c r="U653" s="304">
        <f t="shared" si="758"/>
        <v>0.69024896010317449</v>
      </c>
      <c r="V653" s="304">
        <f t="shared" si="758"/>
        <v>0.4519894353599363</v>
      </c>
      <c r="W653" s="304">
        <f t="shared" si="758"/>
        <v>0.45614535571527004</v>
      </c>
      <c r="X653" s="304" t="str">
        <f t="shared" si="758"/>
        <v>-</v>
      </c>
      <c r="Y653" s="304">
        <f t="shared" si="758"/>
        <v>0.49300735993943623</v>
      </c>
      <c r="Z653" s="304">
        <f t="shared" si="758"/>
        <v>0.22813175903272698</v>
      </c>
      <c r="AA653" s="304">
        <f t="shared" si="758"/>
        <v>0.87238795388581791</v>
      </c>
      <c r="AB653" s="304">
        <f t="shared" si="758"/>
        <v>0.15874753667615515</v>
      </c>
      <c r="AC653" s="304">
        <f t="shared" si="758"/>
        <v>0.61447387721174473</v>
      </c>
      <c r="AD653" s="304">
        <f t="shared" si="758"/>
        <v>9.2541545888689569E-2</v>
      </c>
      <c r="AE653" s="304">
        <f t="shared" si="758"/>
        <v>0.42241854278477436</v>
      </c>
      <c r="AF653" s="304">
        <f t="shared" si="758"/>
        <v>0.27058823529411757</v>
      </c>
      <c r="AG653" s="304">
        <f t="shared" si="758"/>
        <v>0</v>
      </c>
      <c r="AH653" s="304" t="str">
        <f t="shared" si="758"/>
        <v>-</v>
      </c>
      <c r="AI653" s="304">
        <f t="shared" si="758"/>
        <v>1</v>
      </c>
      <c r="AJ653" s="304">
        <f t="shared" si="758"/>
        <v>0.61318776418199272</v>
      </c>
      <c r="AK653" s="304">
        <f t="shared" si="758"/>
        <v>0.67992846055206846</v>
      </c>
      <c r="AL653" s="304">
        <f t="shared" si="758"/>
        <v>0.25839178356713444</v>
      </c>
      <c r="AM653" s="304">
        <f t="shared" si="758"/>
        <v>0.50000000000000056</v>
      </c>
      <c r="AN653" s="304">
        <f t="shared" si="758"/>
        <v>0.33389117576532656</v>
      </c>
      <c r="AO653" s="304">
        <f t="shared" si="758"/>
        <v>0.22522793347777759</v>
      </c>
      <c r="AP653" s="304">
        <f t="shared" si="758"/>
        <v>0.70161652447238487</v>
      </c>
      <c r="AQ653" s="304">
        <f t="shared" si="758"/>
        <v>0.14818535690974946</v>
      </c>
      <c r="AR653" s="304">
        <f t="shared" si="758"/>
        <v>0</v>
      </c>
      <c r="AS653" s="304">
        <f t="shared" si="758"/>
        <v>0.32598320113631962</v>
      </c>
      <c r="AT653" s="304">
        <f t="shared" si="758"/>
        <v>0.73124487651322512</v>
      </c>
    </row>
    <row r="654" spans="1:46" ht="15" thickBot="1">
      <c r="A654" s="329" t="str">
        <f t="shared" ref="A654:B654" si="759">A436</f>
        <v>Trebnje</v>
      </c>
      <c r="B654" s="330">
        <f t="shared" si="759"/>
        <v>130</v>
      </c>
      <c r="C654" s="303">
        <f>IFERROR(IF('Data &amp; Normalization'!C436="-","-",IF(C$9=1,IF('Data &amp; Normalization'!C436&lt;C$10,0,IF('Data &amp; Normalization'!C436&gt;C$11,1,('Data &amp; Normalization'!C436-C$10)/(C$11-C$10))),IF('Data &amp; Normalization'!C436&lt;C$10,1,IF('Data &amp; Normalization'!C436&gt;C$11,0,IFERROR(1-('Data &amp; Normalization'!C436-C$10)/(C$11-C$10),"-"))))),"-")</f>
        <v>0.6071561715706294</v>
      </c>
      <c r="D654" s="304">
        <f t="shared" ref="D654:AT654" si="760">IFERROR(IF(D436="-","-",IF(D$9=1,IF(D436&lt;D$10,0,IF(D436&gt;D$11,1,(D436-D$10)/(D$11-D$10))),IF(D436&lt;D$10,1,IF(D436&gt;D$11,0,IFERROR(1-(D436-D$10)/(D$11-D$10),"-"))))),"-")</f>
        <v>0.58923791727690522</v>
      </c>
      <c r="E654" s="304">
        <f t="shared" si="760"/>
        <v>0.16058394160583939</v>
      </c>
      <c r="F654" s="304">
        <f t="shared" si="760"/>
        <v>0.77886632924098542</v>
      </c>
      <c r="G654" s="304">
        <f t="shared" si="760"/>
        <v>0.53114673212312324</v>
      </c>
      <c r="H654" s="304">
        <f t="shared" si="760"/>
        <v>0.5</v>
      </c>
      <c r="I654" s="304">
        <f t="shared" si="760"/>
        <v>0.56100124821161135</v>
      </c>
      <c r="J654" s="304">
        <f t="shared" si="760"/>
        <v>0.96825957074746527</v>
      </c>
      <c r="K654" s="304">
        <f t="shared" si="760"/>
        <v>0.78844731011782643</v>
      </c>
      <c r="L654" s="304">
        <f t="shared" si="760"/>
        <v>0.78532997829041296</v>
      </c>
      <c r="M654" s="304">
        <f t="shared" si="760"/>
        <v>0.69998955881122982</v>
      </c>
      <c r="N654" s="304">
        <f t="shared" si="760"/>
        <v>0.64838652217907233</v>
      </c>
      <c r="O654" s="304">
        <f t="shared" si="760"/>
        <v>0.32366191875774181</v>
      </c>
      <c r="P654" s="304">
        <f t="shared" si="760"/>
        <v>0.29560077678493302</v>
      </c>
      <c r="Q654" s="304" t="str">
        <f t="shared" si="760"/>
        <v>-</v>
      </c>
      <c r="R654" s="304" t="str">
        <f t="shared" si="760"/>
        <v>-</v>
      </c>
      <c r="S654" s="304">
        <f t="shared" si="760"/>
        <v>9.4526673223453664E-2</v>
      </c>
      <c r="T654" s="304">
        <f t="shared" si="760"/>
        <v>0.44047740299411559</v>
      </c>
      <c r="U654" s="304">
        <f t="shared" si="760"/>
        <v>0.49072983832405787</v>
      </c>
      <c r="V654" s="304">
        <f t="shared" si="760"/>
        <v>0.55635372612517819</v>
      </c>
      <c r="W654" s="304">
        <f t="shared" si="760"/>
        <v>0.15261093228090516</v>
      </c>
      <c r="X654" s="304" t="str">
        <f t="shared" si="760"/>
        <v>-</v>
      </c>
      <c r="Y654" s="304">
        <f t="shared" si="760"/>
        <v>0.43564273953368615</v>
      </c>
      <c r="Z654" s="304">
        <f t="shared" si="760"/>
        <v>0.43378364003829384</v>
      </c>
      <c r="AA654" s="304">
        <f t="shared" si="760"/>
        <v>0.76527268774325297</v>
      </c>
      <c r="AB654" s="304">
        <f t="shared" si="760"/>
        <v>0.43792423910663469</v>
      </c>
      <c r="AC654" s="304">
        <f t="shared" si="760"/>
        <v>0.79888094916168473</v>
      </c>
      <c r="AD654" s="304">
        <f t="shared" si="760"/>
        <v>0.83879987759191588</v>
      </c>
      <c r="AE654" s="304">
        <f t="shared" si="760"/>
        <v>0.58926583575750435</v>
      </c>
      <c r="AF654" s="304">
        <f t="shared" si="760"/>
        <v>0.94117647058823528</v>
      </c>
      <c r="AG654" s="304">
        <f t="shared" si="760"/>
        <v>0.41689398072376782</v>
      </c>
      <c r="AH654" s="304" t="str">
        <f t="shared" si="760"/>
        <v>-</v>
      </c>
      <c r="AI654" s="304">
        <f t="shared" si="760"/>
        <v>1</v>
      </c>
      <c r="AJ654" s="304">
        <f t="shared" si="760"/>
        <v>0.60179815759788202</v>
      </c>
      <c r="AK654" s="304">
        <f t="shared" si="760"/>
        <v>0.53954916649794138</v>
      </c>
      <c r="AL654" s="304">
        <f t="shared" si="760"/>
        <v>0.71242484969939879</v>
      </c>
      <c r="AM654" s="304">
        <f t="shared" si="760"/>
        <v>1</v>
      </c>
      <c r="AN654" s="304">
        <f t="shared" si="760"/>
        <v>0.60265466389577149</v>
      </c>
      <c r="AO654" s="304">
        <f t="shared" si="760"/>
        <v>8.4964303745202599E-2</v>
      </c>
      <c r="AP654" s="304">
        <f t="shared" si="760"/>
        <v>0.67467444993264514</v>
      </c>
      <c r="AQ654" s="304">
        <f t="shared" si="760"/>
        <v>0.56526897129547327</v>
      </c>
      <c r="AR654" s="304">
        <f t="shared" si="760"/>
        <v>0</v>
      </c>
      <c r="AS654" s="304">
        <f t="shared" si="760"/>
        <v>0.20625601656640513</v>
      </c>
      <c r="AT654" s="304">
        <f t="shared" si="760"/>
        <v>0.56954248718492329</v>
      </c>
    </row>
    <row r="655" spans="1:46" ht="15" thickBot="1">
      <c r="A655" s="329" t="str">
        <f t="shared" ref="A655:B655" si="761">A437</f>
        <v>Trnovska vas</v>
      </c>
      <c r="B655" s="330">
        <f t="shared" si="761"/>
        <v>185</v>
      </c>
      <c r="C655" s="303">
        <f>IFERROR(IF('Data &amp; Normalization'!C437="-","-",IF(C$9=1,IF('Data &amp; Normalization'!C437&lt;C$10,0,IF('Data &amp; Normalization'!C437&gt;C$11,1,('Data &amp; Normalization'!C437-C$10)/(C$11-C$10))),IF('Data &amp; Normalization'!C437&lt;C$10,1,IF('Data &amp; Normalization'!C437&gt;C$11,0,IFERROR(1-('Data &amp; Normalization'!C437-C$10)/(C$11-C$10),"-"))))),"-")</f>
        <v>0.73027111897666797</v>
      </c>
      <c r="D655" s="304">
        <f t="shared" ref="D655:AT655" si="762">IFERROR(IF(D437="-","-",IF(D$9=1,IF(D437&lt;D$10,0,IF(D437&gt;D$11,1,(D437-D$10)/(D$11-D$10))),IF(D437&lt;D$10,1,IF(D437&gt;D$11,0,IFERROR(1-(D437-D$10)/(D$11-D$10),"-"))))),"-")</f>
        <v>0.3544012928639968</v>
      </c>
      <c r="E655" s="304">
        <f t="shared" si="762"/>
        <v>0.86757038581856083</v>
      </c>
      <c r="F655" s="304">
        <f t="shared" si="762"/>
        <v>0.14745628964847676</v>
      </c>
      <c r="G655" s="304">
        <f t="shared" si="762"/>
        <v>0.15837239286379878</v>
      </c>
      <c r="H655" s="304">
        <f t="shared" si="762"/>
        <v>0</v>
      </c>
      <c r="I655" s="304">
        <f t="shared" si="762"/>
        <v>0.57578172599711019</v>
      </c>
      <c r="J655" s="304">
        <f t="shared" si="762"/>
        <v>0.99558407624487322</v>
      </c>
      <c r="K655" s="304">
        <f t="shared" si="762"/>
        <v>0.88948825732034487</v>
      </c>
      <c r="L655" s="304">
        <f t="shared" si="762"/>
        <v>1</v>
      </c>
      <c r="M655" s="304">
        <f t="shared" si="762"/>
        <v>0</v>
      </c>
      <c r="N655" s="304">
        <f t="shared" si="762"/>
        <v>8.121659982695037E-2</v>
      </c>
      <c r="O655" s="304">
        <f t="shared" si="762"/>
        <v>0.3115680468437716</v>
      </c>
      <c r="P655" s="304">
        <f t="shared" si="762"/>
        <v>0.80130731850692738</v>
      </c>
      <c r="Q655" s="304" t="str">
        <f t="shared" si="762"/>
        <v>-</v>
      </c>
      <c r="R655" s="304" t="str">
        <f t="shared" si="762"/>
        <v>-</v>
      </c>
      <c r="S655" s="304">
        <f t="shared" si="762"/>
        <v>0.4557586044529332</v>
      </c>
      <c r="T655" s="304">
        <f t="shared" si="762"/>
        <v>0.42112767764358144</v>
      </c>
      <c r="U655" s="304">
        <f t="shared" si="762"/>
        <v>6.8901767099343217E-2</v>
      </c>
      <c r="V655" s="304">
        <f t="shared" si="762"/>
        <v>0.67440754232504219</v>
      </c>
      <c r="W655" s="304">
        <f t="shared" si="762"/>
        <v>0</v>
      </c>
      <c r="X655" s="304" t="str">
        <f t="shared" si="762"/>
        <v>-</v>
      </c>
      <c r="Y655" s="304">
        <f t="shared" si="762"/>
        <v>0</v>
      </c>
      <c r="Z655" s="304">
        <f t="shared" si="762"/>
        <v>0.45505797255611091</v>
      </c>
      <c r="AA655" s="304">
        <f t="shared" si="762"/>
        <v>1</v>
      </c>
      <c r="AB655" s="304">
        <f t="shared" si="762"/>
        <v>1</v>
      </c>
      <c r="AC655" s="304">
        <f t="shared" si="762"/>
        <v>0.19672524535161481</v>
      </c>
      <c r="AD655" s="304">
        <f t="shared" si="762"/>
        <v>0.72884154933699741</v>
      </c>
      <c r="AE655" s="304">
        <f t="shared" si="762"/>
        <v>0.11245797935243794</v>
      </c>
      <c r="AF655" s="304">
        <f t="shared" si="762"/>
        <v>0.14117647058823524</v>
      </c>
      <c r="AG655" s="304">
        <f t="shared" si="762"/>
        <v>0.69380383210170438</v>
      </c>
      <c r="AH655" s="304" t="str">
        <f t="shared" si="762"/>
        <v>-</v>
      </c>
      <c r="AI655" s="304">
        <f t="shared" si="762"/>
        <v>0.9367318274952352</v>
      </c>
      <c r="AJ655" s="304">
        <f t="shared" si="762"/>
        <v>0.43627315212727386</v>
      </c>
      <c r="AK655" s="304">
        <f t="shared" si="762"/>
        <v>0</v>
      </c>
      <c r="AL655" s="304">
        <f t="shared" si="762"/>
        <v>0.21298847695390755</v>
      </c>
      <c r="AM655" s="304">
        <f t="shared" si="762"/>
        <v>0.62500000000000011</v>
      </c>
      <c r="AN655" s="304">
        <f t="shared" si="762"/>
        <v>0.28143733514507252</v>
      </c>
      <c r="AO655" s="304">
        <f t="shared" si="762"/>
        <v>0.2848119757349028</v>
      </c>
      <c r="AP655" s="304">
        <f t="shared" si="762"/>
        <v>0.68718327025466708</v>
      </c>
      <c r="AQ655" s="304">
        <f t="shared" si="762"/>
        <v>0.65240341593816153</v>
      </c>
      <c r="AR655" s="304">
        <f t="shared" si="762"/>
        <v>0</v>
      </c>
      <c r="AS655" s="304">
        <f t="shared" si="762"/>
        <v>0.11824616807653121</v>
      </c>
      <c r="AT655" s="304">
        <f t="shared" si="762"/>
        <v>0.1295485882888546</v>
      </c>
    </row>
    <row r="656" spans="1:46" ht="15" thickBot="1">
      <c r="A656" s="329" t="str">
        <f t="shared" ref="A656:B656" si="763">A438</f>
        <v>Trzin</v>
      </c>
      <c r="B656" s="330">
        <f t="shared" si="763"/>
        <v>186</v>
      </c>
      <c r="C656" s="303">
        <f>IFERROR(IF('Data &amp; Normalization'!C438="-","-",IF(C$9=1,IF('Data &amp; Normalization'!C438&lt;C$10,0,IF('Data &amp; Normalization'!C438&gt;C$11,1,('Data &amp; Normalization'!C438-C$10)/(C$11-C$10))),IF('Data &amp; Normalization'!C438&lt;C$10,1,IF('Data &amp; Normalization'!C438&gt;C$11,0,IFERROR(1-('Data &amp; Normalization'!C438-C$10)/(C$11-C$10),"-"))))),"-")</f>
        <v>1</v>
      </c>
      <c r="D656" s="304">
        <f t="shared" ref="D656:AT656" si="764">IFERROR(IF(D438="-","-",IF(D$9=1,IF(D438&lt;D$10,0,IF(D438&gt;D$11,1,(D438-D$10)/(D$11-D$10))),IF(D438&lt;D$10,1,IF(D438&gt;D$11,0,IFERROR(1-(D438-D$10)/(D$11-D$10),"-"))))),"-")</f>
        <v>0.80639866673400329</v>
      </c>
      <c r="E656" s="304">
        <f t="shared" si="764"/>
        <v>1</v>
      </c>
      <c r="F656" s="304">
        <f t="shared" si="764"/>
        <v>1</v>
      </c>
      <c r="G656" s="304">
        <f t="shared" si="764"/>
        <v>1</v>
      </c>
      <c r="H656" s="304">
        <f t="shared" si="764"/>
        <v>1</v>
      </c>
      <c r="I656" s="304">
        <f t="shared" si="764"/>
        <v>1</v>
      </c>
      <c r="J656" s="304">
        <f t="shared" si="764"/>
        <v>1</v>
      </c>
      <c r="K656" s="304">
        <f t="shared" si="764"/>
        <v>0.99319357027059718</v>
      </c>
      <c r="L656" s="304">
        <f t="shared" si="764"/>
        <v>1</v>
      </c>
      <c r="M656" s="304">
        <f t="shared" si="764"/>
        <v>0.44121327904920632</v>
      </c>
      <c r="N656" s="304">
        <f t="shared" si="764"/>
        <v>1</v>
      </c>
      <c r="O656" s="304">
        <f t="shared" si="764"/>
        <v>1</v>
      </c>
      <c r="P656" s="304">
        <f t="shared" si="764"/>
        <v>1</v>
      </c>
      <c r="Q656" s="304" t="str">
        <f t="shared" si="764"/>
        <v>-</v>
      </c>
      <c r="R656" s="304" t="str">
        <f t="shared" si="764"/>
        <v>-</v>
      </c>
      <c r="S656" s="304">
        <f t="shared" si="764"/>
        <v>0.39209413459817732</v>
      </c>
      <c r="T656" s="304">
        <f t="shared" si="764"/>
        <v>0.91146364302030647</v>
      </c>
      <c r="U656" s="304">
        <f t="shared" si="764"/>
        <v>0.37416967970342074</v>
      </c>
      <c r="V656" s="304">
        <f t="shared" si="764"/>
        <v>0.16556378857932708</v>
      </c>
      <c r="W656" s="304">
        <f t="shared" si="764"/>
        <v>0.42611274211404782</v>
      </c>
      <c r="X656" s="304" t="str">
        <f t="shared" si="764"/>
        <v>-</v>
      </c>
      <c r="Y656" s="304">
        <f t="shared" si="764"/>
        <v>1</v>
      </c>
      <c r="Z656" s="304">
        <f t="shared" si="764"/>
        <v>0.89472751125766758</v>
      </c>
      <c r="AA656" s="304">
        <f t="shared" si="764"/>
        <v>0.78360829156803968</v>
      </c>
      <c r="AB656" s="304">
        <f t="shared" si="764"/>
        <v>0.1806437486314868</v>
      </c>
      <c r="AC656" s="304">
        <f t="shared" si="764"/>
        <v>1</v>
      </c>
      <c r="AD656" s="304">
        <f t="shared" si="764"/>
        <v>0.72858004132691701</v>
      </c>
      <c r="AE656" s="304">
        <f t="shared" si="764"/>
        <v>1</v>
      </c>
      <c r="AF656" s="304">
        <f t="shared" si="764"/>
        <v>0.92941176470588216</v>
      </c>
      <c r="AG656" s="304">
        <f t="shared" si="764"/>
        <v>0.17552778191076068</v>
      </c>
      <c r="AH656" s="304" t="str">
        <f t="shared" si="764"/>
        <v>-</v>
      </c>
      <c r="AI656" s="304">
        <f t="shared" si="764"/>
        <v>1</v>
      </c>
      <c r="AJ656" s="304">
        <f t="shared" si="764"/>
        <v>0.43812523991340424</v>
      </c>
      <c r="AK656" s="304">
        <f t="shared" si="764"/>
        <v>1</v>
      </c>
      <c r="AL656" s="304">
        <f t="shared" si="764"/>
        <v>0.76095941883767537</v>
      </c>
      <c r="AM656" s="304">
        <f t="shared" si="764"/>
        <v>0.87500000000000044</v>
      </c>
      <c r="AN656" s="304">
        <f t="shared" si="764"/>
        <v>1</v>
      </c>
      <c r="AO656" s="304">
        <f t="shared" si="764"/>
        <v>1</v>
      </c>
      <c r="AP656" s="304">
        <f t="shared" si="764"/>
        <v>0.21730066072230422</v>
      </c>
      <c r="AQ656" s="304">
        <f t="shared" si="764"/>
        <v>0.8804703058608867</v>
      </c>
      <c r="AR656" s="304">
        <f t="shared" si="764"/>
        <v>0.42857142857142855</v>
      </c>
      <c r="AS656" s="304">
        <f t="shared" si="764"/>
        <v>0.20532375096178546</v>
      </c>
      <c r="AT656" s="304">
        <f t="shared" si="764"/>
        <v>0.43439655490193718</v>
      </c>
    </row>
    <row r="657" spans="1:46" ht="15" thickBot="1">
      <c r="A657" s="329" t="str">
        <f t="shared" ref="A657:B657" si="765">A439</f>
        <v>Tržič</v>
      </c>
      <c r="B657" s="330">
        <f t="shared" si="765"/>
        <v>131</v>
      </c>
      <c r="C657" s="303">
        <f>IFERROR(IF('Data &amp; Normalization'!C439="-","-",IF(C$9=1,IF('Data &amp; Normalization'!C439&lt;C$10,0,IF('Data &amp; Normalization'!C439&gt;C$11,1,('Data &amp; Normalization'!C439-C$10)/(C$11-C$10))),IF('Data &amp; Normalization'!C439&lt;C$10,1,IF('Data &amp; Normalization'!C439&gt;C$11,0,IFERROR(1-('Data &amp; Normalization'!C439-C$10)/(C$11-C$10),"-"))))),"-")</f>
        <v>0.71662673338970795</v>
      </c>
      <c r="D657" s="304">
        <f t="shared" ref="D657:AT657" si="766">IFERROR(IF(D439="-","-",IF(D$9=1,IF(D439&lt;D$10,0,IF(D439&gt;D$11,1,(D439-D$10)/(D$11-D$10))),IF(D439&lt;D$10,1,IF(D439&gt;D$11,0,IFERROR(1-(D439-D$10)/(D$11-D$10),"-"))))),"-")</f>
        <v>0.26097166809757072</v>
      </c>
      <c r="E657" s="304">
        <f t="shared" si="766"/>
        <v>0.39025026068821678</v>
      </c>
      <c r="F657" s="304">
        <f t="shared" si="766"/>
        <v>0.93415338823098315</v>
      </c>
      <c r="G657" s="304">
        <f t="shared" si="766"/>
        <v>0.88363973545985808</v>
      </c>
      <c r="H657" s="304">
        <f t="shared" si="766"/>
        <v>0.5</v>
      </c>
      <c r="I657" s="304">
        <f t="shared" si="766"/>
        <v>0.78967821940575877</v>
      </c>
      <c r="J657" s="304">
        <f t="shared" si="766"/>
        <v>0.38086129263902663</v>
      </c>
      <c r="K657" s="304">
        <f t="shared" si="766"/>
        <v>0.67080531479481309</v>
      </c>
      <c r="L657" s="304">
        <f t="shared" si="766"/>
        <v>0.96447434837537083</v>
      </c>
      <c r="M657" s="304">
        <f t="shared" si="766"/>
        <v>0.62519790526580432</v>
      </c>
      <c r="N657" s="304">
        <f t="shared" si="766"/>
        <v>0.40838825687378583</v>
      </c>
      <c r="O657" s="304">
        <f t="shared" si="766"/>
        <v>0.25090137341404217</v>
      </c>
      <c r="P657" s="304">
        <f t="shared" si="766"/>
        <v>0.60420784588811194</v>
      </c>
      <c r="Q657" s="304" t="str">
        <f t="shared" si="766"/>
        <v>-</v>
      </c>
      <c r="R657" s="304" t="str">
        <f t="shared" si="766"/>
        <v>-</v>
      </c>
      <c r="S657" s="304">
        <f t="shared" si="766"/>
        <v>0.3307036366629722</v>
      </c>
      <c r="T657" s="304">
        <f t="shared" si="766"/>
        <v>0.59181802366565672</v>
      </c>
      <c r="U657" s="304">
        <f t="shared" si="766"/>
        <v>0.87820363245513378</v>
      </c>
      <c r="V657" s="304">
        <f t="shared" si="766"/>
        <v>0.76345402298847498</v>
      </c>
      <c r="W657" s="304">
        <f t="shared" si="766"/>
        <v>0.83354603101946301</v>
      </c>
      <c r="X657" s="304" t="str">
        <f t="shared" si="766"/>
        <v>-</v>
      </c>
      <c r="Y657" s="304">
        <f t="shared" si="766"/>
        <v>0.78197379991778471</v>
      </c>
      <c r="Z657" s="304">
        <f t="shared" si="766"/>
        <v>0.54015530262737999</v>
      </c>
      <c r="AA657" s="304">
        <f t="shared" si="766"/>
        <v>0.88787718795790915</v>
      </c>
      <c r="AB657" s="304">
        <f t="shared" si="766"/>
        <v>0.45982045106196623</v>
      </c>
      <c r="AC657" s="304">
        <f t="shared" si="766"/>
        <v>0.67854575326391176</v>
      </c>
      <c r="AD657" s="304">
        <f t="shared" si="766"/>
        <v>0.63806708357705078</v>
      </c>
      <c r="AE657" s="304">
        <f t="shared" si="766"/>
        <v>0.49486810928396352</v>
      </c>
      <c r="AF657" s="304">
        <f t="shared" si="766"/>
        <v>1</v>
      </c>
      <c r="AG657" s="304">
        <f t="shared" si="766"/>
        <v>0.65826017953677529</v>
      </c>
      <c r="AH657" s="304" t="str">
        <f t="shared" si="766"/>
        <v>-</v>
      </c>
      <c r="AI657" s="304">
        <f t="shared" si="766"/>
        <v>0</v>
      </c>
      <c r="AJ657" s="304">
        <f t="shared" si="766"/>
        <v>0.54990440006811148</v>
      </c>
      <c r="AK657" s="304">
        <f t="shared" si="766"/>
        <v>0.78976850914490104</v>
      </c>
      <c r="AL657" s="304">
        <f t="shared" si="766"/>
        <v>0.78287825651302589</v>
      </c>
      <c r="AM657" s="304">
        <f t="shared" si="766"/>
        <v>1</v>
      </c>
      <c r="AN657" s="304">
        <f t="shared" si="766"/>
        <v>0.57717708416593427</v>
      </c>
      <c r="AO657" s="304">
        <f t="shared" si="766"/>
        <v>0.16900966325740049</v>
      </c>
      <c r="AP657" s="304">
        <f t="shared" si="766"/>
        <v>0.75197254474308828</v>
      </c>
      <c r="AQ657" s="304">
        <f t="shared" si="766"/>
        <v>0.31718013718277022</v>
      </c>
      <c r="AR657" s="304">
        <f t="shared" si="766"/>
        <v>0.74999999999999922</v>
      </c>
      <c r="AS657" s="304">
        <f t="shared" si="766"/>
        <v>0.74947681256764198</v>
      </c>
      <c r="AT657" s="304">
        <f t="shared" si="766"/>
        <v>0.85455151116528005</v>
      </c>
    </row>
    <row r="658" spans="1:46" ht="15" thickBot="1">
      <c r="A658" s="329" t="str">
        <f t="shared" ref="A658:B658" si="767">A440</f>
        <v>Turnišče</v>
      </c>
      <c r="B658" s="330">
        <f t="shared" si="767"/>
        <v>132</v>
      </c>
      <c r="C658" s="303">
        <f>IFERROR(IF('Data &amp; Normalization'!C440="-","-",IF(C$9=1,IF('Data &amp; Normalization'!C440&lt;C$10,0,IF('Data &amp; Normalization'!C440&gt;C$11,1,('Data &amp; Normalization'!C440-C$10)/(C$11-C$10))),IF('Data &amp; Normalization'!C440&lt;C$10,1,IF('Data &amp; Normalization'!C440&gt;C$11,0,IFERROR(1-('Data &amp; Normalization'!C440-C$10)/(C$11-C$10),"-"))))),"-")</f>
        <v>0.99724735404543507</v>
      </c>
      <c r="D658" s="304">
        <f t="shared" ref="D658:AT658" si="768">IFERROR(IF(D440="-","-",IF(D$9=1,IF(D440&lt;D$10,0,IF(D440&gt;D$11,1,(D440-D$10)/(D$11-D$10))),IF(D440&lt;D$10,1,IF(D440&gt;D$11,0,IFERROR(1-(D440-D$10)/(D$11-D$10),"-"))))),"-")</f>
        <v>0.86447654158880882</v>
      </c>
      <c r="E658" s="304">
        <f t="shared" si="768"/>
        <v>0.59306569343065696</v>
      </c>
      <c r="F658" s="304">
        <f t="shared" si="768"/>
        <v>0</v>
      </c>
      <c r="G658" s="304">
        <f t="shared" si="768"/>
        <v>0.9816361927574454</v>
      </c>
      <c r="H658" s="304">
        <f t="shared" si="768"/>
        <v>0.5</v>
      </c>
      <c r="I658" s="304">
        <f t="shared" si="768"/>
        <v>0.8143477942765156</v>
      </c>
      <c r="J658" s="304">
        <f t="shared" si="768"/>
        <v>1</v>
      </c>
      <c r="K658" s="304">
        <f t="shared" si="768"/>
        <v>8.7104264829757274E-3</v>
      </c>
      <c r="L658" s="304">
        <f t="shared" si="768"/>
        <v>1</v>
      </c>
      <c r="M658" s="304">
        <f t="shared" si="768"/>
        <v>0.47752081904967314</v>
      </c>
      <c r="N658" s="304">
        <f t="shared" si="768"/>
        <v>0.50711436577652402</v>
      </c>
      <c r="O658" s="304">
        <f t="shared" si="768"/>
        <v>0.2505123767888735</v>
      </c>
      <c r="P658" s="304">
        <f t="shared" si="768"/>
        <v>0.72799241597620379</v>
      </c>
      <c r="Q658" s="304" t="str">
        <f t="shared" si="768"/>
        <v>-</v>
      </c>
      <c r="R658" s="304" t="str">
        <f t="shared" si="768"/>
        <v>-</v>
      </c>
      <c r="S658" s="304">
        <f t="shared" si="768"/>
        <v>0</v>
      </c>
      <c r="T658" s="304">
        <f t="shared" si="768"/>
        <v>0.50632891336148145</v>
      </c>
      <c r="U658" s="304">
        <f t="shared" si="768"/>
        <v>0</v>
      </c>
      <c r="V658" s="304">
        <f t="shared" si="768"/>
        <v>0.38711948656029094</v>
      </c>
      <c r="W658" s="304">
        <f t="shared" si="768"/>
        <v>0.340930420327201</v>
      </c>
      <c r="X658" s="304" t="str">
        <f t="shared" si="768"/>
        <v>-</v>
      </c>
      <c r="Y658" s="304">
        <f t="shared" si="768"/>
        <v>0.49399814823689192</v>
      </c>
      <c r="Z658" s="304">
        <f t="shared" si="768"/>
        <v>0.15367159522036655</v>
      </c>
      <c r="AA658" s="304">
        <f t="shared" si="768"/>
        <v>0.98164614465756161</v>
      </c>
      <c r="AB658" s="304">
        <f t="shared" si="768"/>
        <v>0.42697613312896876</v>
      </c>
      <c r="AC658" s="304">
        <f t="shared" si="768"/>
        <v>0.23206059168467788</v>
      </c>
      <c r="AD658" s="304">
        <f t="shared" si="768"/>
        <v>0.20786559654724579</v>
      </c>
      <c r="AE658" s="304">
        <f t="shared" si="768"/>
        <v>0.20457028350618453</v>
      </c>
      <c r="AF658" s="304">
        <f t="shared" si="768"/>
        <v>0.30588235294117638</v>
      </c>
      <c r="AG658" s="304">
        <f t="shared" si="768"/>
        <v>0.56237497726859431</v>
      </c>
      <c r="AH658" s="304" t="str">
        <f t="shared" si="768"/>
        <v>-</v>
      </c>
      <c r="AI658" s="304">
        <f t="shared" si="768"/>
        <v>1</v>
      </c>
      <c r="AJ658" s="304">
        <f t="shared" si="768"/>
        <v>0.49403775386754528</v>
      </c>
      <c r="AK658" s="304">
        <f t="shared" si="768"/>
        <v>1</v>
      </c>
      <c r="AL658" s="304">
        <f t="shared" si="768"/>
        <v>0.10339428857715416</v>
      </c>
      <c r="AM658" s="304">
        <f t="shared" si="768"/>
        <v>0.12500000000000069</v>
      </c>
      <c r="AN658" s="304">
        <f t="shared" si="768"/>
        <v>0.24596854767804349</v>
      </c>
      <c r="AO658" s="304">
        <f t="shared" si="768"/>
        <v>0.16136073875256918</v>
      </c>
      <c r="AP658" s="304">
        <f t="shared" si="768"/>
        <v>0.67146706010648538</v>
      </c>
      <c r="AQ658" s="304">
        <f t="shared" si="768"/>
        <v>0.39972301285258749</v>
      </c>
      <c r="AR658" s="304">
        <f t="shared" si="768"/>
        <v>0.53571428571428648</v>
      </c>
      <c r="AS658" s="304">
        <f t="shared" si="768"/>
        <v>0.17752593342492629</v>
      </c>
      <c r="AT658" s="304">
        <f t="shared" si="768"/>
        <v>0</v>
      </c>
    </row>
    <row r="659" spans="1:46" ht="15" thickBot="1">
      <c r="A659" s="329" t="str">
        <f t="shared" ref="A659:B659" si="769">A441</f>
        <v>Velenje</v>
      </c>
      <c r="B659" s="330">
        <f t="shared" si="769"/>
        <v>133</v>
      </c>
      <c r="C659" s="303">
        <f>IFERROR(IF('Data &amp; Normalization'!C441="-","-",IF(C$9=1,IF('Data &amp; Normalization'!C441&lt;C$10,0,IF('Data &amp; Normalization'!C441&gt;C$11,1,('Data &amp; Normalization'!C441-C$10)/(C$11-C$10))),IF('Data &amp; Normalization'!C441&lt;C$10,1,IF('Data &amp; Normalization'!C441&gt;C$11,0,IFERROR(1-('Data &amp; Normalization'!C441-C$10)/(C$11-C$10),"-"))))),"-")</f>
        <v>0.96769873203686185</v>
      </c>
      <c r="D659" s="304">
        <f t="shared" ref="D659:AT659" si="770">IFERROR(IF(D441="-","-",IF(D$9=1,IF(D441&lt;D$10,0,IF(D441&gt;D$11,1,(D441-D$10)/(D$11-D$10))),IF(D441&lt;D$10,1,IF(D441&gt;D$11,0,IFERROR(1-(D441-D$10)/(D$11-D$10),"-"))))),"-")</f>
        <v>0.11956466845108835</v>
      </c>
      <c r="E659" s="304">
        <f t="shared" si="770"/>
        <v>0.52215849843587059</v>
      </c>
      <c r="F659" s="304">
        <f t="shared" si="770"/>
        <v>0.97747180787907906</v>
      </c>
      <c r="G659" s="304">
        <f t="shared" si="770"/>
        <v>0.9396197842256806</v>
      </c>
      <c r="H659" s="304">
        <f t="shared" si="770"/>
        <v>0.79248125036057804</v>
      </c>
      <c r="I659" s="304">
        <f t="shared" si="770"/>
        <v>0.92682601230427097</v>
      </c>
      <c r="J659" s="304">
        <f t="shared" si="770"/>
        <v>0.97204585516483055</v>
      </c>
      <c r="K659" s="304">
        <f t="shared" si="770"/>
        <v>0.76621010368481779</v>
      </c>
      <c r="L659" s="304">
        <f t="shared" si="770"/>
        <v>1</v>
      </c>
      <c r="M659" s="304">
        <f t="shared" si="770"/>
        <v>0.98367699026107736</v>
      </c>
      <c r="N659" s="304">
        <f t="shared" si="770"/>
        <v>0.8330017404876725</v>
      </c>
      <c r="O659" s="304">
        <f t="shared" si="770"/>
        <v>0.87925556982149078</v>
      </c>
      <c r="P659" s="304">
        <f t="shared" si="770"/>
        <v>0.86401239416406095</v>
      </c>
      <c r="Q659" s="304" t="str">
        <f t="shared" si="770"/>
        <v>-</v>
      </c>
      <c r="R659" s="304" t="str">
        <f t="shared" si="770"/>
        <v>-</v>
      </c>
      <c r="S659" s="304">
        <f t="shared" si="770"/>
        <v>9.1815513044150268E-2</v>
      </c>
      <c r="T659" s="304">
        <f t="shared" si="770"/>
        <v>0.33225234330517855</v>
      </c>
      <c r="U659" s="304">
        <f t="shared" si="770"/>
        <v>0.49792643731125374</v>
      </c>
      <c r="V659" s="304">
        <f t="shared" si="770"/>
        <v>0.7111491951862261</v>
      </c>
      <c r="W659" s="304">
        <f t="shared" si="770"/>
        <v>0.2866848061914366</v>
      </c>
      <c r="X659" s="304" t="str">
        <f t="shared" si="770"/>
        <v>-</v>
      </c>
      <c r="Y659" s="304">
        <f t="shared" si="770"/>
        <v>0.69320725653349036</v>
      </c>
      <c r="Z659" s="304">
        <f t="shared" si="770"/>
        <v>0.31677481119029882</v>
      </c>
      <c r="AA659" s="304">
        <f t="shared" si="770"/>
        <v>0.89829570038279505</v>
      </c>
      <c r="AB659" s="304">
        <f t="shared" si="770"/>
        <v>0.49266476899496392</v>
      </c>
      <c r="AC659" s="304">
        <f t="shared" si="770"/>
        <v>0.60873543573907651</v>
      </c>
      <c r="AD659" s="304">
        <f t="shared" si="770"/>
        <v>0.35445013871526865</v>
      </c>
      <c r="AE659" s="304">
        <f t="shared" si="770"/>
        <v>0.46508579577406667</v>
      </c>
      <c r="AF659" s="304">
        <f t="shared" si="770"/>
        <v>0.62352941176470578</v>
      </c>
      <c r="AG659" s="304">
        <f t="shared" si="770"/>
        <v>4.8231909934037698E-2</v>
      </c>
      <c r="AH659" s="304" t="str">
        <f t="shared" si="770"/>
        <v>-</v>
      </c>
      <c r="AI659" s="304">
        <f t="shared" si="770"/>
        <v>0.95443075424206714</v>
      </c>
      <c r="AJ659" s="304">
        <f t="shared" si="770"/>
        <v>7.7556644092277652E-2</v>
      </c>
      <c r="AK659" s="304">
        <f t="shared" si="770"/>
        <v>0.75787946277924001</v>
      </c>
      <c r="AL659" s="304">
        <f t="shared" si="770"/>
        <v>0.4212174348697395</v>
      </c>
      <c r="AM659" s="304">
        <f t="shared" si="770"/>
        <v>0.62500000000000011</v>
      </c>
      <c r="AN659" s="304">
        <f t="shared" si="770"/>
        <v>0.54070917592518586</v>
      </c>
      <c r="AO659" s="304">
        <f t="shared" si="770"/>
        <v>0.26563243577999562</v>
      </c>
      <c r="AP659" s="304">
        <f t="shared" si="770"/>
        <v>0.46266598242350404</v>
      </c>
      <c r="AQ659" s="304">
        <f t="shared" si="770"/>
        <v>0.31816617693761001</v>
      </c>
      <c r="AR659" s="304">
        <f t="shared" si="770"/>
        <v>3.571428571428651E-2</v>
      </c>
      <c r="AS659" s="304">
        <f t="shared" si="770"/>
        <v>0.53231160753297457</v>
      </c>
      <c r="AT659" s="304">
        <f t="shared" si="770"/>
        <v>0.53895070489815777</v>
      </c>
    </row>
    <row r="660" spans="1:46" ht="15" thickBot="1">
      <c r="A660" s="329" t="str">
        <f t="shared" ref="A660:B660" si="771">A442</f>
        <v>Velika Polana</v>
      </c>
      <c r="B660" s="330">
        <f t="shared" si="771"/>
        <v>187</v>
      </c>
      <c r="C660" s="303">
        <f>IFERROR(IF('Data &amp; Normalization'!C442="-","-",IF(C$9=1,IF('Data &amp; Normalization'!C442&lt;C$10,0,IF('Data &amp; Normalization'!C442&gt;C$11,1,('Data &amp; Normalization'!C442-C$10)/(C$11-C$10))),IF('Data &amp; Normalization'!C442&lt;C$10,1,IF('Data &amp; Normalization'!C442&gt;C$11,0,IFERROR(1-('Data &amp; Normalization'!C442-C$10)/(C$11-C$10),"-"))))),"-")</f>
        <v>0.99739845212938139</v>
      </c>
      <c r="D660" s="304">
        <f t="shared" ref="D660:AT660" si="772">IFERROR(IF(D442="-","-",IF(D$9=1,IF(D442&lt;D$10,0,IF(D442&gt;D$11,1,(D442-D$10)/(D$11-D$10))),IF(D442&lt;D$10,1,IF(D442&gt;D$11,0,IFERROR(1-(D442-D$10)/(D$11-D$10),"-"))))),"-")</f>
        <v>0.9983081662542298</v>
      </c>
      <c r="E660" s="304">
        <f t="shared" si="772"/>
        <v>0.59306569343065696</v>
      </c>
      <c r="F660" s="304">
        <f t="shared" si="772"/>
        <v>0</v>
      </c>
      <c r="G660" s="304">
        <f t="shared" si="772"/>
        <v>1</v>
      </c>
      <c r="H660" s="304">
        <f t="shared" si="772"/>
        <v>0.5</v>
      </c>
      <c r="I660" s="304">
        <f t="shared" si="772"/>
        <v>0</v>
      </c>
      <c r="J660" s="304">
        <f t="shared" si="772"/>
        <v>1</v>
      </c>
      <c r="K660" s="304">
        <f t="shared" si="772"/>
        <v>0.90875367118857364</v>
      </c>
      <c r="L660" s="304">
        <f t="shared" si="772"/>
        <v>1</v>
      </c>
      <c r="M660" s="304">
        <f t="shared" si="772"/>
        <v>9.5956103635240625E-2</v>
      </c>
      <c r="N660" s="304">
        <f t="shared" si="772"/>
        <v>0.15126610395104667</v>
      </c>
      <c r="O660" s="304">
        <f t="shared" si="772"/>
        <v>0</v>
      </c>
      <c r="P660" s="304">
        <f t="shared" si="772"/>
        <v>0.99635200446598449</v>
      </c>
      <c r="Q660" s="304" t="str">
        <f t="shared" si="772"/>
        <v>-</v>
      </c>
      <c r="R660" s="304" t="str">
        <f t="shared" si="772"/>
        <v>-</v>
      </c>
      <c r="S660" s="304">
        <f t="shared" si="772"/>
        <v>0.21787327054230166</v>
      </c>
      <c r="T660" s="304">
        <f t="shared" si="772"/>
        <v>0.50632891336148145</v>
      </c>
      <c r="U660" s="304">
        <f t="shared" si="772"/>
        <v>0.32358230533795646</v>
      </c>
      <c r="V660" s="304">
        <f t="shared" si="772"/>
        <v>6.8959870656057909E-2</v>
      </c>
      <c r="W660" s="304">
        <f t="shared" si="772"/>
        <v>1</v>
      </c>
      <c r="X660" s="304" t="str">
        <f t="shared" si="772"/>
        <v>-</v>
      </c>
      <c r="Y660" s="304">
        <f t="shared" si="772"/>
        <v>0.28112020546927219</v>
      </c>
      <c r="Z660" s="304">
        <f t="shared" si="772"/>
        <v>0.34159486579441878</v>
      </c>
      <c r="AA660" s="304">
        <f t="shared" si="772"/>
        <v>0.37713462588778102</v>
      </c>
      <c r="AB660" s="304">
        <f t="shared" si="772"/>
        <v>0.62404204072695424</v>
      </c>
      <c r="AC660" s="304">
        <f t="shared" si="772"/>
        <v>0.26830063551479483</v>
      </c>
      <c r="AD660" s="304">
        <f t="shared" si="772"/>
        <v>0.26102327442710049</v>
      </c>
      <c r="AE660" s="304">
        <f t="shared" si="772"/>
        <v>0.18209835020614484</v>
      </c>
      <c r="AF660" s="304">
        <f t="shared" si="772"/>
        <v>0.30588235294117638</v>
      </c>
      <c r="AG660" s="304">
        <f t="shared" si="772"/>
        <v>0.81200714179437583</v>
      </c>
      <c r="AH660" s="304" t="str">
        <f t="shared" si="772"/>
        <v>-</v>
      </c>
      <c r="AI660" s="304">
        <f t="shared" si="772"/>
        <v>1</v>
      </c>
      <c r="AJ660" s="304">
        <f t="shared" si="772"/>
        <v>0.36068636874481874</v>
      </c>
      <c r="AK660" s="304">
        <f t="shared" si="772"/>
        <v>1</v>
      </c>
      <c r="AL660" s="304">
        <f t="shared" si="772"/>
        <v>0.25526052104208385</v>
      </c>
      <c r="AM660" s="304">
        <f t="shared" si="772"/>
        <v>0.12500000000000069</v>
      </c>
      <c r="AN660" s="304">
        <f t="shared" si="772"/>
        <v>0.19101690512349143</v>
      </c>
      <c r="AO660" s="304">
        <f t="shared" si="772"/>
        <v>0.16136073875256918</v>
      </c>
      <c r="AP660" s="304">
        <f t="shared" si="772"/>
        <v>0.78532939893514708</v>
      </c>
      <c r="AQ660" s="304">
        <f t="shared" si="772"/>
        <v>0.18750105302503792</v>
      </c>
      <c r="AR660" s="304">
        <f t="shared" si="772"/>
        <v>0.53571428571428648</v>
      </c>
      <c r="AS660" s="304">
        <f t="shared" si="772"/>
        <v>0</v>
      </c>
      <c r="AT660" s="304">
        <f t="shared" si="772"/>
        <v>0.27235595629264159</v>
      </c>
    </row>
    <row r="661" spans="1:46" ht="15" thickBot="1">
      <c r="A661" s="329" t="str">
        <f t="shared" ref="A661:B661" si="773">A443</f>
        <v>Velike Lašče</v>
      </c>
      <c r="B661" s="330">
        <f t="shared" si="773"/>
        <v>134</v>
      </c>
      <c r="C661" s="303">
        <f>IFERROR(IF('Data &amp; Normalization'!C443="-","-",IF(C$9=1,IF('Data &amp; Normalization'!C443&lt;C$10,0,IF('Data &amp; Normalization'!C443&gt;C$11,1,('Data &amp; Normalization'!C443-C$10)/(C$11-C$10))),IF('Data &amp; Normalization'!C443&lt;C$10,1,IF('Data &amp; Normalization'!C443&gt;C$11,0,IFERROR(1-('Data &amp; Normalization'!C443-C$10)/(C$11-C$10),"-"))))),"-")</f>
        <v>0</v>
      </c>
      <c r="D661" s="304">
        <f t="shared" ref="D661:AT661" si="774">IFERROR(IF(D443="-","-",IF(D$9=1,IF(D443&lt;D$10,0,IF(D443&gt;D$11,1,(D443-D$10)/(D$11-D$10))),IF(D443&lt;D$10,1,IF(D443&gt;D$11,0,IFERROR(1-(D443-D$10)/(D$11-D$10),"-"))))),"-")</f>
        <v>0.70539366698651573</v>
      </c>
      <c r="E661" s="304">
        <f t="shared" si="774"/>
        <v>1</v>
      </c>
      <c r="F661" s="304">
        <f t="shared" si="774"/>
        <v>0</v>
      </c>
      <c r="G661" s="304">
        <f t="shared" si="774"/>
        <v>0.49003578390336372</v>
      </c>
      <c r="H661" s="304">
        <f t="shared" si="774"/>
        <v>0.5</v>
      </c>
      <c r="I661" s="304">
        <f t="shared" si="774"/>
        <v>0.52300819698635814</v>
      </c>
      <c r="J661" s="304">
        <f t="shared" si="774"/>
        <v>0.82602044984366108</v>
      </c>
      <c r="K661" s="304">
        <f t="shared" si="774"/>
        <v>0.96870190051258298</v>
      </c>
      <c r="L661" s="304">
        <f t="shared" si="774"/>
        <v>1</v>
      </c>
      <c r="M661" s="304">
        <f t="shared" si="774"/>
        <v>0.35576535017388622</v>
      </c>
      <c r="N661" s="304">
        <f t="shared" si="774"/>
        <v>0.23542304081359305</v>
      </c>
      <c r="O661" s="304">
        <f t="shared" si="774"/>
        <v>5.6597071683731626E-2</v>
      </c>
      <c r="P661" s="304">
        <f t="shared" si="774"/>
        <v>0.42903876603628638</v>
      </c>
      <c r="Q661" s="304" t="str">
        <f t="shared" si="774"/>
        <v>-</v>
      </c>
      <c r="R661" s="304" t="str">
        <f t="shared" si="774"/>
        <v>-</v>
      </c>
      <c r="S661" s="304">
        <f t="shared" si="774"/>
        <v>0.28075478713733049</v>
      </c>
      <c r="T661" s="304">
        <f t="shared" si="774"/>
        <v>0.90801368545810912</v>
      </c>
      <c r="U661" s="304">
        <f t="shared" si="774"/>
        <v>0.75094480334589875</v>
      </c>
      <c r="V661" s="304">
        <f t="shared" si="774"/>
        <v>0.56426981618099947</v>
      </c>
      <c r="W661" s="304">
        <f t="shared" si="774"/>
        <v>1</v>
      </c>
      <c r="X661" s="304" t="str">
        <f t="shared" si="774"/>
        <v>-</v>
      </c>
      <c r="Y661" s="304">
        <f t="shared" si="774"/>
        <v>0.83005736259838869</v>
      </c>
      <c r="Z661" s="304">
        <f t="shared" si="774"/>
        <v>0.65007268730276901</v>
      </c>
      <c r="AA661" s="304">
        <f t="shared" si="774"/>
        <v>0.60764746585677787</v>
      </c>
      <c r="AB661" s="304">
        <f t="shared" si="774"/>
        <v>0.24633238449748196</v>
      </c>
      <c r="AC661" s="304">
        <f t="shared" si="774"/>
        <v>0.70277965307692858</v>
      </c>
      <c r="AD661" s="304">
        <f t="shared" si="774"/>
        <v>0.76705050463698166</v>
      </c>
      <c r="AE661" s="304">
        <f t="shared" si="774"/>
        <v>0.7624983023333235</v>
      </c>
      <c r="AF661" s="304">
        <f t="shared" si="774"/>
        <v>0.92941176470588216</v>
      </c>
      <c r="AG661" s="304">
        <f t="shared" si="774"/>
        <v>0.61362396468779457</v>
      </c>
      <c r="AH661" s="304" t="str">
        <f t="shared" si="774"/>
        <v>-</v>
      </c>
      <c r="AI661" s="304">
        <f t="shared" si="774"/>
        <v>0.97763754985035267</v>
      </c>
      <c r="AJ661" s="304">
        <f t="shared" si="774"/>
        <v>0.32007043010386116</v>
      </c>
      <c r="AK661" s="304">
        <f t="shared" si="774"/>
        <v>0.91631234392927041</v>
      </c>
      <c r="AL661" s="304">
        <f t="shared" si="774"/>
        <v>0.73590931863727449</v>
      </c>
      <c r="AM661" s="304">
        <f t="shared" si="774"/>
        <v>0.87500000000000044</v>
      </c>
      <c r="AN661" s="304">
        <f t="shared" si="774"/>
        <v>0.6885790504356164</v>
      </c>
      <c r="AO661" s="304">
        <f t="shared" si="774"/>
        <v>1</v>
      </c>
      <c r="AP661" s="304">
        <f t="shared" si="774"/>
        <v>9.541984732824435E-2</v>
      </c>
      <c r="AQ661" s="304">
        <f t="shared" si="774"/>
        <v>0.7625995923015183</v>
      </c>
      <c r="AR661" s="304">
        <f t="shared" si="774"/>
        <v>0.42857142857142855</v>
      </c>
      <c r="AS661" s="304">
        <f t="shared" si="774"/>
        <v>0.81864727164624007</v>
      </c>
      <c r="AT661" s="304">
        <f t="shared" si="774"/>
        <v>0.81008642325656377</v>
      </c>
    </row>
    <row r="662" spans="1:46" ht="15" thickBot="1">
      <c r="A662" s="329" t="str">
        <f t="shared" ref="A662:B662" si="775">A444</f>
        <v>Veržej</v>
      </c>
      <c r="B662" s="330">
        <f t="shared" si="775"/>
        <v>188</v>
      </c>
      <c r="C662" s="303">
        <f>IFERROR(IF('Data &amp; Normalization'!C444="-","-",IF(C$9=1,IF('Data &amp; Normalization'!C444&lt;C$10,0,IF('Data &amp; Normalization'!C444&gt;C$11,1,('Data &amp; Normalization'!C444-C$10)/(C$11-C$10))),IF('Data &amp; Normalization'!C444&lt;C$10,1,IF('Data &amp; Normalization'!C444&gt;C$11,0,IFERROR(1-('Data &amp; Normalization'!C444-C$10)/(C$11-C$10),"-"))))),"-")</f>
        <v>1</v>
      </c>
      <c r="D662" s="304">
        <f t="shared" ref="D662:AT662" si="776">IFERROR(IF(D444="-","-",IF(D$9=1,IF(D444&lt;D$10,0,IF(D444&gt;D$11,1,(D444-D$10)/(D$11-D$10))),IF(D444&lt;D$10,1,IF(D444&gt;D$11,0,IFERROR(1-(D444-D$10)/(D$11-D$10),"-"))))),"-")</f>
        <v>0.89982829150042931</v>
      </c>
      <c r="E662" s="304">
        <f t="shared" si="776"/>
        <v>0.59306569343065696</v>
      </c>
      <c r="F662" s="304">
        <f t="shared" si="776"/>
        <v>3.1206353452222967E-2</v>
      </c>
      <c r="G662" s="304">
        <f t="shared" si="776"/>
        <v>1</v>
      </c>
      <c r="H662" s="304">
        <f t="shared" si="776"/>
        <v>0.5</v>
      </c>
      <c r="I662" s="304">
        <f t="shared" si="776"/>
        <v>0.74809453307382956</v>
      </c>
      <c r="J662" s="304">
        <f t="shared" si="776"/>
        <v>1</v>
      </c>
      <c r="K662" s="304">
        <f t="shared" si="776"/>
        <v>0.29902381738027262</v>
      </c>
      <c r="L662" s="304">
        <f t="shared" si="776"/>
        <v>1</v>
      </c>
      <c r="M662" s="304">
        <f t="shared" si="776"/>
        <v>0.32039642236034799</v>
      </c>
      <c r="N662" s="304">
        <f t="shared" si="776"/>
        <v>0.46332168779282978</v>
      </c>
      <c r="O662" s="304">
        <f t="shared" si="776"/>
        <v>0.10914937150459157</v>
      </c>
      <c r="P662" s="304">
        <f t="shared" si="776"/>
        <v>1</v>
      </c>
      <c r="Q662" s="304" t="str">
        <f t="shared" si="776"/>
        <v>-</v>
      </c>
      <c r="R662" s="304" t="str">
        <f t="shared" si="776"/>
        <v>-</v>
      </c>
      <c r="S662" s="304">
        <f t="shared" si="776"/>
        <v>0.23847833953932548</v>
      </c>
      <c r="T662" s="304">
        <f t="shared" si="776"/>
        <v>0.15478835781292158</v>
      </c>
      <c r="U662" s="304">
        <f t="shared" si="776"/>
        <v>9.1153008846933475E-2</v>
      </c>
      <c r="V662" s="304">
        <f t="shared" si="776"/>
        <v>1</v>
      </c>
      <c r="W662" s="304">
        <f t="shared" si="776"/>
        <v>0.33226911002287868</v>
      </c>
      <c r="X662" s="304" t="str">
        <f t="shared" si="776"/>
        <v>-</v>
      </c>
      <c r="Y662" s="304">
        <f t="shared" si="776"/>
        <v>0.98496407988018331</v>
      </c>
      <c r="Z662" s="304">
        <f t="shared" si="776"/>
        <v>0.71389568485622101</v>
      </c>
      <c r="AA662" s="304">
        <f t="shared" si="776"/>
        <v>0.67630537652684619</v>
      </c>
      <c r="AB662" s="304">
        <f t="shared" si="776"/>
        <v>1</v>
      </c>
      <c r="AC662" s="304">
        <f t="shared" si="776"/>
        <v>0.35133726543892374</v>
      </c>
      <c r="AD662" s="304">
        <f t="shared" si="776"/>
        <v>0.57148007767096609</v>
      </c>
      <c r="AE662" s="304">
        <f t="shared" si="776"/>
        <v>0.5185581458398969</v>
      </c>
      <c r="AF662" s="304">
        <f t="shared" si="776"/>
        <v>0.30588235294117638</v>
      </c>
      <c r="AG662" s="304">
        <f t="shared" si="776"/>
        <v>0.68471126981765285</v>
      </c>
      <c r="AH662" s="304" t="str">
        <f t="shared" si="776"/>
        <v>-</v>
      </c>
      <c r="AI662" s="304">
        <f t="shared" si="776"/>
        <v>0.53569666120533665</v>
      </c>
      <c r="AJ662" s="304">
        <f t="shared" si="776"/>
        <v>0.64196724371780778</v>
      </c>
      <c r="AK662" s="304">
        <f t="shared" si="776"/>
        <v>0.54781669703718672</v>
      </c>
      <c r="AL662" s="304">
        <f t="shared" si="776"/>
        <v>0.62474949899799581</v>
      </c>
      <c r="AM662" s="304">
        <f t="shared" si="776"/>
        <v>0.12500000000000069</v>
      </c>
      <c r="AN662" s="304">
        <f t="shared" si="776"/>
        <v>0.4697716009911278</v>
      </c>
      <c r="AO662" s="304">
        <f t="shared" si="776"/>
        <v>0.16136073875256918</v>
      </c>
      <c r="AP662" s="304">
        <f t="shared" si="776"/>
        <v>0.79815895823978467</v>
      </c>
      <c r="AQ662" s="304">
        <f t="shared" si="776"/>
        <v>0.9095037649491966</v>
      </c>
      <c r="AR662" s="304">
        <f t="shared" si="776"/>
        <v>0.53571428571428648</v>
      </c>
      <c r="AS662" s="304">
        <f t="shared" si="776"/>
        <v>0.61356840163564597</v>
      </c>
      <c r="AT662" s="304">
        <f t="shared" si="776"/>
        <v>0.11903548901843333</v>
      </c>
    </row>
    <row r="663" spans="1:46" ht="15" thickBot="1">
      <c r="A663" s="329" t="str">
        <f t="shared" ref="A663:B663" si="777">A445</f>
        <v>Videm</v>
      </c>
      <c r="B663" s="330">
        <f t="shared" si="777"/>
        <v>135</v>
      </c>
      <c r="C663" s="303">
        <f>IFERROR(IF('Data &amp; Normalization'!C445="-","-",IF(C$9=1,IF('Data &amp; Normalization'!C445&lt;C$10,0,IF('Data &amp; Normalization'!C445&gt;C$11,1,('Data &amp; Normalization'!C445-C$10)/(C$11-C$10))),IF('Data &amp; Normalization'!C445&lt;C$10,1,IF('Data &amp; Normalization'!C445&gt;C$11,0,IFERROR(1-('Data &amp; Normalization'!C445-C$10)/(C$11-C$10),"-"))))),"-")</f>
        <v>0.24617294453731969</v>
      </c>
      <c r="D663" s="304">
        <f t="shared" ref="D663:AT663" si="778">IFERROR(IF(D445="-","-",IF(D$9=1,IF(D445&lt;D$10,0,IF(D445&gt;D$11,1,(D445-D$10)/(D$11-D$10))),IF(D445&lt;D$10,1,IF(D445&gt;D$11,0,IFERROR(1-(D445-D$10)/(D$11-D$10),"-"))))),"-")</f>
        <v>0.2811726680470682</v>
      </c>
      <c r="E663" s="304">
        <f t="shared" si="778"/>
        <v>0.86757038581856083</v>
      </c>
      <c r="F663" s="304">
        <f t="shared" si="778"/>
        <v>6.0007363136133605E-2</v>
      </c>
      <c r="G663" s="304">
        <f t="shared" si="778"/>
        <v>0.59411372458403355</v>
      </c>
      <c r="H663" s="304">
        <f t="shared" si="778"/>
        <v>0.5</v>
      </c>
      <c r="I663" s="304">
        <f t="shared" si="778"/>
        <v>0.78602556702952942</v>
      </c>
      <c r="J663" s="304">
        <f t="shared" si="778"/>
        <v>0.52976540925267823</v>
      </c>
      <c r="K663" s="304">
        <f t="shared" si="778"/>
        <v>0.11938408061960851</v>
      </c>
      <c r="L663" s="304">
        <f t="shared" si="778"/>
        <v>0.53080029842892396</v>
      </c>
      <c r="M663" s="304">
        <f t="shared" si="778"/>
        <v>1.1847486310950388E-2</v>
      </c>
      <c r="N663" s="304">
        <f t="shared" si="778"/>
        <v>7.4286312225225254E-3</v>
      </c>
      <c r="O663" s="304">
        <f t="shared" si="778"/>
        <v>0.1300106808309183</v>
      </c>
      <c r="P663" s="304">
        <f t="shared" si="778"/>
        <v>0.19181318386797888</v>
      </c>
      <c r="Q663" s="304" t="str">
        <f t="shared" si="778"/>
        <v>-</v>
      </c>
      <c r="R663" s="304" t="str">
        <f t="shared" si="778"/>
        <v>-</v>
      </c>
      <c r="S663" s="304">
        <f t="shared" si="778"/>
        <v>0.27531506891509744</v>
      </c>
      <c r="T663" s="304">
        <f t="shared" si="778"/>
        <v>0.42112767764358144</v>
      </c>
      <c r="U663" s="304">
        <f t="shared" si="778"/>
        <v>0.27162955214464557</v>
      </c>
      <c r="V663" s="304">
        <f t="shared" si="778"/>
        <v>0.10752473020343611</v>
      </c>
      <c r="W663" s="304">
        <f t="shared" si="778"/>
        <v>0.48329950433615265</v>
      </c>
      <c r="X663" s="304" t="str">
        <f t="shared" si="778"/>
        <v>-</v>
      </c>
      <c r="Y663" s="304">
        <f t="shared" si="778"/>
        <v>0.148435454287555</v>
      </c>
      <c r="Z663" s="304">
        <f t="shared" si="778"/>
        <v>0.56852107931780305</v>
      </c>
      <c r="AA663" s="304">
        <f t="shared" si="778"/>
        <v>0.92462686482642575</v>
      </c>
      <c r="AB663" s="304">
        <f t="shared" si="778"/>
        <v>0.84847821326910444</v>
      </c>
      <c r="AC663" s="304">
        <f t="shared" si="778"/>
        <v>0.42579100152933008</v>
      </c>
      <c r="AD663" s="304">
        <f t="shared" si="778"/>
        <v>0.52639259745483236</v>
      </c>
      <c r="AE663" s="304">
        <f t="shared" si="778"/>
        <v>0.13260040124191702</v>
      </c>
      <c r="AF663" s="304">
        <f t="shared" si="778"/>
        <v>0.14117647058823524</v>
      </c>
      <c r="AG663" s="304">
        <f t="shared" si="778"/>
        <v>0.75497197837623353</v>
      </c>
      <c r="AH663" s="304" t="str">
        <f t="shared" si="778"/>
        <v>-</v>
      </c>
      <c r="AI663" s="304">
        <f t="shared" si="778"/>
        <v>0.93946145175491191</v>
      </c>
      <c r="AJ663" s="304">
        <f t="shared" si="778"/>
        <v>5.3887619357872459E-2</v>
      </c>
      <c r="AK663" s="304">
        <f t="shared" si="778"/>
        <v>0.37251130458257387</v>
      </c>
      <c r="AL663" s="304">
        <f t="shared" si="778"/>
        <v>0.23334168336673367</v>
      </c>
      <c r="AM663" s="304">
        <f t="shared" si="778"/>
        <v>0.62500000000000011</v>
      </c>
      <c r="AN663" s="304">
        <f t="shared" si="778"/>
        <v>4.7143513707936999E-2</v>
      </c>
      <c r="AO663" s="304">
        <f t="shared" si="778"/>
        <v>0.2848119757349028</v>
      </c>
      <c r="AP663" s="304">
        <f t="shared" si="778"/>
        <v>0.36323689781256013</v>
      </c>
      <c r="AQ663" s="304">
        <f t="shared" si="778"/>
        <v>0.41552569753193258</v>
      </c>
      <c r="AR663" s="304">
        <f t="shared" si="778"/>
        <v>0</v>
      </c>
      <c r="AS663" s="304">
        <f t="shared" si="778"/>
        <v>0.42154357040517054</v>
      </c>
      <c r="AT663" s="304">
        <f t="shared" si="778"/>
        <v>0.2481030540976589</v>
      </c>
    </row>
    <row r="664" spans="1:46" ht="15" thickBot="1">
      <c r="A664" s="329" t="str">
        <f t="shared" ref="A664:B664" si="779">A446</f>
        <v>Vipava</v>
      </c>
      <c r="B664" s="330">
        <f t="shared" si="779"/>
        <v>136</v>
      </c>
      <c r="C664" s="303">
        <f>IFERROR(IF('Data &amp; Normalization'!C446="-","-",IF(C$9=1,IF('Data &amp; Normalization'!C446&lt;C$10,0,IF('Data &amp; Normalization'!C446&gt;C$11,1,('Data &amp; Normalization'!C446-C$10)/(C$11-C$10))),IF('Data &amp; Normalization'!C446&lt;C$10,1,IF('Data &amp; Normalization'!C446&gt;C$11,0,IFERROR(1-('Data &amp; Normalization'!C446-C$10)/(C$11-C$10),"-"))))),"-")</f>
        <v>0.67951430131658574</v>
      </c>
      <c r="D664" s="304">
        <f t="shared" ref="D664:AT664" si="780">IFERROR(IF(D446="-","-",IF(D$9=1,IF(D446&lt;D$10,0,IF(D446&gt;D$11,1,(D446-D$10)/(D$11-D$10))),IF(D446&lt;D$10,1,IF(D446&gt;D$11,0,IFERROR(1-(D446-D$10)/(D$11-D$10),"-"))))),"-")</f>
        <v>0.73822029190444949</v>
      </c>
      <c r="E664" s="304">
        <f t="shared" si="780"/>
        <v>0.88451511991657961</v>
      </c>
      <c r="F664" s="304">
        <f t="shared" si="780"/>
        <v>0.84810998269142146</v>
      </c>
      <c r="G664" s="304">
        <f t="shared" si="780"/>
        <v>0.79719291821983596</v>
      </c>
      <c r="H664" s="304">
        <f t="shared" si="780"/>
        <v>0.79248125036057804</v>
      </c>
      <c r="I664" s="304">
        <f t="shared" si="780"/>
        <v>0.56080417205510691</v>
      </c>
      <c r="J664" s="304">
        <f t="shared" si="780"/>
        <v>0.97136184792933489</v>
      </c>
      <c r="K664" s="304">
        <f t="shared" si="780"/>
        <v>0.63299181629813028</v>
      </c>
      <c r="L664" s="304">
        <f t="shared" si="780"/>
        <v>1</v>
      </c>
      <c r="M664" s="304">
        <f t="shared" si="780"/>
        <v>0.56092887939309433</v>
      </c>
      <c r="N664" s="304">
        <f t="shared" si="780"/>
        <v>0.59215649846451368</v>
      </c>
      <c r="O664" s="304">
        <f t="shared" si="780"/>
        <v>0.22050395285231825</v>
      </c>
      <c r="P664" s="304">
        <f t="shared" si="780"/>
        <v>0.60019566712089634</v>
      </c>
      <c r="Q664" s="304" t="str">
        <f t="shared" si="780"/>
        <v>-</v>
      </c>
      <c r="R664" s="304" t="str">
        <f t="shared" si="780"/>
        <v>-</v>
      </c>
      <c r="S664" s="304">
        <f t="shared" si="780"/>
        <v>0.16381100000305107</v>
      </c>
      <c r="T664" s="304">
        <f t="shared" si="780"/>
        <v>0.56218080851485264</v>
      </c>
      <c r="U664" s="304">
        <f t="shared" si="780"/>
        <v>0.67141023551257029</v>
      </c>
      <c r="V664" s="304">
        <f t="shared" si="780"/>
        <v>0.2448833959756993</v>
      </c>
      <c r="W664" s="304">
        <f t="shared" si="780"/>
        <v>0.76483633141795337</v>
      </c>
      <c r="X664" s="304" t="str">
        <f t="shared" si="780"/>
        <v>-</v>
      </c>
      <c r="Y664" s="304">
        <f t="shared" si="780"/>
        <v>0.81287021866293308</v>
      </c>
      <c r="Z664" s="304">
        <f t="shared" si="780"/>
        <v>0.80608445910009574</v>
      </c>
      <c r="AA664" s="304">
        <f t="shared" si="780"/>
        <v>0.58862474178274571</v>
      </c>
      <c r="AB664" s="304">
        <f t="shared" si="780"/>
        <v>0.54740529888329326</v>
      </c>
      <c r="AC664" s="304">
        <f t="shared" si="780"/>
        <v>0.54371193263669371</v>
      </c>
      <c r="AD664" s="304">
        <f t="shared" si="780"/>
        <v>0.81790779836170024</v>
      </c>
      <c r="AE664" s="304">
        <f t="shared" si="780"/>
        <v>0.87382215585052303</v>
      </c>
      <c r="AF664" s="304">
        <f t="shared" si="780"/>
        <v>0.7411764705882351</v>
      </c>
      <c r="AG664" s="304">
        <f t="shared" si="780"/>
        <v>0.67065912810593653</v>
      </c>
      <c r="AH664" s="304" t="str">
        <f t="shared" si="780"/>
        <v>-</v>
      </c>
      <c r="AI664" s="304">
        <f t="shared" si="780"/>
        <v>0.92195850389957845</v>
      </c>
      <c r="AJ664" s="304">
        <f t="shared" si="780"/>
        <v>0.40929242620517509</v>
      </c>
      <c r="AK664" s="304">
        <f t="shared" si="780"/>
        <v>0.76580954309239369</v>
      </c>
      <c r="AL664" s="304">
        <f t="shared" si="780"/>
        <v>0.61065881763527052</v>
      </c>
      <c r="AM664" s="304">
        <f t="shared" si="780"/>
        <v>1</v>
      </c>
      <c r="AN664" s="304">
        <f t="shared" si="780"/>
        <v>0.94335484773399425</v>
      </c>
      <c r="AO664" s="304">
        <f t="shared" si="780"/>
        <v>0.24199749691385825</v>
      </c>
      <c r="AP664" s="304">
        <f t="shared" si="780"/>
        <v>0.69103213804605812</v>
      </c>
      <c r="AQ664" s="304">
        <f t="shared" si="780"/>
        <v>1</v>
      </c>
      <c r="AR664" s="304">
        <f t="shared" si="780"/>
        <v>0.35714285714285715</v>
      </c>
      <c r="AS664" s="304">
        <f t="shared" si="780"/>
        <v>0.56774765133625094</v>
      </c>
      <c r="AT664" s="304">
        <f t="shared" si="780"/>
        <v>0.72915989729987862</v>
      </c>
    </row>
    <row r="665" spans="1:46" ht="15" thickBot="1">
      <c r="A665" s="329" t="str">
        <f t="shared" ref="A665:B665" si="781">A447</f>
        <v>Vitanje</v>
      </c>
      <c r="B665" s="330">
        <f t="shared" si="781"/>
        <v>137</v>
      </c>
      <c r="C665" s="303">
        <f>IFERROR(IF('Data &amp; Normalization'!C447="-","-",IF(C$9=1,IF('Data &amp; Normalization'!C447&lt;C$10,0,IF('Data &amp; Normalization'!C447&gt;C$11,1,('Data &amp; Normalization'!C447-C$10)/(C$11-C$10))),IF('Data &amp; Normalization'!C447&lt;C$10,1,IF('Data &amp; Normalization'!C447&gt;C$11,0,IFERROR(1-('Data &amp; Normalization'!C447-C$10)/(C$11-C$10),"-"))))),"-")</f>
        <v>0.88488704137088392</v>
      </c>
      <c r="D665" s="304">
        <f t="shared" ref="D665:AT665" si="782">IFERROR(IF(D447="-","-",IF(D$9=1,IF(D447&lt;D$10,0,IF(D447&gt;D$11,1,(D447-D$10)/(D$11-D$10))),IF(D447&lt;D$10,1,IF(D447&gt;D$11,0,IFERROR(1-(D447-D$10)/(D$11-D$10),"-"))))),"-")</f>
        <v>0.32409979293975044</v>
      </c>
      <c r="E665" s="304">
        <f t="shared" si="782"/>
        <v>0.52215849843587059</v>
      </c>
      <c r="F665" s="304">
        <f t="shared" si="782"/>
        <v>0</v>
      </c>
      <c r="G665" s="304">
        <f t="shared" si="782"/>
        <v>0.32928689129075284</v>
      </c>
      <c r="H665" s="304">
        <f t="shared" si="782"/>
        <v>0.5</v>
      </c>
      <c r="I665" s="304">
        <f t="shared" si="782"/>
        <v>0.53469876015825957</v>
      </c>
      <c r="J665" s="304">
        <f t="shared" si="782"/>
        <v>0.70241041815028626</v>
      </c>
      <c r="K665" s="304">
        <f t="shared" si="782"/>
        <v>1</v>
      </c>
      <c r="L665" s="304">
        <f t="shared" si="782"/>
        <v>1</v>
      </c>
      <c r="M665" s="304">
        <f t="shared" si="782"/>
        <v>0.26983761899013836</v>
      </c>
      <c r="N665" s="304">
        <f t="shared" si="782"/>
        <v>0.27844086314546684</v>
      </c>
      <c r="O665" s="304">
        <f t="shared" si="782"/>
        <v>0.11925641728243566</v>
      </c>
      <c r="P665" s="304">
        <f t="shared" si="782"/>
        <v>0.41575519441918346</v>
      </c>
      <c r="Q665" s="304" t="str">
        <f t="shared" si="782"/>
        <v>-</v>
      </c>
      <c r="R665" s="304" t="str">
        <f t="shared" si="782"/>
        <v>-</v>
      </c>
      <c r="S665" s="304">
        <f t="shared" si="782"/>
        <v>0.27272788830295208</v>
      </c>
      <c r="T665" s="304">
        <f t="shared" si="782"/>
        <v>0.18269599073016657</v>
      </c>
      <c r="U665" s="304">
        <f t="shared" si="782"/>
        <v>0.69778736146441456</v>
      </c>
      <c r="V665" s="304">
        <f t="shared" si="782"/>
        <v>0.87651823216769753</v>
      </c>
      <c r="W665" s="304">
        <f t="shared" si="782"/>
        <v>0.83276335859668482</v>
      </c>
      <c r="X665" s="304" t="str">
        <f t="shared" si="782"/>
        <v>-</v>
      </c>
      <c r="Y665" s="304">
        <f t="shared" si="782"/>
        <v>0.35223454102338692</v>
      </c>
      <c r="Z665" s="304">
        <f t="shared" si="782"/>
        <v>0.30968336701769295</v>
      </c>
      <c r="AA665" s="304">
        <f t="shared" si="782"/>
        <v>0.8150499848693562</v>
      </c>
      <c r="AB665" s="304">
        <f t="shared" si="782"/>
        <v>0.78826363039194225</v>
      </c>
      <c r="AC665" s="304">
        <f t="shared" si="782"/>
        <v>0.32164650147220614</v>
      </c>
      <c r="AD665" s="304">
        <f t="shared" si="782"/>
        <v>0.68025513687260197</v>
      </c>
      <c r="AE665" s="304">
        <f t="shared" si="782"/>
        <v>0.19683737445017652</v>
      </c>
      <c r="AF665" s="304">
        <f t="shared" si="782"/>
        <v>0.62352941176470578</v>
      </c>
      <c r="AG665" s="304">
        <f t="shared" si="782"/>
        <v>0.73513366066557562</v>
      </c>
      <c r="AH665" s="304" t="str">
        <f t="shared" si="782"/>
        <v>-</v>
      </c>
      <c r="AI665" s="304">
        <f t="shared" si="782"/>
        <v>1</v>
      </c>
      <c r="AJ665" s="304">
        <f t="shared" si="782"/>
        <v>0.344474554531572</v>
      </c>
      <c r="AK665" s="304">
        <f t="shared" si="782"/>
        <v>0</v>
      </c>
      <c r="AL665" s="304">
        <f t="shared" si="782"/>
        <v>0.530811623246493</v>
      </c>
      <c r="AM665" s="304">
        <f t="shared" si="782"/>
        <v>0.62500000000000011</v>
      </c>
      <c r="AN665" s="304">
        <f t="shared" si="782"/>
        <v>0.17103448964910895</v>
      </c>
      <c r="AO665" s="304">
        <f t="shared" si="782"/>
        <v>0.26563243577999562</v>
      </c>
      <c r="AP665" s="304">
        <f t="shared" si="782"/>
        <v>0.50372057219834532</v>
      </c>
      <c r="AQ665" s="304">
        <f t="shared" si="782"/>
        <v>0.24192954837336222</v>
      </c>
      <c r="AR665" s="304">
        <f t="shared" si="782"/>
        <v>3.571428571428651E-2</v>
      </c>
      <c r="AS665" s="304">
        <f t="shared" si="782"/>
        <v>0.71991111390226648</v>
      </c>
      <c r="AT665" s="304">
        <f t="shared" si="782"/>
        <v>0.77580414893217953</v>
      </c>
    </row>
    <row r="666" spans="1:46" ht="15" thickBot="1">
      <c r="A666" s="329" t="str">
        <f t="shared" ref="A666:B666" si="783">A448</f>
        <v>Vodice</v>
      </c>
      <c r="B666" s="330">
        <f t="shared" si="783"/>
        <v>138</v>
      </c>
      <c r="C666" s="303">
        <f>IFERROR(IF('Data &amp; Normalization'!C448="-","-",IF(C$9=1,IF('Data &amp; Normalization'!C448&lt;C$10,0,IF('Data &amp; Normalization'!C448&gt;C$11,1,('Data &amp; Normalization'!C448-C$10)/(C$11-C$10))),IF('Data &amp; Normalization'!C448&lt;C$10,1,IF('Data &amp; Normalization'!C448&gt;C$11,0,IFERROR(1-('Data &amp; Normalization'!C448-C$10)/(C$11-C$10),"-"))))),"-")</f>
        <v>0.24467358024648561</v>
      </c>
      <c r="D666" s="304">
        <f t="shared" ref="D666:AT666" si="784">IFERROR(IF(D448="-","-",IF(D$9=1,IF(D448&lt;D$10,0,IF(D448&gt;D$11,1,(D448-D$10)/(D$11-D$10))),IF(D448&lt;D$10,1,IF(D448&gt;D$11,0,IFERROR(1-(D448-D$10)/(D$11-D$10),"-"))))),"-")</f>
        <v>1</v>
      </c>
      <c r="E666" s="304">
        <f t="shared" si="784"/>
        <v>1</v>
      </c>
      <c r="F666" s="304">
        <f t="shared" si="784"/>
        <v>0.23980544286665989</v>
      </c>
      <c r="G666" s="304">
        <f t="shared" si="784"/>
        <v>1</v>
      </c>
      <c r="H666" s="304">
        <f t="shared" si="784"/>
        <v>0.5</v>
      </c>
      <c r="I666" s="304">
        <f t="shared" si="784"/>
        <v>0.97230353802805702</v>
      </c>
      <c r="J666" s="304">
        <f t="shared" si="784"/>
        <v>1</v>
      </c>
      <c r="K666" s="304">
        <f t="shared" si="784"/>
        <v>0.32812688939397983</v>
      </c>
      <c r="L666" s="304">
        <f t="shared" si="784"/>
        <v>0.99700789773731113</v>
      </c>
      <c r="M666" s="304">
        <f t="shared" si="784"/>
        <v>0.27638916545513847</v>
      </c>
      <c r="N666" s="304">
        <f t="shared" si="784"/>
        <v>0.36691257467786559</v>
      </c>
      <c r="O666" s="304">
        <f t="shared" si="784"/>
        <v>9.237897809414081E-3</v>
      </c>
      <c r="P666" s="304">
        <f t="shared" si="784"/>
        <v>0.76197877324143981</v>
      </c>
      <c r="Q666" s="304" t="str">
        <f t="shared" si="784"/>
        <v>-</v>
      </c>
      <c r="R666" s="304" t="str">
        <f t="shared" si="784"/>
        <v>-</v>
      </c>
      <c r="S666" s="304">
        <f t="shared" si="784"/>
        <v>0.30986810838610984</v>
      </c>
      <c r="T666" s="304">
        <f t="shared" si="784"/>
        <v>0.90801368545810912</v>
      </c>
      <c r="U666" s="304">
        <f t="shared" si="784"/>
        <v>0.39858638966319504</v>
      </c>
      <c r="V666" s="304">
        <f t="shared" si="784"/>
        <v>0.86660528663161074</v>
      </c>
      <c r="W666" s="304">
        <f t="shared" si="784"/>
        <v>0.25517403418385121</v>
      </c>
      <c r="X666" s="304" t="str">
        <f t="shared" si="784"/>
        <v>-</v>
      </c>
      <c r="Y666" s="304">
        <f t="shared" si="784"/>
        <v>0.75263433421149517</v>
      </c>
      <c r="Z666" s="304">
        <f t="shared" si="784"/>
        <v>0.85572456830833588</v>
      </c>
      <c r="AA666" s="304">
        <f t="shared" si="784"/>
        <v>0.56554992926049819</v>
      </c>
      <c r="AB666" s="304">
        <f t="shared" si="784"/>
        <v>4.3792423910663514E-2</v>
      </c>
      <c r="AC666" s="304">
        <f t="shared" si="784"/>
        <v>0.97082822474729913</v>
      </c>
      <c r="AD666" s="304">
        <f t="shared" si="784"/>
        <v>0.82158284595470166</v>
      </c>
      <c r="AE666" s="304">
        <f t="shared" si="784"/>
        <v>1</v>
      </c>
      <c r="AF666" s="304">
        <f t="shared" si="784"/>
        <v>0.92941176470588216</v>
      </c>
      <c r="AG666" s="304">
        <f t="shared" si="784"/>
        <v>0.4879812858536261</v>
      </c>
      <c r="AH666" s="304" t="str">
        <f t="shared" si="784"/>
        <v>-</v>
      </c>
      <c r="AI666" s="304">
        <f t="shared" si="784"/>
        <v>1</v>
      </c>
      <c r="AJ666" s="304">
        <f t="shared" si="784"/>
        <v>0.7879008870019284</v>
      </c>
      <c r="AK666" s="304">
        <f t="shared" si="784"/>
        <v>0.75990416413578987</v>
      </c>
      <c r="AL666" s="304">
        <f t="shared" si="784"/>
        <v>1</v>
      </c>
      <c r="AM666" s="304">
        <f t="shared" si="784"/>
        <v>0.87500000000000044</v>
      </c>
      <c r="AN666" s="304">
        <f t="shared" si="784"/>
        <v>0.79048936935496772</v>
      </c>
      <c r="AO666" s="304">
        <f t="shared" si="784"/>
        <v>1</v>
      </c>
      <c r="AP666" s="304">
        <f t="shared" si="784"/>
        <v>8.0024376162678754E-2</v>
      </c>
      <c r="AQ666" s="304">
        <f t="shared" si="784"/>
        <v>1</v>
      </c>
      <c r="AR666" s="304">
        <f t="shared" si="784"/>
        <v>0.42857142857142855</v>
      </c>
      <c r="AS666" s="304">
        <f t="shared" si="784"/>
        <v>0.38755634993762811</v>
      </c>
      <c r="AT666" s="304">
        <f t="shared" si="784"/>
        <v>0.47989823654492858</v>
      </c>
    </row>
    <row r="667" spans="1:46" ht="15" thickBot="1">
      <c r="A667" s="329" t="str">
        <f t="shared" ref="A667:B667" si="785">A449</f>
        <v>Vojnik</v>
      </c>
      <c r="B667" s="330">
        <f t="shared" si="785"/>
        <v>139</v>
      </c>
      <c r="C667" s="303">
        <f>IFERROR(IF('Data &amp; Normalization'!C449="-","-",IF(C$9=1,IF('Data &amp; Normalization'!C449&lt;C$10,0,IF('Data &amp; Normalization'!C449&gt;C$11,1,('Data &amp; Normalization'!C449-C$10)/(C$11-C$10))),IF('Data &amp; Normalization'!C449&lt;C$10,1,IF('Data &amp; Normalization'!C449&gt;C$11,0,IFERROR(1-('Data &amp; Normalization'!C449-C$10)/(C$11-C$10),"-"))))),"-")</f>
        <v>0.74823230319333589</v>
      </c>
      <c r="D667" s="304">
        <f t="shared" ref="D667:AT667" si="786">IFERROR(IF(D449="-","-",IF(D$9=1,IF(D449&lt;D$10,0,IF(D449&gt;D$11,1,(D449-D$10)/(D$11-D$10))),IF(D449&lt;D$10,1,IF(D449&gt;D$11,0,IFERROR(1-(D449-D$10)/(D$11-D$10),"-"))))),"-")</f>
        <v>0.44530579263673542</v>
      </c>
      <c r="E667" s="304">
        <f t="shared" si="786"/>
        <v>0.52215849843587059</v>
      </c>
      <c r="F667" s="304">
        <f t="shared" si="786"/>
        <v>1.2268196977827465E-2</v>
      </c>
      <c r="G667" s="304">
        <f t="shared" si="786"/>
        <v>0.81267839882424842</v>
      </c>
      <c r="H667" s="304">
        <f t="shared" si="786"/>
        <v>0.5</v>
      </c>
      <c r="I667" s="304">
        <f t="shared" si="786"/>
        <v>0.64135215136307433</v>
      </c>
      <c r="J667" s="304">
        <f t="shared" si="786"/>
        <v>0.93824648513686326</v>
      </c>
      <c r="K667" s="304">
        <f t="shared" si="786"/>
        <v>0.20208189440503688</v>
      </c>
      <c r="L667" s="304">
        <f t="shared" si="786"/>
        <v>1</v>
      </c>
      <c r="M667" s="304">
        <f t="shared" si="786"/>
        <v>0.3142989511672058</v>
      </c>
      <c r="N667" s="304">
        <f t="shared" si="786"/>
        <v>0.43903675627220962</v>
      </c>
      <c r="O667" s="304">
        <f t="shared" si="786"/>
        <v>0.22093065367745157</v>
      </c>
      <c r="P667" s="304">
        <f t="shared" si="786"/>
        <v>0.52915589262355611</v>
      </c>
      <c r="Q667" s="304" t="str">
        <f t="shared" si="786"/>
        <v>-</v>
      </c>
      <c r="R667" s="304" t="str">
        <f t="shared" si="786"/>
        <v>-</v>
      </c>
      <c r="S667" s="304">
        <f t="shared" si="786"/>
        <v>3.477696789574157E-2</v>
      </c>
      <c r="T667" s="304">
        <f t="shared" si="786"/>
        <v>0.40720670374174428</v>
      </c>
      <c r="U667" s="304">
        <f t="shared" si="786"/>
        <v>0.46716019973986916</v>
      </c>
      <c r="V667" s="304">
        <f t="shared" si="786"/>
        <v>0.59301852117670106</v>
      </c>
      <c r="W667" s="304">
        <f t="shared" si="786"/>
        <v>0.11407592905253612</v>
      </c>
      <c r="X667" s="304" t="str">
        <f t="shared" si="786"/>
        <v>-</v>
      </c>
      <c r="Y667" s="304">
        <f t="shared" si="786"/>
        <v>0.66493945980199987</v>
      </c>
      <c r="Z667" s="304">
        <f t="shared" si="786"/>
        <v>0.3983264191752649</v>
      </c>
      <c r="AA667" s="304">
        <f t="shared" si="786"/>
        <v>0.93963388232975686</v>
      </c>
      <c r="AB667" s="304">
        <f t="shared" si="786"/>
        <v>0.3448653382964747</v>
      </c>
      <c r="AC667" s="304">
        <f t="shared" si="786"/>
        <v>0.54949991085992111</v>
      </c>
      <c r="AD667" s="304">
        <f t="shared" si="786"/>
        <v>0.58115823780395326</v>
      </c>
      <c r="AE667" s="304">
        <f t="shared" si="786"/>
        <v>0.551645304832173</v>
      </c>
      <c r="AF667" s="304">
        <f t="shared" si="786"/>
        <v>0.62352941176470578</v>
      </c>
      <c r="AG667" s="304">
        <f t="shared" si="786"/>
        <v>0.37225776587478709</v>
      </c>
      <c r="AH667" s="304" t="str">
        <f t="shared" si="786"/>
        <v>-</v>
      </c>
      <c r="AI667" s="304">
        <f t="shared" si="786"/>
        <v>0.77496374296178394</v>
      </c>
      <c r="AJ667" s="304">
        <f t="shared" si="786"/>
        <v>0.43030754288619577</v>
      </c>
      <c r="AK667" s="304">
        <f t="shared" si="786"/>
        <v>0.53465613821961244</v>
      </c>
      <c r="AL667" s="304">
        <f t="shared" si="786"/>
        <v>0.73747494989979967</v>
      </c>
      <c r="AM667" s="304">
        <f t="shared" si="786"/>
        <v>0.62500000000000011</v>
      </c>
      <c r="AN667" s="304">
        <f t="shared" si="786"/>
        <v>0.56918411797618074</v>
      </c>
      <c r="AO667" s="304">
        <f t="shared" si="786"/>
        <v>0.26563243577999562</v>
      </c>
      <c r="AP667" s="304">
        <f t="shared" si="786"/>
        <v>0.19067932516518066</v>
      </c>
      <c r="AQ667" s="304">
        <f t="shared" si="786"/>
        <v>0.42205539388069496</v>
      </c>
      <c r="AR667" s="304">
        <f t="shared" si="786"/>
        <v>3.571428571428651E-2</v>
      </c>
      <c r="AS667" s="304">
        <f t="shared" si="786"/>
        <v>0.64493415797581632</v>
      </c>
      <c r="AT667" s="304">
        <f t="shared" si="786"/>
        <v>0.53307804734110353</v>
      </c>
    </row>
    <row r="668" spans="1:46" ht="15" thickBot="1">
      <c r="A668" s="329" t="str">
        <f t="shared" ref="A668:B668" si="787">A450</f>
        <v>Vransko</v>
      </c>
      <c r="B668" s="330">
        <f t="shared" si="787"/>
        <v>189</v>
      </c>
      <c r="C668" s="303">
        <f>IFERROR(IF('Data &amp; Normalization'!C450="-","-",IF(C$9=1,IF('Data &amp; Normalization'!C450&lt;C$10,0,IF('Data &amp; Normalization'!C450&gt;C$11,1,('Data &amp; Normalization'!C450-C$10)/(C$11-C$10))),IF('Data &amp; Normalization'!C450&lt;C$10,1,IF('Data &amp; Normalization'!C450&gt;C$11,0,IFERROR(1-('Data &amp; Normalization'!C450-C$10)/(C$11-C$10),"-"))))),"-")</f>
        <v>0.64413924576652593</v>
      </c>
      <c r="D668" s="304">
        <f t="shared" ref="D668:AT668" si="788">IFERROR(IF(D450="-","-",IF(D$9=1,IF(D450&lt;D$10,0,IF(D450&gt;D$11,1,(D450-D$10)/(D$11-D$10))),IF(D450&lt;D$10,1,IF(D450&gt;D$11,0,IFERROR(1-(D450-D$10)/(D$11-D$10),"-"))))),"-")</f>
        <v>0.5690369173274078</v>
      </c>
      <c r="E668" s="304">
        <f t="shared" si="788"/>
        <v>0.52215849843587059</v>
      </c>
      <c r="F668" s="304">
        <f t="shared" si="788"/>
        <v>0.92715482770816171</v>
      </c>
      <c r="G668" s="304">
        <f t="shared" si="788"/>
        <v>0.73122986071824669</v>
      </c>
      <c r="H668" s="304">
        <f t="shared" si="788"/>
        <v>0.5</v>
      </c>
      <c r="I668" s="304">
        <f t="shared" si="788"/>
        <v>0.61707220996994172</v>
      </c>
      <c r="J668" s="304">
        <f t="shared" si="788"/>
        <v>0.91471101585089598</v>
      </c>
      <c r="K668" s="304">
        <f t="shared" si="788"/>
        <v>3.2689718212579495E-2</v>
      </c>
      <c r="L668" s="304">
        <f t="shared" si="788"/>
        <v>1</v>
      </c>
      <c r="M668" s="304">
        <f t="shared" si="788"/>
        <v>0.31735523316983977</v>
      </c>
      <c r="N668" s="304">
        <f t="shared" si="788"/>
        <v>0.46710867967421127</v>
      </c>
      <c r="O668" s="304">
        <f t="shared" si="788"/>
        <v>0.33621664481557684</v>
      </c>
      <c r="P668" s="304">
        <f t="shared" si="788"/>
        <v>0.60279101318164319</v>
      </c>
      <c r="Q668" s="304" t="str">
        <f t="shared" si="788"/>
        <v>-</v>
      </c>
      <c r="R668" s="304" t="str">
        <f t="shared" si="788"/>
        <v>-</v>
      </c>
      <c r="S668" s="304">
        <f t="shared" si="788"/>
        <v>0.23483744885933583</v>
      </c>
      <c r="T668" s="304">
        <f t="shared" si="788"/>
        <v>0.3080195665779038</v>
      </c>
      <c r="U668" s="304">
        <f t="shared" si="788"/>
        <v>0.68680417504466817</v>
      </c>
      <c r="V668" s="304">
        <f t="shared" si="788"/>
        <v>0.76570768444300141</v>
      </c>
      <c r="W668" s="304">
        <f t="shared" si="788"/>
        <v>0.101206030616277</v>
      </c>
      <c r="X668" s="304" t="str">
        <f t="shared" si="788"/>
        <v>-</v>
      </c>
      <c r="Y668" s="304">
        <f t="shared" si="788"/>
        <v>0.39368588816183869</v>
      </c>
      <c r="Z668" s="304">
        <f t="shared" si="788"/>
        <v>0.63588979895755759</v>
      </c>
      <c r="AA668" s="304">
        <f t="shared" si="788"/>
        <v>0</v>
      </c>
      <c r="AB668" s="304">
        <f t="shared" si="788"/>
        <v>0.41602802715130294</v>
      </c>
      <c r="AC668" s="304">
        <f t="shared" si="788"/>
        <v>0.43049699283244935</v>
      </c>
      <c r="AD668" s="304">
        <f t="shared" si="788"/>
        <v>0.54834436992845514</v>
      </c>
      <c r="AE668" s="304">
        <f t="shared" si="788"/>
        <v>0.57292975857753659</v>
      </c>
      <c r="AF668" s="304">
        <f t="shared" si="788"/>
        <v>0.62352941176470578</v>
      </c>
      <c r="AG668" s="304">
        <f t="shared" si="788"/>
        <v>0.79630180694010466</v>
      </c>
      <c r="AH668" s="304" t="str">
        <f t="shared" si="788"/>
        <v>-</v>
      </c>
      <c r="AI668" s="304">
        <f t="shared" si="788"/>
        <v>0.53609640139930048</v>
      </c>
      <c r="AJ668" s="304">
        <f t="shared" si="788"/>
        <v>0.36764273967413702</v>
      </c>
      <c r="AK668" s="304">
        <f t="shared" si="788"/>
        <v>0.86569481001552262</v>
      </c>
      <c r="AL668" s="304">
        <f t="shared" si="788"/>
        <v>0.89560370741482964</v>
      </c>
      <c r="AM668" s="304">
        <f t="shared" si="788"/>
        <v>0.62500000000000011</v>
      </c>
      <c r="AN668" s="304">
        <f t="shared" si="788"/>
        <v>0.59965730157461405</v>
      </c>
      <c r="AO668" s="304">
        <f t="shared" si="788"/>
        <v>0.26563243577999562</v>
      </c>
      <c r="AP668" s="304">
        <f t="shared" si="788"/>
        <v>0.56466097889537503</v>
      </c>
      <c r="AQ668" s="304">
        <f t="shared" si="788"/>
        <v>0.92244300806888146</v>
      </c>
      <c r="AR668" s="304">
        <f t="shared" si="788"/>
        <v>3.571428571428651E-2</v>
      </c>
      <c r="AS668" s="304">
        <f t="shared" si="788"/>
        <v>0.45209420524477839</v>
      </c>
      <c r="AT668" s="304">
        <f t="shared" si="788"/>
        <v>0.74582014120904472</v>
      </c>
    </row>
    <row r="669" spans="1:46" ht="15" thickBot="1">
      <c r="A669" s="329" t="str">
        <f t="shared" ref="A669:B669" si="789">A451</f>
        <v>Vrhnika</v>
      </c>
      <c r="B669" s="330">
        <f t="shared" si="789"/>
        <v>140</v>
      </c>
      <c r="C669" s="303">
        <f>IFERROR(IF('Data &amp; Normalization'!C451="-","-",IF(C$9=1,IF('Data &amp; Normalization'!C451&lt;C$10,0,IF('Data &amp; Normalization'!C451&gt;C$11,1,('Data &amp; Normalization'!C451-C$10)/(C$11-C$10))),IF('Data &amp; Normalization'!C451&lt;C$10,1,IF('Data &amp; Normalization'!C451&gt;C$11,0,IFERROR(1-('Data &amp; Normalization'!C451-C$10)/(C$11-C$10),"-"))))),"-")</f>
        <v>0.74299312664498574</v>
      </c>
      <c r="D669" s="304">
        <f t="shared" ref="D669:AT669" si="790">IFERROR(IF(D451="-","-",IF(D$9=1,IF(D451&lt;D$10,0,IF(D451&gt;D$11,1,(D451-D$10)/(D$11-D$10))),IF(D451&lt;D$10,1,IF(D451&gt;D$11,0,IFERROR(1-(D451-D$10)/(D$11-D$10),"-"))))),"-")</f>
        <v>0.47560729256098172</v>
      </c>
      <c r="E669" s="304">
        <f t="shared" si="790"/>
        <v>1</v>
      </c>
      <c r="F669" s="304">
        <f t="shared" si="790"/>
        <v>0.90681957234791899</v>
      </c>
      <c r="G669" s="304">
        <f t="shared" si="790"/>
        <v>0.74521398766519065</v>
      </c>
      <c r="H669" s="304">
        <f t="shared" si="790"/>
        <v>0.5</v>
      </c>
      <c r="I669" s="304">
        <f t="shared" si="790"/>
        <v>0.76219919111110912</v>
      </c>
      <c r="J669" s="304">
        <f t="shared" si="790"/>
        <v>0.94286934150505142</v>
      </c>
      <c r="K669" s="304">
        <f t="shared" si="790"/>
        <v>0.84726830777933326</v>
      </c>
      <c r="L669" s="304">
        <f t="shared" si="790"/>
        <v>0.98915284036928008</v>
      </c>
      <c r="M669" s="304">
        <f t="shared" si="790"/>
        <v>0.53792370826105051</v>
      </c>
      <c r="N669" s="304">
        <f t="shared" si="790"/>
        <v>0.48291580916883142</v>
      </c>
      <c r="O669" s="304">
        <f t="shared" si="790"/>
        <v>0.28433593395127088</v>
      </c>
      <c r="P669" s="304">
        <f t="shared" si="790"/>
        <v>0.82939003798815192</v>
      </c>
      <c r="Q669" s="304" t="str">
        <f t="shared" si="790"/>
        <v>-</v>
      </c>
      <c r="R669" s="304" t="str">
        <f t="shared" si="790"/>
        <v>-</v>
      </c>
      <c r="S669" s="304">
        <f t="shared" si="790"/>
        <v>8.8138052373862574E-2</v>
      </c>
      <c r="T669" s="304">
        <f t="shared" si="790"/>
        <v>0.72324032461587584</v>
      </c>
      <c r="U669" s="304">
        <f t="shared" si="790"/>
        <v>0.57118097957534752</v>
      </c>
      <c r="V669" s="304">
        <f t="shared" si="790"/>
        <v>0.45405568241945005</v>
      </c>
      <c r="W669" s="304">
        <f t="shared" si="790"/>
        <v>0.60840276143341998</v>
      </c>
      <c r="X669" s="304" t="str">
        <f t="shared" si="790"/>
        <v>-</v>
      </c>
      <c r="Y669" s="304">
        <f t="shared" si="790"/>
        <v>0.90196028475660073</v>
      </c>
      <c r="Z669" s="304">
        <f t="shared" si="790"/>
        <v>0.55079246888628874</v>
      </c>
      <c r="AA669" s="304">
        <f t="shared" si="790"/>
        <v>0.90059039366761762</v>
      </c>
      <c r="AB669" s="304">
        <f t="shared" si="790"/>
        <v>0.39960586818480415</v>
      </c>
      <c r="AC669" s="304">
        <f t="shared" si="790"/>
        <v>0.77195902883148415</v>
      </c>
      <c r="AD669" s="304">
        <f t="shared" si="790"/>
        <v>0.64253310701803446</v>
      </c>
      <c r="AE669" s="304">
        <f t="shared" si="790"/>
        <v>0.79567370015970007</v>
      </c>
      <c r="AF669" s="304">
        <f t="shared" si="790"/>
        <v>0.92941176470588216</v>
      </c>
      <c r="AG669" s="304">
        <f t="shared" si="790"/>
        <v>0.36233860701945797</v>
      </c>
      <c r="AH669" s="304" t="str">
        <f t="shared" si="790"/>
        <v>-</v>
      </c>
      <c r="AI669" s="304">
        <f t="shared" si="790"/>
        <v>1</v>
      </c>
      <c r="AJ669" s="304">
        <f t="shared" si="790"/>
        <v>0.51143224509389418</v>
      </c>
      <c r="AK669" s="304">
        <f t="shared" si="790"/>
        <v>0.8501720996153066</v>
      </c>
      <c r="AL669" s="304">
        <f t="shared" si="790"/>
        <v>0.71242484969939879</v>
      </c>
      <c r="AM669" s="304">
        <f t="shared" si="790"/>
        <v>0.87500000000000044</v>
      </c>
      <c r="AN669" s="304">
        <f t="shared" si="790"/>
        <v>0.82995463991687279</v>
      </c>
      <c r="AO669" s="304">
        <f t="shared" si="790"/>
        <v>1</v>
      </c>
      <c r="AP669" s="304">
        <f t="shared" si="790"/>
        <v>0.34816216562961061</v>
      </c>
      <c r="AQ669" s="304">
        <f t="shared" si="790"/>
        <v>0.63481678725598611</v>
      </c>
      <c r="AR669" s="304">
        <f t="shared" si="790"/>
        <v>0.42857142857142855</v>
      </c>
      <c r="AS669" s="304">
        <f t="shared" si="790"/>
        <v>0.45238337222418812</v>
      </c>
      <c r="AT669" s="304">
        <f t="shared" si="790"/>
        <v>0.61241768525644769</v>
      </c>
    </row>
    <row r="670" spans="1:46" ht="15" thickBot="1">
      <c r="A670" s="329" t="str">
        <f t="shared" ref="A670:B670" si="791">A452</f>
        <v>Vuzenica</v>
      </c>
      <c r="B670" s="330">
        <f t="shared" si="791"/>
        <v>141</v>
      </c>
      <c r="C670" s="303">
        <f>IFERROR(IF('Data &amp; Normalization'!C452="-","-",IF(C$9=1,IF('Data &amp; Normalization'!C452&lt;C$10,0,IF('Data &amp; Normalization'!C452&gt;C$11,1,('Data &amp; Normalization'!C452-C$10)/(C$11-C$10))),IF('Data &amp; Normalization'!C452&lt;C$10,1,IF('Data &amp; Normalization'!C452&gt;C$11,0,IFERROR(1-('Data &amp; Normalization'!C452-C$10)/(C$11-C$10),"-"))))),"-")</f>
        <v>0.93759508965414395</v>
      </c>
      <c r="D670" s="304">
        <f t="shared" ref="D670:AT670" si="792">IFERROR(IF(D452="-","-",IF(D$9=1,IF(D452&lt;D$10,0,IF(D452&gt;D$11,1,(D452-D$10)/(D$11-D$10))),IF(D452&lt;D$10,1,IF(D452&gt;D$11,0,IFERROR(1-(D452-D$10)/(D$11-D$10),"-"))))),"-")</f>
        <v>0.74074541689813644</v>
      </c>
      <c r="E670" s="304">
        <f t="shared" si="792"/>
        <v>0.48201251303441084</v>
      </c>
      <c r="F670" s="304">
        <f t="shared" si="792"/>
        <v>0.4551635808826216</v>
      </c>
      <c r="G670" s="304">
        <f t="shared" si="792"/>
        <v>0.64908241907187436</v>
      </c>
      <c r="H670" s="304">
        <f t="shared" si="792"/>
        <v>0.5</v>
      </c>
      <c r="I670" s="304">
        <f t="shared" si="792"/>
        <v>0.46132639670637376</v>
      </c>
      <c r="J670" s="304">
        <f t="shared" si="792"/>
        <v>0.71220693641653521</v>
      </c>
      <c r="K670" s="304">
        <f t="shared" si="792"/>
        <v>0.29113319574275343</v>
      </c>
      <c r="L670" s="304">
        <f t="shared" si="792"/>
        <v>0.72124901602399905</v>
      </c>
      <c r="M670" s="304">
        <f t="shared" si="792"/>
        <v>0.36711755290295695</v>
      </c>
      <c r="N670" s="304">
        <f t="shared" si="792"/>
        <v>0.24116850720728286</v>
      </c>
      <c r="O670" s="304">
        <f t="shared" si="792"/>
        <v>0.18319207830280493</v>
      </c>
      <c r="P670" s="304">
        <f t="shared" si="792"/>
        <v>0.63016125356837749</v>
      </c>
      <c r="Q670" s="304" t="str">
        <f t="shared" si="792"/>
        <v>-</v>
      </c>
      <c r="R670" s="304" t="str">
        <f t="shared" si="792"/>
        <v>-</v>
      </c>
      <c r="S670" s="304">
        <f t="shared" si="792"/>
        <v>0.11617713670911251</v>
      </c>
      <c r="T670" s="304">
        <f t="shared" si="792"/>
        <v>0.52505642668339836</v>
      </c>
      <c r="U670" s="304">
        <f t="shared" si="792"/>
        <v>0.77552426926447982</v>
      </c>
      <c r="V670" s="304">
        <f t="shared" si="792"/>
        <v>0.59171697896573039</v>
      </c>
      <c r="W670" s="304">
        <f t="shared" si="792"/>
        <v>0.52858848631314304</v>
      </c>
      <c r="X670" s="304" t="str">
        <f t="shared" si="792"/>
        <v>-</v>
      </c>
      <c r="Y670" s="304">
        <f t="shared" si="792"/>
        <v>0.33142798677681773</v>
      </c>
      <c r="Z670" s="304">
        <f t="shared" si="792"/>
        <v>0.24231464737793851</v>
      </c>
      <c r="AA670" s="304">
        <f t="shared" si="792"/>
        <v>0.68817470049935436</v>
      </c>
      <c r="AB670" s="304">
        <f t="shared" si="792"/>
        <v>0.35581344427414063</v>
      </c>
      <c r="AC670" s="304">
        <f t="shared" si="792"/>
        <v>0.42795497536954547</v>
      </c>
      <c r="AD670" s="304">
        <f t="shared" si="792"/>
        <v>0.43891378690698857</v>
      </c>
      <c r="AE670" s="304">
        <f t="shared" si="792"/>
        <v>0.33018531008061414</v>
      </c>
      <c r="AF670" s="304">
        <f t="shared" si="792"/>
        <v>0</v>
      </c>
      <c r="AG670" s="304">
        <f t="shared" si="792"/>
        <v>0.58303989155052982</v>
      </c>
      <c r="AH670" s="304" t="str">
        <f t="shared" si="792"/>
        <v>-</v>
      </c>
      <c r="AI670" s="304">
        <f t="shared" si="792"/>
        <v>1</v>
      </c>
      <c r="AJ670" s="304">
        <f t="shared" si="792"/>
        <v>0.53860891951660506</v>
      </c>
      <c r="AK670" s="304">
        <f t="shared" si="792"/>
        <v>0</v>
      </c>
      <c r="AL670" s="304">
        <f t="shared" si="792"/>
        <v>0.41025801603206413</v>
      </c>
      <c r="AM670" s="304">
        <f t="shared" si="792"/>
        <v>0</v>
      </c>
      <c r="AN670" s="304">
        <f t="shared" si="792"/>
        <v>0.38584545599872117</v>
      </c>
      <c r="AO670" s="304">
        <f t="shared" si="792"/>
        <v>0.2178797326652217</v>
      </c>
      <c r="AP670" s="304">
        <f t="shared" si="792"/>
        <v>0.82734620565783579</v>
      </c>
      <c r="AQ670" s="304">
        <f t="shared" si="792"/>
        <v>0.3167928588652742</v>
      </c>
      <c r="AR670" s="304">
        <f t="shared" si="792"/>
        <v>0.10714285714285794</v>
      </c>
      <c r="AS670" s="304">
        <f t="shared" si="792"/>
        <v>0.75504716828010765</v>
      </c>
      <c r="AT670" s="304">
        <f t="shared" si="792"/>
        <v>0.80774310156395035</v>
      </c>
    </row>
    <row r="671" spans="1:46" ht="15" thickBot="1">
      <c r="A671" s="329" t="str">
        <f t="shared" ref="A671:B671" si="793">A453</f>
        <v>Zagorje ob Savi</v>
      </c>
      <c r="B671" s="330">
        <f t="shared" si="793"/>
        <v>142</v>
      </c>
      <c r="C671" s="303">
        <f>IFERROR(IF('Data &amp; Normalization'!C453="-","-",IF(C$9=1,IF('Data &amp; Normalization'!C453&lt;C$10,0,IF('Data &amp; Normalization'!C453&gt;C$11,1,('Data &amp; Normalization'!C453-C$10)/(C$11-C$10))),IF('Data &amp; Normalization'!C453&lt;C$10,1,IF('Data &amp; Normalization'!C453&gt;C$11,0,IFERROR(1-('Data &amp; Normalization'!C453-C$10)/(C$11-C$10),"-"))))),"-")</f>
        <v>0.72169481495540599</v>
      </c>
      <c r="D671" s="304">
        <f t="shared" ref="D671:AT671" si="794">IFERROR(IF(D453="-","-",IF(D$9=1,IF(D453&lt;D$10,0,IF(D453&gt;D$11,1,(D453-D$10)/(D$11-D$10))),IF(D453&lt;D$10,1,IF(D453&gt;D$11,0,IFERROR(1-(D453-D$10)/(D$11-D$10),"-"))))),"-")</f>
        <v>0.33420029291449932</v>
      </c>
      <c r="E671" s="304">
        <f t="shared" si="794"/>
        <v>0.10218978102189785</v>
      </c>
      <c r="F671" s="304">
        <f t="shared" si="794"/>
        <v>0.66931601264344354</v>
      </c>
      <c r="G671" s="304">
        <f t="shared" si="794"/>
        <v>0.62467302118338452</v>
      </c>
      <c r="H671" s="304">
        <f t="shared" si="794"/>
        <v>0.79248125036057804</v>
      </c>
      <c r="I671" s="304">
        <f t="shared" si="794"/>
        <v>0.70962032194115854</v>
      </c>
      <c r="J671" s="304">
        <f t="shared" si="794"/>
        <v>0.82231717665169135</v>
      </c>
      <c r="K671" s="304">
        <f t="shared" si="794"/>
        <v>0.4992611508830323</v>
      </c>
      <c r="L671" s="304">
        <f t="shared" si="794"/>
        <v>0.80149027984701526</v>
      </c>
      <c r="M671" s="304">
        <f t="shared" si="794"/>
        <v>0.72565325380813495</v>
      </c>
      <c r="N671" s="304">
        <f t="shared" si="794"/>
        <v>0.49916710218637544</v>
      </c>
      <c r="O671" s="304">
        <f t="shared" si="794"/>
        <v>0.178983646510951</v>
      </c>
      <c r="P671" s="304">
        <f t="shared" si="794"/>
        <v>0.5844426696517856</v>
      </c>
      <c r="Q671" s="304" t="str">
        <f t="shared" si="794"/>
        <v>-</v>
      </c>
      <c r="R671" s="304" t="str">
        <f t="shared" si="794"/>
        <v>-</v>
      </c>
      <c r="S671" s="304">
        <f t="shared" si="794"/>
        <v>9.3489654775946604E-2</v>
      </c>
      <c r="T671" s="304">
        <f t="shared" si="794"/>
        <v>0.33560314289717297</v>
      </c>
      <c r="U671" s="304">
        <f t="shared" si="794"/>
        <v>0.6574939356790358</v>
      </c>
      <c r="V671" s="304">
        <f t="shared" si="794"/>
        <v>0.63853804225706745</v>
      </c>
      <c r="W671" s="304">
        <f t="shared" si="794"/>
        <v>0.1882181783856062</v>
      </c>
      <c r="X671" s="304" t="str">
        <f t="shared" si="794"/>
        <v>-</v>
      </c>
      <c r="Y671" s="304">
        <f t="shared" si="794"/>
        <v>0.62441824045299632</v>
      </c>
      <c r="Z671" s="304">
        <f t="shared" si="794"/>
        <v>0.17849164982448651</v>
      </c>
      <c r="AA671" s="304">
        <f t="shared" si="794"/>
        <v>0.72343315104738393</v>
      </c>
      <c r="AB671" s="304">
        <f t="shared" si="794"/>
        <v>0.45982045106196623</v>
      </c>
      <c r="AC671" s="304">
        <f t="shared" si="794"/>
        <v>0.64545781108779532</v>
      </c>
      <c r="AD671" s="304">
        <f t="shared" si="794"/>
        <v>0.5638384237789108</v>
      </c>
      <c r="AE671" s="304">
        <f t="shared" si="794"/>
        <v>0.49852456883740548</v>
      </c>
      <c r="AF671" s="304">
        <f t="shared" si="794"/>
        <v>0.27058823529411757</v>
      </c>
      <c r="AG671" s="304">
        <f t="shared" si="794"/>
        <v>0.3937492767280002</v>
      </c>
      <c r="AH671" s="304" t="str">
        <f t="shared" si="794"/>
        <v>-</v>
      </c>
      <c r="AI671" s="304">
        <f t="shared" si="794"/>
        <v>0.86930085437816795</v>
      </c>
      <c r="AJ671" s="304">
        <f t="shared" si="794"/>
        <v>0.62045601178191478</v>
      </c>
      <c r="AK671" s="304">
        <f t="shared" si="794"/>
        <v>0.60366470945535511</v>
      </c>
      <c r="AL671" s="304">
        <f t="shared" si="794"/>
        <v>0.45566132264529047</v>
      </c>
      <c r="AM671" s="304">
        <f t="shared" si="794"/>
        <v>0.50000000000000056</v>
      </c>
      <c r="AN671" s="304">
        <f t="shared" si="794"/>
        <v>0.6271331228518906</v>
      </c>
      <c r="AO671" s="304">
        <f t="shared" si="794"/>
        <v>0.22522793347777759</v>
      </c>
      <c r="AP671" s="304">
        <f t="shared" si="794"/>
        <v>0.72791712104689232</v>
      </c>
      <c r="AQ671" s="304">
        <f t="shared" si="794"/>
        <v>0.50391616886108925</v>
      </c>
      <c r="AR671" s="304">
        <f t="shared" si="794"/>
        <v>0</v>
      </c>
      <c r="AS671" s="304">
        <f t="shared" si="794"/>
        <v>0.64546433500282596</v>
      </c>
      <c r="AT671" s="304">
        <f t="shared" si="794"/>
        <v>0.7229857168672762</v>
      </c>
    </row>
    <row r="672" spans="1:46" ht="15" thickBot="1">
      <c r="A672" s="329" t="str">
        <f t="shared" ref="A672:B672" si="795">A454</f>
        <v>Zavrč</v>
      </c>
      <c r="B672" s="330">
        <f t="shared" si="795"/>
        <v>143</v>
      </c>
      <c r="C672" s="303">
        <f>IFERROR(IF('Data &amp; Normalization'!C454="-","-",IF(C$9=1,IF('Data &amp; Normalization'!C454&lt;C$10,0,IF('Data &amp; Normalization'!C454&gt;C$11,1,('Data &amp; Normalization'!C454-C$10)/(C$11-C$10))),IF('Data &amp; Normalization'!C454&lt;C$10,1,IF('Data &amp; Normalization'!C454&gt;C$11,0,IFERROR(1-('Data &amp; Normalization'!C454-C$10)/(C$11-C$10),"-"))))),"-")</f>
        <v>0.65478134096975149</v>
      </c>
      <c r="D672" s="304">
        <f t="shared" ref="D672:AT672" si="796">IFERROR(IF(D454="-","-",IF(D$9=1,IF(D454&lt;D$10,0,IF(D454&gt;D$11,1,(D454-D$10)/(D$11-D$10))),IF(D454&lt;D$10,1,IF(D454&gt;D$11,0,IFERROR(1-(D454-D$10)/(D$11-D$10),"-"))))),"-")</f>
        <v>9.1788293520529057E-2</v>
      </c>
      <c r="E672" s="304">
        <f t="shared" si="796"/>
        <v>0.86757038581856083</v>
      </c>
      <c r="F672" s="304">
        <f t="shared" si="796"/>
        <v>0</v>
      </c>
      <c r="G672" s="304">
        <f t="shared" si="796"/>
        <v>0</v>
      </c>
      <c r="H672" s="304">
        <f t="shared" si="796"/>
        <v>0.5</v>
      </c>
      <c r="I672" s="304">
        <f t="shared" si="796"/>
        <v>0.55800433786278247</v>
      </c>
      <c r="J672" s="304">
        <f t="shared" si="796"/>
        <v>0.68433586907170896</v>
      </c>
      <c r="K672" s="304">
        <f t="shared" si="796"/>
        <v>6.7633899750164476E-3</v>
      </c>
      <c r="L672" s="304">
        <f t="shared" si="796"/>
        <v>0.34207013830597433</v>
      </c>
      <c r="M672" s="304">
        <f t="shared" si="796"/>
        <v>0</v>
      </c>
      <c r="N672" s="304">
        <f t="shared" si="796"/>
        <v>0.12890304631492641</v>
      </c>
      <c r="O672" s="304">
        <f t="shared" si="796"/>
        <v>0.29462912752775583</v>
      </c>
      <c r="P672" s="304">
        <f t="shared" si="796"/>
        <v>0</v>
      </c>
      <c r="Q672" s="304" t="str">
        <f t="shared" si="796"/>
        <v>-</v>
      </c>
      <c r="R672" s="304" t="str">
        <f t="shared" si="796"/>
        <v>-</v>
      </c>
      <c r="S672" s="304">
        <f t="shared" si="796"/>
        <v>0.20067648924052831</v>
      </c>
      <c r="T672" s="304">
        <f t="shared" si="796"/>
        <v>0.42112767764358144</v>
      </c>
      <c r="U672" s="304">
        <f t="shared" si="796"/>
        <v>0.30009531163880504</v>
      </c>
      <c r="V672" s="304">
        <f t="shared" si="796"/>
        <v>0</v>
      </c>
      <c r="W672" s="304">
        <f t="shared" si="796"/>
        <v>9.0695717950088808E-2</v>
      </c>
      <c r="X672" s="304" t="str">
        <f t="shared" si="796"/>
        <v>-</v>
      </c>
      <c r="Y672" s="304">
        <f t="shared" si="796"/>
        <v>0.15029570986645158</v>
      </c>
      <c r="Z672" s="304">
        <f t="shared" si="796"/>
        <v>0.29195475658617864</v>
      </c>
      <c r="AA672" s="304">
        <f t="shared" si="796"/>
        <v>0.50122405593897801</v>
      </c>
      <c r="AB672" s="304">
        <f t="shared" si="796"/>
        <v>1</v>
      </c>
      <c r="AC672" s="304">
        <f t="shared" si="796"/>
        <v>0.57486533434360543</v>
      </c>
      <c r="AD672" s="304">
        <f t="shared" si="796"/>
        <v>0.41492361009804146</v>
      </c>
      <c r="AE672" s="304">
        <f t="shared" si="796"/>
        <v>0</v>
      </c>
      <c r="AF672" s="304">
        <f t="shared" si="796"/>
        <v>0.14117647058823524</v>
      </c>
      <c r="AG672" s="304">
        <f t="shared" si="796"/>
        <v>0.84093802178908572</v>
      </c>
      <c r="AH672" s="304" t="str">
        <f t="shared" si="796"/>
        <v>-</v>
      </c>
      <c r="AI672" s="304">
        <f t="shared" si="796"/>
        <v>0.94007298552148444</v>
      </c>
      <c r="AJ672" s="304">
        <f t="shared" si="796"/>
        <v>0</v>
      </c>
      <c r="AK672" s="304">
        <f t="shared" si="796"/>
        <v>0.82132010528447053</v>
      </c>
      <c r="AL672" s="304">
        <f t="shared" si="796"/>
        <v>0.30222945891783548</v>
      </c>
      <c r="AM672" s="304">
        <f t="shared" si="796"/>
        <v>0.62500000000000011</v>
      </c>
      <c r="AN672" s="304">
        <f t="shared" si="796"/>
        <v>0</v>
      </c>
      <c r="AO672" s="304">
        <f t="shared" si="796"/>
        <v>0.2848119757349028</v>
      </c>
      <c r="AP672" s="304">
        <f t="shared" si="796"/>
        <v>0.37606645711719816</v>
      </c>
      <c r="AQ672" s="304">
        <f t="shared" si="796"/>
        <v>2.908035047646312E-3</v>
      </c>
      <c r="AR672" s="304">
        <f t="shared" si="796"/>
        <v>0</v>
      </c>
      <c r="AS672" s="304">
        <f t="shared" si="796"/>
        <v>0.18048622783192514</v>
      </c>
      <c r="AT672" s="304">
        <f t="shared" si="796"/>
        <v>0.28760627827366536</v>
      </c>
    </row>
    <row r="673" spans="1:46" ht="15" thickBot="1">
      <c r="A673" s="329" t="str">
        <f t="shared" ref="A673:B673" si="797">A455</f>
        <v>Zreče</v>
      </c>
      <c r="B673" s="330">
        <f t="shared" si="797"/>
        <v>144</v>
      </c>
      <c r="C673" s="303">
        <f>IFERROR(IF('Data &amp; Normalization'!C455="-","-",IF(C$9=1,IF('Data &amp; Normalization'!C455&lt;C$10,0,IF('Data &amp; Normalization'!C455&gt;C$11,1,('Data &amp; Normalization'!C455-C$10)/(C$11-C$10))),IF('Data &amp; Normalization'!C455&lt;C$10,1,IF('Data &amp; Normalization'!C455&gt;C$11,0,IFERROR(1-('Data &amp; Normalization'!C455-C$10)/(C$11-C$10),"-"))))),"-")</f>
        <v>0.50504665850824415</v>
      </c>
      <c r="D673" s="304">
        <f t="shared" ref="D673:AT673" si="798">IFERROR(IF(D455="-","-",IF(D$9=1,IF(D455&lt;D$10,0,IF(D455&gt;D$11,1,(D455-D$10)/(D$11-D$10))),IF(D455&lt;D$10,1,IF(D455&gt;D$11,0,IFERROR(1-(D455-D$10)/(D$11-D$10),"-"))))),"-")</f>
        <v>0.39732841775667904</v>
      </c>
      <c r="E673" s="304">
        <f t="shared" si="798"/>
        <v>0.52215849843587059</v>
      </c>
      <c r="F673" s="304">
        <f t="shared" si="798"/>
        <v>0.65415430894868343</v>
      </c>
      <c r="G673" s="304">
        <f t="shared" si="798"/>
        <v>0.56935571521766826</v>
      </c>
      <c r="H673" s="304">
        <f t="shared" si="798"/>
        <v>0.79248125036057804</v>
      </c>
      <c r="I673" s="304">
        <f t="shared" si="798"/>
        <v>0.82313557647148961</v>
      </c>
      <c r="J673" s="304">
        <f t="shared" si="798"/>
        <v>0.69912597903172691</v>
      </c>
      <c r="K673" s="304">
        <f t="shared" si="798"/>
        <v>0.12338062924120913</v>
      </c>
      <c r="L673" s="304">
        <f t="shared" si="798"/>
        <v>1</v>
      </c>
      <c r="M673" s="304">
        <f t="shared" si="798"/>
        <v>0.85165737189660928</v>
      </c>
      <c r="N673" s="304">
        <f t="shared" si="798"/>
        <v>0.9653507206532399</v>
      </c>
      <c r="O673" s="304">
        <f t="shared" si="798"/>
        <v>0.23126004009728934</v>
      </c>
      <c r="P673" s="304">
        <f t="shared" si="798"/>
        <v>0.56656567303941463</v>
      </c>
      <c r="Q673" s="304" t="str">
        <f t="shared" si="798"/>
        <v>-</v>
      </c>
      <c r="R673" s="304" t="str">
        <f t="shared" si="798"/>
        <v>-</v>
      </c>
      <c r="S673" s="304">
        <f t="shared" si="798"/>
        <v>0</v>
      </c>
      <c r="T673" s="304">
        <f t="shared" si="798"/>
        <v>0.18269599073016657</v>
      </c>
      <c r="U673" s="304">
        <f t="shared" si="798"/>
        <v>0.62191938707681549</v>
      </c>
      <c r="V673" s="304">
        <f t="shared" si="798"/>
        <v>0.84130672871043022</v>
      </c>
      <c r="W673" s="304">
        <f t="shared" si="798"/>
        <v>0.60659314743951176</v>
      </c>
      <c r="X673" s="304" t="str">
        <f t="shared" si="798"/>
        <v>-</v>
      </c>
      <c r="Y673" s="304">
        <f t="shared" si="798"/>
        <v>0.38901502904526197</v>
      </c>
      <c r="Z673" s="304">
        <f t="shared" si="798"/>
        <v>0.25649753572315004</v>
      </c>
      <c r="AA673" s="304">
        <f t="shared" si="798"/>
        <v>0.60882688229207815</v>
      </c>
      <c r="AB673" s="304">
        <f t="shared" si="798"/>
        <v>0.67330851762645061</v>
      </c>
      <c r="AC673" s="304">
        <f t="shared" si="798"/>
        <v>0.52464549806621585</v>
      </c>
      <c r="AD673" s="304">
        <f t="shared" si="798"/>
        <v>0.41754966206191835</v>
      </c>
      <c r="AE673" s="304">
        <f t="shared" si="798"/>
        <v>0.37087429312331349</v>
      </c>
      <c r="AF673" s="304">
        <f t="shared" si="798"/>
        <v>0.62352941176470578</v>
      </c>
      <c r="AG673" s="304">
        <f t="shared" si="798"/>
        <v>0.3086098298864256</v>
      </c>
      <c r="AH673" s="304" t="str">
        <f t="shared" si="798"/>
        <v>-</v>
      </c>
      <c r="AI673" s="304">
        <f t="shared" si="798"/>
        <v>0.91765756902731921</v>
      </c>
      <c r="AJ673" s="304">
        <f t="shared" si="798"/>
        <v>0.33291626487904846</v>
      </c>
      <c r="AK673" s="304">
        <f t="shared" si="798"/>
        <v>0.63808463251670355</v>
      </c>
      <c r="AL673" s="304">
        <f t="shared" si="798"/>
        <v>8.7737975951903469E-2</v>
      </c>
      <c r="AM673" s="304">
        <f t="shared" si="798"/>
        <v>0.62500000000000011</v>
      </c>
      <c r="AN673" s="304">
        <f t="shared" si="798"/>
        <v>0.48226061066261688</v>
      </c>
      <c r="AO673" s="304">
        <f t="shared" si="798"/>
        <v>0.26563243577999562</v>
      </c>
      <c r="AP673" s="304">
        <f t="shared" si="798"/>
        <v>0.40493296555263364</v>
      </c>
      <c r="AQ673" s="304">
        <f t="shared" si="798"/>
        <v>0.64102441496842189</v>
      </c>
      <c r="AR673" s="304">
        <f t="shared" si="798"/>
        <v>3.571428571428651E-2</v>
      </c>
      <c r="AS673" s="304">
        <f t="shared" si="798"/>
        <v>0.62673415415741429</v>
      </c>
      <c r="AT673" s="304">
        <f t="shared" si="798"/>
        <v>0.70778950049766309</v>
      </c>
    </row>
    <row r="674" spans="1:46" ht="15" thickBot="1">
      <c r="A674" s="329" t="str">
        <f t="shared" ref="A674:B674" si="799">A456</f>
        <v>Žalec</v>
      </c>
      <c r="B674" s="330">
        <f t="shared" si="799"/>
        <v>190</v>
      </c>
      <c r="C674" s="303">
        <f>IFERROR(IF('Data &amp; Normalization'!C456="-","-",IF(C$9=1,IF('Data &amp; Normalization'!C456&lt;C$10,0,IF('Data &amp; Normalization'!C456&gt;C$11,1,('Data &amp; Normalization'!C456-C$10)/(C$11-C$10))),IF('Data &amp; Normalization'!C456&lt;C$10,1,IF('Data &amp; Normalization'!C456&gt;C$11,0,IFERROR(1-('Data &amp; Normalization'!C456-C$10)/(C$11-C$10),"-"))))),"-")</f>
        <v>0.6710139992984252</v>
      </c>
      <c r="D674" s="304">
        <f t="shared" ref="D674:AT674" si="800">IFERROR(IF(D456="-","-",IF(D$9=1,IF(D456&lt;D$10,0,IF(D456&gt;D$11,1,(D456-D$10)/(D$11-D$10))),IF(D456&lt;D$10,1,IF(D456&gt;D$11,0,IFERROR(1-(D456-D$10)/(D$11-D$10),"-"))))),"-")</f>
        <v>0.37207716781980715</v>
      </c>
      <c r="E674" s="304">
        <f t="shared" si="800"/>
        <v>0.52215849843587059</v>
      </c>
      <c r="F674" s="304">
        <f t="shared" si="800"/>
        <v>0.86612636816982558</v>
      </c>
      <c r="G674" s="304">
        <f t="shared" si="800"/>
        <v>0.85547675150459546</v>
      </c>
      <c r="H674" s="304">
        <f t="shared" si="800"/>
        <v>0.5</v>
      </c>
      <c r="I674" s="304">
        <f t="shared" si="800"/>
        <v>0.6655696529656564</v>
      </c>
      <c r="J674" s="304">
        <f t="shared" si="800"/>
        <v>0.93997684401935921</v>
      </c>
      <c r="K674" s="304">
        <f t="shared" si="800"/>
        <v>0.24440431955173073</v>
      </c>
      <c r="L674" s="304">
        <f t="shared" si="800"/>
        <v>1</v>
      </c>
      <c r="M674" s="304">
        <f t="shared" si="800"/>
        <v>0.74422268755449561</v>
      </c>
      <c r="N674" s="304">
        <f t="shared" si="800"/>
        <v>0.77778271853855363</v>
      </c>
      <c r="O674" s="304">
        <f t="shared" si="800"/>
        <v>0.46656398418860962</v>
      </c>
      <c r="P674" s="304">
        <f t="shared" si="800"/>
        <v>0.81649860765812265</v>
      </c>
      <c r="Q674" s="304" t="str">
        <f t="shared" si="800"/>
        <v>-</v>
      </c>
      <c r="R674" s="304" t="str">
        <f t="shared" si="800"/>
        <v>-</v>
      </c>
      <c r="S674" s="304">
        <f t="shared" si="800"/>
        <v>0.1435878917179603</v>
      </c>
      <c r="T674" s="304">
        <f t="shared" si="800"/>
        <v>0.3080195665779038</v>
      </c>
      <c r="U674" s="304">
        <f t="shared" si="800"/>
        <v>0.35085542053021346</v>
      </c>
      <c r="V674" s="304">
        <f t="shared" si="800"/>
        <v>0.55220027931973459</v>
      </c>
      <c r="W674" s="304">
        <f t="shared" si="800"/>
        <v>0.24957255618069071</v>
      </c>
      <c r="X674" s="304" t="str">
        <f t="shared" si="800"/>
        <v>-</v>
      </c>
      <c r="Y674" s="304">
        <f t="shared" si="800"/>
        <v>0.72602459136554276</v>
      </c>
      <c r="Z674" s="304">
        <f t="shared" si="800"/>
        <v>0.33095769953551035</v>
      </c>
      <c r="AA674" s="304">
        <f t="shared" si="800"/>
        <v>0.83971070770334355</v>
      </c>
      <c r="AB674" s="304">
        <f t="shared" si="800"/>
        <v>0.31202102036347712</v>
      </c>
      <c r="AC674" s="304">
        <f t="shared" si="800"/>
        <v>0.58898330825296374</v>
      </c>
      <c r="AD674" s="304">
        <f t="shared" si="800"/>
        <v>0.33574492300938963</v>
      </c>
      <c r="AE674" s="304">
        <f t="shared" si="800"/>
        <v>0.52012419314185909</v>
      </c>
      <c r="AF674" s="304">
        <f t="shared" si="800"/>
        <v>0.62352941176470578</v>
      </c>
      <c r="AG674" s="304">
        <f t="shared" si="800"/>
        <v>0.25570764932467049</v>
      </c>
      <c r="AH674" s="304" t="str">
        <f t="shared" si="800"/>
        <v>-</v>
      </c>
      <c r="AI674" s="304">
        <f t="shared" si="800"/>
        <v>1</v>
      </c>
      <c r="AJ674" s="304">
        <f t="shared" si="800"/>
        <v>0.53381834096151692</v>
      </c>
      <c r="AK674" s="304">
        <f t="shared" si="800"/>
        <v>0.64618343794290323</v>
      </c>
      <c r="AL674" s="304">
        <f t="shared" si="800"/>
        <v>0.33980460921843669</v>
      </c>
      <c r="AM674" s="304">
        <f t="shared" si="800"/>
        <v>0.62500000000000011</v>
      </c>
      <c r="AN674" s="304">
        <f t="shared" si="800"/>
        <v>0.45178742706418357</v>
      </c>
      <c r="AO674" s="304">
        <f t="shared" si="800"/>
        <v>0.26563243577999562</v>
      </c>
      <c r="AP674" s="304">
        <f t="shared" si="800"/>
        <v>0.28529732503688515</v>
      </c>
      <c r="AQ674" s="304">
        <f t="shared" si="800"/>
        <v>0.58249795643222702</v>
      </c>
      <c r="AR674" s="304">
        <f t="shared" si="800"/>
        <v>3.571428571428651E-2</v>
      </c>
      <c r="AS674" s="304">
        <f t="shared" si="800"/>
        <v>0.4052659335625225</v>
      </c>
      <c r="AT674" s="304">
        <f t="shared" si="800"/>
        <v>0.40403586919233253</v>
      </c>
    </row>
    <row r="675" spans="1:46" ht="15" thickBot="1">
      <c r="A675" s="329" t="str">
        <f t="shared" ref="A675:B675" si="801">A457</f>
        <v>Železniki</v>
      </c>
      <c r="B675" s="330">
        <f t="shared" si="801"/>
        <v>146</v>
      </c>
      <c r="C675" s="303">
        <f>IFERROR(IF('Data &amp; Normalization'!C457="-","-",IF(C$9=1,IF('Data &amp; Normalization'!C457&lt;C$10,0,IF('Data &amp; Normalization'!C457&gt;C$11,1,('Data &amp; Normalization'!C457-C$10)/(C$11-C$10))),IF('Data &amp; Normalization'!C457&lt;C$10,1,IF('Data &amp; Normalization'!C457&gt;C$11,0,IFERROR(1-('Data &amp; Normalization'!C457-C$10)/(C$11-C$10),"-"))))),"-")</f>
        <v>0.88954033929028409</v>
      </c>
      <c r="D675" s="304">
        <f t="shared" ref="D675:AT675" si="802">IFERROR(IF(D457="-","-",IF(D$9=1,IF(D457&lt;D$10,0,IF(D457&gt;D$11,1,(D457-D$10)/(D$11-D$10))),IF(D457&lt;D$10,1,IF(D457&gt;D$11,0,IFERROR(1-(D457-D$10)/(D$11-D$10),"-"))))),"-")</f>
        <v>0.81902429170243918</v>
      </c>
      <c r="E675" s="304">
        <f t="shared" si="802"/>
        <v>0.39025026068821678</v>
      </c>
      <c r="F675" s="304">
        <f t="shared" si="802"/>
        <v>0.76546422450769147</v>
      </c>
      <c r="G675" s="304">
        <f t="shared" si="802"/>
        <v>0.35256749497350653</v>
      </c>
      <c r="H675" s="304">
        <f t="shared" si="802"/>
        <v>0.5</v>
      </c>
      <c r="I675" s="304">
        <f t="shared" si="802"/>
        <v>0.67969797338292193</v>
      </c>
      <c r="J675" s="304">
        <f t="shared" si="802"/>
        <v>0.74042843291847071</v>
      </c>
      <c r="K675" s="304">
        <f t="shared" si="802"/>
        <v>0.96665238839894163</v>
      </c>
      <c r="L675" s="304">
        <f t="shared" si="802"/>
        <v>1</v>
      </c>
      <c r="M675" s="304">
        <f t="shared" si="802"/>
        <v>0.91256067187887524</v>
      </c>
      <c r="N675" s="304">
        <f t="shared" si="802"/>
        <v>0.72461682324888399</v>
      </c>
      <c r="O675" s="304">
        <f t="shared" si="802"/>
        <v>0.15629463298681329</v>
      </c>
      <c r="P675" s="304">
        <f t="shared" si="802"/>
        <v>0.56715483074062145</v>
      </c>
      <c r="Q675" s="304" t="str">
        <f t="shared" si="802"/>
        <v>-</v>
      </c>
      <c r="R675" s="304" t="str">
        <f t="shared" si="802"/>
        <v>-</v>
      </c>
      <c r="S675" s="304">
        <f t="shared" si="802"/>
        <v>0.41330549664898775</v>
      </c>
      <c r="T675" s="304">
        <f t="shared" si="802"/>
        <v>0.75512688504044434</v>
      </c>
      <c r="U675" s="304">
        <f t="shared" si="802"/>
        <v>0.90901199507614938</v>
      </c>
      <c r="V675" s="304">
        <f t="shared" si="802"/>
        <v>0.73725970551393871</v>
      </c>
      <c r="W675" s="304">
        <f t="shared" si="802"/>
        <v>0.26584734319539532</v>
      </c>
      <c r="X675" s="304" t="str">
        <f t="shared" si="802"/>
        <v>-</v>
      </c>
      <c r="Y675" s="304">
        <f t="shared" si="802"/>
        <v>0.81778371981153986</v>
      </c>
      <c r="Z675" s="304">
        <f t="shared" si="802"/>
        <v>0.87699890082615328</v>
      </c>
      <c r="AA675" s="304">
        <f t="shared" si="802"/>
        <v>0.75073793286434598</v>
      </c>
      <c r="AB675" s="304">
        <f t="shared" si="802"/>
        <v>0</v>
      </c>
      <c r="AC675" s="304">
        <f t="shared" si="802"/>
        <v>0.65759170777739007</v>
      </c>
      <c r="AD675" s="304">
        <f t="shared" si="802"/>
        <v>1</v>
      </c>
      <c r="AE675" s="304">
        <f t="shared" si="802"/>
        <v>0.72049208557472866</v>
      </c>
      <c r="AF675" s="304">
        <f t="shared" si="802"/>
        <v>1</v>
      </c>
      <c r="AG675" s="304">
        <f t="shared" si="802"/>
        <v>0.51443237613450365</v>
      </c>
      <c r="AH675" s="304" t="str">
        <f t="shared" si="802"/>
        <v>-</v>
      </c>
      <c r="AI675" s="304">
        <f t="shared" si="802"/>
        <v>0.97589947903245733</v>
      </c>
      <c r="AJ675" s="304">
        <f t="shared" si="802"/>
        <v>0.63356137450117045</v>
      </c>
      <c r="AK675" s="304">
        <f t="shared" si="802"/>
        <v>0.46109198893163228</v>
      </c>
      <c r="AL675" s="304">
        <f t="shared" si="802"/>
        <v>0.98171342685370722</v>
      </c>
      <c r="AM675" s="304">
        <f t="shared" si="802"/>
        <v>1</v>
      </c>
      <c r="AN675" s="304">
        <f t="shared" si="802"/>
        <v>0.78849112780752917</v>
      </c>
      <c r="AO675" s="304">
        <f t="shared" si="802"/>
        <v>0.16900966325740049</v>
      </c>
      <c r="AP675" s="304">
        <f t="shared" si="802"/>
        <v>0.48704214510231575</v>
      </c>
      <c r="AQ675" s="304">
        <f t="shared" si="802"/>
        <v>0.92151772915826002</v>
      </c>
      <c r="AR675" s="304">
        <f t="shared" si="802"/>
        <v>0.74999999999999922</v>
      </c>
      <c r="AS675" s="304">
        <f t="shared" si="802"/>
        <v>1</v>
      </c>
      <c r="AT675" s="304">
        <f t="shared" si="802"/>
        <v>0.97285180323377218</v>
      </c>
    </row>
    <row r="676" spans="1:46" ht="15" thickBot="1">
      <c r="A676" s="329" t="str">
        <f t="shared" ref="A676:B676" si="803">A458</f>
        <v>Žetale</v>
      </c>
      <c r="B676" s="330">
        <f t="shared" si="803"/>
        <v>191</v>
      </c>
      <c r="C676" s="303" t="str">
        <f>IFERROR(IF('Data &amp; Normalization'!C458="-","-",IF(C$9=1,IF('Data &amp; Normalization'!C458&lt;C$10,0,IF('Data &amp; Normalization'!C458&gt;C$11,1,('Data &amp; Normalization'!C458-C$10)/(C$11-C$10))),IF('Data &amp; Normalization'!C458&lt;C$10,1,IF('Data &amp; Normalization'!C458&gt;C$11,0,IFERROR(1-('Data &amp; Normalization'!C458-C$10)/(C$11-C$10),"-"))))),"-")</f>
        <v>-</v>
      </c>
      <c r="D676" s="304">
        <f t="shared" ref="D676:AT676" si="804">IFERROR(IF(D458="-","-",IF(D$9=1,IF(D458&lt;D$10,0,IF(D458&gt;D$11,1,(D458-D$10)/(D$11-D$10))),IF(D458&lt;D$10,1,IF(D458&gt;D$11,0,IFERROR(1-(D458-D$10)/(D$11-D$10),"-"))))),"-")</f>
        <v>0.27359729306600666</v>
      </c>
      <c r="E676" s="304">
        <f t="shared" si="804"/>
        <v>0.86757038581856083</v>
      </c>
      <c r="F676" s="304">
        <f t="shared" si="804"/>
        <v>0</v>
      </c>
      <c r="G676" s="304">
        <f t="shared" si="804"/>
        <v>0.61804953988771238</v>
      </c>
      <c r="H676" s="304">
        <f t="shared" si="804"/>
        <v>0.5</v>
      </c>
      <c r="I676" s="304">
        <f t="shared" si="804"/>
        <v>0.41315905122067215</v>
      </c>
      <c r="J676" s="304">
        <f t="shared" si="804"/>
        <v>0</v>
      </c>
      <c r="K676" s="304">
        <f t="shared" si="804"/>
        <v>0</v>
      </c>
      <c r="L676" s="304">
        <f t="shared" si="804"/>
        <v>0</v>
      </c>
      <c r="M676" s="304">
        <f t="shared" si="804"/>
        <v>4.1178723023082495E-2</v>
      </c>
      <c r="N676" s="304">
        <f t="shared" si="804"/>
        <v>0</v>
      </c>
      <c r="O676" s="304">
        <f t="shared" si="804"/>
        <v>0.11131911444475852</v>
      </c>
      <c r="P676" s="304">
        <f t="shared" si="804"/>
        <v>0</v>
      </c>
      <c r="Q676" s="304" t="str">
        <f t="shared" si="804"/>
        <v>-</v>
      </c>
      <c r="R676" s="304" t="str">
        <f t="shared" si="804"/>
        <v>-</v>
      </c>
      <c r="S676" s="304">
        <f t="shared" si="804"/>
        <v>0.23719125520873546</v>
      </c>
      <c r="T676" s="304">
        <f t="shared" si="804"/>
        <v>0.42112767764358144</v>
      </c>
      <c r="U676" s="304">
        <f t="shared" si="804"/>
        <v>0.58435865929178921</v>
      </c>
      <c r="V676" s="304">
        <f t="shared" si="804"/>
        <v>0.12438128669113102</v>
      </c>
      <c r="W676" s="304">
        <f t="shared" si="804"/>
        <v>0.66799119775652671</v>
      </c>
      <c r="X676" s="304" t="str">
        <f t="shared" si="804"/>
        <v>-</v>
      </c>
      <c r="Y676" s="304">
        <f t="shared" si="804"/>
        <v>0.22238061354868566</v>
      </c>
      <c r="Z676" s="304">
        <f t="shared" si="804"/>
        <v>0.91600184377548477</v>
      </c>
      <c r="AA676" s="304">
        <f t="shared" si="804"/>
        <v>0.68107752919451037</v>
      </c>
      <c r="AB676" s="304">
        <f t="shared" si="804"/>
        <v>1</v>
      </c>
      <c r="AC676" s="304">
        <f t="shared" si="804"/>
        <v>0.26195732424582546</v>
      </c>
      <c r="AD676" s="304">
        <f t="shared" si="804"/>
        <v>0.698232016771275</v>
      </c>
      <c r="AE676" s="304">
        <f t="shared" si="804"/>
        <v>0.2598735235884253</v>
      </c>
      <c r="AF676" s="304">
        <f t="shared" si="804"/>
        <v>0.14117647058823524</v>
      </c>
      <c r="AG676" s="304">
        <f t="shared" si="804"/>
        <v>0.85994974292846615</v>
      </c>
      <c r="AH676" s="304" t="str">
        <f t="shared" si="804"/>
        <v>-</v>
      </c>
      <c r="AI676" s="304">
        <f t="shared" si="804"/>
        <v>1</v>
      </c>
      <c r="AJ676" s="304">
        <f t="shared" si="804"/>
        <v>0.1722144520789875</v>
      </c>
      <c r="AK676" s="304">
        <f t="shared" si="804"/>
        <v>0.33151110211243817</v>
      </c>
      <c r="AL676" s="304">
        <f t="shared" si="804"/>
        <v>0.45566132264529047</v>
      </c>
      <c r="AM676" s="304">
        <f t="shared" si="804"/>
        <v>0.62500000000000011</v>
      </c>
      <c r="AN676" s="304">
        <f t="shared" si="804"/>
        <v>0</v>
      </c>
      <c r="AO676" s="304">
        <f t="shared" si="804"/>
        <v>0.2848119757349028</v>
      </c>
      <c r="AP676" s="304">
        <f t="shared" si="804"/>
        <v>0.66825967028032607</v>
      </c>
      <c r="AQ676" s="304">
        <f t="shared" si="804"/>
        <v>5.2510729503404061E-2</v>
      </c>
      <c r="AR676" s="304">
        <f t="shared" si="804"/>
        <v>0</v>
      </c>
      <c r="AS676" s="304">
        <f t="shared" si="804"/>
        <v>0.16027473470059184</v>
      </c>
      <c r="AT676" s="304">
        <f t="shared" si="804"/>
        <v>0.62549325877111028</v>
      </c>
    </row>
    <row r="677" spans="1:46" ht="15" thickBot="1">
      <c r="A677" s="329" t="str">
        <f t="shared" ref="A677:B677" si="805">A459</f>
        <v>Žiri</v>
      </c>
      <c r="B677" s="330">
        <f t="shared" si="805"/>
        <v>147</v>
      </c>
      <c r="C677" s="303">
        <f>IFERROR(IF('Data &amp; Normalization'!C459="-","-",IF(C$9=1,IF('Data &amp; Normalization'!C459&lt;C$10,0,IF('Data &amp; Normalization'!C459&gt;C$11,1,('Data &amp; Normalization'!C459-C$10)/(C$11-C$10))),IF('Data &amp; Normalization'!C459&lt;C$10,1,IF('Data &amp; Normalization'!C459&gt;C$11,0,IFERROR(1-('Data &amp; Normalization'!C459-C$10)/(C$11-C$10),"-"))))),"-")</f>
        <v>0.93015686049055735</v>
      </c>
      <c r="D677" s="304">
        <f t="shared" ref="D677:AT677" si="806">IFERROR(IF(D459="-","-",IF(D$9=1,IF(D459&lt;D$10,0,IF(D459&gt;D$11,1,(D459-D$10)/(D$11-D$10))),IF(D459&lt;D$10,1,IF(D459&gt;D$11,0,IFERROR(1-(D459-D$10)/(D$11-D$10),"-"))))),"-")</f>
        <v>0.89225291651936778</v>
      </c>
      <c r="E677" s="304">
        <f t="shared" si="806"/>
        <v>0.39025026068821678</v>
      </c>
      <c r="F677" s="304">
        <f t="shared" si="806"/>
        <v>0.95568167042335406</v>
      </c>
      <c r="G677" s="304">
        <f t="shared" si="806"/>
        <v>0.79954321959526287</v>
      </c>
      <c r="H677" s="304">
        <f t="shared" si="806"/>
        <v>0.5</v>
      </c>
      <c r="I677" s="304">
        <f t="shared" si="806"/>
        <v>0.76588642389290473</v>
      </c>
      <c r="J677" s="304">
        <f t="shared" si="806"/>
        <v>0.93046832978359362</v>
      </c>
      <c r="K677" s="304">
        <f t="shared" si="806"/>
        <v>0.22124483266758349</v>
      </c>
      <c r="L677" s="304">
        <f t="shared" si="806"/>
        <v>0.7195081596241768</v>
      </c>
      <c r="M677" s="304">
        <f t="shared" si="806"/>
        <v>0.97535470740145702</v>
      </c>
      <c r="N677" s="304">
        <f t="shared" si="806"/>
        <v>0.78519653976599291</v>
      </c>
      <c r="O677" s="304">
        <f t="shared" si="806"/>
        <v>5.4840448082182372E-2</v>
      </c>
      <c r="P677" s="304">
        <f t="shared" si="806"/>
        <v>0.79876610761496503</v>
      </c>
      <c r="Q677" s="304" t="str">
        <f t="shared" si="806"/>
        <v>-</v>
      </c>
      <c r="R677" s="304" t="str">
        <f t="shared" si="806"/>
        <v>-</v>
      </c>
      <c r="S677" s="304">
        <f t="shared" si="806"/>
        <v>0.25036586612877304</v>
      </c>
      <c r="T677" s="304">
        <f t="shared" si="806"/>
        <v>0.75512688504044434</v>
      </c>
      <c r="U677" s="304">
        <f t="shared" si="806"/>
        <v>0.63158981106412093</v>
      </c>
      <c r="V677" s="304">
        <f t="shared" si="806"/>
        <v>0.72716193302355792</v>
      </c>
      <c r="W677" s="304">
        <f t="shared" si="806"/>
        <v>2.5075750600183867E-3</v>
      </c>
      <c r="X677" s="304" t="str">
        <f t="shared" si="806"/>
        <v>-</v>
      </c>
      <c r="Y677" s="304">
        <f t="shared" si="806"/>
        <v>0.97014269575701995</v>
      </c>
      <c r="Z677" s="304">
        <f t="shared" si="806"/>
        <v>0.97627911924263366</v>
      </c>
      <c r="AA677" s="304">
        <f t="shared" si="806"/>
        <v>0.74225961390459549</v>
      </c>
      <c r="AB677" s="304">
        <f t="shared" si="806"/>
        <v>8.2110794832494172E-2</v>
      </c>
      <c r="AC677" s="304">
        <f t="shared" si="806"/>
        <v>0.61290955877303455</v>
      </c>
      <c r="AD677" s="304">
        <f t="shared" si="806"/>
        <v>1</v>
      </c>
      <c r="AE677" s="304">
        <f t="shared" si="806"/>
        <v>0.68410813575417062</v>
      </c>
      <c r="AF677" s="304">
        <f t="shared" si="806"/>
        <v>1</v>
      </c>
      <c r="AG677" s="304">
        <f t="shared" si="806"/>
        <v>0.58469308469308467</v>
      </c>
      <c r="AH677" s="304" t="str">
        <f t="shared" si="806"/>
        <v>-</v>
      </c>
      <c r="AI677" s="304">
        <f t="shared" si="806"/>
        <v>1</v>
      </c>
      <c r="AJ677" s="304">
        <f t="shared" si="806"/>
        <v>1</v>
      </c>
      <c r="AK677" s="304">
        <f t="shared" si="806"/>
        <v>0.66103124789093592</v>
      </c>
      <c r="AL677" s="304">
        <f t="shared" si="806"/>
        <v>1</v>
      </c>
      <c r="AM677" s="304">
        <f t="shared" si="806"/>
        <v>1</v>
      </c>
      <c r="AN677" s="304">
        <f t="shared" si="806"/>
        <v>1</v>
      </c>
      <c r="AO677" s="304">
        <f t="shared" si="806"/>
        <v>0.16900966325740049</v>
      </c>
      <c r="AP677" s="304">
        <f t="shared" si="806"/>
        <v>0.23911091154018863</v>
      </c>
      <c r="AQ677" s="304">
        <f t="shared" si="806"/>
        <v>1</v>
      </c>
      <c r="AR677" s="304">
        <f t="shared" si="806"/>
        <v>0.74999999999999922</v>
      </c>
      <c r="AS677" s="304">
        <f t="shared" si="806"/>
        <v>0.84520124332848956</v>
      </c>
      <c r="AT677" s="304">
        <f t="shared" si="806"/>
        <v>0.69151710317270254</v>
      </c>
    </row>
    <row r="678" spans="1:46" ht="15" thickBot="1">
      <c r="A678" s="329" t="str">
        <f t="shared" ref="A678:B678" si="807">A460</f>
        <v>Žirovnica</v>
      </c>
      <c r="B678" s="330">
        <f t="shared" si="807"/>
        <v>192</v>
      </c>
      <c r="C678" s="303">
        <f>IFERROR(IF('Data &amp; Normalization'!C460="-","-",IF(C$9=1,IF('Data &amp; Normalization'!C460&lt;C$10,0,IF('Data &amp; Normalization'!C460&gt;C$11,1,('Data &amp; Normalization'!C460-C$10)/(C$11-C$10))),IF('Data &amp; Normalization'!C460&lt;C$10,1,IF('Data &amp; Normalization'!C460&gt;C$11,0,IFERROR(1-('Data &amp; Normalization'!C460-C$10)/(C$11-C$10),"-"))))),"-")</f>
        <v>0.94341391609673597</v>
      </c>
      <c r="D678" s="304">
        <f t="shared" ref="D678:AT678" si="808">IFERROR(IF(D460="-","-",IF(D$9=1,IF(D460&lt;D$10,0,IF(D460&gt;D$11,1,(D460-D$10)/(D$11-D$10))),IF(D460&lt;D$10,1,IF(D460&gt;D$11,0,IFERROR(1-(D460-D$10)/(D$11-D$10),"-"))))),"-")</f>
        <v>0.97810716630473238</v>
      </c>
      <c r="E678" s="304">
        <f t="shared" si="808"/>
        <v>0.39025026068821678</v>
      </c>
      <c r="F678" s="304">
        <f t="shared" si="808"/>
        <v>0.38848549047671421</v>
      </c>
      <c r="G678" s="304">
        <f t="shared" si="808"/>
        <v>0.9924500058554111</v>
      </c>
      <c r="H678" s="304">
        <f t="shared" si="808"/>
        <v>0.5</v>
      </c>
      <c r="I678" s="304">
        <f t="shared" si="808"/>
        <v>0.9312387006126237</v>
      </c>
      <c r="J678" s="304">
        <f t="shared" si="808"/>
        <v>0.9976281144203073</v>
      </c>
      <c r="K678" s="304">
        <f t="shared" si="808"/>
        <v>0.61167689031626027</v>
      </c>
      <c r="L678" s="304">
        <f t="shared" si="808"/>
        <v>1</v>
      </c>
      <c r="M678" s="304">
        <f t="shared" si="808"/>
        <v>0.25987773247553952</v>
      </c>
      <c r="N678" s="304">
        <f t="shared" si="808"/>
        <v>0.20727206204514317</v>
      </c>
      <c r="O678" s="304">
        <f t="shared" si="808"/>
        <v>2.5810225727256188E-2</v>
      </c>
      <c r="P678" s="304">
        <f t="shared" si="808"/>
        <v>1</v>
      </c>
      <c r="Q678" s="304" t="str">
        <f t="shared" si="808"/>
        <v>-</v>
      </c>
      <c r="R678" s="304" t="str">
        <f t="shared" si="808"/>
        <v>-</v>
      </c>
      <c r="S678" s="304">
        <f t="shared" si="808"/>
        <v>0.63155417930008417</v>
      </c>
      <c r="T678" s="304">
        <f t="shared" si="808"/>
        <v>0.6214328615877045</v>
      </c>
      <c r="U678" s="304">
        <f t="shared" si="808"/>
        <v>0.71554532476298716</v>
      </c>
      <c r="V678" s="304">
        <f t="shared" si="808"/>
        <v>0.84545614104484934</v>
      </c>
      <c r="W678" s="304">
        <f t="shared" si="808"/>
        <v>0.77306823564158555</v>
      </c>
      <c r="X678" s="304" t="str">
        <f t="shared" si="808"/>
        <v>-</v>
      </c>
      <c r="Y678" s="304">
        <f t="shared" si="808"/>
        <v>0.9299449991173897</v>
      </c>
      <c r="Z678" s="304">
        <f t="shared" si="808"/>
        <v>0.84154167996312434</v>
      </c>
      <c r="AA678" s="304">
        <f t="shared" si="808"/>
        <v>0.77708291178546629</v>
      </c>
      <c r="AB678" s="304">
        <f t="shared" si="808"/>
        <v>2.7370264944164835E-2</v>
      </c>
      <c r="AC678" s="304">
        <f t="shared" si="808"/>
        <v>0.93854329936972092</v>
      </c>
      <c r="AD678" s="304">
        <f t="shared" si="808"/>
        <v>0.86110503540738015</v>
      </c>
      <c r="AE678" s="304">
        <f t="shared" si="808"/>
        <v>1</v>
      </c>
      <c r="AF678" s="304">
        <f t="shared" si="808"/>
        <v>1</v>
      </c>
      <c r="AG678" s="304">
        <f t="shared" si="808"/>
        <v>0.39457587329927746</v>
      </c>
      <c r="AH678" s="304" t="str">
        <f t="shared" si="808"/>
        <v>-</v>
      </c>
      <c r="AI678" s="304">
        <f t="shared" si="808"/>
        <v>1</v>
      </c>
      <c r="AJ678" s="304">
        <f t="shared" si="808"/>
        <v>0.52631799098987098</v>
      </c>
      <c r="AK678" s="304">
        <f t="shared" si="808"/>
        <v>0.62711750016872492</v>
      </c>
      <c r="AL678" s="304">
        <f t="shared" si="808"/>
        <v>0.85802855711422832</v>
      </c>
      <c r="AM678" s="304">
        <f t="shared" si="808"/>
        <v>1</v>
      </c>
      <c r="AN678" s="304">
        <f t="shared" si="808"/>
        <v>0.66110322915834052</v>
      </c>
      <c r="AO678" s="304">
        <f t="shared" si="808"/>
        <v>0.16900966325740049</v>
      </c>
      <c r="AP678" s="304">
        <f t="shared" si="808"/>
        <v>0.38248123676951723</v>
      </c>
      <c r="AQ678" s="304">
        <f t="shared" si="808"/>
        <v>0.76141259241039339</v>
      </c>
      <c r="AR678" s="304">
        <f t="shared" si="808"/>
        <v>0.74999999999999922</v>
      </c>
      <c r="AS678" s="304">
        <f t="shared" si="808"/>
        <v>0.65955152638267067</v>
      </c>
      <c r="AT678" s="304">
        <f t="shared" si="808"/>
        <v>0.50836481205508599</v>
      </c>
    </row>
    <row r="679" spans="1:46">
      <c r="A679" s="329" t="str">
        <f t="shared" ref="A679:B679" si="809">A461</f>
        <v>Žužemberk</v>
      </c>
      <c r="B679" s="330">
        <f t="shared" si="809"/>
        <v>193</v>
      </c>
      <c r="C679" s="303">
        <f>IFERROR(IF('Data &amp; Normalization'!C461="-","-",IF(C$9=1,IF('Data &amp; Normalization'!C461&lt;C$10,0,IF('Data &amp; Normalization'!C461&gt;C$11,1,('Data &amp; Normalization'!C461-C$10)/(C$11-C$10))),IF('Data &amp; Normalization'!C461&lt;C$10,1,IF('Data &amp; Normalization'!C461&gt;C$11,0,IFERROR(1-('Data &amp; Normalization'!C461-C$10)/(C$11-C$10),"-"))))),"-")</f>
        <v>0.32030275495211841</v>
      </c>
      <c r="D679" s="304">
        <f t="shared" ref="D679:AT679" si="810">IFERROR(IF(D461="-","-",IF(D$9=1,IF(D461&lt;D$10,0,IF(D461&gt;D$11,1,(D461-D$10)/(D$11-D$10))),IF(D461&lt;D$10,1,IF(D461&gt;D$11,0,IFERROR(1-(D461-D$10)/(D$11-D$10),"-"))))),"-")</f>
        <v>0.57913741730215629</v>
      </c>
      <c r="E679" s="304">
        <f t="shared" si="810"/>
        <v>0.16058394160583939</v>
      </c>
      <c r="F679" s="304">
        <f t="shared" si="810"/>
        <v>0.68411374166790406</v>
      </c>
      <c r="G679" s="304">
        <f t="shared" si="810"/>
        <v>0.55445579909987763</v>
      </c>
      <c r="H679" s="304">
        <f t="shared" si="810"/>
        <v>0.5</v>
      </c>
      <c r="I679" s="304">
        <f t="shared" si="810"/>
        <v>0.55854619421095908</v>
      </c>
      <c r="J679" s="304">
        <f t="shared" si="810"/>
        <v>0.75325531217515895</v>
      </c>
      <c r="K679" s="304">
        <f t="shared" si="810"/>
        <v>0.76149622582344278</v>
      </c>
      <c r="L679" s="304">
        <f t="shared" si="810"/>
        <v>0.80228783727963215</v>
      </c>
      <c r="M679" s="304">
        <f t="shared" si="810"/>
        <v>0.49375858425434693</v>
      </c>
      <c r="N679" s="304">
        <f t="shared" si="810"/>
        <v>0.32078132374021706</v>
      </c>
      <c r="O679" s="304">
        <f t="shared" si="810"/>
        <v>6.1580921610417109E-2</v>
      </c>
      <c r="P679" s="304">
        <f t="shared" si="810"/>
        <v>0.40061873158738459</v>
      </c>
      <c r="Q679" s="304" t="str">
        <f t="shared" si="810"/>
        <v>-</v>
      </c>
      <c r="R679" s="304" t="str">
        <f t="shared" si="810"/>
        <v>-</v>
      </c>
      <c r="S679" s="304">
        <f t="shared" si="810"/>
        <v>0</v>
      </c>
      <c r="T679" s="304">
        <f t="shared" si="810"/>
        <v>0.52957265598866421</v>
      </c>
      <c r="U679" s="304">
        <f t="shared" si="810"/>
        <v>0.77984417523486227</v>
      </c>
      <c r="V679" s="304">
        <f t="shared" si="810"/>
        <v>0.32020195794767181</v>
      </c>
      <c r="W679" s="304">
        <f t="shared" si="810"/>
        <v>0.69527795355087896</v>
      </c>
      <c r="X679" s="304" t="str">
        <f t="shared" si="810"/>
        <v>-</v>
      </c>
      <c r="Y679" s="304">
        <f t="shared" si="810"/>
        <v>0.51803992957719402</v>
      </c>
      <c r="Z679" s="304">
        <f t="shared" si="810"/>
        <v>0.3203205332766017</v>
      </c>
      <c r="AA679" s="304">
        <f t="shared" si="810"/>
        <v>0.53273752844202948</v>
      </c>
      <c r="AB679" s="304">
        <f t="shared" si="810"/>
        <v>0.47076855703963216</v>
      </c>
      <c r="AC679" s="304">
        <f t="shared" si="810"/>
        <v>0.54318006436753252</v>
      </c>
      <c r="AD679" s="304">
        <f t="shared" si="810"/>
        <v>0.87428180113129017</v>
      </c>
      <c r="AE679" s="304">
        <f t="shared" si="810"/>
        <v>0.39111984914240094</v>
      </c>
      <c r="AF679" s="304">
        <f t="shared" si="810"/>
        <v>0.94117647058823528</v>
      </c>
      <c r="AG679" s="304">
        <f t="shared" si="810"/>
        <v>0.54584304584304588</v>
      </c>
      <c r="AH679" s="304" t="str">
        <f t="shared" si="810"/>
        <v>-</v>
      </c>
      <c r="AI679" s="304">
        <f t="shared" si="810"/>
        <v>1</v>
      </c>
      <c r="AJ679" s="304">
        <f t="shared" si="810"/>
        <v>0.8299096636696317</v>
      </c>
      <c r="AK679" s="304">
        <f t="shared" si="810"/>
        <v>0.79432408719713832</v>
      </c>
      <c r="AL679" s="304">
        <f t="shared" si="810"/>
        <v>0.31162324649298589</v>
      </c>
      <c r="AM679" s="304">
        <f t="shared" si="810"/>
        <v>1</v>
      </c>
      <c r="AN679" s="304">
        <f t="shared" si="810"/>
        <v>0.67609004076412726</v>
      </c>
      <c r="AO679" s="304">
        <f t="shared" si="810"/>
        <v>8.4964303745202599E-2</v>
      </c>
      <c r="AP679" s="304">
        <f t="shared" si="810"/>
        <v>0.59384822631342615</v>
      </c>
      <c r="AQ679" s="304">
        <f t="shared" si="810"/>
        <v>0.35091038636585842</v>
      </c>
      <c r="AR679" s="304">
        <f t="shared" si="810"/>
        <v>0</v>
      </c>
      <c r="AS679" s="304">
        <f t="shared" si="810"/>
        <v>1</v>
      </c>
      <c r="AT679" s="304">
        <f t="shared" si="810"/>
        <v>0.83010671449087237</v>
      </c>
    </row>
    <row r="683" spans="1:46" ht="18" thickBot="1">
      <c r="A683" s="331" t="s">
        <v>417</v>
      </c>
      <c r="E683" s="307"/>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c r="AJ683" s="307"/>
      <c r="AK683" s="307"/>
      <c r="AL683" s="307"/>
      <c r="AM683" s="307"/>
      <c r="AN683" s="307"/>
      <c r="AO683" s="307"/>
      <c r="AP683" s="307"/>
      <c r="AQ683" s="307"/>
      <c r="AR683" s="307"/>
      <c r="AS683" s="307"/>
    </row>
    <row r="684" spans="1:46" ht="15" thickBot="1">
      <c r="A684" s="299"/>
      <c r="B684" s="300"/>
      <c r="C684" s="318" t="str">
        <f>'[1]QoL DATA'!C$14</f>
        <v>b11</v>
      </c>
      <c r="D684" s="319" t="str">
        <f>'[1]QoL DATA'!D$14</f>
        <v>b11</v>
      </c>
      <c r="E684" s="319" t="str">
        <f>'[1]QoL DATA'!E$14</f>
        <v>b12</v>
      </c>
      <c r="F684" s="319" t="str">
        <f>'[1]QoL DATA'!F$14</f>
        <v>b12</v>
      </c>
      <c r="G684" s="319" t="str">
        <f>'[1]QoL DATA'!G$14</f>
        <v>b13</v>
      </c>
      <c r="H684" s="319" t="str">
        <f>'[1]QoL DATA'!H$14</f>
        <v>b13</v>
      </c>
      <c r="I684" s="319" t="str">
        <f>'[1]QoL DATA'!I$14</f>
        <v>b21</v>
      </c>
      <c r="J684" s="319" t="str">
        <f>'[1]QoL DATA'!J$14</f>
        <v>b21</v>
      </c>
      <c r="K684" s="319" t="str">
        <f>'[1]QoL DATA'!K$14</f>
        <v>b22</v>
      </c>
      <c r="L684" s="319" t="str">
        <f>'[1]QoL DATA'!L$14</f>
        <v>b22</v>
      </c>
      <c r="M684" s="319" t="str">
        <f>'[1]QoL DATA'!M$14</f>
        <v>b23</v>
      </c>
      <c r="N684" s="319" t="str">
        <f>'[1]QoL DATA'!N$14</f>
        <v>b23</v>
      </c>
      <c r="O684" s="319" t="str">
        <f>'[1]QoL DATA'!O$14</f>
        <v>b24</v>
      </c>
      <c r="P684" s="319" t="str">
        <f>'[1]QoL DATA'!P$14</f>
        <v>b24</v>
      </c>
      <c r="Q684" s="319" t="str">
        <f>'[1]QoL DATA'!Q$14</f>
        <v>b25</v>
      </c>
      <c r="R684" s="319" t="str">
        <f>'[1]QoL DATA'!R$14</f>
        <v>b25</v>
      </c>
      <c r="S684" s="319" t="str">
        <f>'[1]QoL DATA'!S$14</f>
        <v>b26</v>
      </c>
      <c r="T684" s="319" t="str">
        <f>'[1]QoL DATA'!T$14</f>
        <v>b26</v>
      </c>
      <c r="U684" s="319" t="str">
        <f>'[1]QoL DATA'!U$14</f>
        <v>b31</v>
      </c>
      <c r="V684" s="319" t="str">
        <f>'[1]QoL DATA'!V$14</f>
        <v>b31</v>
      </c>
      <c r="W684" s="319" t="str">
        <f>'[1]QoL DATA'!W$14</f>
        <v>b32</v>
      </c>
      <c r="X684" s="319" t="str">
        <f>'[1]QoL DATA'!X$14</f>
        <v>b32</v>
      </c>
      <c r="Y684" s="319" t="str">
        <f>'[1]QoL DATA'!Y$14</f>
        <v>m11</v>
      </c>
      <c r="Z684" s="319" t="str">
        <f>'[1]QoL DATA'!Z$14</f>
        <v>m11</v>
      </c>
      <c r="AA684" s="319" t="str">
        <f>'[1]QoL DATA'!AA$14</f>
        <v>m12</v>
      </c>
      <c r="AB684" s="319" t="str">
        <f>'[1]QoL DATA'!AB$14</f>
        <v>m12</v>
      </c>
      <c r="AC684" s="319" t="str">
        <f>'[1]QoL DATA'!AC$14</f>
        <v>m21</v>
      </c>
      <c r="AD684" s="319" t="str">
        <f>'[1]QoL DATA'!AD$14</f>
        <v>m21</v>
      </c>
      <c r="AE684" s="319" t="str">
        <f>'[1]QoL DATA'!AE$14</f>
        <v>m22</v>
      </c>
      <c r="AF684" s="319" t="str">
        <f>'[1]QoL DATA'!AF$14</f>
        <v>m22</v>
      </c>
      <c r="AG684" s="319" t="str">
        <f>'[1]QoL DATA'!AG$14</f>
        <v>m31</v>
      </c>
      <c r="AH684" s="319" t="str">
        <f>'[1]QoL DATA'!AH$14</f>
        <v>m31</v>
      </c>
      <c r="AI684" s="319" t="str">
        <f>'[1]QoL DATA'!AI$14</f>
        <v>m32</v>
      </c>
      <c r="AJ684" s="319" t="str">
        <f>'[1]QoL DATA'!AJ$14</f>
        <v>m32</v>
      </c>
      <c r="AK684" s="319" t="str">
        <f>'[1]QoL DATA'!AK$14</f>
        <v>f11</v>
      </c>
      <c r="AL684" s="319" t="str">
        <f>'[1]QoL DATA'!AL$14</f>
        <v>f11</v>
      </c>
      <c r="AM684" s="319" t="str">
        <f>'[1]QoL DATA'!AM$14</f>
        <v>f12</v>
      </c>
      <c r="AN684" s="319" t="str">
        <f>'[1]QoL DATA'!AN$14</f>
        <v>f12</v>
      </c>
      <c r="AO684" s="319" t="str">
        <f>'[1]QoL DATA'!AO$14</f>
        <v>f21</v>
      </c>
      <c r="AP684" s="319" t="str">
        <f>'[1]QoL DATA'!AP$14</f>
        <v>f21</v>
      </c>
      <c r="AQ684" s="319" t="str">
        <f>'[1]QoL DATA'!AQ$14</f>
        <v>f22</v>
      </c>
      <c r="AR684" s="319" t="str">
        <f>'[1]QoL DATA'!AR$14</f>
        <v>f22</v>
      </c>
      <c r="AS684" s="319" t="str">
        <f>'[1]QoL DATA'!AS$14</f>
        <v>f31</v>
      </c>
      <c r="AT684" s="320" t="str">
        <f>'[1]QoL DATA'!AT$14</f>
        <v>f31</v>
      </c>
    </row>
    <row r="685" spans="1:46" ht="15" thickBot="1">
      <c r="A685" s="351" t="str">
        <f t="shared" ref="A685:B685" si="811">A31</f>
        <v>Municipality name</v>
      </c>
      <c r="B685" s="321" t="str">
        <f t="shared" si="811"/>
        <v>Code</v>
      </c>
      <c r="C685" s="322" t="str">
        <f>C$5</f>
        <v>Ind 1</v>
      </c>
      <c r="D685" s="323" t="str">
        <f>D$5</f>
        <v>Ind 2</v>
      </c>
      <c r="E685" s="323" t="str">
        <f>E$5</f>
        <v>Ind 1</v>
      </c>
      <c r="F685" s="323" t="str">
        <f>F$5</f>
        <v>Ind 1</v>
      </c>
      <c r="G685" s="323" t="str">
        <f t="shared" ref="G685:AS685" si="812">G$5</f>
        <v>Ind 1</v>
      </c>
      <c r="H685" s="323" t="str">
        <f t="shared" si="812"/>
        <v>Ind 1</v>
      </c>
      <c r="I685" s="323" t="str">
        <f t="shared" si="812"/>
        <v>Ind 1</v>
      </c>
      <c r="J685" s="323" t="str">
        <f t="shared" si="812"/>
        <v>Ind 1</v>
      </c>
      <c r="K685" s="323" t="str">
        <f t="shared" si="812"/>
        <v>Ind 1</v>
      </c>
      <c r="L685" s="323" t="str">
        <f t="shared" si="812"/>
        <v>Ind 1</v>
      </c>
      <c r="M685" s="323" t="str">
        <f t="shared" si="812"/>
        <v>Ind 1</v>
      </c>
      <c r="N685" s="323" t="str">
        <f t="shared" si="812"/>
        <v>Ind 1</v>
      </c>
      <c r="O685" s="323" t="str">
        <f t="shared" si="812"/>
        <v>Ind 1</v>
      </c>
      <c r="P685" s="323" t="str">
        <f t="shared" si="812"/>
        <v>Ind 1</v>
      </c>
      <c r="Q685" s="323" t="str">
        <f t="shared" si="812"/>
        <v>Ind 1</v>
      </c>
      <c r="R685" s="323" t="str">
        <f t="shared" si="812"/>
        <v>Ind 1</v>
      </c>
      <c r="S685" s="323" t="str">
        <f t="shared" si="812"/>
        <v>Ind 1</v>
      </c>
      <c r="T685" s="323" t="str">
        <f t="shared" si="812"/>
        <v>Ind 1</v>
      </c>
      <c r="U685" s="323" t="str">
        <f t="shared" si="812"/>
        <v>Ind 1</v>
      </c>
      <c r="V685" s="323" t="str">
        <f t="shared" si="812"/>
        <v>Ind 1</v>
      </c>
      <c r="W685" s="323" t="str">
        <f t="shared" si="812"/>
        <v>Ind 1</v>
      </c>
      <c r="X685" s="323" t="str">
        <f t="shared" si="812"/>
        <v>Ind 1</v>
      </c>
      <c r="Y685" s="323" t="str">
        <f t="shared" si="812"/>
        <v>Ind 1</v>
      </c>
      <c r="Z685" s="323" t="str">
        <f t="shared" si="812"/>
        <v>Ind 1</v>
      </c>
      <c r="AA685" s="323" t="str">
        <f t="shared" si="812"/>
        <v>Ind 1</v>
      </c>
      <c r="AB685" s="323" t="str">
        <f t="shared" si="812"/>
        <v>Ind 1</v>
      </c>
      <c r="AC685" s="323" t="str">
        <f t="shared" si="812"/>
        <v>Ind 1</v>
      </c>
      <c r="AD685" s="323" t="str">
        <f t="shared" si="812"/>
        <v>Ind 1</v>
      </c>
      <c r="AE685" s="323" t="str">
        <f t="shared" si="812"/>
        <v>Ind 1</v>
      </c>
      <c r="AF685" s="323" t="str">
        <f t="shared" si="812"/>
        <v>Ind 1</v>
      </c>
      <c r="AG685" s="323" t="str">
        <f t="shared" si="812"/>
        <v>Ind 1</v>
      </c>
      <c r="AH685" s="323" t="str">
        <f t="shared" si="812"/>
        <v>Ind 1</v>
      </c>
      <c r="AI685" s="323" t="str">
        <f t="shared" si="812"/>
        <v>Ind 1</v>
      </c>
      <c r="AJ685" s="323" t="str">
        <f t="shared" si="812"/>
        <v>Ind 1</v>
      </c>
      <c r="AK685" s="323" t="str">
        <f t="shared" si="812"/>
        <v>Ind 1</v>
      </c>
      <c r="AL685" s="323" t="str">
        <f t="shared" si="812"/>
        <v>Ind 1</v>
      </c>
      <c r="AM685" s="323" t="str">
        <f t="shared" si="812"/>
        <v>Ind 1</v>
      </c>
      <c r="AN685" s="323" t="str">
        <f t="shared" si="812"/>
        <v>Ind 1</v>
      </c>
      <c r="AO685" s="323" t="str">
        <f t="shared" si="812"/>
        <v>Ind 1</v>
      </c>
      <c r="AP685" s="323" t="str">
        <f t="shared" si="812"/>
        <v>Ind 1</v>
      </c>
      <c r="AQ685" s="323" t="str">
        <f t="shared" si="812"/>
        <v>Ind 1</v>
      </c>
      <c r="AR685" s="323" t="str">
        <f t="shared" si="812"/>
        <v>Ind 1</v>
      </c>
      <c r="AS685" s="323" t="str">
        <f t="shared" si="812"/>
        <v>Ind 1</v>
      </c>
      <c r="AT685" s="324" t="str">
        <f>AT$5</f>
        <v>Ind 41</v>
      </c>
    </row>
    <row r="686" spans="1:46">
      <c r="A686" s="325" t="str">
        <f>A32</f>
        <v>Ajdovščina</v>
      </c>
      <c r="B686" s="326">
        <f t="shared" ref="B686:B749" si="813">B32</f>
        <v>1</v>
      </c>
      <c r="C686" s="302" t="str">
        <f>IFERROR(IF(C$19&lt;&gt;"Yes","-",IF(C$15&gt;1,LOG10(C32),LOG10(MAX(C$32:C$243)+1-C32))),"-")</f>
        <v>-</v>
      </c>
      <c r="D686" s="302" t="str">
        <f t="shared" ref="D686:AT686" si="814">IFERROR(IF(D$19&lt;&gt;"Yes","-",IF(D$15&gt;1,LOG10(D32),LOG10(MAX(D$32:D$243)+1-D32))),"-")</f>
        <v>-</v>
      </c>
      <c r="E686" s="302" t="str">
        <f t="shared" si="814"/>
        <v>-</v>
      </c>
      <c r="F686" s="302" t="str">
        <f t="shared" si="814"/>
        <v>-</v>
      </c>
      <c r="G686" s="302" t="str">
        <f t="shared" si="814"/>
        <v>-</v>
      </c>
      <c r="H686" s="302">
        <f t="shared" si="814"/>
        <v>0.47712125471966244</v>
      </c>
      <c r="I686" s="302" t="str">
        <f t="shared" si="814"/>
        <v>-</v>
      </c>
      <c r="J686" s="302" t="str">
        <f t="shared" si="814"/>
        <v>-</v>
      </c>
      <c r="K686" s="302" t="str">
        <f t="shared" si="814"/>
        <v>-</v>
      </c>
      <c r="L686" s="302" t="str">
        <f t="shared" si="814"/>
        <v>-</v>
      </c>
      <c r="M686" s="302">
        <f t="shared" si="814"/>
        <v>1.6875289612146342</v>
      </c>
      <c r="N686" s="302">
        <f t="shared" si="814"/>
        <v>1.9216864754836021</v>
      </c>
      <c r="O686" s="302" t="str">
        <f t="shared" si="814"/>
        <v>-</v>
      </c>
      <c r="P686" s="302" t="str">
        <f t="shared" si="814"/>
        <v>-</v>
      </c>
      <c r="Q686" s="302" t="str">
        <f t="shared" si="814"/>
        <v>-</v>
      </c>
      <c r="R686" s="302" t="str">
        <f t="shared" si="814"/>
        <v>-</v>
      </c>
      <c r="S686" s="302" t="str">
        <f t="shared" si="814"/>
        <v>-</v>
      </c>
      <c r="T686" s="302">
        <f t="shared" si="814"/>
        <v>0.60512642286061491</v>
      </c>
      <c r="U686" s="302" t="str">
        <f t="shared" si="814"/>
        <v>-</v>
      </c>
      <c r="V686" s="302">
        <f t="shared" si="814"/>
        <v>0.14098153368874936</v>
      </c>
      <c r="W686" s="302" t="str">
        <f t="shared" si="814"/>
        <v>-</v>
      </c>
      <c r="X686" s="302" t="str">
        <f t="shared" si="814"/>
        <v>-</v>
      </c>
      <c r="Y686" s="302" t="str">
        <f t="shared" si="814"/>
        <v>-</v>
      </c>
      <c r="Z686" s="302" t="str">
        <f t="shared" si="814"/>
        <v>-</v>
      </c>
      <c r="AA686" s="302" t="str">
        <f t="shared" si="814"/>
        <v>-</v>
      </c>
      <c r="AB686" s="302" t="str">
        <f t="shared" si="814"/>
        <v>-</v>
      </c>
      <c r="AC686" s="302" t="str">
        <f t="shared" si="814"/>
        <v>-</v>
      </c>
      <c r="AD686" s="302">
        <f t="shared" si="814"/>
        <v>0.80847080324690701</v>
      </c>
      <c r="AE686" s="302" t="str">
        <f t="shared" si="814"/>
        <v>-</v>
      </c>
      <c r="AF686" s="302" t="str">
        <f t="shared" si="814"/>
        <v>-</v>
      </c>
      <c r="AG686" s="302" t="str">
        <f t="shared" si="814"/>
        <v>-</v>
      </c>
      <c r="AH686" s="302" t="str">
        <f t="shared" si="814"/>
        <v>-</v>
      </c>
      <c r="AI686" s="302" t="str">
        <f t="shared" si="814"/>
        <v>-</v>
      </c>
      <c r="AJ686" s="302">
        <f t="shared" si="814"/>
        <v>1.9193556803731979</v>
      </c>
      <c r="AK686" s="302" t="str">
        <f t="shared" si="814"/>
        <v>-</v>
      </c>
      <c r="AL686" s="302" t="str">
        <f t="shared" si="814"/>
        <v>-</v>
      </c>
      <c r="AM686" s="302" t="str">
        <f t="shared" si="814"/>
        <v>-</v>
      </c>
      <c r="AN686" s="302" t="str">
        <f t="shared" si="814"/>
        <v>-</v>
      </c>
      <c r="AO686" s="302">
        <f t="shared" si="814"/>
        <v>0.40064315902399183</v>
      </c>
      <c r="AP686" s="302" t="str">
        <f t="shared" si="814"/>
        <v>-</v>
      </c>
      <c r="AQ686" s="302" t="str">
        <f t="shared" si="814"/>
        <v>-</v>
      </c>
      <c r="AR686" s="302" t="str">
        <f t="shared" si="814"/>
        <v>-</v>
      </c>
      <c r="AS686" s="302">
        <f t="shared" si="814"/>
        <v>0.17031530785309493</v>
      </c>
      <c r="AT686" s="302" t="str">
        <f t="shared" si="814"/>
        <v>-</v>
      </c>
    </row>
    <row r="687" spans="1:46">
      <c r="A687" s="325" t="str">
        <f t="shared" ref="A687" si="815">A33</f>
        <v>Ankaran/Ancarano</v>
      </c>
      <c r="B687" s="326">
        <f t="shared" si="813"/>
        <v>213</v>
      </c>
      <c r="C687" s="302" t="str">
        <f t="shared" ref="C687:AT687" si="816">IFERROR(IF(C$19&lt;&gt;"Yes","-",IF(C$15&gt;1,LOG10(C33),LOG10(MAX(C$32:C$243)+1-C33))),"-")</f>
        <v>-</v>
      </c>
      <c r="D687" s="302" t="str">
        <f t="shared" si="816"/>
        <v>-</v>
      </c>
      <c r="E687" s="302" t="str">
        <f t="shared" si="816"/>
        <v>-</v>
      </c>
      <c r="F687" s="302" t="str">
        <f t="shared" si="816"/>
        <v>-</v>
      </c>
      <c r="G687" s="302" t="str">
        <f t="shared" si="816"/>
        <v>-</v>
      </c>
      <c r="H687" s="302">
        <f t="shared" si="816"/>
        <v>0</v>
      </c>
      <c r="I687" s="302" t="str">
        <f t="shared" si="816"/>
        <v>-</v>
      </c>
      <c r="J687" s="302" t="str">
        <f t="shared" si="816"/>
        <v>-</v>
      </c>
      <c r="K687" s="302" t="str">
        <f t="shared" si="816"/>
        <v>-</v>
      </c>
      <c r="L687" s="302" t="str">
        <f t="shared" si="816"/>
        <v>-</v>
      </c>
      <c r="M687" s="302">
        <f t="shared" si="816"/>
        <v>1.2504200023088941</v>
      </c>
      <c r="N687" s="302">
        <f t="shared" si="816"/>
        <v>1.8481891169913987</v>
      </c>
      <c r="O687" s="302" t="str">
        <f t="shared" si="816"/>
        <v>-</v>
      </c>
      <c r="P687" s="302" t="str">
        <f t="shared" si="816"/>
        <v>-</v>
      </c>
      <c r="Q687" s="302" t="str">
        <f t="shared" si="816"/>
        <v>-</v>
      </c>
      <c r="R687" s="302" t="str">
        <f t="shared" si="816"/>
        <v>-</v>
      </c>
      <c r="S687" s="302" t="str">
        <f t="shared" si="816"/>
        <v>-</v>
      </c>
      <c r="T687" s="302">
        <f t="shared" si="816"/>
        <v>0.17741109170814454</v>
      </c>
      <c r="U687" s="302" t="str">
        <f t="shared" si="816"/>
        <v>-</v>
      </c>
      <c r="V687" s="302">
        <f t="shared" si="816"/>
        <v>0.43216612397292498</v>
      </c>
      <c r="W687" s="302" t="str">
        <f t="shared" si="816"/>
        <v>-</v>
      </c>
      <c r="X687" s="302" t="str">
        <f t="shared" si="816"/>
        <v>-</v>
      </c>
      <c r="Y687" s="302" t="str">
        <f t="shared" si="816"/>
        <v>-</v>
      </c>
      <c r="Z687" s="302" t="str">
        <f t="shared" si="816"/>
        <v>-</v>
      </c>
      <c r="AA687" s="302" t="str">
        <f t="shared" si="816"/>
        <v>-</v>
      </c>
      <c r="AB687" s="302" t="str">
        <f t="shared" si="816"/>
        <v>-</v>
      </c>
      <c r="AC687" s="302" t="str">
        <f t="shared" si="816"/>
        <v>-</v>
      </c>
      <c r="AD687" s="302">
        <f t="shared" si="816"/>
        <v>0.88766182013350314</v>
      </c>
      <c r="AE687" s="302" t="str">
        <f t="shared" si="816"/>
        <v>-</v>
      </c>
      <c r="AF687" s="302" t="str">
        <f t="shared" si="816"/>
        <v>-</v>
      </c>
      <c r="AG687" s="302" t="str">
        <f t="shared" si="816"/>
        <v>-</v>
      </c>
      <c r="AH687" s="302" t="str">
        <f t="shared" si="816"/>
        <v>-</v>
      </c>
      <c r="AI687" s="302" t="str">
        <f t="shared" si="816"/>
        <v>-</v>
      </c>
      <c r="AJ687" s="302">
        <f t="shared" si="816"/>
        <v>1.7529379982527837</v>
      </c>
      <c r="AK687" s="302" t="str">
        <f t="shared" si="816"/>
        <v>-</v>
      </c>
      <c r="AL687" s="302" t="str">
        <f t="shared" si="816"/>
        <v>-</v>
      </c>
      <c r="AM687" s="302" t="str">
        <f t="shared" si="816"/>
        <v>-</v>
      </c>
      <c r="AN687" s="302" t="str">
        <f t="shared" si="816"/>
        <v>-</v>
      </c>
      <c r="AO687" s="302">
        <f t="shared" si="816"/>
        <v>0.15717989721986575</v>
      </c>
      <c r="AP687" s="302" t="str">
        <f t="shared" si="816"/>
        <v>-</v>
      </c>
      <c r="AQ687" s="302" t="str">
        <f t="shared" si="816"/>
        <v>-</v>
      </c>
      <c r="AR687" s="302" t="str">
        <f t="shared" si="816"/>
        <v>-</v>
      </c>
      <c r="AS687" s="302">
        <f t="shared" si="816"/>
        <v>0.39523410500603845</v>
      </c>
      <c r="AT687" s="302" t="str">
        <f t="shared" si="816"/>
        <v>-</v>
      </c>
    </row>
    <row r="688" spans="1:46" hidden="1">
      <c r="A688" s="325" t="str">
        <f t="shared" ref="A688" si="817">A34</f>
        <v>Apače</v>
      </c>
      <c r="B688" s="326">
        <f t="shared" si="813"/>
        <v>195</v>
      </c>
      <c r="C688" s="302" t="str">
        <f t="shared" ref="C688:AT688" si="818">IFERROR(IF(C$19&lt;&gt;"Yes","-",IF(C$15&gt;1,LOG10(C34),LOG10(MAX(C$32:C$243)+1-C34))),"-")</f>
        <v>-</v>
      </c>
      <c r="D688" s="302" t="str">
        <f t="shared" si="818"/>
        <v>-</v>
      </c>
      <c r="E688" s="302" t="str">
        <f t="shared" si="818"/>
        <v>-</v>
      </c>
      <c r="F688" s="302" t="str">
        <f t="shared" si="818"/>
        <v>-</v>
      </c>
      <c r="G688" s="302" t="str">
        <f t="shared" si="818"/>
        <v>-</v>
      </c>
      <c r="H688" s="302">
        <f t="shared" si="818"/>
        <v>0.3010299956639812</v>
      </c>
      <c r="I688" s="302" t="str">
        <f t="shared" si="818"/>
        <v>-</v>
      </c>
      <c r="J688" s="302" t="str">
        <f t="shared" si="818"/>
        <v>-</v>
      </c>
      <c r="K688" s="302" t="str">
        <f t="shared" si="818"/>
        <v>-</v>
      </c>
      <c r="L688" s="302" t="str">
        <f t="shared" si="818"/>
        <v>-</v>
      </c>
      <c r="M688" s="302">
        <f t="shared" si="818"/>
        <v>1.3996737214810382</v>
      </c>
      <c r="N688" s="302">
        <f t="shared" si="818"/>
        <v>1.631443769013172</v>
      </c>
      <c r="O688" s="302" t="str">
        <f t="shared" si="818"/>
        <v>-</v>
      </c>
      <c r="P688" s="302" t="str">
        <f t="shared" si="818"/>
        <v>-</v>
      </c>
      <c r="Q688" s="302" t="str">
        <f t="shared" si="818"/>
        <v>-</v>
      </c>
      <c r="R688" s="302" t="str">
        <f t="shared" si="818"/>
        <v>-</v>
      </c>
      <c r="S688" s="302" t="str">
        <f t="shared" si="818"/>
        <v>-</v>
      </c>
      <c r="T688" s="302">
        <f t="shared" si="818"/>
        <v>0.25804551465445497</v>
      </c>
      <c r="U688" s="302" t="str">
        <f t="shared" si="818"/>
        <v>-</v>
      </c>
      <c r="V688" s="302">
        <f t="shared" si="818"/>
        <v>-0.32833115306776195</v>
      </c>
      <c r="W688" s="302" t="str">
        <f t="shared" si="818"/>
        <v>-</v>
      </c>
      <c r="X688" s="302" t="str">
        <f t="shared" si="818"/>
        <v>-</v>
      </c>
      <c r="Y688" s="302" t="str">
        <f t="shared" si="818"/>
        <v>-</v>
      </c>
      <c r="Z688" s="302" t="str">
        <f t="shared" si="818"/>
        <v>-</v>
      </c>
      <c r="AA688" s="302" t="str">
        <f t="shared" si="818"/>
        <v>-</v>
      </c>
      <c r="AB688" s="302" t="str">
        <f t="shared" si="818"/>
        <v>-</v>
      </c>
      <c r="AC688" s="302" t="str">
        <f t="shared" si="818"/>
        <v>-</v>
      </c>
      <c r="AD688" s="302">
        <f t="shared" si="818"/>
        <v>1.1522318980096904</v>
      </c>
      <c r="AE688" s="302" t="str">
        <f t="shared" si="818"/>
        <v>-</v>
      </c>
      <c r="AF688" s="302" t="str">
        <f t="shared" si="818"/>
        <v>-</v>
      </c>
      <c r="AG688" s="302" t="str">
        <f t="shared" si="818"/>
        <v>-</v>
      </c>
      <c r="AH688" s="302" t="str">
        <f t="shared" si="818"/>
        <v>-</v>
      </c>
      <c r="AI688" s="302" t="str">
        <f t="shared" si="818"/>
        <v>-</v>
      </c>
      <c r="AJ688" s="302">
        <f t="shared" si="818"/>
        <v>1.8398573919817689</v>
      </c>
      <c r="AK688" s="302" t="str">
        <f t="shared" si="818"/>
        <v>-</v>
      </c>
      <c r="AL688" s="302" t="str">
        <f t="shared" si="818"/>
        <v>-</v>
      </c>
      <c r="AM688" s="302" t="str">
        <f t="shared" si="818"/>
        <v>-</v>
      </c>
      <c r="AN688" s="302" t="str">
        <f t="shared" si="818"/>
        <v>-</v>
      </c>
      <c r="AO688" s="302">
        <f t="shared" si="818"/>
        <v>0.31951798866635717</v>
      </c>
      <c r="AP688" s="302" t="str">
        <f t="shared" si="818"/>
        <v>-</v>
      </c>
      <c r="AQ688" s="302" t="str">
        <f t="shared" si="818"/>
        <v>-</v>
      </c>
      <c r="AR688" s="302" t="str">
        <f t="shared" si="818"/>
        <v>-</v>
      </c>
      <c r="AS688" s="302">
        <f t="shared" si="818"/>
        <v>0.99918747500732796</v>
      </c>
      <c r="AT688" s="302" t="str">
        <f t="shared" si="818"/>
        <v>-</v>
      </c>
    </row>
    <row r="689" spans="1:47" hidden="1">
      <c r="A689" s="325" t="str">
        <f t="shared" ref="A689" si="819">A35</f>
        <v>Beltinci</v>
      </c>
      <c r="B689" s="326">
        <f t="shared" si="813"/>
        <v>2</v>
      </c>
      <c r="C689" s="302" t="str">
        <f t="shared" ref="C689:AT689" si="820">IFERROR(IF(C$19&lt;&gt;"Yes","-",IF(C$15&gt;1,LOG10(C35),LOG10(MAX(C$32:C$243)+1-C35))),"-")</f>
        <v>-</v>
      </c>
      <c r="D689" s="302" t="str">
        <f t="shared" si="820"/>
        <v>-</v>
      </c>
      <c r="E689" s="302" t="str">
        <f t="shared" si="820"/>
        <v>-</v>
      </c>
      <c r="F689" s="302" t="str">
        <f t="shared" si="820"/>
        <v>-</v>
      </c>
      <c r="G689" s="302" t="str">
        <f t="shared" si="820"/>
        <v>-</v>
      </c>
      <c r="H689" s="302">
        <f t="shared" si="820"/>
        <v>0.3010299956639812</v>
      </c>
      <c r="I689" s="302" t="str">
        <f t="shared" si="820"/>
        <v>-</v>
      </c>
      <c r="J689" s="302" t="str">
        <f t="shared" si="820"/>
        <v>-</v>
      </c>
      <c r="K689" s="302" t="str">
        <f t="shared" si="820"/>
        <v>-</v>
      </c>
      <c r="L689" s="302" t="str">
        <f t="shared" si="820"/>
        <v>-</v>
      </c>
      <c r="M689" s="302">
        <f t="shared" si="820"/>
        <v>1.3117538610557542</v>
      </c>
      <c r="N689" s="302">
        <f t="shared" si="820"/>
        <v>1.5987905067631152</v>
      </c>
      <c r="O689" s="302" t="str">
        <f t="shared" si="820"/>
        <v>-</v>
      </c>
      <c r="P689" s="302" t="str">
        <f t="shared" si="820"/>
        <v>-</v>
      </c>
      <c r="Q689" s="302" t="str">
        <f t="shared" si="820"/>
        <v>-</v>
      </c>
      <c r="R689" s="302" t="str">
        <f t="shared" si="820"/>
        <v>-</v>
      </c>
      <c r="S689" s="302" t="str">
        <f t="shared" si="820"/>
        <v>-</v>
      </c>
      <c r="T689" s="302">
        <f t="shared" si="820"/>
        <v>0.61392933084322721</v>
      </c>
      <c r="U689" s="302" t="str">
        <f t="shared" si="820"/>
        <v>-</v>
      </c>
      <c r="V689" s="302">
        <f t="shared" si="820"/>
        <v>-1.4179733502440431E-2</v>
      </c>
      <c r="W689" s="302" t="str">
        <f t="shared" si="820"/>
        <v>-</v>
      </c>
      <c r="X689" s="302" t="str">
        <f t="shared" si="820"/>
        <v>-</v>
      </c>
      <c r="Y689" s="302" t="str">
        <f t="shared" si="820"/>
        <v>-</v>
      </c>
      <c r="Z689" s="302" t="str">
        <f t="shared" si="820"/>
        <v>-</v>
      </c>
      <c r="AA689" s="302" t="str">
        <f t="shared" si="820"/>
        <v>-</v>
      </c>
      <c r="AB689" s="302" t="str">
        <f t="shared" si="820"/>
        <v>-</v>
      </c>
      <c r="AC689" s="302" t="str">
        <f t="shared" si="820"/>
        <v>-</v>
      </c>
      <c r="AD689" s="302">
        <f t="shared" si="820"/>
        <v>1.0830495722740243</v>
      </c>
      <c r="AE689" s="302" t="str">
        <f t="shared" si="820"/>
        <v>-</v>
      </c>
      <c r="AF689" s="302" t="str">
        <f t="shared" si="820"/>
        <v>-</v>
      </c>
      <c r="AG689" s="302" t="str">
        <f t="shared" si="820"/>
        <v>-</v>
      </c>
      <c r="AH689" s="302" t="str">
        <f t="shared" si="820"/>
        <v>-</v>
      </c>
      <c r="AI689" s="302" t="str">
        <f t="shared" si="820"/>
        <v>-</v>
      </c>
      <c r="AJ689" s="302">
        <f t="shared" si="820"/>
        <v>2.0464312572791368</v>
      </c>
      <c r="AK689" s="302" t="str">
        <f t="shared" si="820"/>
        <v>-</v>
      </c>
      <c r="AL689" s="302" t="str">
        <f t="shared" si="820"/>
        <v>-</v>
      </c>
      <c r="AM689" s="302" t="str">
        <f t="shared" si="820"/>
        <v>-</v>
      </c>
      <c r="AN689" s="302" t="str">
        <f t="shared" si="820"/>
        <v>-</v>
      </c>
      <c r="AO689" s="302">
        <f t="shared" si="820"/>
        <v>0.31951798866635717</v>
      </c>
      <c r="AP689" s="302" t="str">
        <f t="shared" si="820"/>
        <v>-</v>
      </c>
      <c r="AQ689" s="302" t="str">
        <f t="shared" si="820"/>
        <v>-</v>
      </c>
      <c r="AR689" s="302" t="str">
        <f t="shared" si="820"/>
        <v>-</v>
      </c>
      <c r="AS689" s="302">
        <f t="shared" si="820"/>
        <v>0.82286098535312502</v>
      </c>
      <c r="AT689" s="302" t="str">
        <f t="shared" si="820"/>
        <v>-</v>
      </c>
    </row>
    <row r="690" spans="1:47" hidden="1">
      <c r="A690" s="325" t="str">
        <f t="shared" ref="A690" si="821">A36</f>
        <v>Benedikt</v>
      </c>
      <c r="B690" s="326">
        <f t="shared" si="813"/>
        <v>148</v>
      </c>
      <c r="C690" s="302" t="str">
        <f t="shared" ref="C690:AT690" si="822">IFERROR(IF(C$19&lt;&gt;"Yes","-",IF(C$15&gt;1,LOG10(C36),LOG10(MAX(C$32:C$243)+1-C36))),"-")</f>
        <v>-</v>
      </c>
      <c r="D690" s="302" t="str">
        <f t="shared" si="822"/>
        <v>-</v>
      </c>
      <c r="E690" s="302" t="str">
        <f t="shared" si="822"/>
        <v>-</v>
      </c>
      <c r="F690" s="302" t="str">
        <f t="shared" si="822"/>
        <v>-</v>
      </c>
      <c r="G690" s="302" t="str">
        <f t="shared" si="822"/>
        <v>-</v>
      </c>
      <c r="H690" s="302">
        <f t="shared" si="822"/>
        <v>0.3010299956639812</v>
      </c>
      <c r="I690" s="302" t="str">
        <f t="shared" si="822"/>
        <v>-</v>
      </c>
      <c r="J690" s="302" t="str">
        <f t="shared" si="822"/>
        <v>-</v>
      </c>
      <c r="K690" s="302" t="str">
        <f t="shared" si="822"/>
        <v>-</v>
      </c>
      <c r="L690" s="302" t="str">
        <f t="shared" si="822"/>
        <v>-</v>
      </c>
      <c r="M690" s="302">
        <f t="shared" si="822"/>
        <v>1.255272505103306</v>
      </c>
      <c r="N690" s="302">
        <f t="shared" si="822"/>
        <v>1.5774917998372253</v>
      </c>
      <c r="O690" s="302" t="str">
        <f t="shared" si="822"/>
        <v>-</v>
      </c>
      <c r="P690" s="302" t="str">
        <f t="shared" si="822"/>
        <v>-</v>
      </c>
      <c r="Q690" s="302" t="str">
        <f t="shared" si="822"/>
        <v>-</v>
      </c>
      <c r="R690" s="302" t="str">
        <f t="shared" si="822"/>
        <v>-</v>
      </c>
      <c r="S690" s="302" t="str">
        <f t="shared" si="822"/>
        <v>-</v>
      </c>
      <c r="T690" s="302">
        <f t="shared" si="822"/>
        <v>0.2027284013539182</v>
      </c>
      <c r="U690" s="302" t="str">
        <f t="shared" si="822"/>
        <v>-</v>
      </c>
      <c r="V690" s="302">
        <f t="shared" si="822"/>
        <v>-0.29734226792104951</v>
      </c>
      <c r="W690" s="302" t="str">
        <f t="shared" si="822"/>
        <v>-</v>
      </c>
      <c r="X690" s="302" t="str">
        <f t="shared" si="822"/>
        <v>-</v>
      </c>
      <c r="Y690" s="302" t="str">
        <f t="shared" si="822"/>
        <v>-</v>
      </c>
      <c r="Z690" s="302" t="str">
        <f t="shared" si="822"/>
        <v>-</v>
      </c>
      <c r="AA690" s="302" t="str">
        <f t="shared" si="822"/>
        <v>-</v>
      </c>
      <c r="AB690" s="302" t="str">
        <f t="shared" si="822"/>
        <v>-</v>
      </c>
      <c r="AC690" s="302" t="str">
        <f t="shared" si="822"/>
        <v>-</v>
      </c>
      <c r="AD690" s="302">
        <f t="shared" si="822"/>
        <v>0.78872722906882919</v>
      </c>
      <c r="AE690" s="302" t="str">
        <f t="shared" si="822"/>
        <v>-</v>
      </c>
      <c r="AF690" s="302" t="str">
        <f t="shared" si="822"/>
        <v>-</v>
      </c>
      <c r="AG690" s="302" t="str">
        <f t="shared" si="822"/>
        <v>-</v>
      </c>
      <c r="AH690" s="302" t="str">
        <f t="shared" si="822"/>
        <v>-</v>
      </c>
      <c r="AI690" s="302" t="str">
        <f t="shared" si="822"/>
        <v>-</v>
      </c>
      <c r="AJ690" s="302">
        <f t="shared" si="822"/>
        <v>1.7115133489079117</v>
      </c>
      <c r="AK690" s="302" t="str">
        <f t="shared" si="822"/>
        <v>-</v>
      </c>
      <c r="AL690" s="302" t="str">
        <f t="shared" si="822"/>
        <v>-</v>
      </c>
      <c r="AM690" s="302" t="str">
        <f t="shared" si="822"/>
        <v>-</v>
      </c>
      <c r="AN690" s="302" t="str">
        <f t="shared" si="822"/>
        <v>-</v>
      </c>
      <c r="AO690" s="302">
        <f t="shared" si="822"/>
        <v>0.44371696267546362</v>
      </c>
      <c r="AP690" s="302" t="str">
        <f t="shared" si="822"/>
        <v>-</v>
      </c>
      <c r="AQ690" s="302" t="str">
        <f t="shared" si="822"/>
        <v>-</v>
      </c>
      <c r="AR690" s="302" t="str">
        <f t="shared" si="822"/>
        <v>-</v>
      </c>
      <c r="AS690" s="302">
        <f t="shared" si="822"/>
        <v>0.90951881657577194</v>
      </c>
      <c r="AT690" s="302" t="str">
        <f t="shared" si="822"/>
        <v>-</v>
      </c>
    </row>
    <row r="691" spans="1:47" hidden="1">
      <c r="A691" s="325" t="str">
        <f t="shared" ref="A691" si="823">A37</f>
        <v>Bistrica ob Sotli</v>
      </c>
      <c r="B691" s="326">
        <f t="shared" si="813"/>
        <v>149</v>
      </c>
      <c r="C691" s="302" t="str">
        <f t="shared" ref="C691:AT691" si="824">IFERROR(IF(C$19&lt;&gt;"Yes","-",IF(C$15&gt;1,LOG10(C37),LOG10(MAX(C$32:C$243)+1-C37))),"-")</f>
        <v>-</v>
      </c>
      <c r="D691" s="302" t="str">
        <f t="shared" si="824"/>
        <v>-</v>
      </c>
      <c r="E691" s="302" t="str">
        <f t="shared" si="824"/>
        <v>-</v>
      </c>
      <c r="F691" s="302" t="str">
        <f t="shared" si="824"/>
        <v>-</v>
      </c>
      <c r="G691" s="302" t="str">
        <f t="shared" si="824"/>
        <v>-</v>
      </c>
      <c r="H691" s="302">
        <f t="shared" si="824"/>
        <v>0.3010299956639812</v>
      </c>
      <c r="I691" s="302" t="str">
        <f t="shared" si="824"/>
        <v>-</v>
      </c>
      <c r="J691" s="302" t="str">
        <f t="shared" si="824"/>
        <v>-</v>
      </c>
      <c r="K691" s="302" t="str">
        <f t="shared" si="824"/>
        <v>-</v>
      </c>
      <c r="L691" s="302" t="str">
        <f t="shared" si="824"/>
        <v>-</v>
      </c>
      <c r="M691" s="302">
        <f t="shared" si="824"/>
        <v>1.3636119798921444</v>
      </c>
      <c r="N691" s="302">
        <f t="shared" si="824"/>
        <v>1.69810054562339</v>
      </c>
      <c r="O691" s="302" t="str">
        <f t="shared" si="824"/>
        <v>-</v>
      </c>
      <c r="P691" s="302" t="str">
        <f t="shared" si="824"/>
        <v>-</v>
      </c>
      <c r="Q691" s="302" t="str">
        <f t="shared" si="824"/>
        <v>-</v>
      </c>
      <c r="R691" s="302" t="str">
        <f t="shared" si="824"/>
        <v>-</v>
      </c>
      <c r="S691" s="302" t="str">
        <f t="shared" si="824"/>
        <v>-</v>
      </c>
      <c r="T691" s="302">
        <f t="shared" si="824"/>
        <v>0.48157559614591244</v>
      </c>
      <c r="U691" s="302" t="str">
        <f t="shared" si="824"/>
        <v>-</v>
      </c>
      <c r="V691" s="302">
        <f t="shared" si="824"/>
        <v>0.28675286129109911</v>
      </c>
      <c r="W691" s="302" t="str">
        <f t="shared" si="824"/>
        <v>-</v>
      </c>
      <c r="X691" s="302" t="str">
        <f t="shared" si="824"/>
        <v>-</v>
      </c>
      <c r="Y691" s="302" t="str">
        <f t="shared" si="824"/>
        <v>-</v>
      </c>
      <c r="Z691" s="302" t="str">
        <f t="shared" si="824"/>
        <v>-</v>
      </c>
      <c r="AA691" s="302" t="str">
        <f t="shared" si="824"/>
        <v>-</v>
      </c>
      <c r="AB691" s="302" t="str">
        <f t="shared" si="824"/>
        <v>-</v>
      </c>
      <c r="AC691" s="302" t="str">
        <f t="shared" si="824"/>
        <v>-</v>
      </c>
      <c r="AD691" s="302">
        <f t="shared" si="824"/>
        <v>0.99561972685035816</v>
      </c>
      <c r="AE691" s="302" t="str">
        <f t="shared" si="824"/>
        <v>-</v>
      </c>
      <c r="AF691" s="302" t="str">
        <f t="shared" si="824"/>
        <v>-</v>
      </c>
      <c r="AG691" s="302" t="str">
        <f t="shared" si="824"/>
        <v>-</v>
      </c>
      <c r="AH691" s="302" t="str">
        <f t="shared" si="824"/>
        <v>-</v>
      </c>
      <c r="AI691" s="302" t="str">
        <f t="shared" si="824"/>
        <v>-</v>
      </c>
      <c r="AJ691" s="302">
        <f t="shared" si="824"/>
        <v>1.8526069726610381</v>
      </c>
      <c r="AK691" s="302" t="str">
        <f t="shared" si="824"/>
        <v>-</v>
      </c>
      <c r="AL691" s="302" t="str">
        <f t="shared" si="824"/>
        <v>-</v>
      </c>
      <c r="AM691" s="302" t="str">
        <f t="shared" si="824"/>
        <v>-</v>
      </c>
      <c r="AN691" s="302" t="str">
        <f t="shared" si="824"/>
        <v>-</v>
      </c>
      <c r="AO691" s="302">
        <f t="shared" si="824"/>
        <v>0.24915502500501058</v>
      </c>
      <c r="AP691" s="302" t="str">
        <f t="shared" si="824"/>
        <v>-</v>
      </c>
      <c r="AQ691" s="302" t="str">
        <f t="shared" si="824"/>
        <v>-</v>
      </c>
      <c r="AR691" s="302" t="str">
        <f t="shared" si="824"/>
        <v>-</v>
      </c>
      <c r="AS691" s="302">
        <f t="shared" si="824"/>
        <v>-6.2373039180863114E-2</v>
      </c>
      <c r="AT691" s="302" t="str">
        <f t="shared" si="824"/>
        <v>-</v>
      </c>
    </row>
    <row r="692" spans="1:47" hidden="1">
      <c r="A692" s="325" t="str">
        <f t="shared" ref="A692" si="825">A38</f>
        <v>Bled</v>
      </c>
      <c r="B692" s="326">
        <f t="shared" si="813"/>
        <v>3</v>
      </c>
      <c r="C692" s="302" t="str">
        <f t="shared" ref="C692:AT692" si="826">IFERROR(IF(C$19&lt;&gt;"Yes","-",IF(C$15&gt;1,LOG10(C38),LOG10(MAX(C$32:C$243)+1-C38))),"-")</f>
        <v>-</v>
      </c>
      <c r="D692" s="302" t="str">
        <f t="shared" si="826"/>
        <v>-</v>
      </c>
      <c r="E692" s="302" t="str">
        <f t="shared" si="826"/>
        <v>-</v>
      </c>
      <c r="F692" s="302" t="str">
        <f t="shared" si="826"/>
        <v>-</v>
      </c>
      <c r="G692" s="302" t="str">
        <f t="shared" si="826"/>
        <v>-</v>
      </c>
      <c r="H692" s="302">
        <f t="shared" si="826"/>
        <v>0.6020599913279624</v>
      </c>
      <c r="I692" s="302" t="str">
        <f t="shared" si="826"/>
        <v>-</v>
      </c>
      <c r="J692" s="302" t="str">
        <f t="shared" si="826"/>
        <v>-</v>
      </c>
      <c r="K692" s="302" t="str">
        <f t="shared" si="826"/>
        <v>-</v>
      </c>
      <c r="L692" s="302" t="str">
        <f t="shared" si="826"/>
        <v>-</v>
      </c>
      <c r="M692" s="302">
        <f t="shared" si="826"/>
        <v>1.5211380837040362</v>
      </c>
      <c r="N692" s="302">
        <f t="shared" si="826"/>
        <v>1.9180303367848801</v>
      </c>
      <c r="O692" s="302" t="str">
        <f t="shared" si="826"/>
        <v>-</v>
      </c>
      <c r="P692" s="302" t="str">
        <f t="shared" si="826"/>
        <v>-</v>
      </c>
      <c r="Q692" s="302" t="str">
        <f t="shared" si="826"/>
        <v>-</v>
      </c>
      <c r="R692" s="302" t="str">
        <f t="shared" si="826"/>
        <v>-</v>
      </c>
      <c r="S692" s="302" t="str">
        <f t="shared" si="826"/>
        <v>-</v>
      </c>
      <c r="T692" s="302">
        <f t="shared" si="826"/>
        <v>0.95720475427662877</v>
      </c>
      <c r="U692" s="302" t="str">
        <f t="shared" si="826"/>
        <v>-</v>
      </c>
      <c r="V692" s="302">
        <f t="shared" si="826"/>
        <v>-0.21706107182256779</v>
      </c>
      <c r="W692" s="302" t="str">
        <f t="shared" si="826"/>
        <v>-</v>
      </c>
      <c r="X692" s="302" t="str">
        <f t="shared" si="826"/>
        <v>-</v>
      </c>
      <c r="Y692" s="302" t="str">
        <f t="shared" si="826"/>
        <v>-</v>
      </c>
      <c r="Z692" s="302" t="str">
        <f t="shared" si="826"/>
        <v>-</v>
      </c>
      <c r="AA692" s="302" t="str">
        <f t="shared" si="826"/>
        <v>-</v>
      </c>
      <c r="AB692" s="302" t="str">
        <f t="shared" si="826"/>
        <v>-</v>
      </c>
      <c r="AC692" s="302" t="str">
        <f t="shared" si="826"/>
        <v>-</v>
      </c>
      <c r="AD692" s="302">
        <f t="shared" si="826"/>
        <v>0.83883373716333554</v>
      </c>
      <c r="AE692" s="302" t="str">
        <f t="shared" si="826"/>
        <v>-</v>
      </c>
      <c r="AF692" s="302" t="str">
        <f t="shared" si="826"/>
        <v>-</v>
      </c>
      <c r="AG692" s="302" t="str">
        <f t="shared" si="826"/>
        <v>-</v>
      </c>
      <c r="AH692" s="302" t="str">
        <f t="shared" si="826"/>
        <v>-</v>
      </c>
      <c r="AI692" s="302" t="str">
        <f t="shared" si="826"/>
        <v>-</v>
      </c>
      <c r="AJ692" s="302">
        <f t="shared" si="826"/>
        <v>2.0722290014200251</v>
      </c>
      <c r="AK692" s="302" t="str">
        <f t="shared" si="826"/>
        <v>-</v>
      </c>
      <c r="AL692" s="302" t="str">
        <f t="shared" si="826"/>
        <v>-</v>
      </c>
      <c r="AM692" s="302" t="str">
        <f t="shared" si="826"/>
        <v>-</v>
      </c>
      <c r="AN692" s="302" t="str">
        <f t="shared" si="826"/>
        <v>-</v>
      </c>
      <c r="AO692" s="302">
        <f t="shared" si="826"/>
        <v>0.32721324226603643</v>
      </c>
      <c r="AP692" s="302" t="str">
        <f t="shared" si="826"/>
        <v>-</v>
      </c>
      <c r="AQ692" s="302" t="str">
        <f t="shared" si="826"/>
        <v>-</v>
      </c>
      <c r="AR692" s="302" t="str">
        <f t="shared" si="826"/>
        <v>-</v>
      </c>
      <c r="AS692" s="302">
        <f t="shared" si="826"/>
        <v>0.5405954912338824</v>
      </c>
      <c r="AT692" s="302" t="str">
        <f t="shared" si="826"/>
        <v>-</v>
      </c>
    </row>
    <row r="693" spans="1:47" hidden="1">
      <c r="A693" s="325" t="str">
        <f t="shared" ref="A693" si="827">A39</f>
        <v>Bloke</v>
      </c>
      <c r="B693" s="326">
        <f t="shared" si="813"/>
        <v>150</v>
      </c>
      <c r="C693" s="302" t="str">
        <f t="shared" ref="C693:AT693" si="828">IFERROR(IF(C$19&lt;&gt;"Yes","-",IF(C$15&gt;1,LOG10(C39),LOG10(MAX(C$32:C$243)+1-C39))),"-")</f>
        <v>-</v>
      </c>
      <c r="D693" s="302" t="str">
        <f t="shared" si="828"/>
        <v>-</v>
      </c>
      <c r="E693" s="302" t="str">
        <f t="shared" si="828"/>
        <v>-</v>
      </c>
      <c r="F693" s="302" t="str">
        <f t="shared" si="828"/>
        <v>-</v>
      </c>
      <c r="G693" s="302" t="str">
        <f t="shared" si="828"/>
        <v>-</v>
      </c>
      <c r="H693" s="302">
        <f t="shared" si="828"/>
        <v>0.3010299956639812</v>
      </c>
      <c r="I693" s="302" t="str">
        <f t="shared" si="828"/>
        <v>-</v>
      </c>
      <c r="J693" s="302" t="str">
        <f t="shared" si="828"/>
        <v>-</v>
      </c>
      <c r="K693" s="302" t="str">
        <f t="shared" si="828"/>
        <v>-</v>
      </c>
      <c r="L693" s="302" t="str">
        <f t="shared" si="828"/>
        <v>-</v>
      </c>
      <c r="M693" s="302">
        <f t="shared" si="828"/>
        <v>1.2671717284030137</v>
      </c>
      <c r="N693" s="302">
        <f t="shared" si="828"/>
        <v>1.5024271199844328</v>
      </c>
      <c r="O693" s="302" t="str">
        <f t="shared" si="828"/>
        <v>-</v>
      </c>
      <c r="P693" s="302" t="str">
        <f t="shared" si="828"/>
        <v>-</v>
      </c>
      <c r="Q693" s="302" t="str">
        <f t="shared" si="828"/>
        <v>-</v>
      </c>
      <c r="R693" s="302" t="str">
        <f t="shared" si="828"/>
        <v>-</v>
      </c>
      <c r="S693" s="302" t="str">
        <f t="shared" si="828"/>
        <v>-</v>
      </c>
      <c r="T693" s="302">
        <f t="shared" si="828"/>
        <v>0.75571388537278639</v>
      </c>
      <c r="U693" s="302" t="str">
        <f t="shared" si="828"/>
        <v>-</v>
      </c>
      <c r="V693" s="302">
        <f t="shared" si="828"/>
        <v>0.28426103866742475</v>
      </c>
      <c r="W693" s="302" t="str">
        <f t="shared" si="828"/>
        <v>-</v>
      </c>
      <c r="X693" s="302" t="str">
        <f t="shared" si="828"/>
        <v>-</v>
      </c>
      <c r="Y693" s="302" t="str">
        <f t="shared" si="828"/>
        <v>-</v>
      </c>
      <c r="Z693" s="302" t="str">
        <f t="shared" si="828"/>
        <v>-</v>
      </c>
      <c r="AA693" s="302" t="str">
        <f t="shared" si="828"/>
        <v>-</v>
      </c>
      <c r="AB693" s="302" t="str">
        <f t="shared" si="828"/>
        <v>-</v>
      </c>
      <c r="AC693" s="302" t="str">
        <f t="shared" si="828"/>
        <v>-</v>
      </c>
      <c r="AD693" s="302">
        <f t="shared" si="828"/>
        <v>0.80191912738144411</v>
      </c>
      <c r="AE693" s="302" t="str">
        <f t="shared" si="828"/>
        <v>-</v>
      </c>
      <c r="AF693" s="302" t="str">
        <f t="shared" si="828"/>
        <v>-</v>
      </c>
      <c r="AG693" s="302" t="str">
        <f t="shared" si="828"/>
        <v>-</v>
      </c>
      <c r="AH693" s="302" t="str">
        <f t="shared" si="828"/>
        <v>-</v>
      </c>
      <c r="AI693" s="302" t="str">
        <f t="shared" si="828"/>
        <v>-</v>
      </c>
      <c r="AJ693" s="302">
        <f t="shared" si="828"/>
        <v>1.9711409924676191</v>
      </c>
      <c r="AK693" s="302" t="str">
        <f t="shared" si="828"/>
        <v>-</v>
      </c>
      <c r="AL693" s="302" t="str">
        <f t="shared" si="828"/>
        <v>-</v>
      </c>
      <c r="AM693" s="302" t="str">
        <f t="shared" si="828"/>
        <v>-</v>
      </c>
      <c r="AN693" s="302" t="str">
        <f t="shared" si="828"/>
        <v>-</v>
      </c>
      <c r="AO693" s="302">
        <f t="shared" si="828"/>
        <v>0.45957562752461073</v>
      </c>
      <c r="AP693" s="302" t="str">
        <f t="shared" si="828"/>
        <v>-</v>
      </c>
      <c r="AQ693" s="302" t="str">
        <f t="shared" si="828"/>
        <v>-</v>
      </c>
      <c r="AR693" s="302" t="str">
        <f t="shared" si="828"/>
        <v>-</v>
      </c>
      <c r="AS693" s="302">
        <f t="shared" si="828"/>
        <v>-4.2957501394648316E-2</v>
      </c>
      <c r="AT693" s="302" t="str">
        <f t="shared" si="828"/>
        <v>-</v>
      </c>
      <c r="AU693" s="327"/>
    </row>
    <row r="694" spans="1:47" hidden="1">
      <c r="A694" s="325" t="str">
        <f t="shared" ref="A694" si="829">A40</f>
        <v>Bohinj</v>
      </c>
      <c r="B694" s="326">
        <f t="shared" si="813"/>
        <v>4</v>
      </c>
      <c r="C694" s="302" t="str">
        <f t="shared" ref="C694:AT694" si="830">IFERROR(IF(C$19&lt;&gt;"Yes","-",IF(C$15&gt;1,LOG10(C40),LOG10(MAX(C$32:C$243)+1-C40))),"-")</f>
        <v>-</v>
      </c>
      <c r="D694" s="302" t="str">
        <f t="shared" si="830"/>
        <v>-</v>
      </c>
      <c r="E694" s="302" t="str">
        <f t="shared" si="830"/>
        <v>-</v>
      </c>
      <c r="F694" s="302" t="str">
        <f t="shared" si="830"/>
        <v>-</v>
      </c>
      <c r="G694" s="302" t="str">
        <f t="shared" si="830"/>
        <v>-</v>
      </c>
      <c r="H694" s="302">
        <f t="shared" si="830"/>
        <v>0.3010299956639812</v>
      </c>
      <c r="I694" s="302" t="str">
        <f t="shared" si="830"/>
        <v>-</v>
      </c>
      <c r="J694" s="302" t="str">
        <f t="shared" si="830"/>
        <v>-</v>
      </c>
      <c r="K694" s="302" t="str">
        <f t="shared" si="830"/>
        <v>-</v>
      </c>
      <c r="L694" s="302" t="str">
        <f t="shared" si="830"/>
        <v>-</v>
      </c>
      <c r="M694" s="302">
        <f t="shared" si="830"/>
        <v>1.6665179805548809</v>
      </c>
      <c r="N694" s="302">
        <f t="shared" si="830"/>
        <v>1.7839035792727349</v>
      </c>
      <c r="O694" s="302" t="str">
        <f t="shared" si="830"/>
        <v>-</v>
      </c>
      <c r="P694" s="302" t="str">
        <f t="shared" si="830"/>
        <v>-</v>
      </c>
      <c r="Q694" s="302" t="str">
        <f t="shared" si="830"/>
        <v>-</v>
      </c>
      <c r="R694" s="302" t="str">
        <f t="shared" si="830"/>
        <v>-</v>
      </c>
      <c r="S694" s="302" t="str">
        <f t="shared" si="830"/>
        <v>-</v>
      </c>
      <c r="T694" s="302">
        <f t="shared" si="830"/>
        <v>0.95720475427662877</v>
      </c>
      <c r="U694" s="302" t="str">
        <f t="shared" si="830"/>
        <v>-</v>
      </c>
      <c r="V694" s="302">
        <f t="shared" si="830"/>
        <v>-0.23627189967410114</v>
      </c>
      <c r="W694" s="302" t="str">
        <f t="shared" si="830"/>
        <v>-</v>
      </c>
      <c r="X694" s="302" t="str">
        <f t="shared" si="830"/>
        <v>-</v>
      </c>
      <c r="Y694" s="302" t="str">
        <f t="shared" si="830"/>
        <v>-</v>
      </c>
      <c r="Z694" s="302" t="str">
        <f t="shared" si="830"/>
        <v>-</v>
      </c>
      <c r="AA694" s="302" t="str">
        <f t="shared" si="830"/>
        <v>-</v>
      </c>
      <c r="AB694" s="302" t="str">
        <f t="shared" si="830"/>
        <v>-</v>
      </c>
      <c r="AC694" s="302" t="str">
        <f t="shared" si="830"/>
        <v>-</v>
      </c>
      <c r="AD694" s="302">
        <f t="shared" si="830"/>
        <v>0.67606072487180691</v>
      </c>
      <c r="AE694" s="302" t="str">
        <f t="shared" si="830"/>
        <v>-</v>
      </c>
      <c r="AF694" s="302" t="str">
        <f t="shared" si="830"/>
        <v>-</v>
      </c>
      <c r="AG694" s="302" t="str">
        <f t="shared" si="830"/>
        <v>-</v>
      </c>
      <c r="AH694" s="302" t="str">
        <f t="shared" si="830"/>
        <v>-</v>
      </c>
      <c r="AI694" s="302" t="str">
        <f t="shared" si="830"/>
        <v>-</v>
      </c>
      <c r="AJ694" s="302">
        <f t="shared" si="830"/>
        <v>1.9992526027571145</v>
      </c>
      <c r="AK694" s="302" t="str">
        <f t="shared" si="830"/>
        <v>-</v>
      </c>
      <c r="AL694" s="302" t="str">
        <f t="shared" si="830"/>
        <v>-</v>
      </c>
      <c r="AM694" s="302" t="str">
        <f t="shared" si="830"/>
        <v>-</v>
      </c>
      <c r="AN694" s="302" t="str">
        <f t="shared" si="830"/>
        <v>-</v>
      </c>
      <c r="AO694" s="302">
        <f t="shared" si="830"/>
        <v>0.32721324226603643</v>
      </c>
      <c r="AP694" s="302" t="str">
        <f t="shared" si="830"/>
        <v>-</v>
      </c>
      <c r="AQ694" s="302" t="str">
        <f t="shared" si="830"/>
        <v>-</v>
      </c>
      <c r="AR694" s="302" t="str">
        <f t="shared" si="830"/>
        <v>-</v>
      </c>
      <c r="AS694" s="302">
        <f t="shared" si="830"/>
        <v>0.21537230958340003</v>
      </c>
      <c r="AT694" s="302" t="str">
        <f t="shared" si="830"/>
        <v>-</v>
      </c>
      <c r="AU694" s="327"/>
    </row>
    <row r="695" spans="1:47" hidden="1">
      <c r="A695" s="325" t="str">
        <f t="shared" ref="A695" si="831">A41</f>
        <v>Borovnica</v>
      </c>
      <c r="B695" s="326">
        <f t="shared" si="813"/>
        <v>5</v>
      </c>
      <c r="C695" s="302" t="str">
        <f t="shared" ref="C695:AT695" si="832">IFERROR(IF(C$19&lt;&gt;"Yes","-",IF(C$15&gt;1,LOG10(C41),LOG10(MAX(C$32:C$243)+1-C41))),"-")</f>
        <v>-</v>
      </c>
      <c r="D695" s="302" t="str">
        <f t="shared" si="832"/>
        <v>-</v>
      </c>
      <c r="E695" s="302" t="str">
        <f t="shared" si="832"/>
        <v>-</v>
      </c>
      <c r="F695" s="302" t="str">
        <f t="shared" si="832"/>
        <v>-</v>
      </c>
      <c r="G695" s="302" t="str">
        <f t="shared" si="832"/>
        <v>-</v>
      </c>
      <c r="H695" s="302">
        <f t="shared" si="832"/>
        <v>0.3010299956639812</v>
      </c>
      <c r="I695" s="302" t="str">
        <f t="shared" si="832"/>
        <v>-</v>
      </c>
      <c r="J695" s="302" t="str">
        <f t="shared" si="832"/>
        <v>-</v>
      </c>
      <c r="K695" s="302" t="str">
        <f t="shared" si="832"/>
        <v>-</v>
      </c>
      <c r="L695" s="302" t="str">
        <f t="shared" si="832"/>
        <v>-</v>
      </c>
      <c r="M695" s="302">
        <f t="shared" si="832"/>
        <v>1.2121876044039579</v>
      </c>
      <c r="N695" s="302">
        <f t="shared" si="832"/>
        <v>1.5899496013257077</v>
      </c>
      <c r="O695" s="302" t="str">
        <f t="shared" si="832"/>
        <v>-</v>
      </c>
      <c r="P695" s="302" t="str">
        <f t="shared" si="832"/>
        <v>-</v>
      </c>
      <c r="Q695" s="302" t="str">
        <f t="shared" si="832"/>
        <v>-</v>
      </c>
      <c r="R695" s="302" t="str">
        <f t="shared" si="832"/>
        <v>-</v>
      </c>
      <c r="S695" s="302" t="str">
        <f t="shared" si="832"/>
        <v>-</v>
      </c>
      <c r="T695" s="302">
        <f t="shared" si="832"/>
        <v>0.72040967273726986</v>
      </c>
      <c r="U695" s="302" t="str">
        <f t="shared" si="832"/>
        <v>-</v>
      </c>
      <c r="V695" s="302">
        <f t="shared" si="832"/>
        <v>-0.22103954399965151</v>
      </c>
      <c r="W695" s="302" t="str">
        <f t="shared" si="832"/>
        <v>-</v>
      </c>
      <c r="X695" s="302" t="str">
        <f t="shared" si="832"/>
        <v>-</v>
      </c>
      <c r="Y695" s="302" t="str">
        <f t="shared" si="832"/>
        <v>-</v>
      </c>
      <c r="Z695" s="302" t="str">
        <f t="shared" si="832"/>
        <v>-</v>
      </c>
      <c r="AA695" s="302" t="str">
        <f t="shared" si="832"/>
        <v>-</v>
      </c>
      <c r="AB695" s="302" t="str">
        <f t="shared" si="832"/>
        <v>-</v>
      </c>
      <c r="AC695" s="302" t="str">
        <f t="shared" si="832"/>
        <v>-</v>
      </c>
      <c r="AD695" s="302">
        <f t="shared" si="832"/>
        <v>0.90813955148328229</v>
      </c>
      <c r="AE695" s="302" t="str">
        <f t="shared" si="832"/>
        <v>-</v>
      </c>
      <c r="AF695" s="302" t="str">
        <f t="shared" si="832"/>
        <v>-</v>
      </c>
      <c r="AG695" s="302" t="str">
        <f t="shared" si="832"/>
        <v>-</v>
      </c>
      <c r="AH695" s="302" t="str">
        <f t="shared" si="832"/>
        <v>-</v>
      </c>
      <c r="AI695" s="302" t="str">
        <f t="shared" si="832"/>
        <v>-</v>
      </c>
      <c r="AJ695" s="302">
        <f t="shared" si="832"/>
        <v>1.946111285224648</v>
      </c>
      <c r="AK695" s="302" t="str">
        <f t="shared" si="832"/>
        <v>-</v>
      </c>
      <c r="AL695" s="302" t="str">
        <f t="shared" si="832"/>
        <v>-</v>
      </c>
      <c r="AM695" s="302" t="str">
        <f t="shared" si="832"/>
        <v>-</v>
      </c>
      <c r="AN695" s="302" t="str">
        <f t="shared" si="832"/>
        <v>-</v>
      </c>
      <c r="AO695" s="302">
        <f t="shared" si="832"/>
        <v>1.1632368395806769</v>
      </c>
      <c r="AP695" s="302" t="str">
        <f t="shared" si="832"/>
        <v>-</v>
      </c>
      <c r="AQ695" s="302" t="str">
        <f t="shared" si="832"/>
        <v>-</v>
      </c>
      <c r="AR695" s="302" t="str">
        <f t="shared" si="832"/>
        <v>-</v>
      </c>
      <c r="AS695" s="302">
        <f t="shared" si="832"/>
        <v>0.48404405440388143</v>
      </c>
      <c r="AT695" s="302" t="str">
        <f t="shared" si="832"/>
        <v>-</v>
      </c>
      <c r="AU695" s="327"/>
    </row>
    <row r="696" spans="1:47" hidden="1">
      <c r="A696" s="325" t="str">
        <f t="shared" ref="A696" si="833">A42</f>
        <v>Bovec</v>
      </c>
      <c r="B696" s="326">
        <f t="shared" si="813"/>
        <v>6</v>
      </c>
      <c r="C696" s="302" t="str">
        <f t="shared" ref="C696:AT696" si="834">IFERROR(IF(C$19&lt;&gt;"Yes","-",IF(C$15&gt;1,LOG10(C42),LOG10(MAX(C$32:C$243)+1-C42))),"-")</f>
        <v>-</v>
      </c>
      <c r="D696" s="302" t="str">
        <f t="shared" si="834"/>
        <v>-</v>
      </c>
      <c r="E696" s="302" t="str">
        <f t="shared" si="834"/>
        <v>-</v>
      </c>
      <c r="F696" s="302" t="str">
        <f t="shared" si="834"/>
        <v>-</v>
      </c>
      <c r="G696" s="302" t="str">
        <f t="shared" si="834"/>
        <v>-</v>
      </c>
      <c r="H696" s="302">
        <f t="shared" si="834"/>
        <v>0.3010299956639812</v>
      </c>
      <c r="I696" s="302" t="str">
        <f t="shared" si="834"/>
        <v>-</v>
      </c>
      <c r="J696" s="302" t="str">
        <f t="shared" si="834"/>
        <v>-</v>
      </c>
      <c r="K696" s="302" t="str">
        <f t="shared" si="834"/>
        <v>-</v>
      </c>
      <c r="L696" s="302" t="str">
        <f t="shared" si="834"/>
        <v>-</v>
      </c>
      <c r="M696" s="302">
        <f t="shared" si="834"/>
        <v>1.8041394323353503</v>
      </c>
      <c r="N696" s="302">
        <f t="shared" si="834"/>
        <v>1.9745116927373283</v>
      </c>
      <c r="O696" s="302" t="str">
        <f t="shared" si="834"/>
        <v>-</v>
      </c>
      <c r="P696" s="302" t="str">
        <f t="shared" si="834"/>
        <v>-</v>
      </c>
      <c r="Q696" s="302" t="str">
        <f t="shared" si="834"/>
        <v>-</v>
      </c>
      <c r="R696" s="302" t="str">
        <f t="shared" si="834"/>
        <v>-</v>
      </c>
      <c r="S696" s="302" t="str">
        <f t="shared" si="834"/>
        <v>-</v>
      </c>
      <c r="T696" s="302">
        <f t="shared" si="834"/>
        <v>0.75496774182309434</v>
      </c>
      <c r="U696" s="302" t="str">
        <f t="shared" si="834"/>
        <v>-</v>
      </c>
      <c r="V696" s="302">
        <f t="shared" si="834"/>
        <v>-0.28405474821375559</v>
      </c>
      <c r="W696" s="302" t="str">
        <f t="shared" si="834"/>
        <v>-</v>
      </c>
      <c r="X696" s="302" t="str">
        <f t="shared" si="834"/>
        <v>-</v>
      </c>
      <c r="Y696" s="302" t="str">
        <f t="shared" si="834"/>
        <v>-</v>
      </c>
      <c r="Z696" s="302" t="str">
        <f t="shared" si="834"/>
        <v>-</v>
      </c>
      <c r="AA696" s="302" t="str">
        <f t="shared" si="834"/>
        <v>-</v>
      </c>
      <c r="AB696" s="302" t="str">
        <f t="shared" si="834"/>
        <v>-</v>
      </c>
      <c r="AC696" s="302" t="str">
        <f t="shared" si="834"/>
        <v>-</v>
      </c>
      <c r="AD696" s="302">
        <f t="shared" si="834"/>
        <v>0.80296251118350692</v>
      </c>
      <c r="AE696" s="302" t="str">
        <f t="shared" si="834"/>
        <v>-</v>
      </c>
      <c r="AF696" s="302" t="str">
        <f t="shared" si="834"/>
        <v>-</v>
      </c>
      <c r="AG696" s="302" t="str">
        <f t="shared" si="834"/>
        <v>-</v>
      </c>
      <c r="AH696" s="302" t="str">
        <f t="shared" si="834"/>
        <v>-</v>
      </c>
      <c r="AI696" s="302" t="str">
        <f t="shared" si="834"/>
        <v>-</v>
      </c>
      <c r="AJ696" s="302">
        <f t="shared" si="834"/>
        <v>1.6952313971212827</v>
      </c>
      <c r="AK696" s="302" t="str">
        <f t="shared" si="834"/>
        <v>-</v>
      </c>
      <c r="AL696" s="302" t="str">
        <f t="shared" si="834"/>
        <v>-</v>
      </c>
      <c r="AM696" s="302" t="str">
        <f t="shared" si="834"/>
        <v>-</v>
      </c>
      <c r="AN696" s="302" t="str">
        <f t="shared" si="834"/>
        <v>-</v>
      </c>
      <c r="AO696" s="302">
        <f t="shared" si="834"/>
        <v>0.40064315902399183</v>
      </c>
      <c r="AP696" s="302" t="str">
        <f t="shared" si="834"/>
        <v>-</v>
      </c>
      <c r="AQ696" s="302" t="str">
        <f t="shared" si="834"/>
        <v>-</v>
      </c>
      <c r="AR696" s="302" t="str">
        <f t="shared" si="834"/>
        <v>-</v>
      </c>
      <c r="AS696" s="302">
        <f t="shared" si="834"/>
        <v>0.20504707745959622</v>
      </c>
      <c r="AT696" s="302" t="str">
        <f t="shared" si="834"/>
        <v>-</v>
      </c>
      <c r="AU696" s="327"/>
    </row>
    <row r="697" spans="1:47" hidden="1">
      <c r="A697" s="325" t="str">
        <f t="shared" ref="A697" si="835">A43</f>
        <v>Braslovče</v>
      </c>
      <c r="B697" s="326">
        <f t="shared" si="813"/>
        <v>151</v>
      </c>
      <c r="C697" s="302" t="str">
        <f t="shared" ref="C697:AT697" si="836">IFERROR(IF(C$19&lt;&gt;"Yes","-",IF(C$15&gt;1,LOG10(C43),LOG10(MAX(C$32:C$243)+1-C43))),"-")</f>
        <v>-</v>
      </c>
      <c r="D697" s="302" t="str">
        <f t="shared" si="836"/>
        <v>-</v>
      </c>
      <c r="E697" s="302" t="str">
        <f t="shared" si="836"/>
        <v>-</v>
      </c>
      <c r="F697" s="302" t="str">
        <f t="shared" si="836"/>
        <v>-</v>
      </c>
      <c r="G697" s="302" t="str">
        <f t="shared" si="836"/>
        <v>-</v>
      </c>
      <c r="H697" s="302">
        <f t="shared" si="836"/>
        <v>0.3010299956639812</v>
      </c>
      <c r="I697" s="302" t="str">
        <f t="shared" si="836"/>
        <v>-</v>
      </c>
      <c r="J697" s="302" t="str">
        <f t="shared" si="836"/>
        <v>-</v>
      </c>
      <c r="K697" s="302" t="str">
        <f t="shared" si="836"/>
        <v>-</v>
      </c>
      <c r="L697" s="302" t="str">
        <f t="shared" si="836"/>
        <v>-</v>
      </c>
      <c r="M697" s="302">
        <f t="shared" si="836"/>
        <v>1.2528530309798931</v>
      </c>
      <c r="N697" s="302">
        <f t="shared" si="836"/>
        <v>1.6020599913279623</v>
      </c>
      <c r="O697" s="302" t="str">
        <f t="shared" si="836"/>
        <v>-</v>
      </c>
      <c r="P697" s="302" t="str">
        <f t="shared" si="836"/>
        <v>-</v>
      </c>
      <c r="Q697" s="302" t="str">
        <f t="shared" si="836"/>
        <v>-</v>
      </c>
      <c r="R697" s="302" t="str">
        <f t="shared" si="836"/>
        <v>-</v>
      </c>
      <c r="S697" s="302" t="str">
        <f t="shared" si="836"/>
        <v>-</v>
      </c>
      <c r="T697" s="302">
        <f t="shared" si="836"/>
        <v>0.4232027795237025</v>
      </c>
      <c r="U697" s="302" t="str">
        <f t="shared" si="836"/>
        <v>-</v>
      </c>
      <c r="V697" s="302">
        <f t="shared" si="836"/>
        <v>-0.12325008840295777</v>
      </c>
      <c r="W697" s="302" t="str">
        <f t="shared" si="836"/>
        <v>-</v>
      </c>
      <c r="X697" s="302" t="str">
        <f t="shared" si="836"/>
        <v>-</v>
      </c>
      <c r="Y697" s="302" t="str">
        <f t="shared" si="836"/>
        <v>-</v>
      </c>
      <c r="Z697" s="302" t="str">
        <f t="shared" si="836"/>
        <v>-</v>
      </c>
      <c r="AA697" s="302" t="str">
        <f t="shared" si="836"/>
        <v>-</v>
      </c>
      <c r="AB697" s="302" t="str">
        <f t="shared" si="836"/>
        <v>-</v>
      </c>
      <c r="AC697" s="302" t="str">
        <f t="shared" si="836"/>
        <v>-</v>
      </c>
      <c r="AD697" s="302">
        <f t="shared" si="836"/>
        <v>0.84341871452120354</v>
      </c>
      <c r="AE697" s="302" t="str">
        <f t="shared" si="836"/>
        <v>-</v>
      </c>
      <c r="AF697" s="302" t="str">
        <f t="shared" si="836"/>
        <v>-</v>
      </c>
      <c r="AG697" s="302" t="str">
        <f t="shared" si="836"/>
        <v>-</v>
      </c>
      <c r="AH697" s="302" t="str">
        <f t="shared" si="836"/>
        <v>-</v>
      </c>
      <c r="AI697" s="302" t="str">
        <f t="shared" si="836"/>
        <v>-</v>
      </c>
      <c r="AJ697" s="302">
        <f t="shared" si="836"/>
        <v>2.178152178049761</v>
      </c>
      <c r="AK697" s="302" t="str">
        <f t="shared" si="836"/>
        <v>-</v>
      </c>
      <c r="AL697" s="302" t="str">
        <f t="shared" si="836"/>
        <v>-</v>
      </c>
      <c r="AM697" s="302" t="str">
        <f t="shared" si="836"/>
        <v>-</v>
      </c>
      <c r="AN697" s="302" t="str">
        <f t="shared" si="836"/>
        <v>-</v>
      </c>
      <c r="AO697" s="302">
        <f t="shared" si="836"/>
        <v>0.42442125335254272</v>
      </c>
      <c r="AP697" s="302" t="str">
        <f t="shared" si="836"/>
        <v>-</v>
      </c>
      <c r="AQ697" s="302" t="str">
        <f t="shared" si="836"/>
        <v>-</v>
      </c>
      <c r="AR697" s="302" t="str">
        <f t="shared" si="836"/>
        <v>-</v>
      </c>
      <c r="AS697" s="302">
        <f t="shared" si="836"/>
        <v>0.45291986646294935</v>
      </c>
      <c r="AT697" s="302" t="str">
        <f t="shared" si="836"/>
        <v>-</v>
      </c>
      <c r="AU697" s="327"/>
    </row>
    <row r="698" spans="1:47" hidden="1">
      <c r="A698" s="325" t="str">
        <f t="shared" ref="A698" si="837">A44</f>
        <v>Brda</v>
      </c>
      <c r="B698" s="326">
        <f t="shared" si="813"/>
        <v>7</v>
      </c>
      <c r="C698" s="302" t="str">
        <f t="shared" ref="C698:AT698" si="838">IFERROR(IF(C$19&lt;&gt;"Yes","-",IF(C$15&gt;1,LOG10(C44),LOG10(MAX(C$32:C$243)+1-C44))),"-")</f>
        <v>-</v>
      </c>
      <c r="D698" s="302" t="str">
        <f t="shared" si="838"/>
        <v>-</v>
      </c>
      <c r="E698" s="302" t="str">
        <f t="shared" si="838"/>
        <v>-</v>
      </c>
      <c r="F698" s="302" t="str">
        <f t="shared" si="838"/>
        <v>-</v>
      </c>
      <c r="G698" s="302" t="str">
        <f t="shared" si="838"/>
        <v>-</v>
      </c>
      <c r="H698" s="302">
        <f t="shared" si="838"/>
        <v>0.3010299956639812</v>
      </c>
      <c r="I698" s="302" t="str">
        <f t="shared" si="838"/>
        <v>-</v>
      </c>
      <c r="J698" s="302" t="str">
        <f t="shared" si="838"/>
        <v>-</v>
      </c>
      <c r="K698" s="302" t="str">
        <f t="shared" si="838"/>
        <v>-</v>
      </c>
      <c r="L698" s="302" t="str">
        <f t="shared" si="838"/>
        <v>-</v>
      </c>
      <c r="M698" s="302">
        <f t="shared" si="838"/>
        <v>1.4471580313422192</v>
      </c>
      <c r="N698" s="302">
        <f t="shared" si="838"/>
        <v>1.6334684555795864</v>
      </c>
      <c r="O698" s="302" t="str">
        <f t="shared" si="838"/>
        <v>-</v>
      </c>
      <c r="P698" s="302" t="str">
        <f t="shared" si="838"/>
        <v>-</v>
      </c>
      <c r="Q698" s="302" t="str">
        <f t="shared" si="838"/>
        <v>-</v>
      </c>
      <c r="R698" s="302" t="str">
        <f t="shared" si="838"/>
        <v>-</v>
      </c>
      <c r="S698" s="302" t="str">
        <f t="shared" si="838"/>
        <v>-</v>
      </c>
      <c r="T698" s="302">
        <f t="shared" si="838"/>
        <v>0.72239805434855864</v>
      </c>
      <c r="U698" s="302" t="str">
        <f t="shared" si="838"/>
        <v>-</v>
      </c>
      <c r="V698" s="302">
        <f t="shared" si="838"/>
        <v>0.34406074578196233</v>
      </c>
      <c r="W698" s="302" t="str">
        <f t="shared" si="838"/>
        <v>-</v>
      </c>
      <c r="X698" s="302" t="str">
        <f t="shared" si="838"/>
        <v>-</v>
      </c>
      <c r="Y698" s="302" t="str">
        <f t="shared" si="838"/>
        <v>-</v>
      </c>
      <c r="Z698" s="302" t="str">
        <f t="shared" si="838"/>
        <v>-</v>
      </c>
      <c r="AA698" s="302" t="str">
        <f t="shared" si="838"/>
        <v>-</v>
      </c>
      <c r="AB698" s="302" t="str">
        <f t="shared" si="838"/>
        <v>-</v>
      </c>
      <c r="AC698" s="302" t="str">
        <f t="shared" si="838"/>
        <v>-</v>
      </c>
      <c r="AD698" s="302">
        <f t="shared" si="838"/>
        <v>0.72950770449917768</v>
      </c>
      <c r="AE698" s="302" t="str">
        <f t="shared" si="838"/>
        <v>-</v>
      </c>
      <c r="AF698" s="302" t="str">
        <f t="shared" si="838"/>
        <v>-</v>
      </c>
      <c r="AG698" s="302" t="str">
        <f t="shared" si="838"/>
        <v>-</v>
      </c>
      <c r="AH698" s="302" t="str">
        <f t="shared" si="838"/>
        <v>-</v>
      </c>
      <c r="AI698" s="302" t="str">
        <f t="shared" si="838"/>
        <v>-</v>
      </c>
      <c r="AJ698" s="302">
        <f t="shared" si="838"/>
        <v>1.948436810288082</v>
      </c>
      <c r="AK698" s="302" t="str">
        <f t="shared" si="838"/>
        <v>-</v>
      </c>
      <c r="AL698" s="302" t="str">
        <f t="shared" si="838"/>
        <v>-</v>
      </c>
      <c r="AM698" s="302" t="str">
        <f t="shared" si="838"/>
        <v>-</v>
      </c>
      <c r="AN698" s="302" t="str">
        <f t="shared" si="838"/>
        <v>-</v>
      </c>
      <c r="AO698" s="302">
        <f t="shared" si="838"/>
        <v>0.40064315902399183</v>
      </c>
      <c r="AP698" s="302" t="str">
        <f t="shared" si="838"/>
        <v>-</v>
      </c>
      <c r="AQ698" s="302" t="str">
        <f t="shared" si="838"/>
        <v>-</v>
      </c>
      <c r="AR698" s="302" t="str">
        <f t="shared" si="838"/>
        <v>-</v>
      </c>
      <c r="AS698" s="302">
        <f t="shared" si="838"/>
        <v>0.75350865303619785</v>
      </c>
      <c r="AT698" s="302" t="str">
        <f t="shared" si="838"/>
        <v>-</v>
      </c>
      <c r="AU698" s="327"/>
    </row>
    <row r="699" spans="1:47" hidden="1">
      <c r="A699" s="325" t="str">
        <f t="shared" ref="A699" si="839">A45</f>
        <v>Brezovica</v>
      </c>
      <c r="B699" s="326">
        <f t="shared" si="813"/>
        <v>8</v>
      </c>
      <c r="C699" s="302" t="str">
        <f t="shared" ref="C699:AT699" si="840">IFERROR(IF(C$19&lt;&gt;"Yes","-",IF(C$15&gt;1,LOG10(C45),LOG10(MAX(C$32:C$243)+1-C45))),"-")</f>
        <v>-</v>
      </c>
      <c r="D699" s="302" t="str">
        <f t="shared" si="840"/>
        <v>-</v>
      </c>
      <c r="E699" s="302" t="str">
        <f t="shared" si="840"/>
        <v>-</v>
      </c>
      <c r="F699" s="302" t="str">
        <f t="shared" si="840"/>
        <v>-</v>
      </c>
      <c r="G699" s="302" t="str">
        <f t="shared" si="840"/>
        <v>-</v>
      </c>
      <c r="H699" s="302">
        <f t="shared" si="840"/>
        <v>0.3010299956639812</v>
      </c>
      <c r="I699" s="302" t="str">
        <f t="shared" si="840"/>
        <v>-</v>
      </c>
      <c r="J699" s="302" t="str">
        <f t="shared" si="840"/>
        <v>-</v>
      </c>
      <c r="K699" s="302" t="str">
        <f t="shared" si="840"/>
        <v>-</v>
      </c>
      <c r="L699" s="302" t="str">
        <f t="shared" si="840"/>
        <v>-</v>
      </c>
      <c r="M699" s="302">
        <f t="shared" si="840"/>
        <v>1.3560258571931227</v>
      </c>
      <c r="N699" s="302">
        <f t="shared" si="840"/>
        <v>1.7895807121644254</v>
      </c>
      <c r="O699" s="302" t="str">
        <f t="shared" si="840"/>
        <v>-</v>
      </c>
      <c r="P699" s="302" t="str">
        <f t="shared" si="840"/>
        <v>-</v>
      </c>
      <c r="Q699" s="302" t="str">
        <f t="shared" si="840"/>
        <v>-</v>
      </c>
      <c r="R699" s="302" t="str">
        <f t="shared" si="840"/>
        <v>-</v>
      </c>
      <c r="S699" s="302" t="str">
        <f t="shared" si="840"/>
        <v>-</v>
      </c>
      <c r="T699" s="302">
        <f t="shared" si="840"/>
        <v>0.85266682862716758</v>
      </c>
      <c r="U699" s="302" t="str">
        <f t="shared" si="840"/>
        <v>-</v>
      </c>
      <c r="V699" s="302">
        <f t="shared" si="840"/>
        <v>-8.2195272160122707E-2</v>
      </c>
      <c r="W699" s="302" t="str">
        <f t="shared" si="840"/>
        <v>-</v>
      </c>
      <c r="X699" s="302" t="str">
        <f t="shared" si="840"/>
        <v>-</v>
      </c>
      <c r="Y699" s="302" t="str">
        <f t="shared" si="840"/>
        <v>-</v>
      </c>
      <c r="Z699" s="302" t="str">
        <f t="shared" si="840"/>
        <v>-</v>
      </c>
      <c r="AA699" s="302" t="str">
        <f t="shared" si="840"/>
        <v>-</v>
      </c>
      <c r="AB699" s="302" t="str">
        <f t="shared" si="840"/>
        <v>-</v>
      </c>
      <c r="AC699" s="302" t="str">
        <f t="shared" si="840"/>
        <v>-</v>
      </c>
      <c r="AD699" s="302">
        <f t="shared" si="840"/>
        <v>0.81628745189933161</v>
      </c>
      <c r="AE699" s="302" t="str">
        <f t="shared" si="840"/>
        <v>-</v>
      </c>
      <c r="AF699" s="302" t="str">
        <f t="shared" si="840"/>
        <v>-</v>
      </c>
      <c r="AG699" s="302" t="str">
        <f t="shared" si="840"/>
        <v>-</v>
      </c>
      <c r="AH699" s="302" t="str">
        <f t="shared" si="840"/>
        <v>-</v>
      </c>
      <c r="AI699" s="302" t="str">
        <f t="shared" si="840"/>
        <v>-</v>
      </c>
      <c r="AJ699" s="302">
        <f t="shared" si="840"/>
        <v>2.2412929072309344</v>
      </c>
      <c r="AK699" s="302" t="str">
        <f t="shared" si="840"/>
        <v>-</v>
      </c>
      <c r="AL699" s="302" t="str">
        <f t="shared" si="840"/>
        <v>-</v>
      </c>
      <c r="AM699" s="302" t="str">
        <f t="shared" si="840"/>
        <v>-</v>
      </c>
      <c r="AN699" s="302" t="str">
        <f t="shared" si="840"/>
        <v>-</v>
      </c>
      <c r="AO699" s="302">
        <f t="shared" si="840"/>
        <v>1.1632368395806769</v>
      </c>
      <c r="AP699" s="302" t="str">
        <f t="shared" si="840"/>
        <v>-</v>
      </c>
      <c r="AQ699" s="302" t="str">
        <f t="shared" si="840"/>
        <v>-</v>
      </c>
      <c r="AR699" s="302" t="str">
        <f t="shared" si="840"/>
        <v>-</v>
      </c>
      <c r="AS699" s="302">
        <f t="shared" si="840"/>
        <v>0.36852765736148579</v>
      </c>
      <c r="AT699" s="302" t="str">
        <f t="shared" si="840"/>
        <v>-</v>
      </c>
      <c r="AU699" s="327"/>
    </row>
    <row r="700" spans="1:47" hidden="1">
      <c r="A700" s="325" t="str">
        <f t="shared" ref="A700" si="841">A46</f>
        <v>Brežice</v>
      </c>
      <c r="B700" s="326">
        <f t="shared" si="813"/>
        <v>9</v>
      </c>
      <c r="C700" s="302" t="str">
        <f t="shared" ref="C700:AT700" si="842">IFERROR(IF(C$19&lt;&gt;"Yes","-",IF(C$15&gt;1,LOG10(C46),LOG10(MAX(C$32:C$243)+1-C46))),"-")</f>
        <v>-</v>
      </c>
      <c r="D700" s="302" t="str">
        <f t="shared" si="842"/>
        <v>-</v>
      </c>
      <c r="E700" s="302" t="str">
        <f t="shared" si="842"/>
        <v>-</v>
      </c>
      <c r="F700" s="302" t="str">
        <f t="shared" si="842"/>
        <v>-</v>
      </c>
      <c r="G700" s="302" t="str">
        <f t="shared" si="842"/>
        <v>-</v>
      </c>
      <c r="H700" s="302">
        <f t="shared" si="842"/>
        <v>0.6020599913279624</v>
      </c>
      <c r="I700" s="302" t="str">
        <f t="shared" si="842"/>
        <v>-</v>
      </c>
      <c r="J700" s="302" t="str">
        <f t="shared" si="842"/>
        <v>-</v>
      </c>
      <c r="K700" s="302" t="str">
        <f t="shared" si="842"/>
        <v>-</v>
      </c>
      <c r="L700" s="302" t="str">
        <f t="shared" si="842"/>
        <v>-</v>
      </c>
      <c r="M700" s="302">
        <f t="shared" si="842"/>
        <v>1.6693168805661123</v>
      </c>
      <c r="N700" s="302">
        <f t="shared" si="842"/>
        <v>1.8481891169913987</v>
      </c>
      <c r="O700" s="302" t="str">
        <f t="shared" si="842"/>
        <v>-</v>
      </c>
      <c r="P700" s="302" t="str">
        <f t="shared" si="842"/>
        <v>-</v>
      </c>
      <c r="Q700" s="302" t="str">
        <f t="shared" si="842"/>
        <v>-</v>
      </c>
      <c r="R700" s="302" t="str">
        <f t="shared" si="842"/>
        <v>-</v>
      </c>
      <c r="S700" s="302" t="str">
        <f t="shared" si="842"/>
        <v>-</v>
      </c>
      <c r="T700" s="302">
        <f t="shared" si="842"/>
        <v>0.45296951739574298</v>
      </c>
      <c r="U700" s="302" t="str">
        <f t="shared" si="842"/>
        <v>-</v>
      </c>
      <c r="V700" s="302">
        <f t="shared" si="842"/>
        <v>0.35597370897633723</v>
      </c>
      <c r="W700" s="302" t="str">
        <f t="shared" si="842"/>
        <v>-</v>
      </c>
      <c r="X700" s="302" t="str">
        <f t="shared" si="842"/>
        <v>-</v>
      </c>
      <c r="Y700" s="302" t="str">
        <f t="shared" si="842"/>
        <v>-</v>
      </c>
      <c r="Z700" s="302" t="str">
        <f t="shared" si="842"/>
        <v>-</v>
      </c>
      <c r="AA700" s="302" t="str">
        <f t="shared" si="842"/>
        <v>-</v>
      </c>
      <c r="AB700" s="302" t="str">
        <f t="shared" si="842"/>
        <v>-</v>
      </c>
      <c r="AC700" s="302" t="str">
        <f t="shared" si="842"/>
        <v>-</v>
      </c>
      <c r="AD700" s="302">
        <f t="shared" si="842"/>
        <v>1.0097540571773336</v>
      </c>
      <c r="AE700" s="302" t="str">
        <f t="shared" si="842"/>
        <v>-</v>
      </c>
      <c r="AF700" s="302" t="str">
        <f t="shared" si="842"/>
        <v>-</v>
      </c>
      <c r="AG700" s="302" t="str">
        <f t="shared" si="842"/>
        <v>-</v>
      </c>
      <c r="AH700" s="302" t="str">
        <f t="shared" si="842"/>
        <v>-</v>
      </c>
      <c r="AI700" s="302" t="str">
        <f t="shared" si="842"/>
        <v>-</v>
      </c>
      <c r="AJ700" s="302">
        <f t="shared" si="842"/>
        <v>1.9572209698740077</v>
      </c>
      <c r="AK700" s="302" t="str">
        <f t="shared" si="842"/>
        <v>-</v>
      </c>
      <c r="AL700" s="302" t="str">
        <f t="shared" si="842"/>
        <v>-</v>
      </c>
      <c r="AM700" s="302" t="str">
        <f t="shared" si="842"/>
        <v>-</v>
      </c>
      <c r="AN700" s="302" t="str">
        <f t="shared" si="842"/>
        <v>-</v>
      </c>
      <c r="AO700" s="302">
        <f t="shared" si="842"/>
        <v>0.24915502500501058</v>
      </c>
      <c r="AP700" s="302" t="str">
        <f t="shared" si="842"/>
        <v>-</v>
      </c>
      <c r="AQ700" s="302" t="str">
        <f t="shared" si="842"/>
        <v>-</v>
      </c>
      <c r="AR700" s="302" t="str">
        <f t="shared" si="842"/>
        <v>-</v>
      </c>
      <c r="AS700" s="302">
        <f t="shared" si="842"/>
        <v>0.38999388431503867</v>
      </c>
      <c r="AT700" s="302" t="str">
        <f t="shared" si="842"/>
        <v>-</v>
      </c>
      <c r="AU700" s="327"/>
    </row>
    <row r="701" spans="1:47" hidden="1">
      <c r="A701" s="325" t="str">
        <f t="shared" ref="A701" si="843">A47</f>
        <v>Cankova</v>
      </c>
      <c r="B701" s="326">
        <f t="shared" si="813"/>
        <v>152</v>
      </c>
      <c r="C701" s="302" t="str">
        <f t="shared" ref="C701:AT701" si="844">IFERROR(IF(C$19&lt;&gt;"Yes","-",IF(C$15&gt;1,LOG10(C47),LOG10(MAX(C$32:C$243)+1-C47))),"-")</f>
        <v>-</v>
      </c>
      <c r="D701" s="302" t="str">
        <f t="shared" si="844"/>
        <v>-</v>
      </c>
      <c r="E701" s="302" t="str">
        <f t="shared" si="844"/>
        <v>-</v>
      </c>
      <c r="F701" s="302" t="str">
        <f t="shared" si="844"/>
        <v>-</v>
      </c>
      <c r="G701" s="302" t="str">
        <f t="shared" si="844"/>
        <v>-</v>
      </c>
      <c r="H701" s="302">
        <f t="shared" si="844"/>
        <v>0.3010299956639812</v>
      </c>
      <c r="I701" s="302" t="str">
        <f t="shared" si="844"/>
        <v>-</v>
      </c>
      <c r="J701" s="302" t="str">
        <f t="shared" si="844"/>
        <v>-</v>
      </c>
      <c r="K701" s="302" t="str">
        <f t="shared" si="844"/>
        <v>-</v>
      </c>
      <c r="L701" s="302" t="str">
        <f t="shared" si="844"/>
        <v>-</v>
      </c>
      <c r="M701" s="302">
        <f t="shared" si="844"/>
        <v>1.3636119798921444</v>
      </c>
      <c r="N701" s="302">
        <f t="shared" si="844"/>
        <v>1.675778341674085</v>
      </c>
      <c r="O701" s="302" t="str">
        <f t="shared" si="844"/>
        <v>-</v>
      </c>
      <c r="P701" s="302" t="str">
        <f t="shared" si="844"/>
        <v>-</v>
      </c>
      <c r="Q701" s="302" t="str">
        <f t="shared" si="844"/>
        <v>-</v>
      </c>
      <c r="R701" s="302" t="str">
        <f t="shared" si="844"/>
        <v>-</v>
      </c>
      <c r="S701" s="302" t="str">
        <f t="shared" si="844"/>
        <v>-</v>
      </c>
      <c r="T701" s="302">
        <f t="shared" si="844"/>
        <v>0.61392933084322721</v>
      </c>
      <c r="U701" s="302" t="str">
        <f t="shared" si="844"/>
        <v>-</v>
      </c>
      <c r="V701" s="302">
        <f t="shared" si="844"/>
        <v>-0.24562564814195659</v>
      </c>
      <c r="W701" s="302" t="str">
        <f t="shared" si="844"/>
        <v>-</v>
      </c>
      <c r="X701" s="302" t="str">
        <f t="shared" si="844"/>
        <v>-</v>
      </c>
      <c r="Y701" s="302" t="str">
        <f t="shared" si="844"/>
        <v>-</v>
      </c>
      <c r="Z701" s="302" t="str">
        <f t="shared" si="844"/>
        <v>-</v>
      </c>
      <c r="AA701" s="302" t="str">
        <f t="shared" si="844"/>
        <v>-</v>
      </c>
      <c r="AB701" s="302" t="str">
        <f t="shared" si="844"/>
        <v>-</v>
      </c>
      <c r="AC701" s="302" t="str">
        <f t="shared" si="844"/>
        <v>-</v>
      </c>
      <c r="AD701" s="302">
        <f t="shared" si="844"/>
        <v>1.1915067842654208</v>
      </c>
      <c r="AE701" s="302" t="str">
        <f t="shared" si="844"/>
        <v>-</v>
      </c>
      <c r="AF701" s="302" t="str">
        <f t="shared" si="844"/>
        <v>-</v>
      </c>
      <c r="AG701" s="302" t="str">
        <f t="shared" si="844"/>
        <v>-</v>
      </c>
      <c r="AH701" s="302" t="str">
        <f t="shared" si="844"/>
        <v>-</v>
      </c>
      <c r="AI701" s="302" t="str">
        <f t="shared" si="844"/>
        <v>-</v>
      </c>
      <c r="AJ701" s="302">
        <f t="shared" si="844"/>
        <v>2.0080751185683976</v>
      </c>
      <c r="AK701" s="302" t="str">
        <f t="shared" si="844"/>
        <v>-</v>
      </c>
      <c r="AL701" s="302" t="str">
        <f t="shared" si="844"/>
        <v>-</v>
      </c>
      <c r="AM701" s="302" t="str">
        <f t="shared" si="844"/>
        <v>-</v>
      </c>
      <c r="AN701" s="302" t="str">
        <f t="shared" si="844"/>
        <v>-</v>
      </c>
      <c r="AO701" s="302">
        <f t="shared" si="844"/>
        <v>0.31951798866635717</v>
      </c>
      <c r="AP701" s="302" t="str">
        <f t="shared" si="844"/>
        <v>-</v>
      </c>
      <c r="AQ701" s="302" t="str">
        <f t="shared" si="844"/>
        <v>-</v>
      </c>
      <c r="AR701" s="302" t="str">
        <f t="shared" si="844"/>
        <v>-</v>
      </c>
      <c r="AS701" s="302">
        <f t="shared" si="844"/>
        <v>0.74755863039937243</v>
      </c>
      <c r="AT701" s="302" t="str">
        <f t="shared" si="844"/>
        <v>-</v>
      </c>
      <c r="AU701" s="327"/>
    </row>
    <row r="702" spans="1:47" hidden="1">
      <c r="A702" s="325" t="str">
        <f t="shared" ref="A702" si="845">A48</f>
        <v>Celje</v>
      </c>
      <c r="B702" s="326">
        <f t="shared" si="813"/>
        <v>11</v>
      </c>
      <c r="C702" s="302" t="str">
        <f t="shared" ref="C702:AT702" si="846">IFERROR(IF(C$19&lt;&gt;"Yes","-",IF(C$15&gt;1,LOG10(C48),LOG10(MAX(C$32:C$243)+1-C48))),"-")</f>
        <v>-</v>
      </c>
      <c r="D702" s="302" t="str">
        <f t="shared" si="846"/>
        <v>-</v>
      </c>
      <c r="E702" s="302" t="str">
        <f t="shared" si="846"/>
        <v>-</v>
      </c>
      <c r="F702" s="302" t="str">
        <f t="shared" si="846"/>
        <v>-</v>
      </c>
      <c r="G702" s="302" t="str">
        <f t="shared" si="846"/>
        <v>-</v>
      </c>
      <c r="H702" s="302">
        <f t="shared" si="846"/>
        <v>0.6020599913279624</v>
      </c>
      <c r="I702" s="302" t="str">
        <f t="shared" si="846"/>
        <v>-</v>
      </c>
      <c r="J702" s="302" t="str">
        <f t="shared" si="846"/>
        <v>-</v>
      </c>
      <c r="K702" s="302" t="str">
        <f t="shared" si="846"/>
        <v>-</v>
      </c>
      <c r="L702" s="302" t="str">
        <f t="shared" si="846"/>
        <v>-</v>
      </c>
      <c r="M702" s="302">
        <f t="shared" si="846"/>
        <v>1.7403626894942439</v>
      </c>
      <c r="N702" s="302">
        <f t="shared" si="846"/>
        <v>2.1723109685219542</v>
      </c>
      <c r="O702" s="302" t="str">
        <f t="shared" si="846"/>
        <v>-</v>
      </c>
      <c r="P702" s="302" t="str">
        <f t="shared" si="846"/>
        <v>-</v>
      </c>
      <c r="Q702" s="302" t="str">
        <f t="shared" si="846"/>
        <v>-</v>
      </c>
      <c r="R702" s="302" t="str">
        <f t="shared" si="846"/>
        <v>-</v>
      </c>
      <c r="S702" s="302" t="str">
        <f t="shared" si="846"/>
        <v>-</v>
      </c>
      <c r="T702" s="302">
        <f t="shared" si="846"/>
        <v>0.4941989913280197</v>
      </c>
      <c r="U702" s="302" t="str">
        <f t="shared" si="846"/>
        <v>-</v>
      </c>
      <c r="V702" s="302">
        <f t="shared" si="846"/>
        <v>0.14726743409712828</v>
      </c>
      <c r="W702" s="302" t="str">
        <f t="shared" si="846"/>
        <v>-</v>
      </c>
      <c r="X702" s="302" t="str">
        <f t="shared" si="846"/>
        <v>-</v>
      </c>
      <c r="Y702" s="302" t="str">
        <f t="shared" si="846"/>
        <v>-</v>
      </c>
      <c r="Z702" s="302" t="str">
        <f t="shared" si="846"/>
        <v>-</v>
      </c>
      <c r="AA702" s="302" t="str">
        <f t="shared" si="846"/>
        <v>-</v>
      </c>
      <c r="AB702" s="302" t="str">
        <f t="shared" si="846"/>
        <v>-</v>
      </c>
      <c r="AC702" s="302" t="str">
        <f t="shared" si="846"/>
        <v>-</v>
      </c>
      <c r="AD702" s="302">
        <f t="shared" si="846"/>
        <v>1.0227249345824176</v>
      </c>
      <c r="AE702" s="302" t="str">
        <f t="shared" si="846"/>
        <v>-</v>
      </c>
      <c r="AF702" s="302" t="str">
        <f t="shared" si="846"/>
        <v>-</v>
      </c>
      <c r="AG702" s="302" t="str">
        <f t="shared" si="846"/>
        <v>-</v>
      </c>
      <c r="AH702" s="302" t="str">
        <f t="shared" si="846"/>
        <v>-</v>
      </c>
      <c r="AI702" s="302" t="str">
        <f t="shared" si="846"/>
        <v>-</v>
      </c>
      <c r="AJ702" s="302">
        <f t="shared" si="846"/>
        <v>2.1461594857877797</v>
      </c>
      <c r="AK702" s="302" t="str">
        <f t="shared" si="846"/>
        <v>-</v>
      </c>
      <c r="AL702" s="302" t="str">
        <f t="shared" si="846"/>
        <v>-</v>
      </c>
      <c r="AM702" s="302" t="str">
        <f t="shared" si="846"/>
        <v>-</v>
      </c>
      <c r="AN702" s="302" t="str">
        <f t="shared" si="846"/>
        <v>-</v>
      </c>
      <c r="AO702" s="302">
        <f t="shared" si="846"/>
        <v>0.42442125335254272</v>
      </c>
      <c r="AP702" s="302" t="str">
        <f t="shared" si="846"/>
        <v>-</v>
      </c>
      <c r="AQ702" s="302" t="str">
        <f t="shared" si="846"/>
        <v>-</v>
      </c>
      <c r="AR702" s="302" t="str">
        <f t="shared" si="846"/>
        <v>-</v>
      </c>
      <c r="AS702" s="302">
        <f t="shared" si="846"/>
        <v>0.45565730072019528</v>
      </c>
      <c r="AT702" s="302" t="str">
        <f t="shared" si="846"/>
        <v>-</v>
      </c>
      <c r="AU702" s="327"/>
    </row>
    <row r="703" spans="1:47" hidden="1">
      <c r="A703" s="325" t="str">
        <f t="shared" ref="A703" si="847">A49</f>
        <v>Cerklje na Gorenjskem</v>
      </c>
      <c r="B703" s="326">
        <f t="shared" si="813"/>
        <v>12</v>
      </c>
      <c r="C703" s="302" t="str">
        <f t="shared" ref="C703:AT703" si="848">IFERROR(IF(C$19&lt;&gt;"Yes","-",IF(C$15&gt;1,LOG10(C49),LOG10(MAX(C$32:C$243)+1-C49))),"-")</f>
        <v>-</v>
      </c>
      <c r="D703" s="302" t="str">
        <f t="shared" si="848"/>
        <v>-</v>
      </c>
      <c r="E703" s="302" t="str">
        <f t="shared" si="848"/>
        <v>-</v>
      </c>
      <c r="F703" s="302" t="str">
        <f t="shared" si="848"/>
        <v>-</v>
      </c>
      <c r="G703" s="302" t="str">
        <f t="shared" si="848"/>
        <v>-</v>
      </c>
      <c r="H703" s="302">
        <f t="shared" si="848"/>
        <v>0.3010299956639812</v>
      </c>
      <c r="I703" s="302" t="str">
        <f t="shared" si="848"/>
        <v>-</v>
      </c>
      <c r="J703" s="302" t="str">
        <f t="shared" si="848"/>
        <v>-</v>
      </c>
      <c r="K703" s="302" t="str">
        <f t="shared" si="848"/>
        <v>-</v>
      </c>
      <c r="L703" s="302" t="str">
        <f t="shared" si="848"/>
        <v>-</v>
      </c>
      <c r="M703" s="302">
        <f t="shared" si="848"/>
        <v>1.4593924877592308</v>
      </c>
      <c r="N703" s="302">
        <f t="shared" si="848"/>
        <v>1.9960736544852753</v>
      </c>
      <c r="O703" s="302" t="str">
        <f t="shared" si="848"/>
        <v>-</v>
      </c>
      <c r="P703" s="302" t="str">
        <f t="shared" si="848"/>
        <v>-</v>
      </c>
      <c r="Q703" s="302" t="str">
        <f t="shared" si="848"/>
        <v>-</v>
      </c>
      <c r="R703" s="302" t="str">
        <f t="shared" si="848"/>
        <v>-</v>
      </c>
      <c r="S703" s="302" t="str">
        <f t="shared" si="848"/>
        <v>-</v>
      </c>
      <c r="T703" s="302">
        <f t="shared" si="848"/>
        <v>0.62622172227286033</v>
      </c>
      <c r="U703" s="302" t="str">
        <f t="shared" si="848"/>
        <v>-</v>
      </c>
      <c r="V703" s="302">
        <f t="shared" si="848"/>
        <v>-0.54642777378144203</v>
      </c>
      <c r="W703" s="302" t="str">
        <f t="shared" si="848"/>
        <v>-</v>
      </c>
      <c r="X703" s="302" t="str">
        <f t="shared" si="848"/>
        <v>-</v>
      </c>
      <c r="Y703" s="302" t="str">
        <f t="shared" si="848"/>
        <v>-</v>
      </c>
      <c r="Z703" s="302" t="str">
        <f t="shared" si="848"/>
        <v>-</v>
      </c>
      <c r="AA703" s="302" t="str">
        <f t="shared" si="848"/>
        <v>-</v>
      </c>
      <c r="AB703" s="302" t="str">
        <f t="shared" si="848"/>
        <v>-</v>
      </c>
      <c r="AC703" s="302" t="str">
        <f t="shared" si="848"/>
        <v>-</v>
      </c>
      <c r="AD703" s="302">
        <f t="shared" si="848"/>
        <v>0.72246731382458307</v>
      </c>
      <c r="AE703" s="302" t="str">
        <f t="shared" si="848"/>
        <v>-</v>
      </c>
      <c r="AF703" s="302" t="str">
        <f t="shared" si="848"/>
        <v>-</v>
      </c>
      <c r="AG703" s="302" t="str">
        <f t="shared" si="848"/>
        <v>-</v>
      </c>
      <c r="AH703" s="302" t="str">
        <f t="shared" si="848"/>
        <v>-</v>
      </c>
      <c r="AI703" s="302" t="str">
        <f t="shared" si="848"/>
        <v>-</v>
      </c>
      <c r="AJ703" s="302">
        <f t="shared" si="848"/>
        <v>2.0252974786560318</v>
      </c>
      <c r="AK703" s="302" t="str">
        <f t="shared" si="848"/>
        <v>-</v>
      </c>
      <c r="AL703" s="302" t="str">
        <f t="shared" si="848"/>
        <v>-</v>
      </c>
      <c r="AM703" s="302" t="str">
        <f t="shared" si="848"/>
        <v>-</v>
      </c>
      <c r="AN703" s="302" t="str">
        <f t="shared" si="848"/>
        <v>-</v>
      </c>
      <c r="AO703" s="302">
        <f t="shared" si="848"/>
        <v>0.32721324226603643</v>
      </c>
      <c r="AP703" s="302" t="str">
        <f t="shared" si="848"/>
        <v>-</v>
      </c>
      <c r="AQ703" s="302" t="str">
        <f t="shared" si="848"/>
        <v>-</v>
      </c>
      <c r="AR703" s="302" t="str">
        <f t="shared" si="848"/>
        <v>-</v>
      </c>
      <c r="AS703" s="302">
        <f t="shared" si="848"/>
        <v>0.36536130905177233</v>
      </c>
      <c r="AT703" s="302" t="str">
        <f t="shared" si="848"/>
        <v>-</v>
      </c>
      <c r="AU703" s="327"/>
    </row>
    <row r="704" spans="1:47" hidden="1">
      <c r="A704" s="325" t="str">
        <f t="shared" ref="A704" si="849">A50</f>
        <v>Cerknica</v>
      </c>
      <c r="B704" s="326">
        <f t="shared" si="813"/>
        <v>13</v>
      </c>
      <c r="C704" s="302" t="str">
        <f t="shared" ref="C704:AT704" si="850">IFERROR(IF(C$19&lt;&gt;"Yes","-",IF(C$15&gt;1,LOG10(C50),LOG10(MAX(C$32:C$243)+1-C50))),"-")</f>
        <v>-</v>
      </c>
      <c r="D704" s="302" t="str">
        <f t="shared" si="850"/>
        <v>-</v>
      </c>
      <c r="E704" s="302" t="str">
        <f t="shared" si="850"/>
        <v>-</v>
      </c>
      <c r="F704" s="302" t="str">
        <f t="shared" si="850"/>
        <v>-</v>
      </c>
      <c r="G704" s="302" t="str">
        <f t="shared" si="850"/>
        <v>-</v>
      </c>
      <c r="H704" s="302">
        <f t="shared" si="850"/>
        <v>0.3010299956639812</v>
      </c>
      <c r="I704" s="302" t="str">
        <f t="shared" si="850"/>
        <v>-</v>
      </c>
      <c r="J704" s="302" t="str">
        <f t="shared" si="850"/>
        <v>-</v>
      </c>
      <c r="K704" s="302" t="str">
        <f t="shared" si="850"/>
        <v>-</v>
      </c>
      <c r="L704" s="302" t="str">
        <f t="shared" si="850"/>
        <v>-</v>
      </c>
      <c r="M704" s="302">
        <f t="shared" si="850"/>
        <v>1.651278013998144</v>
      </c>
      <c r="N704" s="302">
        <f t="shared" si="850"/>
        <v>1.8481891169913987</v>
      </c>
      <c r="O704" s="302" t="str">
        <f t="shared" si="850"/>
        <v>-</v>
      </c>
      <c r="P704" s="302" t="str">
        <f t="shared" si="850"/>
        <v>-</v>
      </c>
      <c r="Q704" s="302" t="str">
        <f t="shared" si="850"/>
        <v>-</v>
      </c>
      <c r="R704" s="302" t="str">
        <f t="shared" si="850"/>
        <v>-</v>
      </c>
      <c r="S704" s="302" t="str">
        <f t="shared" si="850"/>
        <v>-</v>
      </c>
      <c r="T704" s="302">
        <f t="shared" si="850"/>
        <v>0.75571388537278639</v>
      </c>
      <c r="U704" s="302" t="str">
        <f t="shared" si="850"/>
        <v>-</v>
      </c>
      <c r="V704" s="302">
        <f t="shared" si="850"/>
        <v>6.4249531250261727E-2</v>
      </c>
      <c r="W704" s="302" t="str">
        <f t="shared" si="850"/>
        <v>-</v>
      </c>
      <c r="X704" s="302" t="str">
        <f t="shared" si="850"/>
        <v>-</v>
      </c>
      <c r="Y704" s="302" t="str">
        <f t="shared" si="850"/>
        <v>-</v>
      </c>
      <c r="Z704" s="302" t="str">
        <f t="shared" si="850"/>
        <v>-</v>
      </c>
      <c r="AA704" s="302" t="str">
        <f t="shared" si="850"/>
        <v>-</v>
      </c>
      <c r="AB704" s="302" t="str">
        <f t="shared" si="850"/>
        <v>-</v>
      </c>
      <c r="AC704" s="302" t="str">
        <f t="shared" si="850"/>
        <v>-</v>
      </c>
      <c r="AD704" s="302">
        <f t="shared" si="850"/>
        <v>0.77231101652878242</v>
      </c>
      <c r="AE704" s="302" t="str">
        <f t="shared" si="850"/>
        <v>-</v>
      </c>
      <c r="AF704" s="302" t="str">
        <f t="shared" si="850"/>
        <v>-</v>
      </c>
      <c r="AG704" s="302" t="str">
        <f t="shared" si="850"/>
        <v>-</v>
      </c>
      <c r="AH704" s="302" t="str">
        <f t="shared" si="850"/>
        <v>-</v>
      </c>
      <c r="AI704" s="302" t="str">
        <f t="shared" si="850"/>
        <v>-</v>
      </c>
      <c r="AJ704" s="302">
        <f t="shared" si="850"/>
        <v>2.1966852761388771</v>
      </c>
      <c r="AK704" s="302" t="str">
        <f t="shared" si="850"/>
        <v>-</v>
      </c>
      <c r="AL704" s="302" t="str">
        <f t="shared" si="850"/>
        <v>-</v>
      </c>
      <c r="AM704" s="302" t="str">
        <f t="shared" si="850"/>
        <v>-</v>
      </c>
      <c r="AN704" s="302" t="str">
        <f t="shared" si="850"/>
        <v>-</v>
      </c>
      <c r="AO704" s="302">
        <f t="shared" si="850"/>
        <v>0.45957562752461073</v>
      </c>
      <c r="AP704" s="302" t="str">
        <f t="shared" si="850"/>
        <v>-</v>
      </c>
      <c r="AQ704" s="302" t="str">
        <f t="shared" si="850"/>
        <v>-</v>
      </c>
      <c r="AR704" s="302" t="str">
        <f t="shared" si="850"/>
        <v>-</v>
      </c>
      <c r="AS704" s="302">
        <f t="shared" si="850"/>
        <v>0.34478224240522104</v>
      </c>
      <c r="AT704" s="302" t="str">
        <f t="shared" si="850"/>
        <v>-</v>
      </c>
      <c r="AU704" s="327"/>
    </row>
    <row r="705" spans="1:47" hidden="1">
      <c r="A705" s="325" t="str">
        <f t="shared" ref="A705" si="851">A51</f>
        <v>Cerkno</v>
      </c>
      <c r="B705" s="326">
        <f t="shared" si="813"/>
        <v>14</v>
      </c>
      <c r="C705" s="302" t="str">
        <f t="shared" ref="C705:AT705" si="852">IFERROR(IF(C$19&lt;&gt;"Yes","-",IF(C$15&gt;1,LOG10(C51),LOG10(MAX(C$32:C$243)+1-C51))),"-")</f>
        <v>-</v>
      </c>
      <c r="D705" s="302" t="str">
        <f t="shared" si="852"/>
        <v>-</v>
      </c>
      <c r="E705" s="302" t="str">
        <f t="shared" si="852"/>
        <v>-</v>
      </c>
      <c r="F705" s="302" t="str">
        <f t="shared" si="852"/>
        <v>-</v>
      </c>
      <c r="G705" s="302" t="str">
        <f t="shared" si="852"/>
        <v>-</v>
      </c>
      <c r="H705" s="302">
        <f t="shared" si="852"/>
        <v>0.3010299956639812</v>
      </c>
      <c r="I705" s="302" t="str">
        <f t="shared" si="852"/>
        <v>-</v>
      </c>
      <c r="J705" s="302" t="str">
        <f t="shared" si="852"/>
        <v>-</v>
      </c>
      <c r="K705" s="302" t="str">
        <f t="shared" si="852"/>
        <v>-</v>
      </c>
      <c r="L705" s="302" t="str">
        <f t="shared" si="852"/>
        <v>-</v>
      </c>
      <c r="M705" s="302">
        <f t="shared" si="852"/>
        <v>1.6580113966571124</v>
      </c>
      <c r="N705" s="302">
        <f t="shared" si="852"/>
        <v>1.8727388274726688</v>
      </c>
      <c r="O705" s="302" t="str">
        <f t="shared" si="852"/>
        <v>-</v>
      </c>
      <c r="P705" s="302" t="str">
        <f t="shared" si="852"/>
        <v>-</v>
      </c>
      <c r="Q705" s="302" t="str">
        <f t="shared" si="852"/>
        <v>-</v>
      </c>
      <c r="R705" s="302" t="str">
        <f t="shared" si="852"/>
        <v>-</v>
      </c>
      <c r="S705" s="302" t="str">
        <f t="shared" si="852"/>
        <v>-</v>
      </c>
      <c r="T705" s="302">
        <f t="shared" si="852"/>
        <v>0.65306499226129133</v>
      </c>
      <c r="U705" s="302" t="str">
        <f t="shared" si="852"/>
        <v>-</v>
      </c>
      <c r="V705" s="302">
        <f t="shared" si="852"/>
        <v>1.4799993689225675E-3</v>
      </c>
      <c r="W705" s="302" t="str">
        <f t="shared" si="852"/>
        <v>-</v>
      </c>
      <c r="X705" s="302" t="str">
        <f t="shared" si="852"/>
        <v>-</v>
      </c>
      <c r="Y705" s="302" t="str">
        <f t="shared" si="852"/>
        <v>-</v>
      </c>
      <c r="Z705" s="302" t="str">
        <f t="shared" si="852"/>
        <v>-</v>
      </c>
      <c r="AA705" s="302" t="str">
        <f t="shared" si="852"/>
        <v>-</v>
      </c>
      <c r="AB705" s="302" t="str">
        <f t="shared" si="852"/>
        <v>-</v>
      </c>
      <c r="AC705" s="302" t="str">
        <f t="shared" si="852"/>
        <v>-</v>
      </c>
      <c r="AD705" s="302">
        <f t="shared" si="852"/>
        <v>0.56397704076082578</v>
      </c>
      <c r="AE705" s="302" t="str">
        <f t="shared" si="852"/>
        <v>-</v>
      </c>
      <c r="AF705" s="302" t="str">
        <f t="shared" si="852"/>
        <v>-</v>
      </c>
      <c r="AG705" s="302" t="str">
        <f t="shared" si="852"/>
        <v>-</v>
      </c>
      <c r="AH705" s="302" t="str">
        <f t="shared" si="852"/>
        <v>-</v>
      </c>
      <c r="AI705" s="302" t="str">
        <f t="shared" si="852"/>
        <v>-</v>
      </c>
      <c r="AJ705" s="302">
        <f t="shared" si="852"/>
        <v>1.8859921551255165</v>
      </c>
      <c r="AK705" s="302" t="str">
        <f t="shared" si="852"/>
        <v>-</v>
      </c>
      <c r="AL705" s="302" t="str">
        <f t="shared" si="852"/>
        <v>-</v>
      </c>
      <c r="AM705" s="302" t="str">
        <f t="shared" si="852"/>
        <v>-</v>
      </c>
      <c r="AN705" s="302" t="str">
        <f t="shared" si="852"/>
        <v>-</v>
      </c>
      <c r="AO705" s="302">
        <f t="shared" si="852"/>
        <v>0.40064315902399183</v>
      </c>
      <c r="AP705" s="302" t="str">
        <f t="shared" si="852"/>
        <v>-</v>
      </c>
      <c r="AQ705" s="302" t="str">
        <f t="shared" si="852"/>
        <v>-</v>
      </c>
      <c r="AR705" s="302" t="str">
        <f t="shared" si="852"/>
        <v>-</v>
      </c>
      <c r="AS705" s="302">
        <f t="shared" si="852"/>
        <v>-0.75752807340261652</v>
      </c>
      <c r="AT705" s="302" t="str">
        <f t="shared" si="852"/>
        <v>-</v>
      </c>
      <c r="AU705" s="327"/>
    </row>
    <row r="706" spans="1:47" hidden="1">
      <c r="A706" s="325" t="str">
        <f t="shared" ref="A706" si="853">A52</f>
        <v>Cerkvenjak</v>
      </c>
      <c r="B706" s="326">
        <f t="shared" si="813"/>
        <v>153</v>
      </c>
      <c r="C706" s="302" t="str">
        <f t="shared" ref="C706:AT706" si="854">IFERROR(IF(C$19&lt;&gt;"Yes","-",IF(C$15&gt;1,LOG10(C52),LOG10(MAX(C$32:C$243)+1-C52))),"-")</f>
        <v>-</v>
      </c>
      <c r="D706" s="302" t="str">
        <f t="shared" si="854"/>
        <v>-</v>
      </c>
      <c r="E706" s="302" t="str">
        <f t="shared" si="854"/>
        <v>-</v>
      </c>
      <c r="F706" s="302" t="str">
        <f t="shared" si="854"/>
        <v>-</v>
      </c>
      <c r="G706" s="302" t="str">
        <f t="shared" si="854"/>
        <v>-</v>
      </c>
      <c r="H706" s="302">
        <f t="shared" si="854"/>
        <v>0.3010299956639812</v>
      </c>
      <c r="I706" s="302" t="str">
        <f t="shared" si="854"/>
        <v>-</v>
      </c>
      <c r="J706" s="302" t="str">
        <f t="shared" si="854"/>
        <v>-</v>
      </c>
      <c r="K706" s="302" t="str">
        <f t="shared" si="854"/>
        <v>-</v>
      </c>
      <c r="L706" s="302" t="str">
        <f t="shared" si="854"/>
        <v>-</v>
      </c>
      <c r="M706" s="302">
        <f t="shared" si="854"/>
        <v>1.2041199826559248</v>
      </c>
      <c r="N706" s="302">
        <f t="shared" si="854"/>
        <v>1.6053050461411094</v>
      </c>
      <c r="O706" s="302" t="str">
        <f t="shared" si="854"/>
        <v>-</v>
      </c>
      <c r="P706" s="302" t="str">
        <f t="shared" si="854"/>
        <v>-</v>
      </c>
      <c r="Q706" s="302" t="str">
        <f t="shared" si="854"/>
        <v>-</v>
      </c>
      <c r="R706" s="302" t="str">
        <f t="shared" si="854"/>
        <v>-</v>
      </c>
      <c r="S706" s="302" t="str">
        <f t="shared" si="854"/>
        <v>-</v>
      </c>
      <c r="T706" s="302">
        <f t="shared" si="854"/>
        <v>0.2027284013539182</v>
      </c>
      <c r="U706" s="302" t="str">
        <f t="shared" si="854"/>
        <v>-</v>
      </c>
      <c r="V706" s="302">
        <f t="shared" si="854"/>
        <v>8.0519533516450595E-2</v>
      </c>
      <c r="W706" s="302" t="str">
        <f t="shared" si="854"/>
        <v>-</v>
      </c>
      <c r="X706" s="302" t="str">
        <f t="shared" si="854"/>
        <v>-</v>
      </c>
      <c r="Y706" s="302" t="str">
        <f t="shared" si="854"/>
        <v>-</v>
      </c>
      <c r="Z706" s="302" t="str">
        <f t="shared" si="854"/>
        <v>-</v>
      </c>
      <c r="AA706" s="302" t="str">
        <f t="shared" si="854"/>
        <v>-</v>
      </c>
      <c r="AB706" s="302" t="str">
        <f t="shared" si="854"/>
        <v>-</v>
      </c>
      <c r="AC706" s="302" t="str">
        <f t="shared" si="854"/>
        <v>-</v>
      </c>
      <c r="AD706" s="302">
        <f t="shared" si="854"/>
        <v>0.77368381734867175</v>
      </c>
      <c r="AE706" s="302" t="str">
        <f t="shared" si="854"/>
        <v>-</v>
      </c>
      <c r="AF706" s="302" t="str">
        <f t="shared" si="854"/>
        <v>-</v>
      </c>
      <c r="AG706" s="302" t="str">
        <f t="shared" si="854"/>
        <v>-</v>
      </c>
      <c r="AH706" s="302" t="str">
        <f t="shared" si="854"/>
        <v>-</v>
      </c>
      <c r="AI706" s="302" t="str">
        <f t="shared" si="854"/>
        <v>-</v>
      </c>
      <c r="AJ706" s="302">
        <f t="shared" si="854"/>
        <v>1.7831179815274796</v>
      </c>
      <c r="AK706" s="302" t="str">
        <f t="shared" si="854"/>
        <v>-</v>
      </c>
      <c r="AL706" s="302" t="str">
        <f t="shared" si="854"/>
        <v>-</v>
      </c>
      <c r="AM706" s="302" t="str">
        <f t="shared" si="854"/>
        <v>-</v>
      </c>
      <c r="AN706" s="302" t="str">
        <f t="shared" si="854"/>
        <v>-</v>
      </c>
      <c r="AO706" s="302">
        <f t="shared" si="854"/>
        <v>0.44371696267546362</v>
      </c>
      <c r="AP706" s="302" t="str">
        <f t="shared" si="854"/>
        <v>-</v>
      </c>
      <c r="AQ706" s="302" t="str">
        <f t="shared" si="854"/>
        <v>-</v>
      </c>
      <c r="AR706" s="302" t="str">
        <f t="shared" si="854"/>
        <v>-</v>
      </c>
      <c r="AS706" s="302">
        <f t="shared" si="854"/>
        <v>0.92416966000596579</v>
      </c>
      <c r="AT706" s="302" t="str">
        <f t="shared" si="854"/>
        <v>-</v>
      </c>
      <c r="AU706" s="327"/>
    </row>
    <row r="707" spans="1:47" hidden="1">
      <c r="A707" s="325" t="str">
        <f t="shared" ref="A707" si="855">A53</f>
        <v>Cirkulane</v>
      </c>
      <c r="B707" s="326">
        <f t="shared" si="813"/>
        <v>196</v>
      </c>
      <c r="C707" s="302" t="str">
        <f t="shared" ref="C707:AT707" si="856">IFERROR(IF(C$19&lt;&gt;"Yes","-",IF(C$15&gt;1,LOG10(C53),LOG10(MAX(C$32:C$243)+1-C53))),"-")</f>
        <v>-</v>
      </c>
      <c r="D707" s="302" t="str">
        <f t="shared" si="856"/>
        <v>-</v>
      </c>
      <c r="E707" s="302" t="str">
        <f t="shared" si="856"/>
        <v>-</v>
      </c>
      <c r="F707" s="302" t="str">
        <f t="shared" si="856"/>
        <v>-</v>
      </c>
      <c r="G707" s="302" t="str">
        <f t="shared" si="856"/>
        <v>-</v>
      </c>
      <c r="H707" s="302">
        <f t="shared" si="856"/>
        <v>0.3010299956639812</v>
      </c>
      <c r="I707" s="302" t="str">
        <f t="shared" si="856"/>
        <v>-</v>
      </c>
      <c r="J707" s="302" t="str">
        <f t="shared" si="856"/>
        <v>-</v>
      </c>
      <c r="K707" s="302" t="str">
        <f t="shared" si="856"/>
        <v>-</v>
      </c>
      <c r="L707" s="302" t="str">
        <f t="shared" si="856"/>
        <v>-</v>
      </c>
      <c r="M707" s="302">
        <f t="shared" si="856"/>
        <v>1.2041199826559248</v>
      </c>
      <c r="N707" s="302">
        <f t="shared" si="856"/>
        <v>1.5797835966168101</v>
      </c>
      <c r="O707" s="302" t="str">
        <f t="shared" si="856"/>
        <v>-</v>
      </c>
      <c r="P707" s="302" t="str">
        <f t="shared" si="856"/>
        <v>-</v>
      </c>
      <c r="Q707" s="302" t="str">
        <f t="shared" si="856"/>
        <v>-</v>
      </c>
      <c r="R707" s="302" t="str">
        <f t="shared" si="856"/>
        <v>-</v>
      </c>
      <c r="S707" s="302" t="str">
        <f t="shared" si="856"/>
        <v>-</v>
      </c>
      <c r="T707" s="302">
        <f t="shared" si="856"/>
        <v>0.50416335202959572</v>
      </c>
      <c r="U707" s="302" t="str">
        <f t="shared" si="856"/>
        <v>-</v>
      </c>
      <c r="V707" s="302">
        <f t="shared" si="856"/>
        <v>0.68981812532622677</v>
      </c>
      <c r="W707" s="302" t="str">
        <f t="shared" si="856"/>
        <v>-</v>
      </c>
      <c r="X707" s="302" t="str">
        <f t="shared" si="856"/>
        <v>-</v>
      </c>
      <c r="Y707" s="302" t="str">
        <f t="shared" si="856"/>
        <v>-</v>
      </c>
      <c r="Z707" s="302" t="str">
        <f t="shared" si="856"/>
        <v>-</v>
      </c>
      <c r="AA707" s="302" t="str">
        <f t="shared" si="856"/>
        <v>-</v>
      </c>
      <c r="AB707" s="302" t="str">
        <f t="shared" si="856"/>
        <v>-</v>
      </c>
      <c r="AC707" s="302" t="str">
        <f t="shared" si="856"/>
        <v>-</v>
      </c>
      <c r="AD707" s="302">
        <f t="shared" si="856"/>
        <v>0.93775436157316172</v>
      </c>
      <c r="AE707" s="302" t="str">
        <f t="shared" si="856"/>
        <v>-</v>
      </c>
      <c r="AF707" s="302" t="str">
        <f t="shared" si="856"/>
        <v>-</v>
      </c>
      <c r="AG707" s="302" t="str">
        <f t="shared" si="856"/>
        <v>-</v>
      </c>
      <c r="AH707" s="302" t="str">
        <f t="shared" si="856"/>
        <v>-</v>
      </c>
      <c r="AI707" s="302" t="str">
        <f t="shared" si="856"/>
        <v>-</v>
      </c>
      <c r="AJ707" s="302">
        <f t="shared" si="856"/>
        <v>1.546931887848362</v>
      </c>
      <c r="AK707" s="302" t="str">
        <f t="shared" si="856"/>
        <v>-</v>
      </c>
      <c r="AL707" s="302" t="str">
        <f t="shared" si="856"/>
        <v>-</v>
      </c>
      <c r="AM707" s="302" t="str">
        <f t="shared" si="856"/>
        <v>-</v>
      </c>
      <c r="AN707" s="302" t="str">
        <f t="shared" si="856"/>
        <v>-</v>
      </c>
      <c r="AO707" s="302">
        <f t="shared" si="856"/>
        <v>0.44371696267546362</v>
      </c>
      <c r="AP707" s="302" t="str">
        <f t="shared" si="856"/>
        <v>-</v>
      </c>
      <c r="AQ707" s="302" t="str">
        <f t="shared" si="856"/>
        <v>-</v>
      </c>
      <c r="AR707" s="302" t="str">
        <f t="shared" si="856"/>
        <v>-</v>
      </c>
      <c r="AS707" s="302">
        <f t="shared" si="856"/>
        <v>0.83829331788938488</v>
      </c>
      <c r="AT707" s="302" t="str">
        <f t="shared" si="856"/>
        <v>-</v>
      </c>
      <c r="AU707" s="327"/>
    </row>
    <row r="708" spans="1:47" hidden="1">
      <c r="A708" s="325" t="str">
        <f t="shared" ref="A708" si="857">A54</f>
        <v>Črenšovci</v>
      </c>
      <c r="B708" s="326">
        <f t="shared" si="813"/>
        <v>15</v>
      </c>
      <c r="C708" s="302" t="str">
        <f t="shared" ref="C708:AT708" si="858">IFERROR(IF(C$19&lt;&gt;"Yes","-",IF(C$15&gt;1,LOG10(C54),LOG10(MAX(C$32:C$243)+1-C54))),"-")</f>
        <v>-</v>
      </c>
      <c r="D708" s="302" t="str">
        <f t="shared" si="858"/>
        <v>-</v>
      </c>
      <c r="E708" s="302" t="str">
        <f t="shared" si="858"/>
        <v>-</v>
      </c>
      <c r="F708" s="302" t="str">
        <f t="shared" si="858"/>
        <v>-</v>
      </c>
      <c r="G708" s="302" t="str">
        <f t="shared" si="858"/>
        <v>-</v>
      </c>
      <c r="H708" s="302">
        <f t="shared" si="858"/>
        <v>0.3010299956639812</v>
      </c>
      <c r="I708" s="302" t="str">
        <f t="shared" si="858"/>
        <v>-</v>
      </c>
      <c r="J708" s="302" t="str">
        <f t="shared" si="858"/>
        <v>-</v>
      </c>
      <c r="K708" s="302" t="str">
        <f t="shared" si="858"/>
        <v>-</v>
      </c>
      <c r="L708" s="302" t="str">
        <f t="shared" si="858"/>
        <v>-</v>
      </c>
      <c r="M708" s="302">
        <f t="shared" si="858"/>
        <v>1.3560258571931227</v>
      </c>
      <c r="N708" s="302">
        <f t="shared" si="858"/>
        <v>1.6148972160331345</v>
      </c>
      <c r="O708" s="302" t="str">
        <f t="shared" si="858"/>
        <v>-</v>
      </c>
      <c r="P708" s="302" t="str">
        <f t="shared" si="858"/>
        <v>-</v>
      </c>
      <c r="Q708" s="302" t="str">
        <f t="shared" si="858"/>
        <v>-</v>
      </c>
      <c r="R708" s="302" t="str">
        <f t="shared" si="858"/>
        <v>-</v>
      </c>
      <c r="S708" s="302" t="str">
        <f t="shared" si="858"/>
        <v>-</v>
      </c>
      <c r="T708" s="302">
        <f t="shared" si="858"/>
        <v>0.56514872926682469</v>
      </c>
      <c r="U708" s="302" t="str">
        <f t="shared" si="858"/>
        <v>-</v>
      </c>
      <c r="V708" s="302">
        <f t="shared" si="858"/>
        <v>0.14944154392845432</v>
      </c>
      <c r="W708" s="302" t="str">
        <f t="shared" si="858"/>
        <v>-</v>
      </c>
      <c r="X708" s="302" t="str">
        <f t="shared" si="858"/>
        <v>-</v>
      </c>
      <c r="Y708" s="302" t="str">
        <f t="shared" si="858"/>
        <v>-</v>
      </c>
      <c r="Z708" s="302" t="str">
        <f t="shared" si="858"/>
        <v>-</v>
      </c>
      <c r="AA708" s="302" t="str">
        <f t="shared" si="858"/>
        <v>-</v>
      </c>
      <c r="AB708" s="302" t="str">
        <f t="shared" si="858"/>
        <v>-</v>
      </c>
      <c r="AC708" s="302" t="str">
        <f t="shared" si="858"/>
        <v>-</v>
      </c>
      <c r="AD708" s="302">
        <f t="shared" si="858"/>
        <v>1.1625142148677401</v>
      </c>
      <c r="AE708" s="302" t="str">
        <f t="shared" si="858"/>
        <v>-</v>
      </c>
      <c r="AF708" s="302" t="str">
        <f t="shared" si="858"/>
        <v>-</v>
      </c>
      <c r="AG708" s="302" t="str">
        <f t="shared" si="858"/>
        <v>-</v>
      </c>
      <c r="AH708" s="302" t="str">
        <f t="shared" si="858"/>
        <v>-</v>
      </c>
      <c r="AI708" s="302" t="str">
        <f t="shared" si="858"/>
        <v>-</v>
      </c>
      <c r="AJ708" s="302">
        <f t="shared" si="858"/>
        <v>2.0837173024195876</v>
      </c>
      <c r="AK708" s="302" t="str">
        <f t="shared" si="858"/>
        <v>-</v>
      </c>
      <c r="AL708" s="302" t="str">
        <f t="shared" si="858"/>
        <v>-</v>
      </c>
      <c r="AM708" s="302" t="str">
        <f t="shared" si="858"/>
        <v>-</v>
      </c>
      <c r="AN708" s="302" t="str">
        <f t="shared" si="858"/>
        <v>-</v>
      </c>
      <c r="AO708" s="302">
        <f t="shared" si="858"/>
        <v>0.31951798866635717</v>
      </c>
      <c r="AP708" s="302" t="str">
        <f t="shared" si="858"/>
        <v>-</v>
      </c>
      <c r="AQ708" s="302" t="str">
        <f t="shared" si="858"/>
        <v>-</v>
      </c>
      <c r="AR708" s="302" t="str">
        <f t="shared" si="858"/>
        <v>-</v>
      </c>
      <c r="AS708" s="302">
        <f t="shared" si="858"/>
        <v>1.4039568774108449</v>
      </c>
      <c r="AT708" s="302" t="str">
        <f t="shared" si="858"/>
        <v>-</v>
      </c>
      <c r="AU708" s="327"/>
    </row>
    <row r="709" spans="1:47" hidden="1">
      <c r="A709" s="325" t="str">
        <f t="shared" ref="A709" si="859">A55</f>
        <v>Črna na Koroškem</v>
      </c>
      <c r="B709" s="326">
        <f t="shared" si="813"/>
        <v>16</v>
      </c>
      <c r="C709" s="302" t="str">
        <f t="shared" ref="C709:AT709" si="860">IFERROR(IF(C$19&lt;&gt;"Yes","-",IF(C$15&gt;1,LOG10(C55),LOG10(MAX(C$32:C$243)+1-C55))),"-")</f>
        <v>-</v>
      </c>
      <c r="D709" s="302" t="str">
        <f t="shared" si="860"/>
        <v>-</v>
      </c>
      <c r="E709" s="302" t="str">
        <f t="shared" si="860"/>
        <v>-</v>
      </c>
      <c r="F709" s="302" t="str">
        <f t="shared" si="860"/>
        <v>-</v>
      </c>
      <c r="G709" s="302" t="str">
        <f t="shared" si="860"/>
        <v>-</v>
      </c>
      <c r="H709" s="302">
        <f t="shared" si="860"/>
        <v>0.3010299956639812</v>
      </c>
      <c r="I709" s="302" t="str">
        <f t="shared" si="860"/>
        <v>-</v>
      </c>
      <c r="J709" s="302" t="str">
        <f t="shared" si="860"/>
        <v>-</v>
      </c>
      <c r="K709" s="302" t="str">
        <f t="shared" si="860"/>
        <v>-</v>
      </c>
      <c r="L709" s="302" t="str">
        <f t="shared" si="860"/>
        <v>-</v>
      </c>
      <c r="M709" s="302">
        <f t="shared" si="860"/>
        <v>1.4517864355242902</v>
      </c>
      <c r="N709" s="302">
        <f t="shared" si="860"/>
        <v>1.7656685547590141</v>
      </c>
      <c r="O709" s="302" t="str">
        <f t="shared" si="860"/>
        <v>-</v>
      </c>
      <c r="P709" s="302" t="str">
        <f t="shared" si="860"/>
        <v>-</v>
      </c>
      <c r="Q709" s="302" t="str">
        <f t="shared" si="860"/>
        <v>-</v>
      </c>
      <c r="R709" s="302" t="str">
        <f t="shared" si="860"/>
        <v>-</v>
      </c>
      <c r="S709" s="302" t="str">
        <f t="shared" si="860"/>
        <v>-</v>
      </c>
      <c r="T709" s="302">
        <f t="shared" si="860"/>
        <v>0.91850883251046389</v>
      </c>
      <c r="U709" s="302" t="str">
        <f t="shared" si="860"/>
        <v>-</v>
      </c>
      <c r="V709" s="302">
        <f t="shared" si="860"/>
        <v>-0.33181539495160378</v>
      </c>
      <c r="W709" s="302" t="str">
        <f t="shared" si="860"/>
        <v>-</v>
      </c>
      <c r="X709" s="302" t="str">
        <f t="shared" si="860"/>
        <v>-</v>
      </c>
      <c r="Y709" s="302" t="str">
        <f t="shared" si="860"/>
        <v>-</v>
      </c>
      <c r="Z709" s="302" t="str">
        <f t="shared" si="860"/>
        <v>-</v>
      </c>
      <c r="AA709" s="302" t="str">
        <f t="shared" si="860"/>
        <v>-</v>
      </c>
      <c r="AB709" s="302" t="str">
        <f t="shared" si="860"/>
        <v>-</v>
      </c>
      <c r="AC709" s="302" t="str">
        <f t="shared" si="860"/>
        <v>-</v>
      </c>
      <c r="AD709" s="302">
        <f t="shared" si="860"/>
        <v>0.91352043751580059</v>
      </c>
      <c r="AE709" s="302" t="str">
        <f t="shared" si="860"/>
        <v>-</v>
      </c>
      <c r="AF709" s="302" t="str">
        <f t="shared" si="860"/>
        <v>-</v>
      </c>
      <c r="AG709" s="302" t="str">
        <f t="shared" si="860"/>
        <v>-</v>
      </c>
      <c r="AH709" s="302" t="str">
        <f t="shared" si="860"/>
        <v>-</v>
      </c>
      <c r="AI709" s="302" t="str">
        <f t="shared" si="860"/>
        <v>-</v>
      </c>
      <c r="AJ709" s="302">
        <f t="shared" si="860"/>
        <v>1.8557613113083022</v>
      </c>
      <c r="AK709" s="302" t="str">
        <f t="shared" si="860"/>
        <v>-</v>
      </c>
      <c r="AL709" s="302" t="str">
        <f t="shared" si="860"/>
        <v>-</v>
      </c>
      <c r="AM709" s="302" t="str">
        <f t="shared" si="860"/>
        <v>-</v>
      </c>
      <c r="AN709" s="302" t="str">
        <f t="shared" si="860"/>
        <v>-</v>
      </c>
      <c r="AO709" s="302">
        <f t="shared" si="860"/>
        <v>0.37637931486742965</v>
      </c>
      <c r="AP709" s="302" t="str">
        <f t="shared" si="860"/>
        <v>-</v>
      </c>
      <c r="AQ709" s="302" t="str">
        <f t="shared" si="860"/>
        <v>-</v>
      </c>
      <c r="AR709" s="302" t="str">
        <f t="shared" si="860"/>
        <v>-</v>
      </c>
      <c r="AS709" s="302">
        <f t="shared" si="860"/>
        <v>-0.79507323653970052</v>
      </c>
      <c r="AT709" s="302" t="str">
        <f t="shared" si="860"/>
        <v>-</v>
      </c>
      <c r="AU709" s="327"/>
    </row>
    <row r="710" spans="1:47" hidden="1">
      <c r="A710" s="325" t="str">
        <f t="shared" ref="A710" si="861">A56</f>
        <v>Črnomelj</v>
      </c>
      <c r="B710" s="326">
        <f t="shared" si="813"/>
        <v>17</v>
      </c>
      <c r="C710" s="302" t="str">
        <f t="shared" ref="C710:AT710" si="862">IFERROR(IF(C$19&lt;&gt;"Yes","-",IF(C$15&gt;1,LOG10(C56),LOG10(MAX(C$32:C$243)+1-C56))),"-")</f>
        <v>-</v>
      </c>
      <c r="D710" s="302" t="str">
        <f t="shared" si="862"/>
        <v>-</v>
      </c>
      <c r="E710" s="302" t="str">
        <f t="shared" si="862"/>
        <v>-</v>
      </c>
      <c r="F710" s="302" t="str">
        <f t="shared" si="862"/>
        <v>-</v>
      </c>
      <c r="G710" s="302" t="str">
        <f t="shared" si="862"/>
        <v>-</v>
      </c>
      <c r="H710" s="302">
        <f t="shared" si="862"/>
        <v>0.47712125471966244</v>
      </c>
      <c r="I710" s="302" t="str">
        <f t="shared" si="862"/>
        <v>-</v>
      </c>
      <c r="J710" s="302" t="str">
        <f t="shared" si="862"/>
        <v>-</v>
      </c>
      <c r="K710" s="302" t="str">
        <f t="shared" si="862"/>
        <v>-</v>
      </c>
      <c r="L710" s="302" t="str">
        <f t="shared" si="862"/>
        <v>-</v>
      </c>
      <c r="M710" s="302">
        <f t="shared" si="862"/>
        <v>1.711807229041191</v>
      </c>
      <c r="N710" s="302">
        <f t="shared" si="862"/>
        <v>1.8686444383948257</v>
      </c>
      <c r="O710" s="302" t="str">
        <f t="shared" si="862"/>
        <v>-</v>
      </c>
      <c r="P710" s="302" t="str">
        <f t="shared" si="862"/>
        <v>-</v>
      </c>
      <c r="Q710" s="302" t="str">
        <f t="shared" si="862"/>
        <v>-</v>
      </c>
      <c r="R710" s="302" t="str">
        <f t="shared" si="862"/>
        <v>-</v>
      </c>
      <c r="S710" s="302" t="str">
        <f t="shared" si="862"/>
        <v>-</v>
      </c>
      <c r="T710" s="302">
        <f t="shared" si="862"/>
        <v>0.52490336490476397</v>
      </c>
      <c r="U710" s="302" t="str">
        <f t="shared" si="862"/>
        <v>-</v>
      </c>
      <c r="V710" s="302">
        <f t="shared" si="862"/>
        <v>0.28115721855127751</v>
      </c>
      <c r="W710" s="302" t="str">
        <f t="shared" si="862"/>
        <v>-</v>
      </c>
      <c r="X710" s="302" t="str">
        <f t="shared" si="862"/>
        <v>-</v>
      </c>
      <c r="Y710" s="302" t="str">
        <f t="shared" si="862"/>
        <v>-</v>
      </c>
      <c r="Z710" s="302" t="str">
        <f t="shared" si="862"/>
        <v>-</v>
      </c>
      <c r="AA710" s="302" t="str">
        <f t="shared" si="862"/>
        <v>-</v>
      </c>
      <c r="AB710" s="302" t="str">
        <f t="shared" si="862"/>
        <v>-</v>
      </c>
      <c r="AC710" s="302" t="str">
        <f t="shared" si="862"/>
        <v>-</v>
      </c>
      <c r="AD710" s="302">
        <f t="shared" si="862"/>
        <v>1.0865035790805202</v>
      </c>
      <c r="AE710" s="302" t="str">
        <f t="shared" si="862"/>
        <v>-</v>
      </c>
      <c r="AF710" s="302" t="str">
        <f t="shared" si="862"/>
        <v>-</v>
      </c>
      <c r="AG710" s="302" t="str">
        <f t="shared" si="862"/>
        <v>-</v>
      </c>
      <c r="AH710" s="302" t="str">
        <f t="shared" si="862"/>
        <v>-</v>
      </c>
      <c r="AI710" s="302" t="str">
        <f t="shared" si="862"/>
        <v>-</v>
      </c>
      <c r="AJ710" s="302">
        <f t="shared" si="862"/>
        <v>1.8998096455474174</v>
      </c>
      <c r="AK710" s="302" t="str">
        <f t="shared" si="862"/>
        <v>-</v>
      </c>
      <c r="AL710" s="302" t="str">
        <f t="shared" si="862"/>
        <v>-</v>
      </c>
      <c r="AM710" s="302" t="str">
        <f t="shared" si="862"/>
        <v>-</v>
      </c>
      <c r="AN710" s="302" t="str">
        <f t="shared" si="862"/>
        <v>-</v>
      </c>
      <c r="AO710" s="302">
        <f t="shared" si="862"/>
        <v>0.24265882485557949</v>
      </c>
      <c r="AP710" s="302" t="str">
        <f t="shared" si="862"/>
        <v>-</v>
      </c>
      <c r="AQ710" s="302" t="str">
        <f t="shared" si="862"/>
        <v>-</v>
      </c>
      <c r="AR710" s="302" t="str">
        <f t="shared" si="862"/>
        <v>-</v>
      </c>
      <c r="AS710" s="302">
        <f t="shared" si="862"/>
        <v>0.66708814793379001</v>
      </c>
      <c r="AT710" s="302" t="str">
        <f t="shared" si="862"/>
        <v>-</v>
      </c>
      <c r="AU710" s="327"/>
    </row>
    <row r="711" spans="1:47" hidden="1">
      <c r="A711" s="325" t="str">
        <f t="shared" ref="A711" si="863">A57</f>
        <v>Destrnik</v>
      </c>
      <c r="B711" s="326">
        <f t="shared" si="813"/>
        <v>18</v>
      </c>
      <c r="C711" s="302" t="str">
        <f t="shared" ref="C711:AT711" si="864">IFERROR(IF(C$19&lt;&gt;"Yes","-",IF(C$15&gt;1,LOG10(C57),LOG10(MAX(C$32:C$243)+1-C57))),"-")</f>
        <v>-</v>
      </c>
      <c r="D711" s="302" t="str">
        <f t="shared" si="864"/>
        <v>-</v>
      </c>
      <c r="E711" s="302" t="str">
        <f t="shared" si="864"/>
        <v>-</v>
      </c>
      <c r="F711" s="302" t="str">
        <f t="shared" si="864"/>
        <v>-</v>
      </c>
      <c r="G711" s="302" t="str">
        <f t="shared" si="864"/>
        <v>-</v>
      </c>
      <c r="H711" s="302">
        <f t="shared" si="864"/>
        <v>0.3010299956639812</v>
      </c>
      <c r="I711" s="302" t="str">
        <f t="shared" si="864"/>
        <v>-</v>
      </c>
      <c r="J711" s="302" t="str">
        <f t="shared" si="864"/>
        <v>-</v>
      </c>
      <c r="K711" s="302" t="str">
        <f t="shared" si="864"/>
        <v>-</v>
      </c>
      <c r="L711" s="302" t="str">
        <f t="shared" si="864"/>
        <v>-</v>
      </c>
      <c r="M711" s="302">
        <f t="shared" si="864"/>
        <v>1.0086001717619175</v>
      </c>
      <c r="N711" s="302">
        <f t="shared" si="864"/>
        <v>1.4132997640812519</v>
      </c>
      <c r="O711" s="302" t="str">
        <f t="shared" si="864"/>
        <v>-</v>
      </c>
      <c r="P711" s="302" t="str">
        <f t="shared" si="864"/>
        <v>-</v>
      </c>
      <c r="Q711" s="302" t="str">
        <f t="shared" si="864"/>
        <v>-</v>
      </c>
      <c r="R711" s="302" t="str">
        <f t="shared" si="864"/>
        <v>-</v>
      </c>
      <c r="S711" s="302" t="str">
        <f t="shared" si="864"/>
        <v>-</v>
      </c>
      <c r="T711" s="302">
        <f t="shared" si="864"/>
        <v>0.50416335202959572</v>
      </c>
      <c r="U711" s="302" t="str">
        <f t="shared" si="864"/>
        <v>-</v>
      </c>
      <c r="V711" s="302">
        <f t="shared" si="864"/>
        <v>-6.7794851734735817E-2</v>
      </c>
      <c r="W711" s="302" t="str">
        <f t="shared" si="864"/>
        <v>-</v>
      </c>
      <c r="X711" s="302" t="str">
        <f t="shared" si="864"/>
        <v>-</v>
      </c>
      <c r="Y711" s="302" t="str">
        <f t="shared" si="864"/>
        <v>-</v>
      </c>
      <c r="Z711" s="302" t="str">
        <f t="shared" si="864"/>
        <v>-</v>
      </c>
      <c r="AA711" s="302" t="str">
        <f t="shared" si="864"/>
        <v>-</v>
      </c>
      <c r="AB711" s="302" t="str">
        <f t="shared" si="864"/>
        <v>-</v>
      </c>
      <c r="AC711" s="302" t="str">
        <f t="shared" si="864"/>
        <v>-</v>
      </c>
      <c r="AD711" s="302">
        <f t="shared" si="864"/>
        <v>0.88573156589778423</v>
      </c>
      <c r="AE711" s="302" t="str">
        <f t="shared" si="864"/>
        <v>-</v>
      </c>
      <c r="AF711" s="302" t="str">
        <f t="shared" si="864"/>
        <v>-</v>
      </c>
      <c r="AG711" s="302" t="str">
        <f t="shared" si="864"/>
        <v>-</v>
      </c>
      <c r="AH711" s="302" t="str">
        <f t="shared" si="864"/>
        <v>-</v>
      </c>
      <c r="AI711" s="302" t="str">
        <f t="shared" si="864"/>
        <v>-</v>
      </c>
      <c r="AJ711" s="302">
        <f t="shared" si="864"/>
        <v>1.7992827780234395</v>
      </c>
      <c r="AK711" s="302" t="str">
        <f t="shared" si="864"/>
        <v>-</v>
      </c>
      <c r="AL711" s="302" t="str">
        <f t="shared" si="864"/>
        <v>-</v>
      </c>
      <c r="AM711" s="302" t="str">
        <f t="shared" si="864"/>
        <v>-</v>
      </c>
      <c r="AN711" s="302" t="str">
        <f t="shared" si="864"/>
        <v>-</v>
      </c>
      <c r="AO711" s="302">
        <f t="shared" si="864"/>
        <v>0.44371696267546362</v>
      </c>
      <c r="AP711" s="302" t="str">
        <f t="shared" si="864"/>
        <v>-</v>
      </c>
      <c r="AQ711" s="302" t="str">
        <f t="shared" si="864"/>
        <v>-</v>
      </c>
      <c r="AR711" s="302" t="str">
        <f t="shared" si="864"/>
        <v>-</v>
      </c>
      <c r="AS711" s="302">
        <f t="shared" si="864"/>
        <v>1.2297418326554626</v>
      </c>
      <c r="AT711" s="302" t="str">
        <f t="shared" si="864"/>
        <v>-</v>
      </c>
      <c r="AU711" s="327"/>
    </row>
    <row r="712" spans="1:47" hidden="1">
      <c r="A712" s="325" t="str">
        <f t="shared" ref="A712" si="865">A58</f>
        <v>Divača</v>
      </c>
      <c r="B712" s="326">
        <f t="shared" si="813"/>
        <v>19</v>
      </c>
      <c r="C712" s="302" t="str">
        <f t="shared" ref="C712:AT712" si="866">IFERROR(IF(C$19&lt;&gt;"Yes","-",IF(C$15&gt;1,LOG10(C58),LOG10(MAX(C$32:C$243)+1-C58))),"-")</f>
        <v>-</v>
      </c>
      <c r="D712" s="302" t="str">
        <f t="shared" si="866"/>
        <v>-</v>
      </c>
      <c r="E712" s="302" t="str">
        <f t="shared" si="866"/>
        <v>-</v>
      </c>
      <c r="F712" s="302" t="str">
        <f t="shared" si="866"/>
        <v>-</v>
      </c>
      <c r="G712" s="302" t="str">
        <f t="shared" si="866"/>
        <v>-</v>
      </c>
      <c r="H712" s="302">
        <f t="shared" si="866"/>
        <v>0.3010299956639812</v>
      </c>
      <c r="I712" s="302" t="str">
        <f t="shared" si="866"/>
        <v>-</v>
      </c>
      <c r="J712" s="302" t="str">
        <f t="shared" si="866"/>
        <v>-</v>
      </c>
      <c r="K712" s="302" t="str">
        <f t="shared" si="866"/>
        <v>-</v>
      </c>
      <c r="L712" s="302" t="str">
        <f t="shared" si="866"/>
        <v>-</v>
      </c>
      <c r="M712" s="302">
        <f t="shared" si="866"/>
        <v>1.2900346113625181</v>
      </c>
      <c r="N712" s="302">
        <f t="shared" si="866"/>
        <v>1.7267272090265722</v>
      </c>
      <c r="O712" s="302" t="str">
        <f t="shared" si="866"/>
        <v>-</v>
      </c>
      <c r="P712" s="302" t="str">
        <f t="shared" si="866"/>
        <v>-</v>
      </c>
      <c r="Q712" s="302" t="str">
        <f t="shared" si="866"/>
        <v>-</v>
      </c>
      <c r="R712" s="302" t="str">
        <f t="shared" si="866"/>
        <v>-</v>
      </c>
      <c r="S712" s="302" t="str">
        <f t="shared" si="866"/>
        <v>-</v>
      </c>
      <c r="T712" s="302">
        <f t="shared" si="866"/>
        <v>0.5282967577649581</v>
      </c>
      <c r="U712" s="302" t="str">
        <f t="shared" si="866"/>
        <v>-</v>
      </c>
      <c r="V712" s="302">
        <f t="shared" si="866"/>
        <v>0.30419039975707568</v>
      </c>
      <c r="W712" s="302" t="str">
        <f t="shared" si="866"/>
        <v>-</v>
      </c>
      <c r="X712" s="302" t="str">
        <f t="shared" si="866"/>
        <v>-</v>
      </c>
      <c r="Y712" s="302" t="str">
        <f t="shared" si="866"/>
        <v>-</v>
      </c>
      <c r="Z712" s="302" t="str">
        <f t="shared" si="866"/>
        <v>-</v>
      </c>
      <c r="AA712" s="302" t="str">
        <f t="shared" si="866"/>
        <v>-</v>
      </c>
      <c r="AB712" s="302" t="str">
        <f t="shared" si="866"/>
        <v>-</v>
      </c>
      <c r="AC712" s="302" t="str">
        <f t="shared" si="866"/>
        <v>-</v>
      </c>
      <c r="AD712" s="302">
        <f t="shared" si="866"/>
        <v>0.8997389463777572</v>
      </c>
      <c r="AE712" s="302" t="str">
        <f t="shared" si="866"/>
        <v>-</v>
      </c>
      <c r="AF712" s="302" t="str">
        <f t="shared" si="866"/>
        <v>-</v>
      </c>
      <c r="AG712" s="302" t="str">
        <f t="shared" si="866"/>
        <v>-</v>
      </c>
      <c r="AH712" s="302" t="str">
        <f t="shared" si="866"/>
        <v>-</v>
      </c>
      <c r="AI712" s="302" t="str">
        <f t="shared" si="866"/>
        <v>-</v>
      </c>
      <c r="AJ712" s="302">
        <f t="shared" si="866"/>
        <v>1.9209799848380948</v>
      </c>
      <c r="AK712" s="302" t="str">
        <f t="shared" si="866"/>
        <v>-</v>
      </c>
      <c r="AL712" s="302" t="str">
        <f t="shared" si="866"/>
        <v>-</v>
      </c>
      <c r="AM712" s="302" t="str">
        <f t="shared" si="866"/>
        <v>-</v>
      </c>
      <c r="AN712" s="302" t="str">
        <f t="shared" si="866"/>
        <v>-</v>
      </c>
      <c r="AO712" s="302">
        <f t="shared" si="866"/>
        <v>0.15717989721986575</v>
      </c>
      <c r="AP712" s="302" t="str">
        <f t="shared" si="866"/>
        <v>-</v>
      </c>
      <c r="AQ712" s="302" t="str">
        <f t="shared" si="866"/>
        <v>-</v>
      </c>
      <c r="AR712" s="302" t="str">
        <f t="shared" si="866"/>
        <v>-</v>
      </c>
      <c r="AS712" s="302">
        <f t="shared" si="866"/>
        <v>-7.5157911601208452E-2</v>
      </c>
      <c r="AT712" s="302" t="str">
        <f t="shared" si="866"/>
        <v>-</v>
      </c>
      <c r="AU712" s="327"/>
    </row>
    <row r="713" spans="1:47" hidden="1">
      <c r="A713" s="325" t="str">
        <f t="shared" ref="A713" si="867">A59</f>
        <v>Dobje</v>
      </c>
      <c r="B713" s="326">
        <f t="shared" si="813"/>
        <v>154</v>
      </c>
      <c r="C713" s="302" t="str">
        <f t="shared" ref="C713:AT713" si="868">IFERROR(IF(C$19&lt;&gt;"Yes","-",IF(C$15&gt;1,LOG10(C59),LOG10(MAX(C$32:C$243)+1-C59))),"-")</f>
        <v>-</v>
      </c>
      <c r="D713" s="302" t="str">
        <f t="shared" si="868"/>
        <v>-</v>
      </c>
      <c r="E713" s="302" t="str">
        <f t="shared" si="868"/>
        <v>-</v>
      </c>
      <c r="F713" s="302" t="str">
        <f t="shared" si="868"/>
        <v>-</v>
      </c>
      <c r="G713" s="302" t="str">
        <f t="shared" si="868"/>
        <v>-</v>
      </c>
      <c r="H713" s="302">
        <f t="shared" si="868"/>
        <v>0.3010299956639812</v>
      </c>
      <c r="I713" s="302" t="str">
        <f t="shared" si="868"/>
        <v>-</v>
      </c>
      <c r="J713" s="302" t="str">
        <f t="shared" si="868"/>
        <v>-</v>
      </c>
      <c r="K713" s="302" t="str">
        <f t="shared" si="868"/>
        <v>-</v>
      </c>
      <c r="L713" s="302" t="str">
        <f t="shared" si="868"/>
        <v>-</v>
      </c>
      <c r="M713" s="302">
        <f t="shared" si="868"/>
        <v>1.146128035678238</v>
      </c>
      <c r="N713" s="302">
        <f t="shared" si="868"/>
        <v>1.5717088318086876</v>
      </c>
      <c r="O713" s="302" t="str">
        <f t="shared" si="868"/>
        <v>-</v>
      </c>
      <c r="P713" s="302" t="str">
        <f t="shared" si="868"/>
        <v>-</v>
      </c>
      <c r="Q713" s="302" t="str">
        <f t="shared" si="868"/>
        <v>-</v>
      </c>
      <c r="R713" s="302" t="str">
        <f t="shared" si="868"/>
        <v>-</v>
      </c>
      <c r="S713" s="302" t="str">
        <f t="shared" si="868"/>
        <v>-</v>
      </c>
      <c r="T713" s="302">
        <f t="shared" si="868"/>
        <v>0.60478005781518274</v>
      </c>
      <c r="U713" s="302" t="str">
        <f t="shared" si="868"/>
        <v>-</v>
      </c>
      <c r="V713" s="302">
        <f t="shared" si="868"/>
        <v>0.12873241167060012</v>
      </c>
      <c r="W713" s="302" t="str">
        <f t="shared" si="868"/>
        <v>-</v>
      </c>
      <c r="X713" s="302" t="str">
        <f t="shared" si="868"/>
        <v>-</v>
      </c>
      <c r="Y713" s="302" t="str">
        <f t="shared" si="868"/>
        <v>-</v>
      </c>
      <c r="Z713" s="302" t="str">
        <f t="shared" si="868"/>
        <v>-</v>
      </c>
      <c r="AA713" s="302" t="str">
        <f t="shared" si="868"/>
        <v>-</v>
      </c>
      <c r="AB713" s="302" t="str">
        <f t="shared" si="868"/>
        <v>-</v>
      </c>
      <c r="AC713" s="302" t="str">
        <f t="shared" si="868"/>
        <v>-</v>
      </c>
      <c r="AD713" s="302">
        <f t="shared" si="868"/>
        <v>0.80885410848139061</v>
      </c>
      <c r="AE713" s="302" t="str">
        <f t="shared" si="868"/>
        <v>-</v>
      </c>
      <c r="AF713" s="302" t="str">
        <f t="shared" si="868"/>
        <v>-</v>
      </c>
      <c r="AG713" s="302" t="str">
        <f t="shared" si="868"/>
        <v>-</v>
      </c>
      <c r="AH713" s="302" t="str">
        <f t="shared" si="868"/>
        <v>-</v>
      </c>
      <c r="AI713" s="302" t="str">
        <f t="shared" si="868"/>
        <v>-</v>
      </c>
      <c r="AJ713" s="302">
        <f t="shared" si="868"/>
        <v>2.0013110077728951</v>
      </c>
      <c r="AK713" s="302" t="str">
        <f t="shared" si="868"/>
        <v>-</v>
      </c>
      <c r="AL713" s="302" t="str">
        <f t="shared" si="868"/>
        <v>-</v>
      </c>
      <c r="AM713" s="302" t="str">
        <f t="shared" si="868"/>
        <v>-</v>
      </c>
      <c r="AN713" s="302" t="str">
        <f t="shared" si="868"/>
        <v>-</v>
      </c>
      <c r="AO713" s="302">
        <f t="shared" si="868"/>
        <v>0.42442125335254272</v>
      </c>
      <c r="AP713" s="302" t="str">
        <f t="shared" si="868"/>
        <v>-</v>
      </c>
      <c r="AQ713" s="302" t="str">
        <f t="shared" si="868"/>
        <v>-</v>
      </c>
      <c r="AR713" s="302" t="str">
        <f t="shared" si="868"/>
        <v>-</v>
      </c>
      <c r="AS713" s="302">
        <f t="shared" si="868"/>
        <v>0.20436822754691142</v>
      </c>
      <c r="AT713" s="302" t="str">
        <f t="shared" si="868"/>
        <v>-</v>
      </c>
      <c r="AU713" s="327"/>
    </row>
    <row r="714" spans="1:47" hidden="1">
      <c r="A714" s="325" t="str">
        <f t="shared" ref="A714" si="869">A60</f>
        <v>Dobrepolje</v>
      </c>
      <c r="B714" s="326">
        <f t="shared" si="813"/>
        <v>20</v>
      </c>
      <c r="C714" s="302" t="str">
        <f t="shared" ref="C714:AT714" si="870">IFERROR(IF(C$19&lt;&gt;"Yes","-",IF(C$15&gt;1,LOG10(C60),LOG10(MAX(C$32:C$243)+1-C60))),"-")</f>
        <v>-</v>
      </c>
      <c r="D714" s="302" t="str">
        <f t="shared" si="870"/>
        <v>-</v>
      </c>
      <c r="E714" s="302" t="str">
        <f t="shared" si="870"/>
        <v>-</v>
      </c>
      <c r="F714" s="302" t="str">
        <f t="shared" si="870"/>
        <v>-</v>
      </c>
      <c r="G714" s="302" t="str">
        <f t="shared" si="870"/>
        <v>-</v>
      </c>
      <c r="H714" s="302">
        <f t="shared" si="870"/>
        <v>0.3010299956639812</v>
      </c>
      <c r="I714" s="302" t="str">
        <f t="shared" si="870"/>
        <v>-</v>
      </c>
      <c r="J714" s="302" t="str">
        <f t="shared" si="870"/>
        <v>-</v>
      </c>
      <c r="K714" s="302" t="str">
        <f t="shared" si="870"/>
        <v>-</v>
      </c>
      <c r="L714" s="302" t="str">
        <f t="shared" si="870"/>
        <v>-</v>
      </c>
      <c r="M714" s="302">
        <f t="shared" si="870"/>
        <v>1.4232458739368079</v>
      </c>
      <c r="N714" s="302">
        <f t="shared" si="870"/>
        <v>1.7427251313046983</v>
      </c>
      <c r="O714" s="302" t="str">
        <f t="shared" si="870"/>
        <v>-</v>
      </c>
      <c r="P714" s="302" t="str">
        <f t="shared" si="870"/>
        <v>-</v>
      </c>
      <c r="Q714" s="302" t="str">
        <f t="shared" si="870"/>
        <v>-</v>
      </c>
      <c r="R714" s="302" t="str">
        <f t="shared" si="870"/>
        <v>-</v>
      </c>
      <c r="S714" s="302" t="str">
        <f t="shared" si="870"/>
        <v>-</v>
      </c>
      <c r="T714" s="302">
        <f t="shared" si="870"/>
        <v>0.76006678635160985</v>
      </c>
      <c r="U714" s="302" t="str">
        <f t="shared" si="870"/>
        <v>-</v>
      </c>
      <c r="V714" s="302">
        <f t="shared" si="870"/>
        <v>-8.5236475523439215E-2</v>
      </c>
      <c r="W714" s="302" t="str">
        <f t="shared" si="870"/>
        <v>-</v>
      </c>
      <c r="X714" s="302" t="str">
        <f t="shared" si="870"/>
        <v>-</v>
      </c>
      <c r="Y714" s="302" t="str">
        <f t="shared" si="870"/>
        <v>-</v>
      </c>
      <c r="Z714" s="302" t="str">
        <f t="shared" si="870"/>
        <v>-</v>
      </c>
      <c r="AA714" s="302" t="str">
        <f t="shared" si="870"/>
        <v>-</v>
      </c>
      <c r="AB714" s="302" t="str">
        <f t="shared" si="870"/>
        <v>-</v>
      </c>
      <c r="AC714" s="302" t="str">
        <f t="shared" si="870"/>
        <v>-</v>
      </c>
      <c r="AD714" s="302">
        <f t="shared" si="870"/>
        <v>0.81625577671579319</v>
      </c>
      <c r="AE714" s="302" t="str">
        <f t="shared" si="870"/>
        <v>-</v>
      </c>
      <c r="AF714" s="302" t="str">
        <f t="shared" si="870"/>
        <v>-</v>
      </c>
      <c r="AG714" s="302" t="str">
        <f t="shared" si="870"/>
        <v>-</v>
      </c>
      <c r="AH714" s="302" t="str">
        <f t="shared" si="870"/>
        <v>-</v>
      </c>
      <c r="AI714" s="302" t="str">
        <f t="shared" si="870"/>
        <v>-</v>
      </c>
      <c r="AJ714" s="302">
        <f t="shared" si="870"/>
        <v>2.5846716891991726</v>
      </c>
      <c r="AK714" s="302" t="str">
        <f t="shared" si="870"/>
        <v>-</v>
      </c>
      <c r="AL714" s="302" t="str">
        <f t="shared" si="870"/>
        <v>-</v>
      </c>
      <c r="AM714" s="302" t="str">
        <f t="shared" si="870"/>
        <v>-</v>
      </c>
      <c r="AN714" s="302" t="str">
        <f t="shared" si="870"/>
        <v>-</v>
      </c>
      <c r="AO714" s="302">
        <f t="shared" si="870"/>
        <v>1.1632368395806769</v>
      </c>
      <c r="AP714" s="302" t="str">
        <f t="shared" si="870"/>
        <v>-</v>
      </c>
      <c r="AQ714" s="302" t="str">
        <f t="shared" si="870"/>
        <v>-</v>
      </c>
      <c r="AR714" s="302" t="str">
        <f t="shared" si="870"/>
        <v>-</v>
      </c>
      <c r="AS714" s="302">
        <f t="shared" si="870"/>
        <v>-0.18096032602737208</v>
      </c>
      <c r="AT714" s="302" t="str">
        <f t="shared" si="870"/>
        <v>-</v>
      </c>
      <c r="AU714" s="327"/>
    </row>
    <row r="715" spans="1:47" hidden="1">
      <c r="A715" s="325" t="str">
        <f t="shared" ref="A715" si="871">A61</f>
        <v>Dobrna</v>
      </c>
      <c r="B715" s="326">
        <f t="shared" si="813"/>
        <v>155</v>
      </c>
      <c r="C715" s="302" t="str">
        <f t="shared" ref="C715:AT715" si="872">IFERROR(IF(C$19&lt;&gt;"Yes","-",IF(C$15&gt;1,LOG10(C61),LOG10(MAX(C$32:C$243)+1-C61))),"-")</f>
        <v>-</v>
      </c>
      <c r="D715" s="302" t="str">
        <f t="shared" si="872"/>
        <v>-</v>
      </c>
      <c r="E715" s="302" t="str">
        <f t="shared" si="872"/>
        <v>-</v>
      </c>
      <c r="F715" s="302" t="str">
        <f t="shared" si="872"/>
        <v>-</v>
      </c>
      <c r="G715" s="302" t="str">
        <f t="shared" si="872"/>
        <v>-</v>
      </c>
      <c r="H715" s="302">
        <f t="shared" si="872"/>
        <v>0.3010299956639812</v>
      </c>
      <c r="I715" s="302" t="str">
        <f t="shared" si="872"/>
        <v>-</v>
      </c>
      <c r="J715" s="302" t="str">
        <f t="shared" si="872"/>
        <v>-</v>
      </c>
      <c r="K715" s="302" t="str">
        <f t="shared" si="872"/>
        <v>-</v>
      </c>
      <c r="L715" s="302" t="str">
        <f t="shared" si="872"/>
        <v>-</v>
      </c>
      <c r="M715" s="302">
        <f t="shared" si="872"/>
        <v>1.3053513694466237</v>
      </c>
      <c r="N715" s="302">
        <f t="shared" si="872"/>
        <v>1.8034571156484138</v>
      </c>
      <c r="O715" s="302" t="str">
        <f t="shared" si="872"/>
        <v>-</v>
      </c>
      <c r="P715" s="302" t="str">
        <f t="shared" si="872"/>
        <v>-</v>
      </c>
      <c r="Q715" s="302" t="str">
        <f t="shared" si="872"/>
        <v>-</v>
      </c>
      <c r="R715" s="302" t="str">
        <f t="shared" si="872"/>
        <v>-</v>
      </c>
      <c r="S715" s="302" t="str">
        <f t="shared" si="872"/>
        <v>-</v>
      </c>
      <c r="T715" s="302">
        <f t="shared" si="872"/>
        <v>0.4941989913280197</v>
      </c>
      <c r="U715" s="302" t="str">
        <f t="shared" si="872"/>
        <v>-</v>
      </c>
      <c r="V715" s="302">
        <f t="shared" si="872"/>
        <v>-0.33867686350130177</v>
      </c>
      <c r="W715" s="302" t="str">
        <f t="shared" si="872"/>
        <v>-</v>
      </c>
      <c r="X715" s="302" t="str">
        <f t="shared" si="872"/>
        <v>-</v>
      </c>
      <c r="Y715" s="302" t="str">
        <f t="shared" si="872"/>
        <v>-</v>
      </c>
      <c r="Z715" s="302" t="str">
        <f t="shared" si="872"/>
        <v>-</v>
      </c>
      <c r="AA715" s="302" t="str">
        <f t="shared" si="872"/>
        <v>-</v>
      </c>
      <c r="AB715" s="302" t="str">
        <f t="shared" si="872"/>
        <v>-</v>
      </c>
      <c r="AC715" s="302" t="str">
        <f t="shared" si="872"/>
        <v>-</v>
      </c>
      <c r="AD715" s="302">
        <f t="shared" si="872"/>
        <v>0.87547586436056557</v>
      </c>
      <c r="AE715" s="302" t="str">
        <f t="shared" si="872"/>
        <v>-</v>
      </c>
      <c r="AF715" s="302" t="str">
        <f t="shared" si="872"/>
        <v>-</v>
      </c>
      <c r="AG715" s="302" t="str">
        <f t="shared" si="872"/>
        <v>-</v>
      </c>
      <c r="AH715" s="302" t="str">
        <f t="shared" si="872"/>
        <v>-</v>
      </c>
      <c r="AI715" s="302" t="str">
        <f t="shared" si="872"/>
        <v>-</v>
      </c>
      <c r="AJ715" s="302">
        <f t="shared" si="872"/>
        <v>1.8709654044936754</v>
      </c>
      <c r="AK715" s="302" t="str">
        <f t="shared" si="872"/>
        <v>-</v>
      </c>
      <c r="AL715" s="302" t="str">
        <f t="shared" si="872"/>
        <v>-</v>
      </c>
      <c r="AM715" s="302" t="str">
        <f t="shared" si="872"/>
        <v>-</v>
      </c>
      <c r="AN715" s="302" t="str">
        <f t="shared" si="872"/>
        <v>-</v>
      </c>
      <c r="AO715" s="302">
        <f t="shared" si="872"/>
        <v>0.42442125335254272</v>
      </c>
      <c r="AP715" s="302" t="str">
        <f t="shared" si="872"/>
        <v>-</v>
      </c>
      <c r="AQ715" s="302" t="str">
        <f t="shared" si="872"/>
        <v>-</v>
      </c>
      <c r="AR715" s="302" t="str">
        <f t="shared" si="872"/>
        <v>-</v>
      </c>
      <c r="AS715" s="302">
        <f t="shared" si="872"/>
        <v>0.29882964102036147</v>
      </c>
      <c r="AT715" s="302" t="str">
        <f t="shared" si="872"/>
        <v>-</v>
      </c>
      <c r="AU715" s="327"/>
    </row>
    <row r="716" spans="1:47" hidden="1">
      <c r="A716" s="325" t="str">
        <f t="shared" ref="A716" si="873">A62</f>
        <v>Dobrova - Polhov Gradec</v>
      </c>
      <c r="B716" s="326">
        <f t="shared" si="813"/>
        <v>21</v>
      </c>
      <c r="C716" s="302" t="str">
        <f t="shared" ref="C716:AT716" si="874">IFERROR(IF(C$19&lt;&gt;"Yes","-",IF(C$15&gt;1,LOG10(C62),LOG10(MAX(C$32:C$243)+1-C62))),"-")</f>
        <v>-</v>
      </c>
      <c r="D716" s="302" t="str">
        <f t="shared" si="874"/>
        <v>-</v>
      </c>
      <c r="E716" s="302" t="str">
        <f t="shared" si="874"/>
        <v>-</v>
      </c>
      <c r="F716" s="302" t="str">
        <f t="shared" si="874"/>
        <v>-</v>
      </c>
      <c r="G716" s="302" t="str">
        <f t="shared" si="874"/>
        <v>-</v>
      </c>
      <c r="H716" s="302">
        <f t="shared" si="874"/>
        <v>0.3010299956639812</v>
      </c>
      <c r="I716" s="302" t="str">
        <f t="shared" si="874"/>
        <v>-</v>
      </c>
      <c r="J716" s="302" t="str">
        <f t="shared" si="874"/>
        <v>-</v>
      </c>
      <c r="K716" s="302" t="str">
        <f t="shared" si="874"/>
        <v>-</v>
      </c>
      <c r="L716" s="302" t="str">
        <f t="shared" si="874"/>
        <v>-</v>
      </c>
      <c r="M716" s="302">
        <f t="shared" si="874"/>
        <v>1.3636119798921444</v>
      </c>
      <c r="N716" s="302">
        <f t="shared" si="874"/>
        <v>1.6444385894678386</v>
      </c>
      <c r="O716" s="302" t="str">
        <f t="shared" si="874"/>
        <v>-</v>
      </c>
      <c r="P716" s="302" t="str">
        <f t="shared" si="874"/>
        <v>-</v>
      </c>
      <c r="Q716" s="302" t="str">
        <f t="shared" si="874"/>
        <v>-</v>
      </c>
      <c r="R716" s="302" t="str">
        <f t="shared" si="874"/>
        <v>-</v>
      </c>
      <c r="S716" s="302" t="str">
        <f t="shared" si="874"/>
        <v>-</v>
      </c>
      <c r="T716" s="302">
        <f t="shared" si="874"/>
        <v>0.85266682862716758</v>
      </c>
      <c r="U716" s="302" t="str">
        <f t="shared" si="874"/>
        <v>-</v>
      </c>
      <c r="V716" s="302">
        <f t="shared" si="874"/>
        <v>-0.11168796798344212</v>
      </c>
      <c r="W716" s="302" t="str">
        <f t="shared" si="874"/>
        <v>-</v>
      </c>
      <c r="X716" s="302" t="str">
        <f t="shared" si="874"/>
        <v>-</v>
      </c>
      <c r="Y716" s="302" t="str">
        <f t="shared" si="874"/>
        <v>-</v>
      </c>
      <c r="Z716" s="302" t="str">
        <f t="shared" si="874"/>
        <v>-</v>
      </c>
      <c r="AA716" s="302" t="str">
        <f t="shared" si="874"/>
        <v>-</v>
      </c>
      <c r="AB716" s="302" t="str">
        <f t="shared" si="874"/>
        <v>-</v>
      </c>
      <c r="AC716" s="302" t="str">
        <f t="shared" si="874"/>
        <v>-</v>
      </c>
      <c r="AD716" s="302">
        <f t="shared" si="874"/>
        <v>0.65882939657289463</v>
      </c>
      <c r="AE716" s="302" t="str">
        <f t="shared" si="874"/>
        <v>-</v>
      </c>
      <c r="AF716" s="302" t="str">
        <f t="shared" si="874"/>
        <v>-</v>
      </c>
      <c r="AG716" s="302" t="str">
        <f t="shared" si="874"/>
        <v>-</v>
      </c>
      <c r="AH716" s="302" t="str">
        <f t="shared" si="874"/>
        <v>-</v>
      </c>
      <c r="AI716" s="302" t="str">
        <f t="shared" si="874"/>
        <v>-</v>
      </c>
      <c r="AJ716" s="302">
        <f t="shared" si="874"/>
        <v>1.984312977917174</v>
      </c>
      <c r="AK716" s="302" t="str">
        <f t="shared" si="874"/>
        <v>-</v>
      </c>
      <c r="AL716" s="302" t="str">
        <f t="shared" si="874"/>
        <v>-</v>
      </c>
      <c r="AM716" s="302" t="str">
        <f t="shared" si="874"/>
        <v>-</v>
      </c>
      <c r="AN716" s="302" t="str">
        <f t="shared" si="874"/>
        <v>-</v>
      </c>
      <c r="AO716" s="302">
        <f t="shared" si="874"/>
        <v>1.1632368395806769</v>
      </c>
      <c r="AP716" s="302" t="str">
        <f t="shared" si="874"/>
        <v>-</v>
      </c>
      <c r="AQ716" s="302" t="str">
        <f t="shared" si="874"/>
        <v>-</v>
      </c>
      <c r="AR716" s="302" t="str">
        <f t="shared" si="874"/>
        <v>-</v>
      </c>
      <c r="AS716" s="302">
        <f t="shared" si="874"/>
        <v>0.13415603239540966</v>
      </c>
      <c r="AT716" s="302" t="str">
        <f t="shared" si="874"/>
        <v>-</v>
      </c>
      <c r="AU716" s="327"/>
    </row>
    <row r="717" spans="1:47" hidden="1">
      <c r="A717" s="325" t="str">
        <f t="shared" ref="A717" si="875">A63</f>
        <v>Dobrovnik/Dobronak</v>
      </c>
      <c r="B717" s="326">
        <f t="shared" si="813"/>
        <v>156</v>
      </c>
      <c r="C717" s="302" t="str">
        <f t="shared" ref="C717:AT717" si="876">IFERROR(IF(C$19&lt;&gt;"Yes","-",IF(C$15&gt;1,LOG10(C63),LOG10(MAX(C$32:C$243)+1-C63))),"-")</f>
        <v>-</v>
      </c>
      <c r="D717" s="302" t="str">
        <f t="shared" si="876"/>
        <v>-</v>
      </c>
      <c r="E717" s="302" t="str">
        <f t="shared" si="876"/>
        <v>-</v>
      </c>
      <c r="F717" s="302" t="str">
        <f t="shared" si="876"/>
        <v>-</v>
      </c>
      <c r="G717" s="302" t="str">
        <f t="shared" si="876"/>
        <v>-</v>
      </c>
      <c r="H717" s="302">
        <f t="shared" si="876"/>
        <v>0.3010299956639812</v>
      </c>
      <c r="I717" s="302" t="str">
        <f t="shared" si="876"/>
        <v>-</v>
      </c>
      <c r="J717" s="302" t="str">
        <f t="shared" si="876"/>
        <v>-</v>
      </c>
      <c r="K717" s="302" t="str">
        <f t="shared" si="876"/>
        <v>-</v>
      </c>
      <c r="L717" s="302" t="str">
        <f t="shared" si="876"/>
        <v>-</v>
      </c>
      <c r="M717" s="302">
        <f t="shared" si="876"/>
        <v>1.3560258571931227</v>
      </c>
      <c r="N717" s="302">
        <f t="shared" si="876"/>
        <v>1.667452952889954</v>
      </c>
      <c r="O717" s="302" t="str">
        <f t="shared" si="876"/>
        <v>-</v>
      </c>
      <c r="P717" s="302" t="str">
        <f t="shared" si="876"/>
        <v>-</v>
      </c>
      <c r="Q717" s="302" t="str">
        <f t="shared" si="876"/>
        <v>-</v>
      </c>
      <c r="R717" s="302" t="str">
        <f t="shared" si="876"/>
        <v>-</v>
      </c>
      <c r="S717" s="302" t="str">
        <f t="shared" si="876"/>
        <v>-</v>
      </c>
      <c r="T717" s="302">
        <f t="shared" si="876"/>
        <v>0.56514872926682469</v>
      </c>
      <c r="U717" s="302" t="str">
        <f t="shared" si="876"/>
        <v>-</v>
      </c>
      <c r="V717" s="302">
        <f t="shared" si="876"/>
        <v>-9.0459200165694836E-2</v>
      </c>
      <c r="W717" s="302" t="str">
        <f t="shared" si="876"/>
        <v>-</v>
      </c>
      <c r="X717" s="302" t="str">
        <f t="shared" si="876"/>
        <v>-</v>
      </c>
      <c r="Y717" s="302" t="str">
        <f t="shared" si="876"/>
        <v>-</v>
      </c>
      <c r="Z717" s="302" t="str">
        <f t="shared" si="876"/>
        <v>-</v>
      </c>
      <c r="AA717" s="302" t="str">
        <f t="shared" si="876"/>
        <v>-</v>
      </c>
      <c r="AB717" s="302" t="str">
        <f t="shared" si="876"/>
        <v>-</v>
      </c>
      <c r="AC717" s="302" t="str">
        <f t="shared" si="876"/>
        <v>-</v>
      </c>
      <c r="AD717" s="302">
        <f t="shared" si="876"/>
        <v>1.1847955374532584</v>
      </c>
      <c r="AE717" s="302" t="str">
        <f t="shared" si="876"/>
        <v>-</v>
      </c>
      <c r="AF717" s="302" t="str">
        <f t="shared" si="876"/>
        <v>-</v>
      </c>
      <c r="AG717" s="302" t="str">
        <f t="shared" si="876"/>
        <v>-</v>
      </c>
      <c r="AH717" s="302" t="str">
        <f t="shared" si="876"/>
        <v>-</v>
      </c>
      <c r="AI717" s="302" t="str">
        <f t="shared" si="876"/>
        <v>-</v>
      </c>
      <c r="AJ717" s="302">
        <f t="shared" si="876"/>
        <v>1.9795630089284546</v>
      </c>
      <c r="AK717" s="302" t="str">
        <f t="shared" si="876"/>
        <v>-</v>
      </c>
      <c r="AL717" s="302" t="str">
        <f t="shared" si="876"/>
        <v>-</v>
      </c>
      <c r="AM717" s="302" t="str">
        <f t="shared" si="876"/>
        <v>-</v>
      </c>
      <c r="AN717" s="302" t="str">
        <f t="shared" si="876"/>
        <v>-</v>
      </c>
      <c r="AO717" s="302">
        <f t="shared" si="876"/>
        <v>0.31951798866635717</v>
      </c>
      <c r="AP717" s="302" t="str">
        <f t="shared" si="876"/>
        <v>-</v>
      </c>
      <c r="AQ717" s="302" t="str">
        <f t="shared" si="876"/>
        <v>-</v>
      </c>
      <c r="AR717" s="302" t="str">
        <f t="shared" si="876"/>
        <v>-</v>
      </c>
      <c r="AS717" s="302">
        <f t="shared" si="876"/>
        <v>0.48008825357014412</v>
      </c>
      <c r="AT717" s="302" t="str">
        <f t="shared" si="876"/>
        <v>-</v>
      </c>
      <c r="AU717" s="327"/>
    </row>
    <row r="718" spans="1:47" hidden="1">
      <c r="A718" s="325" t="str">
        <f t="shared" ref="A718" si="877">A64</f>
        <v>Dol pri Ljubljani</v>
      </c>
      <c r="B718" s="326">
        <f t="shared" si="813"/>
        <v>22</v>
      </c>
      <c r="C718" s="302" t="str">
        <f t="shared" ref="C718:AT718" si="878">IFERROR(IF(C$19&lt;&gt;"Yes","-",IF(C$15&gt;1,LOG10(C64),LOG10(MAX(C$32:C$243)+1-C64))),"-")</f>
        <v>-</v>
      </c>
      <c r="D718" s="302" t="str">
        <f t="shared" si="878"/>
        <v>-</v>
      </c>
      <c r="E718" s="302" t="str">
        <f t="shared" si="878"/>
        <v>-</v>
      </c>
      <c r="F718" s="302" t="str">
        <f t="shared" si="878"/>
        <v>-</v>
      </c>
      <c r="G718" s="302" t="str">
        <f t="shared" si="878"/>
        <v>-</v>
      </c>
      <c r="H718" s="302">
        <f t="shared" si="878"/>
        <v>0.3010299956639812</v>
      </c>
      <c r="I718" s="302" t="str">
        <f t="shared" si="878"/>
        <v>-</v>
      </c>
      <c r="J718" s="302" t="str">
        <f t="shared" si="878"/>
        <v>-</v>
      </c>
      <c r="K718" s="302" t="str">
        <f t="shared" si="878"/>
        <v>-</v>
      </c>
      <c r="L718" s="302" t="str">
        <f t="shared" si="878"/>
        <v>-</v>
      </c>
      <c r="M718" s="302">
        <f t="shared" si="878"/>
        <v>1.2405492482825997</v>
      </c>
      <c r="N718" s="302">
        <f t="shared" si="878"/>
        <v>1.7701152947871017</v>
      </c>
      <c r="O718" s="302" t="str">
        <f t="shared" si="878"/>
        <v>-</v>
      </c>
      <c r="P718" s="302" t="str">
        <f t="shared" si="878"/>
        <v>-</v>
      </c>
      <c r="Q718" s="302" t="str">
        <f t="shared" si="878"/>
        <v>-</v>
      </c>
      <c r="R718" s="302" t="str">
        <f t="shared" si="878"/>
        <v>-</v>
      </c>
      <c r="S718" s="302" t="str">
        <f t="shared" si="878"/>
        <v>-</v>
      </c>
      <c r="T718" s="302">
        <f t="shared" si="878"/>
        <v>0.85266682862716758</v>
      </c>
      <c r="U718" s="302" t="str">
        <f t="shared" si="878"/>
        <v>-</v>
      </c>
      <c r="V718" s="302">
        <f t="shared" si="878"/>
        <v>0.14745484697353839</v>
      </c>
      <c r="W718" s="302" t="str">
        <f t="shared" si="878"/>
        <v>-</v>
      </c>
      <c r="X718" s="302" t="str">
        <f t="shared" si="878"/>
        <v>-</v>
      </c>
      <c r="Y718" s="302" t="str">
        <f t="shared" si="878"/>
        <v>-</v>
      </c>
      <c r="Z718" s="302" t="str">
        <f t="shared" si="878"/>
        <v>-</v>
      </c>
      <c r="AA718" s="302" t="str">
        <f t="shared" si="878"/>
        <v>-</v>
      </c>
      <c r="AB718" s="302" t="str">
        <f t="shared" si="878"/>
        <v>-</v>
      </c>
      <c r="AC718" s="302" t="str">
        <f t="shared" si="878"/>
        <v>-</v>
      </c>
      <c r="AD718" s="302">
        <f t="shared" si="878"/>
        <v>0.80125783696544273</v>
      </c>
      <c r="AE718" s="302" t="str">
        <f t="shared" si="878"/>
        <v>-</v>
      </c>
      <c r="AF718" s="302" t="str">
        <f t="shared" si="878"/>
        <v>-</v>
      </c>
      <c r="AG718" s="302" t="str">
        <f t="shared" si="878"/>
        <v>-</v>
      </c>
      <c r="AH718" s="302" t="str">
        <f t="shared" si="878"/>
        <v>-</v>
      </c>
      <c r="AI718" s="302" t="str">
        <f t="shared" si="878"/>
        <v>-</v>
      </c>
      <c r="AJ718" s="302">
        <f t="shared" si="878"/>
        <v>1.9410374469182086</v>
      </c>
      <c r="AK718" s="302" t="str">
        <f t="shared" si="878"/>
        <v>-</v>
      </c>
      <c r="AL718" s="302" t="str">
        <f t="shared" si="878"/>
        <v>-</v>
      </c>
      <c r="AM718" s="302" t="str">
        <f t="shared" si="878"/>
        <v>-</v>
      </c>
      <c r="AN718" s="302" t="str">
        <f t="shared" si="878"/>
        <v>-</v>
      </c>
      <c r="AO718" s="302">
        <f t="shared" si="878"/>
        <v>1.1632368395806769</v>
      </c>
      <c r="AP718" s="302" t="str">
        <f t="shared" si="878"/>
        <v>-</v>
      </c>
      <c r="AQ718" s="302" t="str">
        <f t="shared" si="878"/>
        <v>-</v>
      </c>
      <c r="AR718" s="302" t="str">
        <f t="shared" si="878"/>
        <v>-</v>
      </c>
      <c r="AS718" s="302">
        <f t="shared" si="878"/>
        <v>0.6270358109665205</v>
      </c>
      <c r="AT718" s="302" t="str">
        <f t="shared" si="878"/>
        <v>-</v>
      </c>
      <c r="AU718" s="327"/>
    </row>
    <row r="719" spans="1:47" hidden="1">
      <c r="A719" s="325" t="str">
        <f t="shared" ref="A719" si="879">A65</f>
        <v>Dolenjske Toplice</v>
      </c>
      <c r="B719" s="326">
        <f t="shared" si="813"/>
        <v>157</v>
      </c>
      <c r="C719" s="302" t="str">
        <f t="shared" ref="C719:AT719" si="880">IFERROR(IF(C$19&lt;&gt;"Yes","-",IF(C$15&gt;1,LOG10(C65),LOG10(MAX(C$32:C$243)+1-C65))),"-")</f>
        <v>-</v>
      </c>
      <c r="D719" s="302" t="str">
        <f t="shared" si="880"/>
        <v>-</v>
      </c>
      <c r="E719" s="302" t="str">
        <f t="shared" si="880"/>
        <v>-</v>
      </c>
      <c r="F719" s="302" t="str">
        <f t="shared" si="880"/>
        <v>-</v>
      </c>
      <c r="G719" s="302" t="str">
        <f t="shared" si="880"/>
        <v>-</v>
      </c>
      <c r="H719" s="302">
        <f t="shared" si="880"/>
        <v>0.3010299956639812</v>
      </c>
      <c r="I719" s="302" t="str">
        <f t="shared" si="880"/>
        <v>-</v>
      </c>
      <c r="J719" s="302" t="str">
        <f t="shared" si="880"/>
        <v>-</v>
      </c>
      <c r="K719" s="302" t="str">
        <f t="shared" si="880"/>
        <v>-</v>
      </c>
      <c r="L719" s="302" t="str">
        <f t="shared" si="880"/>
        <v>-</v>
      </c>
      <c r="M719" s="302">
        <f t="shared" si="880"/>
        <v>1.3096301674258988</v>
      </c>
      <c r="N719" s="302">
        <f t="shared" si="880"/>
        <v>1.6222140229662954</v>
      </c>
      <c r="O719" s="302" t="str">
        <f t="shared" si="880"/>
        <v>-</v>
      </c>
      <c r="P719" s="302" t="str">
        <f t="shared" si="880"/>
        <v>-</v>
      </c>
      <c r="Q719" s="302" t="str">
        <f t="shared" si="880"/>
        <v>-</v>
      </c>
      <c r="R719" s="302" t="str">
        <f t="shared" si="880"/>
        <v>-</v>
      </c>
      <c r="S719" s="302" t="str">
        <f t="shared" si="880"/>
        <v>-</v>
      </c>
      <c r="T719" s="302">
        <f t="shared" si="880"/>
        <v>0.58178614538620133</v>
      </c>
      <c r="U719" s="302" t="str">
        <f t="shared" si="880"/>
        <v>-</v>
      </c>
      <c r="V719" s="302">
        <f t="shared" si="880"/>
        <v>-0.48417843198549443</v>
      </c>
      <c r="W719" s="302" t="str">
        <f t="shared" si="880"/>
        <v>-</v>
      </c>
      <c r="X719" s="302" t="str">
        <f t="shared" si="880"/>
        <v>-</v>
      </c>
      <c r="Y719" s="302" t="str">
        <f t="shared" si="880"/>
        <v>-</v>
      </c>
      <c r="Z719" s="302" t="str">
        <f t="shared" si="880"/>
        <v>-</v>
      </c>
      <c r="AA719" s="302" t="str">
        <f t="shared" si="880"/>
        <v>-</v>
      </c>
      <c r="AB719" s="302" t="str">
        <f t="shared" si="880"/>
        <v>-</v>
      </c>
      <c r="AC719" s="302" t="str">
        <f t="shared" si="880"/>
        <v>-</v>
      </c>
      <c r="AD719" s="302">
        <f t="shared" si="880"/>
        <v>0.74142021368143585</v>
      </c>
      <c r="AE719" s="302" t="str">
        <f t="shared" si="880"/>
        <v>-</v>
      </c>
      <c r="AF719" s="302" t="str">
        <f t="shared" si="880"/>
        <v>-</v>
      </c>
      <c r="AG719" s="302" t="str">
        <f t="shared" si="880"/>
        <v>-</v>
      </c>
      <c r="AH719" s="302" t="str">
        <f t="shared" si="880"/>
        <v>-</v>
      </c>
      <c r="AI719" s="302" t="str">
        <f t="shared" si="880"/>
        <v>-</v>
      </c>
      <c r="AJ719" s="302">
        <f t="shared" si="880"/>
        <v>1.9392879386602127</v>
      </c>
      <c r="AK719" s="302" t="str">
        <f t="shared" si="880"/>
        <v>-</v>
      </c>
      <c r="AL719" s="302" t="str">
        <f t="shared" si="880"/>
        <v>-</v>
      </c>
      <c r="AM719" s="302" t="str">
        <f t="shared" si="880"/>
        <v>-</v>
      </c>
      <c r="AN719" s="302" t="str">
        <f t="shared" si="880"/>
        <v>-</v>
      </c>
      <c r="AO719" s="302">
        <f t="shared" si="880"/>
        <v>0.24265882485557949</v>
      </c>
      <c r="AP719" s="302" t="str">
        <f t="shared" si="880"/>
        <v>-</v>
      </c>
      <c r="AQ719" s="302" t="str">
        <f t="shared" si="880"/>
        <v>-</v>
      </c>
      <c r="AR719" s="302" t="str">
        <f t="shared" si="880"/>
        <v>-</v>
      </c>
      <c r="AS719" s="302">
        <f t="shared" si="880"/>
        <v>0.29822311605747154</v>
      </c>
      <c r="AT719" s="302" t="str">
        <f t="shared" si="880"/>
        <v>-</v>
      </c>
      <c r="AU719" s="327"/>
    </row>
    <row r="720" spans="1:47" hidden="1">
      <c r="A720" s="325" t="str">
        <f t="shared" ref="A720" si="881">A66</f>
        <v>Domžale</v>
      </c>
      <c r="B720" s="326">
        <f t="shared" si="813"/>
        <v>23</v>
      </c>
      <c r="C720" s="302" t="str">
        <f t="shared" ref="C720:AT720" si="882">IFERROR(IF(C$19&lt;&gt;"Yes","-",IF(C$15&gt;1,LOG10(C66),LOG10(MAX(C$32:C$243)+1-C66))),"-")</f>
        <v>-</v>
      </c>
      <c r="D720" s="302" t="str">
        <f t="shared" si="882"/>
        <v>-</v>
      </c>
      <c r="E720" s="302" t="str">
        <f t="shared" si="882"/>
        <v>-</v>
      </c>
      <c r="F720" s="302" t="str">
        <f t="shared" si="882"/>
        <v>-</v>
      </c>
      <c r="G720" s="302" t="str">
        <f t="shared" si="882"/>
        <v>-</v>
      </c>
      <c r="H720" s="302">
        <f t="shared" si="882"/>
        <v>0.6020599913279624</v>
      </c>
      <c r="I720" s="302" t="str">
        <f t="shared" si="882"/>
        <v>-</v>
      </c>
      <c r="J720" s="302" t="str">
        <f t="shared" si="882"/>
        <v>-</v>
      </c>
      <c r="K720" s="302" t="str">
        <f t="shared" si="882"/>
        <v>-</v>
      </c>
      <c r="L720" s="302" t="str">
        <f t="shared" si="882"/>
        <v>-</v>
      </c>
      <c r="M720" s="302">
        <f t="shared" si="882"/>
        <v>1.4857214264815801</v>
      </c>
      <c r="N720" s="302">
        <f t="shared" si="882"/>
        <v>1.8680563618230415</v>
      </c>
      <c r="O720" s="302" t="str">
        <f t="shared" si="882"/>
        <v>-</v>
      </c>
      <c r="P720" s="302" t="str">
        <f t="shared" si="882"/>
        <v>-</v>
      </c>
      <c r="Q720" s="302" t="str">
        <f t="shared" si="882"/>
        <v>-</v>
      </c>
      <c r="R720" s="302" t="str">
        <f t="shared" si="882"/>
        <v>-</v>
      </c>
      <c r="S720" s="302" t="str">
        <f t="shared" si="882"/>
        <v>-</v>
      </c>
      <c r="T720" s="302">
        <f t="shared" si="882"/>
        <v>0.85513624073850902</v>
      </c>
      <c r="U720" s="302" t="str">
        <f t="shared" si="882"/>
        <v>-</v>
      </c>
      <c r="V720" s="302">
        <f t="shared" si="882"/>
        <v>-4.0750911551780566E-2</v>
      </c>
      <c r="W720" s="302" t="str">
        <f t="shared" si="882"/>
        <v>-</v>
      </c>
      <c r="X720" s="302" t="str">
        <f t="shared" si="882"/>
        <v>-</v>
      </c>
      <c r="Y720" s="302" t="str">
        <f t="shared" si="882"/>
        <v>-</v>
      </c>
      <c r="Z720" s="302" t="str">
        <f t="shared" si="882"/>
        <v>-</v>
      </c>
      <c r="AA720" s="302" t="str">
        <f t="shared" si="882"/>
        <v>-</v>
      </c>
      <c r="AB720" s="302" t="str">
        <f t="shared" si="882"/>
        <v>-</v>
      </c>
      <c r="AC720" s="302" t="str">
        <f t="shared" si="882"/>
        <v>-</v>
      </c>
      <c r="AD720" s="302">
        <f t="shared" si="882"/>
        <v>0.82507412879461062</v>
      </c>
      <c r="AE720" s="302" t="str">
        <f t="shared" si="882"/>
        <v>-</v>
      </c>
      <c r="AF720" s="302" t="str">
        <f t="shared" si="882"/>
        <v>-</v>
      </c>
      <c r="AG720" s="302" t="str">
        <f t="shared" si="882"/>
        <v>-</v>
      </c>
      <c r="AH720" s="302" t="str">
        <f t="shared" si="882"/>
        <v>-</v>
      </c>
      <c r="AI720" s="302" t="str">
        <f t="shared" si="882"/>
        <v>-</v>
      </c>
      <c r="AJ720" s="302">
        <f t="shared" si="882"/>
        <v>1.9389518323640609</v>
      </c>
      <c r="AK720" s="302" t="str">
        <f t="shared" si="882"/>
        <v>-</v>
      </c>
      <c r="AL720" s="302" t="str">
        <f t="shared" si="882"/>
        <v>-</v>
      </c>
      <c r="AM720" s="302" t="str">
        <f t="shared" si="882"/>
        <v>-</v>
      </c>
      <c r="AN720" s="302" t="str">
        <f t="shared" si="882"/>
        <v>-</v>
      </c>
      <c r="AO720" s="302">
        <f t="shared" si="882"/>
        <v>1.1632368395806769</v>
      </c>
      <c r="AP720" s="302" t="str">
        <f t="shared" si="882"/>
        <v>-</v>
      </c>
      <c r="AQ720" s="302" t="str">
        <f t="shared" si="882"/>
        <v>-</v>
      </c>
      <c r="AR720" s="302" t="str">
        <f t="shared" si="882"/>
        <v>-</v>
      </c>
      <c r="AS720" s="302">
        <f t="shared" si="882"/>
        <v>0.94295094225578346</v>
      </c>
      <c r="AT720" s="302" t="str">
        <f t="shared" si="882"/>
        <v>-</v>
      </c>
      <c r="AU720" s="327"/>
    </row>
    <row r="721" spans="1:47" hidden="1">
      <c r="A721" s="325" t="str">
        <f t="shared" ref="A721" si="883">A67</f>
        <v>Dornava</v>
      </c>
      <c r="B721" s="326">
        <f t="shared" si="813"/>
        <v>24</v>
      </c>
      <c r="C721" s="302" t="str">
        <f t="shared" ref="C721:AT721" si="884">IFERROR(IF(C$19&lt;&gt;"Yes","-",IF(C$15&gt;1,LOG10(C67),LOG10(MAX(C$32:C$243)+1-C67))),"-")</f>
        <v>-</v>
      </c>
      <c r="D721" s="302" t="str">
        <f t="shared" si="884"/>
        <v>-</v>
      </c>
      <c r="E721" s="302" t="str">
        <f t="shared" si="884"/>
        <v>-</v>
      </c>
      <c r="F721" s="302" t="str">
        <f t="shared" si="884"/>
        <v>-</v>
      </c>
      <c r="G721" s="302" t="str">
        <f t="shared" si="884"/>
        <v>-</v>
      </c>
      <c r="H721" s="302">
        <f t="shared" si="884"/>
        <v>0.3010299956639812</v>
      </c>
      <c r="I721" s="302" t="str">
        <f t="shared" si="884"/>
        <v>-</v>
      </c>
      <c r="J721" s="302" t="str">
        <f t="shared" si="884"/>
        <v>-</v>
      </c>
      <c r="K721" s="302" t="str">
        <f t="shared" si="884"/>
        <v>-</v>
      </c>
      <c r="L721" s="302" t="str">
        <f t="shared" si="884"/>
        <v>-</v>
      </c>
      <c r="M721" s="302">
        <f t="shared" si="884"/>
        <v>1.271841606536499</v>
      </c>
      <c r="N721" s="302">
        <f t="shared" si="884"/>
        <v>1.808885867359812</v>
      </c>
      <c r="O721" s="302" t="str">
        <f t="shared" si="884"/>
        <v>-</v>
      </c>
      <c r="P721" s="302" t="str">
        <f t="shared" si="884"/>
        <v>-</v>
      </c>
      <c r="Q721" s="302" t="str">
        <f t="shared" si="884"/>
        <v>-</v>
      </c>
      <c r="R721" s="302" t="str">
        <f t="shared" si="884"/>
        <v>-</v>
      </c>
      <c r="S721" s="302" t="str">
        <f t="shared" si="884"/>
        <v>-</v>
      </c>
      <c r="T721" s="302">
        <f t="shared" si="884"/>
        <v>0.50416335202959572</v>
      </c>
      <c r="U721" s="302" t="str">
        <f t="shared" si="884"/>
        <v>-</v>
      </c>
      <c r="V721" s="302">
        <f t="shared" si="884"/>
        <v>-0.19107405676812589</v>
      </c>
      <c r="W721" s="302" t="str">
        <f t="shared" si="884"/>
        <v>-</v>
      </c>
      <c r="X721" s="302" t="str">
        <f t="shared" si="884"/>
        <v>-</v>
      </c>
      <c r="Y721" s="302" t="str">
        <f t="shared" si="884"/>
        <v>-</v>
      </c>
      <c r="Z721" s="302" t="str">
        <f t="shared" si="884"/>
        <v>-</v>
      </c>
      <c r="AA721" s="302" t="str">
        <f t="shared" si="884"/>
        <v>-</v>
      </c>
      <c r="AB721" s="302" t="str">
        <f t="shared" si="884"/>
        <v>-</v>
      </c>
      <c r="AC721" s="302" t="str">
        <f t="shared" si="884"/>
        <v>-</v>
      </c>
      <c r="AD721" s="302">
        <f t="shared" si="884"/>
        <v>0.84648286274048645</v>
      </c>
      <c r="AE721" s="302" t="str">
        <f t="shared" si="884"/>
        <v>-</v>
      </c>
      <c r="AF721" s="302" t="str">
        <f t="shared" si="884"/>
        <v>-</v>
      </c>
      <c r="AG721" s="302" t="str">
        <f t="shared" si="884"/>
        <v>-</v>
      </c>
      <c r="AH721" s="302" t="str">
        <f t="shared" si="884"/>
        <v>-</v>
      </c>
      <c r="AI721" s="302" t="str">
        <f t="shared" si="884"/>
        <v>-</v>
      </c>
      <c r="AJ721" s="302">
        <f t="shared" si="884"/>
        <v>1.8551076261173263</v>
      </c>
      <c r="AK721" s="302" t="str">
        <f t="shared" si="884"/>
        <v>-</v>
      </c>
      <c r="AL721" s="302" t="str">
        <f t="shared" si="884"/>
        <v>-</v>
      </c>
      <c r="AM721" s="302" t="str">
        <f t="shared" si="884"/>
        <v>-</v>
      </c>
      <c r="AN721" s="302" t="str">
        <f t="shared" si="884"/>
        <v>-</v>
      </c>
      <c r="AO721" s="302">
        <f t="shared" si="884"/>
        <v>0.44371696267546362</v>
      </c>
      <c r="AP721" s="302" t="str">
        <f t="shared" si="884"/>
        <v>-</v>
      </c>
      <c r="AQ721" s="302" t="str">
        <f t="shared" si="884"/>
        <v>-</v>
      </c>
      <c r="AR721" s="302" t="str">
        <f t="shared" si="884"/>
        <v>-</v>
      </c>
      <c r="AS721" s="302">
        <f t="shared" si="884"/>
        <v>0.23687774581493365</v>
      </c>
      <c r="AT721" s="302" t="str">
        <f t="shared" si="884"/>
        <v>-</v>
      </c>
      <c r="AU721" s="327"/>
    </row>
    <row r="722" spans="1:47" hidden="1">
      <c r="A722" s="325" t="str">
        <f t="shared" ref="A722" si="885">A68</f>
        <v>Dravograd</v>
      </c>
      <c r="B722" s="326">
        <f t="shared" si="813"/>
        <v>25</v>
      </c>
      <c r="C722" s="302" t="str">
        <f t="shared" ref="C722:AT722" si="886">IFERROR(IF(C$19&lt;&gt;"Yes","-",IF(C$15&gt;1,LOG10(C68),LOG10(MAX(C$32:C$243)+1-C68))),"-")</f>
        <v>-</v>
      </c>
      <c r="D722" s="302" t="str">
        <f t="shared" si="886"/>
        <v>-</v>
      </c>
      <c r="E722" s="302" t="str">
        <f t="shared" si="886"/>
        <v>-</v>
      </c>
      <c r="F722" s="302" t="str">
        <f t="shared" si="886"/>
        <v>-</v>
      </c>
      <c r="G722" s="302" t="str">
        <f t="shared" si="886"/>
        <v>-</v>
      </c>
      <c r="H722" s="302">
        <f t="shared" si="886"/>
        <v>0.3010299956639812</v>
      </c>
      <c r="I722" s="302" t="str">
        <f t="shared" si="886"/>
        <v>-</v>
      </c>
      <c r="J722" s="302" t="str">
        <f t="shared" si="886"/>
        <v>-</v>
      </c>
      <c r="K722" s="302" t="str">
        <f t="shared" si="886"/>
        <v>-</v>
      </c>
      <c r="L722" s="302" t="str">
        <f t="shared" si="886"/>
        <v>-</v>
      </c>
      <c r="M722" s="302">
        <f t="shared" si="886"/>
        <v>1.5314789170422551</v>
      </c>
      <c r="N722" s="302">
        <f t="shared" si="886"/>
        <v>1.8603380065709938</v>
      </c>
      <c r="O722" s="302" t="str">
        <f t="shared" si="886"/>
        <v>-</v>
      </c>
      <c r="P722" s="302" t="str">
        <f t="shared" si="886"/>
        <v>-</v>
      </c>
      <c r="Q722" s="302" t="str">
        <f t="shared" si="886"/>
        <v>-</v>
      </c>
      <c r="R722" s="302" t="str">
        <f t="shared" si="886"/>
        <v>-</v>
      </c>
      <c r="S722" s="302" t="str">
        <f t="shared" si="886"/>
        <v>-</v>
      </c>
      <c r="T722" s="302">
        <f t="shared" si="886"/>
        <v>0.5056263458718292</v>
      </c>
      <c r="U722" s="302" t="str">
        <f t="shared" si="886"/>
        <v>-</v>
      </c>
      <c r="V722" s="302">
        <f t="shared" si="886"/>
        <v>-8.8155348981110368E-2</v>
      </c>
      <c r="W722" s="302" t="str">
        <f t="shared" si="886"/>
        <v>-</v>
      </c>
      <c r="X722" s="302" t="str">
        <f t="shared" si="886"/>
        <v>-</v>
      </c>
      <c r="Y722" s="302" t="str">
        <f t="shared" si="886"/>
        <v>-</v>
      </c>
      <c r="Z722" s="302" t="str">
        <f t="shared" si="886"/>
        <v>-</v>
      </c>
      <c r="AA722" s="302" t="str">
        <f t="shared" si="886"/>
        <v>-</v>
      </c>
      <c r="AB722" s="302" t="str">
        <f t="shared" si="886"/>
        <v>-</v>
      </c>
      <c r="AC722" s="302" t="str">
        <f t="shared" si="886"/>
        <v>-</v>
      </c>
      <c r="AD722" s="302">
        <f t="shared" si="886"/>
        <v>0.94177168120179067</v>
      </c>
      <c r="AE722" s="302" t="str">
        <f t="shared" si="886"/>
        <v>-</v>
      </c>
      <c r="AF722" s="302" t="str">
        <f t="shared" si="886"/>
        <v>-</v>
      </c>
      <c r="AG722" s="302" t="str">
        <f t="shared" si="886"/>
        <v>-</v>
      </c>
      <c r="AH722" s="302" t="str">
        <f t="shared" si="886"/>
        <v>-</v>
      </c>
      <c r="AI722" s="302" t="str">
        <f t="shared" si="886"/>
        <v>-</v>
      </c>
      <c r="AJ722" s="302">
        <f t="shared" si="886"/>
        <v>1.9543710003399444</v>
      </c>
      <c r="AK722" s="302" t="str">
        <f t="shared" si="886"/>
        <v>-</v>
      </c>
      <c r="AL722" s="302" t="str">
        <f t="shared" si="886"/>
        <v>-</v>
      </c>
      <c r="AM722" s="302" t="str">
        <f t="shared" si="886"/>
        <v>-</v>
      </c>
      <c r="AN722" s="302" t="str">
        <f t="shared" si="886"/>
        <v>-</v>
      </c>
      <c r="AO722" s="302">
        <f t="shared" si="886"/>
        <v>0.37637931486742965</v>
      </c>
      <c r="AP722" s="302" t="str">
        <f t="shared" si="886"/>
        <v>-</v>
      </c>
      <c r="AQ722" s="302" t="str">
        <f t="shared" si="886"/>
        <v>-</v>
      </c>
      <c r="AR722" s="302" t="str">
        <f t="shared" si="886"/>
        <v>-</v>
      </c>
      <c r="AS722" s="302">
        <f t="shared" si="886"/>
        <v>0.121825501184157</v>
      </c>
      <c r="AT722" s="302" t="str">
        <f t="shared" si="886"/>
        <v>-</v>
      </c>
      <c r="AU722" s="327"/>
    </row>
    <row r="723" spans="1:47" hidden="1">
      <c r="A723" s="325" t="str">
        <f t="shared" ref="A723" si="887">A69</f>
        <v>Duplek</v>
      </c>
      <c r="B723" s="326">
        <f t="shared" si="813"/>
        <v>26</v>
      </c>
      <c r="C723" s="302" t="str">
        <f t="shared" ref="C723:AT723" si="888">IFERROR(IF(C$19&lt;&gt;"Yes","-",IF(C$15&gt;1,LOG10(C69),LOG10(MAX(C$32:C$243)+1-C69))),"-")</f>
        <v>-</v>
      </c>
      <c r="D723" s="302" t="str">
        <f t="shared" si="888"/>
        <v>-</v>
      </c>
      <c r="E723" s="302" t="str">
        <f t="shared" si="888"/>
        <v>-</v>
      </c>
      <c r="F723" s="302" t="str">
        <f t="shared" si="888"/>
        <v>-</v>
      </c>
      <c r="G723" s="302" t="str">
        <f t="shared" si="888"/>
        <v>-</v>
      </c>
      <c r="H723" s="302">
        <f t="shared" si="888"/>
        <v>0.3010299956639812</v>
      </c>
      <c r="I723" s="302" t="str">
        <f t="shared" si="888"/>
        <v>-</v>
      </c>
      <c r="J723" s="302" t="str">
        <f t="shared" si="888"/>
        <v>-</v>
      </c>
      <c r="K723" s="302" t="str">
        <f t="shared" si="888"/>
        <v>-</v>
      </c>
      <c r="L723" s="302" t="str">
        <f t="shared" si="888"/>
        <v>-</v>
      </c>
      <c r="M723" s="302">
        <f t="shared" si="888"/>
        <v>1.2121876044039579</v>
      </c>
      <c r="N723" s="302">
        <f t="shared" si="888"/>
        <v>1.4828735836087537</v>
      </c>
      <c r="O723" s="302" t="str">
        <f t="shared" si="888"/>
        <v>-</v>
      </c>
      <c r="P723" s="302" t="str">
        <f t="shared" si="888"/>
        <v>-</v>
      </c>
      <c r="Q723" s="302" t="str">
        <f t="shared" si="888"/>
        <v>-</v>
      </c>
      <c r="R723" s="302" t="str">
        <f t="shared" si="888"/>
        <v>-</v>
      </c>
      <c r="S723" s="302" t="str">
        <f t="shared" si="888"/>
        <v>-</v>
      </c>
      <c r="T723" s="302">
        <f t="shared" si="888"/>
        <v>0.49521300538528024</v>
      </c>
      <c r="U723" s="302" t="str">
        <f t="shared" si="888"/>
        <v>-</v>
      </c>
      <c r="V723" s="302">
        <f t="shared" si="888"/>
        <v>-7.2144370171510722E-2</v>
      </c>
      <c r="W723" s="302" t="str">
        <f t="shared" si="888"/>
        <v>-</v>
      </c>
      <c r="X723" s="302" t="str">
        <f t="shared" si="888"/>
        <v>-</v>
      </c>
      <c r="Y723" s="302" t="str">
        <f t="shared" si="888"/>
        <v>-</v>
      </c>
      <c r="Z723" s="302" t="str">
        <f t="shared" si="888"/>
        <v>-</v>
      </c>
      <c r="AA723" s="302" t="str">
        <f t="shared" si="888"/>
        <v>-</v>
      </c>
      <c r="AB723" s="302" t="str">
        <f t="shared" si="888"/>
        <v>-</v>
      </c>
      <c r="AC723" s="302" t="str">
        <f t="shared" si="888"/>
        <v>-</v>
      </c>
      <c r="AD723" s="302">
        <f t="shared" si="888"/>
        <v>1.0041752931111081</v>
      </c>
      <c r="AE723" s="302" t="str">
        <f t="shared" si="888"/>
        <v>-</v>
      </c>
      <c r="AF723" s="302" t="str">
        <f t="shared" si="888"/>
        <v>-</v>
      </c>
      <c r="AG723" s="302" t="str">
        <f t="shared" si="888"/>
        <v>-</v>
      </c>
      <c r="AH723" s="302" t="str">
        <f t="shared" si="888"/>
        <v>-</v>
      </c>
      <c r="AI723" s="302" t="str">
        <f t="shared" si="888"/>
        <v>-</v>
      </c>
      <c r="AJ723" s="302">
        <f t="shared" si="888"/>
        <v>2.2842354267774208</v>
      </c>
      <c r="AK723" s="302" t="str">
        <f t="shared" si="888"/>
        <v>-</v>
      </c>
      <c r="AL723" s="302" t="str">
        <f t="shared" si="888"/>
        <v>-</v>
      </c>
      <c r="AM723" s="302" t="str">
        <f t="shared" si="888"/>
        <v>-</v>
      </c>
      <c r="AN723" s="302" t="str">
        <f t="shared" si="888"/>
        <v>-</v>
      </c>
      <c r="AO723" s="302">
        <f t="shared" si="888"/>
        <v>0.44371696267546362</v>
      </c>
      <c r="AP723" s="302" t="str">
        <f t="shared" si="888"/>
        <v>-</v>
      </c>
      <c r="AQ723" s="302" t="str">
        <f t="shared" si="888"/>
        <v>-</v>
      </c>
      <c r="AR723" s="302" t="str">
        <f t="shared" si="888"/>
        <v>-</v>
      </c>
      <c r="AS723" s="302">
        <f t="shared" si="888"/>
        <v>0.9372333139832707</v>
      </c>
      <c r="AT723" s="302" t="str">
        <f t="shared" si="888"/>
        <v>-</v>
      </c>
      <c r="AU723" s="327"/>
    </row>
    <row r="724" spans="1:47" hidden="1">
      <c r="A724" s="325" t="str">
        <f t="shared" ref="A724" si="889">A70</f>
        <v>Gorenja vas - Poljane</v>
      </c>
      <c r="B724" s="326">
        <f t="shared" si="813"/>
        <v>27</v>
      </c>
      <c r="C724" s="302" t="str">
        <f t="shared" ref="C724:AT724" si="890">IFERROR(IF(C$19&lt;&gt;"Yes","-",IF(C$15&gt;1,LOG10(C70),LOG10(MAX(C$32:C$243)+1-C70))),"-")</f>
        <v>-</v>
      </c>
      <c r="D724" s="302" t="str">
        <f t="shared" si="890"/>
        <v>-</v>
      </c>
      <c r="E724" s="302" t="str">
        <f t="shared" si="890"/>
        <v>-</v>
      </c>
      <c r="F724" s="302" t="str">
        <f t="shared" si="890"/>
        <v>-</v>
      </c>
      <c r="G724" s="302" t="str">
        <f t="shared" si="890"/>
        <v>-</v>
      </c>
      <c r="H724" s="302">
        <f t="shared" si="890"/>
        <v>0.3010299956639812</v>
      </c>
      <c r="I724" s="302" t="str">
        <f t="shared" si="890"/>
        <v>-</v>
      </c>
      <c r="J724" s="302" t="str">
        <f t="shared" si="890"/>
        <v>-</v>
      </c>
      <c r="K724" s="302" t="str">
        <f t="shared" si="890"/>
        <v>-</v>
      </c>
      <c r="L724" s="302" t="str">
        <f t="shared" si="890"/>
        <v>-</v>
      </c>
      <c r="M724" s="302">
        <f t="shared" si="890"/>
        <v>1.510545010206612</v>
      </c>
      <c r="N724" s="302">
        <f t="shared" si="890"/>
        <v>1.7259116322950483</v>
      </c>
      <c r="O724" s="302" t="str">
        <f t="shared" si="890"/>
        <v>-</v>
      </c>
      <c r="P724" s="302" t="str">
        <f t="shared" si="890"/>
        <v>-</v>
      </c>
      <c r="Q724" s="302" t="str">
        <f t="shared" si="890"/>
        <v>-</v>
      </c>
      <c r="R724" s="302" t="str">
        <f t="shared" si="890"/>
        <v>-</v>
      </c>
      <c r="S724" s="302" t="str">
        <f t="shared" si="890"/>
        <v>-</v>
      </c>
      <c r="T724" s="302">
        <f t="shared" si="890"/>
        <v>0.74323344870606678</v>
      </c>
      <c r="U724" s="302" t="str">
        <f t="shared" si="890"/>
        <v>-</v>
      </c>
      <c r="V724" s="302">
        <f t="shared" si="890"/>
        <v>-0.25986457536209528</v>
      </c>
      <c r="W724" s="302" t="str">
        <f t="shared" si="890"/>
        <v>-</v>
      </c>
      <c r="X724" s="302" t="str">
        <f t="shared" si="890"/>
        <v>-</v>
      </c>
      <c r="Y724" s="302" t="str">
        <f t="shared" si="890"/>
        <v>-</v>
      </c>
      <c r="Z724" s="302" t="str">
        <f t="shared" si="890"/>
        <v>-</v>
      </c>
      <c r="AA724" s="302" t="str">
        <f t="shared" si="890"/>
        <v>-</v>
      </c>
      <c r="AB724" s="302" t="str">
        <f t="shared" si="890"/>
        <v>-</v>
      </c>
      <c r="AC724" s="302" t="str">
        <f t="shared" si="890"/>
        <v>-</v>
      </c>
      <c r="AD724" s="302">
        <f t="shared" si="890"/>
        <v>0.59533780369713662</v>
      </c>
      <c r="AE724" s="302" t="str">
        <f t="shared" si="890"/>
        <v>-</v>
      </c>
      <c r="AF724" s="302" t="str">
        <f t="shared" si="890"/>
        <v>-</v>
      </c>
      <c r="AG724" s="302" t="str">
        <f t="shared" si="890"/>
        <v>-</v>
      </c>
      <c r="AH724" s="302" t="str">
        <f t="shared" si="890"/>
        <v>-</v>
      </c>
      <c r="AI724" s="302" t="str">
        <f t="shared" si="890"/>
        <v>-</v>
      </c>
      <c r="AJ724" s="302">
        <f t="shared" si="890"/>
        <v>2.2509791757881614</v>
      </c>
      <c r="AK724" s="302" t="str">
        <f t="shared" si="890"/>
        <v>-</v>
      </c>
      <c r="AL724" s="302" t="str">
        <f t="shared" si="890"/>
        <v>-</v>
      </c>
      <c r="AM724" s="302" t="str">
        <f t="shared" si="890"/>
        <v>-</v>
      </c>
      <c r="AN724" s="302" t="str">
        <f t="shared" si="890"/>
        <v>-</v>
      </c>
      <c r="AO724" s="302">
        <f t="shared" si="890"/>
        <v>0.32721324226603643</v>
      </c>
      <c r="AP724" s="302" t="str">
        <f t="shared" si="890"/>
        <v>-</v>
      </c>
      <c r="AQ724" s="302" t="str">
        <f t="shared" si="890"/>
        <v>-</v>
      </c>
      <c r="AR724" s="302" t="str">
        <f t="shared" si="890"/>
        <v>-</v>
      </c>
      <c r="AS724" s="302">
        <f t="shared" si="890"/>
        <v>0.12632505540112415</v>
      </c>
      <c r="AT724" s="302" t="str">
        <f t="shared" si="890"/>
        <v>-</v>
      </c>
      <c r="AU724" s="327"/>
    </row>
    <row r="725" spans="1:47" hidden="1">
      <c r="A725" s="325" t="str">
        <f t="shared" ref="A725" si="891">A71</f>
        <v>Gorišnica</v>
      </c>
      <c r="B725" s="326">
        <f t="shared" si="813"/>
        <v>28</v>
      </c>
      <c r="C725" s="302" t="str">
        <f t="shared" ref="C725:AT725" si="892">IFERROR(IF(C$19&lt;&gt;"Yes","-",IF(C$15&gt;1,LOG10(C71),LOG10(MAX(C$32:C$243)+1-C71))),"-")</f>
        <v>-</v>
      </c>
      <c r="D725" s="302" t="str">
        <f t="shared" si="892"/>
        <v>-</v>
      </c>
      <c r="E725" s="302" t="str">
        <f t="shared" si="892"/>
        <v>-</v>
      </c>
      <c r="F725" s="302" t="str">
        <f t="shared" si="892"/>
        <v>-</v>
      </c>
      <c r="G725" s="302" t="str">
        <f t="shared" si="892"/>
        <v>-</v>
      </c>
      <c r="H725" s="302">
        <f t="shared" si="892"/>
        <v>0.3010299956639812</v>
      </c>
      <c r="I725" s="302" t="str">
        <f t="shared" si="892"/>
        <v>-</v>
      </c>
      <c r="J725" s="302" t="str">
        <f t="shared" si="892"/>
        <v>-</v>
      </c>
      <c r="K725" s="302" t="str">
        <f t="shared" si="892"/>
        <v>-</v>
      </c>
      <c r="L725" s="302" t="str">
        <f t="shared" si="892"/>
        <v>-</v>
      </c>
      <c r="M725" s="302">
        <f t="shared" si="892"/>
        <v>1.2380461031287955</v>
      </c>
      <c r="N725" s="302">
        <f t="shared" si="892"/>
        <v>1.7134905430939424</v>
      </c>
      <c r="O725" s="302" t="str">
        <f t="shared" si="892"/>
        <v>-</v>
      </c>
      <c r="P725" s="302" t="str">
        <f t="shared" si="892"/>
        <v>-</v>
      </c>
      <c r="Q725" s="302" t="str">
        <f t="shared" si="892"/>
        <v>-</v>
      </c>
      <c r="R725" s="302" t="str">
        <f t="shared" si="892"/>
        <v>-</v>
      </c>
      <c r="S725" s="302" t="str">
        <f t="shared" si="892"/>
        <v>-</v>
      </c>
      <c r="T725" s="302">
        <f t="shared" si="892"/>
        <v>0.50416335202959572</v>
      </c>
      <c r="U725" s="302" t="str">
        <f t="shared" si="892"/>
        <v>-</v>
      </c>
      <c r="V725" s="302">
        <f t="shared" si="892"/>
        <v>-0.31258901777163994</v>
      </c>
      <c r="W725" s="302" t="str">
        <f t="shared" si="892"/>
        <v>-</v>
      </c>
      <c r="X725" s="302" t="str">
        <f t="shared" si="892"/>
        <v>-</v>
      </c>
      <c r="Y725" s="302" t="str">
        <f t="shared" si="892"/>
        <v>-</v>
      </c>
      <c r="Z725" s="302" t="str">
        <f t="shared" si="892"/>
        <v>-</v>
      </c>
      <c r="AA725" s="302" t="str">
        <f t="shared" si="892"/>
        <v>-</v>
      </c>
      <c r="AB725" s="302" t="str">
        <f t="shared" si="892"/>
        <v>-</v>
      </c>
      <c r="AC725" s="302" t="str">
        <f t="shared" si="892"/>
        <v>-</v>
      </c>
      <c r="AD725" s="302">
        <f t="shared" si="892"/>
        <v>0.83801673570852997</v>
      </c>
      <c r="AE725" s="302" t="str">
        <f t="shared" si="892"/>
        <v>-</v>
      </c>
      <c r="AF725" s="302" t="str">
        <f t="shared" si="892"/>
        <v>-</v>
      </c>
      <c r="AG725" s="302" t="str">
        <f t="shared" si="892"/>
        <v>-</v>
      </c>
      <c r="AH725" s="302" t="str">
        <f t="shared" si="892"/>
        <v>-</v>
      </c>
      <c r="AI725" s="302" t="str">
        <f t="shared" si="892"/>
        <v>-</v>
      </c>
      <c r="AJ725" s="302">
        <f t="shared" si="892"/>
        <v>1.9375136070593422</v>
      </c>
      <c r="AK725" s="302" t="str">
        <f t="shared" si="892"/>
        <v>-</v>
      </c>
      <c r="AL725" s="302" t="str">
        <f t="shared" si="892"/>
        <v>-</v>
      </c>
      <c r="AM725" s="302" t="str">
        <f t="shared" si="892"/>
        <v>-</v>
      </c>
      <c r="AN725" s="302" t="str">
        <f t="shared" si="892"/>
        <v>-</v>
      </c>
      <c r="AO725" s="302">
        <f t="shared" si="892"/>
        <v>0.44371696267546362</v>
      </c>
      <c r="AP725" s="302" t="str">
        <f t="shared" si="892"/>
        <v>-</v>
      </c>
      <c r="AQ725" s="302" t="str">
        <f t="shared" si="892"/>
        <v>-</v>
      </c>
      <c r="AR725" s="302" t="str">
        <f t="shared" si="892"/>
        <v>-</v>
      </c>
      <c r="AS725" s="302">
        <f t="shared" si="892"/>
        <v>-0.42264952938647077</v>
      </c>
      <c r="AT725" s="302" t="str">
        <f t="shared" si="892"/>
        <v>-</v>
      </c>
      <c r="AU725" s="327"/>
    </row>
    <row r="726" spans="1:47" hidden="1">
      <c r="A726" s="325" t="str">
        <f t="shared" ref="A726" si="893">A72</f>
        <v>Gorje</v>
      </c>
      <c r="B726" s="326">
        <f t="shared" si="813"/>
        <v>207</v>
      </c>
      <c r="C726" s="302" t="str">
        <f t="shared" ref="C726:AT726" si="894">IFERROR(IF(C$19&lt;&gt;"Yes","-",IF(C$15&gt;1,LOG10(C72),LOG10(MAX(C$32:C$243)+1-C72))),"-")</f>
        <v>-</v>
      </c>
      <c r="D726" s="302" t="str">
        <f t="shared" si="894"/>
        <v>-</v>
      </c>
      <c r="E726" s="302" t="str">
        <f t="shared" si="894"/>
        <v>-</v>
      </c>
      <c r="F726" s="302" t="str">
        <f t="shared" si="894"/>
        <v>-</v>
      </c>
      <c r="G726" s="302" t="str">
        <f t="shared" si="894"/>
        <v>-</v>
      </c>
      <c r="H726" s="302">
        <f t="shared" si="894"/>
        <v>0.3010299956639812</v>
      </c>
      <c r="I726" s="302" t="str">
        <f t="shared" si="894"/>
        <v>-</v>
      </c>
      <c r="J726" s="302" t="str">
        <f t="shared" si="894"/>
        <v>-</v>
      </c>
      <c r="K726" s="302" t="str">
        <f t="shared" si="894"/>
        <v>-</v>
      </c>
      <c r="L726" s="302" t="str">
        <f t="shared" si="894"/>
        <v>-</v>
      </c>
      <c r="M726" s="302">
        <f t="shared" si="894"/>
        <v>1.3324384599156054</v>
      </c>
      <c r="N726" s="302">
        <f t="shared" si="894"/>
        <v>1.5820633629117087</v>
      </c>
      <c r="O726" s="302" t="str">
        <f t="shared" si="894"/>
        <v>-</v>
      </c>
      <c r="P726" s="302" t="str">
        <f t="shared" si="894"/>
        <v>-</v>
      </c>
      <c r="Q726" s="302" t="str">
        <f t="shared" si="894"/>
        <v>-</v>
      </c>
      <c r="R726" s="302" t="str">
        <f t="shared" si="894"/>
        <v>-</v>
      </c>
      <c r="S726" s="302" t="str">
        <f t="shared" si="894"/>
        <v>-</v>
      </c>
      <c r="T726" s="302">
        <f t="shared" si="894"/>
        <v>0.95720475427662877</v>
      </c>
      <c r="U726" s="302" t="str">
        <f t="shared" si="894"/>
        <v>-</v>
      </c>
      <c r="V726" s="302">
        <f t="shared" si="894"/>
        <v>-0.40246734778051058</v>
      </c>
      <c r="W726" s="302" t="str">
        <f t="shared" si="894"/>
        <v>-</v>
      </c>
      <c r="X726" s="302" t="str">
        <f t="shared" si="894"/>
        <v>-</v>
      </c>
      <c r="Y726" s="302" t="str">
        <f t="shared" si="894"/>
        <v>-</v>
      </c>
      <c r="Z726" s="302" t="str">
        <f t="shared" si="894"/>
        <v>-</v>
      </c>
      <c r="AA726" s="302" t="str">
        <f t="shared" si="894"/>
        <v>-</v>
      </c>
      <c r="AB726" s="302" t="str">
        <f t="shared" si="894"/>
        <v>-</v>
      </c>
      <c r="AC726" s="302" t="str">
        <f t="shared" si="894"/>
        <v>-</v>
      </c>
      <c r="AD726" s="302">
        <f t="shared" si="894"/>
        <v>0.8364519983149391</v>
      </c>
      <c r="AE726" s="302" t="str">
        <f t="shared" si="894"/>
        <v>-</v>
      </c>
      <c r="AF726" s="302" t="str">
        <f t="shared" si="894"/>
        <v>-</v>
      </c>
      <c r="AG726" s="302" t="str">
        <f t="shared" si="894"/>
        <v>-</v>
      </c>
      <c r="AH726" s="302" t="str">
        <f t="shared" si="894"/>
        <v>-</v>
      </c>
      <c r="AI726" s="302" t="str">
        <f t="shared" si="894"/>
        <v>-</v>
      </c>
      <c r="AJ726" s="302">
        <f t="shared" si="894"/>
        <v>2.0609275128404616</v>
      </c>
      <c r="AK726" s="302" t="str">
        <f t="shared" si="894"/>
        <v>-</v>
      </c>
      <c r="AL726" s="302" t="str">
        <f t="shared" si="894"/>
        <v>-</v>
      </c>
      <c r="AM726" s="302" t="str">
        <f t="shared" si="894"/>
        <v>-</v>
      </c>
      <c r="AN726" s="302" t="str">
        <f t="shared" si="894"/>
        <v>-</v>
      </c>
      <c r="AO726" s="302">
        <f t="shared" si="894"/>
        <v>0.32721324226603643</v>
      </c>
      <c r="AP726" s="302" t="str">
        <f t="shared" si="894"/>
        <v>-</v>
      </c>
      <c r="AQ726" s="302" t="str">
        <f t="shared" si="894"/>
        <v>-</v>
      </c>
      <c r="AR726" s="302" t="str">
        <f t="shared" si="894"/>
        <v>-</v>
      </c>
      <c r="AS726" s="302">
        <f t="shared" si="894"/>
        <v>0.46619804137793958</v>
      </c>
      <c r="AT726" s="302" t="str">
        <f t="shared" si="894"/>
        <v>-</v>
      </c>
      <c r="AU726" s="327"/>
    </row>
    <row r="727" spans="1:47" hidden="1">
      <c r="A727" s="325" t="str">
        <f t="shared" ref="A727" si="895">A73</f>
        <v>Gornja Radgona</v>
      </c>
      <c r="B727" s="326">
        <f t="shared" si="813"/>
        <v>29</v>
      </c>
      <c r="C727" s="302" t="str">
        <f t="shared" ref="C727:AT727" si="896">IFERROR(IF(C$19&lt;&gt;"Yes","-",IF(C$15&gt;1,LOG10(C73),LOG10(MAX(C$32:C$243)+1-C73))),"-")</f>
        <v>-</v>
      </c>
      <c r="D727" s="302" t="str">
        <f t="shared" si="896"/>
        <v>-</v>
      </c>
      <c r="E727" s="302" t="str">
        <f t="shared" si="896"/>
        <v>-</v>
      </c>
      <c r="F727" s="302" t="str">
        <f t="shared" si="896"/>
        <v>-</v>
      </c>
      <c r="G727" s="302" t="str">
        <f t="shared" si="896"/>
        <v>-</v>
      </c>
      <c r="H727" s="302">
        <f t="shared" si="896"/>
        <v>0.3010299956639812</v>
      </c>
      <c r="I727" s="302" t="str">
        <f t="shared" si="896"/>
        <v>-</v>
      </c>
      <c r="J727" s="302" t="str">
        <f t="shared" si="896"/>
        <v>-</v>
      </c>
      <c r="K727" s="302" t="str">
        <f t="shared" si="896"/>
        <v>-</v>
      </c>
      <c r="L727" s="302" t="str">
        <f t="shared" si="896"/>
        <v>-</v>
      </c>
      <c r="M727" s="302">
        <f t="shared" si="896"/>
        <v>1.7168377232995244</v>
      </c>
      <c r="N727" s="302">
        <f t="shared" si="896"/>
        <v>2.1892094895823062</v>
      </c>
      <c r="O727" s="302" t="str">
        <f t="shared" si="896"/>
        <v>-</v>
      </c>
      <c r="P727" s="302" t="str">
        <f t="shared" si="896"/>
        <v>-</v>
      </c>
      <c r="Q727" s="302" t="str">
        <f t="shared" si="896"/>
        <v>-</v>
      </c>
      <c r="R727" s="302" t="str">
        <f t="shared" si="896"/>
        <v>-</v>
      </c>
      <c r="S727" s="302" t="str">
        <f t="shared" si="896"/>
        <v>-</v>
      </c>
      <c r="T727" s="302">
        <f t="shared" si="896"/>
        <v>0.25804551465445497</v>
      </c>
      <c r="U727" s="302" t="str">
        <f t="shared" si="896"/>
        <v>-</v>
      </c>
      <c r="V727" s="302">
        <f t="shared" si="896"/>
        <v>-6.888865377887908E-2</v>
      </c>
      <c r="W727" s="302" t="str">
        <f t="shared" si="896"/>
        <v>-</v>
      </c>
      <c r="X727" s="302" t="str">
        <f t="shared" si="896"/>
        <v>-</v>
      </c>
      <c r="Y727" s="302" t="str">
        <f t="shared" si="896"/>
        <v>-</v>
      </c>
      <c r="Z727" s="302" t="str">
        <f t="shared" si="896"/>
        <v>-</v>
      </c>
      <c r="AA727" s="302" t="str">
        <f t="shared" si="896"/>
        <v>-</v>
      </c>
      <c r="AB727" s="302" t="str">
        <f t="shared" si="896"/>
        <v>-</v>
      </c>
      <c r="AC727" s="302" t="str">
        <f t="shared" si="896"/>
        <v>-</v>
      </c>
      <c r="AD727" s="302">
        <f t="shared" si="896"/>
        <v>1.0616529329294324</v>
      </c>
      <c r="AE727" s="302" t="str">
        <f t="shared" si="896"/>
        <v>-</v>
      </c>
      <c r="AF727" s="302" t="str">
        <f t="shared" si="896"/>
        <v>-</v>
      </c>
      <c r="AG727" s="302" t="str">
        <f t="shared" si="896"/>
        <v>-</v>
      </c>
      <c r="AH727" s="302" t="str">
        <f t="shared" si="896"/>
        <v>-</v>
      </c>
      <c r="AI727" s="302" t="str">
        <f t="shared" si="896"/>
        <v>-</v>
      </c>
      <c r="AJ727" s="302">
        <f t="shared" si="896"/>
        <v>1.9676728356708819</v>
      </c>
      <c r="AK727" s="302" t="str">
        <f t="shared" si="896"/>
        <v>-</v>
      </c>
      <c r="AL727" s="302" t="str">
        <f t="shared" si="896"/>
        <v>-</v>
      </c>
      <c r="AM727" s="302" t="str">
        <f t="shared" si="896"/>
        <v>-</v>
      </c>
      <c r="AN727" s="302" t="str">
        <f t="shared" si="896"/>
        <v>-</v>
      </c>
      <c r="AO727" s="302">
        <f t="shared" si="896"/>
        <v>0.31951798866635717</v>
      </c>
      <c r="AP727" s="302" t="str">
        <f t="shared" si="896"/>
        <v>-</v>
      </c>
      <c r="AQ727" s="302" t="str">
        <f t="shared" si="896"/>
        <v>-</v>
      </c>
      <c r="AR727" s="302" t="str">
        <f t="shared" si="896"/>
        <v>-</v>
      </c>
      <c r="AS727" s="302">
        <f t="shared" si="896"/>
        <v>1.057700776177152</v>
      </c>
      <c r="AT727" s="302" t="str">
        <f t="shared" si="896"/>
        <v>-</v>
      </c>
      <c r="AU727" s="327"/>
    </row>
    <row r="728" spans="1:47" hidden="1">
      <c r="A728" s="325" t="str">
        <f t="shared" ref="A728" si="897">A74</f>
        <v>Gornji Grad</v>
      </c>
      <c r="B728" s="326">
        <f t="shared" si="813"/>
        <v>30</v>
      </c>
      <c r="C728" s="302" t="str">
        <f t="shared" ref="C728:AT728" si="898">IFERROR(IF(C$19&lt;&gt;"Yes","-",IF(C$15&gt;1,LOG10(C74),LOG10(MAX(C$32:C$243)+1-C74))),"-")</f>
        <v>-</v>
      </c>
      <c r="D728" s="302" t="str">
        <f t="shared" si="898"/>
        <v>-</v>
      </c>
      <c r="E728" s="302" t="str">
        <f t="shared" si="898"/>
        <v>-</v>
      </c>
      <c r="F728" s="302" t="str">
        <f t="shared" si="898"/>
        <v>-</v>
      </c>
      <c r="G728" s="302" t="str">
        <f t="shared" si="898"/>
        <v>-</v>
      </c>
      <c r="H728" s="302">
        <f t="shared" si="898"/>
        <v>0.3010299956639812</v>
      </c>
      <c r="I728" s="302" t="str">
        <f t="shared" si="898"/>
        <v>-</v>
      </c>
      <c r="J728" s="302" t="str">
        <f t="shared" si="898"/>
        <v>-</v>
      </c>
      <c r="K728" s="302" t="str">
        <f t="shared" si="898"/>
        <v>-</v>
      </c>
      <c r="L728" s="302" t="str">
        <f t="shared" si="898"/>
        <v>-</v>
      </c>
      <c r="M728" s="302">
        <f t="shared" si="898"/>
        <v>1.436162647040756</v>
      </c>
      <c r="N728" s="302">
        <f t="shared" si="898"/>
        <v>1.6434526764861874</v>
      </c>
      <c r="O728" s="302" t="str">
        <f t="shared" si="898"/>
        <v>-</v>
      </c>
      <c r="P728" s="302" t="str">
        <f t="shared" si="898"/>
        <v>-</v>
      </c>
      <c r="Q728" s="302" t="str">
        <f t="shared" si="898"/>
        <v>-</v>
      </c>
      <c r="R728" s="302" t="str">
        <f t="shared" si="898"/>
        <v>-</v>
      </c>
      <c r="S728" s="302" t="str">
        <f t="shared" si="898"/>
        <v>-</v>
      </c>
      <c r="T728" s="302">
        <f t="shared" si="898"/>
        <v>0.54791270771999889</v>
      </c>
      <c r="U728" s="302" t="str">
        <f t="shared" si="898"/>
        <v>-</v>
      </c>
      <c r="V728" s="302">
        <f t="shared" si="898"/>
        <v>-0.40658820517603572</v>
      </c>
      <c r="W728" s="302" t="str">
        <f t="shared" si="898"/>
        <v>-</v>
      </c>
      <c r="X728" s="302" t="str">
        <f t="shared" si="898"/>
        <v>-</v>
      </c>
      <c r="Y728" s="302" t="str">
        <f t="shared" si="898"/>
        <v>-</v>
      </c>
      <c r="Z728" s="302" t="str">
        <f t="shared" si="898"/>
        <v>-</v>
      </c>
      <c r="AA728" s="302" t="str">
        <f t="shared" si="898"/>
        <v>-</v>
      </c>
      <c r="AB728" s="302" t="str">
        <f t="shared" si="898"/>
        <v>-</v>
      </c>
      <c r="AC728" s="302" t="str">
        <f t="shared" si="898"/>
        <v>-</v>
      </c>
      <c r="AD728" s="302">
        <f t="shared" si="898"/>
        <v>0.76194088995340292</v>
      </c>
      <c r="AE728" s="302" t="str">
        <f t="shared" si="898"/>
        <v>-</v>
      </c>
      <c r="AF728" s="302" t="str">
        <f t="shared" si="898"/>
        <v>-</v>
      </c>
      <c r="AG728" s="302" t="str">
        <f t="shared" si="898"/>
        <v>-</v>
      </c>
      <c r="AH728" s="302" t="str">
        <f t="shared" si="898"/>
        <v>-</v>
      </c>
      <c r="AI728" s="302" t="str">
        <f t="shared" si="898"/>
        <v>-</v>
      </c>
      <c r="AJ728" s="302">
        <f t="shared" si="898"/>
        <v>1.9818556619907777</v>
      </c>
      <c r="AK728" s="302" t="str">
        <f t="shared" si="898"/>
        <v>-</v>
      </c>
      <c r="AL728" s="302" t="str">
        <f t="shared" si="898"/>
        <v>-</v>
      </c>
      <c r="AM728" s="302" t="str">
        <f t="shared" si="898"/>
        <v>-</v>
      </c>
      <c r="AN728" s="302" t="str">
        <f t="shared" si="898"/>
        <v>-</v>
      </c>
      <c r="AO728" s="302">
        <f t="shared" si="898"/>
        <v>0.42442125335254272</v>
      </c>
      <c r="AP728" s="302" t="str">
        <f t="shared" si="898"/>
        <v>-</v>
      </c>
      <c r="AQ728" s="302" t="str">
        <f t="shared" si="898"/>
        <v>-</v>
      </c>
      <c r="AR728" s="302" t="str">
        <f t="shared" si="898"/>
        <v>-</v>
      </c>
      <c r="AS728" s="302">
        <f t="shared" si="898"/>
        <v>0.55849281644382387</v>
      </c>
      <c r="AT728" s="302" t="str">
        <f t="shared" si="898"/>
        <v>-</v>
      </c>
      <c r="AU728" s="327"/>
    </row>
    <row r="729" spans="1:47" hidden="1">
      <c r="A729" s="325" t="str">
        <f t="shared" ref="A729" si="899">A75</f>
        <v>Gornji Petrovci</v>
      </c>
      <c r="B729" s="326">
        <f t="shared" si="813"/>
        <v>31</v>
      </c>
      <c r="C729" s="302" t="str">
        <f t="shared" ref="C729:AT729" si="900">IFERROR(IF(C$19&lt;&gt;"Yes","-",IF(C$15&gt;1,LOG10(C75),LOG10(MAX(C$32:C$243)+1-C75))),"-")</f>
        <v>-</v>
      </c>
      <c r="D729" s="302" t="str">
        <f t="shared" si="900"/>
        <v>-</v>
      </c>
      <c r="E729" s="302" t="str">
        <f t="shared" si="900"/>
        <v>-</v>
      </c>
      <c r="F729" s="302" t="str">
        <f t="shared" si="900"/>
        <v>-</v>
      </c>
      <c r="G729" s="302" t="str">
        <f t="shared" si="900"/>
        <v>-</v>
      </c>
      <c r="H729" s="302">
        <f t="shared" si="900"/>
        <v>0.3010299956639812</v>
      </c>
      <c r="I729" s="302" t="str">
        <f t="shared" si="900"/>
        <v>-</v>
      </c>
      <c r="J729" s="302" t="str">
        <f t="shared" si="900"/>
        <v>-</v>
      </c>
      <c r="K729" s="302" t="str">
        <f t="shared" si="900"/>
        <v>-</v>
      </c>
      <c r="L729" s="302" t="str">
        <f t="shared" si="900"/>
        <v>-</v>
      </c>
      <c r="M729" s="302">
        <f t="shared" si="900"/>
        <v>1.2741578492636798</v>
      </c>
      <c r="N729" s="302">
        <f t="shared" si="900"/>
        <v>1.6937269489236468</v>
      </c>
      <c r="O729" s="302" t="str">
        <f t="shared" si="900"/>
        <v>-</v>
      </c>
      <c r="P729" s="302" t="str">
        <f t="shared" si="900"/>
        <v>-</v>
      </c>
      <c r="Q729" s="302" t="str">
        <f t="shared" si="900"/>
        <v>-</v>
      </c>
      <c r="R729" s="302" t="str">
        <f t="shared" si="900"/>
        <v>-</v>
      </c>
      <c r="S729" s="302" t="str">
        <f t="shared" si="900"/>
        <v>-</v>
      </c>
      <c r="T729" s="302">
        <f t="shared" si="900"/>
        <v>0.61392933084322721</v>
      </c>
      <c r="U729" s="302" t="str">
        <f t="shared" si="900"/>
        <v>-</v>
      </c>
      <c r="V729" s="302">
        <f t="shared" si="900"/>
        <v>0.37243348002758564</v>
      </c>
      <c r="W729" s="302" t="str">
        <f t="shared" si="900"/>
        <v>-</v>
      </c>
      <c r="X729" s="302" t="str">
        <f t="shared" si="900"/>
        <v>-</v>
      </c>
      <c r="Y729" s="302" t="str">
        <f t="shared" si="900"/>
        <v>-</v>
      </c>
      <c r="Z729" s="302" t="str">
        <f t="shared" si="900"/>
        <v>-</v>
      </c>
      <c r="AA729" s="302" t="str">
        <f t="shared" si="900"/>
        <v>-</v>
      </c>
      <c r="AB729" s="302" t="str">
        <f t="shared" si="900"/>
        <v>-</v>
      </c>
      <c r="AC729" s="302" t="str">
        <f t="shared" si="900"/>
        <v>-</v>
      </c>
      <c r="AD729" s="302">
        <f t="shared" si="900"/>
        <v>1.0599264467548866</v>
      </c>
      <c r="AE729" s="302" t="str">
        <f t="shared" si="900"/>
        <v>-</v>
      </c>
      <c r="AF729" s="302" t="str">
        <f t="shared" si="900"/>
        <v>-</v>
      </c>
      <c r="AG729" s="302" t="str">
        <f t="shared" si="900"/>
        <v>-</v>
      </c>
      <c r="AH729" s="302" t="str">
        <f t="shared" si="900"/>
        <v>-</v>
      </c>
      <c r="AI729" s="302" t="str">
        <f t="shared" si="900"/>
        <v>-</v>
      </c>
      <c r="AJ729" s="302">
        <f t="shared" si="900"/>
        <v>1.9014356677855815</v>
      </c>
      <c r="AK729" s="302" t="str">
        <f t="shared" si="900"/>
        <v>-</v>
      </c>
      <c r="AL729" s="302" t="str">
        <f t="shared" si="900"/>
        <v>-</v>
      </c>
      <c r="AM729" s="302" t="str">
        <f t="shared" si="900"/>
        <v>-</v>
      </c>
      <c r="AN729" s="302" t="str">
        <f t="shared" si="900"/>
        <v>-</v>
      </c>
      <c r="AO729" s="302">
        <f t="shared" si="900"/>
        <v>0.31951798866635717</v>
      </c>
      <c r="AP729" s="302" t="str">
        <f t="shared" si="900"/>
        <v>-</v>
      </c>
      <c r="AQ729" s="302" t="str">
        <f t="shared" si="900"/>
        <v>-</v>
      </c>
      <c r="AR729" s="302" t="str">
        <f t="shared" si="900"/>
        <v>-</v>
      </c>
      <c r="AS729" s="302">
        <f t="shared" si="900"/>
        <v>1.1002756740729387</v>
      </c>
      <c r="AT729" s="302" t="str">
        <f t="shared" si="900"/>
        <v>-</v>
      </c>
      <c r="AU729" s="327"/>
    </row>
    <row r="730" spans="1:47" hidden="1">
      <c r="A730" s="325" t="str">
        <f t="shared" ref="A730" si="901">A76</f>
        <v>Grad</v>
      </c>
      <c r="B730" s="326">
        <f t="shared" si="813"/>
        <v>158</v>
      </c>
      <c r="C730" s="302" t="str">
        <f t="shared" ref="C730:AT730" si="902">IFERROR(IF(C$19&lt;&gt;"Yes","-",IF(C$15&gt;1,LOG10(C76),LOG10(MAX(C$32:C$243)+1-C76))),"-")</f>
        <v>-</v>
      </c>
      <c r="D730" s="302" t="str">
        <f t="shared" si="902"/>
        <v>-</v>
      </c>
      <c r="E730" s="302" t="str">
        <f t="shared" si="902"/>
        <v>-</v>
      </c>
      <c r="F730" s="302" t="str">
        <f t="shared" si="902"/>
        <v>-</v>
      </c>
      <c r="G730" s="302" t="str">
        <f t="shared" si="902"/>
        <v>-</v>
      </c>
      <c r="H730" s="302">
        <f t="shared" si="902"/>
        <v>0.3010299956639812</v>
      </c>
      <c r="I730" s="302" t="str">
        <f t="shared" si="902"/>
        <v>-</v>
      </c>
      <c r="J730" s="302" t="str">
        <f t="shared" si="902"/>
        <v>-</v>
      </c>
      <c r="K730" s="302" t="str">
        <f t="shared" si="902"/>
        <v>-</v>
      </c>
      <c r="L730" s="302" t="str">
        <f t="shared" si="902"/>
        <v>-</v>
      </c>
      <c r="M730" s="302">
        <f t="shared" si="902"/>
        <v>1.2624510897304295</v>
      </c>
      <c r="N730" s="302">
        <f t="shared" si="902"/>
        <v>1.541579243946581</v>
      </c>
      <c r="O730" s="302" t="str">
        <f t="shared" si="902"/>
        <v>-</v>
      </c>
      <c r="P730" s="302" t="str">
        <f t="shared" si="902"/>
        <v>-</v>
      </c>
      <c r="Q730" s="302" t="str">
        <f t="shared" si="902"/>
        <v>-</v>
      </c>
      <c r="R730" s="302" t="str">
        <f t="shared" si="902"/>
        <v>-</v>
      </c>
      <c r="S730" s="302" t="str">
        <f t="shared" si="902"/>
        <v>-</v>
      </c>
      <c r="T730" s="302">
        <f t="shared" si="902"/>
        <v>0.61392933084322721</v>
      </c>
      <c r="U730" s="302" t="str">
        <f t="shared" si="902"/>
        <v>-</v>
      </c>
      <c r="V730" s="302">
        <f t="shared" si="902"/>
        <v>0.25142829671336747</v>
      </c>
      <c r="W730" s="302" t="str">
        <f t="shared" si="902"/>
        <v>-</v>
      </c>
      <c r="X730" s="302" t="str">
        <f t="shared" si="902"/>
        <v>-</v>
      </c>
      <c r="Y730" s="302" t="str">
        <f t="shared" si="902"/>
        <v>-</v>
      </c>
      <c r="Z730" s="302" t="str">
        <f t="shared" si="902"/>
        <v>-</v>
      </c>
      <c r="AA730" s="302" t="str">
        <f t="shared" si="902"/>
        <v>-</v>
      </c>
      <c r="AB730" s="302" t="str">
        <f t="shared" si="902"/>
        <v>-</v>
      </c>
      <c r="AC730" s="302" t="str">
        <f t="shared" si="902"/>
        <v>-</v>
      </c>
      <c r="AD730" s="302">
        <f t="shared" si="902"/>
        <v>1.1141375602271097</v>
      </c>
      <c r="AE730" s="302" t="str">
        <f t="shared" si="902"/>
        <v>-</v>
      </c>
      <c r="AF730" s="302" t="str">
        <f t="shared" si="902"/>
        <v>-</v>
      </c>
      <c r="AG730" s="302" t="str">
        <f t="shared" si="902"/>
        <v>-</v>
      </c>
      <c r="AH730" s="302" t="str">
        <f t="shared" si="902"/>
        <v>-</v>
      </c>
      <c r="AI730" s="302" t="str">
        <f t="shared" si="902"/>
        <v>-</v>
      </c>
      <c r="AJ730" s="302">
        <f t="shared" si="902"/>
        <v>1.9282157630147416</v>
      </c>
      <c r="AK730" s="302" t="str">
        <f t="shared" si="902"/>
        <v>-</v>
      </c>
      <c r="AL730" s="302" t="str">
        <f t="shared" si="902"/>
        <v>-</v>
      </c>
      <c r="AM730" s="302" t="str">
        <f t="shared" si="902"/>
        <v>-</v>
      </c>
      <c r="AN730" s="302" t="str">
        <f t="shared" si="902"/>
        <v>-</v>
      </c>
      <c r="AO730" s="302">
        <f t="shared" si="902"/>
        <v>0.31951798866635717</v>
      </c>
      <c r="AP730" s="302" t="str">
        <f t="shared" si="902"/>
        <v>-</v>
      </c>
      <c r="AQ730" s="302" t="str">
        <f t="shared" si="902"/>
        <v>-</v>
      </c>
      <c r="AR730" s="302" t="str">
        <f t="shared" si="902"/>
        <v>-</v>
      </c>
      <c r="AS730" s="302">
        <f t="shared" si="902"/>
        <v>1.246129956529181</v>
      </c>
      <c r="AT730" s="302" t="str">
        <f t="shared" si="902"/>
        <v>-</v>
      </c>
      <c r="AU730" s="327"/>
    </row>
    <row r="731" spans="1:47" hidden="1">
      <c r="A731" s="325" t="str">
        <f t="shared" ref="A731" si="903">A77</f>
        <v>Grosuplje</v>
      </c>
      <c r="B731" s="326">
        <f t="shared" si="813"/>
        <v>32</v>
      </c>
      <c r="C731" s="302" t="str">
        <f t="shared" ref="C731:AT731" si="904">IFERROR(IF(C$19&lt;&gt;"Yes","-",IF(C$15&gt;1,LOG10(C77),LOG10(MAX(C$32:C$243)+1-C77))),"-")</f>
        <v>-</v>
      </c>
      <c r="D731" s="302" t="str">
        <f t="shared" si="904"/>
        <v>-</v>
      </c>
      <c r="E731" s="302" t="str">
        <f t="shared" si="904"/>
        <v>-</v>
      </c>
      <c r="F731" s="302" t="str">
        <f t="shared" si="904"/>
        <v>-</v>
      </c>
      <c r="G731" s="302" t="str">
        <f t="shared" si="904"/>
        <v>-</v>
      </c>
      <c r="H731" s="302">
        <f t="shared" si="904"/>
        <v>0.47712125471966244</v>
      </c>
      <c r="I731" s="302" t="str">
        <f t="shared" si="904"/>
        <v>-</v>
      </c>
      <c r="J731" s="302" t="str">
        <f t="shared" si="904"/>
        <v>-</v>
      </c>
      <c r="K731" s="302" t="str">
        <f t="shared" si="904"/>
        <v>-</v>
      </c>
      <c r="L731" s="302" t="str">
        <f t="shared" si="904"/>
        <v>-</v>
      </c>
      <c r="M731" s="302">
        <f t="shared" si="904"/>
        <v>1.5314789170422551</v>
      </c>
      <c r="N731" s="302">
        <f t="shared" si="904"/>
        <v>1.8876173003357362</v>
      </c>
      <c r="O731" s="302" t="str">
        <f t="shared" si="904"/>
        <v>-</v>
      </c>
      <c r="P731" s="302" t="str">
        <f t="shared" si="904"/>
        <v>-</v>
      </c>
      <c r="Q731" s="302" t="str">
        <f t="shared" si="904"/>
        <v>-</v>
      </c>
      <c r="R731" s="302" t="str">
        <f t="shared" si="904"/>
        <v>-</v>
      </c>
      <c r="S731" s="302" t="str">
        <f t="shared" si="904"/>
        <v>-</v>
      </c>
      <c r="T731" s="302">
        <f t="shared" si="904"/>
        <v>0.76006678635160985</v>
      </c>
      <c r="U731" s="302" t="str">
        <f t="shared" si="904"/>
        <v>-</v>
      </c>
      <c r="V731" s="302">
        <f t="shared" si="904"/>
        <v>3.6217760026863506E-2</v>
      </c>
      <c r="W731" s="302" t="str">
        <f t="shared" si="904"/>
        <v>-</v>
      </c>
      <c r="X731" s="302" t="str">
        <f t="shared" si="904"/>
        <v>-</v>
      </c>
      <c r="Y731" s="302" t="str">
        <f t="shared" si="904"/>
        <v>-</v>
      </c>
      <c r="Z731" s="302" t="str">
        <f t="shared" si="904"/>
        <v>-</v>
      </c>
      <c r="AA731" s="302" t="str">
        <f t="shared" si="904"/>
        <v>-</v>
      </c>
      <c r="AB731" s="302" t="str">
        <f t="shared" si="904"/>
        <v>-</v>
      </c>
      <c r="AC731" s="302" t="str">
        <f t="shared" si="904"/>
        <v>-</v>
      </c>
      <c r="AD731" s="302">
        <f t="shared" si="904"/>
        <v>0.83977151240087722</v>
      </c>
      <c r="AE731" s="302" t="str">
        <f t="shared" si="904"/>
        <v>-</v>
      </c>
      <c r="AF731" s="302" t="str">
        <f t="shared" si="904"/>
        <v>-</v>
      </c>
      <c r="AG731" s="302" t="str">
        <f t="shared" si="904"/>
        <v>-</v>
      </c>
      <c r="AH731" s="302" t="str">
        <f t="shared" si="904"/>
        <v>-</v>
      </c>
      <c r="AI731" s="302" t="str">
        <f t="shared" si="904"/>
        <v>-</v>
      </c>
      <c r="AJ731" s="302">
        <f t="shared" si="904"/>
        <v>2.0431481618706475</v>
      </c>
      <c r="AK731" s="302" t="str">
        <f t="shared" si="904"/>
        <v>-</v>
      </c>
      <c r="AL731" s="302" t="str">
        <f t="shared" si="904"/>
        <v>-</v>
      </c>
      <c r="AM731" s="302" t="str">
        <f t="shared" si="904"/>
        <v>-</v>
      </c>
      <c r="AN731" s="302" t="str">
        <f t="shared" si="904"/>
        <v>-</v>
      </c>
      <c r="AO731" s="302">
        <f t="shared" si="904"/>
        <v>1.1632368395806769</v>
      </c>
      <c r="AP731" s="302" t="str">
        <f t="shared" si="904"/>
        <v>-</v>
      </c>
      <c r="AQ731" s="302" t="str">
        <f t="shared" si="904"/>
        <v>-</v>
      </c>
      <c r="AR731" s="302" t="str">
        <f t="shared" si="904"/>
        <v>-</v>
      </c>
      <c r="AS731" s="302">
        <f t="shared" si="904"/>
        <v>0.27148388533469098</v>
      </c>
      <c r="AT731" s="302" t="str">
        <f t="shared" si="904"/>
        <v>-</v>
      </c>
      <c r="AU731" s="327"/>
    </row>
    <row r="732" spans="1:47" hidden="1">
      <c r="A732" s="325" t="str">
        <f t="shared" ref="A732" si="905">A78</f>
        <v>Hajdina</v>
      </c>
      <c r="B732" s="326">
        <f t="shared" si="813"/>
        <v>159</v>
      </c>
      <c r="C732" s="302" t="str">
        <f t="shared" ref="C732:AT732" si="906">IFERROR(IF(C$19&lt;&gt;"Yes","-",IF(C$15&gt;1,LOG10(C78),LOG10(MAX(C$32:C$243)+1-C78))),"-")</f>
        <v>-</v>
      </c>
      <c r="D732" s="302" t="str">
        <f t="shared" si="906"/>
        <v>-</v>
      </c>
      <c r="E732" s="302" t="str">
        <f t="shared" si="906"/>
        <v>-</v>
      </c>
      <c r="F732" s="302" t="str">
        <f t="shared" si="906"/>
        <v>-</v>
      </c>
      <c r="G732" s="302" t="str">
        <f t="shared" si="906"/>
        <v>-</v>
      </c>
      <c r="H732" s="302">
        <f t="shared" si="906"/>
        <v>0.3010299956639812</v>
      </c>
      <c r="I732" s="302" t="str">
        <f t="shared" si="906"/>
        <v>-</v>
      </c>
      <c r="J732" s="302" t="str">
        <f t="shared" si="906"/>
        <v>-</v>
      </c>
      <c r="K732" s="302" t="str">
        <f t="shared" si="906"/>
        <v>-</v>
      </c>
      <c r="L732" s="302" t="str">
        <f t="shared" si="906"/>
        <v>-</v>
      </c>
      <c r="M732" s="302">
        <f t="shared" si="906"/>
        <v>1.1553360374650619</v>
      </c>
      <c r="N732" s="302">
        <f t="shared" si="906"/>
        <v>1.7101173651118162</v>
      </c>
      <c r="O732" s="302" t="str">
        <f t="shared" si="906"/>
        <v>-</v>
      </c>
      <c r="P732" s="302" t="str">
        <f t="shared" si="906"/>
        <v>-</v>
      </c>
      <c r="Q732" s="302" t="str">
        <f t="shared" si="906"/>
        <v>-</v>
      </c>
      <c r="R732" s="302" t="str">
        <f t="shared" si="906"/>
        <v>-</v>
      </c>
      <c r="S732" s="302" t="str">
        <f t="shared" si="906"/>
        <v>-</v>
      </c>
      <c r="T732" s="302">
        <f t="shared" si="906"/>
        <v>0.50416335202959572</v>
      </c>
      <c r="U732" s="302" t="str">
        <f t="shared" si="906"/>
        <v>-</v>
      </c>
      <c r="V732" s="302">
        <f t="shared" si="906"/>
        <v>-0.18032843530775772</v>
      </c>
      <c r="W732" s="302" t="str">
        <f t="shared" si="906"/>
        <v>-</v>
      </c>
      <c r="X732" s="302" t="str">
        <f t="shared" si="906"/>
        <v>-</v>
      </c>
      <c r="Y732" s="302" t="str">
        <f t="shared" si="906"/>
        <v>-</v>
      </c>
      <c r="Z732" s="302" t="str">
        <f t="shared" si="906"/>
        <v>-</v>
      </c>
      <c r="AA732" s="302" t="str">
        <f t="shared" si="906"/>
        <v>-</v>
      </c>
      <c r="AB732" s="302" t="str">
        <f t="shared" si="906"/>
        <v>-</v>
      </c>
      <c r="AC732" s="302" t="str">
        <f t="shared" si="906"/>
        <v>-</v>
      </c>
      <c r="AD732" s="302">
        <f t="shared" si="906"/>
        <v>0.85870809254809199</v>
      </c>
      <c r="AE732" s="302" t="str">
        <f t="shared" si="906"/>
        <v>-</v>
      </c>
      <c r="AF732" s="302" t="str">
        <f t="shared" si="906"/>
        <v>-</v>
      </c>
      <c r="AG732" s="302" t="str">
        <f t="shared" si="906"/>
        <v>-</v>
      </c>
      <c r="AH732" s="302" t="str">
        <f t="shared" si="906"/>
        <v>-</v>
      </c>
      <c r="AI732" s="302" t="str">
        <f t="shared" si="906"/>
        <v>-</v>
      </c>
      <c r="AJ732" s="302">
        <f t="shared" si="906"/>
        <v>1.95551214772574</v>
      </c>
      <c r="AK732" s="302" t="str">
        <f t="shared" si="906"/>
        <v>-</v>
      </c>
      <c r="AL732" s="302" t="str">
        <f t="shared" si="906"/>
        <v>-</v>
      </c>
      <c r="AM732" s="302" t="str">
        <f t="shared" si="906"/>
        <v>-</v>
      </c>
      <c r="AN732" s="302" t="str">
        <f t="shared" si="906"/>
        <v>-</v>
      </c>
      <c r="AO732" s="302">
        <f t="shared" si="906"/>
        <v>0.44371696267546362</v>
      </c>
      <c r="AP732" s="302" t="str">
        <f t="shared" si="906"/>
        <v>-</v>
      </c>
      <c r="AQ732" s="302" t="str">
        <f t="shared" si="906"/>
        <v>-</v>
      </c>
      <c r="AR732" s="302" t="str">
        <f t="shared" si="906"/>
        <v>-</v>
      </c>
      <c r="AS732" s="302">
        <f t="shared" si="906"/>
        <v>0.15250695365601741</v>
      </c>
      <c r="AT732" s="302" t="str">
        <f t="shared" si="906"/>
        <v>-</v>
      </c>
      <c r="AU732" s="327"/>
    </row>
    <row r="733" spans="1:47" hidden="1">
      <c r="A733" s="325" t="str">
        <f t="shared" ref="A733" si="907">A79</f>
        <v>Hoče - Slivnica</v>
      </c>
      <c r="B733" s="326">
        <f t="shared" si="813"/>
        <v>160</v>
      </c>
      <c r="C733" s="302" t="str">
        <f t="shared" ref="C733:AT733" si="908">IFERROR(IF(C$19&lt;&gt;"Yes","-",IF(C$15&gt;1,LOG10(C79),LOG10(MAX(C$32:C$243)+1-C79))),"-")</f>
        <v>-</v>
      </c>
      <c r="D733" s="302" t="str">
        <f t="shared" si="908"/>
        <v>-</v>
      </c>
      <c r="E733" s="302" t="str">
        <f t="shared" si="908"/>
        <v>-</v>
      </c>
      <c r="F733" s="302" t="str">
        <f t="shared" si="908"/>
        <v>-</v>
      </c>
      <c r="G733" s="302" t="str">
        <f t="shared" si="908"/>
        <v>-</v>
      </c>
      <c r="H733" s="302">
        <f t="shared" si="908"/>
        <v>0.6020599913279624</v>
      </c>
      <c r="I733" s="302" t="str">
        <f t="shared" si="908"/>
        <v>-</v>
      </c>
      <c r="J733" s="302" t="str">
        <f t="shared" si="908"/>
        <v>-</v>
      </c>
      <c r="K733" s="302" t="str">
        <f t="shared" si="908"/>
        <v>-</v>
      </c>
      <c r="L733" s="302" t="str">
        <f t="shared" si="908"/>
        <v>-</v>
      </c>
      <c r="M733" s="302">
        <f t="shared" si="908"/>
        <v>1.3324384599156054</v>
      </c>
      <c r="N733" s="302">
        <f t="shared" si="908"/>
        <v>1.9867717342662448</v>
      </c>
      <c r="O733" s="302" t="str">
        <f t="shared" si="908"/>
        <v>-</v>
      </c>
      <c r="P733" s="302" t="str">
        <f t="shared" si="908"/>
        <v>-</v>
      </c>
      <c r="Q733" s="302" t="str">
        <f t="shared" si="908"/>
        <v>-</v>
      </c>
      <c r="R733" s="302" t="str">
        <f t="shared" si="908"/>
        <v>-</v>
      </c>
      <c r="S733" s="302" t="str">
        <f t="shared" si="908"/>
        <v>-</v>
      </c>
      <c r="T733" s="302">
        <f t="shared" si="908"/>
        <v>0.49521300538528024</v>
      </c>
      <c r="U733" s="302" t="str">
        <f t="shared" si="908"/>
        <v>-</v>
      </c>
      <c r="V733" s="302">
        <f t="shared" si="908"/>
        <v>-4.670589634856951E-2</v>
      </c>
      <c r="W733" s="302" t="str">
        <f t="shared" si="908"/>
        <v>-</v>
      </c>
      <c r="X733" s="302" t="str">
        <f t="shared" si="908"/>
        <v>-</v>
      </c>
      <c r="Y733" s="302" t="str">
        <f t="shared" si="908"/>
        <v>-</v>
      </c>
      <c r="Z733" s="302" t="str">
        <f t="shared" si="908"/>
        <v>-</v>
      </c>
      <c r="AA733" s="302" t="str">
        <f t="shared" si="908"/>
        <v>-</v>
      </c>
      <c r="AB733" s="302" t="str">
        <f t="shared" si="908"/>
        <v>-</v>
      </c>
      <c r="AC733" s="302" t="str">
        <f t="shared" si="908"/>
        <v>-</v>
      </c>
      <c r="AD733" s="302">
        <f t="shared" si="908"/>
        <v>0.99972156473572615</v>
      </c>
      <c r="AE733" s="302" t="str">
        <f t="shared" si="908"/>
        <v>-</v>
      </c>
      <c r="AF733" s="302" t="str">
        <f t="shared" si="908"/>
        <v>-</v>
      </c>
      <c r="AG733" s="302" t="str">
        <f t="shared" si="908"/>
        <v>-</v>
      </c>
      <c r="AH733" s="302" t="str">
        <f t="shared" si="908"/>
        <v>-</v>
      </c>
      <c r="AI733" s="302" t="str">
        <f t="shared" si="908"/>
        <v>-</v>
      </c>
      <c r="AJ733" s="302">
        <f t="shared" si="908"/>
        <v>2.2042547548091607</v>
      </c>
      <c r="AK733" s="302" t="str">
        <f t="shared" si="908"/>
        <v>-</v>
      </c>
      <c r="AL733" s="302" t="str">
        <f t="shared" si="908"/>
        <v>-</v>
      </c>
      <c r="AM733" s="302" t="str">
        <f t="shared" si="908"/>
        <v>-</v>
      </c>
      <c r="AN733" s="302" t="str">
        <f t="shared" si="908"/>
        <v>-</v>
      </c>
      <c r="AO733" s="302">
        <f t="shared" si="908"/>
        <v>0.44371696267546362</v>
      </c>
      <c r="AP733" s="302" t="str">
        <f t="shared" si="908"/>
        <v>-</v>
      </c>
      <c r="AQ733" s="302" t="str">
        <f t="shared" si="908"/>
        <v>-</v>
      </c>
      <c r="AR733" s="302" t="str">
        <f t="shared" si="908"/>
        <v>-</v>
      </c>
      <c r="AS733" s="302">
        <f t="shared" si="908"/>
        <v>0.86982792710106427</v>
      </c>
      <c r="AT733" s="302" t="str">
        <f t="shared" si="908"/>
        <v>-</v>
      </c>
      <c r="AU733" s="327"/>
    </row>
    <row r="734" spans="1:47" hidden="1">
      <c r="A734" s="325" t="str">
        <f t="shared" ref="A734" si="909">A80</f>
        <v>Hodoš/Hodos</v>
      </c>
      <c r="B734" s="326">
        <f t="shared" si="813"/>
        <v>161</v>
      </c>
      <c r="C734" s="302" t="str">
        <f t="shared" ref="C734:AT734" si="910">IFERROR(IF(C$19&lt;&gt;"Yes","-",IF(C$15&gt;1,LOG10(C80),LOG10(MAX(C$32:C$243)+1-C80))),"-")</f>
        <v>-</v>
      </c>
      <c r="D734" s="302" t="str">
        <f t="shared" si="910"/>
        <v>-</v>
      </c>
      <c r="E734" s="302" t="str">
        <f t="shared" si="910"/>
        <v>-</v>
      </c>
      <c r="F734" s="302" t="str">
        <f t="shared" si="910"/>
        <v>-</v>
      </c>
      <c r="G734" s="302" t="str">
        <f t="shared" si="910"/>
        <v>-</v>
      </c>
      <c r="H734" s="302">
        <f t="shared" si="910"/>
        <v>0</v>
      </c>
      <c r="I734" s="302" t="str">
        <f t="shared" si="910"/>
        <v>-</v>
      </c>
      <c r="J734" s="302" t="str">
        <f t="shared" si="910"/>
        <v>-</v>
      </c>
      <c r="K734" s="302" t="str">
        <f t="shared" si="910"/>
        <v>-</v>
      </c>
      <c r="L734" s="302" t="str">
        <f t="shared" si="910"/>
        <v>-</v>
      </c>
      <c r="M734" s="302">
        <f t="shared" si="910"/>
        <v>1.1303337684950061</v>
      </c>
      <c r="N734" s="302">
        <f t="shared" si="910"/>
        <v>1.3856062735983121</v>
      </c>
      <c r="O734" s="302" t="str">
        <f t="shared" si="910"/>
        <v>-</v>
      </c>
      <c r="P734" s="302" t="str">
        <f t="shared" si="910"/>
        <v>-</v>
      </c>
      <c r="Q734" s="302" t="str">
        <f t="shared" si="910"/>
        <v>-</v>
      </c>
      <c r="R734" s="302" t="str">
        <f t="shared" si="910"/>
        <v>-</v>
      </c>
      <c r="S734" s="302" t="str">
        <f t="shared" si="910"/>
        <v>-</v>
      </c>
      <c r="T734" s="302">
        <f t="shared" si="910"/>
        <v>0.61392933084322721</v>
      </c>
      <c r="U734" s="302" t="str">
        <f t="shared" si="910"/>
        <v>-</v>
      </c>
      <c r="V734" s="302">
        <f t="shared" si="910"/>
        <v>0.27417698279443187</v>
      </c>
      <c r="W734" s="302" t="str">
        <f t="shared" si="910"/>
        <v>-</v>
      </c>
      <c r="X734" s="302" t="str">
        <f t="shared" si="910"/>
        <v>-</v>
      </c>
      <c r="Y734" s="302" t="str">
        <f t="shared" si="910"/>
        <v>-</v>
      </c>
      <c r="Z734" s="302" t="str">
        <f t="shared" si="910"/>
        <v>-</v>
      </c>
      <c r="AA734" s="302" t="str">
        <f t="shared" si="910"/>
        <v>-</v>
      </c>
      <c r="AB734" s="302" t="str">
        <f t="shared" si="910"/>
        <v>-</v>
      </c>
      <c r="AC734" s="302" t="str">
        <f t="shared" si="910"/>
        <v>-</v>
      </c>
      <c r="AD734" s="302">
        <f t="shared" si="910"/>
        <v>1.2227659505526298</v>
      </c>
      <c r="AE734" s="302" t="str">
        <f t="shared" si="910"/>
        <v>-</v>
      </c>
      <c r="AF734" s="302" t="str">
        <f t="shared" si="910"/>
        <v>-</v>
      </c>
      <c r="AG734" s="302" t="str">
        <f t="shared" si="910"/>
        <v>-</v>
      </c>
      <c r="AH734" s="302" t="str">
        <f t="shared" si="910"/>
        <v>-</v>
      </c>
      <c r="AI734" s="302" t="str">
        <f t="shared" si="910"/>
        <v>-</v>
      </c>
      <c r="AJ734" s="302">
        <f t="shared" si="910"/>
        <v>2.0177040710662322</v>
      </c>
      <c r="AK734" s="302" t="str">
        <f t="shared" si="910"/>
        <v>-</v>
      </c>
      <c r="AL734" s="302" t="str">
        <f t="shared" si="910"/>
        <v>-</v>
      </c>
      <c r="AM734" s="302" t="str">
        <f t="shared" si="910"/>
        <v>-</v>
      </c>
      <c r="AN734" s="302" t="str">
        <f t="shared" si="910"/>
        <v>-</v>
      </c>
      <c r="AO734" s="302">
        <f t="shared" si="910"/>
        <v>0.31951798866635717</v>
      </c>
      <c r="AP734" s="302" t="str">
        <f t="shared" si="910"/>
        <v>-</v>
      </c>
      <c r="AQ734" s="302" t="str">
        <f t="shared" si="910"/>
        <v>-</v>
      </c>
      <c r="AR734" s="302" t="str">
        <f t="shared" si="910"/>
        <v>-</v>
      </c>
      <c r="AS734" s="302">
        <f t="shared" si="910"/>
        <v>-0.21676552829705187</v>
      </c>
      <c r="AT734" s="302" t="str">
        <f t="shared" si="910"/>
        <v>-</v>
      </c>
      <c r="AU734" s="327"/>
    </row>
    <row r="735" spans="1:47" hidden="1">
      <c r="A735" s="325" t="str">
        <f t="shared" ref="A735" si="911">A81</f>
        <v>Horjul</v>
      </c>
      <c r="B735" s="326">
        <f t="shared" si="813"/>
        <v>162</v>
      </c>
      <c r="C735" s="302" t="str">
        <f t="shared" ref="C735:AT735" si="912">IFERROR(IF(C$19&lt;&gt;"Yes","-",IF(C$15&gt;1,LOG10(C81),LOG10(MAX(C$32:C$243)+1-C81))),"-")</f>
        <v>-</v>
      </c>
      <c r="D735" s="302" t="str">
        <f t="shared" si="912"/>
        <v>-</v>
      </c>
      <c r="E735" s="302" t="str">
        <f t="shared" si="912"/>
        <v>-</v>
      </c>
      <c r="F735" s="302" t="str">
        <f t="shared" si="912"/>
        <v>-</v>
      </c>
      <c r="G735" s="302" t="str">
        <f t="shared" si="912"/>
        <v>-</v>
      </c>
      <c r="H735" s="302">
        <f t="shared" si="912"/>
        <v>0.3010299956639812</v>
      </c>
      <c r="I735" s="302" t="str">
        <f t="shared" si="912"/>
        <v>-</v>
      </c>
      <c r="J735" s="302" t="str">
        <f t="shared" si="912"/>
        <v>-</v>
      </c>
      <c r="K735" s="302" t="str">
        <f t="shared" si="912"/>
        <v>-</v>
      </c>
      <c r="L735" s="302" t="str">
        <f t="shared" si="912"/>
        <v>-</v>
      </c>
      <c r="M735" s="302">
        <f t="shared" si="912"/>
        <v>1.5224442335063197</v>
      </c>
      <c r="N735" s="302">
        <f t="shared" si="912"/>
        <v>1.9405164849325673</v>
      </c>
      <c r="O735" s="302" t="str">
        <f t="shared" si="912"/>
        <v>-</v>
      </c>
      <c r="P735" s="302" t="str">
        <f t="shared" si="912"/>
        <v>-</v>
      </c>
      <c r="Q735" s="302" t="str">
        <f t="shared" si="912"/>
        <v>-</v>
      </c>
      <c r="R735" s="302" t="str">
        <f t="shared" si="912"/>
        <v>-</v>
      </c>
      <c r="S735" s="302" t="str">
        <f t="shared" si="912"/>
        <v>-</v>
      </c>
      <c r="T735" s="302">
        <f t="shared" si="912"/>
        <v>0.85266682862716758</v>
      </c>
      <c r="U735" s="302" t="str">
        <f t="shared" si="912"/>
        <v>-</v>
      </c>
      <c r="V735" s="302">
        <f t="shared" si="912"/>
        <v>3.947845725964353E-2</v>
      </c>
      <c r="W735" s="302" t="str">
        <f t="shared" si="912"/>
        <v>-</v>
      </c>
      <c r="X735" s="302" t="str">
        <f t="shared" si="912"/>
        <v>-</v>
      </c>
      <c r="Y735" s="302" t="str">
        <f t="shared" si="912"/>
        <v>-</v>
      </c>
      <c r="Z735" s="302" t="str">
        <f t="shared" si="912"/>
        <v>-</v>
      </c>
      <c r="AA735" s="302" t="str">
        <f t="shared" si="912"/>
        <v>-</v>
      </c>
      <c r="AB735" s="302" t="str">
        <f t="shared" si="912"/>
        <v>-</v>
      </c>
      <c r="AC735" s="302" t="str">
        <f t="shared" si="912"/>
        <v>-</v>
      </c>
      <c r="AD735" s="302">
        <f t="shared" si="912"/>
        <v>0.66235491020482318</v>
      </c>
      <c r="AE735" s="302" t="str">
        <f t="shared" si="912"/>
        <v>-</v>
      </c>
      <c r="AF735" s="302" t="str">
        <f t="shared" si="912"/>
        <v>-</v>
      </c>
      <c r="AG735" s="302" t="str">
        <f t="shared" si="912"/>
        <v>-</v>
      </c>
      <c r="AH735" s="302" t="str">
        <f t="shared" si="912"/>
        <v>-</v>
      </c>
      <c r="AI735" s="302" t="str">
        <f t="shared" si="912"/>
        <v>-</v>
      </c>
      <c r="AJ735" s="302">
        <f t="shared" si="912"/>
        <v>1.7724148546771012</v>
      </c>
      <c r="AK735" s="302" t="str">
        <f t="shared" si="912"/>
        <v>-</v>
      </c>
      <c r="AL735" s="302" t="str">
        <f t="shared" si="912"/>
        <v>-</v>
      </c>
      <c r="AM735" s="302" t="str">
        <f t="shared" si="912"/>
        <v>-</v>
      </c>
      <c r="AN735" s="302" t="str">
        <f t="shared" si="912"/>
        <v>-</v>
      </c>
      <c r="AO735" s="302">
        <f t="shared" si="912"/>
        <v>1.1632368395806769</v>
      </c>
      <c r="AP735" s="302" t="str">
        <f t="shared" si="912"/>
        <v>-</v>
      </c>
      <c r="AQ735" s="302" t="str">
        <f t="shared" si="912"/>
        <v>-</v>
      </c>
      <c r="AR735" s="302" t="str">
        <f t="shared" si="912"/>
        <v>-</v>
      </c>
      <c r="AS735" s="302">
        <f t="shared" si="912"/>
        <v>0.25087701083815506</v>
      </c>
      <c r="AT735" s="302" t="str">
        <f t="shared" si="912"/>
        <v>-</v>
      </c>
      <c r="AU735" s="327"/>
    </row>
    <row r="736" spans="1:47" hidden="1">
      <c r="A736" s="325" t="str">
        <f t="shared" ref="A736" si="913">A82</f>
        <v>Hrastnik</v>
      </c>
      <c r="B736" s="326">
        <f t="shared" si="813"/>
        <v>34</v>
      </c>
      <c r="C736" s="302" t="str">
        <f t="shared" ref="C736:AT736" si="914">IFERROR(IF(C$19&lt;&gt;"Yes","-",IF(C$15&gt;1,LOG10(C82),LOG10(MAX(C$32:C$243)+1-C82))),"-")</f>
        <v>-</v>
      </c>
      <c r="D736" s="302" t="str">
        <f t="shared" si="914"/>
        <v>-</v>
      </c>
      <c r="E736" s="302" t="str">
        <f t="shared" si="914"/>
        <v>-</v>
      </c>
      <c r="F736" s="302" t="str">
        <f t="shared" si="914"/>
        <v>-</v>
      </c>
      <c r="G736" s="302" t="str">
        <f t="shared" si="914"/>
        <v>-</v>
      </c>
      <c r="H736" s="302">
        <f t="shared" si="914"/>
        <v>0.3010299956639812</v>
      </c>
      <c r="I736" s="302" t="str">
        <f t="shared" si="914"/>
        <v>-</v>
      </c>
      <c r="J736" s="302" t="str">
        <f t="shared" si="914"/>
        <v>-</v>
      </c>
      <c r="K736" s="302" t="str">
        <f t="shared" si="914"/>
        <v>-</v>
      </c>
      <c r="L736" s="302" t="str">
        <f t="shared" si="914"/>
        <v>-</v>
      </c>
      <c r="M736" s="302">
        <f t="shared" si="914"/>
        <v>1.5987905067631152</v>
      </c>
      <c r="N736" s="302">
        <f t="shared" si="914"/>
        <v>1.8095597146352678</v>
      </c>
      <c r="O736" s="302" t="str">
        <f t="shared" si="914"/>
        <v>-</v>
      </c>
      <c r="P736" s="302" t="str">
        <f t="shared" si="914"/>
        <v>-</v>
      </c>
      <c r="Q736" s="302" t="str">
        <f t="shared" si="914"/>
        <v>-</v>
      </c>
      <c r="R736" s="302" t="str">
        <f t="shared" si="914"/>
        <v>-</v>
      </c>
      <c r="S736" s="302" t="str">
        <f t="shared" si="914"/>
        <v>-</v>
      </c>
      <c r="T736" s="302">
        <f t="shared" si="914"/>
        <v>0.96347380197187948</v>
      </c>
      <c r="U736" s="302" t="str">
        <f t="shared" si="914"/>
        <v>-</v>
      </c>
      <c r="V736" s="302">
        <f t="shared" si="914"/>
        <v>0.11995317997441535</v>
      </c>
      <c r="W736" s="302" t="str">
        <f t="shared" si="914"/>
        <v>-</v>
      </c>
      <c r="X736" s="302" t="str">
        <f t="shared" si="914"/>
        <v>-</v>
      </c>
      <c r="Y736" s="302" t="str">
        <f t="shared" si="914"/>
        <v>-</v>
      </c>
      <c r="Z736" s="302" t="str">
        <f t="shared" si="914"/>
        <v>-</v>
      </c>
      <c r="AA736" s="302" t="str">
        <f t="shared" si="914"/>
        <v>-</v>
      </c>
      <c r="AB736" s="302" t="str">
        <f t="shared" si="914"/>
        <v>-</v>
      </c>
      <c r="AC736" s="302" t="str">
        <f t="shared" si="914"/>
        <v>-</v>
      </c>
      <c r="AD736" s="302">
        <f t="shared" si="914"/>
        <v>1.071336275413362</v>
      </c>
      <c r="AE736" s="302" t="str">
        <f t="shared" si="914"/>
        <v>-</v>
      </c>
      <c r="AF736" s="302" t="str">
        <f t="shared" si="914"/>
        <v>-</v>
      </c>
      <c r="AG736" s="302" t="str">
        <f t="shared" si="914"/>
        <v>-</v>
      </c>
      <c r="AH736" s="302" t="str">
        <f t="shared" si="914"/>
        <v>-</v>
      </c>
      <c r="AI736" s="302" t="str">
        <f t="shared" si="914"/>
        <v>-</v>
      </c>
      <c r="AJ736" s="302">
        <f t="shared" si="914"/>
        <v>2.264614448069346</v>
      </c>
      <c r="AK736" s="302" t="str">
        <f t="shared" si="914"/>
        <v>-</v>
      </c>
      <c r="AL736" s="302" t="str">
        <f t="shared" si="914"/>
        <v>-</v>
      </c>
      <c r="AM736" s="302" t="str">
        <f t="shared" si="914"/>
        <v>-</v>
      </c>
      <c r="AN736" s="302" t="str">
        <f t="shared" si="914"/>
        <v>-</v>
      </c>
      <c r="AO736" s="302">
        <f t="shared" si="914"/>
        <v>0.38377202330876287</v>
      </c>
      <c r="AP736" s="302" t="str">
        <f t="shared" si="914"/>
        <v>-</v>
      </c>
      <c r="AQ736" s="302" t="str">
        <f t="shared" si="914"/>
        <v>-</v>
      </c>
      <c r="AR736" s="302" t="str">
        <f t="shared" si="914"/>
        <v>-</v>
      </c>
      <c r="AS736" s="302">
        <f t="shared" si="914"/>
        <v>0.37837865475777022</v>
      </c>
      <c r="AT736" s="302" t="str">
        <f t="shared" si="914"/>
        <v>-</v>
      </c>
      <c r="AU736" s="327"/>
    </row>
    <row r="737" spans="1:47" hidden="1">
      <c r="A737" s="325" t="str">
        <f t="shared" ref="A737" si="915">A83</f>
        <v>Hrpelje - Kozina</v>
      </c>
      <c r="B737" s="326">
        <f t="shared" si="813"/>
        <v>35</v>
      </c>
      <c r="C737" s="302" t="str">
        <f t="shared" ref="C737:AT737" si="916">IFERROR(IF(C$19&lt;&gt;"Yes","-",IF(C$15&gt;1,LOG10(C83),LOG10(MAX(C$32:C$243)+1-C83))),"-")</f>
        <v>-</v>
      </c>
      <c r="D737" s="302" t="str">
        <f t="shared" si="916"/>
        <v>-</v>
      </c>
      <c r="E737" s="302" t="str">
        <f t="shared" si="916"/>
        <v>-</v>
      </c>
      <c r="F737" s="302" t="str">
        <f t="shared" si="916"/>
        <v>-</v>
      </c>
      <c r="G737" s="302" t="str">
        <f t="shared" si="916"/>
        <v>-</v>
      </c>
      <c r="H737" s="302">
        <f t="shared" si="916"/>
        <v>0.3010299956639812</v>
      </c>
      <c r="I737" s="302" t="str">
        <f t="shared" si="916"/>
        <v>-</v>
      </c>
      <c r="J737" s="302" t="str">
        <f t="shared" si="916"/>
        <v>-</v>
      </c>
      <c r="K737" s="302" t="str">
        <f t="shared" si="916"/>
        <v>-</v>
      </c>
      <c r="L737" s="302" t="str">
        <f t="shared" si="916"/>
        <v>-</v>
      </c>
      <c r="M737" s="302">
        <f t="shared" si="916"/>
        <v>1.4456042032735976</v>
      </c>
      <c r="N737" s="302">
        <f t="shared" si="916"/>
        <v>1.8549130223078556</v>
      </c>
      <c r="O737" s="302" t="str">
        <f t="shared" si="916"/>
        <v>-</v>
      </c>
      <c r="P737" s="302" t="str">
        <f t="shared" si="916"/>
        <v>-</v>
      </c>
      <c r="Q737" s="302" t="str">
        <f t="shared" si="916"/>
        <v>-</v>
      </c>
      <c r="R737" s="302" t="str">
        <f t="shared" si="916"/>
        <v>-</v>
      </c>
      <c r="S737" s="302" t="str">
        <f t="shared" si="916"/>
        <v>-</v>
      </c>
      <c r="T737" s="302">
        <f t="shared" si="916"/>
        <v>0.5282967577649581</v>
      </c>
      <c r="U737" s="302" t="str">
        <f t="shared" si="916"/>
        <v>-</v>
      </c>
      <c r="V737" s="302">
        <f t="shared" si="916"/>
        <v>0.69813837549337443</v>
      </c>
      <c r="W737" s="302" t="str">
        <f t="shared" si="916"/>
        <v>-</v>
      </c>
      <c r="X737" s="302" t="str">
        <f t="shared" si="916"/>
        <v>-</v>
      </c>
      <c r="Y737" s="302" t="str">
        <f t="shared" si="916"/>
        <v>-</v>
      </c>
      <c r="Z737" s="302" t="str">
        <f t="shared" si="916"/>
        <v>-</v>
      </c>
      <c r="AA737" s="302" t="str">
        <f t="shared" si="916"/>
        <v>-</v>
      </c>
      <c r="AB737" s="302" t="str">
        <f t="shared" si="916"/>
        <v>-</v>
      </c>
      <c r="AC737" s="302" t="str">
        <f t="shared" si="916"/>
        <v>-</v>
      </c>
      <c r="AD737" s="302">
        <f t="shared" si="916"/>
        <v>0.85733972720083851</v>
      </c>
      <c r="AE737" s="302" t="str">
        <f t="shared" si="916"/>
        <v>-</v>
      </c>
      <c r="AF737" s="302" t="str">
        <f t="shared" si="916"/>
        <v>-</v>
      </c>
      <c r="AG737" s="302" t="str">
        <f t="shared" si="916"/>
        <v>-</v>
      </c>
      <c r="AH737" s="302" t="str">
        <f t="shared" si="916"/>
        <v>-</v>
      </c>
      <c r="AI737" s="302" t="str">
        <f t="shared" si="916"/>
        <v>-</v>
      </c>
      <c r="AJ737" s="302">
        <f t="shared" si="916"/>
        <v>2.0145115362330248</v>
      </c>
      <c r="AK737" s="302" t="str">
        <f t="shared" si="916"/>
        <v>-</v>
      </c>
      <c r="AL737" s="302" t="str">
        <f t="shared" si="916"/>
        <v>-</v>
      </c>
      <c r="AM737" s="302" t="str">
        <f t="shared" si="916"/>
        <v>-</v>
      </c>
      <c r="AN737" s="302" t="str">
        <f t="shared" si="916"/>
        <v>-</v>
      </c>
      <c r="AO737" s="302">
        <f t="shared" si="916"/>
        <v>0.15717989721986575</v>
      </c>
      <c r="AP737" s="302" t="str">
        <f t="shared" si="916"/>
        <v>-</v>
      </c>
      <c r="AQ737" s="302" t="str">
        <f t="shared" si="916"/>
        <v>-</v>
      </c>
      <c r="AR737" s="302" t="str">
        <f t="shared" si="916"/>
        <v>-</v>
      </c>
      <c r="AS737" s="302">
        <f t="shared" si="916"/>
        <v>1.5494970817076112E-2</v>
      </c>
      <c r="AT737" s="302" t="str">
        <f t="shared" si="916"/>
        <v>-</v>
      </c>
      <c r="AU737" s="327"/>
    </row>
    <row r="738" spans="1:47" hidden="1">
      <c r="A738" s="325" t="str">
        <f t="shared" ref="A738" si="917">A84</f>
        <v>Idrija</v>
      </c>
      <c r="B738" s="326">
        <f t="shared" si="813"/>
        <v>36</v>
      </c>
      <c r="C738" s="302" t="str">
        <f t="shared" ref="C738:AT738" si="918">IFERROR(IF(C$19&lt;&gt;"Yes","-",IF(C$15&gt;1,LOG10(C84),LOG10(MAX(C$32:C$243)+1-C84))),"-")</f>
        <v>-</v>
      </c>
      <c r="D738" s="302" t="str">
        <f t="shared" si="918"/>
        <v>-</v>
      </c>
      <c r="E738" s="302" t="str">
        <f t="shared" si="918"/>
        <v>-</v>
      </c>
      <c r="F738" s="302" t="str">
        <f t="shared" si="918"/>
        <v>-</v>
      </c>
      <c r="G738" s="302" t="str">
        <f t="shared" si="918"/>
        <v>-</v>
      </c>
      <c r="H738" s="302">
        <f t="shared" si="918"/>
        <v>0.47712125471966244</v>
      </c>
      <c r="I738" s="302" t="str">
        <f t="shared" si="918"/>
        <v>-</v>
      </c>
      <c r="J738" s="302" t="str">
        <f t="shared" si="918"/>
        <v>-</v>
      </c>
      <c r="K738" s="302" t="str">
        <f t="shared" si="918"/>
        <v>-</v>
      </c>
      <c r="L738" s="302" t="str">
        <f t="shared" si="918"/>
        <v>-</v>
      </c>
      <c r="M738" s="302">
        <f t="shared" si="918"/>
        <v>1.8286598965353198</v>
      </c>
      <c r="N738" s="302">
        <f t="shared" si="918"/>
        <v>2.0265332645232967</v>
      </c>
      <c r="O738" s="302" t="str">
        <f t="shared" si="918"/>
        <v>-</v>
      </c>
      <c r="P738" s="302" t="str">
        <f t="shared" si="918"/>
        <v>-</v>
      </c>
      <c r="Q738" s="302" t="str">
        <f t="shared" si="918"/>
        <v>-</v>
      </c>
      <c r="R738" s="302" t="str">
        <f t="shared" si="918"/>
        <v>-</v>
      </c>
      <c r="S738" s="302" t="str">
        <f t="shared" si="918"/>
        <v>-</v>
      </c>
      <c r="T738" s="302">
        <f t="shared" si="918"/>
        <v>0.65306499226129133</v>
      </c>
      <c r="U738" s="302" t="str">
        <f t="shared" si="918"/>
        <v>-</v>
      </c>
      <c r="V738" s="302">
        <f t="shared" si="918"/>
        <v>-0.20389115229864802</v>
      </c>
      <c r="W738" s="302" t="str">
        <f t="shared" si="918"/>
        <v>-</v>
      </c>
      <c r="X738" s="302" t="str">
        <f t="shared" si="918"/>
        <v>-</v>
      </c>
      <c r="Y738" s="302" t="str">
        <f t="shared" si="918"/>
        <v>-</v>
      </c>
      <c r="Z738" s="302" t="str">
        <f t="shared" si="918"/>
        <v>-</v>
      </c>
      <c r="AA738" s="302" t="str">
        <f t="shared" si="918"/>
        <v>-</v>
      </c>
      <c r="AB738" s="302" t="str">
        <f t="shared" si="918"/>
        <v>-</v>
      </c>
      <c r="AC738" s="302" t="str">
        <f t="shared" si="918"/>
        <v>-</v>
      </c>
      <c r="AD738" s="302">
        <f t="shared" si="918"/>
        <v>0.73171372577714999</v>
      </c>
      <c r="AE738" s="302" t="str">
        <f t="shared" si="918"/>
        <v>-</v>
      </c>
      <c r="AF738" s="302" t="str">
        <f t="shared" si="918"/>
        <v>-</v>
      </c>
      <c r="AG738" s="302" t="str">
        <f t="shared" si="918"/>
        <v>-</v>
      </c>
      <c r="AH738" s="302" t="str">
        <f t="shared" si="918"/>
        <v>-</v>
      </c>
      <c r="AI738" s="302" t="str">
        <f t="shared" si="918"/>
        <v>-</v>
      </c>
      <c r="AJ738" s="302">
        <f t="shared" si="918"/>
        <v>1.8695388379967215</v>
      </c>
      <c r="AK738" s="302" t="str">
        <f t="shared" si="918"/>
        <v>-</v>
      </c>
      <c r="AL738" s="302" t="str">
        <f t="shared" si="918"/>
        <v>-</v>
      </c>
      <c r="AM738" s="302" t="str">
        <f t="shared" si="918"/>
        <v>-</v>
      </c>
      <c r="AN738" s="302" t="str">
        <f t="shared" si="918"/>
        <v>-</v>
      </c>
      <c r="AO738" s="302">
        <f t="shared" si="918"/>
        <v>0.40064315902399183</v>
      </c>
      <c r="AP738" s="302" t="str">
        <f t="shared" si="918"/>
        <v>-</v>
      </c>
      <c r="AQ738" s="302" t="str">
        <f t="shared" si="918"/>
        <v>-</v>
      </c>
      <c r="AR738" s="302" t="str">
        <f t="shared" si="918"/>
        <v>-</v>
      </c>
      <c r="AS738" s="302">
        <f t="shared" si="918"/>
        <v>-0.17345249448446082</v>
      </c>
      <c r="AT738" s="302" t="str">
        <f t="shared" si="918"/>
        <v>-</v>
      </c>
      <c r="AU738" s="327"/>
    </row>
    <row r="739" spans="1:47" hidden="1">
      <c r="A739" s="325" t="str">
        <f t="shared" ref="A739" si="919">A85</f>
        <v>Ig</v>
      </c>
      <c r="B739" s="326">
        <f t="shared" si="813"/>
        <v>37</v>
      </c>
      <c r="C739" s="302" t="str">
        <f t="shared" ref="C739:AT739" si="920">IFERROR(IF(C$19&lt;&gt;"Yes","-",IF(C$15&gt;1,LOG10(C85),LOG10(MAX(C$32:C$243)+1-C85))),"-")</f>
        <v>-</v>
      </c>
      <c r="D739" s="302" t="str">
        <f t="shared" si="920"/>
        <v>-</v>
      </c>
      <c r="E739" s="302" t="str">
        <f t="shared" si="920"/>
        <v>-</v>
      </c>
      <c r="F739" s="302" t="str">
        <f t="shared" si="920"/>
        <v>-</v>
      </c>
      <c r="G739" s="302" t="str">
        <f t="shared" si="920"/>
        <v>-</v>
      </c>
      <c r="H739" s="302">
        <f t="shared" si="920"/>
        <v>0.3010299956639812</v>
      </c>
      <c r="I739" s="302" t="str">
        <f t="shared" si="920"/>
        <v>-</v>
      </c>
      <c r="J739" s="302" t="str">
        <f t="shared" si="920"/>
        <v>-</v>
      </c>
      <c r="K739" s="302" t="str">
        <f t="shared" si="920"/>
        <v>-</v>
      </c>
      <c r="L739" s="302" t="str">
        <f t="shared" si="920"/>
        <v>-</v>
      </c>
      <c r="M739" s="302">
        <f t="shared" si="920"/>
        <v>1.3117538610557542</v>
      </c>
      <c r="N739" s="302">
        <f t="shared" si="920"/>
        <v>1.7193312869837267</v>
      </c>
      <c r="O739" s="302" t="str">
        <f t="shared" si="920"/>
        <v>-</v>
      </c>
      <c r="P739" s="302" t="str">
        <f t="shared" si="920"/>
        <v>-</v>
      </c>
      <c r="Q739" s="302" t="str">
        <f t="shared" si="920"/>
        <v>-</v>
      </c>
      <c r="R739" s="302" t="str">
        <f t="shared" si="920"/>
        <v>-</v>
      </c>
      <c r="S739" s="302" t="str">
        <f t="shared" si="920"/>
        <v>-</v>
      </c>
      <c r="T739" s="302">
        <f t="shared" si="920"/>
        <v>0.85266682862716758</v>
      </c>
      <c r="U739" s="302" t="str">
        <f t="shared" si="920"/>
        <v>-</v>
      </c>
      <c r="V739" s="302">
        <f t="shared" si="920"/>
        <v>6.6189845600541641E-2</v>
      </c>
      <c r="W739" s="302" t="str">
        <f t="shared" si="920"/>
        <v>-</v>
      </c>
      <c r="X739" s="302" t="str">
        <f t="shared" si="920"/>
        <v>-</v>
      </c>
      <c r="Y739" s="302" t="str">
        <f t="shared" si="920"/>
        <v>-</v>
      </c>
      <c r="Z739" s="302" t="str">
        <f t="shared" si="920"/>
        <v>-</v>
      </c>
      <c r="AA739" s="302" t="str">
        <f t="shared" si="920"/>
        <v>-</v>
      </c>
      <c r="AB739" s="302" t="str">
        <f t="shared" si="920"/>
        <v>-</v>
      </c>
      <c r="AC739" s="302" t="str">
        <f t="shared" si="920"/>
        <v>-</v>
      </c>
      <c r="AD739" s="302">
        <f t="shared" si="920"/>
        <v>0.79973231113727483</v>
      </c>
      <c r="AE739" s="302" t="str">
        <f t="shared" si="920"/>
        <v>-</v>
      </c>
      <c r="AF739" s="302" t="str">
        <f t="shared" si="920"/>
        <v>-</v>
      </c>
      <c r="AG739" s="302" t="str">
        <f t="shared" si="920"/>
        <v>-</v>
      </c>
      <c r="AH739" s="302" t="str">
        <f t="shared" si="920"/>
        <v>-</v>
      </c>
      <c r="AI739" s="302" t="str">
        <f t="shared" si="920"/>
        <v>-</v>
      </c>
      <c r="AJ739" s="302">
        <f t="shared" si="920"/>
        <v>2.111084814038708</v>
      </c>
      <c r="AK739" s="302" t="str">
        <f t="shared" si="920"/>
        <v>-</v>
      </c>
      <c r="AL739" s="302" t="str">
        <f t="shared" si="920"/>
        <v>-</v>
      </c>
      <c r="AM739" s="302" t="str">
        <f t="shared" si="920"/>
        <v>-</v>
      </c>
      <c r="AN739" s="302" t="str">
        <f t="shared" si="920"/>
        <v>-</v>
      </c>
      <c r="AO739" s="302">
        <f t="shared" si="920"/>
        <v>1.1632368395806769</v>
      </c>
      <c r="AP739" s="302" t="str">
        <f t="shared" si="920"/>
        <v>-</v>
      </c>
      <c r="AQ739" s="302" t="str">
        <f t="shared" si="920"/>
        <v>-</v>
      </c>
      <c r="AR739" s="302" t="str">
        <f t="shared" si="920"/>
        <v>-</v>
      </c>
      <c r="AS739" s="302">
        <f t="shared" si="920"/>
        <v>0.62754500650768874</v>
      </c>
      <c r="AT739" s="302" t="str">
        <f t="shared" si="920"/>
        <v>-</v>
      </c>
      <c r="AU739" s="327"/>
    </row>
    <row r="740" spans="1:47" hidden="1">
      <c r="A740" s="325" t="str">
        <f t="shared" ref="A740" si="921">A86</f>
        <v>Ilirska Bistrica</v>
      </c>
      <c r="B740" s="326">
        <f t="shared" si="813"/>
        <v>38</v>
      </c>
      <c r="C740" s="302" t="str">
        <f t="shared" ref="C740:AT740" si="922">IFERROR(IF(C$19&lt;&gt;"Yes","-",IF(C$15&gt;1,LOG10(C86),LOG10(MAX(C$32:C$243)+1-C86))),"-")</f>
        <v>-</v>
      </c>
      <c r="D740" s="302" t="str">
        <f t="shared" si="922"/>
        <v>-</v>
      </c>
      <c r="E740" s="302" t="str">
        <f t="shared" si="922"/>
        <v>-</v>
      </c>
      <c r="F740" s="302" t="str">
        <f t="shared" si="922"/>
        <v>-</v>
      </c>
      <c r="G740" s="302" t="str">
        <f t="shared" si="922"/>
        <v>-</v>
      </c>
      <c r="H740" s="302">
        <f t="shared" si="922"/>
        <v>0.47712125471966244</v>
      </c>
      <c r="I740" s="302" t="str">
        <f t="shared" si="922"/>
        <v>-</v>
      </c>
      <c r="J740" s="302" t="str">
        <f t="shared" si="922"/>
        <v>-</v>
      </c>
      <c r="K740" s="302" t="str">
        <f t="shared" si="922"/>
        <v>-</v>
      </c>
      <c r="L740" s="302" t="str">
        <f t="shared" si="922"/>
        <v>-</v>
      </c>
      <c r="M740" s="302">
        <f t="shared" si="922"/>
        <v>1.69284691927723</v>
      </c>
      <c r="N740" s="302">
        <f t="shared" si="922"/>
        <v>1.7944880466591695</v>
      </c>
      <c r="O740" s="302" t="str">
        <f t="shared" si="922"/>
        <v>-</v>
      </c>
      <c r="P740" s="302" t="str">
        <f t="shared" si="922"/>
        <v>-</v>
      </c>
      <c r="Q740" s="302" t="str">
        <f t="shared" si="922"/>
        <v>-</v>
      </c>
      <c r="R740" s="302" t="str">
        <f t="shared" si="922"/>
        <v>-</v>
      </c>
      <c r="S740" s="302" t="str">
        <f t="shared" si="922"/>
        <v>-</v>
      </c>
      <c r="T740" s="302">
        <f t="shared" si="922"/>
        <v>0.96325356107480975</v>
      </c>
      <c r="U740" s="302" t="str">
        <f t="shared" si="922"/>
        <v>-</v>
      </c>
      <c r="V740" s="302">
        <f t="shared" si="922"/>
        <v>0.30189449951627634</v>
      </c>
      <c r="W740" s="302" t="str">
        <f t="shared" si="922"/>
        <v>-</v>
      </c>
      <c r="X740" s="302" t="str">
        <f t="shared" si="922"/>
        <v>-</v>
      </c>
      <c r="Y740" s="302" t="str">
        <f t="shared" si="922"/>
        <v>-</v>
      </c>
      <c r="Z740" s="302" t="str">
        <f t="shared" si="922"/>
        <v>-</v>
      </c>
      <c r="AA740" s="302" t="str">
        <f t="shared" si="922"/>
        <v>-</v>
      </c>
      <c r="AB740" s="302" t="str">
        <f t="shared" si="922"/>
        <v>-</v>
      </c>
      <c r="AC740" s="302" t="str">
        <f t="shared" si="922"/>
        <v>-</v>
      </c>
      <c r="AD740" s="302">
        <f t="shared" si="922"/>
        <v>0.85022933915751364</v>
      </c>
      <c r="AE740" s="302" t="str">
        <f t="shared" si="922"/>
        <v>-</v>
      </c>
      <c r="AF740" s="302" t="str">
        <f t="shared" si="922"/>
        <v>-</v>
      </c>
      <c r="AG740" s="302" t="str">
        <f t="shared" si="922"/>
        <v>-</v>
      </c>
      <c r="AH740" s="302" t="str">
        <f t="shared" si="922"/>
        <v>-</v>
      </c>
      <c r="AI740" s="302" t="str">
        <f t="shared" si="922"/>
        <v>-</v>
      </c>
      <c r="AJ740" s="302">
        <f t="shared" si="922"/>
        <v>1.9326398903246735</v>
      </c>
      <c r="AK740" s="302" t="str">
        <f t="shared" si="922"/>
        <v>-</v>
      </c>
      <c r="AL740" s="302" t="str">
        <f t="shared" si="922"/>
        <v>-</v>
      </c>
      <c r="AM740" s="302" t="str">
        <f t="shared" si="922"/>
        <v>-</v>
      </c>
      <c r="AN740" s="302" t="str">
        <f t="shared" si="922"/>
        <v>-</v>
      </c>
      <c r="AO740" s="302">
        <f t="shared" si="922"/>
        <v>0.45957562752461073</v>
      </c>
      <c r="AP740" s="302" t="str">
        <f t="shared" si="922"/>
        <v>-</v>
      </c>
      <c r="AQ740" s="302" t="str">
        <f t="shared" si="922"/>
        <v>-</v>
      </c>
      <c r="AR740" s="302" t="str">
        <f t="shared" si="922"/>
        <v>-</v>
      </c>
      <c r="AS740" s="302">
        <f t="shared" si="922"/>
        <v>-0.24666327660950493</v>
      </c>
      <c r="AT740" s="302" t="str">
        <f t="shared" si="922"/>
        <v>-</v>
      </c>
      <c r="AU740" s="327"/>
    </row>
    <row r="741" spans="1:47" hidden="1">
      <c r="A741" s="325" t="str">
        <f t="shared" ref="A741" si="923">A87</f>
        <v>Ivančna Gorica</v>
      </c>
      <c r="B741" s="326">
        <f t="shared" si="813"/>
        <v>39</v>
      </c>
      <c r="C741" s="302" t="str">
        <f t="shared" ref="C741:AT741" si="924">IFERROR(IF(C$19&lt;&gt;"Yes","-",IF(C$15&gt;1,LOG10(C87),LOG10(MAX(C$32:C$243)+1-C87))),"-")</f>
        <v>-</v>
      </c>
      <c r="D741" s="302" t="str">
        <f t="shared" si="924"/>
        <v>-</v>
      </c>
      <c r="E741" s="302" t="str">
        <f t="shared" si="924"/>
        <v>-</v>
      </c>
      <c r="F741" s="302" t="str">
        <f t="shared" si="924"/>
        <v>-</v>
      </c>
      <c r="G741" s="302" t="str">
        <f t="shared" si="924"/>
        <v>-</v>
      </c>
      <c r="H741" s="302">
        <f t="shared" si="924"/>
        <v>0.47712125471966244</v>
      </c>
      <c r="I741" s="302" t="str">
        <f t="shared" si="924"/>
        <v>-</v>
      </c>
      <c r="J741" s="302" t="str">
        <f t="shared" si="924"/>
        <v>-</v>
      </c>
      <c r="K741" s="302" t="str">
        <f t="shared" si="924"/>
        <v>-</v>
      </c>
      <c r="L741" s="302" t="str">
        <f t="shared" si="924"/>
        <v>-</v>
      </c>
      <c r="M741" s="302">
        <f t="shared" si="924"/>
        <v>1.436162647040756</v>
      </c>
      <c r="N741" s="302">
        <f t="shared" si="924"/>
        <v>1.7846172926328754</v>
      </c>
      <c r="O741" s="302" t="str">
        <f t="shared" si="924"/>
        <v>-</v>
      </c>
      <c r="P741" s="302" t="str">
        <f t="shared" si="924"/>
        <v>-</v>
      </c>
      <c r="Q741" s="302" t="str">
        <f t="shared" si="924"/>
        <v>-</v>
      </c>
      <c r="R741" s="302" t="str">
        <f t="shared" si="924"/>
        <v>-</v>
      </c>
      <c r="S741" s="302" t="str">
        <f t="shared" si="924"/>
        <v>-</v>
      </c>
      <c r="T741" s="302">
        <f t="shared" si="924"/>
        <v>0.76006678635160962</v>
      </c>
      <c r="U741" s="302" t="str">
        <f t="shared" si="924"/>
        <v>-</v>
      </c>
      <c r="V741" s="302">
        <f t="shared" si="924"/>
        <v>-9.4745588100272504E-2</v>
      </c>
      <c r="W741" s="302" t="str">
        <f t="shared" si="924"/>
        <v>-</v>
      </c>
      <c r="X741" s="302" t="str">
        <f t="shared" si="924"/>
        <v>-</v>
      </c>
      <c r="Y741" s="302" t="str">
        <f t="shared" si="924"/>
        <v>-</v>
      </c>
      <c r="Z741" s="302" t="str">
        <f t="shared" si="924"/>
        <v>-</v>
      </c>
      <c r="AA741" s="302" t="str">
        <f t="shared" si="924"/>
        <v>-</v>
      </c>
      <c r="AB741" s="302" t="str">
        <f t="shared" si="924"/>
        <v>-</v>
      </c>
      <c r="AC741" s="302" t="str">
        <f t="shared" si="924"/>
        <v>-</v>
      </c>
      <c r="AD741" s="302">
        <f t="shared" si="924"/>
        <v>0.74536472167746604</v>
      </c>
      <c r="AE741" s="302" t="str">
        <f t="shared" si="924"/>
        <v>-</v>
      </c>
      <c r="AF741" s="302" t="str">
        <f t="shared" si="924"/>
        <v>-</v>
      </c>
      <c r="AG741" s="302" t="str">
        <f t="shared" si="924"/>
        <v>-</v>
      </c>
      <c r="AH741" s="302" t="str">
        <f t="shared" si="924"/>
        <v>-</v>
      </c>
      <c r="AI741" s="302" t="str">
        <f t="shared" si="924"/>
        <v>-</v>
      </c>
      <c r="AJ741" s="302">
        <f t="shared" si="924"/>
        <v>1.9745836959211127</v>
      </c>
      <c r="AK741" s="302" t="str">
        <f t="shared" si="924"/>
        <v>-</v>
      </c>
      <c r="AL741" s="302" t="str">
        <f t="shared" si="924"/>
        <v>-</v>
      </c>
      <c r="AM741" s="302" t="str">
        <f t="shared" si="924"/>
        <v>-</v>
      </c>
      <c r="AN741" s="302" t="str">
        <f t="shared" si="924"/>
        <v>-</v>
      </c>
      <c r="AO741" s="302">
        <f t="shared" si="924"/>
        <v>1.1632368395806769</v>
      </c>
      <c r="AP741" s="302" t="str">
        <f t="shared" si="924"/>
        <v>-</v>
      </c>
      <c r="AQ741" s="302" t="str">
        <f t="shared" si="924"/>
        <v>-</v>
      </c>
      <c r="AR741" s="302" t="str">
        <f t="shared" si="924"/>
        <v>-</v>
      </c>
      <c r="AS741" s="302">
        <f t="shared" si="924"/>
        <v>8.6434790886231197E-2</v>
      </c>
      <c r="AT741" s="302" t="str">
        <f t="shared" si="924"/>
        <v>-</v>
      </c>
      <c r="AU741" s="327"/>
    </row>
    <row r="742" spans="1:47" hidden="1">
      <c r="A742" s="325" t="str">
        <f t="shared" ref="A742" si="925">A88</f>
        <v>Izola/Isola</v>
      </c>
      <c r="B742" s="326">
        <f t="shared" si="813"/>
        <v>40</v>
      </c>
      <c r="C742" s="302" t="str">
        <f t="shared" ref="C742:AT742" si="926">IFERROR(IF(C$19&lt;&gt;"Yes","-",IF(C$15&gt;1,LOG10(C88),LOG10(MAX(C$32:C$243)+1-C88))),"-")</f>
        <v>-</v>
      </c>
      <c r="D742" s="302" t="str">
        <f t="shared" si="926"/>
        <v>-</v>
      </c>
      <c r="E742" s="302" t="str">
        <f t="shared" si="926"/>
        <v>-</v>
      </c>
      <c r="F742" s="302" t="str">
        <f t="shared" si="926"/>
        <v>-</v>
      </c>
      <c r="G742" s="302" t="str">
        <f t="shared" si="926"/>
        <v>-</v>
      </c>
      <c r="H742" s="302">
        <f t="shared" si="926"/>
        <v>0.6020599913279624</v>
      </c>
      <c r="I742" s="302" t="str">
        <f t="shared" si="926"/>
        <v>-</v>
      </c>
      <c r="J742" s="302" t="str">
        <f t="shared" si="926"/>
        <v>-</v>
      </c>
      <c r="K742" s="302" t="str">
        <f t="shared" si="926"/>
        <v>-</v>
      </c>
      <c r="L742" s="302" t="str">
        <f t="shared" si="926"/>
        <v>-</v>
      </c>
      <c r="M742" s="302">
        <f t="shared" si="926"/>
        <v>1.5378190950732742</v>
      </c>
      <c r="N742" s="302">
        <f t="shared" si="926"/>
        <v>1.9314578706890051</v>
      </c>
      <c r="O742" s="302" t="str">
        <f t="shared" si="926"/>
        <v>-</v>
      </c>
      <c r="P742" s="302" t="str">
        <f t="shared" si="926"/>
        <v>-</v>
      </c>
      <c r="Q742" s="302" t="str">
        <f t="shared" si="926"/>
        <v>-</v>
      </c>
      <c r="R742" s="302" t="str">
        <f t="shared" si="926"/>
        <v>-</v>
      </c>
      <c r="S742" s="302" t="str">
        <f t="shared" si="926"/>
        <v>-</v>
      </c>
      <c r="T742" s="302">
        <f t="shared" si="926"/>
        <v>0.62876377186006849</v>
      </c>
      <c r="U742" s="302" t="str">
        <f t="shared" si="926"/>
        <v>-</v>
      </c>
      <c r="V742" s="302">
        <f t="shared" si="926"/>
        <v>0.67328134768896342</v>
      </c>
      <c r="W742" s="302" t="str">
        <f t="shared" si="926"/>
        <v>-</v>
      </c>
      <c r="X742" s="302" t="str">
        <f t="shared" si="926"/>
        <v>-</v>
      </c>
      <c r="Y742" s="302" t="str">
        <f t="shared" si="926"/>
        <v>-</v>
      </c>
      <c r="Z742" s="302" t="str">
        <f t="shared" si="926"/>
        <v>-</v>
      </c>
      <c r="AA742" s="302" t="str">
        <f t="shared" si="926"/>
        <v>-</v>
      </c>
      <c r="AB742" s="302" t="str">
        <f t="shared" si="926"/>
        <v>-</v>
      </c>
      <c r="AC742" s="302" t="str">
        <f t="shared" si="926"/>
        <v>-</v>
      </c>
      <c r="AD742" s="302">
        <f t="shared" si="926"/>
        <v>0.97685393363769846</v>
      </c>
      <c r="AE742" s="302" t="str">
        <f t="shared" si="926"/>
        <v>-</v>
      </c>
      <c r="AF742" s="302" t="str">
        <f t="shared" si="926"/>
        <v>-</v>
      </c>
      <c r="AG742" s="302" t="str">
        <f t="shared" si="926"/>
        <v>-</v>
      </c>
      <c r="AH742" s="302" t="str">
        <f t="shared" si="926"/>
        <v>-</v>
      </c>
      <c r="AI742" s="302" t="str">
        <f t="shared" si="926"/>
        <v>-</v>
      </c>
      <c r="AJ742" s="302">
        <f t="shared" si="926"/>
        <v>1.6346677366802589</v>
      </c>
      <c r="AK742" s="302" t="str">
        <f t="shared" si="926"/>
        <v>-</v>
      </c>
      <c r="AL742" s="302" t="str">
        <f t="shared" si="926"/>
        <v>-</v>
      </c>
      <c r="AM742" s="302" t="str">
        <f t="shared" si="926"/>
        <v>-</v>
      </c>
      <c r="AN742" s="302" t="str">
        <f t="shared" si="926"/>
        <v>-</v>
      </c>
      <c r="AO742" s="302">
        <f t="shared" si="926"/>
        <v>0.15717989721986575</v>
      </c>
      <c r="AP742" s="302" t="str">
        <f t="shared" si="926"/>
        <v>-</v>
      </c>
      <c r="AQ742" s="302" t="str">
        <f t="shared" si="926"/>
        <v>-</v>
      </c>
      <c r="AR742" s="302" t="str">
        <f t="shared" si="926"/>
        <v>-</v>
      </c>
      <c r="AS742" s="302">
        <f t="shared" si="926"/>
        <v>0.49848431445627622</v>
      </c>
      <c r="AT742" s="302" t="str">
        <f t="shared" si="926"/>
        <v>-</v>
      </c>
      <c r="AU742" s="327"/>
    </row>
    <row r="743" spans="1:47" hidden="1">
      <c r="A743" s="325" t="str">
        <f t="shared" ref="A743" si="927">A89</f>
        <v>Jesenice</v>
      </c>
      <c r="B743" s="326">
        <f t="shared" si="813"/>
        <v>41</v>
      </c>
      <c r="C743" s="302" t="str">
        <f t="shared" ref="C743:AT743" si="928">IFERROR(IF(C$19&lt;&gt;"Yes","-",IF(C$15&gt;1,LOG10(C89),LOG10(MAX(C$32:C$243)+1-C89))),"-")</f>
        <v>-</v>
      </c>
      <c r="D743" s="302" t="str">
        <f t="shared" si="928"/>
        <v>-</v>
      </c>
      <c r="E743" s="302" t="str">
        <f t="shared" si="928"/>
        <v>-</v>
      </c>
      <c r="F743" s="302" t="str">
        <f t="shared" si="928"/>
        <v>-</v>
      </c>
      <c r="G743" s="302" t="str">
        <f t="shared" si="928"/>
        <v>-</v>
      </c>
      <c r="H743" s="302">
        <f t="shared" si="928"/>
        <v>0.6020599913279624</v>
      </c>
      <c r="I743" s="302" t="str">
        <f t="shared" si="928"/>
        <v>-</v>
      </c>
      <c r="J743" s="302" t="str">
        <f t="shared" si="928"/>
        <v>-</v>
      </c>
      <c r="K743" s="302" t="str">
        <f t="shared" si="928"/>
        <v>-</v>
      </c>
      <c r="L743" s="302" t="str">
        <f t="shared" si="928"/>
        <v>-</v>
      </c>
      <c r="M743" s="302">
        <f t="shared" si="928"/>
        <v>1.6739419986340878</v>
      </c>
      <c r="N743" s="302">
        <f t="shared" si="928"/>
        <v>1.8915374576725645</v>
      </c>
      <c r="O743" s="302" t="str">
        <f t="shared" si="928"/>
        <v>-</v>
      </c>
      <c r="P743" s="302" t="str">
        <f t="shared" si="928"/>
        <v>-</v>
      </c>
      <c r="Q743" s="302" t="str">
        <f t="shared" si="928"/>
        <v>-</v>
      </c>
      <c r="R743" s="302" t="str">
        <f t="shared" si="928"/>
        <v>-</v>
      </c>
      <c r="S743" s="302" t="str">
        <f t="shared" si="928"/>
        <v>-</v>
      </c>
      <c r="T743" s="302">
        <f t="shared" si="928"/>
        <v>0.64753788295601133</v>
      </c>
      <c r="U743" s="302" t="str">
        <f t="shared" si="928"/>
        <v>-</v>
      </c>
      <c r="V743" s="302">
        <f t="shared" si="928"/>
        <v>-5.1992702769457833E-2</v>
      </c>
      <c r="W743" s="302" t="str">
        <f t="shared" si="928"/>
        <v>-</v>
      </c>
      <c r="X743" s="302" t="str">
        <f t="shared" si="928"/>
        <v>-</v>
      </c>
      <c r="Y743" s="302" t="str">
        <f t="shared" si="928"/>
        <v>-</v>
      </c>
      <c r="Z743" s="302" t="str">
        <f t="shared" si="928"/>
        <v>-</v>
      </c>
      <c r="AA743" s="302" t="str">
        <f t="shared" si="928"/>
        <v>-</v>
      </c>
      <c r="AB743" s="302" t="str">
        <f t="shared" si="928"/>
        <v>-</v>
      </c>
      <c r="AC743" s="302" t="str">
        <f t="shared" si="928"/>
        <v>-</v>
      </c>
      <c r="AD743" s="302">
        <f t="shared" si="928"/>
        <v>0.87789526934174933</v>
      </c>
      <c r="AE743" s="302" t="str">
        <f t="shared" si="928"/>
        <v>-</v>
      </c>
      <c r="AF743" s="302" t="str">
        <f t="shared" si="928"/>
        <v>-</v>
      </c>
      <c r="AG743" s="302" t="str">
        <f t="shared" si="928"/>
        <v>-</v>
      </c>
      <c r="AH743" s="302" t="str">
        <f t="shared" si="928"/>
        <v>-</v>
      </c>
      <c r="AI743" s="302" t="str">
        <f t="shared" si="928"/>
        <v>-</v>
      </c>
      <c r="AJ743" s="302">
        <f t="shared" si="928"/>
        <v>1.8217623035740378</v>
      </c>
      <c r="AK743" s="302" t="str">
        <f t="shared" si="928"/>
        <v>-</v>
      </c>
      <c r="AL743" s="302" t="str">
        <f t="shared" si="928"/>
        <v>-</v>
      </c>
      <c r="AM743" s="302" t="str">
        <f t="shared" si="928"/>
        <v>-</v>
      </c>
      <c r="AN743" s="302" t="str">
        <f t="shared" si="928"/>
        <v>-</v>
      </c>
      <c r="AO743" s="302">
        <f t="shared" si="928"/>
        <v>0.32721324226603643</v>
      </c>
      <c r="AP743" s="302" t="str">
        <f t="shared" si="928"/>
        <v>-</v>
      </c>
      <c r="AQ743" s="302" t="str">
        <f t="shared" si="928"/>
        <v>-</v>
      </c>
      <c r="AR743" s="302" t="str">
        <f t="shared" si="928"/>
        <v>-</v>
      </c>
      <c r="AS743" s="302">
        <f t="shared" si="928"/>
        <v>-6.6984946716242735E-2</v>
      </c>
      <c r="AT743" s="302" t="str">
        <f t="shared" si="928"/>
        <v>-</v>
      </c>
      <c r="AU743" s="327"/>
    </row>
    <row r="744" spans="1:47" hidden="1">
      <c r="A744" s="325" t="str">
        <f t="shared" ref="A744" si="929">A90</f>
        <v>Jezersko</v>
      </c>
      <c r="B744" s="326">
        <f t="shared" si="813"/>
        <v>163</v>
      </c>
      <c r="C744" s="302" t="str">
        <f t="shared" ref="C744:AT744" si="930">IFERROR(IF(C$19&lt;&gt;"Yes","-",IF(C$15&gt;1,LOG10(C90),LOG10(MAX(C$32:C$243)+1-C90))),"-")</f>
        <v>-</v>
      </c>
      <c r="D744" s="302" t="str">
        <f t="shared" si="930"/>
        <v>-</v>
      </c>
      <c r="E744" s="302" t="str">
        <f t="shared" si="930"/>
        <v>-</v>
      </c>
      <c r="F744" s="302" t="str">
        <f t="shared" si="930"/>
        <v>-</v>
      </c>
      <c r="G744" s="302" t="str">
        <f t="shared" si="930"/>
        <v>-</v>
      </c>
      <c r="H744" s="302">
        <f t="shared" si="930"/>
        <v>0</v>
      </c>
      <c r="I744" s="302" t="str">
        <f t="shared" si="930"/>
        <v>-</v>
      </c>
      <c r="J744" s="302" t="str">
        <f t="shared" si="930"/>
        <v>-</v>
      </c>
      <c r="K744" s="302" t="str">
        <f t="shared" si="930"/>
        <v>-</v>
      </c>
      <c r="L744" s="302" t="str">
        <f t="shared" si="930"/>
        <v>-</v>
      </c>
      <c r="M744" s="302">
        <f t="shared" si="930"/>
        <v>1.2380461031287955</v>
      </c>
      <c r="N744" s="302">
        <f t="shared" si="930"/>
        <v>1.6148972160331345</v>
      </c>
      <c r="O744" s="302" t="str">
        <f t="shared" si="930"/>
        <v>-</v>
      </c>
      <c r="P744" s="302" t="str">
        <f t="shared" si="930"/>
        <v>-</v>
      </c>
      <c r="Q744" s="302" t="str">
        <f t="shared" si="930"/>
        <v>-</v>
      </c>
      <c r="R744" s="302" t="str">
        <f t="shared" si="930"/>
        <v>-</v>
      </c>
      <c r="S744" s="302" t="str">
        <f t="shared" si="930"/>
        <v>-</v>
      </c>
      <c r="T744" s="302">
        <f t="shared" si="930"/>
        <v>0.62622172227286044</v>
      </c>
      <c r="U744" s="302" t="str">
        <f t="shared" si="930"/>
        <v>-</v>
      </c>
      <c r="V744" s="302">
        <f t="shared" si="930"/>
        <v>-0.59643286865052036</v>
      </c>
      <c r="W744" s="302" t="str">
        <f t="shared" si="930"/>
        <v>-</v>
      </c>
      <c r="X744" s="302" t="str">
        <f t="shared" si="930"/>
        <v>-</v>
      </c>
      <c r="Y744" s="302" t="str">
        <f t="shared" si="930"/>
        <v>-</v>
      </c>
      <c r="Z744" s="302" t="str">
        <f t="shared" si="930"/>
        <v>-</v>
      </c>
      <c r="AA744" s="302" t="str">
        <f t="shared" si="930"/>
        <v>-</v>
      </c>
      <c r="AB744" s="302" t="str">
        <f t="shared" si="930"/>
        <v>-</v>
      </c>
      <c r="AC744" s="302" t="str">
        <f t="shared" si="930"/>
        <v>-</v>
      </c>
      <c r="AD744" s="302">
        <f t="shared" si="930"/>
        <v>0.55484414337472288</v>
      </c>
      <c r="AE744" s="302" t="str">
        <f t="shared" si="930"/>
        <v>-</v>
      </c>
      <c r="AF744" s="302" t="str">
        <f t="shared" si="930"/>
        <v>-</v>
      </c>
      <c r="AG744" s="302" t="str">
        <f t="shared" si="930"/>
        <v>-</v>
      </c>
      <c r="AH744" s="302" t="str">
        <f t="shared" si="930"/>
        <v>-</v>
      </c>
      <c r="AI744" s="302" t="str">
        <f t="shared" si="930"/>
        <v>-</v>
      </c>
      <c r="AJ744" s="302">
        <f t="shared" si="930"/>
        <v>2.0909651977605317</v>
      </c>
      <c r="AK744" s="302" t="str">
        <f t="shared" si="930"/>
        <v>-</v>
      </c>
      <c r="AL744" s="302" t="str">
        <f t="shared" si="930"/>
        <v>-</v>
      </c>
      <c r="AM744" s="302" t="str">
        <f t="shared" si="930"/>
        <v>-</v>
      </c>
      <c r="AN744" s="302" t="str">
        <f t="shared" si="930"/>
        <v>-</v>
      </c>
      <c r="AO744" s="302">
        <f t="shared" si="930"/>
        <v>0.32721324226603643</v>
      </c>
      <c r="AP744" s="302" t="str">
        <f t="shared" si="930"/>
        <v>-</v>
      </c>
      <c r="AQ744" s="302" t="str">
        <f t="shared" si="930"/>
        <v>-</v>
      </c>
      <c r="AR744" s="302" t="str">
        <f t="shared" si="930"/>
        <v>-</v>
      </c>
      <c r="AS744" s="302">
        <f t="shared" si="930"/>
        <v>-3.8310992983868995E-2</v>
      </c>
      <c r="AT744" s="302" t="str">
        <f t="shared" si="930"/>
        <v>-</v>
      </c>
      <c r="AU744" s="327"/>
    </row>
    <row r="745" spans="1:47" hidden="1">
      <c r="A745" s="325" t="str">
        <f t="shared" ref="A745" si="931">A91</f>
        <v>Juršinci</v>
      </c>
      <c r="B745" s="326">
        <f t="shared" si="813"/>
        <v>42</v>
      </c>
      <c r="C745" s="302" t="str">
        <f t="shared" ref="C745:AT745" si="932">IFERROR(IF(C$19&lt;&gt;"Yes","-",IF(C$15&gt;1,LOG10(C91),LOG10(MAX(C$32:C$243)+1-C91))),"-")</f>
        <v>-</v>
      </c>
      <c r="D745" s="302" t="str">
        <f t="shared" si="932"/>
        <v>-</v>
      </c>
      <c r="E745" s="302" t="str">
        <f t="shared" si="932"/>
        <v>-</v>
      </c>
      <c r="F745" s="302" t="str">
        <f t="shared" si="932"/>
        <v>-</v>
      </c>
      <c r="G745" s="302" t="str">
        <f t="shared" si="932"/>
        <v>-</v>
      </c>
      <c r="H745" s="302">
        <f t="shared" si="932"/>
        <v>0.3010299956639812</v>
      </c>
      <c r="I745" s="302" t="str">
        <f t="shared" si="932"/>
        <v>-</v>
      </c>
      <c r="J745" s="302" t="str">
        <f t="shared" si="932"/>
        <v>-</v>
      </c>
      <c r="K745" s="302" t="str">
        <f t="shared" si="932"/>
        <v>-</v>
      </c>
      <c r="L745" s="302" t="str">
        <f t="shared" si="932"/>
        <v>-</v>
      </c>
      <c r="M745" s="302">
        <f t="shared" si="932"/>
        <v>1.1492191126553799</v>
      </c>
      <c r="N745" s="302">
        <f t="shared" si="932"/>
        <v>1.414973347970818</v>
      </c>
      <c r="O745" s="302" t="str">
        <f t="shared" si="932"/>
        <v>-</v>
      </c>
      <c r="P745" s="302" t="str">
        <f t="shared" si="932"/>
        <v>-</v>
      </c>
      <c r="Q745" s="302" t="str">
        <f t="shared" si="932"/>
        <v>-</v>
      </c>
      <c r="R745" s="302" t="str">
        <f t="shared" si="932"/>
        <v>-</v>
      </c>
      <c r="S745" s="302" t="str">
        <f t="shared" si="932"/>
        <v>-</v>
      </c>
      <c r="T745" s="302">
        <f t="shared" si="932"/>
        <v>0.50416335202959572</v>
      </c>
      <c r="U745" s="302" t="str">
        <f t="shared" si="932"/>
        <v>-</v>
      </c>
      <c r="V745" s="302">
        <f t="shared" si="932"/>
        <v>7.3149703425029938E-2</v>
      </c>
      <c r="W745" s="302" t="str">
        <f t="shared" si="932"/>
        <v>-</v>
      </c>
      <c r="X745" s="302" t="str">
        <f t="shared" si="932"/>
        <v>-</v>
      </c>
      <c r="Y745" s="302" t="str">
        <f t="shared" si="932"/>
        <v>-</v>
      </c>
      <c r="Z745" s="302" t="str">
        <f t="shared" si="932"/>
        <v>-</v>
      </c>
      <c r="AA745" s="302" t="str">
        <f t="shared" si="932"/>
        <v>-</v>
      </c>
      <c r="AB745" s="302" t="str">
        <f t="shared" si="932"/>
        <v>-</v>
      </c>
      <c r="AC745" s="302" t="str">
        <f t="shared" si="932"/>
        <v>-</v>
      </c>
      <c r="AD745" s="302">
        <f t="shared" si="932"/>
        <v>0.88561681865879138</v>
      </c>
      <c r="AE745" s="302" t="str">
        <f t="shared" si="932"/>
        <v>-</v>
      </c>
      <c r="AF745" s="302" t="str">
        <f t="shared" si="932"/>
        <v>-</v>
      </c>
      <c r="AG745" s="302" t="str">
        <f t="shared" si="932"/>
        <v>-</v>
      </c>
      <c r="AH745" s="302" t="str">
        <f t="shared" si="932"/>
        <v>-</v>
      </c>
      <c r="AI745" s="302" t="str">
        <f t="shared" si="932"/>
        <v>-</v>
      </c>
      <c r="AJ745" s="302">
        <f t="shared" si="932"/>
        <v>1.6797289759702578</v>
      </c>
      <c r="AK745" s="302" t="str">
        <f t="shared" si="932"/>
        <v>-</v>
      </c>
      <c r="AL745" s="302" t="str">
        <f t="shared" si="932"/>
        <v>-</v>
      </c>
      <c r="AM745" s="302" t="str">
        <f t="shared" si="932"/>
        <v>-</v>
      </c>
      <c r="AN745" s="302" t="str">
        <f t="shared" si="932"/>
        <v>-</v>
      </c>
      <c r="AO745" s="302">
        <f t="shared" si="932"/>
        <v>0.44371696267546362</v>
      </c>
      <c r="AP745" s="302" t="str">
        <f t="shared" si="932"/>
        <v>-</v>
      </c>
      <c r="AQ745" s="302" t="str">
        <f t="shared" si="932"/>
        <v>-</v>
      </c>
      <c r="AR745" s="302" t="str">
        <f t="shared" si="932"/>
        <v>-</v>
      </c>
      <c r="AS745" s="302">
        <f t="shared" si="932"/>
        <v>0.61666347939958044</v>
      </c>
      <c r="AT745" s="302" t="str">
        <f t="shared" si="932"/>
        <v>-</v>
      </c>
      <c r="AU745" s="327"/>
    </row>
    <row r="746" spans="1:47" hidden="1">
      <c r="A746" s="325" t="str">
        <f t="shared" ref="A746" si="933">A92</f>
        <v>Kamnik</v>
      </c>
      <c r="B746" s="326">
        <f t="shared" si="813"/>
        <v>43</v>
      </c>
      <c r="C746" s="302" t="str">
        <f t="shared" ref="C746:AT746" si="934">IFERROR(IF(C$19&lt;&gt;"Yes","-",IF(C$15&gt;1,LOG10(C92),LOG10(MAX(C$32:C$243)+1-C92))),"-")</f>
        <v>-</v>
      </c>
      <c r="D746" s="302" t="str">
        <f t="shared" si="934"/>
        <v>-</v>
      </c>
      <c r="E746" s="302" t="str">
        <f t="shared" si="934"/>
        <v>-</v>
      </c>
      <c r="F746" s="302" t="str">
        <f t="shared" si="934"/>
        <v>-</v>
      </c>
      <c r="G746" s="302" t="str">
        <f t="shared" si="934"/>
        <v>-</v>
      </c>
      <c r="H746" s="302">
        <f t="shared" si="934"/>
        <v>0.47712125471966244</v>
      </c>
      <c r="I746" s="302" t="str">
        <f t="shared" si="934"/>
        <v>-</v>
      </c>
      <c r="J746" s="302" t="str">
        <f t="shared" si="934"/>
        <v>-</v>
      </c>
      <c r="K746" s="302" t="str">
        <f t="shared" si="934"/>
        <v>-</v>
      </c>
      <c r="L746" s="302" t="str">
        <f t="shared" si="934"/>
        <v>-</v>
      </c>
      <c r="M746" s="302">
        <f t="shared" si="934"/>
        <v>1.5526682161121932</v>
      </c>
      <c r="N746" s="302">
        <f t="shared" si="934"/>
        <v>1.810232517995084</v>
      </c>
      <c r="O746" s="302" t="str">
        <f t="shared" si="934"/>
        <v>-</v>
      </c>
      <c r="P746" s="302" t="str">
        <f t="shared" si="934"/>
        <v>-</v>
      </c>
      <c r="Q746" s="302" t="str">
        <f t="shared" si="934"/>
        <v>-</v>
      </c>
      <c r="R746" s="302" t="str">
        <f t="shared" si="934"/>
        <v>-</v>
      </c>
      <c r="S746" s="302" t="str">
        <f t="shared" si="934"/>
        <v>-</v>
      </c>
      <c r="T746" s="302">
        <f t="shared" si="934"/>
        <v>0.65916486567883781</v>
      </c>
      <c r="U746" s="302" t="str">
        <f t="shared" si="934"/>
        <v>-</v>
      </c>
      <c r="V746" s="302">
        <f t="shared" si="934"/>
        <v>-0.20707815244866043</v>
      </c>
      <c r="W746" s="302" t="str">
        <f t="shared" si="934"/>
        <v>-</v>
      </c>
      <c r="X746" s="302" t="str">
        <f t="shared" si="934"/>
        <v>-</v>
      </c>
      <c r="Y746" s="302" t="str">
        <f t="shared" si="934"/>
        <v>-</v>
      </c>
      <c r="Z746" s="302" t="str">
        <f t="shared" si="934"/>
        <v>-</v>
      </c>
      <c r="AA746" s="302" t="str">
        <f t="shared" si="934"/>
        <v>-</v>
      </c>
      <c r="AB746" s="302" t="str">
        <f t="shared" si="934"/>
        <v>-</v>
      </c>
      <c r="AC746" s="302" t="str">
        <f t="shared" si="934"/>
        <v>-</v>
      </c>
      <c r="AD746" s="302">
        <f t="shared" si="934"/>
        <v>0.84231909225009471</v>
      </c>
      <c r="AE746" s="302" t="str">
        <f t="shared" si="934"/>
        <v>-</v>
      </c>
      <c r="AF746" s="302" t="str">
        <f t="shared" si="934"/>
        <v>-</v>
      </c>
      <c r="AG746" s="302" t="str">
        <f t="shared" si="934"/>
        <v>-</v>
      </c>
      <c r="AH746" s="302" t="str">
        <f t="shared" si="934"/>
        <v>-</v>
      </c>
      <c r="AI746" s="302" t="str">
        <f t="shared" si="934"/>
        <v>-</v>
      </c>
      <c r="AJ746" s="302">
        <f t="shared" si="934"/>
        <v>1.9344773773592199</v>
      </c>
      <c r="AK746" s="302" t="str">
        <f t="shared" si="934"/>
        <v>-</v>
      </c>
      <c r="AL746" s="302" t="str">
        <f t="shared" si="934"/>
        <v>-</v>
      </c>
      <c r="AM746" s="302" t="str">
        <f t="shared" si="934"/>
        <v>-</v>
      </c>
      <c r="AN746" s="302" t="str">
        <f t="shared" si="934"/>
        <v>-</v>
      </c>
      <c r="AO746" s="302">
        <f t="shared" si="934"/>
        <v>1.1632368395806769</v>
      </c>
      <c r="AP746" s="302" t="str">
        <f t="shared" si="934"/>
        <v>-</v>
      </c>
      <c r="AQ746" s="302" t="str">
        <f t="shared" si="934"/>
        <v>-</v>
      </c>
      <c r="AR746" s="302" t="str">
        <f t="shared" si="934"/>
        <v>-</v>
      </c>
      <c r="AS746" s="302">
        <f t="shared" si="934"/>
        <v>0.66772497523728025</v>
      </c>
      <c r="AT746" s="302" t="str">
        <f t="shared" si="934"/>
        <v>-</v>
      </c>
      <c r="AU746" s="327"/>
    </row>
    <row r="747" spans="1:47" hidden="1">
      <c r="A747" s="325" t="str">
        <f t="shared" ref="A747" si="935">A93</f>
        <v>Kanal</v>
      </c>
      <c r="B747" s="326">
        <f t="shared" si="813"/>
        <v>44</v>
      </c>
      <c r="C747" s="302" t="str">
        <f t="shared" ref="C747:AT747" si="936">IFERROR(IF(C$19&lt;&gt;"Yes","-",IF(C$15&gt;1,LOG10(C93),LOG10(MAX(C$32:C$243)+1-C93))),"-")</f>
        <v>-</v>
      </c>
      <c r="D747" s="302" t="str">
        <f t="shared" si="936"/>
        <v>-</v>
      </c>
      <c r="E747" s="302" t="str">
        <f t="shared" si="936"/>
        <v>-</v>
      </c>
      <c r="F747" s="302" t="str">
        <f t="shared" si="936"/>
        <v>-</v>
      </c>
      <c r="G747" s="302" t="str">
        <f t="shared" si="936"/>
        <v>-</v>
      </c>
      <c r="H747" s="302">
        <f t="shared" si="936"/>
        <v>0.47712125471966244</v>
      </c>
      <c r="I747" s="302" t="str">
        <f t="shared" si="936"/>
        <v>-</v>
      </c>
      <c r="J747" s="302" t="str">
        <f t="shared" si="936"/>
        <v>-</v>
      </c>
      <c r="K747" s="302" t="str">
        <f t="shared" si="936"/>
        <v>-</v>
      </c>
      <c r="L747" s="302" t="str">
        <f t="shared" si="936"/>
        <v>-</v>
      </c>
      <c r="M747" s="302">
        <f t="shared" si="936"/>
        <v>1.507855871695831</v>
      </c>
      <c r="N747" s="302">
        <f t="shared" si="936"/>
        <v>1.7435097647284297</v>
      </c>
      <c r="O747" s="302" t="str">
        <f t="shared" si="936"/>
        <v>-</v>
      </c>
      <c r="P747" s="302" t="str">
        <f t="shared" si="936"/>
        <v>-</v>
      </c>
      <c r="Q747" s="302" t="str">
        <f t="shared" si="936"/>
        <v>-</v>
      </c>
      <c r="R747" s="302" t="str">
        <f t="shared" si="936"/>
        <v>-</v>
      </c>
      <c r="S747" s="302" t="str">
        <f t="shared" si="936"/>
        <v>-</v>
      </c>
      <c r="T747" s="302">
        <f t="shared" si="936"/>
        <v>0.72239805434855864</v>
      </c>
      <c r="U747" s="302" t="str">
        <f t="shared" si="936"/>
        <v>-</v>
      </c>
      <c r="V747" s="302">
        <f t="shared" si="936"/>
        <v>0.13667279896789511</v>
      </c>
      <c r="W747" s="302" t="str">
        <f t="shared" si="936"/>
        <v>-</v>
      </c>
      <c r="X747" s="302" t="str">
        <f t="shared" si="936"/>
        <v>-</v>
      </c>
      <c r="Y747" s="302" t="str">
        <f t="shared" si="936"/>
        <v>-</v>
      </c>
      <c r="Z747" s="302" t="str">
        <f t="shared" si="936"/>
        <v>-</v>
      </c>
      <c r="AA747" s="302" t="str">
        <f t="shared" si="936"/>
        <v>-</v>
      </c>
      <c r="AB747" s="302" t="str">
        <f t="shared" si="936"/>
        <v>-</v>
      </c>
      <c r="AC747" s="302" t="str">
        <f t="shared" si="936"/>
        <v>-</v>
      </c>
      <c r="AD747" s="302">
        <f t="shared" si="936"/>
        <v>0.92186994065371197</v>
      </c>
      <c r="AE747" s="302" t="str">
        <f t="shared" si="936"/>
        <v>-</v>
      </c>
      <c r="AF747" s="302" t="str">
        <f t="shared" si="936"/>
        <v>-</v>
      </c>
      <c r="AG747" s="302" t="str">
        <f t="shared" si="936"/>
        <v>-</v>
      </c>
      <c r="AH747" s="302" t="str">
        <f t="shared" si="936"/>
        <v>-</v>
      </c>
      <c r="AI747" s="302" t="str">
        <f t="shared" si="936"/>
        <v>-</v>
      </c>
      <c r="AJ747" s="302">
        <f t="shared" si="936"/>
        <v>1.7395723444500919</v>
      </c>
      <c r="AK747" s="302" t="str">
        <f t="shared" si="936"/>
        <v>-</v>
      </c>
      <c r="AL747" s="302" t="str">
        <f t="shared" si="936"/>
        <v>-</v>
      </c>
      <c r="AM747" s="302" t="str">
        <f t="shared" si="936"/>
        <v>-</v>
      </c>
      <c r="AN747" s="302" t="str">
        <f t="shared" si="936"/>
        <v>-</v>
      </c>
      <c r="AO747" s="302">
        <f t="shared" si="936"/>
        <v>0.40064315902399183</v>
      </c>
      <c r="AP747" s="302" t="str">
        <f t="shared" si="936"/>
        <v>-</v>
      </c>
      <c r="AQ747" s="302" t="str">
        <f t="shared" si="936"/>
        <v>-</v>
      </c>
      <c r="AR747" s="302" t="str">
        <f t="shared" si="936"/>
        <v>-</v>
      </c>
      <c r="AS747" s="302">
        <f t="shared" si="936"/>
        <v>0.49774475808426982</v>
      </c>
      <c r="AT747" s="302" t="str">
        <f t="shared" si="936"/>
        <v>-</v>
      </c>
      <c r="AU747" s="327"/>
    </row>
    <row r="748" spans="1:47" hidden="1">
      <c r="A748" s="325" t="str">
        <f t="shared" ref="A748" si="937">A94</f>
        <v>Kidričevo</v>
      </c>
      <c r="B748" s="326">
        <f t="shared" si="813"/>
        <v>45</v>
      </c>
      <c r="C748" s="302" t="str">
        <f t="shared" ref="C748:AT748" si="938">IFERROR(IF(C$19&lt;&gt;"Yes","-",IF(C$15&gt;1,LOG10(C94),LOG10(MAX(C$32:C$243)+1-C94))),"-")</f>
        <v>-</v>
      </c>
      <c r="D748" s="302" t="str">
        <f t="shared" si="938"/>
        <v>-</v>
      </c>
      <c r="E748" s="302" t="str">
        <f t="shared" si="938"/>
        <v>-</v>
      </c>
      <c r="F748" s="302" t="str">
        <f t="shared" si="938"/>
        <v>-</v>
      </c>
      <c r="G748" s="302" t="str">
        <f t="shared" si="938"/>
        <v>-</v>
      </c>
      <c r="H748" s="302">
        <f t="shared" si="938"/>
        <v>0.3010299956639812</v>
      </c>
      <c r="I748" s="302" t="str">
        <f t="shared" si="938"/>
        <v>-</v>
      </c>
      <c r="J748" s="302" t="str">
        <f t="shared" si="938"/>
        <v>-</v>
      </c>
      <c r="K748" s="302" t="str">
        <f t="shared" si="938"/>
        <v>-</v>
      </c>
      <c r="L748" s="302" t="str">
        <f t="shared" si="938"/>
        <v>-</v>
      </c>
      <c r="M748" s="302">
        <f t="shared" si="938"/>
        <v>1.5378190950732742</v>
      </c>
      <c r="N748" s="302">
        <f t="shared" si="938"/>
        <v>2.1458177144918276</v>
      </c>
      <c r="O748" s="302" t="str">
        <f t="shared" si="938"/>
        <v>-</v>
      </c>
      <c r="P748" s="302" t="str">
        <f t="shared" si="938"/>
        <v>-</v>
      </c>
      <c r="Q748" s="302" t="str">
        <f t="shared" si="938"/>
        <v>-</v>
      </c>
      <c r="R748" s="302" t="str">
        <f t="shared" si="938"/>
        <v>-</v>
      </c>
      <c r="S748" s="302" t="str">
        <f t="shared" si="938"/>
        <v>-</v>
      </c>
      <c r="T748" s="302">
        <f t="shared" si="938"/>
        <v>0.50416335202959572</v>
      </c>
      <c r="U748" s="302" t="str">
        <f t="shared" si="938"/>
        <v>-</v>
      </c>
      <c r="V748" s="302">
        <f t="shared" si="938"/>
        <v>-0.43693613260202363</v>
      </c>
      <c r="W748" s="302" t="str">
        <f t="shared" si="938"/>
        <v>-</v>
      </c>
      <c r="X748" s="302" t="str">
        <f t="shared" si="938"/>
        <v>-</v>
      </c>
      <c r="Y748" s="302" t="str">
        <f t="shared" si="938"/>
        <v>-</v>
      </c>
      <c r="Z748" s="302" t="str">
        <f t="shared" si="938"/>
        <v>-</v>
      </c>
      <c r="AA748" s="302" t="str">
        <f t="shared" si="938"/>
        <v>-</v>
      </c>
      <c r="AB748" s="302" t="str">
        <f t="shared" si="938"/>
        <v>-</v>
      </c>
      <c r="AC748" s="302" t="str">
        <f t="shared" si="938"/>
        <v>-</v>
      </c>
      <c r="AD748" s="302">
        <f t="shared" si="938"/>
        <v>0.86785529662138772</v>
      </c>
      <c r="AE748" s="302" t="str">
        <f t="shared" si="938"/>
        <v>-</v>
      </c>
      <c r="AF748" s="302" t="str">
        <f t="shared" si="938"/>
        <v>-</v>
      </c>
      <c r="AG748" s="302" t="str">
        <f t="shared" si="938"/>
        <v>-</v>
      </c>
      <c r="AH748" s="302" t="str">
        <f t="shared" si="938"/>
        <v>-</v>
      </c>
      <c r="AI748" s="302" t="str">
        <f t="shared" si="938"/>
        <v>-</v>
      </c>
      <c r="AJ748" s="302">
        <f t="shared" si="938"/>
        <v>2.1281259893225628</v>
      </c>
      <c r="AK748" s="302" t="str">
        <f t="shared" si="938"/>
        <v>-</v>
      </c>
      <c r="AL748" s="302" t="str">
        <f t="shared" si="938"/>
        <v>-</v>
      </c>
      <c r="AM748" s="302" t="str">
        <f t="shared" si="938"/>
        <v>-</v>
      </c>
      <c r="AN748" s="302" t="str">
        <f t="shared" si="938"/>
        <v>-</v>
      </c>
      <c r="AO748" s="302">
        <f t="shared" si="938"/>
        <v>0.44371696267546362</v>
      </c>
      <c r="AP748" s="302" t="str">
        <f t="shared" si="938"/>
        <v>-</v>
      </c>
      <c r="AQ748" s="302" t="str">
        <f t="shared" si="938"/>
        <v>-</v>
      </c>
      <c r="AR748" s="302" t="str">
        <f t="shared" si="938"/>
        <v>-</v>
      </c>
      <c r="AS748" s="302">
        <f t="shared" si="938"/>
        <v>9.0115881135545861E-2</v>
      </c>
      <c r="AT748" s="302" t="str">
        <f t="shared" si="938"/>
        <v>-</v>
      </c>
      <c r="AU748" s="327"/>
    </row>
    <row r="749" spans="1:47" hidden="1">
      <c r="A749" s="325" t="str">
        <f t="shared" ref="A749" si="939">A95</f>
        <v>Kobarid</v>
      </c>
      <c r="B749" s="326">
        <f t="shared" si="813"/>
        <v>46</v>
      </c>
      <c r="C749" s="302" t="str">
        <f t="shared" ref="C749:AT749" si="940">IFERROR(IF(C$19&lt;&gt;"Yes","-",IF(C$15&gt;1,LOG10(C95),LOG10(MAX(C$32:C$243)+1-C95))),"-")</f>
        <v>-</v>
      </c>
      <c r="D749" s="302" t="str">
        <f t="shared" si="940"/>
        <v>-</v>
      </c>
      <c r="E749" s="302" t="str">
        <f t="shared" si="940"/>
        <v>-</v>
      </c>
      <c r="F749" s="302" t="str">
        <f t="shared" si="940"/>
        <v>-</v>
      </c>
      <c r="G749" s="302" t="str">
        <f t="shared" si="940"/>
        <v>-</v>
      </c>
      <c r="H749" s="302">
        <f t="shared" si="940"/>
        <v>0.3010299956639812</v>
      </c>
      <c r="I749" s="302" t="str">
        <f t="shared" si="940"/>
        <v>-</v>
      </c>
      <c r="J749" s="302" t="str">
        <f t="shared" si="940"/>
        <v>-</v>
      </c>
      <c r="K749" s="302" t="str">
        <f t="shared" si="940"/>
        <v>-</v>
      </c>
      <c r="L749" s="302" t="str">
        <f t="shared" si="940"/>
        <v>-</v>
      </c>
      <c r="M749" s="302">
        <f t="shared" si="940"/>
        <v>1.5954962218255742</v>
      </c>
      <c r="N749" s="302">
        <f t="shared" si="940"/>
        <v>1.7715874808812553</v>
      </c>
      <c r="O749" s="302" t="str">
        <f t="shared" si="940"/>
        <v>-</v>
      </c>
      <c r="P749" s="302" t="str">
        <f t="shared" si="940"/>
        <v>-</v>
      </c>
      <c r="Q749" s="302" t="str">
        <f t="shared" si="940"/>
        <v>-</v>
      </c>
      <c r="R749" s="302" t="str">
        <f t="shared" si="940"/>
        <v>-</v>
      </c>
      <c r="S749" s="302" t="str">
        <f t="shared" si="940"/>
        <v>-</v>
      </c>
      <c r="T749" s="302">
        <f t="shared" si="940"/>
        <v>0.75496774182309434</v>
      </c>
      <c r="U749" s="302" t="str">
        <f t="shared" si="940"/>
        <v>-</v>
      </c>
      <c r="V749" s="302">
        <f t="shared" si="940"/>
        <v>0.16985233467468194</v>
      </c>
      <c r="W749" s="302" t="str">
        <f t="shared" si="940"/>
        <v>-</v>
      </c>
      <c r="X749" s="302" t="str">
        <f t="shared" si="940"/>
        <v>-</v>
      </c>
      <c r="Y749" s="302" t="str">
        <f t="shared" si="940"/>
        <v>-</v>
      </c>
      <c r="Z749" s="302" t="str">
        <f t="shared" si="940"/>
        <v>-</v>
      </c>
      <c r="AA749" s="302" t="str">
        <f t="shared" si="940"/>
        <v>-</v>
      </c>
      <c r="AB749" s="302" t="str">
        <f t="shared" si="940"/>
        <v>-</v>
      </c>
      <c r="AC749" s="302" t="str">
        <f t="shared" si="940"/>
        <v>-</v>
      </c>
      <c r="AD749" s="302">
        <f t="shared" si="940"/>
        <v>0.70711487547556906</v>
      </c>
      <c r="AE749" s="302" t="str">
        <f t="shared" si="940"/>
        <v>-</v>
      </c>
      <c r="AF749" s="302" t="str">
        <f t="shared" si="940"/>
        <v>-</v>
      </c>
      <c r="AG749" s="302" t="str">
        <f t="shared" si="940"/>
        <v>-</v>
      </c>
      <c r="AH749" s="302" t="str">
        <f t="shared" si="940"/>
        <v>-</v>
      </c>
      <c r="AI749" s="302" t="str">
        <f t="shared" si="940"/>
        <v>-</v>
      </c>
      <c r="AJ749" s="302">
        <f t="shared" si="940"/>
        <v>1.9408377541316417</v>
      </c>
      <c r="AK749" s="302" t="str">
        <f t="shared" si="940"/>
        <v>-</v>
      </c>
      <c r="AL749" s="302" t="str">
        <f t="shared" si="940"/>
        <v>-</v>
      </c>
      <c r="AM749" s="302" t="str">
        <f t="shared" si="940"/>
        <v>-</v>
      </c>
      <c r="AN749" s="302" t="str">
        <f t="shared" si="940"/>
        <v>-</v>
      </c>
      <c r="AO749" s="302">
        <f t="shared" si="940"/>
        <v>0.40064315902399183</v>
      </c>
      <c r="AP749" s="302" t="str">
        <f t="shared" si="940"/>
        <v>-</v>
      </c>
      <c r="AQ749" s="302" t="str">
        <f t="shared" si="940"/>
        <v>-</v>
      </c>
      <c r="AR749" s="302" t="str">
        <f t="shared" si="940"/>
        <v>-</v>
      </c>
      <c r="AS749" s="302">
        <f t="shared" si="940"/>
        <v>0.15121333526457253</v>
      </c>
      <c r="AT749" s="302" t="str">
        <f t="shared" si="940"/>
        <v>-</v>
      </c>
      <c r="AU749" s="327"/>
    </row>
    <row r="750" spans="1:47" hidden="1">
      <c r="A750" s="325" t="str">
        <f t="shared" ref="A750:B750" si="941">A96</f>
        <v>Kobilje</v>
      </c>
      <c r="B750" s="326">
        <f t="shared" si="941"/>
        <v>47</v>
      </c>
      <c r="C750" s="302" t="str">
        <f t="shared" ref="C750:AT750" si="942">IFERROR(IF(C$19&lt;&gt;"Yes","-",IF(C$15&gt;1,LOG10(C96),LOG10(MAX(C$32:C$243)+1-C96))),"-")</f>
        <v>-</v>
      </c>
      <c r="D750" s="302" t="str">
        <f t="shared" si="942"/>
        <v>-</v>
      </c>
      <c r="E750" s="302" t="str">
        <f t="shared" si="942"/>
        <v>-</v>
      </c>
      <c r="F750" s="302" t="str">
        <f t="shared" si="942"/>
        <v>-</v>
      </c>
      <c r="G750" s="302" t="str">
        <f t="shared" si="942"/>
        <v>-</v>
      </c>
      <c r="H750" s="302">
        <f t="shared" si="942"/>
        <v>0.3010299956639812</v>
      </c>
      <c r="I750" s="302" t="str">
        <f t="shared" si="942"/>
        <v>-</v>
      </c>
      <c r="J750" s="302" t="str">
        <f t="shared" si="942"/>
        <v>-</v>
      </c>
      <c r="K750" s="302" t="str">
        <f t="shared" si="942"/>
        <v>-</v>
      </c>
      <c r="L750" s="302" t="str">
        <f t="shared" si="942"/>
        <v>-</v>
      </c>
      <c r="M750" s="302">
        <f t="shared" si="942"/>
        <v>1.0043213737826426</v>
      </c>
      <c r="N750" s="302">
        <f t="shared" si="942"/>
        <v>1.3263358609287514</v>
      </c>
      <c r="O750" s="302" t="str">
        <f t="shared" si="942"/>
        <v>-</v>
      </c>
      <c r="P750" s="302" t="str">
        <f t="shared" si="942"/>
        <v>-</v>
      </c>
      <c r="Q750" s="302" t="str">
        <f t="shared" si="942"/>
        <v>-</v>
      </c>
      <c r="R750" s="302" t="str">
        <f t="shared" si="942"/>
        <v>-</v>
      </c>
      <c r="S750" s="302" t="str">
        <f t="shared" si="942"/>
        <v>-</v>
      </c>
      <c r="T750" s="302">
        <f t="shared" si="942"/>
        <v>0.56514872926682469</v>
      </c>
      <c r="U750" s="302" t="str">
        <f t="shared" si="942"/>
        <v>-</v>
      </c>
      <c r="V750" s="302">
        <f t="shared" si="942"/>
        <v>-0.12119316708509922</v>
      </c>
      <c r="W750" s="302" t="str">
        <f t="shared" si="942"/>
        <v>-</v>
      </c>
      <c r="X750" s="302" t="str">
        <f t="shared" si="942"/>
        <v>-</v>
      </c>
      <c r="Y750" s="302" t="str">
        <f t="shared" si="942"/>
        <v>-</v>
      </c>
      <c r="Z750" s="302" t="str">
        <f t="shared" si="942"/>
        <v>-</v>
      </c>
      <c r="AA750" s="302" t="str">
        <f t="shared" si="942"/>
        <v>-</v>
      </c>
      <c r="AB750" s="302" t="str">
        <f t="shared" si="942"/>
        <v>-</v>
      </c>
      <c r="AC750" s="302" t="str">
        <f t="shared" si="942"/>
        <v>-</v>
      </c>
      <c r="AD750" s="302">
        <f t="shared" si="942"/>
        <v>1.0089612143910101</v>
      </c>
      <c r="AE750" s="302" t="str">
        <f t="shared" si="942"/>
        <v>-</v>
      </c>
      <c r="AF750" s="302" t="str">
        <f t="shared" si="942"/>
        <v>-</v>
      </c>
      <c r="AG750" s="302" t="str">
        <f t="shared" si="942"/>
        <v>-</v>
      </c>
      <c r="AH750" s="302" t="str">
        <f t="shared" si="942"/>
        <v>-</v>
      </c>
      <c r="AI750" s="302" t="str">
        <f t="shared" si="942"/>
        <v>-</v>
      </c>
      <c r="AJ750" s="302">
        <f t="shared" si="942"/>
        <v>1.7943087727201312</v>
      </c>
      <c r="AK750" s="302" t="str">
        <f t="shared" si="942"/>
        <v>-</v>
      </c>
      <c r="AL750" s="302" t="str">
        <f t="shared" si="942"/>
        <v>-</v>
      </c>
      <c r="AM750" s="302" t="str">
        <f t="shared" si="942"/>
        <v>-</v>
      </c>
      <c r="AN750" s="302" t="str">
        <f t="shared" si="942"/>
        <v>-</v>
      </c>
      <c r="AO750" s="302">
        <f t="shared" si="942"/>
        <v>0.31951798866635717</v>
      </c>
      <c r="AP750" s="302" t="str">
        <f t="shared" si="942"/>
        <v>-</v>
      </c>
      <c r="AQ750" s="302" t="str">
        <f t="shared" si="942"/>
        <v>-</v>
      </c>
      <c r="AR750" s="302" t="str">
        <f t="shared" si="942"/>
        <v>-</v>
      </c>
      <c r="AS750" s="302">
        <f t="shared" si="942"/>
        <v>0.35808543859939368</v>
      </c>
      <c r="AT750" s="302" t="str">
        <f t="shared" si="942"/>
        <v>-</v>
      </c>
      <c r="AU750" s="327"/>
    </row>
    <row r="751" spans="1:47" hidden="1">
      <c r="A751" s="325" t="str">
        <f t="shared" ref="A751:B751" si="943">A97</f>
        <v>Kočevje</v>
      </c>
      <c r="B751" s="326">
        <f t="shared" si="943"/>
        <v>48</v>
      </c>
      <c r="C751" s="302" t="str">
        <f t="shared" ref="C751:AT751" si="944">IFERROR(IF(C$19&lt;&gt;"Yes","-",IF(C$15&gt;1,LOG10(C97),LOG10(MAX(C$32:C$243)+1-C97))),"-")</f>
        <v>-</v>
      </c>
      <c r="D751" s="302" t="str">
        <f t="shared" si="944"/>
        <v>-</v>
      </c>
      <c r="E751" s="302" t="str">
        <f t="shared" si="944"/>
        <v>-</v>
      </c>
      <c r="F751" s="302" t="str">
        <f t="shared" si="944"/>
        <v>-</v>
      </c>
      <c r="G751" s="302" t="str">
        <f t="shared" si="944"/>
        <v>-</v>
      </c>
      <c r="H751" s="302">
        <f t="shared" si="944"/>
        <v>0.47712125471966244</v>
      </c>
      <c r="I751" s="302" t="str">
        <f t="shared" si="944"/>
        <v>-</v>
      </c>
      <c r="J751" s="302" t="str">
        <f t="shared" si="944"/>
        <v>-</v>
      </c>
      <c r="K751" s="302" t="str">
        <f t="shared" si="944"/>
        <v>-</v>
      </c>
      <c r="L751" s="302" t="str">
        <f t="shared" si="944"/>
        <v>-</v>
      </c>
      <c r="M751" s="302">
        <f t="shared" si="944"/>
        <v>1.7403626894942439</v>
      </c>
      <c r="N751" s="302">
        <f t="shared" si="944"/>
        <v>1.8926510338773004</v>
      </c>
      <c r="O751" s="302" t="str">
        <f t="shared" si="944"/>
        <v>-</v>
      </c>
      <c r="P751" s="302" t="str">
        <f t="shared" si="944"/>
        <v>-</v>
      </c>
      <c r="Q751" s="302" t="str">
        <f t="shared" si="944"/>
        <v>-</v>
      </c>
      <c r="R751" s="302" t="str">
        <f t="shared" si="944"/>
        <v>-</v>
      </c>
      <c r="S751" s="302" t="str">
        <f t="shared" si="944"/>
        <v>-</v>
      </c>
      <c r="T751" s="302">
        <f t="shared" si="944"/>
        <v>0.55979847426949236</v>
      </c>
      <c r="U751" s="302" t="str">
        <f t="shared" si="944"/>
        <v>-</v>
      </c>
      <c r="V751" s="302">
        <f t="shared" si="944"/>
        <v>0.17062313345544888</v>
      </c>
      <c r="W751" s="302" t="str">
        <f t="shared" si="944"/>
        <v>-</v>
      </c>
      <c r="X751" s="302" t="str">
        <f t="shared" si="944"/>
        <v>-</v>
      </c>
      <c r="Y751" s="302" t="str">
        <f t="shared" si="944"/>
        <v>-</v>
      </c>
      <c r="Z751" s="302" t="str">
        <f t="shared" si="944"/>
        <v>-</v>
      </c>
      <c r="AA751" s="302" t="str">
        <f t="shared" si="944"/>
        <v>-</v>
      </c>
      <c r="AB751" s="302" t="str">
        <f t="shared" si="944"/>
        <v>-</v>
      </c>
      <c r="AC751" s="302" t="str">
        <f t="shared" si="944"/>
        <v>-</v>
      </c>
      <c r="AD751" s="302">
        <f t="shared" si="944"/>
        <v>1.1862800590370366</v>
      </c>
      <c r="AE751" s="302" t="str">
        <f t="shared" si="944"/>
        <v>-</v>
      </c>
      <c r="AF751" s="302" t="str">
        <f t="shared" si="944"/>
        <v>-</v>
      </c>
      <c r="AG751" s="302" t="str">
        <f t="shared" si="944"/>
        <v>-</v>
      </c>
      <c r="AH751" s="302" t="str">
        <f t="shared" si="944"/>
        <v>-</v>
      </c>
      <c r="AI751" s="302" t="str">
        <f t="shared" si="944"/>
        <v>-</v>
      </c>
      <c r="AJ751" s="302">
        <f t="shared" si="944"/>
        <v>2.0200101729566211</v>
      </c>
      <c r="AK751" s="302" t="str">
        <f t="shared" si="944"/>
        <v>-</v>
      </c>
      <c r="AL751" s="302" t="str">
        <f t="shared" si="944"/>
        <v>-</v>
      </c>
      <c r="AM751" s="302" t="str">
        <f t="shared" si="944"/>
        <v>-</v>
      </c>
      <c r="AN751" s="302" t="str">
        <f t="shared" si="944"/>
        <v>-</v>
      </c>
      <c r="AO751" s="302">
        <f t="shared" si="944"/>
        <v>0.24265882485557949</v>
      </c>
      <c r="AP751" s="302" t="str">
        <f t="shared" si="944"/>
        <v>-</v>
      </c>
      <c r="AQ751" s="302" t="str">
        <f t="shared" si="944"/>
        <v>-</v>
      </c>
      <c r="AR751" s="302" t="str">
        <f t="shared" si="944"/>
        <v>-</v>
      </c>
      <c r="AS751" s="302">
        <f t="shared" si="944"/>
        <v>1.2805788822387728E-2</v>
      </c>
      <c r="AT751" s="302" t="str">
        <f t="shared" si="944"/>
        <v>-</v>
      </c>
      <c r="AU751" s="327"/>
    </row>
    <row r="752" spans="1:47" hidden="1">
      <c r="A752" s="325" t="str">
        <f t="shared" ref="A752:B752" si="945">A98</f>
        <v>Komen</v>
      </c>
      <c r="B752" s="326">
        <f t="shared" si="945"/>
        <v>49</v>
      </c>
      <c r="C752" s="302" t="str">
        <f t="shared" ref="C752:AT752" si="946">IFERROR(IF(C$19&lt;&gt;"Yes","-",IF(C$15&gt;1,LOG10(C98),LOG10(MAX(C$32:C$243)+1-C98))),"-")</f>
        <v>-</v>
      </c>
      <c r="D752" s="302" t="str">
        <f t="shared" si="946"/>
        <v>-</v>
      </c>
      <c r="E752" s="302" t="str">
        <f t="shared" si="946"/>
        <v>-</v>
      </c>
      <c r="F752" s="302" t="str">
        <f t="shared" si="946"/>
        <v>-</v>
      </c>
      <c r="G752" s="302" t="str">
        <f t="shared" si="946"/>
        <v>-</v>
      </c>
      <c r="H752" s="302">
        <f t="shared" si="946"/>
        <v>0.3010299956639812</v>
      </c>
      <c r="I752" s="302" t="str">
        <f t="shared" si="946"/>
        <v>-</v>
      </c>
      <c r="J752" s="302" t="str">
        <f t="shared" si="946"/>
        <v>-</v>
      </c>
      <c r="K752" s="302" t="str">
        <f t="shared" si="946"/>
        <v>-</v>
      </c>
      <c r="L752" s="302" t="str">
        <f t="shared" si="946"/>
        <v>-</v>
      </c>
      <c r="M752" s="302">
        <f t="shared" si="946"/>
        <v>1.3909351071033791</v>
      </c>
      <c r="N752" s="302">
        <f t="shared" si="946"/>
        <v>1.6963563887333322</v>
      </c>
      <c r="O752" s="302" t="str">
        <f t="shared" si="946"/>
        <v>-</v>
      </c>
      <c r="P752" s="302" t="str">
        <f t="shared" si="946"/>
        <v>-</v>
      </c>
      <c r="Q752" s="302" t="str">
        <f t="shared" si="946"/>
        <v>-</v>
      </c>
      <c r="R752" s="302" t="str">
        <f t="shared" si="946"/>
        <v>-</v>
      </c>
      <c r="S752" s="302" t="str">
        <f t="shared" si="946"/>
        <v>-</v>
      </c>
      <c r="T752" s="302">
        <f t="shared" si="946"/>
        <v>0.5282967577649581</v>
      </c>
      <c r="U752" s="302" t="str">
        <f t="shared" si="946"/>
        <v>-</v>
      </c>
      <c r="V752" s="302">
        <f t="shared" si="946"/>
        <v>0.49462023706626812</v>
      </c>
      <c r="W752" s="302" t="str">
        <f t="shared" si="946"/>
        <v>-</v>
      </c>
      <c r="X752" s="302" t="str">
        <f t="shared" si="946"/>
        <v>-</v>
      </c>
      <c r="Y752" s="302" t="str">
        <f t="shared" si="946"/>
        <v>-</v>
      </c>
      <c r="Z752" s="302" t="str">
        <f t="shared" si="946"/>
        <v>-</v>
      </c>
      <c r="AA752" s="302" t="str">
        <f t="shared" si="946"/>
        <v>-</v>
      </c>
      <c r="AB752" s="302" t="str">
        <f t="shared" si="946"/>
        <v>-</v>
      </c>
      <c r="AC752" s="302" t="str">
        <f t="shared" si="946"/>
        <v>-</v>
      </c>
      <c r="AD752" s="302">
        <f t="shared" si="946"/>
        <v>0.8733486594737494</v>
      </c>
      <c r="AE752" s="302" t="str">
        <f t="shared" si="946"/>
        <v>-</v>
      </c>
      <c r="AF752" s="302" t="str">
        <f t="shared" si="946"/>
        <v>-</v>
      </c>
      <c r="AG752" s="302" t="str">
        <f t="shared" si="946"/>
        <v>-</v>
      </c>
      <c r="AH752" s="302" t="str">
        <f t="shared" si="946"/>
        <v>-</v>
      </c>
      <c r="AI752" s="302" t="str">
        <f t="shared" si="946"/>
        <v>-</v>
      </c>
      <c r="AJ752" s="302">
        <f t="shared" si="946"/>
        <v>1.8751153215809162</v>
      </c>
      <c r="AK752" s="302" t="str">
        <f t="shared" si="946"/>
        <v>-</v>
      </c>
      <c r="AL752" s="302" t="str">
        <f t="shared" si="946"/>
        <v>-</v>
      </c>
      <c r="AM752" s="302" t="str">
        <f t="shared" si="946"/>
        <v>-</v>
      </c>
      <c r="AN752" s="302" t="str">
        <f t="shared" si="946"/>
        <v>-</v>
      </c>
      <c r="AO752" s="302">
        <f t="shared" si="946"/>
        <v>0.15717989721986575</v>
      </c>
      <c r="AP752" s="302" t="str">
        <f t="shared" si="946"/>
        <v>-</v>
      </c>
      <c r="AQ752" s="302" t="str">
        <f t="shared" si="946"/>
        <v>-</v>
      </c>
      <c r="AR752" s="302" t="str">
        <f t="shared" si="946"/>
        <v>-</v>
      </c>
      <c r="AS752" s="302">
        <f t="shared" si="946"/>
        <v>-0.10856502889389977</v>
      </c>
      <c r="AT752" s="302" t="str">
        <f t="shared" si="946"/>
        <v>-</v>
      </c>
      <c r="AU752" s="327"/>
    </row>
    <row r="753" spans="1:47" hidden="1">
      <c r="A753" s="325" t="str">
        <f t="shared" ref="A753:B753" si="947">A99</f>
        <v>Komenda</v>
      </c>
      <c r="B753" s="326">
        <f t="shared" si="947"/>
        <v>164</v>
      </c>
      <c r="C753" s="302" t="str">
        <f t="shared" ref="C753:AT753" si="948">IFERROR(IF(C$19&lt;&gt;"Yes","-",IF(C$15&gt;1,LOG10(C99),LOG10(MAX(C$32:C$243)+1-C99))),"-")</f>
        <v>-</v>
      </c>
      <c r="D753" s="302" t="str">
        <f t="shared" si="948"/>
        <v>-</v>
      </c>
      <c r="E753" s="302" t="str">
        <f t="shared" si="948"/>
        <v>-</v>
      </c>
      <c r="F753" s="302" t="str">
        <f t="shared" si="948"/>
        <v>-</v>
      </c>
      <c r="G753" s="302" t="str">
        <f t="shared" si="948"/>
        <v>-</v>
      </c>
      <c r="H753" s="302">
        <f t="shared" si="948"/>
        <v>0.3010299956639812</v>
      </c>
      <c r="I753" s="302" t="str">
        <f t="shared" si="948"/>
        <v>-</v>
      </c>
      <c r="J753" s="302" t="str">
        <f t="shared" si="948"/>
        <v>-</v>
      </c>
      <c r="K753" s="302" t="str">
        <f t="shared" si="948"/>
        <v>-</v>
      </c>
      <c r="L753" s="302" t="str">
        <f t="shared" si="948"/>
        <v>-</v>
      </c>
      <c r="M753" s="302">
        <f t="shared" si="948"/>
        <v>1.3747483460101038</v>
      </c>
      <c r="N753" s="302">
        <f t="shared" si="948"/>
        <v>2.0948203803548</v>
      </c>
      <c r="O753" s="302" t="str">
        <f t="shared" si="948"/>
        <v>-</v>
      </c>
      <c r="P753" s="302" t="str">
        <f t="shared" si="948"/>
        <v>-</v>
      </c>
      <c r="Q753" s="302" t="str">
        <f t="shared" si="948"/>
        <v>-</v>
      </c>
      <c r="R753" s="302" t="str">
        <f t="shared" si="948"/>
        <v>-</v>
      </c>
      <c r="S753" s="302" t="str">
        <f t="shared" si="948"/>
        <v>-</v>
      </c>
      <c r="T753" s="302">
        <f t="shared" si="948"/>
        <v>0.65916486567883781</v>
      </c>
      <c r="U753" s="302" t="str">
        <f t="shared" si="948"/>
        <v>-</v>
      </c>
      <c r="V753" s="302">
        <f t="shared" si="948"/>
        <v>-0.40478706905325007</v>
      </c>
      <c r="W753" s="302" t="str">
        <f t="shared" si="948"/>
        <v>-</v>
      </c>
      <c r="X753" s="302" t="str">
        <f t="shared" si="948"/>
        <v>-</v>
      </c>
      <c r="Y753" s="302" t="str">
        <f t="shared" si="948"/>
        <v>-</v>
      </c>
      <c r="Z753" s="302" t="str">
        <f t="shared" si="948"/>
        <v>-</v>
      </c>
      <c r="AA753" s="302" t="str">
        <f t="shared" si="948"/>
        <v>-</v>
      </c>
      <c r="AB753" s="302" t="str">
        <f t="shared" si="948"/>
        <v>-</v>
      </c>
      <c r="AC753" s="302" t="str">
        <f t="shared" si="948"/>
        <v>-</v>
      </c>
      <c r="AD753" s="302">
        <f t="shared" si="948"/>
        <v>0.70009287234922335</v>
      </c>
      <c r="AE753" s="302" t="str">
        <f t="shared" si="948"/>
        <v>-</v>
      </c>
      <c r="AF753" s="302" t="str">
        <f t="shared" si="948"/>
        <v>-</v>
      </c>
      <c r="AG753" s="302" t="str">
        <f t="shared" si="948"/>
        <v>-</v>
      </c>
      <c r="AH753" s="302" t="str">
        <f t="shared" si="948"/>
        <v>-</v>
      </c>
      <c r="AI753" s="302" t="str">
        <f t="shared" si="948"/>
        <v>-</v>
      </c>
      <c r="AJ753" s="302">
        <f t="shared" si="948"/>
        <v>2.2330833700661152</v>
      </c>
      <c r="AK753" s="302" t="str">
        <f t="shared" si="948"/>
        <v>-</v>
      </c>
      <c r="AL753" s="302" t="str">
        <f t="shared" si="948"/>
        <v>-</v>
      </c>
      <c r="AM753" s="302" t="str">
        <f t="shared" si="948"/>
        <v>-</v>
      </c>
      <c r="AN753" s="302" t="str">
        <f t="shared" si="948"/>
        <v>-</v>
      </c>
      <c r="AO753" s="302">
        <f t="shared" si="948"/>
        <v>1.1632368395806769</v>
      </c>
      <c r="AP753" s="302" t="str">
        <f t="shared" si="948"/>
        <v>-</v>
      </c>
      <c r="AQ753" s="302" t="str">
        <f t="shared" si="948"/>
        <v>-</v>
      </c>
      <c r="AR753" s="302" t="str">
        <f t="shared" si="948"/>
        <v>-</v>
      </c>
      <c r="AS753" s="302">
        <f t="shared" si="948"/>
        <v>1.0765862833701614</v>
      </c>
      <c r="AT753" s="302" t="str">
        <f t="shared" si="948"/>
        <v>-</v>
      </c>
      <c r="AU753" s="327"/>
    </row>
    <row r="754" spans="1:47" hidden="1">
      <c r="A754" s="325" t="str">
        <f t="shared" ref="A754:B754" si="949">A100</f>
        <v>Koper/Capodistria</v>
      </c>
      <c r="B754" s="326">
        <f t="shared" si="949"/>
        <v>50</v>
      </c>
      <c r="C754" s="302" t="str">
        <f t="shared" ref="C754:AT754" si="950">IFERROR(IF(C$19&lt;&gt;"Yes","-",IF(C$15&gt;1,LOG10(C100),LOG10(MAX(C$32:C$243)+1-C100))),"-")</f>
        <v>-</v>
      </c>
      <c r="D754" s="302" t="str">
        <f t="shared" si="950"/>
        <v>-</v>
      </c>
      <c r="E754" s="302" t="str">
        <f t="shared" si="950"/>
        <v>-</v>
      </c>
      <c r="F754" s="302" t="str">
        <f t="shared" si="950"/>
        <v>-</v>
      </c>
      <c r="G754" s="302" t="str">
        <f t="shared" si="950"/>
        <v>-</v>
      </c>
      <c r="H754" s="302">
        <f t="shared" si="950"/>
        <v>0.69897000433601886</v>
      </c>
      <c r="I754" s="302" t="str">
        <f t="shared" si="950"/>
        <v>-</v>
      </c>
      <c r="J754" s="302" t="str">
        <f t="shared" si="950"/>
        <v>-</v>
      </c>
      <c r="K754" s="302" t="str">
        <f t="shared" si="950"/>
        <v>-</v>
      </c>
      <c r="L754" s="302" t="str">
        <f t="shared" si="950"/>
        <v>-</v>
      </c>
      <c r="M754" s="302">
        <f t="shared" si="950"/>
        <v>1.8048206787211623</v>
      </c>
      <c r="N754" s="302">
        <f t="shared" si="950"/>
        <v>2.0413926851582249</v>
      </c>
      <c r="O754" s="302" t="str">
        <f t="shared" si="950"/>
        <v>-</v>
      </c>
      <c r="P754" s="302" t="str">
        <f t="shared" si="950"/>
        <v>-</v>
      </c>
      <c r="Q754" s="302" t="str">
        <f t="shared" si="950"/>
        <v>-</v>
      </c>
      <c r="R754" s="302" t="str">
        <f t="shared" si="950"/>
        <v>-</v>
      </c>
      <c r="S754" s="302" t="str">
        <f t="shared" si="950"/>
        <v>-</v>
      </c>
      <c r="T754" s="302">
        <f t="shared" si="950"/>
        <v>0.17741109170814454</v>
      </c>
      <c r="U754" s="302" t="str">
        <f t="shared" si="950"/>
        <v>-</v>
      </c>
      <c r="V754" s="302">
        <f t="shared" si="950"/>
        <v>0.66810507560732113</v>
      </c>
      <c r="W754" s="302" t="str">
        <f t="shared" si="950"/>
        <v>-</v>
      </c>
      <c r="X754" s="302" t="str">
        <f t="shared" si="950"/>
        <v>-</v>
      </c>
      <c r="Y754" s="302" t="str">
        <f t="shared" si="950"/>
        <v>-</v>
      </c>
      <c r="Z754" s="302" t="str">
        <f t="shared" si="950"/>
        <v>-</v>
      </c>
      <c r="AA754" s="302" t="str">
        <f t="shared" si="950"/>
        <v>-</v>
      </c>
      <c r="AB754" s="302" t="str">
        <f t="shared" si="950"/>
        <v>-</v>
      </c>
      <c r="AC754" s="302" t="str">
        <f t="shared" si="950"/>
        <v>-</v>
      </c>
      <c r="AD754" s="302">
        <f t="shared" si="950"/>
        <v>0.94433957142166502</v>
      </c>
      <c r="AE754" s="302" t="str">
        <f t="shared" si="950"/>
        <v>-</v>
      </c>
      <c r="AF754" s="302" t="str">
        <f t="shared" si="950"/>
        <v>-</v>
      </c>
      <c r="AG754" s="302" t="str">
        <f t="shared" si="950"/>
        <v>-</v>
      </c>
      <c r="AH754" s="302" t="str">
        <f t="shared" si="950"/>
        <v>-</v>
      </c>
      <c r="AI754" s="302" t="str">
        <f t="shared" si="950"/>
        <v>-</v>
      </c>
      <c r="AJ754" s="302">
        <f t="shared" si="950"/>
        <v>1.754539297552614</v>
      </c>
      <c r="AK754" s="302" t="str">
        <f t="shared" si="950"/>
        <v>-</v>
      </c>
      <c r="AL754" s="302" t="str">
        <f t="shared" si="950"/>
        <v>-</v>
      </c>
      <c r="AM754" s="302" t="str">
        <f t="shared" si="950"/>
        <v>-</v>
      </c>
      <c r="AN754" s="302" t="str">
        <f t="shared" si="950"/>
        <v>-</v>
      </c>
      <c r="AO754" s="302">
        <f t="shared" si="950"/>
        <v>0.15717989721986575</v>
      </c>
      <c r="AP754" s="302" t="str">
        <f t="shared" si="950"/>
        <v>-</v>
      </c>
      <c r="AQ754" s="302" t="str">
        <f t="shared" si="950"/>
        <v>-</v>
      </c>
      <c r="AR754" s="302" t="str">
        <f t="shared" si="950"/>
        <v>-</v>
      </c>
      <c r="AS754" s="302">
        <f t="shared" si="950"/>
        <v>0.20203178486837442</v>
      </c>
      <c r="AT754" s="302" t="str">
        <f t="shared" si="950"/>
        <v>-</v>
      </c>
      <c r="AU754" s="327"/>
    </row>
    <row r="755" spans="1:47" hidden="1">
      <c r="A755" s="325" t="str">
        <f t="shared" ref="A755:B755" si="951">A101</f>
        <v>Kostanjevica na Krki</v>
      </c>
      <c r="B755" s="326">
        <f t="shared" si="951"/>
        <v>197</v>
      </c>
      <c r="C755" s="302" t="str">
        <f t="shared" ref="C755:AT755" si="952">IFERROR(IF(C$19&lt;&gt;"Yes","-",IF(C$15&gt;1,LOG10(C101),LOG10(MAX(C$32:C$243)+1-C101))),"-")</f>
        <v>-</v>
      </c>
      <c r="D755" s="302" t="str">
        <f t="shared" si="952"/>
        <v>-</v>
      </c>
      <c r="E755" s="302" t="str">
        <f t="shared" si="952"/>
        <v>-</v>
      </c>
      <c r="F755" s="302" t="str">
        <f t="shared" si="952"/>
        <v>-</v>
      </c>
      <c r="G755" s="302" t="str">
        <f t="shared" si="952"/>
        <v>-</v>
      </c>
      <c r="H755" s="302">
        <f t="shared" si="952"/>
        <v>0.3010299956639812</v>
      </c>
      <c r="I755" s="302" t="str">
        <f t="shared" si="952"/>
        <v>-</v>
      </c>
      <c r="J755" s="302" t="str">
        <f t="shared" si="952"/>
        <v>-</v>
      </c>
      <c r="K755" s="302" t="str">
        <f t="shared" si="952"/>
        <v>-</v>
      </c>
      <c r="L755" s="302" t="str">
        <f t="shared" si="952"/>
        <v>-</v>
      </c>
      <c r="M755" s="302">
        <f t="shared" si="952"/>
        <v>1.3404441148401183</v>
      </c>
      <c r="N755" s="302">
        <f t="shared" si="952"/>
        <v>1.8615344108590379</v>
      </c>
      <c r="O755" s="302" t="str">
        <f t="shared" si="952"/>
        <v>-</v>
      </c>
      <c r="P755" s="302" t="str">
        <f t="shared" si="952"/>
        <v>-</v>
      </c>
      <c r="Q755" s="302" t="str">
        <f t="shared" si="952"/>
        <v>-</v>
      </c>
      <c r="R755" s="302" t="str">
        <f t="shared" si="952"/>
        <v>-</v>
      </c>
      <c r="S755" s="302" t="str">
        <f t="shared" si="952"/>
        <v>-</v>
      </c>
      <c r="T755" s="302">
        <f t="shared" si="952"/>
        <v>0.62903033392100027</v>
      </c>
      <c r="U755" s="302" t="str">
        <f t="shared" si="952"/>
        <v>-</v>
      </c>
      <c r="V755" s="302">
        <f t="shared" si="952"/>
        <v>-4.6258615553431207E-2</v>
      </c>
      <c r="W755" s="302" t="str">
        <f t="shared" si="952"/>
        <v>-</v>
      </c>
      <c r="X755" s="302" t="str">
        <f t="shared" si="952"/>
        <v>-</v>
      </c>
      <c r="Y755" s="302" t="str">
        <f t="shared" si="952"/>
        <v>-</v>
      </c>
      <c r="Z755" s="302" t="str">
        <f t="shared" si="952"/>
        <v>-</v>
      </c>
      <c r="AA755" s="302" t="str">
        <f t="shared" si="952"/>
        <v>-</v>
      </c>
      <c r="AB755" s="302" t="str">
        <f t="shared" si="952"/>
        <v>-</v>
      </c>
      <c r="AC755" s="302" t="str">
        <f t="shared" si="952"/>
        <v>-</v>
      </c>
      <c r="AD755" s="302">
        <f t="shared" si="952"/>
        <v>0.96072755248778541</v>
      </c>
      <c r="AE755" s="302" t="str">
        <f t="shared" si="952"/>
        <v>-</v>
      </c>
      <c r="AF755" s="302" t="str">
        <f t="shared" si="952"/>
        <v>-</v>
      </c>
      <c r="AG755" s="302" t="str">
        <f t="shared" si="952"/>
        <v>-</v>
      </c>
      <c r="AH755" s="302" t="str">
        <f t="shared" si="952"/>
        <v>-</v>
      </c>
      <c r="AI755" s="302" t="str">
        <f t="shared" si="952"/>
        <v>-</v>
      </c>
      <c r="AJ755" s="302">
        <f t="shared" si="952"/>
        <v>1.9536203131359198</v>
      </c>
      <c r="AK755" s="302" t="str">
        <f t="shared" si="952"/>
        <v>-</v>
      </c>
      <c r="AL755" s="302" t="str">
        <f t="shared" si="952"/>
        <v>-</v>
      </c>
      <c r="AM755" s="302" t="str">
        <f t="shared" si="952"/>
        <v>-</v>
      </c>
      <c r="AN755" s="302" t="str">
        <f t="shared" si="952"/>
        <v>-</v>
      </c>
      <c r="AO755" s="302">
        <f t="shared" si="952"/>
        <v>0.24915502500501058</v>
      </c>
      <c r="AP755" s="302" t="str">
        <f t="shared" si="952"/>
        <v>-</v>
      </c>
      <c r="AQ755" s="302" t="str">
        <f t="shared" si="952"/>
        <v>-</v>
      </c>
      <c r="AR755" s="302" t="str">
        <f t="shared" si="952"/>
        <v>-</v>
      </c>
      <c r="AS755" s="302">
        <f t="shared" si="952"/>
        <v>0.83848300143511656</v>
      </c>
      <c r="AT755" s="302" t="str">
        <f t="shared" si="952"/>
        <v>-</v>
      </c>
      <c r="AU755" s="327"/>
    </row>
    <row r="756" spans="1:47" hidden="1">
      <c r="A756" s="325" t="str">
        <f t="shared" ref="A756:B756" si="953">A102</f>
        <v>Kostel</v>
      </c>
      <c r="B756" s="326">
        <f t="shared" si="953"/>
        <v>165</v>
      </c>
      <c r="C756" s="302" t="str">
        <f t="shared" ref="C756:AT756" si="954">IFERROR(IF(C$19&lt;&gt;"Yes","-",IF(C$15&gt;1,LOG10(C102),LOG10(MAX(C$32:C$243)+1-C102))),"-")</f>
        <v>-</v>
      </c>
      <c r="D756" s="302" t="str">
        <f t="shared" si="954"/>
        <v>-</v>
      </c>
      <c r="E756" s="302" t="str">
        <f t="shared" si="954"/>
        <v>-</v>
      </c>
      <c r="F756" s="302" t="str">
        <f t="shared" si="954"/>
        <v>-</v>
      </c>
      <c r="G756" s="302" t="str">
        <f t="shared" si="954"/>
        <v>-</v>
      </c>
      <c r="H756" s="302">
        <f t="shared" si="954"/>
        <v>0.3010299956639812</v>
      </c>
      <c r="I756" s="302" t="str">
        <f t="shared" si="954"/>
        <v>-</v>
      </c>
      <c r="J756" s="302" t="str">
        <f t="shared" si="954"/>
        <v>-</v>
      </c>
      <c r="K756" s="302" t="str">
        <f t="shared" si="954"/>
        <v>-</v>
      </c>
      <c r="L756" s="302" t="str">
        <f t="shared" si="954"/>
        <v>-</v>
      </c>
      <c r="M756" s="302">
        <f t="shared" si="954"/>
        <v>1.2576785748691846</v>
      </c>
      <c r="N756" s="302">
        <f t="shared" si="954"/>
        <v>1.75815462196739</v>
      </c>
      <c r="O756" s="302" t="str">
        <f t="shared" si="954"/>
        <v>-</v>
      </c>
      <c r="P756" s="302" t="str">
        <f t="shared" si="954"/>
        <v>-</v>
      </c>
      <c r="Q756" s="302" t="str">
        <f t="shared" si="954"/>
        <v>-</v>
      </c>
      <c r="R756" s="302" t="str">
        <f t="shared" si="954"/>
        <v>-</v>
      </c>
      <c r="S756" s="302" t="str">
        <f t="shared" si="954"/>
        <v>-</v>
      </c>
      <c r="T756" s="302">
        <f t="shared" si="954"/>
        <v>0.55979847426949236</v>
      </c>
      <c r="U756" s="302" t="str">
        <f t="shared" si="954"/>
        <v>-</v>
      </c>
      <c r="V756" s="302">
        <f t="shared" si="954"/>
        <v>1.335497684818389E-2</v>
      </c>
      <c r="W756" s="302" t="str">
        <f t="shared" si="954"/>
        <v>-</v>
      </c>
      <c r="X756" s="302" t="str">
        <f t="shared" si="954"/>
        <v>-</v>
      </c>
      <c r="Y756" s="302" t="str">
        <f t="shared" si="954"/>
        <v>-</v>
      </c>
      <c r="Z756" s="302" t="str">
        <f t="shared" si="954"/>
        <v>-</v>
      </c>
      <c r="AA756" s="302" t="str">
        <f t="shared" si="954"/>
        <v>-</v>
      </c>
      <c r="AB756" s="302" t="str">
        <f t="shared" si="954"/>
        <v>-</v>
      </c>
      <c r="AC756" s="302" t="str">
        <f t="shared" si="954"/>
        <v>-</v>
      </c>
      <c r="AD756" s="302">
        <f t="shared" si="954"/>
        <v>1.0920755161624396</v>
      </c>
      <c r="AE756" s="302" t="str">
        <f t="shared" si="954"/>
        <v>-</v>
      </c>
      <c r="AF756" s="302" t="str">
        <f t="shared" si="954"/>
        <v>-</v>
      </c>
      <c r="AG756" s="302" t="str">
        <f t="shared" si="954"/>
        <v>-</v>
      </c>
      <c r="AH756" s="302" t="str">
        <f t="shared" si="954"/>
        <v>-</v>
      </c>
      <c r="AI756" s="302" t="str">
        <f t="shared" si="954"/>
        <v>-</v>
      </c>
      <c r="AJ756" s="302">
        <f t="shared" si="954"/>
        <v>1.7069269536411202</v>
      </c>
      <c r="AK756" s="302" t="str">
        <f t="shared" si="954"/>
        <v>-</v>
      </c>
      <c r="AL756" s="302" t="str">
        <f t="shared" si="954"/>
        <v>-</v>
      </c>
      <c r="AM756" s="302" t="str">
        <f t="shared" si="954"/>
        <v>-</v>
      </c>
      <c r="AN756" s="302" t="str">
        <f t="shared" si="954"/>
        <v>-</v>
      </c>
      <c r="AO756" s="302">
        <f t="shared" si="954"/>
        <v>0.24265882485557949</v>
      </c>
      <c r="AP756" s="302" t="str">
        <f t="shared" si="954"/>
        <v>-</v>
      </c>
      <c r="AQ756" s="302" t="str">
        <f t="shared" si="954"/>
        <v>-</v>
      </c>
      <c r="AR756" s="302" t="str">
        <f t="shared" si="954"/>
        <v>-</v>
      </c>
      <c r="AS756" s="302">
        <f t="shared" si="954"/>
        <v>0.31127074241185004</v>
      </c>
      <c r="AT756" s="302" t="str">
        <f t="shared" si="954"/>
        <v>-</v>
      </c>
      <c r="AU756" s="327"/>
    </row>
    <row r="757" spans="1:47" hidden="1">
      <c r="A757" s="325" t="str">
        <f t="shared" ref="A757:B757" si="955">A103</f>
        <v>Kozje</v>
      </c>
      <c r="B757" s="326">
        <f t="shared" si="955"/>
        <v>51</v>
      </c>
      <c r="C757" s="302" t="str">
        <f t="shared" ref="C757:AT757" si="956">IFERROR(IF(C$19&lt;&gt;"Yes","-",IF(C$15&gt;1,LOG10(C103),LOG10(MAX(C$32:C$243)+1-C103))),"-")</f>
        <v>-</v>
      </c>
      <c r="D757" s="302" t="str">
        <f t="shared" si="956"/>
        <v>-</v>
      </c>
      <c r="E757" s="302" t="str">
        <f t="shared" si="956"/>
        <v>-</v>
      </c>
      <c r="F757" s="302" t="str">
        <f t="shared" si="956"/>
        <v>-</v>
      </c>
      <c r="G757" s="302" t="str">
        <f t="shared" si="956"/>
        <v>-</v>
      </c>
      <c r="H757" s="302">
        <f t="shared" si="956"/>
        <v>0.3010299956639812</v>
      </c>
      <c r="I757" s="302" t="str">
        <f t="shared" si="956"/>
        <v>-</v>
      </c>
      <c r="J757" s="302" t="str">
        <f t="shared" si="956"/>
        <v>-</v>
      </c>
      <c r="K757" s="302" t="str">
        <f t="shared" si="956"/>
        <v>-</v>
      </c>
      <c r="L757" s="302" t="str">
        <f t="shared" si="956"/>
        <v>-</v>
      </c>
      <c r="M757" s="302">
        <f t="shared" si="956"/>
        <v>1.3443922736851108</v>
      </c>
      <c r="N757" s="302">
        <f t="shared" si="956"/>
        <v>1.6117233080073419</v>
      </c>
      <c r="O757" s="302" t="str">
        <f t="shared" si="956"/>
        <v>-</v>
      </c>
      <c r="P757" s="302" t="str">
        <f t="shared" si="956"/>
        <v>-</v>
      </c>
      <c r="Q757" s="302" t="str">
        <f t="shared" si="956"/>
        <v>-</v>
      </c>
      <c r="R757" s="302" t="str">
        <f t="shared" si="956"/>
        <v>-</v>
      </c>
      <c r="S757" s="302" t="str">
        <f t="shared" si="956"/>
        <v>-</v>
      </c>
      <c r="T757" s="302">
        <f t="shared" si="956"/>
        <v>0.48157559614591244</v>
      </c>
      <c r="U757" s="302" t="str">
        <f t="shared" si="956"/>
        <v>-</v>
      </c>
      <c r="V757" s="302">
        <f t="shared" si="956"/>
        <v>0.1603192181671419</v>
      </c>
      <c r="W757" s="302" t="str">
        <f t="shared" si="956"/>
        <v>-</v>
      </c>
      <c r="X757" s="302" t="str">
        <f t="shared" si="956"/>
        <v>-</v>
      </c>
      <c r="Y757" s="302" t="str">
        <f t="shared" si="956"/>
        <v>-</v>
      </c>
      <c r="Z757" s="302" t="str">
        <f t="shared" si="956"/>
        <v>-</v>
      </c>
      <c r="AA757" s="302" t="str">
        <f t="shared" si="956"/>
        <v>-</v>
      </c>
      <c r="AB757" s="302" t="str">
        <f t="shared" si="956"/>
        <v>-</v>
      </c>
      <c r="AC757" s="302" t="str">
        <f t="shared" si="956"/>
        <v>-</v>
      </c>
      <c r="AD757" s="302">
        <f t="shared" si="956"/>
        <v>1.0625809911778916</v>
      </c>
      <c r="AE757" s="302" t="str">
        <f t="shared" si="956"/>
        <v>-</v>
      </c>
      <c r="AF757" s="302" t="str">
        <f t="shared" si="956"/>
        <v>-</v>
      </c>
      <c r="AG757" s="302" t="str">
        <f t="shared" si="956"/>
        <v>-</v>
      </c>
      <c r="AH757" s="302" t="str">
        <f t="shared" si="956"/>
        <v>-</v>
      </c>
      <c r="AI757" s="302" t="str">
        <f t="shared" si="956"/>
        <v>-</v>
      </c>
      <c r="AJ757" s="302">
        <f t="shared" si="956"/>
        <v>1.8545536253634027</v>
      </c>
      <c r="AK757" s="302" t="str">
        <f t="shared" si="956"/>
        <v>-</v>
      </c>
      <c r="AL757" s="302" t="str">
        <f t="shared" si="956"/>
        <v>-</v>
      </c>
      <c r="AM757" s="302" t="str">
        <f t="shared" si="956"/>
        <v>-</v>
      </c>
      <c r="AN757" s="302" t="str">
        <f t="shared" si="956"/>
        <v>-</v>
      </c>
      <c r="AO757" s="302">
        <f t="shared" si="956"/>
        <v>0.42442125335254272</v>
      </c>
      <c r="AP757" s="302" t="str">
        <f t="shared" si="956"/>
        <v>-</v>
      </c>
      <c r="AQ757" s="302" t="str">
        <f t="shared" si="956"/>
        <v>-</v>
      </c>
      <c r="AR757" s="302" t="str">
        <f t="shared" si="956"/>
        <v>-</v>
      </c>
      <c r="AS757" s="302">
        <f t="shared" si="956"/>
        <v>0.20862396639836567</v>
      </c>
      <c r="AT757" s="302" t="str">
        <f t="shared" si="956"/>
        <v>-</v>
      </c>
      <c r="AU757" s="327"/>
    </row>
    <row r="758" spans="1:47" hidden="1">
      <c r="A758" s="325" t="str">
        <f t="shared" ref="A758:B758" si="957">A104</f>
        <v>Kranj</v>
      </c>
      <c r="B758" s="326">
        <f t="shared" si="957"/>
        <v>52</v>
      </c>
      <c r="C758" s="302" t="str">
        <f t="shared" ref="C758:AT758" si="958">IFERROR(IF(C$19&lt;&gt;"Yes","-",IF(C$15&gt;1,LOG10(C104),LOG10(MAX(C$32:C$243)+1-C104))),"-")</f>
        <v>-</v>
      </c>
      <c r="D758" s="302" t="str">
        <f t="shared" si="958"/>
        <v>-</v>
      </c>
      <c r="E758" s="302" t="str">
        <f t="shared" si="958"/>
        <v>-</v>
      </c>
      <c r="F758" s="302" t="str">
        <f t="shared" si="958"/>
        <v>-</v>
      </c>
      <c r="G758" s="302" t="str">
        <f t="shared" si="958"/>
        <v>-</v>
      </c>
      <c r="H758" s="302">
        <f t="shared" si="958"/>
        <v>0.6020599913279624</v>
      </c>
      <c r="I758" s="302" t="str">
        <f t="shared" si="958"/>
        <v>-</v>
      </c>
      <c r="J758" s="302" t="str">
        <f t="shared" si="958"/>
        <v>-</v>
      </c>
      <c r="K758" s="302" t="str">
        <f t="shared" si="958"/>
        <v>-</v>
      </c>
      <c r="L758" s="302" t="str">
        <f t="shared" si="958"/>
        <v>-</v>
      </c>
      <c r="M758" s="302">
        <f t="shared" si="958"/>
        <v>1.6711728427150832</v>
      </c>
      <c r="N758" s="302">
        <f t="shared" si="958"/>
        <v>2.0038911662369103</v>
      </c>
      <c r="O758" s="302" t="str">
        <f t="shared" si="958"/>
        <v>-</v>
      </c>
      <c r="P758" s="302" t="str">
        <f t="shared" si="958"/>
        <v>-</v>
      </c>
      <c r="Q758" s="302" t="str">
        <f t="shared" si="958"/>
        <v>-</v>
      </c>
      <c r="R758" s="302" t="str">
        <f t="shared" si="958"/>
        <v>-</v>
      </c>
      <c r="S758" s="302" t="str">
        <f t="shared" si="958"/>
        <v>-</v>
      </c>
      <c r="T758" s="302">
        <f t="shared" si="958"/>
        <v>0.62622172227286033</v>
      </c>
      <c r="U758" s="302" t="str">
        <f t="shared" si="958"/>
        <v>-</v>
      </c>
      <c r="V758" s="302">
        <f t="shared" si="958"/>
        <v>-0.61040341300706613</v>
      </c>
      <c r="W758" s="302" t="str">
        <f t="shared" si="958"/>
        <v>-</v>
      </c>
      <c r="X758" s="302" t="str">
        <f t="shared" si="958"/>
        <v>-</v>
      </c>
      <c r="Y758" s="302" t="str">
        <f t="shared" si="958"/>
        <v>-</v>
      </c>
      <c r="Z758" s="302" t="str">
        <f t="shared" si="958"/>
        <v>-</v>
      </c>
      <c r="AA758" s="302" t="str">
        <f t="shared" si="958"/>
        <v>-</v>
      </c>
      <c r="AB758" s="302" t="str">
        <f t="shared" si="958"/>
        <v>-</v>
      </c>
      <c r="AC758" s="302" t="str">
        <f t="shared" si="958"/>
        <v>-</v>
      </c>
      <c r="AD758" s="302">
        <f t="shared" si="958"/>
        <v>0.87974180452736117</v>
      </c>
      <c r="AE758" s="302" t="str">
        <f t="shared" si="958"/>
        <v>-</v>
      </c>
      <c r="AF758" s="302" t="str">
        <f t="shared" si="958"/>
        <v>-</v>
      </c>
      <c r="AG758" s="302" t="str">
        <f t="shared" si="958"/>
        <v>-</v>
      </c>
      <c r="AH758" s="302" t="str">
        <f t="shared" si="958"/>
        <v>-</v>
      </c>
      <c r="AI758" s="302" t="str">
        <f t="shared" si="958"/>
        <v>-</v>
      </c>
      <c r="AJ758" s="302">
        <f t="shared" si="958"/>
        <v>2.140611103635552</v>
      </c>
      <c r="AK758" s="302" t="str">
        <f t="shared" si="958"/>
        <v>-</v>
      </c>
      <c r="AL758" s="302" t="str">
        <f t="shared" si="958"/>
        <v>-</v>
      </c>
      <c r="AM758" s="302" t="str">
        <f t="shared" si="958"/>
        <v>-</v>
      </c>
      <c r="AN758" s="302" t="str">
        <f t="shared" si="958"/>
        <v>-</v>
      </c>
      <c r="AO758" s="302">
        <f t="shared" si="958"/>
        <v>0.32721324226603643</v>
      </c>
      <c r="AP758" s="302" t="str">
        <f t="shared" si="958"/>
        <v>-</v>
      </c>
      <c r="AQ758" s="302" t="str">
        <f t="shared" si="958"/>
        <v>-</v>
      </c>
      <c r="AR758" s="302" t="str">
        <f t="shared" si="958"/>
        <v>-</v>
      </c>
      <c r="AS758" s="302">
        <f t="shared" si="958"/>
        <v>1.0350365080754753</v>
      </c>
      <c r="AT758" s="302" t="str">
        <f t="shared" si="958"/>
        <v>-</v>
      </c>
      <c r="AU758" s="327"/>
    </row>
    <row r="759" spans="1:47" hidden="1">
      <c r="A759" s="325" t="str">
        <f t="shared" ref="A759:B759" si="959">A105</f>
        <v>Kranjska Gora</v>
      </c>
      <c r="B759" s="326">
        <f t="shared" si="959"/>
        <v>53</v>
      </c>
      <c r="C759" s="302" t="str">
        <f t="shared" ref="C759:AT759" si="960">IFERROR(IF(C$19&lt;&gt;"Yes","-",IF(C$15&gt;1,LOG10(C105),LOG10(MAX(C$32:C$243)+1-C105))),"-")</f>
        <v>-</v>
      </c>
      <c r="D759" s="302" t="str">
        <f t="shared" si="960"/>
        <v>-</v>
      </c>
      <c r="E759" s="302" t="str">
        <f t="shared" si="960"/>
        <v>-</v>
      </c>
      <c r="F759" s="302" t="str">
        <f t="shared" si="960"/>
        <v>-</v>
      </c>
      <c r="G759" s="302" t="str">
        <f t="shared" si="960"/>
        <v>-</v>
      </c>
      <c r="H759" s="302">
        <f t="shared" si="960"/>
        <v>0.3010299956639812</v>
      </c>
      <c r="I759" s="302" t="str">
        <f t="shared" si="960"/>
        <v>-</v>
      </c>
      <c r="J759" s="302" t="str">
        <f t="shared" si="960"/>
        <v>-</v>
      </c>
      <c r="K759" s="302" t="str">
        <f t="shared" si="960"/>
        <v>-</v>
      </c>
      <c r="L759" s="302" t="str">
        <f t="shared" si="960"/>
        <v>-</v>
      </c>
      <c r="M759" s="302">
        <f t="shared" si="960"/>
        <v>1.3598354823398879</v>
      </c>
      <c r="N759" s="302">
        <f t="shared" si="960"/>
        <v>1.658964842664435</v>
      </c>
      <c r="O759" s="302" t="str">
        <f t="shared" si="960"/>
        <v>-</v>
      </c>
      <c r="P759" s="302" t="str">
        <f t="shared" si="960"/>
        <v>-</v>
      </c>
      <c r="Q759" s="302" t="str">
        <f t="shared" si="960"/>
        <v>-</v>
      </c>
      <c r="R759" s="302" t="str">
        <f t="shared" si="960"/>
        <v>-</v>
      </c>
      <c r="S759" s="302" t="str">
        <f t="shared" si="960"/>
        <v>-</v>
      </c>
      <c r="T759" s="302">
        <f t="shared" si="960"/>
        <v>0.64753788295601133</v>
      </c>
      <c r="U759" s="302" t="str">
        <f t="shared" si="960"/>
        <v>-</v>
      </c>
      <c r="V759" s="302">
        <f t="shared" si="960"/>
        <v>-0.53117829754791457</v>
      </c>
      <c r="W759" s="302" t="str">
        <f t="shared" si="960"/>
        <v>-</v>
      </c>
      <c r="X759" s="302" t="str">
        <f t="shared" si="960"/>
        <v>-</v>
      </c>
      <c r="Y759" s="302" t="str">
        <f t="shared" si="960"/>
        <v>-</v>
      </c>
      <c r="Z759" s="302" t="str">
        <f t="shared" si="960"/>
        <v>-</v>
      </c>
      <c r="AA759" s="302" t="str">
        <f t="shared" si="960"/>
        <v>-</v>
      </c>
      <c r="AB759" s="302" t="str">
        <f t="shared" si="960"/>
        <v>-</v>
      </c>
      <c r="AC759" s="302" t="str">
        <f t="shared" si="960"/>
        <v>-</v>
      </c>
      <c r="AD759" s="302">
        <f t="shared" si="960"/>
        <v>0.76440371462688839</v>
      </c>
      <c r="AE759" s="302" t="str">
        <f t="shared" si="960"/>
        <v>-</v>
      </c>
      <c r="AF759" s="302" t="str">
        <f t="shared" si="960"/>
        <v>-</v>
      </c>
      <c r="AG759" s="302" t="str">
        <f t="shared" si="960"/>
        <v>-</v>
      </c>
      <c r="AH759" s="302" t="str">
        <f t="shared" si="960"/>
        <v>-</v>
      </c>
      <c r="AI759" s="302" t="str">
        <f t="shared" si="960"/>
        <v>-</v>
      </c>
      <c r="AJ759" s="302">
        <f t="shared" si="960"/>
        <v>2.1410897241428017</v>
      </c>
      <c r="AK759" s="302" t="str">
        <f t="shared" si="960"/>
        <v>-</v>
      </c>
      <c r="AL759" s="302" t="str">
        <f t="shared" si="960"/>
        <v>-</v>
      </c>
      <c r="AM759" s="302" t="str">
        <f t="shared" si="960"/>
        <v>-</v>
      </c>
      <c r="AN759" s="302" t="str">
        <f t="shared" si="960"/>
        <v>-</v>
      </c>
      <c r="AO759" s="302">
        <f t="shared" si="960"/>
        <v>0.32721324226603643</v>
      </c>
      <c r="AP759" s="302" t="str">
        <f t="shared" si="960"/>
        <v>-</v>
      </c>
      <c r="AQ759" s="302" t="str">
        <f t="shared" si="960"/>
        <v>-</v>
      </c>
      <c r="AR759" s="302" t="str">
        <f t="shared" si="960"/>
        <v>-</v>
      </c>
      <c r="AS759" s="302">
        <f t="shared" si="960"/>
        <v>0.3620525968699434</v>
      </c>
      <c r="AT759" s="302" t="str">
        <f t="shared" si="960"/>
        <v>-</v>
      </c>
      <c r="AU759" s="327"/>
    </row>
    <row r="760" spans="1:47" hidden="1">
      <c r="A760" s="325" t="str">
        <f t="shared" ref="A760:B760" si="961">A106</f>
        <v>Križevci</v>
      </c>
      <c r="B760" s="326">
        <f t="shared" si="961"/>
        <v>166</v>
      </c>
      <c r="C760" s="302" t="str">
        <f t="shared" ref="C760:AT760" si="962">IFERROR(IF(C$19&lt;&gt;"Yes","-",IF(C$15&gt;1,LOG10(C106),LOG10(MAX(C$32:C$243)+1-C106))),"-")</f>
        <v>-</v>
      </c>
      <c r="D760" s="302" t="str">
        <f t="shared" si="962"/>
        <v>-</v>
      </c>
      <c r="E760" s="302" t="str">
        <f t="shared" si="962"/>
        <v>-</v>
      </c>
      <c r="F760" s="302" t="str">
        <f t="shared" si="962"/>
        <v>-</v>
      </c>
      <c r="G760" s="302" t="str">
        <f t="shared" si="962"/>
        <v>-</v>
      </c>
      <c r="H760" s="302">
        <f t="shared" si="962"/>
        <v>0.3010299956639812</v>
      </c>
      <c r="I760" s="302" t="str">
        <f t="shared" si="962"/>
        <v>-</v>
      </c>
      <c r="J760" s="302" t="str">
        <f t="shared" si="962"/>
        <v>-</v>
      </c>
      <c r="K760" s="302" t="str">
        <f t="shared" si="962"/>
        <v>-</v>
      </c>
      <c r="L760" s="302" t="str">
        <f t="shared" si="962"/>
        <v>-</v>
      </c>
      <c r="M760" s="302">
        <f t="shared" si="962"/>
        <v>1.3384564936046048</v>
      </c>
      <c r="N760" s="302">
        <f t="shared" si="962"/>
        <v>1.8633228601204559</v>
      </c>
      <c r="O760" s="302" t="str">
        <f t="shared" si="962"/>
        <v>-</v>
      </c>
      <c r="P760" s="302" t="str">
        <f t="shared" si="962"/>
        <v>-</v>
      </c>
      <c r="Q760" s="302" t="str">
        <f t="shared" si="962"/>
        <v>-</v>
      </c>
      <c r="R760" s="302" t="str">
        <f t="shared" si="962"/>
        <v>-</v>
      </c>
      <c r="S760" s="302" t="str">
        <f t="shared" si="962"/>
        <v>-</v>
      </c>
      <c r="T760" s="302">
        <f t="shared" si="962"/>
        <v>0.31352287884726487</v>
      </c>
      <c r="U760" s="302" t="str">
        <f t="shared" si="962"/>
        <v>-</v>
      </c>
      <c r="V760" s="302">
        <f t="shared" si="962"/>
        <v>-0.41831061811815456</v>
      </c>
      <c r="W760" s="302" t="str">
        <f t="shared" si="962"/>
        <v>-</v>
      </c>
      <c r="X760" s="302" t="str">
        <f t="shared" si="962"/>
        <v>-</v>
      </c>
      <c r="Y760" s="302" t="str">
        <f t="shared" si="962"/>
        <v>-</v>
      </c>
      <c r="Z760" s="302" t="str">
        <f t="shared" si="962"/>
        <v>-</v>
      </c>
      <c r="AA760" s="302" t="str">
        <f t="shared" si="962"/>
        <v>-</v>
      </c>
      <c r="AB760" s="302" t="str">
        <f t="shared" si="962"/>
        <v>-</v>
      </c>
      <c r="AC760" s="302" t="str">
        <f t="shared" si="962"/>
        <v>-</v>
      </c>
      <c r="AD760" s="302">
        <f t="shared" si="962"/>
        <v>0.94161923476374132</v>
      </c>
      <c r="AE760" s="302" t="str">
        <f t="shared" si="962"/>
        <v>-</v>
      </c>
      <c r="AF760" s="302" t="str">
        <f t="shared" si="962"/>
        <v>-</v>
      </c>
      <c r="AG760" s="302" t="str">
        <f t="shared" si="962"/>
        <v>-</v>
      </c>
      <c r="AH760" s="302" t="str">
        <f t="shared" si="962"/>
        <v>-</v>
      </c>
      <c r="AI760" s="302" t="str">
        <f t="shared" si="962"/>
        <v>-</v>
      </c>
      <c r="AJ760" s="302">
        <f t="shared" si="962"/>
        <v>1.8618606468580732</v>
      </c>
      <c r="AK760" s="302" t="str">
        <f t="shared" si="962"/>
        <v>-</v>
      </c>
      <c r="AL760" s="302" t="str">
        <f t="shared" si="962"/>
        <v>-</v>
      </c>
      <c r="AM760" s="302" t="str">
        <f t="shared" si="962"/>
        <v>-</v>
      </c>
      <c r="AN760" s="302" t="str">
        <f t="shared" si="962"/>
        <v>-</v>
      </c>
      <c r="AO760" s="302">
        <f t="shared" si="962"/>
        <v>0.31951798866635717</v>
      </c>
      <c r="AP760" s="302" t="str">
        <f t="shared" si="962"/>
        <v>-</v>
      </c>
      <c r="AQ760" s="302" t="str">
        <f t="shared" si="962"/>
        <v>-</v>
      </c>
      <c r="AR760" s="302" t="str">
        <f t="shared" si="962"/>
        <v>-</v>
      </c>
      <c r="AS760" s="302">
        <f t="shared" si="962"/>
        <v>0.32611433861744349</v>
      </c>
      <c r="AT760" s="302" t="str">
        <f t="shared" si="962"/>
        <v>-</v>
      </c>
      <c r="AU760" s="327"/>
    </row>
    <row r="761" spans="1:47" hidden="1">
      <c r="A761" s="325" t="str">
        <f t="shared" ref="A761:B761" si="963">A107</f>
        <v>Krško</v>
      </c>
      <c r="B761" s="326">
        <f t="shared" si="963"/>
        <v>54</v>
      </c>
      <c r="C761" s="302" t="str">
        <f t="shared" ref="C761:AT761" si="964">IFERROR(IF(C$19&lt;&gt;"Yes","-",IF(C$15&gt;1,LOG10(C107),LOG10(MAX(C$32:C$243)+1-C107))),"-")</f>
        <v>-</v>
      </c>
      <c r="D761" s="302" t="str">
        <f t="shared" si="964"/>
        <v>-</v>
      </c>
      <c r="E761" s="302" t="str">
        <f t="shared" si="964"/>
        <v>-</v>
      </c>
      <c r="F761" s="302" t="str">
        <f t="shared" si="964"/>
        <v>-</v>
      </c>
      <c r="G761" s="302" t="str">
        <f t="shared" si="964"/>
        <v>-</v>
      </c>
      <c r="H761" s="302">
        <f t="shared" si="964"/>
        <v>0.6020599913279624</v>
      </c>
      <c r="I761" s="302" t="str">
        <f t="shared" si="964"/>
        <v>-</v>
      </c>
      <c r="J761" s="302" t="str">
        <f t="shared" si="964"/>
        <v>-</v>
      </c>
      <c r="K761" s="302" t="str">
        <f t="shared" si="964"/>
        <v>-</v>
      </c>
      <c r="L761" s="302" t="str">
        <f t="shared" si="964"/>
        <v>-</v>
      </c>
      <c r="M761" s="302">
        <f t="shared" si="964"/>
        <v>1.7234556720351857</v>
      </c>
      <c r="N761" s="302">
        <f t="shared" si="964"/>
        <v>1.9740509027928774</v>
      </c>
      <c r="O761" s="302" t="str">
        <f t="shared" si="964"/>
        <v>-</v>
      </c>
      <c r="P761" s="302" t="str">
        <f t="shared" si="964"/>
        <v>-</v>
      </c>
      <c r="Q761" s="302" t="str">
        <f t="shared" si="964"/>
        <v>-</v>
      </c>
      <c r="R761" s="302" t="str">
        <f t="shared" si="964"/>
        <v>-</v>
      </c>
      <c r="S761" s="302" t="str">
        <f t="shared" si="964"/>
        <v>-</v>
      </c>
      <c r="T761" s="302">
        <f t="shared" si="964"/>
        <v>0.62903033392100027</v>
      </c>
      <c r="U761" s="302" t="str">
        <f t="shared" si="964"/>
        <v>-</v>
      </c>
      <c r="V761" s="302">
        <f t="shared" si="964"/>
        <v>0.2490616777084719</v>
      </c>
      <c r="W761" s="302" t="str">
        <f t="shared" si="964"/>
        <v>-</v>
      </c>
      <c r="X761" s="302" t="str">
        <f t="shared" si="964"/>
        <v>-</v>
      </c>
      <c r="Y761" s="302" t="str">
        <f t="shared" si="964"/>
        <v>-</v>
      </c>
      <c r="Z761" s="302" t="str">
        <f t="shared" si="964"/>
        <v>-</v>
      </c>
      <c r="AA761" s="302" t="str">
        <f t="shared" si="964"/>
        <v>-</v>
      </c>
      <c r="AB761" s="302" t="str">
        <f t="shared" si="964"/>
        <v>-</v>
      </c>
      <c r="AC761" s="302" t="str">
        <f t="shared" si="964"/>
        <v>-</v>
      </c>
      <c r="AD761" s="302">
        <f t="shared" si="964"/>
        <v>1.0539246743737369</v>
      </c>
      <c r="AE761" s="302" t="str">
        <f t="shared" si="964"/>
        <v>-</v>
      </c>
      <c r="AF761" s="302" t="str">
        <f t="shared" si="964"/>
        <v>-</v>
      </c>
      <c r="AG761" s="302" t="str">
        <f t="shared" si="964"/>
        <v>-</v>
      </c>
      <c r="AH761" s="302" t="str">
        <f t="shared" si="964"/>
        <v>-</v>
      </c>
      <c r="AI761" s="302" t="str">
        <f t="shared" si="964"/>
        <v>-</v>
      </c>
      <c r="AJ761" s="302">
        <f t="shared" si="964"/>
        <v>2.0925958317191933</v>
      </c>
      <c r="AK761" s="302" t="str">
        <f t="shared" si="964"/>
        <v>-</v>
      </c>
      <c r="AL761" s="302" t="str">
        <f t="shared" si="964"/>
        <v>-</v>
      </c>
      <c r="AM761" s="302" t="str">
        <f t="shared" si="964"/>
        <v>-</v>
      </c>
      <c r="AN761" s="302" t="str">
        <f t="shared" si="964"/>
        <v>-</v>
      </c>
      <c r="AO761" s="302">
        <f t="shared" si="964"/>
        <v>0.24915502500501058</v>
      </c>
      <c r="AP761" s="302" t="str">
        <f t="shared" si="964"/>
        <v>-</v>
      </c>
      <c r="AQ761" s="302" t="str">
        <f t="shared" si="964"/>
        <v>-</v>
      </c>
      <c r="AR761" s="302" t="str">
        <f t="shared" si="964"/>
        <v>-</v>
      </c>
      <c r="AS761" s="302">
        <f t="shared" si="964"/>
        <v>0.42305650639069758</v>
      </c>
      <c r="AT761" s="302" t="str">
        <f t="shared" si="964"/>
        <v>-</v>
      </c>
      <c r="AU761" s="327"/>
    </row>
    <row r="762" spans="1:47" hidden="1">
      <c r="A762" s="325" t="str">
        <f t="shared" ref="A762:B762" si="965">A108</f>
        <v>Kungota</v>
      </c>
      <c r="B762" s="326">
        <f t="shared" si="965"/>
        <v>55</v>
      </c>
      <c r="C762" s="302" t="str">
        <f t="shared" ref="C762:AT762" si="966">IFERROR(IF(C$19&lt;&gt;"Yes","-",IF(C$15&gt;1,LOG10(C108),LOG10(MAX(C$32:C$243)+1-C108))),"-")</f>
        <v>-</v>
      </c>
      <c r="D762" s="302" t="str">
        <f t="shared" si="966"/>
        <v>-</v>
      </c>
      <c r="E762" s="302" t="str">
        <f t="shared" si="966"/>
        <v>-</v>
      </c>
      <c r="F762" s="302" t="str">
        <f t="shared" si="966"/>
        <v>-</v>
      </c>
      <c r="G762" s="302" t="str">
        <f t="shared" si="966"/>
        <v>-</v>
      </c>
      <c r="H762" s="302">
        <f t="shared" si="966"/>
        <v>0.3010299956639812</v>
      </c>
      <c r="I762" s="302" t="str">
        <f t="shared" si="966"/>
        <v>-</v>
      </c>
      <c r="J762" s="302" t="str">
        <f t="shared" si="966"/>
        <v>-</v>
      </c>
      <c r="K762" s="302" t="str">
        <f t="shared" si="966"/>
        <v>-</v>
      </c>
      <c r="L762" s="302" t="str">
        <f t="shared" si="966"/>
        <v>-</v>
      </c>
      <c r="M762" s="302">
        <f t="shared" si="966"/>
        <v>1.2833012287035497</v>
      </c>
      <c r="N762" s="302">
        <f t="shared" si="966"/>
        <v>1.7015679850559273</v>
      </c>
      <c r="O762" s="302" t="str">
        <f t="shared" si="966"/>
        <v>-</v>
      </c>
      <c r="P762" s="302" t="str">
        <f t="shared" si="966"/>
        <v>-</v>
      </c>
      <c r="Q762" s="302" t="str">
        <f t="shared" si="966"/>
        <v>-</v>
      </c>
      <c r="R762" s="302" t="str">
        <f t="shared" si="966"/>
        <v>-</v>
      </c>
      <c r="S762" s="302" t="str">
        <f t="shared" si="966"/>
        <v>-</v>
      </c>
      <c r="T762" s="302">
        <f t="shared" si="966"/>
        <v>0.49521300538528024</v>
      </c>
      <c r="U762" s="302" t="str">
        <f t="shared" si="966"/>
        <v>-</v>
      </c>
      <c r="V762" s="302">
        <f t="shared" si="966"/>
        <v>0.52624171780429518</v>
      </c>
      <c r="W762" s="302" t="str">
        <f t="shared" si="966"/>
        <v>-</v>
      </c>
      <c r="X762" s="302" t="str">
        <f t="shared" si="966"/>
        <v>-</v>
      </c>
      <c r="Y762" s="302" t="str">
        <f t="shared" si="966"/>
        <v>-</v>
      </c>
      <c r="Z762" s="302" t="str">
        <f t="shared" si="966"/>
        <v>-</v>
      </c>
      <c r="AA762" s="302" t="str">
        <f t="shared" si="966"/>
        <v>-</v>
      </c>
      <c r="AB762" s="302" t="str">
        <f t="shared" si="966"/>
        <v>-</v>
      </c>
      <c r="AC762" s="302" t="str">
        <f t="shared" si="966"/>
        <v>-</v>
      </c>
      <c r="AD762" s="302">
        <f t="shared" si="966"/>
        <v>1.0708671738325573</v>
      </c>
      <c r="AE762" s="302" t="str">
        <f t="shared" si="966"/>
        <v>-</v>
      </c>
      <c r="AF762" s="302" t="str">
        <f t="shared" si="966"/>
        <v>-</v>
      </c>
      <c r="AG762" s="302" t="str">
        <f t="shared" si="966"/>
        <v>-</v>
      </c>
      <c r="AH762" s="302" t="str">
        <f t="shared" si="966"/>
        <v>-</v>
      </c>
      <c r="AI762" s="302" t="str">
        <f t="shared" si="966"/>
        <v>-</v>
      </c>
      <c r="AJ762" s="302">
        <f t="shared" si="966"/>
        <v>1.9370452956801836</v>
      </c>
      <c r="AK762" s="302" t="str">
        <f t="shared" si="966"/>
        <v>-</v>
      </c>
      <c r="AL762" s="302" t="str">
        <f t="shared" si="966"/>
        <v>-</v>
      </c>
      <c r="AM762" s="302" t="str">
        <f t="shared" si="966"/>
        <v>-</v>
      </c>
      <c r="AN762" s="302" t="str">
        <f t="shared" si="966"/>
        <v>-</v>
      </c>
      <c r="AO762" s="302">
        <f t="shared" si="966"/>
        <v>0.44371696267546362</v>
      </c>
      <c r="AP762" s="302" t="str">
        <f t="shared" si="966"/>
        <v>-</v>
      </c>
      <c r="AQ762" s="302" t="str">
        <f t="shared" si="966"/>
        <v>-</v>
      </c>
      <c r="AR762" s="302" t="str">
        <f t="shared" si="966"/>
        <v>-</v>
      </c>
      <c r="AS762" s="302">
        <f t="shared" si="966"/>
        <v>0.92267640238386106</v>
      </c>
      <c r="AT762" s="302" t="str">
        <f t="shared" si="966"/>
        <v>-</v>
      </c>
      <c r="AU762" s="327"/>
    </row>
    <row r="763" spans="1:47" hidden="1">
      <c r="A763" s="325" t="str">
        <f t="shared" ref="A763:B763" si="967">A109</f>
        <v>Kuzma</v>
      </c>
      <c r="B763" s="326">
        <f t="shared" si="967"/>
        <v>56</v>
      </c>
      <c r="C763" s="302" t="str">
        <f t="shared" ref="C763:AT763" si="968">IFERROR(IF(C$19&lt;&gt;"Yes","-",IF(C$15&gt;1,LOG10(C109),LOG10(MAX(C$32:C$243)+1-C109))),"-")</f>
        <v>-</v>
      </c>
      <c r="D763" s="302" t="str">
        <f t="shared" si="968"/>
        <v>-</v>
      </c>
      <c r="E763" s="302" t="str">
        <f t="shared" si="968"/>
        <v>-</v>
      </c>
      <c r="F763" s="302" t="str">
        <f t="shared" si="968"/>
        <v>-</v>
      </c>
      <c r="G763" s="302" t="str">
        <f t="shared" si="968"/>
        <v>-</v>
      </c>
      <c r="H763" s="302">
        <f t="shared" si="968"/>
        <v>0.3010299956639812</v>
      </c>
      <c r="I763" s="302" t="str">
        <f t="shared" si="968"/>
        <v>-</v>
      </c>
      <c r="J763" s="302" t="str">
        <f t="shared" si="968"/>
        <v>-</v>
      </c>
      <c r="K763" s="302" t="str">
        <f t="shared" si="968"/>
        <v>-</v>
      </c>
      <c r="L763" s="302" t="str">
        <f t="shared" si="968"/>
        <v>-</v>
      </c>
      <c r="M763" s="302">
        <f t="shared" si="968"/>
        <v>1.4199557484897578</v>
      </c>
      <c r="N763" s="302">
        <f t="shared" si="968"/>
        <v>1.8762178405916423</v>
      </c>
      <c r="O763" s="302" t="str">
        <f t="shared" si="968"/>
        <v>-</v>
      </c>
      <c r="P763" s="302" t="str">
        <f t="shared" si="968"/>
        <v>-</v>
      </c>
      <c r="Q763" s="302" t="str">
        <f t="shared" si="968"/>
        <v>-</v>
      </c>
      <c r="R763" s="302" t="str">
        <f t="shared" si="968"/>
        <v>-</v>
      </c>
      <c r="S763" s="302" t="str">
        <f t="shared" si="968"/>
        <v>-</v>
      </c>
      <c r="T763" s="302">
        <f t="shared" si="968"/>
        <v>0.61392933084322721</v>
      </c>
      <c r="U763" s="302" t="str">
        <f t="shared" si="968"/>
        <v>-</v>
      </c>
      <c r="V763" s="302">
        <f t="shared" si="968"/>
        <v>0.11729619152644889</v>
      </c>
      <c r="W763" s="302" t="str">
        <f t="shared" si="968"/>
        <v>-</v>
      </c>
      <c r="X763" s="302" t="str">
        <f t="shared" si="968"/>
        <v>-</v>
      </c>
      <c r="Y763" s="302" t="str">
        <f t="shared" si="968"/>
        <v>-</v>
      </c>
      <c r="Z763" s="302" t="str">
        <f t="shared" si="968"/>
        <v>-</v>
      </c>
      <c r="AA763" s="302" t="str">
        <f t="shared" si="968"/>
        <v>-</v>
      </c>
      <c r="AB763" s="302" t="str">
        <f t="shared" si="968"/>
        <v>-</v>
      </c>
      <c r="AC763" s="302" t="str">
        <f t="shared" si="968"/>
        <v>-</v>
      </c>
      <c r="AD763" s="302">
        <f t="shared" si="968"/>
        <v>1.2523574696696786</v>
      </c>
      <c r="AE763" s="302" t="str">
        <f t="shared" si="968"/>
        <v>-</v>
      </c>
      <c r="AF763" s="302" t="str">
        <f t="shared" si="968"/>
        <v>-</v>
      </c>
      <c r="AG763" s="302" t="str">
        <f t="shared" si="968"/>
        <v>-</v>
      </c>
      <c r="AH763" s="302" t="str">
        <f t="shared" si="968"/>
        <v>-</v>
      </c>
      <c r="AI763" s="302" t="str">
        <f t="shared" si="968"/>
        <v>-</v>
      </c>
      <c r="AJ763" s="302">
        <f t="shared" si="968"/>
        <v>1.988660304562895</v>
      </c>
      <c r="AK763" s="302" t="str">
        <f t="shared" si="968"/>
        <v>-</v>
      </c>
      <c r="AL763" s="302" t="str">
        <f t="shared" si="968"/>
        <v>-</v>
      </c>
      <c r="AM763" s="302" t="str">
        <f t="shared" si="968"/>
        <v>-</v>
      </c>
      <c r="AN763" s="302" t="str">
        <f t="shared" si="968"/>
        <v>-</v>
      </c>
      <c r="AO763" s="302">
        <f t="shared" si="968"/>
        <v>0.31951798866635717</v>
      </c>
      <c r="AP763" s="302" t="str">
        <f t="shared" si="968"/>
        <v>-</v>
      </c>
      <c r="AQ763" s="302" t="str">
        <f t="shared" si="968"/>
        <v>-</v>
      </c>
      <c r="AR763" s="302" t="str">
        <f t="shared" si="968"/>
        <v>-</v>
      </c>
      <c r="AS763" s="302">
        <f t="shared" si="968"/>
        <v>1.1725927053860492</v>
      </c>
      <c r="AT763" s="302" t="str">
        <f t="shared" si="968"/>
        <v>-</v>
      </c>
      <c r="AU763" s="327"/>
    </row>
    <row r="764" spans="1:47" hidden="1">
      <c r="A764" s="325" t="str">
        <f t="shared" ref="A764:B764" si="969">A110</f>
        <v>Laško</v>
      </c>
      <c r="B764" s="326">
        <f t="shared" si="969"/>
        <v>57</v>
      </c>
      <c r="C764" s="302" t="str">
        <f t="shared" ref="C764:AT764" si="970">IFERROR(IF(C$19&lt;&gt;"Yes","-",IF(C$15&gt;1,LOG10(C110),LOG10(MAX(C$32:C$243)+1-C110))),"-")</f>
        <v>-</v>
      </c>
      <c r="D764" s="302" t="str">
        <f t="shared" si="970"/>
        <v>-</v>
      </c>
      <c r="E764" s="302" t="str">
        <f t="shared" si="970"/>
        <v>-</v>
      </c>
      <c r="F764" s="302" t="str">
        <f t="shared" si="970"/>
        <v>-</v>
      </c>
      <c r="G764" s="302" t="str">
        <f t="shared" si="970"/>
        <v>-</v>
      </c>
      <c r="H764" s="302">
        <f t="shared" si="970"/>
        <v>0.6020599913279624</v>
      </c>
      <c r="I764" s="302" t="str">
        <f t="shared" si="970"/>
        <v>-</v>
      </c>
      <c r="J764" s="302" t="str">
        <f t="shared" si="970"/>
        <v>-</v>
      </c>
      <c r="K764" s="302" t="str">
        <f t="shared" si="970"/>
        <v>-</v>
      </c>
      <c r="L764" s="302" t="str">
        <f t="shared" si="970"/>
        <v>-</v>
      </c>
      <c r="M764" s="302">
        <f t="shared" si="970"/>
        <v>1.5587085705331658</v>
      </c>
      <c r="N764" s="302">
        <f t="shared" si="970"/>
        <v>1.7839035792727349</v>
      </c>
      <c r="O764" s="302" t="str">
        <f t="shared" si="970"/>
        <v>-</v>
      </c>
      <c r="P764" s="302" t="str">
        <f t="shared" si="970"/>
        <v>-</v>
      </c>
      <c r="Q764" s="302" t="str">
        <f t="shared" si="970"/>
        <v>-</v>
      </c>
      <c r="R764" s="302" t="str">
        <f t="shared" si="970"/>
        <v>-</v>
      </c>
      <c r="S764" s="302" t="str">
        <f t="shared" si="970"/>
        <v>-</v>
      </c>
      <c r="T764" s="302">
        <f t="shared" si="970"/>
        <v>0.78524872561181402</v>
      </c>
      <c r="U764" s="302" t="str">
        <f t="shared" si="970"/>
        <v>-</v>
      </c>
      <c r="V764" s="302">
        <f t="shared" si="970"/>
        <v>2.2497072548806601E-2</v>
      </c>
      <c r="W764" s="302" t="str">
        <f t="shared" si="970"/>
        <v>-</v>
      </c>
      <c r="X764" s="302" t="str">
        <f t="shared" si="970"/>
        <v>-</v>
      </c>
      <c r="Y764" s="302" t="str">
        <f t="shared" si="970"/>
        <v>-</v>
      </c>
      <c r="Z764" s="302" t="str">
        <f t="shared" si="970"/>
        <v>-</v>
      </c>
      <c r="AA764" s="302" t="str">
        <f t="shared" si="970"/>
        <v>-</v>
      </c>
      <c r="AB764" s="302" t="str">
        <f t="shared" si="970"/>
        <v>-</v>
      </c>
      <c r="AC764" s="302" t="str">
        <f t="shared" si="970"/>
        <v>-</v>
      </c>
      <c r="AD764" s="302">
        <f t="shared" si="970"/>
        <v>0.95794447209725631</v>
      </c>
      <c r="AE764" s="302" t="str">
        <f t="shared" si="970"/>
        <v>-</v>
      </c>
      <c r="AF764" s="302" t="str">
        <f t="shared" si="970"/>
        <v>-</v>
      </c>
      <c r="AG764" s="302" t="str">
        <f t="shared" si="970"/>
        <v>-</v>
      </c>
      <c r="AH764" s="302" t="str">
        <f t="shared" si="970"/>
        <v>-</v>
      </c>
      <c r="AI764" s="302" t="str">
        <f t="shared" si="970"/>
        <v>-</v>
      </c>
      <c r="AJ764" s="302">
        <f t="shared" si="970"/>
        <v>1.843611449299591</v>
      </c>
      <c r="AK764" s="302" t="str">
        <f t="shared" si="970"/>
        <v>-</v>
      </c>
      <c r="AL764" s="302" t="str">
        <f t="shared" si="970"/>
        <v>-</v>
      </c>
      <c r="AM764" s="302" t="str">
        <f t="shared" si="970"/>
        <v>-</v>
      </c>
      <c r="AN764" s="302" t="str">
        <f t="shared" si="970"/>
        <v>-</v>
      </c>
      <c r="AO764" s="302">
        <f t="shared" si="970"/>
        <v>0.42442125335254272</v>
      </c>
      <c r="AP764" s="302" t="str">
        <f t="shared" si="970"/>
        <v>-</v>
      </c>
      <c r="AQ764" s="302" t="str">
        <f t="shared" si="970"/>
        <v>-</v>
      </c>
      <c r="AR764" s="302" t="str">
        <f t="shared" si="970"/>
        <v>-</v>
      </c>
      <c r="AS764" s="302">
        <f t="shared" si="970"/>
        <v>0.4855577911766028</v>
      </c>
      <c r="AT764" s="302" t="str">
        <f t="shared" si="970"/>
        <v>-</v>
      </c>
      <c r="AU764" s="327"/>
    </row>
    <row r="765" spans="1:47" hidden="1">
      <c r="A765" s="325" t="str">
        <f t="shared" ref="A765:B765" si="971">A111</f>
        <v>Lenart</v>
      </c>
      <c r="B765" s="326">
        <f t="shared" si="971"/>
        <v>58</v>
      </c>
      <c r="C765" s="302" t="str">
        <f t="shared" ref="C765:AT765" si="972">IFERROR(IF(C$19&lt;&gt;"Yes","-",IF(C$15&gt;1,LOG10(C111),LOG10(MAX(C$32:C$243)+1-C111))),"-")</f>
        <v>-</v>
      </c>
      <c r="D765" s="302" t="str">
        <f t="shared" si="972"/>
        <v>-</v>
      </c>
      <c r="E765" s="302" t="str">
        <f t="shared" si="972"/>
        <v>-</v>
      </c>
      <c r="F765" s="302" t="str">
        <f t="shared" si="972"/>
        <v>-</v>
      </c>
      <c r="G765" s="302" t="str">
        <f t="shared" si="972"/>
        <v>-</v>
      </c>
      <c r="H765" s="302">
        <f t="shared" si="972"/>
        <v>0.3010299956639812</v>
      </c>
      <c r="I765" s="302" t="str">
        <f t="shared" si="972"/>
        <v>-</v>
      </c>
      <c r="J765" s="302" t="str">
        <f t="shared" si="972"/>
        <v>-</v>
      </c>
      <c r="K765" s="302" t="str">
        <f t="shared" si="972"/>
        <v>-</v>
      </c>
      <c r="L765" s="302" t="str">
        <f t="shared" si="972"/>
        <v>-</v>
      </c>
      <c r="M765" s="302">
        <f t="shared" si="972"/>
        <v>1.5263392773898441</v>
      </c>
      <c r="N765" s="302">
        <f t="shared" si="972"/>
        <v>2.1051694279993316</v>
      </c>
      <c r="O765" s="302" t="str">
        <f t="shared" si="972"/>
        <v>-</v>
      </c>
      <c r="P765" s="302" t="str">
        <f t="shared" si="972"/>
        <v>-</v>
      </c>
      <c r="Q765" s="302" t="str">
        <f t="shared" si="972"/>
        <v>-</v>
      </c>
      <c r="R765" s="302" t="str">
        <f t="shared" si="972"/>
        <v>-</v>
      </c>
      <c r="S765" s="302" t="str">
        <f t="shared" si="972"/>
        <v>-</v>
      </c>
      <c r="T765" s="302">
        <f t="shared" si="972"/>
        <v>0.2027284013539182</v>
      </c>
      <c r="U765" s="302" t="str">
        <f t="shared" si="972"/>
        <v>-</v>
      </c>
      <c r="V765" s="302">
        <f t="shared" si="972"/>
        <v>-0.12147895913494081</v>
      </c>
      <c r="W765" s="302" t="str">
        <f t="shared" si="972"/>
        <v>-</v>
      </c>
      <c r="X765" s="302" t="str">
        <f t="shared" si="972"/>
        <v>-</v>
      </c>
      <c r="Y765" s="302" t="str">
        <f t="shared" si="972"/>
        <v>-</v>
      </c>
      <c r="Z765" s="302" t="str">
        <f t="shared" si="972"/>
        <v>-</v>
      </c>
      <c r="AA765" s="302" t="str">
        <f t="shared" si="972"/>
        <v>-</v>
      </c>
      <c r="AB765" s="302" t="str">
        <f t="shared" si="972"/>
        <v>-</v>
      </c>
      <c r="AC765" s="302" t="str">
        <f t="shared" si="972"/>
        <v>-</v>
      </c>
      <c r="AD765" s="302">
        <f t="shared" si="972"/>
        <v>0.86468048314243295</v>
      </c>
      <c r="AE765" s="302" t="str">
        <f t="shared" si="972"/>
        <v>-</v>
      </c>
      <c r="AF765" s="302" t="str">
        <f t="shared" si="972"/>
        <v>-</v>
      </c>
      <c r="AG765" s="302" t="str">
        <f t="shared" si="972"/>
        <v>-</v>
      </c>
      <c r="AH765" s="302" t="str">
        <f t="shared" si="972"/>
        <v>-</v>
      </c>
      <c r="AI765" s="302" t="str">
        <f t="shared" si="972"/>
        <v>-</v>
      </c>
      <c r="AJ765" s="302">
        <f t="shared" si="972"/>
        <v>2.0653877411481392</v>
      </c>
      <c r="AK765" s="302" t="str">
        <f t="shared" si="972"/>
        <v>-</v>
      </c>
      <c r="AL765" s="302" t="str">
        <f t="shared" si="972"/>
        <v>-</v>
      </c>
      <c r="AM765" s="302" t="str">
        <f t="shared" si="972"/>
        <v>-</v>
      </c>
      <c r="AN765" s="302" t="str">
        <f t="shared" si="972"/>
        <v>-</v>
      </c>
      <c r="AO765" s="302">
        <f t="shared" si="972"/>
        <v>0.44371696267546362</v>
      </c>
      <c r="AP765" s="302" t="str">
        <f t="shared" si="972"/>
        <v>-</v>
      </c>
      <c r="AQ765" s="302" t="str">
        <f t="shared" si="972"/>
        <v>-</v>
      </c>
      <c r="AR765" s="302" t="str">
        <f t="shared" si="972"/>
        <v>-</v>
      </c>
      <c r="AS765" s="302">
        <f t="shared" si="972"/>
        <v>0.86966624217618227</v>
      </c>
      <c r="AT765" s="302" t="str">
        <f t="shared" si="972"/>
        <v>-</v>
      </c>
      <c r="AU765" s="327"/>
    </row>
    <row r="766" spans="1:47" hidden="1">
      <c r="A766" s="325" t="str">
        <f t="shared" ref="A766:B766" si="973">A112</f>
        <v>Lendava/Lendva</v>
      </c>
      <c r="B766" s="326">
        <f t="shared" si="973"/>
        <v>59</v>
      </c>
      <c r="C766" s="302" t="str">
        <f t="shared" ref="C766:AT766" si="974">IFERROR(IF(C$19&lt;&gt;"Yes","-",IF(C$15&gt;1,LOG10(C112),LOG10(MAX(C$32:C$243)+1-C112))),"-")</f>
        <v>-</v>
      </c>
      <c r="D766" s="302" t="str">
        <f t="shared" si="974"/>
        <v>-</v>
      </c>
      <c r="E766" s="302" t="str">
        <f t="shared" si="974"/>
        <v>-</v>
      </c>
      <c r="F766" s="302" t="str">
        <f t="shared" si="974"/>
        <v>-</v>
      </c>
      <c r="G766" s="302" t="str">
        <f t="shared" si="974"/>
        <v>-</v>
      </c>
      <c r="H766" s="302">
        <f t="shared" si="974"/>
        <v>0.47712125471966244</v>
      </c>
      <c r="I766" s="302" t="str">
        <f t="shared" si="974"/>
        <v>-</v>
      </c>
      <c r="J766" s="302" t="str">
        <f t="shared" si="974"/>
        <v>-</v>
      </c>
      <c r="K766" s="302" t="str">
        <f t="shared" si="974"/>
        <v>-</v>
      </c>
      <c r="L766" s="302" t="str">
        <f t="shared" si="974"/>
        <v>-</v>
      </c>
      <c r="M766" s="302">
        <f t="shared" si="974"/>
        <v>1.7067177823367587</v>
      </c>
      <c r="N766" s="302">
        <f t="shared" si="974"/>
        <v>1.9429995933660404</v>
      </c>
      <c r="O766" s="302" t="str">
        <f t="shared" si="974"/>
        <v>-</v>
      </c>
      <c r="P766" s="302" t="str">
        <f t="shared" si="974"/>
        <v>-</v>
      </c>
      <c r="Q766" s="302" t="str">
        <f t="shared" si="974"/>
        <v>-</v>
      </c>
      <c r="R766" s="302" t="str">
        <f t="shared" si="974"/>
        <v>-</v>
      </c>
      <c r="S766" s="302" t="str">
        <f t="shared" si="974"/>
        <v>-</v>
      </c>
      <c r="T766" s="302">
        <f t="shared" si="974"/>
        <v>0.56514872926682469</v>
      </c>
      <c r="U766" s="302" t="str">
        <f t="shared" si="974"/>
        <v>-</v>
      </c>
      <c r="V766" s="302">
        <f t="shared" si="974"/>
        <v>0.26071563145540166</v>
      </c>
      <c r="W766" s="302" t="str">
        <f t="shared" si="974"/>
        <v>-</v>
      </c>
      <c r="X766" s="302" t="str">
        <f t="shared" si="974"/>
        <v>-</v>
      </c>
      <c r="Y766" s="302" t="str">
        <f t="shared" si="974"/>
        <v>-</v>
      </c>
      <c r="Z766" s="302" t="str">
        <f t="shared" si="974"/>
        <v>-</v>
      </c>
      <c r="AA766" s="302" t="str">
        <f t="shared" si="974"/>
        <v>-</v>
      </c>
      <c r="AB766" s="302" t="str">
        <f t="shared" si="974"/>
        <v>-</v>
      </c>
      <c r="AC766" s="302" t="str">
        <f t="shared" si="974"/>
        <v>-</v>
      </c>
      <c r="AD766" s="302">
        <f t="shared" si="974"/>
        <v>1.1831144977945036</v>
      </c>
      <c r="AE766" s="302" t="str">
        <f t="shared" si="974"/>
        <v>-</v>
      </c>
      <c r="AF766" s="302" t="str">
        <f t="shared" si="974"/>
        <v>-</v>
      </c>
      <c r="AG766" s="302" t="str">
        <f t="shared" si="974"/>
        <v>-</v>
      </c>
      <c r="AH766" s="302" t="str">
        <f t="shared" si="974"/>
        <v>-</v>
      </c>
      <c r="AI766" s="302" t="str">
        <f t="shared" si="974"/>
        <v>-</v>
      </c>
      <c r="AJ766" s="302">
        <f t="shared" si="974"/>
        <v>1.80021118217056</v>
      </c>
      <c r="AK766" s="302" t="str">
        <f t="shared" si="974"/>
        <v>-</v>
      </c>
      <c r="AL766" s="302" t="str">
        <f t="shared" si="974"/>
        <v>-</v>
      </c>
      <c r="AM766" s="302" t="str">
        <f t="shared" si="974"/>
        <v>-</v>
      </c>
      <c r="AN766" s="302" t="str">
        <f t="shared" si="974"/>
        <v>-</v>
      </c>
      <c r="AO766" s="302">
        <f t="shared" si="974"/>
        <v>0.31951798866635717</v>
      </c>
      <c r="AP766" s="302" t="str">
        <f t="shared" si="974"/>
        <v>-</v>
      </c>
      <c r="AQ766" s="302" t="str">
        <f t="shared" si="974"/>
        <v>-</v>
      </c>
      <c r="AR766" s="302" t="str">
        <f t="shared" si="974"/>
        <v>-</v>
      </c>
      <c r="AS766" s="302">
        <f t="shared" si="974"/>
        <v>1.0932699904496046</v>
      </c>
      <c r="AT766" s="302" t="str">
        <f t="shared" si="974"/>
        <v>-</v>
      </c>
      <c r="AU766" s="327"/>
    </row>
    <row r="767" spans="1:47" hidden="1">
      <c r="A767" s="325" t="str">
        <f t="shared" ref="A767:B767" si="975">A113</f>
        <v>Litija</v>
      </c>
      <c r="B767" s="326">
        <f t="shared" si="975"/>
        <v>60</v>
      </c>
      <c r="C767" s="302" t="str">
        <f t="shared" ref="C767:AT767" si="976">IFERROR(IF(C$19&lt;&gt;"Yes","-",IF(C$15&gt;1,LOG10(C113),LOG10(MAX(C$32:C$243)+1-C113))),"-")</f>
        <v>-</v>
      </c>
      <c r="D767" s="302" t="str">
        <f t="shared" si="976"/>
        <v>-</v>
      </c>
      <c r="E767" s="302" t="str">
        <f t="shared" si="976"/>
        <v>-</v>
      </c>
      <c r="F767" s="302" t="str">
        <f t="shared" si="976"/>
        <v>-</v>
      </c>
      <c r="G767" s="302" t="str">
        <f t="shared" si="976"/>
        <v>-</v>
      </c>
      <c r="H767" s="302">
        <f t="shared" si="976"/>
        <v>0.47712125471966244</v>
      </c>
      <c r="I767" s="302" t="str">
        <f t="shared" si="976"/>
        <v>-</v>
      </c>
      <c r="J767" s="302" t="str">
        <f t="shared" si="976"/>
        <v>-</v>
      </c>
      <c r="K767" s="302" t="str">
        <f t="shared" si="976"/>
        <v>-</v>
      </c>
      <c r="L767" s="302" t="str">
        <f t="shared" si="976"/>
        <v>-</v>
      </c>
      <c r="M767" s="302">
        <f t="shared" si="976"/>
        <v>1.4593924877592308</v>
      </c>
      <c r="N767" s="302">
        <f t="shared" si="976"/>
        <v>1.7218106152125465</v>
      </c>
      <c r="O767" s="302" t="str">
        <f t="shared" si="976"/>
        <v>-</v>
      </c>
      <c r="P767" s="302" t="str">
        <f t="shared" si="976"/>
        <v>-</v>
      </c>
      <c r="Q767" s="302" t="str">
        <f t="shared" si="976"/>
        <v>-</v>
      </c>
      <c r="R767" s="302" t="str">
        <f t="shared" si="976"/>
        <v>-</v>
      </c>
      <c r="S767" s="302" t="str">
        <f t="shared" si="976"/>
        <v>-</v>
      </c>
      <c r="T767" s="302">
        <f t="shared" si="976"/>
        <v>0.49785282866758435</v>
      </c>
      <c r="U767" s="302" t="str">
        <f t="shared" si="976"/>
        <v>-</v>
      </c>
      <c r="V767" s="302">
        <f t="shared" si="976"/>
        <v>-3.8042988350220477E-2</v>
      </c>
      <c r="W767" s="302" t="str">
        <f t="shared" si="976"/>
        <v>-</v>
      </c>
      <c r="X767" s="302" t="str">
        <f t="shared" si="976"/>
        <v>-</v>
      </c>
      <c r="Y767" s="302" t="str">
        <f t="shared" si="976"/>
        <v>-</v>
      </c>
      <c r="Z767" s="302" t="str">
        <f t="shared" si="976"/>
        <v>-</v>
      </c>
      <c r="AA767" s="302" t="str">
        <f t="shared" si="976"/>
        <v>-</v>
      </c>
      <c r="AB767" s="302" t="str">
        <f t="shared" si="976"/>
        <v>-</v>
      </c>
      <c r="AC767" s="302" t="str">
        <f t="shared" si="976"/>
        <v>-</v>
      </c>
      <c r="AD767" s="302">
        <f t="shared" si="976"/>
        <v>0.82303848768914234</v>
      </c>
      <c r="AE767" s="302" t="str">
        <f t="shared" si="976"/>
        <v>-</v>
      </c>
      <c r="AF767" s="302" t="str">
        <f t="shared" si="976"/>
        <v>-</v>
      </c>
      <c r="AG767" s="302" t="str">
        <f t="shared" si="976"/>
        <v>-</v>
      </c>
      <c r="AH767" s="302" t="str">
        <f t="shared" si="976"/>
        <v>-</v>
      </c>
      <c r="AI767" s="302" t="str">
        <f t="shared" si="976"/>
        <v>-</v>
      </c>
      <c r="AJ767" s="302">
        <f t="shared" si="976"/>
        <v>2.0190247836870809</v>
      </c>
      <c r="AK767" s="302" t="str">
        <f t="shared" si="976"/>
        <v>-</v>
      </c>
      <c r="AL767" s="302" t="str">
        <f t="shared" si="976"/>
        <v>-</v>
      </c>
      <c r="AM767" s="302" t="str">
        <f t="shared" si="976"/>
        <v>-</v>
      </c>
      <c r="AN767" s="302" t="str">
        <f t="shared" si="976"/>
        <v>-</v>
      </c>
      <c r="AO767" s="302">
        <f t="shared" si="976"/>
        <v>0.38377202330876287</v>
      </c>
      <c r="AP767" s="302" t="str">
        <f t="shared" si="976"/>
        <v>-</v>
      </c>
      <c r="AQ767" s="302" t="str">
        <f t="shared" si="976"/>
        <v>-</v>
      </c>
      <c r="AR767" s="302" t="str">
        <f t="shared" si="976"/>
        <v>-</v>
      </c>
      <c r="AS767" s="302">
        <f t="shared" si="976"/>
        <v>0.42275922332908233</v>
      </c>
      <c r="AT767" s="302" t="str">
        <f t="shared" si="976"/>
        <v>-</v>
      </c>
      <c r="AU767" s="327"/>
    </row>
    <row r="768" spans="1:47" hidden="1">
      <c r="A768" s="325" t="str">
        <f t="shared" ref="A768:B768" si="977">A114</f>
        <v>Ljubljana</v>
      </c>
      <c r="B768" s="326">
        <f t="shared" si="977"/>
        <v>61</v>
      </c>
      <c r="C768" s="302" t="str">
        <f t="shared" ref="C768:AT768" si="978">IFERROR(IF(C$19&lt;&gt;"Yes","-",IF(C$15&gt;1,LOG10(C114),LOG10(MAX(C$32:C$243)+1-C114))),"-")</f>
        <v>-</v>
      </c>
      <c r="D768" s="302" t="str">
        <f t="shared" si="978"/>
        <v>-</v>
      </c>
      <c r="E768" s="302" t="str">
        <f t="shared" si="978"/>
        <v>-</v>
      </c>
      <c r="F768" s="302" t="str">
        <f t="shared" si="978"/>
        <v>-</v>
      </c>
      <c r="G768" s="302" t="str">
        <f t="shared" si="978"/>
        <v>-</v>
      </c>
      <c r="H768" s="302">
        <f t="shared" si="978"/>
        <v>0.69897000433601886</v>
      </c>
      <c r="I768" s="302" t="str">
        <f t="shared" si="978"/>
        <v>-</v>
      </c>
      <c r="J768" s="302" t="str">
        <f t="shared" si="978"/>
        <v>-</v>
      </c>
      <c r="K768" s="302" t="str">
        <f t="shared" si="978"/>
        <v>-</v>
      </c>
      <c r="L768" s="302" t="str">
        <f t="shared" si="978"/>
        <v>-</v>
      </c>
      <c r="M768" s="302">
        <f t="shared" si="978"/>
        <v>1.9116901587538611</v>
      </c>
      <c r="N768" s="302">
        <f t="shared" si="978"/>
        <v>2.2785249647370174</v>
      </c>
      <c r="O768" s="302" t="str">
        <f t="shared" si="978"/>
        <v>-</v>
      </c>
      <c r="P768" s="302" t="str">
        <f t="shared" si="978"/>
        <v>-</v>
      </c>
      <c r="Q768" s="302" t="str">
        <f t="shared" si="978"/>
        <v>-</v>
      </c>
      <c r="R768" s="302" t="str">
        <f t="shared" si="978"/>
        <v>-</v>
      </c>
      <c r="S768" s="302" t="str">
        <f t="shared" si="978"/>
        <v>-</v>
      </c>
      <c r="T768" s="302">
        <f t="shared" si="978"/>
        <v>0.85266682862716758</v>
      </c>
      <c r="U768" s="302" t="str">
        <f t="shared" si="978"/>
        <v>-</v>
      </c>
      <c r="V768" s="302">
        <f t="shared" si="978"/>
        <v>0.18473877222852511</v>
      </c>
      <c r="W768" s="302" t="str">
        <f t="shared" si="978"/>
        <v>-</v>
      </c>
      <c r="X768" s="302" t="str">
        <f t="shared" si="978"/>
        <v>-</v>
      </c>
      <c r="Y768" s="302" t="str">
        <f t="shared" si="978"/>
        <v>-</v>
      </c>
      <c r="Z768" s="302" t="str">
        <f t="shared" si="978"/>
        <v>-</v>
      </c>
      <c r="AA768" s="302" t="str">
        <f t="shared" si="978"/>
        <v>-</v>
      </c>
      <c r="AB768" s="302" t="str">
        <f t="shared" si="978"/>
        <v>-</v>
      </c>
      <c r="AC768" s="302" t="str">
        <f t="shared" si="978"/>
        <v>-</v>
      </c>
      <c r="AD768" s="302">
        <f t="shared" si="978"/>
        <v>0.95827841110612899</v>
      </c>
      <c r="AE768" s="302" t="str">
        <f t="shared" si="978"/>
        <v>-</v>
      </c>
      <c r="AF768" s="302" t="str">
        <f t="shared" si="978"/>
        <v>-</v>
      </c>
      <c r="AG768" s="302" t="str">
        <f t="shared" si="978"/>
        <v>-</v>
      </c>
      <c r="AH768" s="302" t="str">
        <f t="shared" si="978"/>
        <v>-</v>
      </c>
      <c r="AI768" s="302" t="str">
        <f t="shared" si="978"/>
        <v>-</v>
      </c>
      <c r="AJ768" s="302">
        <f t="shared" si="978"/>
        <v>2.1317811194501552</v>
      </c>
      <c r="AK768" s="302" t="str">
        <f t="shared" si="978"/>
        <v>-</v>
      </c>
      <c r="AL768" s="302" t="str">
        <f t="shared" si="978"/>
        <v>-</v>
      </c>
      <c r="AM768" s="302" t="str">
        <f t="shared" si="978"/>
        <v>-</v>
      </c>
      <c r="AN768" s="302" t="str">
        <f t="shared" si="978"/>
        <v>-</v>
      </c>
      <c r="AO768" s="302">
        <f t="shared" si="978"/>
        <v>1.1632368395806769</v>
      </c>
      <c r="AP768" s="302" t="str">
        <f t="shared" si="978"/>
        <v>-</v>
      </c>
      <c r="AQ768" s="302" t="str">
        <f t="shared" si="978"/>
        <v>-</v>
      </c>
      <c r="AR768" s="302" t="str">
        <f t="shared" si="978"/>
        <v>-</v>
      </c>
      <c r="AS768" s="302">
        <f t="shared" si="978"/>
        <v>2.1129740482312123</v>
      </c>
      <c r="AT768" s="302" t="str">
        <f t="shared" si="978"/>
        <v>-</v>
      </c>
      <c r="AU768" s="327"/>
    </row>
    <row r="769" spans="1:47" hidden="1">
      <c r="A769" s="325" t="str">
        <f t="shared" ref="A769:B769" si="979">A115</f>
        <v>Ljubno</v>
      </c>
      <c r="B769" s="326">
        <f t="shared" si="979"/>
        <v>62</v>
      </c>
      <c r="C769" s="302" t="str">
        <f t="shared" ref="C769:AT769" si="980">IFERROR(IF(C$19&lt;&gt;"Yes","-",IF(C$15&gt;1,LOG10(C115),LOG10(MAX(C$32:C$243)+1-C115))),"-")</f>
        <v>-</v>
      </c>
      <c r="D769" s="302" t="str">
        <f t="shared" si="980"/>
        <v>-</v>
      </c>
      <c r="E769" s="302" t="str">
        <f t="shared" si="980"/>
        <v>-</v>
      </c>
      <c r="F769" s="302" t="str">
        <f t="shared" si="980"/>
        <v>-</v>
      </c>
      <c r="G769" s="302" t="str">
        <f t="shared" si="980"/>
        <v>-</v>
      </c>
      <c r="H769" s="302">
        <f t="shared" si="980"/>
        <v>0.3010299956639812</v>
      </c>
      <c r="I769" s="302" t="str">
        <f t="shared" si="980"/>
        <v>-</v>
      </c>
      <c r="J769" s="302" t="str">
        <f t="shared" si="980"/>
        <v>-</v>
      </c>
      <c r="K769" s="302" t="str">
        <f t="shared" si="980"/>
        <v>-</v>
      </c>
      <c r="L769" s="302" t="str">
        <f t="shared" si="980"/>
        <v>-</v>
      </c>
      <c r="M769" s="302">
        <f t="shared" si="980"/>
        <v>1.5563025007672873</v>
      </c>
      <c r="N769" s="302">
        <f t="shared" si="980"/>
        <v>2.0322157032979815</v>
      </c>
      <c r="O769" s="302" t="str">
        <f t="shared" si="980"/>
        <v>-</v>
      </c>
      <c r="P769" s="302" t="str">
        <f t="shared" si="980"/>
        <v>-</v>
      </c>
      <c r="Q769" s="302" t="str">
        <f t="shared" si="980"/>
        <v>-</v>
      </c>
      <c r="R769" s="302" t="str">
        <f t="shared" si="980"/>
        <v>-</v>
      </c>
      <c r="S769" s="302" t="str">
        <f t="shared" si="980"/>
        <v>-</v>
      </c>
      <c r="T769" s="302">
        <f t="shared" si="980"/>
        <v>0.54791270771999889</v>
      </c>
      <c r="U769" s="302" t="str">
        <f t="shared" si="980"/>
        <v>-</v>
      </c>
      <c r="V769" s="302">
        <f t="shared" si="980"/>
        <v>-0.28180085847385949</v>
      </c>
      <c r="W769" s="302" t="str">
        <f t="shared" si="980"/>
        <v>-</v>
      </c>
      <c r="X769" s="302" t="str">
        <f t="shared" si="980"/>
        <v>-</v>
      </c>
      <c r="Y769" s="302" t="str">
        <f t="shared" si="980"/>
        <v>-</v>
      </c>
      <c r="Z769" s="302" t="str">
        <f t="shared" si="980"/>
        <v>-</v>
      </c>
      <c r="AA769" s="302" t="str">
        <f t="shared" si="980"/>
        <v>-</v>
      </c>
      <c r="AB769" s="302" t="str">
        <f t="shared" si="980"/>
        <v>-</v>
      </c>
      <c r="AC769" s="302" t="str">
        <f t="shared" si="980"/>
        <v>-</v>
      </c>
      <c r="AD769" s="302">
        <f t="shared" si="980"/>
        <v>0.91488138267364882</v>
      </c>
      <c r="AE769" s="302" t="str">
        <f t="shared" si="980"/>
        <v>-</v>
      </c>
      <c r="AF769" s="302" t="str">
        <f t="shared" si="980"/>
        <v>-</v>
      </c>
      <c r="AG769" s="302" t="str">
        <f t="shared" si="980"/>
        <v>-</v>
      </c>
      <c r="AH769" s="302" t="str">
        <f t="shared" si="980"/>
        <v>-</v>
      </c>
      <c r="AI769" s="302" t="str">
        <f t="shared" si="980"/>
        <v>-</v>
      </c>
      <c r="AJ769" s="302">
        <f t="shared" si="980"/>
        <v>2.0195073707953033</v>
      </c>
      <c r="AK769" s="302" t="str">
        <f t="shared" si="980"/>
        <v>-</v>
      </c>
      <c r="AL769" s="302" t="str">
        <f t="shared" si="980"/>
        <v>-</v>
      </c>
      <c r="AM769" s="302" t="str">
        <f t="shared" si="980"/>
        <v>-</v>
      </c>
      <c r="AN769" s="302" t="str">
        <f t="shared" si="980"/>
        <v>-</v>
      </c>
      <c r="AO769" s="302">
        <f t="shared" si="980"/>
        <v>0.42442125335254272</v>
      </c>
      <c r="AP769" s="302" t="str">
        <f t="shared" si="980"/>
        <v>-</v>
      </c>
      <c r="AQ769" s="302" t="str">
        <f t="shared" si="980"/>
        <v>-</v>
      </c>
      <c r="AR769" s="302" t="str">
        <f t="shared" si="980"/>
        <v>-</v>
      </c>
      <c r="AS769" s="302">
        <f t="shared" si="980"/>
        <v>0.4433120513029884</v>
      </c>
      <c r="AT769" s="302" t="str">
        <f t="shared" si="980"/>
        <v>-</v>
      </c>
      <c r="AU769" s="327"/>
    </row>
    <row r="770" spans="1:47" hidden="1">
      <c r="A770" s="325" t="str">
        <f t="shared" ref="A770:B770" si="981">A116</f>
        <v>Ljutomer</v>
      </c>
      <c r="B770" s="326">
        <f t="shared" si="981"/>
        <v>63</v>
      </c>
      <c r="C770" s="302" t="str">
        <f t="shared" ref="C770:AT770" si="982">IFERROR(IF(C$19&lt;&gt;"Yes","-",IF(C$15&gt;1,LOG10(C116),LOG10(MAX(C$32:C$243)+1-C116))),"-")</f>
        <v>-</v>
      </c>
      <c r="D770" s="302" t="str">
        <f t="shared" si="982"/>
        <v>-</v>
      </c>
      <c r="E770" s="302" t="str">
        <f t="shared" si="982"/>
        <v>-</v>
      </c>
      <c r="F770" s="302" t="str">
        <f t="shared" si="982"/>
        <v>-</v>
      </c>
      <c r="G770" s="302" t="str">
        <f t="shared" si="982"/>
        <v>-</v>
      </c>
      <c r="H770" s="302">
        <f t="shared" si="982"/>
        <v>0.47712125471966244</v>
      </c>
      <c r="I770" s="302" t="str">
        <f t="shared" si="982"/>
        <v>-</v>
      </c>
      <c r="J770" s="302" t="str">
        <f t="shared" si="982"/>
        <v>-</v>
      </c>
      <c r="K770" s="302" t="str">
        <f t="shared" si="982"/>
        <v>-</v>
      </c>
      <c r="L770" s="302" t="str">
        <f t="shared" si="982"/>
        <v>-</v>
      </c>
      <c r="M770" s="302">
        <f t="shared" si="982"/>
        <v>1.6901960800285136</v>
      </c>
      <c r="N770" s="302">
        <f t="shared" si="982"/>
        <v>1.9973863843973134</v>
      </c>
      <c r="O770" s="302" t="str">
        <f t="shared" si="982"/>
        <v>-</v>
      </c>
      <c r="P770" s="302" t="str">
        <f t="shared" si="982"/>
        <v>-</v>
      </c>
      <c r="Q770" s="302" t="str">
        <f t="shared" si="982"/>
        <v>-</v>
      </c>
      <c r="R770" s="302" t="str">
        <f t="shared" si="982"/>
        <v>-</v>
      </c>
      <c r="S770" s="302" t="str">
        <f t="shared" si="982"/>
        <v>-</v>
      </c>
      <c r="T770" s="302">
        <f t="shared" si="982"/>
        <v>0.31352287884726487</v>
      </c>
      <c r="U770" s="302" t="str">
        <f t="shared" si="982"/>
        <v>-</v>
      </c>
      <c r="V770" s="302">
        <f t="shared" si="982"/>
        <v>2.1789633585310449E-2</v>
      </c>
      <c r="W770" s="302" t="str">
        <f t="shared" si="982"/>
        <v>-</v>
      </c>
      <c r="X770" s="302" t="str">
        <f t="shared" si="982"/>
        <v>-</v>
      </c>
      <c r="Y770" s="302" t="str">
        <f t="shared" si="982"/>
        <v>-</v>
      </c>
      <c r="Z770" s="302" t="str">
        <f t="shared" si="982"/>
        <v>-</v>
      </c>
      <c r="AA770" s="302" t="str">
        <f t="shared" si="982"/>
        <v>-</v>
      </c>
      <c r="AB770" s="302" t="str">
        <f t="shared" si="982"/>
        <v>-</v>
      </c>
      <c r="AC770" s="302" t="str">
        <f t="shared" si="982"/>
        <v>-</v>
      </c>
      <c r="AD770" s="302">
        <f t="shared" si="982"/>
        <v>1.0002954886876387</v>
      </c>
      <c r="AE770" s="302" t="str">
        <f t="shared" si="982"/>
        <v>-</v>
      </c>
      <c r="AF770" s="302" t="str">
        <f t="shared" si="982"/>
        <v>-</v>
      </c>
      <c r="AG770" s="302" t="str">
        <f t="shared" si="982"/>
        <v>-</v>
      </c>
      <c r="AH770" s="302" t="str">
        <f t="shared" si="982"/>
        <v>-</v>
      </c>
      <c r="AI770" s="302" t="str">
        <f t="shared" si="982"/>
        <v>-</v>
      </c>
      <c r="AJ770" s="302">
        <f t="shared" si="982"/>
        <v>1.9227142455337853</v>
      </c>
      <c r="AK770" s="302" t="str">
        <f t="shared" si="982"/>
        <v>-</v>
      </c>
      <c r="AL770" s="302" t="str">
        <f t="shared" si="982"/>
        <v>-</v>
      </c>
      <c r="AM770" s="302" t="str">
        <f t="shared" si="982"/>
        <v>-</v>
      </c>
      <c r="AN770" s="302" t="str">
        <f t="shared" si="982"/>
        <v>-</v>
      </c>
      <c r="AO770" s="302">
        <f t="shared" si="982"/>
        <v>0.31951798866635717</v>
      </c>
      <c r="AP770" s="302" t="str">
        <f t="shared" si="982"/>
        <v>-</v>
      </c>
      <c r="AQ770" s="302" t="str">
        <f t="shared" si="982"/>
        <v>-</v>
      </c>
      <c r="AR770" s="302" t="str">
        <f t="shared" si="982"/>
        <v>-</v>
      </c>
      <c r="AS770" s="302">
        <f t="shared" si="982"/>
        <v>1.0488649264630521</v>
      </c>
      <c r="AT770" s="302" t="str">
        <f t="shared" si="982"/>
        <v>-</v>
      </c>
      <c r="AU770" s="327"/>
    </row>
    <row r="771" spans="1:47" hidden="1">
      <c r="A771" s="325" t="str">
        <f t="shared" ref="A771:B771" si="983">A117</f>
        <v>Log - Dragomer</v>
      </c>
      <c r="B771" s="326">
        <f t="shared" si="983"/>
        <v>208</v>
      </c>
      <c r="C771" s="302" t="str">
        <f t="shared" ref="C771:AT771" si="984">IFERROR(IF(C$19&lt;&gt;"Yes","-",IF(C$15&gt;1,LOG10(C117),LOG10(MAX(C$32:C$243)+1-C117))),"-")</f>
        <v>-</v>
      </c>
      <c r="D771" s="302" t="str">
        <f t="shared" si="984"/>
        <v>-</v>
      </c>
      <c r="E771" s="302" t="str">
        <f t="shared" si="984"/>
        <v>-</v>
      </c>
      <c r="F771" s="302" t="str">
        <f t="shared" si="984"/>
        <v>-</v>
      </c>
      <c r="G771" s="302" t="str">
        <f t="shared" si="984"/>
        <v>-</v>
      </c>
      <c r="H771" s="302">
        <f t="shared" si="984"/>
        <v>0.3010299956639812</v>
      </c>
      <c r="I771" s="302" t="str">
        <f t="shared" si="984"/>
        <v>-</v>
      </c>
      <c r="J771" s="302" t="str">
        <f t="shared" si="984"/>
        <v>-</v>
      </c>
      <c r="K771" s="302" t="str">
        <f t="shared" si="984"/>
        <v>-</v>
      </c>
      <c r="L771" s="302" t="str">
        <f t="shared" si="984"/>
        <v>-</v>
      </c>
      <c r="M771" s="302">
        <f t="shared" si="984"/>
        <v>1.1903316981702914</v>
      </c>
      <c r="N771" s="302">
        <f t="shared" si="984"/>
        <v>1.5809249756756194</v>
      </c>
      <c r="O771" s="302" t="str">
        <f t="shared" si="984"/>
        <v>-</v>
      </c>
      <c r="P771" s="302" t="str">
        <f t="shared" si="984"/>
        <v>-</v>
      </c>
      <c r="Q771" s="302" t="str">
        <f t="shared" si="984"/>
        <v>-</v>
      </c>
      <c r="R771" s="302" t="str">
        <f t="shared" si="984"/>
        <v>-</v>
      </c>
      <c r="S771" s="302" t="str">
        <f t="shared" si="984"/>
        <v>-</v>
      </c>
      <c r="T771" s="302">
        <f t="shared" si="984"/>
        <v>0.72040967273726986</v>
      </c>
      <c r="U771" s="302" t="str">
        <f t="shared" si="984"/>
        <v>-</v>
      </c>
      <c r="V771" s="302">
        <f t="shared" si="984"/>
        <v>-0.22327559256298532</v>
      </c>
      <c r="W771" s="302" t="str">
        <f t="shared" si="984"/>
        <v>-</v>
      </c>
      <c r="X771" s="302" t="str">
        <f t="shared" si="984"/>
        <v>-</v>
      </c>
      <c r="Y771" s="302" t="str">
        <f t="shared" si="984"/>
        <v>-</v>
      </c>
      <c r="Z771" s="302" t="str">
        <f t="shared" si="984"/>
        <v>-</v>
      </c>
      <c r="AA771" s="302" t="str">
        <f t="shared" si="984"/>
        <v>-</v>
      </c>
      <c r="AB771" s="302" t="str">
        <f t="shared" si="984"/>
        <v>-</v>
      </c>
      <c r="AC771" s="302" t="str">
        <f t="shared" si="984"/>
        <v>-</v>
      </c>
      <c r="AD771" s="302">
        <f t="shared" si="984"/>
        <v>0.85267041439641067</v>
      </c>
      <c r="AE771" s="302" t="str">
        <f t="shared" si="984"/>
        <v>-</v>
      </c>
      <c r="AF771" s="302" t="str">
        <f t="shared" si="984"/>
        <v>-</v>
      </c>
      <c r="AG771" s="302" t="str">
        <f t="shared" si="984"/>
        <v>-</v>
      </c>
      <c r="AH771" s="302" t="str">
        <f t="shared" si="984"/>
        <v>-</v>
      </c>
      <c r="AI771" s="302" t="str">
        <f t="shared" si="984"/>
        <v>-</v>
      </c>
      <c r="AJ771" s="302">
        <f t="shared" si="984"/>
        <v>2.6363474239186728</v>
      </c>
      <c r="AK771" s="302" t="str">
        <f t="shared" si="984"/>
        <v>-</v>
      </c>
      <c r="AL771" s="302" t="str">
        <f t="shared" si="984"/>
        <v>-</v>
      </c>
      <c r="AM771" s="302" t="str">
        <f t="shared" si="984"/>
        <v>-</v>
      </c>
      <c r="AN771" s="302" t="str">
        <f t="shared" si="984"/>
        <v>-</v>
      </c>
      <c r="AO771" s="302">
        <f t="shared" si="984"/>
        <v>1.1632368395806769</v>
      </c>
      <c r="AP771" s="302" t="str">
        <f t="shared" si="984"/>
        <v>-</v>
      </c>
      <c r="AQ771" s="302" t="str">
        <f t="shared" si="984"/>
        <v>-</v>
      </c>
      <c r="AR771" s="302" t="str">
        <f t="shared" si="984"/>
        <v>-</v>
      </c>
      <c r="AS771" s="302">
        <f t="shared" si="984"/>
        <v>0.33606363280543605</v>
      </c>
      <c r="AT771" s="302" t="str">
        <f t="shared" si="984"/>
        <v>-</v>
      </c>
      <c r="AU771" s="327"/>
    </row>
    <row r="772" spans="1:47" hidden="1">
      <c r="A772" s="325" t="str">
        <f t="shared" ref="A772:B772" si="985">A118</f>
        <v>Logatec</v>
      </c>
      <c r="B772" s="326">
        <f t="shared" si="985"/>
        <v>64</v>
      </c>
      <c r="C772" s="302" t="str">
        <f t="shared" ref="C772:AT772" si="986">IFERROR(IF(C$19&lt;&gt;"Yes","-",IF(C$15&gt;1,LOG10(C118),LOG10(MAX(C$32:C$243)+1-C118))),"-")</f>
        <v>-</v>
      </c>
      <c r="D772" s="302" t="str">
        <f t="shared" si="986"/>
        <v>-</v>
      </c>
      <c r="E772" s="302" t="str">
        <f t="shared" si="986"/>
        <v>-</v>
      </c>
      <c r="F772" s="302" t="str">
        <f t="shared" si="986"/>
        <v>-</v>
      </c>
      <c r="G772" s="302" t="str">
        <f t="shared" si="986"/>
        <v>-</v>
      </c>
      <c r="H772" s="302">
        <f t="shared" si="986"/>
        <v>0.3010299956639812</v>
      </c>
      <c r="I772" s="302" t="str">
        <f t="shared" si="986"/>
        <v>-</v>
      </c>
      <c r="J772" s="302" t="str">
        <f t="shared" si="986"/>
        <v>-</v>
      </c>
      <c r="K772" s="302" t="str">
        <f t="shared" si="986"/>
        <v>-</v>
      </c>
      <c r="L772" s="302" t="str">
        <f t="shared" si="986"/>
        <v>-</v>
      </c>
      <c r="M772" s="302">
        <f t="shared" si="986"/>
        <v>1.5622928644564746</v>
      </c>
      <c r="N772" s="302">
        <f t="shared" si="986"/>
        <v>1.8401060944567578</v>
      </c>
      <c r="O772" s="302" t="str">
        <f t="shared" si="986"/>
        <v>-</v>
      </c>
      <c r="P772" s="302" t="str">
        <f t="shared" si="986"/>
        <v>-</v>
      </c>
      <c r="Q772" s="302" t="str">
        <f t="shared" si="986"/>
        <v>-</v>
      </c>
      <c r="R772" s="302" t="str">
        <f t="shared" si="986"/>
        <v>-</v>
      </c>
      <c r="S772" s="302" t="str">
        <f t="shared" si="986"/>
        <v>-</v>
      </c>
      <c r="T772" s="302">
        <f t="shared" si="986"/>
        <v>0.61399916463415294</v>
      </c>
      <c r="U772" s="302" t="str">
        <f t="shared" si="986"/>
        <v>-</v>
      </c>
      <c r="V772" s="302">
        <f t="shared" si="986"/>
        <v>-0.14131162435269379</v>
      </c>
      <c r="W772" s="302" t="str">
        <f t="shared" si="986"/>
        <v>-</v>
      </c>
      <c r="X772" s="302" t="str">
        <f t="shared" si="986"/>
        <v>-</v>
      </c>
      <c r="Y772" s="302" t="str">
        <f t="shared" si="986"/>
        <v>-</v>
      </c>
      <c r="Z772" s="302" t="str">
        <f t="shared" si="986"/>
        <v>-</v>
      </c>
      <c r="AA772" s="302" t="str">
        <f t="shared" si="986"/>
        <v>-</v>
      </c>
      <c r="AB772" s="302" t="str">
        <f t="shared" si="986"/>
        <v>-</v>
      </c>
      <c r="AC772" s="302" t="str">
        <f t="shared" si="986"/>
        <v>-</v>
      </c>
      <c r="AD772" s="302">
        <f t="shared" si="986"/>
        <v>0.74467643446727727</v>
      </c>
      <c r="AE772" s="302" t="str">
        <f t="shared" si="986"/>
        <v>-</v>
      </c>
      <c r="AF772" s="302" t="str">
        <f t="shared" si="986"/>
        <v>-</v>
      </c>
      <c r="AG772" s="302" t="str">
        <f t="shared" si="986"/>
        <v>-</v>
      </c>
      <c r="AH772" s="302" t="str">
        <f t="shared" si="986"/>
        <v>-</v>
      </c>
      <c r="AI772" s="302" t="str">
        <f t="shared" si="986"/>
        <v>-</v>
      </c>
      <c r="AJ772" s="302">
        <f t="shared" si="986"/>
        <v>1.0384285716735551</v>
      </c>
      <c r="AK772" s="302" t="str">
        <f t="shared" si="986"/>
        <v>-</v>
      </c>
      <c r="AL772" s="302" t="str">
        <f t="shared" si="986"/>
        <v>-</v>
      </c>
      <c r="AM772" s="302" t="str">
        <f t="shared" si="986"/>
        <v>-</v>
      </c>
      <c r="AN772" s="302" t="str">
        <f t="shared" si="986"/>
        <v>-</v>
      </c>
      <c r="AO772" s="302">
        <f t="shared" si="986"/>
        <v>1.1632368395806769</v>
      </c>
      <c r="AP772" s="302" t="str">
        <f t="shared" si="986"/>
        <v>-</v>
      </c>
      <c r="AQ772" s="302" t="str">
        <f t="shared" si="986"/>
        <v>-</v>
      </c>
      <c r="AR772" s="302" t="str">
        <f t="shared" si="986"/>
        <v>-</v>
      </c>
      <c r="AS772" s="302">
        <f t="shared" si="986"/>
        <v>0.59377345587486285</v>
      </c>
      <c r="AT772" s="302" t="str">
        <f t="shared" si="986"/>
        <v>-</v>
      </c>
      <c r="AU772" s="327"/>
    </row>
    <row r="773" spans="1:47" hidden="1">
      <c r="A773" s="325" t="str">
        <f t="shared" ref="A773:B773" si="987">A119</f>
        <v>Loška dolina</v>
      </c>
      <c r="B773" s="326">
        <f t="shared" si="987"/>
        <v>65</v>
      </c>
      <c r="C773" s="302" t="str">
        <f t="shared" ref="C773:AT773" si="988">IFERROR(IF(C$19&lt;&gt;"Yes","-",IF(C$15&gt;1,LOG10(C119),LOG10(MAX(C$32:C$243)+1-C119))),"-")</f>
        <v>-</v>
      </c>
      <c r="D773" s="302" t="str">
        <f t="shared" si="988"/>
        <v>-</v>
      </c>
      <c r="E773" s="302" t="str">
        <f t="shared" si="988"/>
        <v>-</v>
      </c>
      <c r="F773" s="302" t="str">
        <f t="shared" si="988"/>
        <v>-</v>
      </c>
      <c r="G773" s="302" t="str">
        <f t="shared" si="988"/>
        <v>-</v>
      </c>
      <c r="H773" s="302">
        <f t="shared" si="988"/>
        <v>0.3010299956639812</v>
      </c>
      <c r="I773" s="302" t="str">
        <f t="shared" si="988"/>
        <v>-</v>
      </c>
      <c r="J773" s="302" t="str">
        <f t="shared" si="988"/>
        <v>-</v>
      </c>
      <c r="K773" s="302" t="str">
        <f t="shared" si="988"/>
        <v>-</v>
      </c>
      <c r="L773" s="302" t="str">
        <f t="shared" si="988"/>
        <v>-</v>
      </c>
      <c r="M773" s="302">
        <f t="shared" si="988"/>
        <v>1.7442929831226763</v>
      </c>
      <c r="N773" s="302">
        <f t="shared" si="988"/>
        <v>1.9513375187959177</v>
      </c>
      <c r="O773" s="302" t="str">
        <f t="shared" si="988"/>
        <v>-</v>
      </c>
      <c r="P773" s="302" t="str">
        <f t="shared" si="988"/>
        <v>-</v>
      </c>
      <c r="Q773" s="302" t="str">
        <f t="shared" si="988"/>
        <v>-</v>
      </c>
      <c r="R773" s="302" t="str">
        <f t="shared" si="988"/>
        <v>-</v>
      </c>
      <c r="S773" s="302" t="str">
        <f t="shared" si="988"/>
        <v>-</v>
      </c>
      <c r="T773" s="302">
        <f t="shared" si="988"/>
        <v>0.75571388537278639</v>
      </c>
      <c r="U773" s="302" t="str">
        <f t="shared" si="988"/>
        <v>-</v>
      </c>
      <c r="V773" s="302">
        <f t="shared" si="988"/>
        <v>-0.28338936606213455</v>
      </c>
      <c r="W773" s="302" t="str">
        <f t="shared" si="988"/>
        <v>-</v>
      </c>
      <c r="X773" s="302" t="str">
        <f t="shared" si="988"/>
        <v>-</v>
      </c>
      <c r="Y773" s="302" t="str">
        <f t="shared" si="988"/>
        <v>-</v>
      </c>
      <c r="Z773" s="302" t="str">
        <f t="shared" si="988"/>
        <v>-</v>
      </c>
      <c r="AA773" s="302" t="str">
        <f t="shared" si="988"/>
        <v>-</v>
      </c>
      <c r="AB773" s="302" t="str">
        <f t="shared" si="988"/>
        <v>-</v>
      </c>
      <c r="AC773" s="302" t="str">
        <f t="shared" si="988"/>
        <v>-</v>
      </c>
      <c r="AD773" s="302">
        <f t="shared" si="988"/>
        <v>0.79834132496767973</v>
      </c>
      <c r="AE773" s="302" t="str">
        <f t="shared" si="988"/>
        <v>-</v>
      </c>
      <c r="AF773" s="302" t="str">
        <f t="shared" si="988"/>
        <v>-</v>
      </c>
      <c r="AG773" s="302" t="str">
        <f t="shared" si="988"/>
        <v>-</v>
      </c>
      <c r="AH773" s="302" t="str">
        <f t="shared" si="988"/>
        <v>-</v>
      </c>
      <c r="AI773" s="302" t="str">
        <f t="shared" si="988"/>
        <v>-</v>
      </c>
      <c r="AJ773" s="302">
        <f t="shared" si="988"/>
        <v>1.829810979439739</v>
      </c>
      <c r="AK773" s="302" t="str">
        <f t="shared" si="988"/>
        <v>-</v>
      </c>
      <c r="AL773" s="302" t="str">
        <f t="shared" si="988"/>
        <v>-</v>
      </c>
      <c r="AM773" s="302" t="str">
        <f t="shared" si="988"/>
        <v>-</v>
      </c>
      <c r="AN773" s="302" t="str">
        <f t="shared" si="988"/>
        <v>-</v>
      </c>
      <c r="AO773" s="302">
        <f t="shared" si="988"/>
        <v>0.45957562752461073</v>
      </c>
      <c r="AP773" s="302" t="str">
        <f t="shared" si="988"/>
        <v>-</v>
      </c>
      <c r="AQ773" s="302" t="str">
        <f t="shared" si="988"/>
        <v>-</v>
      </c>
      <c r="AR773" s="302" t="str">
        <f t="shared" si="988"/>
        <v>-</v>
      </c>
      <c r="AS773" s="302">
        <f t="shared" si="988"/>
        <v>0.73011195541459251</v>
      </c>
      <c r="AT773" s="302" t="str">
        <f t="shared" si="988"/>
        <v>-</v>
      </c>
      <c r="AU773" s="327"/>
    </row>
    <row r="774" spans="1:47" hidden="1">
      <c r="A774" s="325" t="str">
        <f t="shared" ref="A774:B774" si="989">A120</f>
        <v>Loški Potok</v>
      </c>
      <c r="B774" s="326">
        <f t="shared" si="989"/>
        <v>66</v>
      </c>
      <c r="C774" s="302" t="str">
        <f t="shared" ref="C774:AT774" si="990">IFERROR(IF(C$19&lt;&gt;"Yes","-",IF(C$15&gt;1,LOG10(C120),LOG10(MAX(C$32:C$243)+1-C120))),"-")</f>
        <v>-</v>
      </c>
      <c r="D774" s="302" t="str">
        <f t="shared" si="990"/>
        <v>-</v>
      </c>
      <c r="E774" s="302" t="str">
        <f t="shared" si="990"/>
        <v>-</v>
      </c>
      <c r="F774" s="302" t="str">
        <f t="shared" si="990"/>
        <v>-</v>
      </c>
      <c r="G774" s="302" t="str">
        <f t="shared" si="990"/>
        <v>-</v>
      </c>
      <c r="H774" s="302">
        <f t="shared" si="990"/>
        <v>0.3010299956639812</v>
      </c>
      <c r="I774" s="302" t="str">
        <f t="shared" si="990"/>
        <v>-</v>
      </c>
      <c r="J774" s="302" t="str">
        <f t="shared" si="990"/>
        <v>-</v>
      </c>
      <c r="K774" s="302" t="str">
        <f t="shared" si="990"/>
        <v>-</v>
      </c>
      <c r="L774" s="302" t="str">
        <f t="shared" si="990"/>
        <v>-</v>
      </c>
      <c r="M774" s="302">
        <f t="shared" si="990"/>
        <v>1.4116197059632303</v>
      </c>
      <c r="N774" s="302">
        <f t="shared" si="990"/>
        <v>1.5301996982030821</v>
      </c>
      <c r="O774" s="302" t="str">
        <f t="shared" si="990"/>
        <v>-</v>
      </c>
      <c r="P774" s="302" t="str">
        <f t="shared" si="990"/>
        <v>-</v>
      </c>
      <c r="Q774" s="302" t="str">
        <f t="shared" si="990"/>
        <v>-</v>
      </c>
      <c r="R774" s="302" t="str">
        <f t="shared" si="990"/>
        <v>-</v>
      </c>
      <c r="S774" s="302" t="str">
        <f t="shared" si="990"/>
        <v>-</v>
      </c>
      <c r="T774" s="302">
        <f t="shared" si="990"/>
        <v>0.65681105520534655</v>
      </c>
      <c r="U774" s="302" t="str">
        <f t="shared" si="990"/>
        <v>-</v>
      </c>
      <c r="V774" s="302">
        <f t="shared" si="990"/>
        <v>0.36615070592134796</v>
      </c>
      <c r="W774" s="302" t="str">
        <f t="shared" si="990"/>
        <v>-</v>
      </c>
      <c r="X774" s="302" t="str">
        <f t="shared" si="990"/>
        <v>-</v>
      </c>
      <c r="Y774" s="302" t="str">
        <f t="shared" si="990"/>
        <v>-</v>
      </c>
      <c r="Z774" s="302" t="str">
        <f t="shared" si="990"/>
        <v>-</v>
      </c>
      <c r="AA774" s="302" t="str">
        <f t="shared" si="990"/>
        <v>-</v>
      </c>
      <c r="AB774" s="302" t="str">
        <f t="shared" si="990"/>
        <v>-</v>
      </c>
      <c r="AC774" s="302" t="str">
        <f t="shared" si="990"/>
        <v>-</v>
      </c>
      <c r="AD774" s="302">
        <f t="shared" si="990"/>
        <v>0.73557861196267671</v>
      </c>
      <c r="AE774" s="302" t="str">
        <f t="shared" si="990"/>
        <v>-</v>
      </c>
      <c r="AF774" s="302" t="str">
        <f t="shared" si="990"/>
        <v>-</v>
      </c>
      <c r="AG774" s="302" t="str">
        <f t="shared" si="990"/>
        <v>-</v>
      </c>
      <c r="AH774" s="302" t="str">
        <f t="shared" si="990"/>
        <v>-</v>
      </c>
      <c r="AI774" s="302" t="str">
        <f t="shared" si="990"/>
        <v>-</v>
      </c>
      <c r="AJ774" s="302">
        <f t="shared" si="990"/>
        <v>2.0482581518198941</v>
      </c>
      <c r="AK774" s="302" t="str">
        <f t="shared" si="990"/>
        <v>-</v>
      </c>
      <c r="AL774" s="302" t="str">
        <f t="shared" si="990"/>
        <v>-</v>
      </c>
      <c r="AM774" s="302" t="str">
        <f t="shared" si="990"/>
        <v>-</v>
      </c>
      <c r="AN774" s="302" t="str">
        <f t="shared" si="990"/>
        <v>-</v>
      </c>
      <c r="AO774" s="302">
        <f t="shared" si="990"/>
        <v>0.24265882485557949</v>
      </c>
      <c r="AP774" s="302" t="str">
        <f t="shared" si="990"/>
        <v>-</v>
      </c>
      <c r="AQ774" s="302" t="str">
        <f t="shared" si="990"/>
        <v>-</v>
      </c>
      <c r="AR774" s="302" t="str">
        <f t="shared" si="990"/>
        <v>-</v>
      </c>
      <c r="AS774" s="302">
        <f t="shared" si="990"/>
        <v>0.27452739257188774</v>
      </c>
      <c r="AT774" s="302" t="str">
        <f t="shared" si="990"/>
        <v>-</v>
      </c>
      <c r="AU774" s="327"/>
    </row>
    <row r="775" spans="1:47" hidden="1">
      <c r="A775" s="325" t="str">
        <f t="shared" ref="A775:B775" si="991">A121</f>
        <v>Lovrenc na Pohorju</v>
      </c>
      <c r="B775" s="326">
        <f t="shared" si="991"/>
        <v>167</v>
      </c>
      <c r="C775" s="302" t="str">
        <f t="shared" ref="C775:AT775" si="992">IFERROR(IF(C$19&lt;&gt;"Yes","-",IF(C$15&gt;1,LOG10(C121),LOG10(MAX(C$32:C$243)+1-C121))),"-")</f>
        <v>-</v>
      </c>
      <c r="D775" s="302" t="str">
        <f t="shared" si="992"/>
        <v>-</v>
      </c>
      <c r="E775" s="302" t="str">
        <f t="shared" si="992"/>
        <v>-</v>
      </c>
      <c r="F775" s="302" t="str">
        <f t="shared" si="992"/>
        <v>-</v>
      </c>
      <c r="G775" s="302" t="str">
        <f t="shared" si="992"/>
        <v>-</v>
      </c>
      <c r="H775" s="302">
        <f t="shared" si="992"/>
        <v>0.3010299956639812</v>
      </c>
      <c r="I775" s="302" t="str">
        <f t="shared" si="992"/>
        <v>-</v>
      </c>
      <c r="J775" s="302" t="str">
        <f t="shared" si="992"/>
        <v>-</v>
      </c>
      <c r="K775" s="302" t="str">
        <f t="shared" si="992"/>
        <v>-</v>
      </c>
      <c r="L775" s="302" t="str">
        <f t="shared" si="992"/>
        <v>-</v>
      </c>
      <c r="M775" s="302">
        <f t="shared" si="992"/>
        <v>1.414973347970818</v>
      </c>
      <c r="N775" s="302">
        <f t="shared" si="992"/>
        <v>1.5774917998372253</v>
      </c>
      <c r="O775" s="302" t="str">
        <f t="shared" si="992"/>
        <v>-</v>
      </c>
      <c r="P775" s="302" t="str">
        <f t="shared" si="992"/>
        <v>-</v>
      </c>
      <c r="Q775" s="302" t="str">
        <f t="shared" si="992"/>
        <v>-</v>
      </c>
      <c r="R775" s="302" t="str">
        <f t="shared" si="992"/>
        <v>-</v>
      </c>
      <c r="S775" s="302" t="str">
        <f t="shared" si="992"/>
        <v>-</v>
      </c>
      <c r="T775" s="302">
        <f t="shared" si="992"/>
        <v>0.49521300538528024</v>
      </c>
      <c r="U775" s="302" t="str">
        <f t="shared" si="992"/>
        <v>-</v>
      </c>
      <c r="V775" s="302">
        <f t="shared" si="992"/>
        <v>-0.27213404859721407</v>
      </c>
      <c r="W775" s="302" t="str">
        <f t="shared" si="992"/>
        <v>-</v>
      </c>
      <c r="X775" s="302" t="str">
        <f t="shared" si="992"/>
        <v>-</v>
      </c>
      <c r="Y775" s="302" t="str">
        <f t="shared" si="992"/>
        <v>-</v>
      </c>
      <c r="Z775" s="302" t="str">
        <f t="shared" si="992"/>
        <v>-</v>
      </c>
      <c r="AA775" s="302" t="str">
        <f t="shared" si="992"/>
        <v>-</v>
      </c>
      <c r="AB775" s="302" t="str">
        <f t="shared" si="992"/>
        <v>-</v>
      </c>
      <c r="AC775" s="302" t="str">
        <f t="shared" si="992"/>
        <v>-</v>
      </c>
      <c r="AD775" s="302">
        <f t="shared" si="992"/>
        <v>0.96077419741644987</v>
      </c>
      <c r="AE775" s="302" t="str">
        <f t="shared" si="992"/>
        <v>-</v>
      </c>
      <c r="AF775" s="302" t="str">
        <f t="shared" si="992"/>
        <v>-</v>
      </c>
      <c r="AG775" s="302" t="str">
        <f t="shared" si="992"/>
        <v>-</v>
      </c>
      <c r="AH775" s="302" t="str">
        <f t="shared" si="992"/>
        <v>-</v>
      </c>
      <c r="AI775" s="302" t="str">
        <f t="shared" si="992"/>
        <v>-</v>
      </c>
      <c r="AJ775" s="302">
        <f t="shared" si="992"/>
        <v>1.6899465353201231</v>
      </c>
      <c r="AK775" s="302" t="str">
        <f t="shared" si="992"/>
        <v>-</v>
      </c>
      <c r="AL775" s="302" t="str">
        <f t="shared" si="992"/>
        <v>-</v>
      </c>
      <c r="AM775" s="302" t="str">
        <f t="shared" si="992"/>
        <v>-</v>
      </c>
      <c r="AN775" s="302" t="str">
        <f t="shared" si="992"/>
        <v>-</v>
      </c>
      <c r="AO775" s="302">
        <f t="shared" si="992"/>
        <v>0.44371696267546362</v>
      </c>
      <c r="AP775" s="302" t="str">
        <f t="shared" si="992"/>
        <v>-</v>
      </c>
      <c r="AQ775" s="302" t="str">
        <f t="shared" si="992"/>
        <v>-</v>
      </c>
      <c r="AR775" s="302" t="str">
        <f t="shared" si="992"/>
        <v>-</v>
      </c>
      <c r="AS775" s="302">
        <f t="shared" si="992"/>
        <v>0.89957801185783048</v>
      </c>
      <c r="AT775" s="302" t="str">
        <f t="shared" si="992"/>
        <v>-</v>
      </c>
      <c r="AU775" s="327"/>
    </row>
    <row r="776" spans="1:47" hidden="1">
      <c r="A776" s="325" t="str">
        <f t="shared" ref="A776:B776" si="993">A122</f>
        <v>Luče</v>
      </c>
      <c r="B776" s="326">
        <f t="shared" si="993"/>
        <v>67</v>
      </c>
      <c r="C776" s="302" t="str">
        <f t="shared" ref="C776:AT776" si="994">IFERROR(IF(C$19&lt;&gt;"Yes","-",IF(C$15&gt;1,LOG10(C122),LOG10(MAX(C$32:C$243)+1-C122))),"-")</f>
        <v>-</v>
      </c>
      <c r="D776" s="302" t="str">
        <f t="shared" si="994"/>
        <v>-</v>
      </c>
      <c r="E776" s="302" t="str">
        <f t="shared" si="994"/>
        <v>-</v>
      </c>
      <c r="F776" s="302" t="str">
        <f t="shared" si="994"/>
        <v>-</v>
      </c>
      <c r="G776" s="302" t="str">
        <f t="shared" si="994"/>
        <v>-</v>
      </c>
      <c r="H776" s="302">
        <f t="shared" si="994"/>
        <v>0.3010299956639812</v>
      </c>
      <c r="I776" s="302" t="str">
        <f t="shared" si="994"/>
        <v>-</v>
      </c>
      <c r="J776" s="302" t="str">
        <f t="shared" si="994"/>
        <v>-</v>
      </c>
      <c r="K776" s="302" t="str">
        <f t="shared" si="994"/>
        <v>-</v>
      </c>
      <c r="L776" s="302" t="str">
        <f t="shared" si="994"/>
        <v>-</v>
      </c>
      <c r="M776" s="302">
        <f t="shared" si="994"/>
        <v>1.6031443726201824</v>
      </c>
      <c r="N776" s="302">
        <f t="shared" si="994"/>
        <v>1.8061799739838871</v>
      </c>
      <c r="O776" s="302" t="str">
        <f t="shared" si="994"/>
        <v>-</v>
      </c>
      <c r="P776" s="302" t="str">
        <f t="shared" si="994"/>
        <v>-</v>
      </c>
      <c r="Q776" s="302" t="str">
        <f t="shared" si="994"/>
        <v>-</v>
      </c>
      <c r="R776" s="302" t="str">
        <f t="shared" si="994"/>
        <v>-</v>
      </c>
      <c r="S776" s="302" t="str">
        <f t="shared" si="994"/>
        <v>-</v>
      </c>
      <c r="T776" s="302">
        <f t="shared" si="994"/>
        <v>0.54791270771999889</v>
      </c>
      <c r="U776" s="302" t="str">
        <f t="shared" si="994"/>
        <v>-</v>
      </c>
      <c r="V776" s="302">
        <f t="shared" si="994"/>
        <v>-0.6376750074850227</v>
      </c>
      <c r="W776" s="302" t="str">
        <f t="shared" si="994"/>
        <v>-</v>
      </c>
      <c r="X776" s="302" t="str">
        <f t="shared" si="994"/>
        <v>-</v>
      </c>
      <c r="Y776" s="302" t="str">
        <f t="shared" si="994"/>
        <v>-</v>
      </c>
      <c r="Z776" s="302" t="str">
        <f t="shared" si="994"/>
        <v>-</v>
      </c>
      <c r="AA776" s="302" t="str">
        <f t="shared" si="994"/>
        <v>-</v>
      </c>
      <c r="AB776" s="302" t="str">
        <f t="shared" si="994"/>
        <v>-</v>
      </c>
      <c r="AC776" s="302" t="str">
        <f t="shared" si="994"/>
        <v>-</v>
      </c>
      <c r="AD776" s="302">
        <f t="shared" si="994"/>
        <v>0.89609679091469441</v>
      </c>
      <c r="AE776" s="302" t="str">
        <f t="shared" si="994"/>
        <v>-</v>
      </c>
      <c r="AF776" s="302" t="str">
        <f t="shared" si="994"/>
        <v>-</v>
      </c>
      <c r="AG776" s="302" t="str">
        <f t="shared" si="994"/>
        <v>-</v>
      </c>
      <c r="AH776" s="302" t="str">
        <f t="shared" si="994"/>
        <v>-</v>
      </c>
      <c r="AI776" s="302" t="str">
        <f t="shared" si="994"/>
        <v>-</v>
      </c>
      <c r="AJ776" s="302">
        <f t="shared" si="994"/>
        <v>2.6331676027084385</v>
      </c>
      <c r="AK776" s="302" t="str">
        <f t="shared" si="994"/>
        <v>-</v>
      </c>
      <c r="AL776" s="302" t="str">
        <f t="shared" si="994"/>
        <v>-</v>
      </c>
      <c r="AM776" s="302" t="str">
        <f t="shared" si="994"/>
        <v>-</v>
      </c>
      <c r="AN776" s="302" t="str">
        <f t="shared" si="994"/>
        <v>-</v>
      </c>
      <c r="AO776" s="302">
        <f t="shared" si="994"/>
        <v>0.42442125335254272</v>
      </c>
      <c r="AP776" s="302" t="str">
        <f t="shared" si="994"/>
        <v>-</v>
      </c>
      <c r="AQ776" s="302" t="str">
        <f t="shared" si="994"/>
        <v>-</v>
      </c>
      <c r="AR776" s="302" t="str">
        <f t="shared" si="994"/>
        <v>-</v>
      </c>
      <c r="AS776" s="302">
        <f t="shared" si="994"/>
        <v>-0.31493988419387325</v>
      </c>
      <c r="AT776" s="302" t="str">
        <f t="shared" si="994"/>
        <v>-</v>
      </c>
      <c r="AU776" s="327"/>
    </row>
    <row r="777" spans="1:47" hidden="1">
      <c r="A777" s="325" t="str">
        <f t="shared" ref="A777:B777" si="995">A123</f>
        <v>Lukovica</v>
      </c>
      <c r="B777" s="326">
        <f t="shared" si="995"/>
        <v>68</v>
      </c>
      <c r="C777" s="302" t="str">
        <f t="shared" ref="C777:AT777" si="996">IFERROR(IF(C$19&lt;&gt;"Yes","-",IF(C$15&gt;1,LOG10(C123),LOG10(MAX(C$32:C$243)+1-C123))),"-")</f>
        <v>-</v>
      </c>
      <c r="D777" s="302" t="str">
        <f t="shared" si="996"/>
        <v>-</v>
      </c>
      <c r="E777" s="302" t="str">
        <f t="shared" si="996"/>
        <v>-</v>
      </c>
      <c r="F777" s="302" t="str">
        <f t="shared" si="996"/>
        <v>-</v>
      </c>
      <c r="G777" s="302" t="str">
        <f t="shared" si="996"/>
        <v>-</v>
      </c>
      <c r="H777" s="302">
        <f t="shared" si="996"/>
        <v>0.3010299956639812</v>
      </c>
      <c r="I777" s="302" t="str">
        <f t="shared" si="996"/>
        <v>-</v>
      </c>
      <c r="J777" s="302" t="str">
        <f t="shared" si="996"/>
        <v>-</v>
      </c>
      <c r="K777" s="302" t="str">
        <f t="shared" si="996"/>
        <v>-</v>
      </c>
      <c r="L777" s="302" t="str">
        <f t="shared" si="996"/>
        <v>-</v>
      </c>
      <c r="M777" s="302">
        <f t="shared" si="996"/>
        <v>1.3053513694466237</v>
      </c>
      <c r="N777" s="302">
        <f t="shared" si="996"/>
        <v>1.7759743311293692</v>
      </c>
      <c r="O777" s="302" t="str">
        <f t="shared" si="996"/>
        <v>-</v>
      </c>
      <c r="P777" s="302" t="str">
        <f t="shared" si="996"/>
        <v>-</v>
      </c>
      <c r="Q777" s="302" t="str">
        <f t="shared" si="996"/>
        <v>-</v>
      </c>
      <c r="R777" s="302" t="str">
        <f t="shared" si="996"/>
        <v>-</v>
      </c>
      <c r="S777" s="302" t="str">
        <f t="shared" si="996"/>
        <v>-</v>
      </c>
      <c r="T777" s="302">
        <f t="shared" si="996"/>
        <v>0.85513624073850902</v>
      </c>
      <c r="U777" s="302" t="str">
        <f t="shared" si="996"/>
        <v>-</v>
      </c>
      <c r="V777" s="302">
        <f t="shared" si="996"/>
        <v>-5.6287181837977415E-2</v>
      </c>
      <c r="W777" s="302" t="str">
        <f t="shared" si="996"/>
        <v>-</v>
      </c>
      <c r="X777" s="302" t="str">
        <f t="shared" si="996"/>
        <v>-</v>
      </c>
      <c r="Y777" s="302" t="str">
        <f t="shared" si="996"/>
        <v>-</v>
      </c>
      <c r="Z777" s="302" t="str">
        <f t="shared" si="996"/>
        <v>-</v>
      </c>
      <c r="AA777" s="302" t="str">
        <f t="shared" si="996"/>
        <v>-</v>
      </c>
      <c r="AB777" s="302" t="str">
        <f t="shared" si="996"/>
        <v>-</v>
      </c>
      <c r="AC777" s="302" t="str">
        <f t="shared" si="996"/>
        <v>-</v>
      </c>
      <c r="AD777" s="302">
        <f t="shared" si="996"/>
        <v>0.76392315461573246</v>
      </c>
      <c r="AE777" s="302" t="str">
        <f t="shared" si="996"/>
        <v>-</v>
      </c>
      <c r="AF777" s="302" t="str">
        <f t="shared" si="996"/>
        <v>-</v>
      </c>
      <c r="AG777" s="302" t="str">
        <f t="shared" si="996"/>
        <v>-</v>
      </c>
      <c r="AH777" s="302" t="str">
        <f t="shared" si="996"/>
        <v>-</v>
      </c>
      <c r="AI777" s="302" t="str">
        <f t="shared" si="996"/>
        <v>-</v>
      </c>
      <c r="AJ777" s="302">
        <f t="shared" si="996"/>
        <v>2.4390308063152562</v>
      </c>
      <c r="AK777" s="302" t="str">
        <f t="shared" si="996"/>
        <v>-</v>
      </c>
      <c r="AL777" s="302" t="str">
        <f t="shared" si="996"/>
        <v>-</v>
      </c>
      <c r="AM777" s="302" t="str">
        <f t="shared" si="996"/>
        <v>-</v>
      </c>
      <c r="AN777" s="302" t="str">
        <f t="shared" si="996"/>
        <v>-</v>
      </c>
      <c r="AO777" s="302">
        <f t="shared" si="996"/>
        <v>1.1632368395806769</v>
      </c>
      <c r="AP777" s="302" t="str">
        <f t="shared" si="996"/>
        <v>-</v>
      </c>
      <c r="AQ777" s="302" t="str">
        <f t="shared" si="996"/>
        <v>-</v>
      </c>
      <c r="AR777" s="302" t="str">
        <f t="shared" si="996"/>
        <v>-</v>
      </c>
      <c r="AS777" s="302">
        <f t="shared" si="996"/>
        <v>0.68296738360338549</v>
      </c>
      <c r="AT777" s="302" t="str">
        <f t="shared" si="996"/>
        <v>-</v>
      </c>
      <c r="AU777" s="327"/>
    </row>
    <row r="778" spans="1:47" hidden="1">
      <c r="A778" s="325" t="str">
        <f t="shared" ref="A778:B778" si="997">A124</f>
        <v>Majšperk</v>
      </c>
      <c r="B778" s="326">
        <f t="shared" si="997"/>
        <v>69</v>
      </c>
      <c r="C778" s="302" t="str">
        <f t="shared" ref="C778:AT778" si="998">IFERROR(IF(C$19&lt;&gt;"Yes","-",IF(C$15&gt;1,LOG10(C124),LOG10(MAX(C$32:C$243)+1-C124))),"-")</f>
        <v>-</v>
      </c>
      <c r="D778" s="302" t="str">
        <f t="shared" si="998"/>
        <v>-</v>
      </c>
      <c r="E778" s="302" t="str">
        <f t="shared" si="998"/>
        <v>-</v>
      </c>
      <c r="F778" s="302" t="str">
        <f t="shared" si="998"/>
        <v>-</v>
      </c>
      <c r="G778" s="302" t="str">
        <f t="shared" si="998"/>
        <v>-</v>
      </c>
      <c r="H778" s="302">
        <f t="shared" si="998"/>
        <v>0.3010299956639812</v>
      </c>
      <c r="I778" s="302" t="str">
        <f t="shared" si="998"/>
        <v>-</v>
      </c>
      <c r="J778" s="302" t="str">
        <f t="shared" si="998"/>
        <v>-</v>
      </c>
      <c r="K778" s="302" t="str">
        <f t="shared" si="998"/>
        <v>-</v>
      </c>
      <c r="L778" s="302" t="str">
        <f t="shared" si="998"/>
        <v>-</v>
      </c>
      <c r="M778" s="302">
        <f t="shared" si="998"/>
        <v>1.2041199826559248</v>
      </c>
      <c r="N778" s="302">
        <f t="shared" si="998"/>
        <v>1.4409090820652177</v>
      </c>
      <c r="O778" s="302" t="str">
        <f t="shared" si="998"/>
        <v>-</v>
      </c>
      <c r="P778" s="302" t="str">
        <f t="shared" si="998"/>
        <v>-</v>
      </c>
      <c r="Q778" s="302" t="str">
        <f t="shared" si="998"/>
        <v>-</v>
      </c>
      <c r="R778" s="302" t="str">
        <f t="shared" si="998"/>
        <v>-</v>
      </c>
      <c r="S778" s="302" t="str">
        <f t="shared" si="998"/>
        <v>-</v>
      </c>
      <c r="T778" s="302">
        <f t="shared" si="998"/>
        <v>0.50416335202959572</v>
      </c>
      <c r="U778" s="302" t="str">
        <f t="shared" si="998"/>
        <v>-</v>
      </c>
      <c r="V778" s="302">
        <f t="shared" si="998"/>
        <v>0.31380224063066681</v>
      </c>
      <c r="W778" s="302" t="str">
        <f t="shared" si="998"/>
        <v>-</v>
      </c>
      <c r="X778" s="302" t="str">
        <f t="shared" si="998"/>
        <v>-</v>
      </c>
      <c r="Y778" s="302" t="str">
        <f t="shared" si="998"/>
        <v>-</v>
      </c>
      <c r="Z778" s="302" t="str">
        <f t="shared" si="998"/>
        <v>-</v>
      </c>
      <c r="AA778" s="302" t="str">
        <f t="shared" si="998"/>
        <v>-</v>
      </c>
      <c r="AB778" s="302" t="str">
        <f t="shared" si="998"/>
        <v>-</v>
      </c>
      <c r="AC778" s="302" t="str">
        <f t="shared" si="998"/>
        <v>-</v>
      </c>
      <c r="AD778" s="302">
        <f t="shared" si="998"/>
        <v>0.90100332395090488</v>
      </c>
      <c r="AE778" s="302" t="str">
        <f t="shared" si="998"/>
        <v>-</v>
      </c>
      <c r="AF778" s="302" t="str">
        <f t="shared" si="998"/>
        <v>-</v>
      </c>
      <c r="AG778" s="302" t="str">
        <f t="shared" si="998"/>
        <v>-</v>
      </c>
      <c r="AH778" s="302" t="str">
        <f t="shared" si="998"/>
        <v>-</v>
      </c>
      <c r="AI778" s="302" t="str">
        <f t="shared" si="998"/>
        <v>-</v>
      </c>
      <c r="AJ778" s="302">
        <f t="shared" si="998"/>
        <v>1.9465211658178929</v>
      </c>
      <c r="AK778" s="302" t="str">
        <f t="shared" si="998"/>
        <v>-</v>
      </c>
      <c r="AL778" s="302" t="str">
        <f t="shared" si="998"/>
        <v>-</v>
      </c>
      <c r="AM778" s="302" t="str">
        <f t="shared" si="998"/>
        <v>-</v>
      </c>
      <c r="AN778" s="302" t="str">
        <f t="shared" si="998"/>
        <v>-</v>
      </c>
      <c r="AO778" s="302">
        <f t="shared" si="998"/>
        <v>0.44371696267546362</v>
      </c>
      <c r="AP778" s="302" t="str">
        <f t="shared" si="998"/>
        <v>-</v>
      </c>
      <c r="AQ778" s="302" t="str">
        <f t="shared" si="998"/>
        <v>-</v>
      </c>
      <c r="AR778" s="302" t="str">
        <f t="shared" si="998"/>
        <v>-</v>
      </c>
      <c r="AS778" s="302">
        <f t="shared" si="998"/>
        <v>1.1283268108215925</v>
      </c>
      <c r="AT778" s="302" t="str">
        <f t="shared" si="998"/>
        <v>-</v>
      </c>
      <c r="AU778" s="327"/>
    </row>
    <row r="779" spans="1:47" hidden="1">
      <c r="A779" s="325" t="str">
        <f t="shared" ref="A779:B779" si="999">A125</f>
        <v>Makole</v>
      </c>
      <c r="B779" s="326">
        <f t="shared" si="999"/>
        <v>198</v>
      </c>
      <c r="C779" s="302" t="str">
        <f t="shared" ref="C779:AT779" si="1000">IFERROR(IF(C$19&lt;&gt;"Yes","-",IF(C$15&gt;1,LOG10(C125),LOG10(MAX(C$32:C$243)+1-C125))),"-")</f>
        <v>-</v>
      </c>
      <c r="D779" s="302" t="str">
        <f t="shared" si="1000"/>
        <v>-</v>
      </c>
      <c r="E779" s="302" t="str">
        <f t="shared" si="1000"/>
        <v>-</v>
      </c>
      <c r="F779" s="302" t="str">
        <f t="shared" si="1000"/>
        <v>-</v>
      </c>
      <c r="G779" s="302" t="str">
        <f t="shared" si="1000"/>
        <v>-</v>
      </c>
      <c r="H779" s="302">
        <f t="shared" si="1000"/>
        <v>0.3010299956639812</v>
      </c>
      <c r="I779" s="302" t="str">
        <f t="shared" si="1000"/>
        <v>-</v>
      </c>
      <c r="J779" s="302" t="str">
        <f t="shared" si="1000"/>
        <v>-</v>
      </c>
      <c r="K779" s="302" t="str">
        <f t="shared" si="1000"/>
        <v>-</v>
      </c>
      <c r="L779" s="302" t="str">
        <f t="shared" si="1000"/>
        <v>-</v>
      </c>
      <c r="M779" s="302">
        <f t="shared" si="1000"/>
        <v>1.1238516409670858</v>
      </c>
      <c r="N779" s="302">
        <f t="shared" si="1000"/>
        <v>1.3856062735983121</v>
      </c>
      <c r="O779" s="302" t="str">
        <f t="shared" si="1000"/>
        <v>-</v>
      </c>
      <c r="P779" s="302" t="str">
        <f t="shared" si="1000"/>
        <v>-</v>
      </c>
      <c r="Q779" s="302" t="str">
        <f t="shared" si="1000"/>
        <v>-</v>
      </c>
      <c r="R779" s="302" t="str">
        <f t="shared" si="1000"/>
        <v>-</v>
      </c>
      <c r="S779" s="302" t="str">
        <f t="shared" si="1000"/>
        <v>-</v>
      </c>
      <c r="T779" s="302">
        <f t="shared" si="1000"/>
        <v>0.50940443883953535</v>
      </c>
      <c r="U779" s="302" t="str">
        <f t="shared" si="1000"/>
        <v>-</v>
      </c>
      <c r="V779" s="302">
        <f t="shared" si="1000"/>
        <v>0.20385032023574523</v>
      </c>
      <c r="W779" s="302" t="str">
        <f t="shared" si="1000"/>
        <v>-</v>
      </c>
      <c r="X779" s="302" t="str">
        <f t="shared" si="1000"/>
        <v>-</v>
      </c>
      <c r="Y779" s="302" t="str">
        <f t="shared" si="1000"/>
        <v>-</v>
      </c>
      <c r="Z779" s="302" t="str">
        <f t="shared" si="1000"/>
        <v>-</v>
      </c>
      <c r="AA779" s="302" t="str">
        <f t="shared" si="1000"/>
        <v>-</v>
      </c>
      <c r="AB779" s="302" t="str">
        <f t="shared" si="1000"/>
        <v>-</v>
      </c>
      <c r="AC779" s="302" t="str">
        <f t="shared" si="1000"/>
        <v>-</v>
      </c>
      <c r="AD779" s="302">
        <f t="shared" si="1000"/>
        <v>0.92385841323699491</v>
      </c>
      <c r="AE779" s="302" t="str">
        <f t="shared" si="1000"/>
        <v>-</v>
      </c>
      <c r="AF779" s="302" t="str">
        <f t="shared" si="1000"/>
        <v>-</v>
      </c>
      <c r="AG779" s="302" t="str">
        <f t="shared" si="1000"/>
        <v>-</v>
      </c>
      <c r="AH779" s="302" t="str">
        <f t="shared" si="1000"/>
        <v>-</v>
      </c>
      <c r="AI779" s="302" t="str">
        <f t="shared" si="1000"/>
        <v>-</v>
      </c>
      <c r="AJ779" s="302">
        <f t="shared" si="1000"/>
        <v>1.7730004351099795</v>
      </c>
      <c r="AK779" s="302" t="str">
        <f t="shared" si="1000"/>
        <v>-</v>
      </c>
      <c r="AL779" s="302" t="str">
        <f t="shared" si="1000"/>
        <v>-</v>
      </c>
      <c r="AM779" s="302" t="str">
        <f t="shared" si="1000"/>
        <v>-</v>
      </c>
      <c r="AN779" s="302" t="str">
        <f t="shared" si="1000"/>
        <v>-</v>
      </c>
      <c r="AO779" s="302">
        <f t="shared" si="1000"/>
        <v>0.44371696267546362</v>
      </c>
      <c r="AP779" s="302" t="str">
        <f t="shared" si="1000"/>
        <v>-</v>
      </c>
      <c r="AQ779" s="302" t="str">
        <f t="shared" si="1000"/>
        <v>-</v>
      </c>
      <c r="AR779" s="302" t="str">
        <f t="shared" si="1000"/>
        <v>-</v>
      </c>
      <c r="AS779" s="302">
        <f t="shared" si="1000"/>
        <v>0.87341220710643963</v>
      </c>
      <c r="AT779" s="302" t="str">
        <f t="shared" si="1000"/>
        <v>-</v>
      </c>
      <c r="AU779" s="327"/>
    </row>
    <row r="780" spans="1:47" hidden="1">
      <c r="A780" s="325" t="str">
        <f t="shared" ref="A780:B780" si="1001">A126</f>
        <v>Maribor</v>
      </c>
      <c r="B780" s="326">
        <f t="shared" si="1001"/>
        <v>70</v>
      </c>
      <c r="C780" s="302" t="str">
        <f t="shared" ref="C780:AT780" si="1002">IFERROR(IF(C$19&lt;&gt;"Yes","-",IF(C$15&gt;1,LOG10(C126),LOG10(MAX(C$32:C$243)+1-C126))),"-")</f>
        <v>-</v>
      </c>
      <c r="D780" s="302" t="str">
        <f t="shared" si="1002"/>
        <v>-</v>
      </c>
      <c r="E780" s="302" t="str">
        <f t="shared" si="1002"/>
        <v>-</v>
      </c>
      <c r="F780" s="302" t="str">
        <f t="shared" si="1002"/>
        <v>-</v>
      </c>
      <c r="G780" s="302" t="str">
        <f t="shared" si="1002"/>
        <v>-</v>
      </c>
      <c r="H780" s="302">
        <f t="shared" si="1002"/>
        <v>0.69897000433601886</v>
      </c>
      <c r="I780" s="302" t="str">
        <f t="shared" si="1002"/>
        <v>-</v>
      </c>
      <c r="J780" s="302" t="str">
        <f t="shared" si="1002"/>
        <v>-</v>
      </c>
      <c r="K780" s="302" t="str">
        <f t="shared" si="1002"/>
        <v>-</v>
      </c>
      <c r="L780" s="302" t="str">
        <f t="shared" si="1002"/>
        <v>-</v>
      </c>
      <c r="M780" s="302">
        <f t="shared" si="1002"/>
        <v>1.8438554226231612</v>
      </c>
      <c r="N780" s="302">
        <f t="shared" si="1002"/>
        <v>2.1786892397755899</v>
      </c>
      <c r="O780" s="302" t="str">
        <f t="shared" si="1002"/>
        <v>-</v>
      </c>
      <c r="P780" s="302" t="str">
        <f t="shared" si="1002"/>
        <v>-</v>
      </c>
      <c r="Q780" s="302" t="str">
        <f t="shared" si="1002"/>
        <v>-</v>
      </c>
      <c r="R780" s="302" t="str">
        <f t="shared" si="1002"/>
        <v>-</v>
      </c>
      <c r="S780" s="302" t="str">
        <f t="shared" si="1002"/>
        <v>-</v>
      </c>
      <c r="T780" s="302">
        <f t="shared" si="1002"/>
        <v>0.49521300538528024</v>
      </c>
      <c r="U780" s="302" t="str">
        <f t="shared" si="1002"/>
        <v>-</v>
      </c>
      <c r="V780" s="302">
        <f t="shared" si="1002"/>
        <v>0.34678580046696372</v>
      </c>
      <c r="W780" s="302" t="str">
        <f t="shared" si="1002"/>
        <v>-</v>
      </c>
      <c r="X780" s="302" t="str">
        <f t="shared" si="1002"/>
        <v>-</v>
      </c>
      <c r="Y780" s="302" t="str">
        <f t="shared" si="1002"/>
        <v>-</v>
      </c>
      <c r="Z780" s="302" t="str">
        <f t="shared" si="1002"/>
        <v>-</v>
      </c>
      <c r="AA780" s="302" t="str">
        <f t="shared" si="1002"/>
        <v>-</v>
      </c>
      <c r="AB780" s="302" t="str">
        <f t="shared" si="1002"/>
        <v>-</v>
      </c>
      <c r="AC780" s="302" t="str">
        <f t="shared" si="1002"/>
        <v>-</v>
      </c>
      <c r="AD780" s="302">
        <f t="shared" si="1002"/>
        <v>1.1203409593239164</v>
      </c>
      <c r="AE780" s="302" t="str">
        <f t="shared" si="1002"/>
        <v>-</v>
      </c>
      <c r="AF780" s="302" t="str">
        <f t="shared" si="1002"/>
        <v>-</v>
      </c>
      <c r="AG780" s="302" t="str">
        <f t="shared" si="1002"/>
        <v>-</v>
      </c>
      <c r="AH780" s="302" t="str">
        <f t="shared" si="1002"/>
        <v>-</v>
      </c>
      <c r="AI780" s="302" t="str">
        <f t="shared" si="1002"/>
        <v>-</v>
      </c>
      <c r="AJ780" s="302">
        <f t="shared" si="1002"/>
        <v>2.1523421563681731</v>
      </c>
      <c r="AK780" s="302" t="str">
        <f t="shared" si="1002"/>
        <v>-</v>
      </c>
      <c r="AL780" s="302" t="str">
        <f t="shared" si="1002"/>
        <v>-</v>
      </c>
      <c r="AM780" s="302" t="str">
        <f t="shared" si="1002"/>
        <v>-</v>
      </c>
      <c r="AN780" s="302" t="str">
        <f t="shared" si="1002"/>
        <v>-</v>
      </c>
      <c r="AO780" s="302">
        <f t="shared" si="1002"/>
        <v>0.44371696267546362</v>
      </c>
      <c r="AP780" s="302" t="str">
        <f t="shared" si="1002"/>
        <v>-</v>
      </c>
      <c r="AQ780" s="302" t="str">
        <f t="shared" si="1002"/>
        <v>-</v>
      </c>
      <c r="AR780" s="302" t="str">
        <f t="shared" si="1002"/>
        <v>-</v>
      </c>
      <c r="AS780" s="302">
        <f t="shared" si="1002"/>
        <v>0.87779148049069955</v>
      </c>
      <c r="AT780" s="302" t="str">
        <f t="shared" si="1002"/>
        <v>-</v>
      </c>
      <c r="AU780" s="327"/>
    </row>
    <row r="781" spans="1:47" hidden="1">
      <c r="A781" s="325" t="str">
        <f t="shared" ref="A781:B781" si="1003">A127</f>
        <v>Markovci</v>
      </c>
      <c r="B781" s="326">
        <f t="shared" si="1003"/>
        <v>168</v>
      </c>
      <c r="C781" s="302" t="str">
        <f t="shared" ref="C781:AT781" si="1004">IFERROR(IF(C$19&lt;&gt;"Yes","-",IF(C$15&gt;1,LOG10(C127),LOG10(MAX(C$32:C$243)+1-C127))),"-")</f>
        <v>-</v>
      </c>
      <c r="D781" s="302" t="str">
        <f t="shared" si="1004"/>
        <v>-</v>
      </c>
      <c r="E781" s="302" t="str">
        <f t="shared" si="1004"/>
        <v>-</v>
      </c>
      <c r="F781" s="302" t="str">
        <f t="shared" si="1004"/>
        <v>-</v>
      </c>
      <c r="G781" s="302" t="str">
        <f t="shared" si="1004"/>
        <v>-</v>
      </c>
      <c r="H781" s="302">
        <f t="shared" si="1004"/>
        <v>0.3010299956639812</v>
      </c>
      <c r="I781" s="302" t="str">
        <f t="shared" si="1004"/>
        <v>-</v>
      </c>
      <c r="J781" s="302" t="str">
        <f t="shared" si="1004"/>
        <v>-</v>
      </c>
      <c r="K781" s="302" t="str">
        <f t="shared" si="1004"/>
        <v>-</v>
      </c>
      <c r="L781" s="302" t="str">
        <f t="shared" si="1004"/>
        <v>-</v>
      </c>
      <c r="M781" s="302">
        <f t="shared" si="1004"/>
        <v>1.3096301674258988</v>
      </c>
      <c r="N781" s="302">
        <f t="shared" si="1004"/>
        <v>1.7489628612561614</v>
      </c>
      <c r="O781" s="302" t="str">
        <f t="shared" si="1004"/>
        <v>-</v>
      </c>
      <c r="P781" s="302" t="str">
        <f t="shared" si="1004"/>
        <v>-</v>
      </c>
      <c r="Q781" s="302" t="str">
        <f t="shared" si="1004"/>
        <v>-</v>
      </c>
      <c r="R781" s="302" t="str">
        <f t="shared" si="1004"/>
        <v>-</v>
      </c>
      <c r="S781" s="302" t="str">
        <f t="shared" si="1004"/>
        <v>-</v>
      </c>
      <c r="T781" s="302">
        <f t="shared" si="1004"/>
        <v>0.50416335202959572</v>
      </c>
      <c r="U781" s="302" t="str">
        <f t="shared" si="1004"/>
        <v>-</v>
      </c>
      <c r="V781" s="302">
        <f t="shared" si="1004"/>
        <v>-0.1352336943492177</v>
      </c>
      <c r="W781" s="302" t="str">
        <f t="shared" si="1004"/>
        <v>-</v>
      </c>
      <c r="X781" s="302" t="str">
        <f t="shared" si="1004"/>
        <v>-</v>
      </c>
      <c r="Y781" s="302" t="str">
        <f t="shared" si="1004"/>
        <v>-</v>
      </c>
      <c r="Z781" s="302" t="str">
        <f t="shared" si="1004"/>
        <v>-</v>
      </c>
      <c r="AA781" s="302" t="str">
        <f t="shared" si="1004"/>
        <v>-</v>
      </c>
      <c r="AB781" s="302" t="str">
        <f t="shared" si="1004"/>
        <v>-</v>
      </c>
      <c r="AC781" s="302" t="str">
        <f t="shared" si="1004"/>
        <v>-</v>
      </c>
      <c r="AD781" s="302">
        <f t="shared" si="1004"/>
        <v>0.84300833843392131</v>
      </c>
      <c r="AE781" s="302" t="str">
        <f t="shared" si="1004"/>
        <v>-</v>
      </c>
      <c r="AF781" s="302" t="str">
        <f t="shared" si="1004"/>
        <v>-</v>
      </c>
      <c r="AG781" s="302" t="str">
        <f t="shared" si="1004"/>
        <v>-</v>
      </c>
      <c r="AH781" s="302" t="str">
        <f t="shared" si="1004"/>
        <v>-</v>
      </c>
      <c r="AI781" s="302" t="str">
        <f t="shared" si="1004"/>
        <v>-</v>
      </c>
      <c r="AJ781" s="302">
        <f t="shared" si="1004"/>
        <v>1.9518355848929057</v>
      </c>
      <c r="AK781" s="302" t="str">
        <f t="shared" si="1004"/>
        <v>-</v>
      </c>
      <c r="AL781" s="302" t="str">
        <f t="shared" si="1004"/>
        <v>-</v>
      </c>
      <c r="AM781" s="302" t="str">
        <f t="shared" si="1004"/>
        <v>-</v>
      </c>
      <c r="AN781" s="302" t="str">
        <f t="shared" si="1004"/>
        <v>-</v>
      </c>
      <c r="AO781" s="302">
        <f t="shared" si="1004"/>
        <v>0.44371696267546362</v>
      </c>
      <c r="AP781" s="302" t="str">
        <f t="shared" si="1004"/>
        <v>-</v>
      </c>
      <c r="AQ781" s="302" t="str">
        <f t="shared" si="1004"/>
        <v>-</v>
      </c>
      <c r="AR781" s="302" t="str">
        <f t="shared" si="1004"/>
        <v>-</v>
      </c>
      <c r="AS781" s="302">
        <f t="shared" si="1004"/>
        <v>-0.29870756196573012</v>
      </c>
      <c r="AT781" s="302" t="str">
        <f t="shared" si="1004"/>
        <v>-</v>
      </c>
      <c r="AU781" s="327"/>
    </row>
    <row r="782" spans="1:47" hidden="1">
      <c r="A782" s="325" t="str">
        <f t="shared" ref="A782:B782" si="1005">A128</f>
        <v>Medvode</v>
      </c>
      <c r="B782" s="326">
        <f t="shared" si="1005"/>
        <v>71</v>
      </c>
      <c r="C782" s="302" t="str">
        <f t="shared" ref="C782:AT782" si="1006">IFERROR(IF(C$19&lt;&gt;"Yes","-",IF(C$15&gt;1,LOG10(C128),LOG10(MAX(C$32:C$243)+1-C128))),"-")</f>
        <v>-</v>
      </c>
      <c r="D782" s="302" t="str">
        <f t="shared" si="1006"/>
        <v>-</v>
      </c>
      <c r="E782" s="302" t="str">
        <f t="shared" si="1006"/>
        <v>-</v>
      </c>
      <c r="F782" s="302" t="str">
        <f t="shared" si="1006"/>
        <v>-</v>
      </c>
      <c r="G782" s="302" t="str">
        <f t="shared" si="1006"/>
        <v>-</v>
      </c>
      <c r="H782" s="302">
        <f t="shared" si="1006"/>
        <v>0.3010299956639812</v>
      </c>
      <c r="I782" s="302" t="str">
        <f t="shared" si="1006"/>
        <v>-</v>
      </c>
      <c r="J782" s="302" t="str">
        <f t="shared" si="1006"/>
        <v>-</v>
      </c>
      <c r="K782" s="302" t="str">
        <f t="shared" si="1006"/>
        <v>-</v>
      </c>
      <c r="L782" s="302" t="str">
        <f t="shared" si="1006"/>
        <v>-</v>
      </c>
      <c r="M782" s="302">
        <f t="shared" si="1006"/>
        <v>1.403120521175818</v>
      </c>
      <c r="N782" s="302">
        <f t="shared" si="1006"/>
        <v>1.7986506454452689</v>
      </c>
      <c r="O782" s="302" t="str">
        <f t="shared" si="1006"/>
        <v>-</v>
      </c>
      <c r="P782" s="302" t="str">
        <f t="shared" si="1006"/>
        <v>-</v>
      </c>
      <c r="Q782" s="302" t="str">
        <f t="shared" si="1006"/>
        <v>-</v>
      </c>
      <c r="R782" s="302" t="str">
        <f t="shared" si="1006"/>
        <v>-</v>
      </c>
      <c r="S782" s="302" t="str">
        <f t="shared" si="1006"/>
        <v>-</v>
      </c>
      <c r="T782" s="302">
        <f t="shared" si="1006"/>
        <v>0.69810721694426758</v>
      </c>
      <c r="U782" s="302" t="str">
        <f t="shared" si="1006"/>
        <v>-</v>
      </c>
      <c r="V782" s="302">
        <f t="shared" si="1006"/>
        <v>-0.2971553203363636</v>
      </c>
      <c r="W782" s="302" t="str">
        <f t="shared" si="1006"/>
        <v>-</v>
      </c>
      <c r="X782" s="302" t="str">
        <f t="shared" si="1006"/>
        <v>-</v>
      </c>
      <c r="Y782" s="302" t="str">
        <f t="shared" si="1006"/>
        <v>-</v>
      </c>
      <c r="Z782" s="302" t="str">
        <f t="shared" si="1006"/>
        <v>-</v>
      </c>
      <c r="AA782" s="302" t="str">
        <f t="shared" si="1006"/>
        <v>-</v>
      </c>
      <c r="AB782" s="302" t="str">
        <f t="shared" si="1006"/>
        <v>-</v>
      </c>
      <c r="AC782" s="302" t="str">
        <f t="shared" si="1006"/>
        <v>-</v>
      </c>
      <c r="AD782" s="302">
        <f t="shared" si="1006"/>
        <v>0.84546207509407978</v>
      </c>
      <c r="AE782" s="302" t="str">
        <f t="shared" si="1006"/>
        <v>-</v>
      </c>
      <c r="AF782" s="302" t="str">
        <f t="shared" si="1006"/>
        <v>-</v>
      </c>
      <c r="AG782" s="302" t="str">
        <f t="shared" si="1006"/>
        <v>-</v>
      </c>
      <c r="AH782" s="302" t="str">
        <f t="shared" si="1006"/>
        <v>-</v>
      </c>
      <c r="AI782" s="302" t="str">
        <f t="shared" si="1006"/>
        <v>-</v>
      </c>
      <c r="AJ782" s="302">
        <f t="shared" si="1006"/>
        <v>2.0441979632909444</v>
      </c>
      <c r="AK782" s="302" t="str">
        <f t="shared" si="1006"/>
        <v>-</v>
      </c>
      <c r="AL782" s="302" t="str">
        <f t="shared" si="1006"/>
        <v>-</v>
      </c>
      <c r="AM782" s="302" t="str">
        <f t="shared" si="1006"/>
        <v>-</v>
      </c>
      <c r="AN782" s="302" t="str">
        <f t="shared" si="1006"/>
        <v>-</v>
      </c>
      <c r="AO782" s="302">
        <f t="shared" si="1006"/>
        <v>1.1632368395806769</v>
      </c>
      <c r="AP782" s="302" t="str">
        <f t="shared" si="1006"/>
        <v>-</v>
      </c>
      <c r="AQ782" s="302" t="str">
        <f t="shared" si="1006"/>
        <v>-</v>
      </c>
      <c r="AR782" s="302" t="str">
        <f t="shared" si="1006"/>
        <v>-</v>
      </c>
      <c r="AS782" s="302">
        <f t="shared" si="1006"/>
        <v>0.70120289430801175</v>
      </c>
      <c r="AT782" s="302" t="str">
        <f t="shared" si="1006"/>
        <v>-</v>
      </c>
      <c r="AU782" s="327"/>
    </row>
    <row r="783" spans="1:47" hidden="1">
      <c r="A783" s="325" t="str">
        <f t="shared" ref="A783:B783" si="1007">A129</f>
        <v>Mengeš</v>
      </c>
      <c r="B783" s="326">
        <f t="shared" si="1007"/>
        <v>72</v>
      </c>
      <c r="C783" s="302" t="str">
        <f t="shared" ref="C783:AT783" si="1008">IFERROR(IF(C$19&lt;&gt;"Yes","-",IF(C$15&gt;1,LOG10(C129),LOG10(MAX(C$32:C$243)+1-C129))),"-")</f>
        <v>-</v>
      </c>
      <c r="D783" s="302" t="str">
        <f t="shared" si="1008"/>
        <v>-</v>
      </c>
      <c r="E783" s="302" t="str">
        <f t="shared" si="1008"/>
        <v>-</v>
      </c>
      <c r="F783" s="302" t="str">
        <f t="shared" si="1008"/>
        <v>-</v>
      </c>
      <c r="G783" s="302" t="str">
        <f t="shared" si="1008"/>
        <v>-</v>
      </c>
      <c r="H783" s="302">
        <f t="shared" si="1008"/>
        <v>0.3010299956639812</v>
      </c>
      <c r="I783" s="302" t="str">
        <f t="shared" si="1008"/>
        <v>-</v>
      </c>
      <c r="J783" s="302" t="str">
        <f t="shared" si="1008"/>
        <v>-</v>
      </c>
      <c r="K783" s="302" t="str">
        <f t="shared" si="1008"/>
        <v>-</v>
      </c>
      <c r="L783" s="302" t="str">
        <f t="shared" si="1008"/>
        <v>-</v>
      </c>
      <c r="M783" s="302">
        <f t="shared" si="1008"/>
        <v>1.3324384599156054</v>
      </c>
      <c r="N783" s="302">
        <f t="shared" si="1008"/>
        <v>1.8790958795000727</v>
      </c>
      <c r="O783" s="302" t="str">
        <f t="shared" si="1008"/>
        <v>-</v>
      </c>
      <c r="P783" s="302" t="str">
        <f t="shared" si="1008"/>
        <v>-</v>
      </c>
      <c r="Q783" s="302" t="str">
        <f t="shared" si="1008"/>
        <v>-</v>
      </c>
      <c r="R783" s="302" t="str">
        <f t="shared" si="1008"/>
        <v>-</v>
      </c>
      <c r="S783" s="302" t="str">
        <f t="shared" si="1008"/>
        <v>-</v>
      </c>
      <c r="T783" s="302">
        <f t="shared" si="1008"/>
        <v>0.85513624073850902</v>
      </c>
      <c r="U783" s="302" t="str">
        <f t="shared" si="1008"/>
        <v>-</v>
      </c>
      <c r="V783" s="302">
        <f t="shared" si="1008"/>
        <v>-0.18153090152806819</v>
      </c>
      <c r="W783" s="302" t="str">
        <f t="shared" si="1008"/>
        <v>-</v>
      </c>
      <c r="X783" s="302" t="str">
        <f t="shared" si="1008"/>
        <v>-</v>
      </c>
      <c r="Y783" s="302" t="str">
        <f t="shared" si="1008"/>
        <v>-</v>
      </c>
      <c r="Z783" s="302" t="str">
        <f t="shared" si="1008"/>
        <v>-</v>
      </c>
      <c r="AA783" s="302" t="str">
        <f t="shared" si="1008"/>
        <v>-</v>
      </c>
      <c r="AB783" s="302" t="str">
        <f t="shared" si="1008"/>
        <v>-</v>
      </c>
      <c r="AC783" s="302" t="str">
        <f t="shared" si="1008"/>
        <v>-</v>
      </c>
      <c r="AD783" s="302">
        <f t="shared" si="1008"/>
        <v>0.82829432030414396</v>
      </c>
      <c r="AE783" s="302" t="str">
        <f t="shared" si="1008"/>
        <v>-</v>
      </c>
      <c r="AF783" s="302" t="str">
        <f t="shared" si="1008"/>
        <v>-</v>
      </c>
      <c r="AG783" s="302" t="str">
        <f t="shared" si="1008"/>
        <v>-</v>
      </c>
      <c r="AH783" s="302" t="str">
        <f t="shared" si="1008"/>
        <v>-</v>
      </c>
      <c r="AI783" s="302" t="str">
        <f t="shared" si="1008"/>
        <v>-</v>
      </c>
      <c r="AJ783" s="302">
        <f t="shared" si="1008"/>
        <v>2.0552362144485521</v>
      </c>
      <c r="AK783" s="302" t="str">
        <f t="shared" si="1008"/>
        <v>-</v>
      </c>
      <c r="AL783" s="302" t="str">
        <f t="shared" si="1008"/>
        <v>-</v>
      </c>
      <c r="AM783" s="302" t="str">
        <f t="shared" si="1008"/>
        <v>-</v>
      </c>
      <c r="AN783" s="302" t="str">
        <f t="shared" si="1008"/>
        <v>-</v>
      </c>
      <c r="AO783" s="302">
        <f t="shared" si="1008"/>
        <v>1.1632368395806769</v>
      </c>
      <c r="AP783" s="302" t="str">
        <f t="shared" si="1008"/>
        <v>-</v>
      </c>
      <c r="AQ783" s="302" t="str">
        <f t="shared" si="1008"/>
        <v>-</v>
      </c>
      <c r="AR783" s="302" t="str">
        <f t="shared" si="1008"/>
        <v>-</v>
      </c>
      <c r="AS783" s="302">
        <f t="shared" si="1008"/>
        <v>0.89410293359167081</v>
      </c>
      <c r="AT783" s="302" t="str">
        <f t="shared" si="1008"/>
        <v>-</v>
      </c>
      <c r="AU783" s="327"/>
    </row>
    <row r="784" spans="1:47" hidden="1">
      <c r="A784" s="325" t="str">
        <f t="shared" ref="A784:B784" si="1009">A130</f>
        <v>Metlika</v>
      </c>
      <c r="B784" s="326">
        <f t="shared" si="1009"/>
        <v>73</v>
      </c>
      <c r="C784" s="302" t="str">
        <f t="shared" ref="C784:AT784" si="1010">IFERROR(IF(C$19&lt;&gt;"Yes","-",IF(C$15&gt;1,LOG10(C130),LOG10(MAX(C$32:C$243)+1-C130))),"-")</f>
        <v>-</v>
      </c>
      <c r="D784" s="302" t="str">
        <f t="shared" si="1010"/>
        <v>-</v>
      </c>
      <c r="E784" s="302" t="str">
        <f t="shared" si="1010"/>
        <v>-</v>
      </c>
      <c r="F784" s="302" t="str">
        <f t="shared" si="1010"/>
        <v>-</v>
      </c>
      <c r="G784" s="302" t="str">
        <f t="shared" si="1010"/>
        <v>-</v>
      </c>
      <c r="H784" s="302">
        <f t="shared" si="1010"/>
        <v>0.3010299956639812</v>
      </c>
      <c r="I784" s="302" t="str">
        <f t="shared" si="1010"/>
        <v>-</v>
      </c>
      <c r="J784" s="302" t="str">
        <f t="shared" si="1010"/>
        <v>-</v>
      </c>
      <c r="K784" s="302" t="str">
        <f t="shared" si="1010"/>
        <v>-</v>
      </c>
      <c r="L784" s="302" t="str">
        <f t="shared" si="1010"/>
        <v>-</v>
      </c>
      <c r="M784" s="302">
        <f t="shared" si="1010"/>
        <v>1.670245853074124</v>
      </c>
      <c r="N784" s="302">
        <f t="shared" si="1010"/>
        <v>1.9169800473203822</v>
      </c>
      <c r="O784" s="302" t="str">
        <f t="shared" si="1010"/>
        <v>-</v>
      </c>
      <c r="P784" s="302" t="str">
        <f t="shared" si="1010"/>
        <v>-</v>
      </c>
      <c r="Q784" s="302" t="str">
        <f t="shared" si="1010"/>
        <v>-</v>
      </c>
      <c r="R784" s="302" t="str">
        <f t="shared" si="1010"/>
        <v>-</v>
      </c>
      <c r="S784" s="302" t="str">
        <f t="shared" si="1010"/>
        <v>-</v>
      </c>
      <c r="T784" s="302">
        <f t="shared" si="1010"/>
        <v>0.8166677252029606</v>
      </c>
      <c r="U784" s="302" t="str">
        <f t="shared" si="1010"/>
        <v>-</v>
      </c>
      <c r="V784" s="302">
        <f t="shared" si="1010"/>
        <v>0.34872686969964739</v>
      </c>
      <c r="W784" s="302" t="str">
        <f t="shared" si="1010"/>
        <v>-</v>
      </c>
      <c r="X784" s="302" t="str">
        <f t="shared" si="1010"/>
        <v>-</v>
      </c>
      <c r="Y784" s="302" t="str">
        <f t="shared" si="1010"/>
        <v>-</v>
      </c>
      <c r="Z784" s="302" t="str">
        <f t="shared" si="1010"/>
        <v>-</v>
      </c>
      <c r="AA784" s="302" t="str">
        <f t="shared" si="1010"/>
        <v>-</v>
      </c>
      <c r="AB784" s="302" t="str">
        <f t="shared" si="1010"/>
        <v>-</v>
      </c>
      <c r="AC784" s="302" t="str">
        <f t="shared" si="1010"/>
        <v>-</v>
      </c>
      <c r="AD784" s="302">
        <f t="shared" si="1010"/>
        <v>1.0509947631215442</v>
      </c>
      <c r="AE784" s="302" t="str">
        <f t="shared" si="1010"/>
        <v>-</v>
      </c>
      <c r="AF784" s="302" t="str">
        <f t="shared" si="1010"/>
        <v>-</v>
      </c>
      <c r="AG784" s="302" t="str">
        <f t="shared" si="1010"/>
        <v>-</v>
      </c>
      <c r="AH784" s="302" t="str">
        <f t="shared" si="1010"/>
        <v>-</v>
      </c>
      <c r="AI784" s="302" t="str">
        <f t="shared" si="1010"/>
        <v>-</v>
      </c>
      <c r="AJ784" s="302">
        <f t="shared" si="1010"/>
        <v>1.9751307466486832</v>
      </c>
      <c r="AK784" s="302" t="str">
        <f t="shared" si="1010"/>
        <v>-</v>
      </c>
      <c r="AL784" s="302" t="str">
        <f t="shared" si="1010"/>
        <v>-</v>
      </c>
      <c r="AM784" s="302" t="str">
        <f t="shared" si="1010"/>
        <v>-</v>
      </c>
      <c r="AN784" s="302" t="str">
        <f t="shared" si="1010"/>
        <v>-</v>
      </c>
      <c r="AO784" s="302">
        <f t="shared" si="1010"/>
        <v>0.24265882485557949</v>
      </c>
      <c r="AP784" s="302" t="str">
        <f t="shared" si="1010"/>
        <v>-</v>
      </c>
      <c r="AQ784" s="302" t="str">
        <f t="shared" si="1010"/>
        <v>-</v>
      </c>
      <c r="AR784" s="302" t="str">
        <f t="shared" si="1010"/>
        <v>-</v>
      </c>
      <c r="AS784" s="302">
        <f t="shared" si="1010"/>
        <v>0.21896305650262984</v>
      </c>
      <c r="AT784" s="302" t="str">
        <f t="shared" si="1010"/>
        <v>-</v>
      </c>
      <c r="AU784" s="327"/>
    </row>
    <row r="785" spans="1:47" hidden="1">
      <c r="A785" s="325" t="str">
        <f t="shared" ref="A785:B785" si="1011">A131</f>
        <v>Mežica</v>
      </c>
      <c r="B785" s="326">
        <f t="shared" si="1011"/>
        <v>74</v>
      </c>
      <c r="C785" s="302" t="str">
        <f t="shared" ref="C785:AT785" si="1012">IFERROR(IF(C$19&lt;&gt;"Yes","-",IF(C$15&gt;1,LOG10(C131),LOG10(MAX(C$32:C$243)+1-C131))),"-")</f>
        <v>-</v>
      </c>
      <c r="D785" s="302" t="str">
        <f t="shared" si="1012"/>
        <v>-</v>
      </c>
      <c r="E785" s="302" t="str">
        <f t="shared" si="1012"/>
        <v>-</v>
      </c>
      <c r="F785" s="302" t="str">
        <f t="shared" si="1012"/>
        <v>-</v>
      </c>
      <c r="G785" s="302" t="str">
        <f t="shared" si="1012"/>
        <v>-</v>
      </c>
      <c r="H785" s="302">
        <f t="shared" si="1012"/>
        <v>0.3010299956639812</v>
      </c>
      <c r="I785" s="302" t="str">
        <f t="shared" si="1012"/>
        <v>-</v>
      </c>
      <c r="J785" s="302" t="str">
        <f t="shared" si="1012"/>
        <v>-</v>
      </c>
      <c r="K785" s="302" t="str">
        <f t="shared" si="1012"/>
        <v>-</v>
      </c>
      <c r="L785" s="302" t="str">
        <f t="shared" si="1012"/>
        <v>-</v>
      </c>
      <c r="M785" s="302">
        <f t="shared" si="1012"/>
        <v>1.6031443726201824</v>
      </c>
      <c r="N785" s="302">
        <f t="shared" si="1012"/>
        <v>2.0622058088197126</v>
      </c>
      <c r="O785" s="302" t="str">
        <f t="shared" si="1012"/>
        <v>-</v>
      </c>
      <c r="P785" s="302" t="str">
        <f t="shared" si="1012"/>
        <v>-</v>
      </c>
      <c r="Q785" s="302" t="str">
        <f t="shared" si="1012"/>
        <v>-</v>
      </c>
      <c r="R785" s="302" t="str">
        <f t="shared" si="1012"/>
        <v>-</v>
      </c>
      <c r="S785" s="302" t="str">
        <f t="shared" si="1012"/>
        <v>-</v>
      </c>
      <c r="T785" s="302">
        <f t="shared" si="1012"/>
        <v>0.91850883251046389</v>
      </c>
      <c r="U785" s="302" t="str">
        <f t="shared" si="1012"/>
        <v>-</v>
      </c>
      <c r="V785" s="302">
        <f t="shared" si="1012"/>
        <v>-0.38997953940949237</v>
      </c>
      <c r="W785" s="302" t="str">
        <f t="shared" si="1012"/>
        <v>-</v>
      </c>
      <c r="X785" s="302" t="str">
        <f t="shared" si="1012"/>
        <v>-</v>
      </c>
      <c r="Y785" s="302" t="str">
        <f t="shared" si="1012"/>
        <v>-</v>
      </c>
      <c r="Z785" s="302" t="str">
        <f t="shared" si="1012"/>
        <v>-</v>
      </c>
      <c r="AA785" s="302" t="str">
        <f t="shared" si="1012"/>
        <v>-</v>
      </c>
      <c r="AB785" s="302" t="str">
        <f t="shared" si="1012"/>
        <v>-</v>
      </c>
      <c r="AC785" s="302" t="str">
        <f t="shared" si="1012"/>
        <v>-</v>
      </c>
      <c r="AD785" s="302">
        <f t="shared" si="1012"/>
        <v>0.94401306907550631</v>
      </c>
      <c r="AE785" s="302" t="str">
        <f t="shared" si="1012"/>
        <v>-</v>
      </c>
      <c r="AF785" s="302" t="str">
        <f t="shared" si="1012"/>
        <v>-</v>
      </c>
      <c r="AG785" s="302" t="str">
        <f t="shared" si="1012"/>
        <v>-</v>
      </c>
      <c r="AH785" s="302" t="str">
        <f t="shared" si="1012"/>
        <v>-</v>
      </c>
      <c r="AI785" s="302" t="str">
        <f t="shared" si="1012"/>
        <v>-</v>
      </c>
      <c r="AJ785" s="302">
        <f t="shared" si="1012"/>
        <v>1.7864989765779222</v>
      </c>
      <c r="AK785" s="302" t="str">
        <f t="shared" si="1012"/>
        <v>-</v>
      </c>
      <c r="AL785" s="302" t="str">
        <f t="shared" si="1012"/>
        <v>-</v>
      </c>
      <c r="AM785" s="302" t="str">
        <f t="shared" si="1012"/>
        <v>-</v>
      </c>
      <c r="AN785" s="302" t="str">
        <f t="shared" si="1012"/>
        <v>-</v>
      </c>
      <c r="AO785" s="302">
        <f t="shared" si="1012"/>
        <v>0.37637931486742965</v>
      </c>
      <c r="AP785" s="302" t="str">
        <f t="shared" si="1012"/>
        <v>-</v>
      </c>
      <c r="AQ785" s="302" t="str">
        <f t="shared" si="1012"/>
        <v>-</v>
      </c>
      <c r="AR785" s="302" t="str">
        <f t="shared" si="1012"/>
        <v>-</v>
      </c>
      <c r="AS785" s="302">
        <f t="shared" si="1012"/>
        <v>-0.72345568456223264</v>
      </c>
      <c r="AT785" s="302" t="str">
        <f t="shared" si="1012"/>
        <v>-</v>
      </c>
      <c r="AU785" s="327"/>
    </row>
    <row r="786" spans="1:47" hidden="1">
      <c r="A786" s="325" t="str">
        <f t="shared" ref="A786:B786" si="1013">A132</f>
        <v>Miklavž na Dravskem polju</v>
      </c>
      <c r="B786" s="326">
        <f t="shared" si="1013"/>
        <v>169</v>
      </c>
      <c r="C786" s="302" t="str">
        <f t="shared" ref="C786:AT786" si="1014">IFERROR(IF(C$19&lt;&gt;"Yes","-",IF(C$15&gt;1,LOG10(C132),LOG10(MAX(C$32:C$243)+1-C132))),"-")</f>
        <v>-</v>
      </c>
      <c r="D786" s="302" t="str">
        <f t="shared" si="1014"/>
        <v>-</v>
      </c>
      <c r="E786" s="302" t="str">
        <f t="shared" si="1014"/>
        <v>-</v>
      </c>
      <c r="F786" s="302" t="str">
        <f t="shared" si="1014"/>
        <v>-</v>
      </c>
      <c r="G786" s="302" t="str">
        <f t="shared" si="1014"/>
        <v>-</v>
      </c>
      <c r="H786" s="302">
        <f t="shared" si="1014"/>
        <v>0.3010299956639812</v>
      </c>
      <c r="I786" s="302" t="str">
        <f t="shared" si="1014"/>
        <v>-</v>
      </c>
      <c r="J786" s="302" t="str">
        <f t="shared" si="1014"/>
        <v>-</v>
      </c>
      <c r="K786" s="302" t="str">
        <f t="shared" si="1014"/>
        <v>-</v>
      </c>
      <c r="L786" s="302" t="str">
        <f t="shared" si="1014"/>
        <v>-</v>
      </c>
      <c r="M786" s="302">
        <f t="shared" si="1014"/>
        <v>1.173186268412274</v>
      </c>
      <c r="N786" s="302">
        <f t="shared" si="1014"/>
        <v>1.6560982020128319</v>
      </c>
      <c r="O786" s="302" t="str">
        <f t="shared" si="1014"/>
        <v>-</v>
      </c>
      <c r="P786" s="302" t="str">
        <f t="shared" si="1014"/>
        <v>-</v>
      </c>
      <c r="Q786" s="302" t="str">
        <f t="shared" si="1014"/>
        <v>-</v>
      </c>
      <c r="R786" s="302" t="str">
        <f t="shared" si="1014"/>
        <v>-</v>
      </c>
      <c r="S786" s="302" t="str">
        <f t="shared" si="1014"/>
        <v>-</v>
      </c>
      <c r="T786" s="302">
        <f t="shared" si="1014"/>
        <v>0.49521300538528024</v>
      </c>
      <c r="U786" s="302" t="str">
        <f t="shared" si="1014"/>
        <v>-</v>
      </c>
      <c r="V786" s="302">
        <f t="shared" si="1014"/>
        <v>-0.36378977341012092</v>
      </c>
      <c r="W786" s="302" t="str">
        <f t="shared" si="1014"/>
        <v>-</v>
      </c>
      <c r="X786" s="302" t="str">
        <f t="shared" si="1014"/>
        <v>-</v>
      </c>
      <c r="Y786" s="302" t="str">
        <f t="shared" si="1014"/>
        <v>-</v>
      </c>
      <c r="Z786" s="302" t="str">
        <f t="shared" si="1014"/>
        <v>-</v>
      </c>
      <c r="AA786" s="302" t="str">
        <f t="shared" si="1014"/>
        <v>-</v>
      </c>
      <c r="AB786" s="302" t="str">
        <f t="shared" si="1014"/>
        <v>-</v>
      </c>
      <c r="AC786" s="302" t="str">
        <f t="shared" si="1014"/>
        <v>-</v>
      </c>
      <c r="AD786" s="302">
        <f t="shared" si="1014"/>
        <v>0.9765935957805354</v>
      </c>
      <c r="AE786" s="302" t="str">
        <f t="shared" si="1014"/>
        <v>-</v>
      </c>
      <c r="AF786" s="302" t="str">
        <f t="shared" si="1014"/>
        <v>-</v>
      </c>
      <c r="AG786" s="302" t="str">
        <f t="shared" si="1014"/>
        <v>-</v>
      </c>
      <c r="AH786" s="302" t="str">
        <f t="shared" si="1014"/>
        <v>-</v>
      </c>
      <c r="AI786" s="302" t="str">
        <f t="shared" si="1014"/>
        <v>-</v>
      </c>
      <c r="AJ786" s="302">
        <f t="shared" si="1014"/>
        <v>2.0780126478644498</v>
      </c>
      <c r="AK786" s="302" t="str">
        <f t="shared" si="1014"/>
        <v>-</v>
      </c>
      <c r="AL786" s="302" t="str">
        <f t="shared" si="1014"/>
        <v>-</v>
      </c>
      <c r="AM786" s="302" t="str">
        <f t="shared" si="1014"/>
        <v>-</v>
      </c>
      <c r="AN786" s="302" t="str">
        <f t="shared" si="1014"/>
        <v>-</v>
      </c>
      <c r="AO786" s="302">
        <f t="shared" si="1014"/>
        <v>0.44371696267546362</v>
      </c>
      <c r="AP786" s="302" t="str">
        <f t="shared" si="1014"/>
        <v>-</v>
      </c>
      <c r="AQ786" s="302" t="str">
        <f t="shared" si="1014"/>
        <v>-</v>
      </c>
      <c r="AR786" s="302" t="str">
        <f t="shared" si="1014"/>
        <v>-</v>
      </c>
      <c r="AS786" s="302">
        <f t="shared" si="1014"/>
        <v>0.15697496992974236</v>
      </c>
      <c r="AT786" s="302" t="str">
        <f t="shared" si="1014"/>
        <v>-</v>
      </c>
      <c r="AU786" s="327"/>
    </row>
    <row r="787" spans="1:47" hidden="1">
      <c r="A787" s="325" t="str">
        <f t="shared" ref="A787:B787" si="1015">A133</f>
        <v>Miren - Kostanjevica</v>
      </c>
      <c r="B787" s="326">
        <f t="shared" si="1015"/>
        <v>75</v>
      </c>
      <c r="C787" s="302" t="str">
        <f t="shared" ref="C787:AT787" si="1016">IFERROR(IF(C$19&lt;&gt;"Yes","-",IF(C$15&gt;1,LOG10(C133),LOG10(MAX(C$32:C$243)+1-C133))),"-")</f>
        <v>-</v>
      </c>
      <c r="D787" s="302" t="str">
        <f t="shared" si="1016"/>
        <v>-</v>
      </c>
      <c r="E787" s="302" t="str">
        <f t="shared" si="1016"/>
        <v>-</v>
      </c>
      <c r="F787" s="302" t="str">
        <f t="shared" si="1016"/>
        <v>-</v>
      </c>
      <c r="G787" s="302" t="str">
        <f t="shared" si="1016"/>
        <v>-</v>
      </c>
      <c r="H787" s="302">
        <f t="shared" si="1016"/>
        <v>0.3010299956639812</v>
      </c>
      <c r="I787" s="302" t="str">
        <f t="shared" si="1016"/>
        <v>-</v>
      </c>
      <c r="J787" s="302" t="str">
        <f t="shared" si="1016"/>
        <v>-</v>
      </c>
      <c r="K787" s="302" t="str">
        <f t="shared" si="1016"/>
        <v>-</v>
      </c>
      <c r="L787" s="302" t="str">
        <f t="shared" si="1016"/>
        <v>-</v>
      </c>
      <c r="M787" s="302">
        <f t="shared" si="1016"/>
        <v>1.3222192947339193</v>
      </c>
      <c r="N787" s="302">
        <f t="shared" si="1016"/>
        <v>1.7209857441537391</v>
      </c>
      <c r="O787" s="302" t="str">
        <f t="shared" si="1016"/>
        <v>-</v>
      </c>
      <c r="P787" s="302" t="str">
        <f t="shared" si="1016"/>
        <v>-</v>
      </c>
      <c r="Q787" s="302" t="str">
        <f t="shared" si="1016"/>
        <v>-</v>
      </c>
      <c r="R787" s="302" t="str">
        <f t="shared" si="1016"/>
        <v>-</v>
      </c>
      <c r="S787" s="302" t="str">
        <f t="shared" si="1016"/>
        <v>-</v>
      </c>
      <c r="T787" s="302">
        <f t="shared" si="1016"/>
        <v>0.72239805434855864</v>
      </c>
      <c r="U787" s="302" t="str">
        <f t="shared" si="1016"/>
        <v>-</v>
      </c>
      <c r="V787" s="302">
        <f t="shared" si="1016"/>
        <v>0.60821007980071129</v>
      </c>
      <c r="W787" s="302" t="str">
        <f t="shared" si="1016"/>
        <v>-</v>
      </c>
      <c r="X787" s="302" t="str">
        <f t="shared" si="1016"/>
        <v>-</v>
      </c>
      <c r="Y787" s="302" t="str">
        <f t="shared" si="1016"/>
        <v>-</v>
      </c>
      <c r="Z787" s="302" t="str">
        <f t="shared" si="1016"/>
        <v>-</v>
      </c>
      <c r="AA787" s="302" t="str">
        <f t="shared" si="1016"/>
        <v>-</v>
      </c>
      <c r="AB787" s="302" t="str">
        <f t="shared" si="1016"/>
        <v>-</v>
      </c>
      <c r="AC787" s="302" t="str">
        <f t="shared" si="1016"/>
        <v>-</v>
      </c>
      <c r="AD787" s="302">
        <f t="shared" si="1016"/>
        <v>0.69180767476576654</v>
      </c>
      <c r="AE787" s="302" t="str">
        <f t="shared" si="1016"/>
        <v>-</v>
      </c>
      <c r="AF787" s="302" t="str">
        <f t="shared" si="1016"/>
        <v>-</v>
      </c>
      <c r="AG787" s="302" t="str">
        <f t="shared" si="1016"/>
        <v>-</v>
      </c>
      <c r="AH787" s="302" t="str">
        <f t="shared" si="1016"/>
        <v>-</v>
      </c>
      <c r="AI787" s="302" t="str">
        <f t="shared" si="1016"/>
        <v>-</v>
      </c>
      <c r="AJ787" s="302">
        <f t="shared" si="1016"/>
        <v>1.8640131579401689</v>
      </c>
      <c r="AK787" s="302" t="str">
        <f t="shared" si="1016"/>
        <v>-</v>
      </c>
      <c r="AL787" s="302" t="str">
        <f t="shared" si="1016"/>
        <v>-</v>
      </c>
      <c r="AM787" s="302" t="str">
        <f t="shared" si="1016"/>
        <v>-</v>
      </c>
      <c r="AN787" s="302" t="str">
        <f t="shared" si="1016"/>
        <v>-</v>
      </c>
      <c r="AO787" s="302">
        <f t="shared" si="1016"/>
        <v>0.40064315902399183</v>
      </c>
      <c r="AP787" s="302" t="str">
        <f t="shared" si="1016"/>
        <v>-</v>
      </c>
      <c r="AQ787" s="302" t="str">
        <f t="shared" si="1016"/>
        <v>-</v>
      </c>
      <c r="AR787" s="302" t="str">
        <f t="shared" si="1016"/>
        <v>-</v>
      </c>
      <c r="AS787" s="302">
        <f t="shared" si="1016"/>
        <v>0.25518795409271744</v>
      </c>
      <c r="AT787" s="302" t="str">
        <f t="shared" si="1016"/>
        <v>-</v>
      </c>
      <c r="AU787" s="327"/>
    </row>
    <row r="788" spans="1:47" hidden="1">
      <c r="A788" s="325" t="str">
        <f t="shared" ref="A788:B788" si="1017">A134</f>
        <v>Mirna</v>
      </c>
      <c r="B788" s="326">
        <f t="shared" si="1017"/>
        <v>212</v>
      </c>
      <c r="C788" s="302" t="str">
        <f t="shared" ref="C788:AT788" si="1018">IFERROR(IF(C$19&lt;&gt;"Yes","-",IF(C$15&gt;1,LOG10(C134),LOG10(MAX(C$32:C$243)+1-C134))),"-")</f>
        <v>-</v>
      </c>
      <c r="D788" s="302" t="str">
        <f t="shared" si="1018"/>
        <v>-</v>
      </c>
      <c r="E788" s="302" t="str">
        <f t="shared" si="1018"/>
        <v>-</v>
      </c>
      <c r="F788" s="302" t="str">
        <f t="shared" si="1018"/>
        <v>-</v>
      </c>
      <c r="G788" s="302" t="str">
        <f t="shared" si="1018"/>
        <v>-</v>
      </c>
      <c r="H788" s="302">
        <f t="shared" si="1018"/>
        <v>0.3010299956639812</v>
      </c>
      <c r="I788" s="302" t="str">
        <f t="shared" si="1018"/>
        <v>-</v>
      </c>
      <c r="J788" s="302" t="str">
        <f t="shared" si="1018"/>
        <v>-</v>
      </c>
      <c r="K788" s="302" t="str">
        <f t="shared" si="1018"/>
        <v>-</v>
      </c>
      <c r="L788" s="302" t="str">
        <f t="shared" si="1018"/>
        <v>-</v>
      </c>
      <c r="M788" s="302">
        <f t="shared" si="1018"/>
        <v>1.3692158574101427</v>
      </c>
      <c r="N788" s="302">
        <f t="shared" si="1018"/>
        <v>1.8208579894396999</v>
      </c>
      <c r="O788" s="302" t="str">
        <f t="shared" si="1018"/>
        <v>-</v>
      </c>
      <c r="P788" s="302" t="str">
        <f t="shared" si="1018"/>
        <v>-</v>
      </c>
      <c r="Q788" s="302" t="str">
        <f t="shared" si="1018"/>
        <v>-</v>
      </c>
      <c r="R788" s="302" t="str">
        <f t="shared" si="1018"/>
        <v>-</v>
      </c>
      <c r="S788" s="302" t="str">
        <f t="shared" si="1018"/>
        <v>-</v>
      </c>
      <c r="T788" s="302">
        <f t="shared" si="1018"/>
        <v>0.51801350678376179</v>
      </c>
      <c r="U788" s="302" t="str">
        <f t="shared" si="1018"/>
        <v>-</v>
      </c>
      <c r="V788" s="302">
        <f t="shared" si="1018"/>
        <v>4.5995069521086633E-3</v>
      </c>
      <c r="W788" s="302" t="str">
        <f t="shared" si="1018"/>
        <v>-</v>
      </c>
      <c r="X788" s="302" t="str">
        <f t="shared" si="1018"/>
        <v>-</v>
      </c>
      <c r="Y788" s="302" t="str">
        <f t="shared" si="1018"/>
        <v>-</v>
      </c>
      <c r="Z788" s="302" t="str">
        <f t="shared" si="1018"/>
        <v>-</v>
      </c>
      <c r="AA788" s="302" t="str">
        <f t="shared" si="1018"/>
        <v>-</v>
      </c>
      <c r="AB788" s="302" t="str">
        <f t="shared" si="1018"/>
        <v>-</v>
      </c>
      <c r="AC788" s="302" t="str">
        <f t="shared" si="1018"/>
        <v>-</v>
      </c>
      <c r="AD788" s="302">
        <f t="shared" si="1018"/>
        <v>0.66029261134140294</v>
      </c>
      <c r="AE788" s="302" t="str">
        <f t="shared" si="1018"/>
        <v>-</v>
      </c>
      <c r="AF788" s="302" t="str">
        <f t="shared" si="1018"/>
        <v>-</v>
      </c>
      <c r="AG788" s="302" t="str">
        <f t="shared" si="1018"/>
        <v>-</v>
      </c>
      <c r="AH788" s="302" t="str">
        <f t="shared" si="1018"/>
        <v>-</v>
      </c>
      <c r="AI788" s="302" t="str">
        <f t="shared" si="1018"/>
        <v>-</v>
      </c>
      <c r="AJ788" s="302">
        <f t="shared" si="1018"/>
        <v>1.8465210427518624</v>
      </c>
      <c r="AK788" s="302" t="str">
        <f t="shared" si="1018"/>
        <v>-</v>
      </c>
      <c r="AL788" s="302" t="str">
        <f t="shared" si="1018"/>
        <v>-</v>
      </c>
      <c r="AM788" s="302" t="str">
        <f t="shared" si="1018"/>
        <v>-</v>
      </c>
      <c r="AN788" s="302" t="str">
        <f t="shared" si="1018"/>
        <v>-</v>
      </c>
      <c r="AO788" s="302">
        <f t="shared" si="1018"/>
        <v>0.24265882485557949</v>
      </c>
      <c r="AP788" s="302" t="str">
        <f t="shared" si="1018"/>
        <v>-</v>
      </c>
      <c r="AQ788" s="302" t="str">
        <f t="shared" si="1018"/>
        <v>-</v>
      </c>
      <c r="AR788" s="302" t="str">
        <f t="shared" si="1018"/>
        <v>-</v>
      </c>
      <c r="AS788" s="302">
        <f t="shared" si="1018"/>
        <v>0.21188711588882306</v>
      </c>
      <c r="AT788" s="302" t="str">
        <f t="shared" si="1018"/>
        <v>-</v>
      </c>
      <c r="AU788" s="327"/>
    </row>
    <row r="789" spans="1:47" hidden="1">
      <c r="A789" s="325" t="str">
        <f t="shared" ref="A789:B789" si="1019">A135</f>
        <v>Mirna Peč</v>
      </c>
      <c r="B789" s="326">
        <f t="shared" si="1019"/>
        <v>170</v>
      </c>
      <c r="C789" s="302" t="str">
        <f t="shared" ref="C789:AT789" si="1020">IFERROR(IF(C$19&lt;&gt;"Yes","-",IF(C$15&gt;1,LOG10(C135),LOG10(MAX(C$32:C$243)+1-C135))),"-")</f>
        <v>-</v>
      </c>
      <c r="D789" s="302" t="str">
        <f t="shared" si="1020"/>
        <v>-</v>
      </c>
      <c r="E789" s="302" t="str">
        <f t="shared" si="1020"/>
        <v>-</v>
      </c>
      <c r="F789" s="302" t="str">
        <f t="shared" si="1020"/>
        <v>-</v>
      </c>
      <c r="G789" s="302" t="str">
        <f t="shared" si="1020"/>
        <v>-</v>
      </c>
      <c r="H789" s="302">
        <f t="shared" si="1020"/>
        <v>0.3010299956639812</v>
      </c>
      <c r="I789" s="302" t="str">
        <f t="shared" si="1020"/>
        <v>-</v>
      </c>
      <c r="J789" s="302" t="str">
        <f t="shared" si="1020"/>
        <v>-</v>
      </c>
      <c r="K789" s="302" t="str">
        <f t="shared" si="1020"/>
        <v>-</v>
      </c>
      <c r="L789" s="302" t="str">
        <f t="shared" si="1020"/>
        <v>-</v>
      </c>
      <c r="M789" s="302">
        <f t="shared" si="1020"/>
        <v>1.0969100130080565</v>
      </c>
      <c r="N789" s="302">
        <f t="shared" si="1020"/>
        <v>1.4727564493172123</v>
      </c>
      <c r="O789" s="302" t="str">
        <f t="shared" si="1020"/>
        <v>-</v>
      </c>
      <c r="P789" s="302" t="str">
        <f t="shared" si="1020"/>
        <v>-</v>
      </c>
      <c r="Q789" s="302" t="str">
        <f t="shared" si="1020"/>
        <v>-</v>
      </c>
      <c r="R789" s="302" t="str">
        <f t="shared" si="1020"/>
        <v>-</v>
      </c>
      <c r="S789" s="302" t="str">
        <f t="shared" si="1020"/>
        <v>-</v>
      </c>
      <c r="T789" s="302">
        <f t="shared" si="1020"/>
        <v>0.58178614538620133</v>
      </c>
      <c r="U789" s="302" t="str">
        <f t="shared" si="1020"/>
        <v>-</v>
      </c>
      <c r="V789" s="302">
        <f t="shared" si="1020"/>
        <v>-0.29803669306680985</v>
      </c>
      <c r="W789" s="302" t="str">
        <f t="shared" si="1020"/>
        <v>-</v>
      </c>
      <c r="X789" s="302" t="str">
        <f t="shared" si="1020"/>
        <v>-</v>
      </c>
      <c r="Y789" s="302" t="str">
        <f t="shared" si="1020"/>
        <v>-</v>
      </c>
      <c r="Z789" s="302" t="str">
        <f t="shared" si="1020"/>
        <v>-</v>
      </c>
      <c r="AA789" s="302" t="str">
        <f t="shared" si="1020"/>
        <v>-</v>
      </c>
      <c r="AB789" s="302" t="str">
        <f t="shared" si="1020"/>
        <v>-</v>
      </c>
      <c r="AC789" s="302" t="str">
        <f t="shared" si="1020"/>
        <v>-</v>
      </c>
      <c r="AD789" s="302">
        <f t="shared" si="1020"/>
        <v>0.68511795388130325</v>
      </c>
      <c r="AE789" s="302" t="str">
        <f t="shared" si="1020"/>
        <v>-</v>
      </c>
      <c r="AF789" s="302" t="str">
        <f t="shared" si="1020"/>
        <v>-</v>
      </c>
      <c r="AG789" s="302" t="str">
        <f t="shared" si="1020"/>
        <v>-</v>
      </c>
      <c r="AH789" s="302" t="str">
        <f t="shared" si="1020"/>
        <v>-</v>
      </c>
      <c r="AI789" s="302" t="str">
        <f t="shared" si="1020"/>
        <v>-</v>
      </c>
      <c r="AJ789" s="302">
        <f t="shared" si="1020"/>
        <v>1.8650859981930556</v>
      </c>
      <c r="AK789" s="302" t="str">
        <f t="shared" si="1020"/>
        <v>-</v>
      </c>
      <c r="AL789" s="302" t="str">
        <f t="shared" si="1020"/>
        <v>-</v>
      </c>
      <c r="AM789" s="302" t="str">
        <f t="shared" si="1020"/>
        <v>-</v>
      </c>
      <c r="AN789" s="302" t="str">
        <f t="shared" si="1020"/>
        <v>-</v>
      </c>
      <c r="AO789" s="302">
        <f t="shared" si="1020"/>
        <v>0.24265882485557949</v>
      </c>
      <c r="AP789" s="302" t="str">
        <f t="shared" si="1020"/>
        <v>-</v>
      </c>
      <c r="AQ789" s="302" t="str">
        <f t="shared" si="1020"/>
        <v>-</v>
      </c>
      <c r="AR789" s="302" t="str">
        <f t="shared" si="1020"/>
        <v>-</v>
      </c>
      <c r="AS789" s="302">
        <f t="shared" si="1020"/>
        <v>1.1727030347935996</v>
      </c>
      <c r="AT789" s="302" t="str">
        <f t="shared" si="1020"/>
        <v>-</v>
      </c>
      <c r="AU789" s="327"/>
    </row>
    <row r="790" spans="1:47" hidden="1">
      <c r="A790" s="325" t="str">
        <f t="shared" ref="A790:B790" si="1021">A136</f>
        <v>Mislinja</v>
      </c>
      <c r="B790" s="326">
        <f t="shared" si="1021"/>
        <v>76</v>
      </c>
      <c r="C790" s="302" t="str">
        <f t="shared" ref="C790:AT790" si="1022">IFERROR(IF(C$19&lt;&gt;"Yes","-",IF(C$15&gt;1,LOG10(C136),LOG10(MAX(C$32:C$243)+1-C136))),"-")</f>
        <v>-</v>
      </c>
      <c r="D790" s="302" t="str">
        <f t="shared" si="1022"/>
        <v>-</v>
      </c>
      <c r="E790" s="302" t="str">
        <f t="shared" si="1022"/>
        <v>-</v>
      </c>
      <c r="F790" s="302" t="str">
        <f t="shared" si="1022"/>
        <v>-</v>
      </c>
      <c r="G790" s="302" t="str">
        <f t="shared" si="1022"/>
        <v>-</v>
      </c>
      <c r="H790" s="302">
        <f t="shared" si="1022"/>
        <v>0.3010299956639812</v>
      </c>
      <c r="I790" s="302" t="str">
        <f t="shared" si="1022"/>
        <v>-</v>
      </c>
      <c r="J790" s="302" t="str">
        <f t="shared" si="1022"/>
        <v>-</v>
      </c>
      <c r="K790" s="302" t="str">
        <f t="shared" si="1022"/>
        <v>-</v>
      </c>
      <c r="L790" s="302" t="str">
        <f t="shared" si="1022"/>
        <v>-</v>
      </c>
      <c r="M790" s="302">
        <f t="shared" si="1022"/>
        <v>1.2380461031287955</v>
      </c>
      <c r="N790" s="302">
        <f t="shared" si="1022"/>
        <v>1.4857214264815801</v>
      </c>
      <c r="O790" s="302" t="str">
        <f t="shared" si="1022"/>
        <v>-</v>
      </c>
      <c r="P790" s="302" t="str">
        <f t="shared" si="1022"/>
        <v>-</v>
      </c>
      <c r="Q790" s="302" t="str">
        <f t="shared" si="1022"/>
        <v>-</v>
      </c>
      <c r="R790" s="302" t="str">
        <f t="shared" si="1022"/>
        <v>-</v>
      </c>
      <c r="S790" s="302" t="str">
        <f t="shared" si="1022"/>
        <v>-</v>
      </c>
      <c r="T790" s="302">
        <f t="shared" si="1022"/>
        <v>0.66137137203933494</v>
      </c>
      <c r="U790" s="302" t="str">
        <f t="shared" si="1022"/>
        <v>-</v>
      </c>
      <c r="V790" s="302">
        <f t="shared" si="1022"/>
        <v>-0.3184113805716744</v>
      </c>
      <c r="W790" s="302" t="str">
        <f t="shared" si="1022"/>
        <v>-</v>
      </c>
      <c r="X790" s="302" t="str">
        <f t="shared" si="1022"/>
        <v>-</v>
      </c>
      <c r="Y790" s="302" t="str">
        <f t="shared" si="1022"/>
        <v>-</v>
      </c>
      <c r="Z790" s="302" t="str">
        <f t="shared" si="1022"/>
        <v>-</v>
      </c>
      <c r="AA790" s="302" t="str">
        <f t="shared" si="1022"/>
        <v>-</v>
      </c>
      <c r="AB790" s="302" t="str">
        <f t="shared" si="1022"/>
        <v>-</v>
      </c>
      <c r="AC790" s="302" t="str">
        <f t="shared" si="1022"/>
        <v>-</v>
      </c>
      <c r="AD790" s="302">
        <f t="shared" si="1022"/>
        <v>0.85123880119695927</v>
      </c>
      <c r="AE790" s="302" t="str">
        <f t="shared" si="1022"/>
        <v>-</v>
      </c>
      <c r="AF790" s="302" t="str">
        <f t="shared" si="1022"/>
        <v>-</v>
      </c>
      <c r="AG790" s="302" t="str">
        <f t="shared" si="1022"/>
        <v>-</v>
      </c>
      <c r="AH790" s="302" t="str">
        <f t="shared" si="1022"/>
        <v>-</v>
      </c>
      <c r="AI790" s="302" t="str">
        <f t="shared" si="1022"/>
        <v>-</v>
      </c>
      <c r="AJ790" s="302">
        <f t="shared" si="1022"/>
        <v>2.5439044857230146</v>
      </c>
      <c r="AK790" s="302" t="str">
        <f t="shared" si="1022"/>
        <v>-</v>
      </c>
      <c r="AL790" s="302" t="str">
        <f t="shared" si="1022"/>
        <v>-</v>
      </c>
      <c r="AM790" s="302" t="str">
        <f t="shared" si="1022"/>
        <v>-</v>
      </c>
      <c r="AN790" s="302" t="str">
        <f t="shared" si="1022"/>
        <v>-</v>
      </c>
      <c r="AO790" s="302">
        <f t="shared" si="1022"/>
        <v>0.37637931486742965</v>
      </c>
      <c r="AP790" s="302" t="str">
        <f t="shared" si="1022"/>
        <v>-</v>
      </c>
      <c r="AQ790" s="302" t="str">
        <f t="shared" si="1022"/>
        <v>-</v>
      </c>
      <c r="AR790" s="302" t="str">
        <f t="shared" si="1022"/>
        <v>-</v>
      </c>
      <c r="AS790" s="302">
        <f t="shared" si="1022"/>
        <v>1.0821127569120358E-2</v>
      </c>
      <c r="AT790" s="302" t="str">
        <f t="shared" si="1022"/>
        <v>-</v>
      </c>
      <c r="AU790" s="327"/>
    </row>
    <row r="791" spans="1:47" hidden="1">
      <c r="A791" s="325" t="str">
        <f t="shared" ref="A791:B791" si="1023">A137</f>
        <v>Mokronog - Trebelno</v>
      </c>
      <c r="B791" s="326">
        <f t="shared" si="1023"/>
        <v>199</v>
      </c>
      <c r="C791" s="302" t="str">
        <f t="shared" ref="C791:AT791" si="1024">IFERROR(IF(C$19&lt;&gt;"Yes","-",IF(C$15&gt;1,LOG10(C137),LOG10(MAX(C$32:C$243)+1-C137))),"-")</f>
        <v>-</v>
      </c>
      <c r="D791" s="302" t="str">
        <f t="shared" si="1024"/>
        <v>-</v>
      </c>
      <c r="E791" s="302" t="str">
        <f t="shared" si="1024"/>
        <v>-</v>
      </c>
      <c r="F791" s="302" t="str">
        <f t="shared" si="1024"/>
        <v>-</v>
      </c>
      <c r="G791" s="302" t="str">
        <f t="shared" si="1024"/>
        <v>-</v>
      </c>
      <c r="H791" s="302">
        <f t="shared" si="1024"/>
        <v>0.3010299956639812</v>
      </c>
      <c r="I791" s="302" t="str">
        <f t="shared" si="1024"/>
        <v>-</v>
      </c>
      <c r="J791" s="302" t="str">
        <f t="shared" si="1024"/>
        <v>-</v>
      </c>
      <c r="K791" s="302" t="str">
        <f t="shared" si="1024"/>
        <v>-</v>
      </c>
      <c r="L791" s="302" t="str">
        <f t="shared" si="1024"/>
        <v>-</v>
      </c>
      <c r="M791" s="302">
        <f t="shared" si="1024"/>
        <v>1.3010299956639813</v>
      </c>
      <c r="N791" s="302">
        <f t="shared" si="1024"/>
        <v>1.670245853074124</v>
      </c>
      <c r="O791" s="302" t="str">
        <f t="shared" si="1024"/>
        <v>-</v>
      </c>
      <c r="P791" s="302" t="str">
        <f t="shared" si="1024"/>
        <v>-</v>
      </c>
      <c r="Q791" s="302" t="str">
        <f t="shared" si="1024"/>
        <v>-</v>
      </c>
      <c r="R791" s="302" t="str">
        <f t="shared" si="1024"/>
        <v>-</v>
      </c>
      <c r="S791" s="302" t="str">
        <f t="shared" si="1024"/>
        <v>-</v>
      </c>
      <c r="T791" s="302">
        <f t="shared" si="1024"/>
        <v>0.51801350678376179</v>
      </c>
      <c r="U791" s="302" t="str">
        <f t="shared" si="1024"/>
        <v>-</v>
      </c>
      <c r="V791" s="302">
        <f t="shared" si="1024"/>
        <v>5.4387072806128985E-3</v>
      </c>
      <c r="W791" s="302" t="str">
        <f t="shared" si="1024"/>
        <v>-</v>
      </c>
      <c r="X791" s="302" t="str">
        <f t="shared" si="1024"/>
        <v>-</v>
      </c>
      <c r="Y791" s="302" t="str">
        <f t="shared" si="1024"/>
        <v>-</v>
      </c>
      <c r="Z791" s="302" t="str">
        <f t="shared" si="1024"/>
        <v>-</v>
      </c>
      <c r="AA791" s="302" t="str">
        <f t="shared" si="1024"/>
        <v>-</v>
      </c>
      <c r="AB791" s="302" t="str">
        <f t="shared" si="1024"/>
        <v>-</v>
      </c>
      <c r="AC791" s="302" t="str">
        <f t="shared" si="1024"/>
        <v>-</v>
      </c>
      <c r="AD791" s="302">
        <f t="shared" si="1024"/>
        <v>0.71975515613982499</v>
      </c>
      <c r="AE791" s="302" t="str">
        <f t="shared" si="1024"/>
        <v>-</v>
      </c>
      <c r="AF791" s="302" t="str">
        <f t="shared" si="1024"/>
        <v>-</v>
      </c>
      <c r="AG791" s="302" t="str">
        <f t="shared" si="1024"/>
        <v>-</v>
      </c>
      <c r="AH791" s="302" t="str">
        <f t="shared" si="1024"/>
        <v>-</v>
      </c>
      <c r="AI791" s="302" t="str">
        <f t="shared" si="1024"/>
        <v>-</v>
      </c>
      <c r="AJ791" s="302">
        <f t="shared" si="1024"/>
        <v>2.3190721113073365</v>
      </c>
      <c r="AK791" s="302" t="str">
        <f t="shared" si="1024"/>
        <v>-</v>
      </c>
      <c r="AL791" s="302" t="str">
        <f t="shared" si="1024"/>
        <v>-</v>
      </c>
      <c r="AM791" s="302" t="str">
        <f t="shared" si="1024"/>
        <v>-</v>
      </c>
      <c r="AN791" s="302" t="str">
        <f t="shared" si="1024"/>
        <v>-</v>
      </c>
      <c r="AO791" s="302">
        <f t="shared" si="1024"/>
        <v>0.24265882485557949</v>
      </c>
      <c r="AP791" s="302" t="str">
        <f t="shared" si="1024"/>
        <v>-</v>
      </c>
      <c r="AQ791" s="302" t="str">
        <f t="shared" si="1024"/>
        <v>-</v>
      </c>
      <c r="AR791" s="302" t="str">
        <f t="shared" si="1024"/>
        <v>-</v>
      </c>
      <c r="AS791" s="302">
        <f t="shared" si="1024"/>
        <v>0.64490812611881498</v>
      </c>
      <c r="AT791" s="302" t="str">
        <f t="shared" si="1024"/>
        <v>-</v>
      </c>
      <c r="AU791" s="327"/>
    </row>
    <row r="792" spans="1:47" hidden="1">
      <c r="A792" s="325" t="str">
        <f t="shared" ref="A792:B792" si="1025">A138</f>
        <v>Moravče</v>
      </c>
      <c r="B792" s="326">
        <f t="shared" si="1025"/>
        <v>77</v>
      </c>
      <c r="C792" s="302" t="str">
        <f t="shared" ref="C792:AT792" si="1026">IFERROR(IF(C$19&lt;&gt;"Yes","-",IF(C$15&gt;1,LOG10(C138),LOG10(MAX(C$32:C$243)+1-C138))),"-")</f>
        <v>-</v>
      </c>
      <c r="D792" s="302" t="str">
        <f t="shared" si="1026"/>
        <v>-</v>
      </c>
      <c r="E792" s="302" t="str">
        <f t="shared" si="1026"/>
        <v>-</v>
      </c>
      <c r="F792" s="302" t="str">
        <f t="shared" si="1026"/>
        <v>-</v>
      </c>
      <c r="G792" s="302" t="str">
        <f t="shared" si="1026"/>
        <v>-</v>
      </c>
      <c r="H792" s="302">
        <f t="shared" si="1026"/>
        <v>0.3010299956639812</v>
      </c>
      <c r="I792" s="302" t="str">
        <f t="shared" si="1026"/>
        <v>-</v>
      </c>
      <c r="J792" s="302" t="str">
        <f t="shared" si="1026"/>
        <v>-</v>
      </c>
      <c r="K792" s="302" t="str">
        <f t="shared" si="1026"/>
        <v>-</v>
      </c>
      <c r="L792" s="302" t="str">
        <f t="shared" si="1026"/>
        <v>-</v>
      </c>
      <c r="M792" s="302">
        <f t="shared" si="1026"/>
        <v>1.2833012287035497</v>
      </c>
      <c r="N792" s="302">
        <f t="shared" si="1026"/>
        <v>1.568201724066995</v>
      </c>
      <c r="O792" s="302" t="str">
        <f t="shared" si="1026"/>
        <v>-</v>
      </c>
      <c r="P792" s="302" t="str">
        <f t="shared" si="1026"/>
        <v>-</v>
      </c>
      <c r="Q792" s="302" t="str">
        <f t="shared" si="1026"/>
        <v>-</v>
      </c>
      <c r="R792" s="302" t="str">
        <f t="shared" si="1026"/>
        <v>-</v>
      </c>
      <c r="S792" s="302" t="str">
        <f t="shared" si="1026"/>
        <v>-</v>
      </c>
      <c r="T792" s="302">
        <f t="shared" si="1026"/>
        <v>0.85513624073850902</v>
      </c>
      <c r="U792" s="302" t="str">
        <f t="shared" si="1026"/>
        <v>-</v>
      </c>
      <c r="V792" s="302">
        <f t="shared" si="1026"/>
        <v>-0.13779691106878084</v>
      </c>
      <c r="W792" s="302" t="str">
        <f t="shared" si="1026"/>
        <v>-</v>
      </c>
      <c r="X792" s="302" t="str">
        <f t="shared" si="1026"/>
        <v>-</v>
      </c>
      <c r="Y792" s="302" t="str">
        <f t="shared" si="1026"/>
        <v>-</v>
      </c>
      <c r="Z792" s="302" t="str">
        <f t="shared" si="1026"/>
        <v>-</v>
      </c>
      <c r="AA792" s="302" t="str">
        <f t="shared" si="1026"/>
        <v>-</v>
      </c>
      <c r="AB792" s="302" t="str">
        <f t="shared" si="1026"/>
        <v>-</v>
      </c>
      <c r="AC792" s="302" t="str">
        <f t="shared" si="1026"/>
        <v>-</v>
      </c>
      <c r="AD792" s="302">
        <f t="shared" si="1026"/>
        <v>0.70479862753906841</v>
      </c>
      <c r="AE792" s="302" t="str">
        <f t="shared" si="1026"/>
        <v>-</v>
      </c>
      <c r="AF792" s="302" t="str">
        <f t="shared" si="1026"/>
        <v>-</v>
      </c>
      <c r="AG792" s="302" t="str">
        <f t="shared" si="1026"/>
        <v>-</v>
      </c>
      <c r="AH792" s="302" t="str">
        <f t="shared" si="1026"/>
        <v>-</v>
      </c>
      <c r="AI792" s="302" t="str">
        <f t="shared" si="1026"/>
        <v>-</v>
      </c>
      <c r="AJ792" s="302">
        <f t="shared" si="1026"/>
        <v>1.9284931479039076</v>
      </c>
      <c r="AK792" s="302" t="str">
        <f t="shared" si="1026"/>
        <v>-</v>
      </c>
      <c r="AL792" s="302" t="str">
        <f t="shared" si="1026"/>
        <v>-</v>
      </c>
      <c r="AM792" s="302" t="str">
        <f t="shared" si="1026"/>
        <v>-</v>
      </c>
      <c r="AN792" s="302" t="str">
        <f t="shared" si="1026"/>
        <v>-</v>
      </c>
      <c r="AO792" s="302">
        <f t="shared" si="1026"/>
        <v>1.1632368395806769</v>
      </c>
      <c r="AP792" s="302" t="str">
        <f t="shared" si="1026"/>
        <v>-</v>
      </c>
      <c r="AQ792" s="302" t="str">
        <f t="shared" si="1026"/>
        <v>-</v>
      </c>
      <c r="AR792" s="302" t="str">
        <f t="shared" si="1026"/>
        <v>-</v>
      </c>
      <c r="AS792" s="302">
        <f t="shared" si="1026"/>
        <v>0.68764429667117144</v>
      </c>
      <c r="AT792" s="302" t="str">
        <f t="shared" si="1026"/>
        <v>-</v>
      </c>
      <c r="AU792" s="327"/>
    </row>
    <row r="793" spans="1:47" hidden="1">
      <c r="A793" s="325" t="str">
        <f t="shared" ref="A793:B793" si="1027">A139</f>
        <v>Moravske Toplice</v>
      </c>
      <c r="B793" s="326">
        <f t="shared" si="1027"/>
        <v>78</v>
      </c>
      <c r="C793" s="302" t="str">
        <f t="shared" ref="C793:AT793" si="1028">IFERROR(IF(C$19&lt;&gt;"Yes","-",IF(C$15&gt;1,LOG10(C139),LOG10(MAX(C$32:C$243)+1-C139))),"-")</f>
        <v>-</v>
      </c>
      <c r="D793" s="302" t="str">
        <f t="shared" si="1028"/>
        <v>-</v>
      </c>
      <c r="E793" s="302" t="str">
        <f t="shared" si="1028"/>
        <v>-</v>
      </c>
      <c r="F793" s="302" t="str">
        <f t="shared" si="1028"/>
        <v>-</v>
      </c>
      <c r="G793" s="302" t="str">
        <f t="shared" si="1028"/>
        <v>-</v>
      </c>
      <c r="H793" s="302">
        <f t="shared" si="1028"/>
        <v>0.3010299956639812</v>
      </c>
      <c r="I793" s="302" t="str">
        <f t="shared" si="1028"/>
        <v>-</v>
      </c>
      <c r="J793" s="302" t="str">
        <f t="shared" si="1028"/>
        <v>-</v>
      </c>
      <c r="K793" s="302" t="str">
        <f t="shared" si="1028"/>
        <v>-</v>
      </c>
      <c r="L793" s="302" t="str">
        <f t="shared" si="1028"/>
        <v>-</v>
      </c>
      <c r="M793" s="302">
        <f t="shared" si="1028"/>
        <v>1.354108439147401</v>
      </c>
      <c r="N793" s="302">
        <f t="shared" si="1028"/>
        <v>1.7209857441537391</v>
      </c>
      <c r="O793" s="302" t="str">
        <f t="shared" si="1028"/>
        <v>-</v>
      </c>
      <c r="P793" s="302" t="str">
        <f t="shared" si="1028"/>
        <v>-</v>
      </c>
      <c r="Q793" s="302" t="str">
        <f t="shared" si="1028"/>
        <v>-</v>
      </c>
      <c r="R793" s="302" t="str">
        <f t="shared" si="1028"/>
        <v>-</v>
      </c>
      <c r="S793" s="302" t="str">
        <f t="shared" si="1028"/>
        <v>-</v>
      </c>
      <c r="T793" s="302">
        <f t="shared" si="1028"/>
        <v>0.61392933084322721</v>
      </c>
      <c r="U793" s="302" t="str">
        <f t="shared" si="1028"/>
        <v>-</v>
      </c>
      <c r="V793" s="302">
        <f t="shared" si="1028"/>
        <v>0.11987453384260195</v>
      </c>
      <c r="W793" s="302" t="str">
        <f t="shared" si="1028"/>
        <v>-</v>
      </c>
      <c r="X793" s="302" t="str">
        <f t="shared" si="1028"/>
        <v>-</v>
      </c>
      <c r="Y793" s="302" t="str">
        <f t="shared" si="1028"/>
        <v>-</v>
      </c>
      <c r="Z793" s="302" t="str">
        <f t="shared" si="1028"/>
        <v>-</v>
      </c>
      <c r="AA793" s="302" t="str">
        <f t="shared" si="1028"/>
        <v>-</v>
      </c>
      <c r="AB793" s="302" t="str">
        <f t="shared" si="1028"/>
        <v>-</v>
      </c>
      <c r="AC793" s="302" t="str">
        <f t="shared" si="1028"/>
        <v>-</v>
      </c>
      <c r="AD793" s="302">
        <f t="shared" si="1028"/>
        <v>1.0649025547602486</v>
      </c>
      <c r="AE793" s="302" t="str">
        <f t="shared" si="1028"/>
        <v>-</v>
      </c>
      <c r="AF793" s="302" t="str">
        <f t="shared" si="1028"/>
        <v>-</v>
      </c>
      <c r="AG793" s="302" t="str">
        <f t="shared" si="1028"/>
        <v>-</v>
      </c>
      <c r="AH793" s="302" t="str">
        <f t="shared" si="1028"/>
        <v>-</v>
      </c>
      <c r="AI793" s="302" t="str">
        <f t="shared" si="1028"/>
        <v>-</v>
      </c>
      <c r="AJ793" s="302">
        <f t="shared" si="1028"/>
        <v>1.9900904343807519</v>
      </c>
      <c r="AK793" s="302" t="str">
        <f t="shared" si="1028"/>
        <v>-</v>
      </c>
      <c r="AL793" s="302" t="str">
        <f t="shared" si="1028"/>
        <v>-</v>
      </c>
      <c r="AM793" s="302" t="str">
        <f t="shared" si="1028"/>
        <v>-</v>
      </c>
      <c r="AN793" s="302" t="str">
        <f t="shared" si="1028"/>
        <v>-</v>
      </c>
      <c r="AO793" s="302">
        <f t="shared" si="1028"/>
        <v>0.31951798866635717</v>
      </c>
      <c r="AP793" s="302" t="str">
        <f t="shared" si="1028"/>
        <v>-</v>
      </c>
      <c r="AQ793" s="302" t="str">
        <f t="shared" si="1028"/>
        <v>-</v>
      </c>
      <c r="AR793" s="302" t="str">
        <f t="shared" si="1028"/>
        <v>-</v>
      </c>
      <c r="AS793" s="302">
        <f t="shared" si="1028"/>
        <v>0.55205959833281593</v>
      </c>
      <c r="AT793" s="302" t="str">
        <f t="shared" si="1028"/>
        <v>-</v>
      </c>
      <c r="AU793" s="327"/>
    </row>
    <row r="794" spans="1:47" hidden="1">
      <c r="A794" s="325" t="str">
        <f t="shared" ref="A794:B794" si="1029">A140</f>
        <v>Mozirje</v>
      </c>
      <c r="B794" s="326">
        <f t="shared" si="1029"/>
        <v>79</v>
      </c>
      <c r="C794" s="302" t="str">
        <f t="shared" ref="C794:AT794" si="1030">IFERROR(IF(C$19&lt;&gt;"Yes","-",IF(C$15&gt;1,LOG10(C140),LOG10(MAX(C$32:C$243)+1-C140))),"-")</f>
        <v>-</v>
      </c>
      <c r="D794" s="302" t="str">
        <f t="shared" si="1030"/>
        <v>-</v>
      </c>
      <c r="E794" s="302" t="str">
        <f t="shared" si="1030"/>
        <v>-</v>
      </c>
      <c r="F794" s="302" t="str">
        <f t="shared" si="1030"/>
        <v>-</v>
      </c>
      <c r="G794" s="302" t="str">
        <f t="shared" si="1030"/>
        <v>-</v>
      </c>
      <c r="H794" s="302">
        <f t="shared" si="1030"/>
        <v>0.3010299956639812</v>
      </c>
      <c r="I794" s="302" t="str">
        <f t="shared" si="1030"/>
        <v>-</v>
      </c>
      <c r="J794" s="302" t="str">
        <f t="shared" si="1030"/>
        <v>-</v>
      </c>
      <c r="K794" s="302" t="str">
        <f t="shared" si="1030"/>
        <v>-</v>
      </c>
      <c r="L794" s="302" t="str">
        <f t="shared" si="1030"/>
        <v>-</v>
      </c>
      <c r="M794" s="302">
        <f t="shared" si="1030"/>
        <v>1.4099331233312946</v>
      </c>
      <c r="N794" s="302">
        <f t="shared" si="1030"/>
        <v>1.7708520116421442</v>
      </c>
      <c r="O794" s="302" t="str">
        <f t="shared" si="1030"/>
        <v>-</v>
      </c>
      <c r="P794" s="302" t="str">
        <f t="shared" si="1030"/>
        <v>-</v>
      </c>
      <c r="Q794" s="302" t="str">
        <f t="shared" si="1030"/>
        <v>-</v>
      </c>
      <c r="R794" s="302" t="str">
        <f t="shared" si="1030"/>
        <v>-</v>
      </c>
      <c r="S794" s="302" t="str">
        <f t="shared" si="1030"/>
        <v>-</v>
      </c>
      <c r="T794" s="302">
        <f t="shared" si="1030"/>
        <v>0.54791270771999889</v>
      </c>
      <c r="U794" s="302" t="str">
        <f t="shared" si="1030"/>
        <v>-</v>
      </c>
      <c r="V794" s="302">
        <f t="shared" si="1030"/>
        <v>-0.16817544028859552</v>
      </c>
      <c r="W794" s="302" t="str">
        <f t="shared" si="1030"/>
        <v>-</v>
      </c>
      <c r="X794" s="302" t="str">
        <f t="shared" si="1030"/>
        <v>-</v>
      </c>
      <c r="Y794" s="302" t="str">
        <f t="shared" si="1030"/>
        <v>-</v>
      </c>
      <c r="Z794" s="302" t="str">
        <f t="shared" si="1030"/>
        <v>-</v>
      </c>
      <c r="AA794" s="302" t="str">
        <f t="shared" si="1030"/>
        <v>-</v>
      </c>
      <c r="AB794" s="302" t="str">
        <f t="shared" si="1030"/>
        <v>-</v>
      </c>
      <c r="AC794" s="302" t="str">
        <f t="shared" si="1030"/>
        <v>-</v>
      </c>
      <c r="AD794" s="302">
        <f t="shared" si="1030"/>
        <v>0.88960178155329694</v>
      </c>
      <c r="AE794" s="302" t="str">
        <f t="shared" si="1030"/>
        <v>-</v>
      </c>
      <c r="AF794" s="302" t="str">
        <f t="shared" si="1030"/>
        <v>-</v>
      </c>
      <c r="AG794" s="302" t="str">
        <f t="shared" si="1030"/>
        <v>-</v>
      </c>
      <c r="AH794" s="302" t="str">
        <f t="shared" si="1030"/>
        <v>-</v>
      </c>
      <c r="AI794" s="302" t="str">
        <f t="shared" si="1030"/>
        <v>-</v>
      </c>
      <c r="AJ794" s="302">
        <f t="shared" si="1030"/>
        <v>2.120411333475456</v>
      </c>
      <c r="AK794" s="302" t="str">
        <f t="shared" si="1030"/>
        <v>-</v>
      </c>
      <c r="AL794" s="302" t="str">
        <f t="shared" si="1030"/>
        <v>-</v>
      </c>
      <c r="AM794" s="302" t="str">
        <f t="shared" si="1030"/>
        <v>-</v>
      </c>
      <c r="AN794" s="302" t="str">
        <f t="shared" si="1030"/>
        <v>-</v>
      </c>
      <c r="AO794" s="302">
        <f t="shared" si="1030"/>
        <v>0.42442125335254272</v>
      </c>
      <c r="AP794" s="302" t="str">
        <f t="shared" si="1030"/>
        <v>-</v>
      </c>
      <c r="AQ794" s="302" t="str">
        <f t="shared" si="1030"/>
        <v>-</v>
      </c>
      <c r="AR794" s="302" t="str">
        <f t="shared" si="1030"/>
        <v>-</v>
      </c>
      <c r="AS794" s="302">
        <f t="shared" si="1030"/>
        <v>0.37488207705717175</v>
      </c>
      <c r="AT794" s="302" t="str">
        <f t="shared" si="1030"/>
        <v>-</v>
      </c>
      <c r="AU794" s="327"/>
    </row>
    <row r="795" spans="1:47" hidden="1">
      <c r="A795" s="325" t="str">
        <f t="shared" ref="A795:B795" si="1031">A141</f>
        <v>Murska Sobota</v>
      </c>
      <c r="B795" s="326">
        <f t="shared" si="1031"/>
        <v>80</v>
      </c>
      <c r="C795" s="302" t="str">
        <f t="shared" ref="C795:AT795" si="1032">IFERROR(IF(C$19&lt;&gt;"Yes","-",IF(C$15&gt;1,LOG10(C141),LOG10(MAX(C$32:C$243)+1-C141))),"-")</f>
        <v>-</v>
      </c>
      <c r="D795" s="302" t="str">
        <f t="shared" si="1032"/>
        <v>-</v>
      </c>
      <c r="E795" s="302" t="str">
        <f t="shared" si="1032"/>
        <v>-</v>
      </c>
      <c r="F795" s="302" t="str">
        <f t="shared" si="1032"/>
        <v>-</v>
      </c>
      <c r="G795" s="302" t="str">
        <f t="shared" si="1032"/>
        <v>-</v>
      </c>
      <c r="H795" s="302">
        <f t="shared" si="1032"/>
        <v>0.47712125471966244</v>
      </c>
      <c r="I795" s="302" t="str">
        <f t="shared" si="1032"/>
        <v>-</v>
      </c>
      <c r="J795" s="302" t="str">
        <f t="shared" si="1032"/>
        <v>-</v>
      </c>
      <c r="K795" s="302" t="str">
        <f t="shared" si="1032"/>
        <v>-</v>
      </c>
      <c r="L795" s="302" t="str">
        <f t="shared" si="1032"/>
        <v>-</v>
      </c>
      <c r="M795" s="302">
        <f t="shared" si="1032"/>
        <v>1.7767011839884108</v>
      </c>
      <c r="N795" s="302">
        <f t="shared" si="1032"/>
        <v>2.2727695865517594</v>
      </c>
      <c r="O795" s="302" t="str">
        <f t="shared" si="1032"/>
        <v>-</v>
      </c>
      <c r="P795" s="302" t="str">
        <f t="shared" si="1032"/>
        <v>-</v>
      </c>
      <c r="Q795" s="302" t="str">
        <f t="shared" si="1032"/>
        <v>-</v>
      </c>
      <c r="R795" s="302" t="str">
        <f t="shared" si="1032"/>
        <v>-</v>
      </c>
      <c r="S795" s="302" t="str">
        <f t="shared" si="1032"/>
        <v>-</v>
      </c>
      <c r="T795" s="302">
        <f t="shared" si="1032"/>
        <v>0.61392933084322721</v>
      </c>
      <c r="U795" s="302" t="str">
        <f t="shared" si="1032"/>
        <v>-</v>
      </c>
      <c r="V795" s="302">
        <f t="shared" si="1032"/>
        <v>-0.18322771534487833</v>
      </c>
      <c r="W795" s="302" t="str">
        <f t="shared" si="1032"/>
        <v>-</v>
      </c>
      <c r="X795" s="302" t="str">
        <f t="shared" si="1032"/>
        <v>-</v>
      </c>
      <c r="Y795" s="302" t="str">
        <f t="shared" si="1032"/>
        <v>-</v>
      </c>
      <c r="Z795" s="302" t="str">
        <f t="shared" si="1032"/>
        <v>-</v>
      </c>
      <c r="AA795" s="302" t="str">
        <f t="shared" si="1032"/>
        <v>-</v>
      </c>
      <c r="AB795" s="302" t="str">
        <f t="shared" si="1032"/>
        <v>-</v>
      </c>
      <c r="AC795" s="302" t="str">
        <f t="shared" si="1032"/>
        <v>-</v>
      </c>
      <c r="AD795" s="302">
        <f t="shared" si="1032"/>
        <v>1.1676121312907064</v>
      </c>
      <c r="AE795" s="302" t="str">
        <f t="shared" si="1032"/>
        <v>-</v>
      </c>
      <c r="AF795" s="302" t="str">
        <f t="shared" si="1032"/>
        <v>-</v>
      </c>
      <c r="AG795" s="302" t="str">
        <f t="shared" si="1032"/>
        <v>-</v>
      </c>
      <c r="AH795" s="302" t="str">
        <f t="shared" si="1032"/>
        <v>-</v>
      </c>
      <c r="AI795" s="302" t="str">
        <f t="shared" si="1032"/>
        <v>-</v>
      </c>
      <c r="AJ795" s="302">
        <f t="shared" si="1032"/>
        <v>2.25162329930447</v>
      </c>
      <c r="AK795" s="302" t="str">
        <f t="shared" si="1032"/>
        <v>-</v>
      </c>
      <c r="AL795" s="302" t="str">
        <f t="shared" si="1032"/>
        <v>-</v>
      </c>
      <c r="AM795" s="302" t="str">
        <f t="shared" si="1032"/>
        <v>-</v>
      </c>
      <c r="AN795" s="302" t="str">
        <f t="shared" si="1032"/>
        <v>-</v>
      </c>
      <c r="AO795" s="302">
        <f t="shared" si="1032"/>
        <v>0.31951798866635717</v>
      </c>
      <c r="AP795" s="302" t="str">
        <f t="shared" si="1032"/>
        <v>-</v>
      </c>
      <c r="AQ795" s="302" t="str">
        <f t="shared" si="1032"/>
        <v>-</v>
      </c>
      <c r="AR795" s="302" t="str">
        <f t="shared" si="1032"/>
        <v>-</v>
      </c>
      <c r="AS795" s="302">
        <f t="shared" si="1032"/>
        <v>0.77637259610509779</v>
      </c>
      <c r="AT795" s="302" t="str">
        <f t="shared" si="1032"/>
        <v>-</v>
      </c>
      <c r="AU795" s="327"/>
    </row>
    <row r="796" spans="1:47" hidden="1">
      <c r="A796" s="325" t="str">
        <f t="shared" ref="A796:B796" si="1033">A142</f>
        <v>Muta</v>
      </c>
      <c r="B796" s="326">
        <f t="shared" si="1033"/>
        <v>81</v>
      </c>
      <c r="C796" s="302" t="str">
        <f t="shared" ref="C796:AT796" si="1034">IFERROR(IF(C$19&lt;&gt;"Yes","-",IF(C$15&gt;1,LOG10(C142),LOG10(MAX(C$32:C$243)+1-C142))),"-")</f>
        <v>-</v>
      </c>
      <c r="D796" s="302" t="str">
        <f t="shared" si="1034"/>
        <v>-</v>
      </c>
      <c r="E796" s="302" t="str">
        <f t="shared" si="1034"/>
        <v>-</v>
      </c>
      <c r="F796" s="302" t="str">
        <f t="shared" si="1034"/>
        <v>-</v>
      </c>
      <c r="G796" s="302" t="str">
        <f t="shared" si="1034"/>
        <v>-</v>
      </c>
      <c r="H796" s="302">
        <f t="shared" si="1034"/>
        <v>0.47712125471966244</v>
      </c>
      <c r="I796" s="302" t="str">
        <f t="shared" si="1034"/>
        <v>-</v>
      </c>
      <c r="J796" s="302" t="str">
        <f t="shared" si="1034"/>
        <v>-</v>
      </c>
      <c r="K796" s="302" t="str">
        <f t="shared" si="1034"/>
        <v>-</v>
      </c>
      <c r="L796" s="302" t="str">
        <f t="shared" si="1034"/>
        <v>-</v>
      </c>
      <c r="M796" s="302">
        <f t="shared" si="1034"/>
        <v>1.546542663478131</v>
      </c>
      <c r="N796" s="302">
        <f t="shared" si="1034"/>
        <v>1.9464522650130731</v>
      </c>
      <c r="O796" s="302" t="str">
        <f t="shared" si="1034"/>
        <v>-</v>
      </c>
      <c r="P796" s="302" t="str">
        <f t="shared" si="1034"/>
        <v>-</v>
      </c>
      <c r="Q796" s="302" t="str">
        <f t="shared" si="1034"/>
        <v>-</v>
      </c>
      <c r="R796" s="302" t="str">
        <f t="shared" si="1034"/>
        <v>-</v>
      </c>
      <c r="S796" s="302" t="str">
        <f t="shared" si="1034"/>
        <v>-</v>
      </c>
      <c r="T796" s="302">
        <f t="shared" si="1034"/>
        <v>0.57855351682687628</v>
      </c>
      <c r="U796" s="302" t="str">
        <f t="shared" si="1034"/>
        <v>-</v>
      </c>
      <c r="V796" s="302">
        <f t="shared" si="1034"/>
        <v>-5.4664731047865629E-2</v>
      </c>
      <c r="W796" s="302" t="str">
        <f t="shared" si="1034"/>
        <v>-</v>
      </c>
      <c r="X796" s="302" t="str">
        <f t="shared" si="1034"/>
        <v>-</v>
      </c>
      <c r="Y796" s="302" t="str">
        <f t="shared" si="1034"/>
        <v>-</v>
      </c>
      <c r="Z796" s="302" t="str">
        <f t="shared" si="1034"/>
        <v>-</v>
      </c>
      <c r="AA796" s="302" t="str">
        <f t="shared" si="1034"/>
        <v>-</v>
      </c>
      <c r="AB796" s="302" t="str">
        <f t="shared" si="1034"/>
        <v>-</v>
      </c>
      <c r="AC796" s="302" t="str">
        <f t="shared" si="1034"/>
        <v>-</v>
      </c>
      <c r="AD796" s="302">
        <f t="shared" si="1034"/>
        <v>0.95115259403609675</v>
      </c>
      <c r="AE796" s="302" t="str">
        <f t="shared" si="1034"/>
        <v>-</v>
      </c>
      <c r="AF796" s="302" t="str">
        <f t="shared" si="1034"/>
        <v>-</v>
      </c>
      <c r="AG796" s="302" t="str">
        <f t="shared" si="1034"/>
        <v>-</v>
      </c>
      <c r="AH796" s="302" t="str">
        <f t="shared" si="1034"/>
        <v>-</v>
      </c>
      <c r="AI796" s="302" t="str">
        <f t="shared" si="1034"/>
        <v>-</v>
      </c>
      <c r="AJ796" s="302">
        <f t="shared" si="1034"/>
        <v>2.0730226528157392</v>
      </c>
      <c r="AK796" s="302" t="str">
        <f t="shared" si="1034"/>
        <v>-</v>
      </c>
      <c r="AL796" s="302" t="str">
        <f t="shared" si="1034"/>
        <v>-</v>
      </c>
      <c r="AM796" s="302" t="str">
        <f t="shared" si="1034"/>
        <v>-</v>
      </c>
      <c r="AN796" s="302" t="str">
        <f t="shared" si="1034"/>
        <v>-</v>
      </c>
      <c r="AO796" s="302">
        <f t="shared" si="1034"/>
        <v>0.37637931486742965</v>
      </c>
      <c r="AP796" s="302" t="str">
        <f t="shared" si="1034"/>
        <v>-</v>
      </c>
      <c r="AQ796" s="302" t="str">
        <f t="shared" si="1034"/>
        <v>-</v>
      </c>
      <c r="AR796" s="302" t="str">
        <f t="shared" si="1034"/>
        <v>-</v>
      </c>
      <c r="AS796" s="302">
        <f t="shared" si="1034"/>
        <v>9.2745431240591897E-2</v>
      </c>
      <c r="AT796" s="302" t="str">
        <f t="shared" si="1034"/>
        <v>-</v>
      </c>
      <c r="AU796" s="327"/>
    </row>
    <row r="797" spans="1:47" hidden="1">
      <c r="A797" s="325" t="str">
        <f t="shared" ref="A797:B797" si="1035">A143</f>
        <v>Naklo</v>
      </c>
      <c r="B797" s="326">
        <f t="shared" si="1035"/>
        <v>82</v>
      </c>
      <c r="C797" s="302" t="str">
        <f t="shared" ref="C797:AT797" si="1036">IFERROR(IF(C$19&lt;&gt;"Yes","-",IF(C$15&gt;1,LOG10(C143),LOG10(MAX(C$32:C$243)+1-C143))),"-")</f>
        <v>-</v>
      </c>
      <c r="D797" s="302" t="str">
        <f t="shared" si="1036"/>
        <v>-</v>
      </c>
      <c r="E797" s="302" t="str">
        <f t="shared" si="1036"/>
        <v>-</v>
      </c>
      <c r="F797" s="302" t="str">
        <f t="shared" si="1036"/>
        <v>-</v>
      </c>
      <c r="G797" s="302" t="str">
        <f t="shared" si="1036"/>
        <v>-</v>
      </c>
      <c r="H797" s="302">
        <f t="shared" si="1036"/>
        <v>0.47712125471966244</v>
      </c>
      <c r="I797" s="302" t="str">
        <f t="shared" si="1036"/>
        <v>-</v>
      </c>
      <c r="J797" s="302" t="str">
        <f t="shared" si="1036"/>
        <v>-</v>
      </c>
      <c r="K797" s="302" t="str">
        <f t="shared" si="1036"/>
        <v>-</v>
      </c>
      <c r="L797" s="302" t="str">
        <f t="shared" si="1036"/>
        <v>-</v>
      </c>
      <c r="M797" s="302">
        <f t="shared" si="1036"/>
        <v>1.3783979009481377</v>
      </c>
      <c r="N797" s="302">
        <f t="shared" si="1036"/>
        <v>2.0157787563890408</v>
      </c>
      <c r="O797" s="302" t="str">
        <f t="shared" si="1036"/>
        <v>-</v>
      </c>
      <c r="P797" s="302" t="str">
        <f t="shared" si="1036"/>
        <v>-</v>
      </c>
      <c r="Q797" s="302" t="str">
        <f t="shared" si="1036"/>
        <v>-</v>
      </c>
      <c r="R797" s="302" t="str">
        <f t="shared" si="1036"/>
        <v>-</v>
      </c>
      <c r="S797" s="302" t="str">
        <f t="shared" si="1036"/>
        <v>-</v>
      </c>
      <c r="T797" s="302">
        <f t="shared" si="1036"/>
        <v>0.62622172227286044</v>
      </c>
      <c r="U797" s="302" t="str">
        <f t="shared" si="1036"/>
        <v>-</v>
      </c>
      <c r="V797" s="302">
        <f t="shared" si="1036"/>
        <v>-0.45062247499917391</v>
      </c>
      <c r="W797" s="302" t="str">
        <f t="shared" si="1036"/>
        <v>-</v>
      </c>
      <c r="X797" s="302" t="str">
        <f t="shared" si="1036"/>
        <v>-</v>
      </c>
      <c r="Y797" s="302" t="str">
        <f t="shared" si="1036"/>
        <v>-</v>
      </c>
      <c r="Z797" s="302" t="str">
        <f t="shared" si="1036"/>
        <v>-</v>
      </c>
      <c r="AA797" s="302" t="str">
        <f t="shared" si="1036"/>
        <v>-</v>
      </c>
      <c r="AB797" s="302" t="str">
        <f t="shared" si="1036"/>
        <v>-</v>
      </c>
      <c r="AC797" s="302" t="str">
        <f t="shared" si="1036"/>
        <v>-</v>
      </c>
      <c r="AD797" s="302">
        <f t="shared" si="1036"/>
        <v>0.75463123837421853</v>
      </c>
      <c r="AE797" s="302" t="str">
        <f t="shared" si="1036"/>
        <v>-</v>
      </c>
      <c r="AF797" s="302" t="str">
        <f t="shared" si="1036"/>
        <v>-</v>
      </c>
      <c r="AG797" s="302" t="str">
        <f t="shared" si="1036"/>
        <v>-</v>
      </c>
      <c r="AH797" s="302" t="str">
        <f t="shared" si="1036"/>
        <v>-</v>
      </c>
      <c r="AI797" s="302" t="str">
        <f t="shared" si="1036"/>
        <v>-</v>
      </c>
      <c r="AJ797" s="302">
        <f t="shared" si="1036"/>
        <v>2.1328032991345096</v>
      </c>
      <c r="AK797" s="302" t="str">
        <f t="shared" si="1036"/>
        <v>-</v>
      </c>
      <c r="AL797" s="302" t="str">
        <f t="shared" si="1036"/>
        <v>-</v>
      </c>
      <c r="AM797" s="302" t="str">
        <f t="shared" si="1036"/>
        <v>-</v>
      </c>
      <c r="AN797" s="302" t="str">
        <f t="shared" si="1036"/>
        <v>-</v>
      </c>
      <c r="AO797" s="302">
        <f t="shared" si="1036"/>
        <v>0.32721324226603643</v>
      </c>
      <c r="AP797" s="302" t="str">
        <f t="shared" si="1036"/>
        <v>-</v>
      </c>
      <c r="AQ797" s="302" t="str">
        <f t="shared" si="1036"/>
        <v>-</v>
      </c>
      <c r="AR797" s="302" t="str">
        <f t="shared" si="1036"/>
        <v>-</v>
      </c>
      <c r="AS797" s="302">
        <f t="shared" si="1036"/>
        <v>1.3400576875083916</v>
      </c>
      <c r="AT797" s="302" t="str">
        <f t="shared" si="1036"/>
        <v>-</v>
      </c>
      <c r="AU797" s="327"/>
    </row>
    <row r="798" spans="1:47" hidden="1">
      <c r="A798" s="325" t="str">
        <f t="shared" ref="A798:B798" si="1037">A144</f>
        <v>Nazarje</v>
      </c>
      <c r="B798" s="326">
        <f t="shared" si="1037"/>
        <v>83</v>
      </c>
      <c r="C798" s="302" t="str">
        <f t="shared" ref="C798:AT798" si="1038">IFERROR(IF(C$19&lt;&gt;"Yes","-",IF(C$15&gt;1,LOG10(C144),LOG10(MAX(C$32:C$243)+1-C144))),"-")</f>
        <v>-</v>
      </c>
      <c r="D798" s="302" t="str">
        <f t="shared" si="1038"/>
        <v>-</v>
      </c>
      <c r="E798" s="302" t="str">
        <f t="shared" si="1038"/>
        <v>-</v>
      </c>
      <c r="F798" s="302" t="str">
        <f t="shared" si="1038"/>
        <v>-</v>
      </c>
      <c r="G798" s="302" t="str">
        <f t="shared" si="1038"/>
        <v>-</v>
      </c>
      <c r="H798" s="302">
        <f t="shared" si="1038"/>
        <v>0.3010299956639812</v>
      </c>
      <c r="I798" s="302" t="str">
        <f t="shared" si="1038"/>
        <v>-</v>
      </c>
      <c r="J798" s="302" t="str">
        <f t="shared" si="1038"/>
        <v>-</v>
      </c>
      <c r="K798" s="302" t="str">
        <f t="shared" si="1038"/>
        <v>-</v>
      </c>
      <c r="L798" s="302" t="str">
        <f t="shared" si="1038"/>
        <v>-</v>
      </c>
      <c r="M798" s="302">
        <f t="shared" si="1038"/>
        <v>1.6384892569546374</v>
      </c>
      <c r="N798" s="302">
        <f t="shared" si="1038"/>
        <v>2.2949069106051923</v>
      </c>
      <c r="O798" s="302" t="str">
        <f t="shared" si="1038"/>
        <v>-</v>
      </c>
      <c r="P798" s="302" t="str">
        <f t="shared" si="1038"/>
        <v>-</v>
      </c>
      <c r="Q798" s="302" t="str">
        <f t="shared" si="1038"/>
        <v>-</v>
      </c>
      <c r="R798" s="302" t="str">
        <f t="shared" si="1038"/>
        <v>-</v>
      </c>
      <c r="S798" s="302" t="str">
        <f t="shared" si="1038"/>
        <v>-</v>
      </c>
      <c r="T798" s="302">
        <f t="shared" si="1038"/>
        <v>0.54791270771999889</v>
      </c>
      <c r="U798" s="302" t="str">
        <f t="shared" si="1038"/>
        <v>-</v>
      </c>
      <c r="V798" s="302">
        <f t="shared" si="1038"/>
        <v>-0.45615476220474588</v>
      </c>
      <c r="W798" s="302" t="str">
        <f t="shared" si="1038"/>
        <v>-</v>
      </c>
      <c r="X798" s="302" t="str">
        <f t="shared" si="1038"/>
        <v>-</v>
      </c>
      <c r="Y798" s="302" t="str">
        <f t="shared" si="1038"/>
        <v>-</v>
      </c>
      <c r="Z798" s="302" t="str">
        <f t="shared" si="1038"/>
        <v>-</v>
      </c>
      <c r="AA798" s="302" t="str">
        <f t="shared" si="1038"/>
        <v>-</v>
      </c>
      <c r="AB798" s="302" t="str">
        <f t="shared" si="1038"/>
        <v>-</v>
      </c>
      <c r="AC798" s="302" t="str">
        <f t="shared" si="1038"/>
        <v>-</v>
      </c>
      <c r="AD798" s="302">
        <f t="shared" si="1038"/>
        <v>0.82988038415615717</v>
      </c>
      <c r="AE798" s="302" t="str">
        <f t="shared" si="1038"/>
        <v>-</v>
      </c>
      <c r="AF798" s="302" t="str">
        <f t="shared" si="1038"/>
        <v>-</v>
      </c>
      <c r="AG798" s="302" t="str">
        <f t="shared" si="1038"/>
        <v>-</v>
      </c>
      <c r="AH798" s="302" t="str">
        <f t="shared" si="1038"/>
        <v>-</v>
      </c>
      <c r="AI798" s="302" t="str">
        <f t="shared" si="1038"/>
        <v>-</v>
      </c>
      <c r="AJ798" s="302">
        <f t="shared" si="1038"/>
        <v>2.086187483159561</v>
      </c>
      <c r="AK798" s="302" t="str">
        <f t="shared" si="1038"/>
        <v>-</v>
      </c>
      <c r="AL798" s="302" t="str">
        <f t="shared" si="1038"/>
        <v>-</v>
      </c>
      <c r="AM798" s="302" t="str">
        <f t="shared" si="1038"/>
        <v>-</v>
      </c>
      <c r="AN798" s="302" t="str">
        <f t="shared" si="1038"/>
        <v>-</v>
      </c>
      <c r="AO798" s="302">
        <f t="shared" si="1038"/>
        <v>0.42442125335254272</v>
      </c>
      <c r="AP798" s="302" t="str">
        <f t="shared" si="1038"/>
        <v>-</v>
      </c>
      <c r="AQ798" s="302" t="str">
        <f t="shared" si="1038"/>
        <v>-</v>
      </c>
      <c r="AR798" s="302" t="str">
        <f t="shared" si="1038"/>
        <v>-</v>
      </c>
      <c r="AS798" s="302">
        <f t="shared" si="1038"/>
        <v>0.582618343258402</v>
      </c>
      <c r="AT798" s="302" t="str">
        <f t="shared" si="1038"/>
        <v>-</v>
      </c>
      <c r="AU798" s="327"/>
    </row>
    <row r="799" spans="1:47" hidden="1">
      <c r="A799" s="325" t="str">
        <f t="shared" ref="A799:B799" si="1039">A145</f>
        <v>Nova Gorica</v>
      </c>
      <c r="B799" s="326">
        <f t="shared" si="1039"/>
        <v>84</v>
      </c>
      <c r="C799" s="302" t="str">
        <f t="shared" ref="C799:AT799" si="1040">IFERROR(IF(C$19&lt;&gt;"Yes","-",IF(C$15&gt;1,LOG10(C145),LOG10(MAX(C$32:C$243)+1-C145))),"-")</f>
        <v>-</v>
      </c>
      <c r="D799" s="302" t="str">
        <f t="shared" si="1040"/>
        <v>-</v>
      </c>
      <c r="E799" s="302" t="str">
        <f t="shared" si="1040"/>
        <v>-</v>
      </c>
      <c r="F799" s="302" t="str">
        <f t="shared" si="1040"/>
        <v>-</v>
      </c>
      <c r="G799" s="302" t="str">
        <f t="shared" si="1040"/>
        <v>-</v>
      </c>
      <c r="H799" s="302">
        <f t="shared" si="1040"/>
        <v>0.69897000433601886</v>
      </c>
      <c r="I799" s="302" t="str">
        <f t="shared" si="1040"/>
        <v>-</v>
      </c>
      <c r="J799" s="302" t="str">
        <f t="shared" si="1040"/>
        <v>-</v>
      </c>
      <c r="K799" s="302" t="str">
        <f t="shared" si="1040"/>
        <v>-</v>
      </c>
      <c r="L799" s="302" t="str">
        <f t="shared" si="1040"/>
        <v>-</v>
      </c>
      <c r="M799" s="302">
        <f t="shared" si="1040"/>
        <v>1.7435097647284297</v>
      </c>
      <c r="N799" s="302">
        <f t="shared" si="1040"/>
        <v>2.0546130545568877</v>
      </c>
      <c r="O799" s="302" t="str">
        <f t="shared" si="1040"/>
        <v>-</v>
      </c>
      <c r="P799" s="302" t="str">
        <f t="shared" si="1040"/>
        <v>-</v>
      </c>
      <c r="Q799" s="302" t="str">
        <f t="shared" si="1040"/>
        <v>-</v>
      </c>
      <c r="R799" s="302" t="str">
        <f t="shared" si="1040"/>
        <v>-</v>
      </c>
      <c r="S799" s="302" t="str">
        <f t="shared" si="1040"/>
        <v>-</v>
      </c>
      <c r="T799" s="302">
        <f t="shared" si="1040"/>
        <v>0.72239805434855864</v>
      </c>
      <c r="U799" s="302" t="str">
        <f t="shared" si="1040"/>
        <v>-</v>
      </c>
      <c r="V799" s="302">
        <f t="shared" si="1040"/>
        <v>0.18455152820156231</v>
      </c>
      <c r="W799" s="302" t="str">
        <f t="shared" si="1040"/>
        <v>-</v>
      </c>
      <c r="X799" s="302" t="str">
        <f t="shared" si="1040"/>
        <v>-</v>
      </c>
      <c r="Y799" s="302" t="str">
        <f t="shared" si="1040"/>
        <v>-</v>
      </c>
      <c r="Z799" s="302" t="str">
        <f t="shared" si="1040"/>
        <v>-</v>
      </c>
      <c r="AA799" s="302" t="str">
        <f t="shared" si="1040"/>
        <v>-</v>
      </c>
      <c r="AB799" s="302" t="str">
        <f t="shared" si="1040"/>
        <v>-</v>
      </c>
      <c r="AC799" s="302" t="str">
        <f t="shared" si="1040"/>
        <v>-</v>
      </c>
      <c r="AD799" s="302">
        <f t="shared" si="1040"/>
        <v>0.85497613547567275</v>
      </c>
      <c r="AE799" s="302" t="str">
        <f t="shared" si="1040"/>
        <v>-</v>
      </c>
      <c r="AF799" s="302" t="str">
        <f t="shared" si="1040"/>
        <v>-</v>
      </c>
      <c r="AG799" s="302" t="str">
        <f t="shared" si="1040"/>
        <v>-</v>
      </c>
      <c r="AH799" s="302" t="str">
        <f t="shared" si="1040"/>
        <v>-</v>
      </c>
      <c r="AI799" s="302" t="str">
        <f t="shared" si="1040"/>
        <v>-</v>
      </c>
      <c r="AJ799" s="302">
        <f t="shared" si="1040"/>
        <v>1.8832466758030464</v>
      </c>
      <c r="AK799" s="302" t="str">
        <f t="shared" si="1040"/>
        <v>-</v>
      </c>
      <c r="AL799" s="302" t="str">
        <f t="shared" si="1040"/>
        <v>-</v>
      </c>
      <c r="AM799" s="302" t="str">
        <f t="shared" si="1040"/>
        <v>-</v>
      </c>
      <c r="AN799" s="302" t="str">
        <f t="shared" si="1040"/>
        <v>-</v>
      </c>
      <c r="AO799" s="302">
        <f t="shared" si="1040"/>
        <v>0.40064315902399183</v>
      </c>
      <c r="AP799" s="302" t="str">
        <f t="shared" si="1040"/>
        <v>-</v>
      </c>
      <c r="AQ799" s="302" t="str">
        <f t="shared" si="1040"/>
        <v>-</v>
      </c>
      <c r="AR799" s="302" t="str">
        <f t="shared" si="1040"/>
        <v>-</v>
      </c>
      <c r="AS799" s="302">
        <f t="shared" si="1040"/>
        <v>0.46317421701873318</v>
      </c>
      <c r="AT799" s="302" t="str">
        <f t="shared" si="1040"/>
        <v>-</v>
      </c>
      <c r="AU799" s="327"/>
    </row>
    <row r="800" spans="1:47" hidden="1">
      <c r="A800" s="325" t="str">
        <f t="shared" ref="A800:B800" si="1041">A146</f>
        <v>Novo mesto</v>
      </c>
      <c r="B800" s="326">
        <f t="shared" si="1041"/>
        <v>85</v>
      </c>
      <c r="C800" s="302" t="str">
        <f t="shared" ref="C800:AT800" si="1042">IFERROR(IF(C$19&lt;&gt;"Yes","-",IF(C$15&gt;1,LOG10(C146),LOG10(MAX(C$32:C$243)+1-C146))),"-")</f>
        <v>-</v>
      </c>
      <c r="D800" s="302" t="str">
        <f t="shared" si="1042"/>
        <v>-</v>
      </c>
      <c r="E800" s="302" t="str">
        <f t="shared" si="1042"/>
        <v>-</v>
      </c>
      <c r="F800" s="302" t="str">
        <f t="shared" si="1042"/>
        <v>-</v>
      </c>
      <c r="G800" s="302" t="str">
        <f t="shared" si="1042"/>
        <v>-</v>
      </c>
      <c r="H800" s="302">
        <f t="shared" si="1042"/>
        <v>0.69897000433601886</v>
      </c>
      <c r="I800" s="302" t="str">
        <f t="shared" si="1042"/>
        <v>-</v>
      </c>
      <c r="J800" s="302" t="str">
        <f t="shared" si="1042"/>
        <v>-</v>
      </c>
      <c r="K800" s="302" t="str">
        <f t="shared" si="1042"/>
        <v>-</v>
      </c>
      <c r="L800" s="302" t="str">
        <f t="shared" si="1042"/>
        <v>-</v>
      </c>
      <c r="M800" s="302">
        <f t="shared" si="1042"/>
        <v>1.8481891169913987</v>
      </c>
      <c r="N800" s="302">
        <f t="shared" si="1042"/>
        <v>2.180412632838324</v>
      </c>
      <c r="O800" s="302" t="str">
        <f t="shared" si="1042"/>
        <v>-</v>
      </c>
      <c r="P800" s="302" t="str">
        <f t="shared" si="1042"/>
        <v>-</v>
      </c>
      <c r="Q800" s="302" t="str">
        <f t="shared" si="1042"/>
        <v>-</v>
      </c>
      <c r="R800" s="302" t="str">
        <f t="shared" si="1042"/>
        <v>-</v>
      </c>
      <c r="S800" s="302" t="str">
        <f t="shared" si="1042"/>
        <v>-</v>
      </c>
      <c r="T800" s="302">
        <f t="shared" si="1042"/>
        <v>0.58178614538620133</v>
      </c>
      <c r="U800" s="302" t="str">
        <f t="shared" si="1042"/>
        <v>-</v>
      </c>
      <c r="V800" s="302">
        <f t="shared" si="1042"/>
        <v>0.13394192560446344</v>
      </c>
      <c r="W800" s="302" t="str">
        <f t="shared" si="1042"/>
        <v>-</v>
      </c>
      <c r="X800" s="302" t="str">
        <f t="shared" si="1042"/>
        <v>-</v>
      </c>
      <c r="Y800" s="302" t="str">
        <f t="shared" si="1042"/>
        <v>-</v>
      </c>
      <c r="Z800" s="302" t="str">
        <f t="shared" si="1042"/>
        <v>-</v>
      </c>
      <c r="AA800" s="302" t="str">
        <f t="shared" si="1042"/>
        <v>-</v>
      </c>
      <c r="AB800" s="302" t="str">
        <f t="shared" si="1042"/>
        <v>-</v>
      </c>
      <c r="AC800" s="302" t="str">
        <f t="shared" si="1042"/>
        <v>-</v>
      </c>
      <c r="AD800" s="302">
        <f t="shared" si="1042"/>
        <v>0.84753776376900236</v>
      </c>
      <c r="AE800" s="302" t="str">
        <f t="shared" si="1042"/>
        <v>-</v>
      </c>
      <c r="AF800" s="302" t="str">
        <f t="shared" si="1042"/>
        <v>-</v>
      </c>
      <c r="AG800" s="302" t="str">
        <f t="shared" si="1042"/>
        <v>-</v>
      </c>
      <c r="AH800" s="302" t="str">
        <f t="shared" si="1042"/>
        <v>-</v>
      </c>
      <c r="AI800" s="302" t="str">
        <f t="shared" si="1042"/>
        <v>-</v>
      </c>
      <c r="AJ800" s="302">
        <f t="shared" si="1042"/>
        <v>2.2042087193351412</v>
      </c>
      <c r="AK800" s="302" t="str">
        <f t="shared" si="1042"/>
        <v>-</v>
      </c>
      <c r="AL800" s="302" t="str">
        <f t="shared" si="1042"/>
        <v>-</v>
      </c>
      <c r="AM800" s="302" t="str">
        <f t="shared" si="1042"/>
        <v>-</v>
      </c>
      <c r="AN800" s="302" t="str">
        <f t="shared" si="1042"/>
        <v>-</v>
      </c>
      <c r="AO800" s="302">
        <f t="shared" si="1042"/>
        <v>0.24265882485557949</v>
      </c>
      <c r="AP800" s="302" t="str">
        <f t="shared" si="1042"/>
        <v>-</v>
      </c>
      <c r="AQ800" s="302" t="str">
        <f t="shared" si="1042"/>
        <v>-</v>
      </c>
      <c r="AR800" s="302" t="str">
        <f t="shared" si="1042"/>
        <v>-</v>
      </c>
      <c r="AS800" s="302">
        <f t="shared" si="1042"/>
        <v>0.70618329127810697</v>
      </c>
      <c r="AT800" s="302" t="str">
        <f t="shared" si="1042"/>
        <v>-</v>
      </c>
      <c r="AU800" s="327"/>
    </row>
    <row r="801" spans="1:47" hidden="1">
      <c r="A801" s="325" t="str">
        <f t="shared" ref="A801:B801" si="1043">A147</f>
        <v>Odranci</v>
      </c>
      <c r="B801" s="326">
        <f t="shared" si="1043"/>
        <v>86</v>
      </c>
      <c r="C801" s="302" t="str">
        <f t="shared" ref="C801:AT801" si="1044">IFERROR(IF(C$19&lt;&gt;"Yes","-",IF(C$15&gt;1,LOG10(C147),LOG10(MAX(C$32:C$243)+1-C147))),"-")</f>
        <v>-</v>
      </c>
      <c r="D801" s="302" t="str">
        <f t="shared" si="1044"/>
        <v>-</v>
      </c>
      <c r="E801" s="302" t="str">
        <f t="shared" si="1044"/>
        <v>-</v>
      </c>
      <c r="F801" s="302" t="str">
        <f t="shared" si="1044"/>
        <v>-</v>
      </c>
      <c r="G801" s="302" t="str">
        <f t="shared" si="1044"/>
        <v>-</v>
      </c>
      <c r="H801" s="302">
        <f t="shared" si="1044"/>
        <v>0.3010299956639812</v>
      </c>
      <c r="I801" s="302" t="str">
        <f t="shared" si="1044"/>
        <v>-</v>
      </c>
      <c r="J801" s="302" t="str">
        <f t="shared" si="1044"/>
        <v>-</v>
      </c>
      <c r="K801" s="302" t="str">
        <f t="shared" si="1044"/>
        <v>-</v>
      </c>
      <c r="L801" s="302" t="str">
        <f t="shared" si="1044"/>
        <v>-</v>
      </c>
      <c r="M801" s="302">
        <f t="shared" si="1044"/>
        <v>1.507855871695831</v>
      </c>
      <c r="N801" s="302">
        <f t="shared" si="1044"/>
        <v>2.2329961103921536</v>
      </c>
      <c r="O801" s="302" t="str">
        <f t="shared" si="1044"/>
        <v>-</v>
      </c>
      <c r="P801" s="302" t="str">
        <f t="shared" si="1044"/>
        <v>-</v>
      </c>
      <c r="Q801" s="302" t="str">
        <f t="shared" si="1044"/>
        <v>-</v>
      </c>
      <c r="R801" s="302" t="str">
        <f t="shared" si="1044"/>
        <v>-</v>
      </c>
      <c r="S801" s="302" t="str">
        <f t="shared" si="1044"/>
        <v>-</v>
      </c>
      <c r="T801" s="302">
        <f t="shared" si="1044"/>
        <v>0.56514872926682469</v>
      </c>
      <c r="U801" s="302" t="str">
        <f t="shared" si="1044"/>
        <v>-</v>
      </c>
      <c r="V801" s="302">
        <f t="shared" si="1044"/>
        <v>-0.29809830199035336</v>
      </c>
      <c r="W801" s="302" t="str">
        <f t="shared" si="1044"/>
        <v>-</v>
      </c>
      <c r="X801" s="302" t="str">
        <f t="shared" si="1044"/>
        <v>-</v>
      </c>
      <c r="Y801" s="302" t="str">
        <f t="shared" si="1044"/>
        <v>-</v>
      </c>
      <c r="Z801" s="302" t="str">
        <f t="shared" si="1044"/>
        <v>-</v>
      </c>
      <c r="AA801" s="302" t="str">
        <f t="shared" si="1044"/>
        <v>-</v>
      </c>
      <c r="AB801" s="302" t="str">
        <f t="shared" si="1044"/>
        <v>-</v>
      </c>
      <c r="AC801" s="302" t="str">
        <f t="shared" si="1044"/>
        <v>-</v>
      </c>
      <c r="AD801" s="302">
        <f t="shared" si="1044"/>
        <v>0.97271761527032818</v>
      </c>
      <c r="AE801" s="302" t="str">
        <f t="shared" si="1044"/>
        <v>-</v>
      </c>
      <c r="AF801" s="302" t="str">
        <f t="shared" si="1044"/>
        <v>-</v>
      </c>
      <c r="AG801" s="302" t="str">
        <f t="shared" si="1044"/>
        <v>-</v>
      </c>
      <c r="AH801" s="302" t="str">
        <f t="shared" si="1044"/>
        <v>-</v>
      </c>
      <c r="AI801" s="302" t="str">
        <f t="shared" si="1044"/>
        <v>-</v>
      </c>
      <c r="AJ801" s="302">
        <f t="shared" si="1044"/>
        <v>1.9477881032466653</v>
      </c>
      <c r="AK801" s="302" t="str">
        <f t="shared" si="1044"/>
        <v>-</v>
      </c>
      <c r="AL801" s="302" t="str">
        <f t="shared" si="1044"/>
        <v>-</v>
      </c>
      <c r="AM801" s="302" t="str">
        <f t="shared" si="1044"/>
        <v>-</v>
      </c>
      <c r="AN801" s="302" t="str">
        <f t="shared" si="1044"/>
        <v>-</v>
      </c>
      <c r="AO801" s="302">
        <f t="shared" si="1044"/>
        <v>0.31951798866635717</v>
      </c>
      <c r="AP801" s="302" t="str">
        <f t="shared" si="1044"/>
        <v>-</v>
      </c>
      <c r="AQ801" s="302" t="str">
        <f t="shared" si="1044"/>
        <v>-</v>
      </c>
      <c r="AR801" s="302" t="str">
        <f t="shared" si="1044"/>
        <v>-</v>
      </c>
      <c r="AS801" s="302">
        <f t="shared" si="1044"/>
        <v>0.92269476970893571</v>
      </c>
      <c r="AT801" s="302" t="str">
        <f t="shared" si="1044"/>
        <v>-</v>
      </c>
      <c r="AU801" s="327"/>
    </row>
    <row r="802" spans="1:47" hidden="1">
      <c r="A802" s="325" t="str">
        <f t="shared" ref="A802:B802" si="1045">A148</f>
        <v>Oplotnica</v>
      </c>
      <c r="B802" s="326">
        <f t="shared" si="1045"/>
        <v>171</v>
      </c>
      <c r="C802" s="302" t="str">
        <f t="shared" ref="C802:AT802" si="1046">IFERROR(IF(C$19&lt;&gt;"Yes","-",IF(C$15&gt;1,LOG10(C148),LOG10(MAX(C$32:C$243)+1-C148))),"-")</f>
        <v>-</v>
      </c>
      <c r="D802" s="302" t="str">
        <f t="shared" si="1046"/>
        <v>-</v>
      </c>
      <c r="E802" s="302" t="str">
        <f t="shared" si="1046"/>
        <v>-</v>
      </c>
      <c r="F802" s="302" t="str">
        <f t="shared" si="1046"/>
        <v>-</v>
      </c>
      <c r="G802" s="302" t="str">
        <f t="shared" si="1046"/>
        <v>-</v>
      </c>
      <c r="H802" s="302">
        <f t="shared" si="1046"/>
        <v>0.3010299956639812</v>
      </c>
      <c r="I802" s="302" t="str">
        <f t="shared" si="1046"/>
        <v>-</v>
      </c>
      <c r="J802" s="302" t="str">
        <f t="shared" si="1046"/>
        <v>-</v>
      </c>
      <c r="K802" s="302" t="str">
        <f t="shared" si="1046"/>
        <v>-</v>
      </c>
      <c r="L802" s="302" t="str">
        <f t="shared" si="1046"/>
        <v>-</v>
      </c>
      <c r="M802" s="302">
        <f t="shared" si="1046"/>
        <v>1.2648178230095364</v>
      </c>
      <c r="N802" s="302">
        <f t="shared" si="1046"/>
        <v>1.5224442335063197</v>
      </c>
      <c r="O802" s="302" t="str">
        <f t="shared" si="1046"/>
        <v>-</v>
      </c>
      <c r="P802" s="302" t="str">
        <f t="shared" si="1046"/>
        <v>-</v>
      </c>
      <c r="Q802" s="302" t="str">
        <f t="shared" si="1046"/>
        <v>-</v>
      </c>
      <c r="R802" s="302" t="str">
        <f t="shared" si="1046"/>
        <v>-</v>
      </c>
      <c r="S802" s="302" t="str">
        <f t="shared" si="1046"/>
        <v>-</v>
      </c>
      <c r="T802" s="302">
        <f t="shared" si="1046"/>
        <v>0.50940443883953535</v>
      </c>
      <c r="U802" s="302" t="str">
        <f t="shared" si="1046"/>
        <v>-</v>
      </c>
      <c r="V802" s="302">
        <f t="shared" si="1046"/>
        <v>-0.19294475270329675</v>
      </c>
      <c r="W802" s="302" t="str">
        <f t="shared" si="1046"/>
        <v>-</v>
      </c>
      <c r="X802" s="302" t="str">
        <f t="shared" si="1046"/>
        <v>-</v>
      </c>
      <c r="Y802" s="302" t="str">
        <f t="shared" si="1046"/>
        <v>-</v>
      </c>
      <c r="Z802" s="302" t="str">
        <f t="shared" si="1046"/>
        <v>-</v>
      </c>
      <c r="AA802" s="302" t="str">
        <f t="shared" si="1046"/>
        <v>-</v>
      </c>
      <c r="AB802" s="302" t="str">
        <f t="shared" si="1046"/>
        <v>-</v>
      </c>
      <c r="AC802" s="302" t="str">
        <f t="shared" si="1046"/>
        <v>-</v>
      </c>
      <c r="AD802" s="302">
        <f t="shared" si="1046"/>
        <v>0.82037973030432843</v>
      </c>
      <c r="AE802" s="302" t="str">
        <f t="shared" si="1046"/>
        <v>-</v>
      </c>
      <c r="AF802" s="302" t="str">
        <f t="shared" si="1046"/>
        <v>-</v>
      </c>
      <c r="AG802" s="302" t="str">
        <f t="shared" si="1046"/>
        <v>-</v>
      </c>
      <c r="AH802" s="302" t="str">
        <f t="shared" si="1046"/>
        <v>-</v>
      </c>
      <c r="AI802" s="302" t="str">
        <f t="shared" si="1046"/>
        <v>-</v>
      </c>
      <c r="AJ802" s="302">
        <f t="shared" si="1046"/>
        <v>1.9127273475528093</v>
      </c>
      <c r="AK802" s="302" t="str">
        <f t="shared" si="1046"/>
        <v>-</v>
      </c>
      <c r="AL802" s="302" t="str">
        <f t="shared" si="1046"/>
        <v>-</v>
      </c>
      <c r="AM802" s="302" t="str">
        <f t="shared" si="1046"/>
        <v>-</v>
      </c>
      <c r="AN802" s="302" t="str">
        <f t="shared" si="1046"/>
        <v>-</v>
      </c>
      <c r="AO802" s="302">
        <f t="shared" si="1046"/>
        <v>0.44371696267546362</v>
      </c>
      <c r="AP802" s="302" t="str">
        <f t="shared" si="1046"/>
        <v>-</v>
      </c>
      <c r="AQ802" s="302" t="str">
        <f t="shared" si="1046"/>
        <v>-</v>
      </c>
      <c r="AR802" s="302" t="str">
        <f t="shared" si="1046"/>
        <v>-</v>
      </c>
      <c r="AS802" s="302">
        <f t="shared" si="1046"/>
        <v>0.88091698805038188</v>
      </c>
      <c r="AT802" s="302" t="str">
        <f t="shared" si="1046"/>
        <v>-</v>
      </c>
      <c r="AU802" s="327"/>
    </row>
    <row r="803" spans="1:47" hidden="1">
      <c r="A803" s="325" t="str">
        <f t="shared" ref="A803:B803" si="1047">A149</f>
        <v>Ormož</v>
      </c>
      <c r="B803" s="326">
        <f t="shared" si="1047"/>
        <v>87</v>
      </c>
      <c r="C803" s="302" t="str">
        <f t="shared" ref="C803:AT803" si="1048">IFERROR(IF(C$19&lt;&gt;"Yes","-",IF(C$15&gt;1,LOG10(C149),LOG10(MAX(C$32:C$243)+1-C149))),"-")</f>
        <v>-</v>
      </c>
      <c r="D803" s="302" t="str">
        <f t="shared" si="1048"/>
        <v>-</v>
      </c>
      <c r="E803" s="302" t="str">
        <f t="shared" si="1048"/>
        <v>-</v>
      </c>
      <c r="F803" s="302" t="str">
        <f t="shared" si="1048"/>
        <v>-</v>
      </c>
      <c r="G803" s="302" t="str">
        <f t="shared" si="1048"/>
        <v>-</v>
      </c>
      <c r="H803" s="302">
        <f t="shared" si="1048"/>
        <v>0.47712125471966244</v>
      </c>
      <c r="I803" s="302" t="str">
        <f t="shared" si="1048"/>
        <v>-</v>
      </c>
      <c r="J803" s="302" t="str">
        <f t="shared" si="1048"/>
        <v>-</v>
      </c>
      <c r="K803" s="302" t="str">
        <f t="shared" si="1048"/>
        <v>-</v>
      </c>
      <c r="L803" s="302" t="str">
        <f t="shared" si="1048"/>
        <v>-</v>
      </c>
      <c r="M803" s="302">
        <f t="shared" si="1048"/>
        <v>1.6031443726201824</v>
      </c>
      <c r="N803" s="302">
        <f t="shared" si="1048"/>
        <v>1.8500332576897689</v>
      </c>
      <c r="O803" s="302" t="str">
        <f t="shared" si="1048"/>
        <v>-</v>
      </c>
      <c r="P803" s="302" t="str">
        <f t="shared" si="1048"/>
        <v>-</v>
      </c>
      <c r="Q803" s="302" t="str">
        <f t="shared" si="1048"/>
        <v>-</v>
      </c>
      <c r="R803" s="302" t="str">
        <f t="shared" si="1048"/>
        <v>-</v>
      </c>
      <c r="S803" s="302" t="str">
        <f t="shared" si="1048"/>
        <v>-</v>
      </c>
      <c r="T803" s="302">
        <f t="shared" si="1048"/>
        <v>0.63015787389688993</v>
      </c>
      <c r="U803" s="302" t="str">
        <f t="shared" si="1048"/>
        <v>-</v>
      </c>
      <c r="V803" s="302">
        <f t="shared" si="1048"/>
        <v>0.15243370881323753</v>
      </c>
      <c r="W803" s="302" t="str">
        <f t="shared" si="1048"/>
        <v>-</v>
      </c>
      <c r="X803" s="302" t="str">
        <f t="shared" si="1048"/>
        <v>-</v>
      </c>
      <c r="Y803" s="302" t="str">
        <f t="shared" si="1048"/>
        <v>-</v>
      </c>
      <c r="Z803" s="302" t="str">
        <f t="shared" si="1048"/>
        <v>-</v>
      </c>
      <c r="AA803" s="302" t="str">
        <f t="shared" si="1048"/>
        <v>-</v>
      </c>
      <c r="AB803" s="302" t="str">
        <f t="shared" si="1048"/>
        <v>-</v>
      </c>
      <c r="AC803" s="302" t="str">
        <f t="shared" si="1048"/>
        <v>-</v>
      </c>
      <c r="AD803" s="302">
        <f t="shared" si="1048"/>
        <v>0.98739986932905954</v>
      </c>
      <c r="AE803" s="302" t="str">
        <f t="shared" si="1048"/>
        <v>-</v>
      </c>
      <c r="AF803" s="302" t="str">
        <f t="shared" si="1048"/>
        <v>-</v>
      </c>
      <c r="AG803" s="302" t="str">
        <f t="shared" si="1048"/>
        <v>-</v>
      </c>
      <c r="AH803" s="302" t="str">
        <f t="shared" si="1048"/>
        <v>-</v>
      </c>
      <c r="AI803" s="302" t="str">
        <f t="shared" si="1048"/>
        <v>-</v>
      </c>
      <c r="AJ803" s="302">
        <f t="shared" si="1048"/>
        <v>1.7893844425859382</v>
      </c>
      <c r="AK803" s="302" t="str">
        <f t="shared" si="1048"/>
        <v>-</v>
      </c>
      <c r="AL803" s="302" t="str">
        <f t="shared" si="1048"/>
        <v>-</v>
      </c>
      <c r="AM803" s="302" t="str">
        <f t="shared" si="1048"/>
        <v>-</v>
      </c>
      <c r="AN803" s="302" t="str">
        <f t="shared" si="1048"/>
        <v>-</v>
      </c>
      <c r="AO803" s="302">
        <f t="shared" si="1048"/>
        <v>0.44371696267546362</v>
      </c>
      <c r="AP803" s="302" t="str">
        <f t="shared" si="1048"/>
        <v>-</v>
      </c>
      <c r="AQ803" s="302" t="str">
        <f t="shared" si="1048"/>
        <v>-</v>
      </c>
      <c r="AR803" s="302" t="str">
        <f t="shared" si="1048"/>
        <v>-</v>
      </c>
      <c r="AS803" s="302">
        <f t="shared" si="1048"/>
        <v>-2.0698802028764812E-2</v>
      </c>
      <c r="AT803" s="302" t="str">
        <f t="shared" si="1048"/>
        <v>-</v>
      </c>
      <c r="AU803" s="327"/>
    </row>
    <row r="804" spans="1:47" hidden="1">
      <c r="A804" s="325" t="str">
        <f t="shared" ref="A804:B804" si="1049">A150</f>
        <v>Osilnica</v>
      </c>
      <c r="B804" s="326">
        <f t="shared" si="1049"/>
        <v>88</v>
      </c>
      <c r="C804" s="302" t="str">
        <f t="shared" ref="C804:AT804" si="1050">IFERROR(IF(C$19&lt;&gt;"Yes","-",IF(C$15&gt;1,LOG10(C150),LOG10(MAX(C$32:C$243)+1-C150))),"-")</f>
        <v>-</v>
      </c>
      <c r="D804" s="302" t="str">
        <f t="shared" si="1050"/>
        <v>-</v>
      </c>
      <c r="E804" s="302" t="str">
        <f t="shared" si="1050"/>
        <v>-</v>
      </c>
      <c r="F804" s="302" t="str">
        <f t="shared" si="1050"/>
        <v>-</v>
      </c>
      <c r="G804" s="302" t="str">
        <f t="shared" si="1050"/>
        <v>-</v>
      </c>
      <c r="H804" s="302">
        <f t="shared" si="1050"/>
        <v>0</v>
      </c>
      <c r="I804" s="302" t="str">
        <f t="shared" si="1050"/>
        <v>-</v>
      </c>
      <c r="J804" s="302" t="str">
        <f t="shared" si="1050"/>
        <v>-</v>
      </c>
      <c r="K804" s="302" t="str">
        <f t="shared" si="1050"/>
        <v>-</v>
      </c>
      <c r="L804" s="302" t="str">
        <f t="shared" si="1050"/>
        <v>-</v>
      </c>
      <c r="M804" s="302">
        <f t="shared" si="1050"/>
        <v>1.3117538610557542</v>
      </c>
      <c r="N804" s="302">
        <f t="shared" si="1050"/>
        <v>1.5224442335063197</v>
      </c>
      <c r="O804" s="302" t="str">
        <f t="shared" si="1050"/>
        <v>-</v>
      </c>
      <c r="P804" s="302" t="str">
        <f t="shared" si="1050"/>
        <v>-</v>
      </c>
      <c r="Q804" s="302" t="str">
        <f t="shared" si="1050"/>
        <v>-</v>
      </c>
      <c r="R804" s="302" t="str">
        <f t="shared" si="1050"/>
        <v>-</v>
      </c>
      <c r="S804" s="302" t="str">
        <f t="shared" si="1050"/>
        <v>-</v>
      </c>
      <c r="T804" s="302">
        <f t="shared" si="1050"/>
        <v>0.55979847426949236</v>
      </c>
      <c r="U804" s="302" t="str">
        <f t="shared" si="1050"/>
        <v>-</v>
      </c>
      <c r="V804" s="302">
        <f t="shared" si="1050"/>
        <v>-0.17784367722645439</v>
      </c>
      <c r="W804" s="302" t="str">
        <f t="shared" si="1050"/>
        <v>-</v>
      </c>
      <c r="X804" s="302" t="str">
        <f t="shared" si="1050"/>
        <v>-</v>
      </c>
      <c r="Y804" s="302" t="str">
        <f t="shared" si="1050"/>
        <v>-</v>
      </c>
      <c r="Z804" s="302" t="str">
        <f t="shared" si="1050"/>
        <v>-</v>
      </c>
      <c r="AA804" s="302" t="str">
        <f t="shared" si="1050"/>
        <v>-</v>
      </c>
      <c r="AB804" s="302" t="str">
        <f t="shared" si="1050"/>
        <v>-</v>
      </c>
      <c r="AC804" s="302" t="str">
        <f t="shared" si="1050"/>
        <v>-</v>
      </c>
      <c r="AD804" s="302">
        <f t="shared" si="1050"/>
        <v>1.2249266822863014</v>
      </c>
      <c r="AE804" s="302" t="str">
        <f t="shared" si="1050"/>
        <v>-</v>
      </c>
      <c r="AF804" s="302" t="str">
        <f t="shared" si="1050"/>
        <v>-</v>
      </c>
      <c r="AG804" s="302" t="str">
        <f t="shared" si="1050"/>
        <v>-</v>
      </c>
      <c r="AH804" s="302" t="str">
        <f t="shared" si="1050"/>
        <v>-</v>
      </c>
      <c r="AI804" s="302" t="str">
        <f t="shared" si="1050"/>
        <v>-</v>
      </c>
      <c r="AJ804" s="302">
        <f t="shared" si="1050"/>
        <v>1.2982133291940083</v>
      </c>
      <c r="AK804" s="302" t="str">
        <f t="shared" si="1050"/>
        <v>-</v>
      </c>
      <c r="AL804" s="302" t="str">
        <f t="shared" si="1050"/>
        <v>-</v>
      </c>
      <c r="AM804" s="302" t="str">
        <f t="shared" si="1050"/>
        <v>-</v>
      </c>
      <c r="AN804" s="302" t="str">
        <f t="shared" si="1050"/>
        <v>-</v>
      </c>
      <c r="AO804" s="302">
        <f t="shared" si="1050"/>
        <v>0.24265882485557949</v>
      </c>
      <c r="AP804" s="302" t="str">
        <f t="shared" si="1050"/>
        <v>-</v>
      </c>
      <c r="AQ804" s="302" t="str">
        <f t="shared" si="1050"/>
        <v>-</v>
      </c>
      <c r="AR804" s="302" t="str">
        <f t="shared" si="1050"/>
        <v>-</v>
      </c>
      <c r="AS804" s="302">
        <f t="shared" si="1050"/>
        <v>-0.19722062459723919</v>
      </c>
      <c r="AT804" s="302" t="str">
        <f t="shared" si="1050"/>
        <v>-</v>
      </c>
      <c r="AU804" s="327"/>
    </row>
    <row r="805" spans="1:47" hidden="1">
      <c r="A805" s="325" t="str">
        <f t="shared" ref="A805:B805" si="1051">A151</f>
        <v>Pesnica</v>
      </c>
      <c r="B805" s="326">
        <f t="shared" si="1051"/>
        <v>89</v>
      </c>
      <c r="C805" s="302" t="str">
        <f t="shared" ref="C805:AT805" si="1052">IFERROR(IF(C$19&lt;&gt;"Yes","-",IF(C$15&gt;1,LOG10(C151),LOG10(MAX(C$32:C$243)+1-C151))),"-")</f>
        <v>-</v>
      </c>
      <c r="D805" s="302" t="str">
        <f t="shared" si="1052"/>
        <v>-</v>
      </c>
      <c r="E805" s="302" t="str">
        <f t="shared" si="1052"/>
        <v>-</v>
      </c>
      <c r="F805" s="302" t="str">
        <f t="shared" si="1052"/>
        <v>-</v>
      </c>
      <c r="G805" s="302" t="str">
        <f t="shared" si="1052"/>
        <v>-</v>
      </c>
      <c r="H805" s="302">
        <f t="shared" si="1052"/>
        <v>0.3010299956639812</v>
      </c>
      <c r="I805" s="302" t="str">
        <f t="shared" si="1052"/>
        <v>-</v>
      </c>
      <c r="J805" s="302" t="str">
        <f t="shared" si="1052"/>
        <v>-</v>
      </c>
      <c r="K805" s="302" t="str">
        <f t="shared" si="1052"/>
        <v>-</v>
      </c>
      <c r="L805" s="302" t="str">
        <f t="shared" si="1052"/>
        <v>-</v>
      </c>
      <c r="M805" s="302">
        <f t="shared" si="1052"/>
        <v>1.2455126678141499</v>
      </c>
      <c r="N805" s="302">
        <f t="shared" si="1052"/>
        <v>1.7589118923979734</v>
      </c>
      <c r="O805" s="302" t="str">
        <f t="shared" si="1052"/>
        <v>-</v>
      </c>
      <c r="P805" s="302" t="str">
        <f t="shared" si="1052"/>
        <v>-</v>
      </c>
      <c r="Q805" s="302" t="str">
        <f t="shared" si="1052"/>
        <v>-</v>
      </c>
      <c r="R805" s="302" t="str">
        <f t="shared" si="1052"/>
        <v>-</v>
      </c>
      <c r="S805" s="302" t="str">
        <f t="shared" si="1052"/>
        <v>-</v>
      </c>
      <c r="T805" s="302">
        <f t="shared" si="1052"/>
        <v>0.49521300538528024</v>
      </c>
      <c r="U805" s="302" t="str">
        <f t="shared" si="1052"/>
        <v>-</v>
      </c>
      <c r="V805" s="302">
        <f t="shared" si="1052"/>
        <v>0.49378507484061646</v>
      </c>
      <c r="W805" s="302" t="str">
        <f t="shared" si="1052"/>
        <v>-</v>
      </c>
      <c r="X805" s="302" t="str">
        <f t="shared" si="1052"/>
        <v>-</v>
      </c>
      <c r="Y805" s="302" t="str">
        <f t="shared" si="1052"/>
        <v>-</v>
      </c>
      <c r="Z805" s="302" t="str">
        <f t="shared" si="1052"/>
        <v>-</v>
      </c>
      <c r="AA805" s="302" t="str">
        <f t="shared" si="1052"/>
        <v>-</v>
      </c>
      <c r="AB805" s="302" t="str">
        <f t="shared" si="1052"/>
        <v>-</v>
      </c>
      <c r="AC805" s="302" t="str">
        <f t="shared" si="1052"/>
        <v>-</v>
      </c>
      <c r="AD805" s="302">
        <f t="shared" si="1052"/>
        <v>0.96380711846986433</v>
      </c>
      <c r="AE805" s="302" t="str">
        <f t="shared" si="1052"/>
        <v>-</v>
      </c>
      <c r="AF805" s="302" t="str">
        <f t="shared" si="1052"/>
        <v>-</v>
      </c>
      <c r="AG805" s="302" t="str">
        <f t="shared" si="1052"/>
        <v>-</v>
      </c>
      <c r="AH805" s="302" t="str">
        <f t="shared" si="1052"/>
        <v>-</v>
      </c>
      <c r="AI805" s="302" t="str">
        <f t="shared" si="1052"/>
        <v>-</v>
      </c>
      <c r="AJ805" s="302">
        <f t="shared" si="1052"/>
        <v>1.8811764466868501</v>
      </c>
      <c r="AK805" s="302" t="str">
        <f t="shared" si="1052"/>
        <v>-</v>
      </c>
      <c r="AL805" s="302" t="str">
        <f t="shared" si="1052"/>
        <v>-</v>
      </c>
      <c r="AM805" s="302" t="str">
        <f t="shared" si="1052"/>
        <v>-</v>
      </c>
      <c r="AN805" s="302" t="str">
        <f t="shared" si="1052"/>
        <v>-</v>
      </c>
      <c r="AO805" s="302">
        <f t="shared" si="1052"/>
        <v>0.44371696267546362</v>
      </c>
      <c r="AP805" s="302" t="str">
        <f t="shared" si="1052"/>
        <v>-</v>
      </c>
      <c r="AQ805" s="302" t="str">
        <f t="shared" si="1052"/>
        <v>-</v>
      </c>
      <c r="AR805" s="302" t="str">
        <f t="shared" si="1052"/>
        <v>-</v>
      </c>
      <c r="AS805" s="302">
        <f t="shared" si="1052"/>
        <v>0.82166968169682908</v>
      </c>
      <c r="AT805" s="302" t="str">
        <f t="shared" si="1052"/>
        <v>-</v>
      </c>
      <c r="AU805" s="327"/>
    </row>
    <row r="806" spans="1:47" hidden="1">
      <c r="A806" s="325" t="str">
        <f t="shared" ref="A806:B806" si="1053">A152</f>
        <v>Piran/Pirano</v>
      </c>
      <c r="B806" s="326">
        <f t="shared" si="1053"/>
        <v>90</v>
      </c>
      <c r="C806" s="302" t="str">
        <f t="shared" ref="C806:AT806" si="1054">IFERROR(IF(C$19&lt;&gt;"Yes","-",IF(C$15&gt;1,LOG10(C152),LOG10(MAX(C$32:C$243)+1-C152))),"-")</f>
        <v>-</v>
      </c>
      <c r="D806" s="302" t="str">
        <f t="shared" si="1054"/>
        <v>-</v>
      </c>
      <c r="E806" s="302" t="str">
        <f t="shared" si="1054"/>
        <v>-</v>
      </c>
      <c r="F806" s="302" t="str">
        <f t="shared" si="1054"/>
        <v>-</v>
      </c>
      <c r="G806" s="302" t="str">
        <f t="shared" si="1054"/>
        <v>-</v>
      </c>
      <c r="H806" s="302">
        <f t="shared" si="1054"/>
        <v>0.6020599913279624</v>
      </c>
      <c r="I806" s="302" t="str">
        <f t="shared" si="1054"/>
        <v>-</v>
      </c>
      <c r="J806" s="302" t="str">
        <f t="shared" si="1054"/>
        <v>-</v>
      </c>
      <c r="K806" s="302" t="str">
        <f t="shared" si="1054"/>
        <v>-</v>
      </c>
      <c r="L806" s="302" t="str">
        <f t="shared" si="1054"/>
        <v>-</v>
      </c>
      <c r="M806" s="302">
        <f t="shared" si="1054"/>
        <v>1.667452952889954</v>
      </c>
      <c r="N806" s="302">
        <f t="shared" si="1054"/>
        <v>1.909020854211156</v>
      </c>
      <c r="O806" s="302" t="str">
        <f t="shared" si="1054"/>
        <v>-</v>
      </c>
      <c r="P806" s="302" t="str">
        <f t="shared" si="1054"/>
        <v>-</v>
      </c>
      <c r="Q806" s="302" t="str">
        <f t="shared" si="1054"/>
        <v>-</v>
      </c>
      <c r="R806" s="302" t="str">
        <f t="shared" si="1054"/>
        <v>-</v>
      </c>
      <c r="S806" s="302" t="str">
        <f t="shared" si="1054"/>
        <v>-</v>
      </c>
      <c r="T806" s="302">
        <f t="shared" si="1054"/>
        <v>0.6599091032856732</v>
      </c>
      <c r="U806" s="302" t="str">
        <f t="shared" si="1054"/>
        <v>-</v>
      </c>
      <c r="V806" s="302">
        <f t="shared" si="1054"/>
        <v>0.45093201662519544</v>
      </c>
      <c r="W806" s="302" t="str">
        <f t="shared" si="1054"/>
        <v>-</v>
      </c>
      <c r="X806" s="302" t="str">
        <f t="shared" si="1054"/>
        <v>-</v>
      </c>
      <c r="Y806" s="302" t="str">
        <f t="shared" si="1054"/>
        <v>-</v>
      </c>
      <c r="Z806" s="302" t="str">
        <f t="shared" si="1054"/>
        <v>-</v>
      </c>
      <c r="AA806" s="302" t="str">
        <f t="shared" si="1054"/>
        <v>-</v>
      </c>
      <c r="AB806" s="302" t="str">
        <f t="shared" si="1054"/>
        <v>-</v>
      </c>
      <c r="AC806" s="302" t="str">
        <f t="shared" si="1054"/>
        <v>-</v>
      </c>
      <c r="AD806" s="302">
        <f t="shared" si="1054"/>
        <v>1.0312469798011228</v>
      </c>
      <c r="AE806" s="302" t="str">
        <f t="shared" si="1054"/>
        <v>-</v>
      </c>
      <c r="AF806" s="302" t="str">
        <f t="shared" si="1054"/>
        <v>-</v>
      </c>
      <c r="AG806" s="302" t="str">
        <f t="shared" si="1054"/>
        <v>-</v>
      </c>
      <c r="AH806" s="302" t="str">
        <f t="shared" si="1054"/>
        <v>-</v>
      </c>
      <c r="AI806" s="302" t="str">
        <f t="shared" si="1054"/>
        <v>-</v>
      </c>
      <c r="AJ806" s="302">
        <f t="shared" si="1054"/>
        <v>1.7339546842018669</v>
      </c>
      <c r="AK806" s="302" t="str">
        <f t="shared" si="1054"/>
        <v>-</v>
      </c>
      <c r="AL806" s="302" t="str">
        <f t="shared" si="1054"/>
        <v>-</v>
      </c>
      <c r="AM806" s="302" t="str">
        <f t="shared" si="1054"/>
        <v>-</v>
      </c>
      <c r="AN806" s="302" t="str">
        <f t="shared" si="1054"/>
        <v>-</v>
      </c>
      <c r="AO806" s="302">
        <f t="shared" si="1054"/>
        <v>0.15717989721986575</v>
      </c>
      <c r="AP806" s="302" t="str">
        <f t="shared" si="1054"/>
        <v>-</v>
      </c>
      <c r="AQ806" s="302" t="str">
        <f t="shared" si="1054"/>
        <v>-</v>
      </c>
      <c r="AR806" s="302" t="str">
        <f t="shared" si="1054"/>
        <v>-</v>
      </c>
      <c r="AS806" s="302">
        <f t="shared" si="1054"/>
        <v>0.64981194151975497</v>
      </c>
      <c r="AT806" s="302" t="str">
        <f t="shared" si="1054"/>
        <v>-</v>
      </c>
      <c r="AU806" s="327"/>
    </row>
    <row r="807" spans="1:47" hidden="1">
      <c r="A807" s="325" t="str">
        <f t="shared" ref="A807:B807" si="1055">A153</f>
        <v>Pivka</v>
      </c>
      <c r="B807" s="326">
        <f t="shared" si="1055"/>
        <v>91</v>
      </c>
      <c r="C807" s="302" t="str">
        <f t="shared" ref="C807:AT807" si="1056">IFERROR(IF(C$19&lt;&gt;"Yes","-",IF(C$15&gt;1,LOG10(C153),LOG10(MAX(C$32:C$243)+1-C153))),"-")</f>
        <v>-</v>
      </c>
      <c r="D807" s="302" t="str">
        <f t="shared" si="1056"/>
        <v>-</v>
      </c>
      <c r="E807" s="302" t="str">
        <f t="shared" si="1056"/>
        <v>-</v>
      </c>
      <c r="F807" s="302" t="str">
        <f t="shared" si="1056"/>
        <v>-</v>
      </c>
      <c r="G807" s="302" t="str">
        <f t="shared" si="1056"/>
        <v>-</v>
      </c>
      <c r="H807" s="302">
        <f t="shared" si="1056"/>
        <v>0.3010299956639812</v>
      </c>
      <c r="I807" s="302" t="str">
        <f t="shared" si="1056"/>
        <v>-</v>
      </c>
      <c r="J807" s="302" t="str">
        <f t="shared" si="1056"/>
        <v>-</v>
      </c>
      <c r="K807" s="302" t="str">
        <f t="shared" si="1056"/>
        <v>-</v>
      </c>
      <c r="L807" s="302" t="str">
        <f t="shared" si="1056"/>
        <v>-</v>
      </c>
      <c r="M807" s="302">
        <f t="shared" si="1056"/>
        <v>1.5352941200427705</v>
      </c>
      <c r="N807" s="302">
        <f t="shared" si="1056"/>
        <v>1.8530895298518655</v>
      </c>
      <c r="O807" s="302" t="str">
        <f t="shared" si="1056"/>
        <v>-</v>
      </c>
      <c r="P807" s="302" t="str">
        <f t="shared" si="1056"/>
        <v>-</v>
      </c>
      <c r="Q807" s="302" t="str">
        <f t="shared" si="1056"/>
        <v>-</v>
      </c>
      <c r="R807" s="302" t="str">
        <f t="shared" si="1056"/>
        <v>-</v>
      </c>
      <c r="S807" s="302" t="str">
        <f t="shared" si="1056"/>
        <v>-</v>
      </c>
      <c r="T807" s="302">
        <f t="shared" si="1056"/>
        <v>0.78458620656809364</v>
      </c>
      <c r="U807" s="302" t="str">
        <f t="shared" si="1056"/>
        <v>-</v>
      </c>
      <c r="V807" s="302">
        <f t="shared" si="1056"/>
        <v>0.1924764095493969</v>
      </c>
      <c r="W807" s="302" t="str">
        <f t="shared" si="1056"/>
        <v>-</v>
      </c>
      <c r="X807" s="302" t="str">
        <f t="shared" si="1056"/>
        <v>-</v>
      </c>
      <c r="Y807" s="302" t="str">
        <f t="shared" si="1056"/>
        <v>-</v>
      </c>
      <c r="Z807" s="302" t="str">
        <f t="shared" si="1056"/>
        <v>-</v>
      </c>
      <c r="AA807" s="302" t="str">
        <f t="shared" si="1056"/>
        <v>-</v>
      </c>
      <c r="AB807" s="302" t="str">
        <f t="shared" si="1056"/>
        <v>-</v>
      </c>
      <c r="AC807" s="302" t="str">
        <f t="shared" si="1056"/>
        <v>-</v>
      </c>
      <c r="AD807" s="302">
        <f t="shared" si="1056"/>
        <v>0.86234792581657471</v>
      </c>
      <c r="AE807" s="302" t="str">
        <f t="shared" si="1056"/>
        <v>-</v>
      </c>
      <c r="AF807" s="302" t="str">
        <f t="shared" si="1056"/>
        <v>-</v>
      </c>
      <c r="AG807" s="302" t="str">
        <f t="shared" si="1056"/>
        <v>-</v>
      </c>
      <c r="AH807" s="302" t="str">
        <f t="shared" si="1056"/>
        <v>-</v>
      </c>
      <c r="AI807" s="302" t="str">
        <f t="shared" si="1056"/>
        <v>-</v>
      </c>
      <c r="AJ807" s="302">
        <f t="shared" si="1056"/>
        <v>2.0739757415744209</v>
      </c>
      <c r="AK807" s="302" t="str">
        <f t="shared" si="1056"/>
        <v>-</v>
      </c>
      <c r="AL807" s="302" t="str">
        <f t="shared" si="1056"/>
        <v>-</v>
      </c>
      <c r="AM807" s="302" t="str">
        <f t="shared" si="1056"/>
        <v>-</v>
      </c>
      <c r="AN807" s="302" t="str">
        <f t="shared" si="1056"/>
        <v>-</v>
      </c>
      <c r="AO807" s="302">
        <f t="shared" si="1056"/>
        <v>0.45957562752461073</v>
      </c>
      <c r="AP807" s="302" t="str">
        <f t="shared" si="1056"/>
        <v>-</v>
      </c>
      <c r="AQ807" s="302" t="str">
        <f t="shared" si="1056"/>
        <v>-</v>
      </c>
      <c r="AR807" s="302" t="str">
        <f t="shared" si="1056"/>
        <v>-</v>
      </c>
      <c r="AS807" s="302">
        <f t="shared" si="1056"/>
        <v>-0.27326394832711942</v>
      </c>
      <c r="AT807" s="302" t="str">
        <f t="shared" si="1056"/>
        <v>-</v>
      </c>
      <c r="AU807" s="327"/>
    </row>
    <row r="808" spans="1:47" hidden="1">
      <c r="A808" s="325" t="str">
        <f t="shared" ref="A808:B808" si="1057">A154</f>
        <v>Podčetrtek</v>
      </c>
      <c r="B808" s="326">
        <f t="shared" si="1057"/>
        <v>92</v>
      </c>
      <c r="C808" s="302" t="str">
        <f t="shared" ref="C808:AT808" si="1058">IFERROR(IF(C$19&lt;&gt;"Yes","-",IF(C$15&gt;1,LOG10(C154),LOG10(MAX(C$32:C$243)+1-C154))),"-")</f>
        <v>-</v>
      </c>
      <c r="D808" s="302" t="str">
        <f t="shared" si="1058"/>
        <v>-</v>
      </c>
      <c r="E808" s="302" t="str">
        <f t="shared" si="1058"/>
        <v>-</v>
      </c>
      <c r="F808" s="302" t="str">
        <f t="shared" si="1058"/>
        <v>-</v>
      </c>
      <c r="G808" s="302" t="str">
        <f t="shared" si="1058"/>
        <v>-</v>
      </c>
      <c r="H808" s="302">
        <f t="shared" si="1058"/>
        <v>0.3010299956639812</v>
      </c>
      <c r="I808" s="302" t="str">
        <f t="shared" si="1058"/>
        <v>-</v>
      </c>
      <c r="J808" s="302" t="str">
        <f t="shared" si="1058"/>
        <v>-</v>
      </c>
      <c r="K808" s="302" t="str">
        <f t="shared" si="1058"/>
        <v>-</v>
      </c>
      <c r="L808" s="302" t="str">
        <f t="shared" si="1058"/>
        <v>-</v>
      </c>
      <c r="M808" s="302">
        <f t="shared" si="1058"/>
        <v>1.5340261060561351</v>
      </c>
      <c r="N808" s="302">
        <f t="shared" si="1058"/>
        <v>1.8668778143374989</v>
      </c>
      <c r="O808" s="302" t="str">
        <f t="shared" si="1058"/>
        <v>-</v>
      </c>
      <c r="P808" s="302" t="str">
        <f t="shared" si="1058"/>
        <v>-</v>
      </c>
      <c r="Q808" s="302" t="str">
        <f t="shared" si="1058"/>
        <v>-</v>
      </c>
      <c r="R808" s="302" t="str">
        <f t="shared" si="1058"/>
        <v>-</v>
      </c>
      <c r="S808" s="302" t="str">
        <f t="shared" si="1058"/>
        <v>-</v>
      </c>
      <c r="T808" s="302">
        <f t="shared" si="1058"/>
        <v>0.48157559614591244</v>
      </c>
      <c r="U808" s="302" t="str">
        <f t="shared" si="1058"/>
        <v>-</v>
      </c>
      <c r="V808" s="302">
        <f t="shared" si="1058"/>
        <v>0.26844662961176868</v>
      </c>
      <c r="W808" s="302" t="str">
        <f t="shared" si="1058"/>
        <v>-</v>
      </c>
      <c r="X808" s="302" t="str">
        <f t="shared" si="1058"/>
        <v>-</v>
      </c>
      <c r="Y808" s="302" t="str">
        <f t="shared" si="1058"/>
        <v>-</v>
      </c>
      <c r="Z808" s="302" t="str">
        <f t="shared" si="1058"/>
        <v>-</v>
      </c>
      <c r="AA808" s="302" t="str">
        <f t="shared" si="1058"/>
        <v>-</v>
      </c>
      <c r="AB808" s="302" t="str">
        <f t="shared" si="1058"/>
        <v>-</v>
      </c>
      <c r="AC808" s="302" t="str">
        <f t="shared" si="1058"/>
        <v>-</v>
      </c>
      <c r="AD808" s="302">
        <f t="shared" si="1058"/>
        <v>0.94159134449361537</v>
      </c>
      <c r="AE808" s="302" t="str">
        <f t="shared" si="1058"/>
        <v>-</v>
      </c>
      <c r="AF808" s="302" t="str">
        <f t="shared" si="1058"/>
        <v>-</v>
      </c>
      <c r="AG808" s="302" t="str">
        <f t="shared" si="1058"/>
        <v>-</v>
      </c>
      <c r="AH808" s="302" t="str">
        <f t="shared" si="1058"/>
        <v>-</v>
      </c>
      <c r="AI808" s="302" t="str">
        <f t="shared" si="1058"/>
        <v>-</v>
      </c>
      <c r="AJ808" s="302">
        <f t="shared" si="1058"/>
        <v>1.9991311818946</v>
      </c>
      <c r="AK808" s="302" t="str">
        <f t="shared" si="1058"/>
        <v>-</v>
      </c>
      <c r="AL808" s="302" t="str">
        <f t="shared" si="1058"/>
        <v>-</v>
      </c>
      <c r="AM808" s="302" t="str">
        <f t="shared" si="1058"/>
        <v>-</v>
      </c>
      <c r="AN808" s="302" t="str">
        <f t="shared" si="1058"/>
        <v>-</v>
      </c>
      <c r="AO808" s="302">
        <f t="shared" si="1058"/>
        <v>0.42442125335254272</v>
      </c>
      <c r="AP808" s="302" t="str">
        <f t="shared" si="1058"/>
        <v>-</v>
      </c>
      <c r="AQ808" s="302" t="str">
        <f t="shared" si="1058"/>
        <v>-</v>
      </c>
      <c r="AR808" s="302" t="str">
        <f t="shared" si="1058"/>
        <v>-</v>
      </c>
      <c r="AS808" s="302">
        <f t="shared" si="1058"/>
        <v>0.2039409181373418</v>
      </c>
      <c r="AT808" s="302" t="str">
        <f t="shared" si="1058"/>
        <v>-</v>
      </c>
      <c r="AU808" s="327"/>
    </row>
    <row r="809" spans="1:47" hidden="1">
      <c r="A809" s="325" t="str">
        <f t="shared" ref="A809:B809" si="1059">A155</f>
        <v>Podlehnik</v>
      </c>
      <c r="B809" s="326">
        <f t="shared" si="1059"/>
        <v>172</v>
      </c>
      <c r="C809" s="302" t="str">
        <f t="shared" ref="C809:AT809" si="1060">IFERROR(IF(C$19&lt;&gt;"Yes","-",IF(C$15&gt;1,LOG10(C155),LOG10(MAX(C$32:C$243)+1-C155))),"-")</f>
        <v>-</v>
      </c>
      <c r="D809" s="302" t="str">
        <f t="shared" si="1060"/>
        <v>-</v>
      </c>
      <c r="E809" s="302" t="str">
        <f t="shared" si="1060"/>
        <v>-</v>
      </c>
      <c r="F809" s="302" t="str">
        <f t="shared" si="1060"/>
        <v>-</v>
      </c>
      <c r="G809" s="302" t="str">
        <f t="shared" si="1060"/>
        <v>-</v>
      </c>
      <c r="H809" s="302">
        <f t="shared" si="1060"/>
        <v>0.3010299956639812</v>
      </c>
      <c r="I809" s="302" t="str">
        <f t="shared" si="1060"/>
        <v>-</v>
      </c>
      <c r="J809" s="302" t="str">
        <f t="shared" si="1060"/>
        <v>-</v>
      </c>
      <c r="K809" s="302" t="str">
        <f t="shared" si="1060"/>
        <v>-</v>
      </c>
      <c r="L809" s="302" t="str">
        <f t="shared" si="1060"/>
        <v>-</v>
      </c>
      <c r="M809" s="302">
        <f t="shared" si="1060"/>
        <v>1.209515014542631</v>
      </c>
      <c r="N809" s="302">
        <f t="shared" si="1060"/>
        <v>1.7275412570285564</v>
      </c>
      <c r="O809" s="302" t="str">
        <f t="shared" si="1060"/>
        <v>-</v>
      </c>
      <c r="P809" s="302" t="str">
        <f t="shared" si="1060"/>
        <v>-</v>
      </c>
      <c r="Q809" s="302" t="str">
        <f t="shared" si="1060"/>
        <v>-</v>
      </c>
      <c r="R809" s="302" t="str">
        <f t="shared" si="1060"/>
        <v>-</v>
      </c>
      <c r="S809" s="302" t="str">
        <f t="shared" si="1060"/>
        <v>-</v>
      </c>
      <c r="T809" s="302">
        <f t="shared" si="1060"/>
        <v>0.50416335202959572</v>
      </c>
      <c r="U809" s="302" t="str">
        <f t="shared" si="1060"/>
        <v>-</v>
      </c>
      <c r="V809" s="302">
        <f t="shared" si="1060"/>
        <v>0.73098519872227352</v>
      </c>
      <c r="W809" s="302" t="str">
        <f t="shared" si="1060"/>
        <v>-</v>
      </c>
      <c r="X809" s="302" t="str">
        <f t="shared" si="1060"/>
        <v>-</v>
      </c>
      <c r="Y809" s="302" t="str">
        <f t="shared" si="1060"/>
        <v>-</v>
      </c>
      <c r="Z809" s="302" t="str">
        <f t="shared" si="1060"/>
        <v>-</v>
      </c>
      <c r="AA809" s="302" t="str">
        <f t="shared" si="1060"/>
        <v>-</v>
      </c>
      <c r="AB809" s="302" t="str">
        <f t="shared" si="1060"/>
        <v>-</v>
      </c>
      <c r="AC809" s="302" t="str">
        <f t="shared" si="1060"/>
        <v>-</v>
      </c>
      <c r="AD809" s="302">
        <f t="shared" si="1060"/>
        <v>0.98323373395548352</v>
      </c>
      <c r="AE809" s="302" t="str">
        <f t="shared" si="1060"/>
        <v>-</v>
      </c>
      <c r="AF809" s="302" t="str">
        <f t="shared" si="1060"/>
        <v>-</v>
      </c>
      <c r="AG809" s="302" t="str">
        <f t="shared" si="1060"/>
        <v>-</v>
      </c>
      <c r="AH809" s="302" t="str">
        <f t="shared" si="1060"/>
        <v>-</v>
      </c>
      <c r="AI809" s="302" t="str">
        <f t="shared" si="1060"/>
        <v>-</v>
      </c>
      <c r="AJ809" s="302">
        <f t="shared" si="1060"/>
        <v>1.7448138133767475</v>
      </c>
      <c r="AK809" s="302" t="str">
        <f t="shared" si="1060"/>
        <v>-</v>
      </c>
      <c r="AL809" s="302" t="str">
        <f t="shared" si="1060"/>
        <v>-</v>
      </c>
      <c r="AM809" s="302" t="str">
        <f t="shared" si="1060"/>
        <v>-</v>
      </c>
      <c r="AN809" s="302" t="str">
        <f t="shared" si="1060"/>
        <v>-</v>
      </c>
      <c r="AO809" s="302">
        <f t="shared" si="1060"/>
        <v>0.44371696267546362</v>
      </c>
      <c r="AP809" s="302" t="str">
        <f t="shared" si="1060"/>
        <v>-</v>
      </c>
      <c r="AQ809" s="302" t="str">
        <f t="shared" si="1060"/>
        <v>-</v>
      </c>
      <c r="AR809" s="302" t="str">
        <f t="shared" si="1060"/>
        <v>-</v>
      </c>
      <c r="AS809" s="302">
        <f t="shared" si="1060"/>
        <v>0.4737739485038292</v>
      </c>
      <c r="AT809" s="302" t="str">
        <f t="shared" si="1060"/>
        <v>-</v>
      </c>
      <c r="AU809" s="327"/>
    </row>
    <row r="810" spans="1:47" hidden="1">
      <c r="A810" s="325" t="str">
        <f t="shared" ref="A810:B810" si="1061">A156</f>
        <v>Podvelka</v>
      </c>
      <c r="B810" s="326">
        <f t="shared" si="1061"/>
        <v>93</v>
      </c>
      <c r="C810" s="302" t="str">
        <f t="shared" ref="C810:AT810" si="1062">IFERROR(IF(C$19&lt;&gt;"Yes","-",IF(C$15&gt;1,LOG10(C156),LOG10(MAX(C$32:C$243)+1-C156))),"-")</f>
        <v>-</v>
      </c>
      <c r="D810" s="302" t="str">
        <f t="shared" si="1062"/>
        <v>-</v>
      </c>
      <c r="E810" s="302" t="str">
        <f t="shared" si="1062"/>
        <v>-</v>
      </c>
      <c r="F810" s="302" t="str">
        <f t="shared" si="1062"/>
        <v>-</v>
      </c>
      <c r="G810" s="302" t="str">
        <f t="shared" si="1062"/>
        <v>-</v>
      </c>
      <c r="H810" s="302">
        <f t="shared" si="1062"/>
        <v>0.3010299956639812</v>
      </c>
      <c r="I810" s="302" t="str">
        <f t="shared" si="1062"/>
        <v>-</v>
      </c>
      <c r="J810" s="302" t="str">
        <f t="shared" si="1062"/>
        <v>-</v>
      </c>
      <c r="K810" s="302" t="str">
        <f t="shared" si="1062"/>
        <v>-</v>
      </c>
      <c r="L810" s="302" t="str">
        <f t="shared" si="1062"/>
        <v>-</v>
      </c>
      <c r="M810" s="302">
        <f t="shared" si="1062"/>
        <v>1.2355284469075489</v>
      </c>
      <c r="N810" s="302">
        <f t="shared" si="1062"/>
        <v>1.5865873046717549</v>
      </c>
      <c r="O810" s="302" t="str">
        <f t="shared" si="1062"/>
        <v>-</v>
      </c>
      <c r="P810" s="302" t="str">
        <f t="shared" si="1062"/>
        <v>-</v>
      </c>
      <c r="Q810" s="302" t="str">
        <f t="shared" si="1062"/>
        <v>-</v>
      </c>
      <c r="R810" s="302" t="str">
        <f t="shared" si="1062"/>
        <v>-</v>
      </c>
      <c r="S810" s="302" t="str">
        <f t="shared" si="1062"/>
        <v>-</v>
      </c>
      <c r="T810" s="302">
        <f t="shared" si="1062"/>
        <v>0.57855351682687628</v>
      </c>
      <c r="U810" s="302" t="str">
        <f t="shared" si="1062"/>
        <v>-</v>
      </c>
      <c r="V810" s="302">
        <f t="shared" si="1062"/>
        <v>-0.11728998294246126</v>
      </c>
      <c r="W810" s="302" t="str">
        <f t="shared" si="1062"/>
        <v>-</v>
      </c>
      <c r="X810" s="302" t="str">
        <f t="shared" si="1062"/>
        <v>-</v>
      </c>
      <c r="Y810" s="302" t="str">
        <f t="shared" si="1062"/>
        <v>-</v>
      </c>
      <c r="Z810" s="302" t="str">
        <f t="shared" si="1062"/>
        <v>-</v>
      </c>
      <c r="AA810" s="302" t="str">
        <f t="shared" si="1062"/>
        <v>-</v>
      </c>
      <c r="AB810" s="302" t="str">
        <f t="shared" si="1062"/>
        <v>-</v>
      </c>
      <c r="AC810" s="302" t="str">
        <f t="shared" si="1062"/>
        <v>-</v>
      </c>
      <c r="AD810" s="302">
        <f t="shared" si="1062"/>
        <v>1.0429541531028605</v>
      </c>
      <c r="AE810" s="302" t="str">
        <f t="shared" si="1062"/>
        <v>-</v>
      </c>
      <c r="AF810" s="302" t="str">
        <f t="shared" si="1062"/>
        <v>-</v>
      </c>
      <c r="AG810" s="302" t="str">
        <f t="shared" si="1062"/>
        <v>-</v>
      </c>
      <c r="AH810" s="302" t="str">
        <f t="shared" si="1062"/>
        <v>-</v>
      </c>
      <c r="AI810" s="302" t="str">
        <f t="shared" si="1062"/>
        <v>-</v>
      </c>
      <c r="AJ810" s="302">
        <f t="shared" si="1062"/>
        <v>1.8853726730967117</v>
      </c>
      <c r="AK810" s="302" t="str">
        <f t="shared" si="1062"/>
        <v>-</v>
      </c>
      <c r="AL810" s="302" t="str">
        <f t="shared" si="1062"/>
        <v>-</v>
      </c>
      <c r="AM810" s="302" t="str">
        <f t="shared" si="1062"/>
        <v>-</v>
      </c>
      <c r="AN810" s="302" t="str">
        <f t="shared" si="1062"/>
        <v>-</v>
      </c>
      <c r="AO810" s="302">
        <f t="shared" si="1062"/>
        <v>0.37637931486742965</v>
      </c>
      <c r="AP810" s="302" t="str">
        <f t="shared" si="1062"/>
        <v>-</v>
      </c>
      <c r="AQ810" s="302" t="str">
        <f t="shared" si="1062"/>
        <v>-</v>
      </c>
      <c r="AR810" s="302" t="str">
        <f t="shared" si="1062"/>
        <v>-</v>
      </c>
      <c r="AS810" s="302">
        <f t="shared" si="1062"/>
        <v>0.5136677687285417</v>
      </c>
      <c r="AT810" s="302" t="str">
        <f t="shared" si="1062"/>
        <v>-</v>
      </c>
      <c r="AU810" s="327"/>
    </row>
    <row r="811" spans="1:47" hidden="1">
      <c r="A811" s="325" t="str">
        <f t="shared" ref="A811:B811" si="1063">A157</f>
        <v>Poljčane</v>
      </c>
      <c r="B811" s="326">
        <f t="shared" si="1063"/>
        <v>200</v>
      </c>
      <c r="C811" s="302" t="str">
        <f t="shared" ref="C811:AT811" si="1064">IFERROR(IF(C$19&lt;&gt;"Yes","-",IF(C$15&gt;1,LOG10(C157),LOG10(MAX(C$32:C$243)+1-C157))),"-")</f>
        <v>-</v>
      </c>
      <c r="D811" s="302" t="str">
        <f t="shared" si="1064"/>
        <v>-</v>
      </c>
      <c r="E811" s="302" t="str">
        <f t="shared" si="1064"/>
        <v>-</v>
      </c>
      <c r="F811" s="302" t="str">
        <f t="shared" si="1064"/>
        <v>-</v>
      </c>
      <c r="G811" s="302" t="str">
        <f t="shared" si="1064"/>
        <v>-</v>
      </c>
      <c r="H811" s="302">
        <f t="shared" si="1064"/>
        <v>0.3010299956639812</v>
      </c>
      <c r="I811" s="302" t="str">
        <f t="shared" si="1064"/>
        <v>-</v>
      </c>
      <c r="J811" s="302" t="str">
        <f t="shared" si="1064"/>
        <v>-</v>
      </c>
      <c r="K811" s="302" t="str">
        <f t="shared" si="1064"/>
        <v>-</v>
      </c>
      <c r="L811" s="302" t="str">
        <f t="shared" si="1064"/>
        <v>-</v>
      </c>
      <c r="M811" s="302">
        <f t="shared" si="1064"/>
        <v>1.4313637641589874</v>
      </c>
      <c r="N811" s="302">
        <f t="shared" si="1064"/>
        <v>1.8494194137968993</v>
      </c>
      <c r="O811" s="302" t="str">
        <f t="shared" si="1064"/>
        <v>-</v>
      </c>
      <c r="P811" s="302" t="str">
        <f t="shared" si="1064"/>
        <v>-</v>
      </c>
      <c r="Q811" s="302" t="str">
        <f t="shared" si="1064"/>
        <v>-</v>
      </c>
      <c r="R811" s="302" t="str">
        <f t="shared" si="1064"/>
        <v>-</v>
      </c>
      <c r="S811" s="302" t="str">
        <f t="shared" si="1064"/>
        <v>-</v>
      </c>
      <c r="T811" s="302">
        <f t="shared" si="1064"/>
        <v>0.50940443883953535</v>
      </c>
      <c r="U811" s="302" t="str">
        <f t="shared" si="1064"/>
        <v>-</v>
      </c>
      <c r="V811" s="302">
        <f t="shared" si="1064"/>
        <v>9.4746594806973783E-2</v>
      </c>
      <c r="W811" s="302" t="str">
        <f t="shared" si="1064"/>
        <v>-</v>
      </c>
      <c r="X811" s="302" t="str">
        <f t="shared" si="1064"/>
        <v>-</v>
      </c>
      <c r="Y811" s="302" t="str">
        <f t="shared" si="1064"/>
        <v>-</v>
      </c>
      <c r="Z811" s="302" t="str">
        <f t="shared" si="1064"/>
        <v>-</v>
      </c>
      <c r="AA811" s="302" t="str">
        <f t="shared" si="1064"/>
        <v>-</v>
      </c>
      <c r="AB811" s="302" t="str">
        <f t="shared" si="1064"/>
        <v>-</v>
      </c>
      <c r="AC811" s="302" t="str">
        <f t="shared" si="1064"/>
        <v>-</v>
      </c>
      <c r="AD811" s="302">
        <f t="shared" si="1064"/>
        <v>0.98229797177555378</v>
      </c>
      <c r="AE811" s="302" t="str">
        <f t="shared" si="1064"/>
        <v>-</v>
      </c>
      <c r="AF811" s="302" t="str">
        <f t="shared" si="1064"/>
        <v>-</v>
      </c>
      <c r="AG811" s="302" t="str">
        <f t="shared" si="1064"/>
        <v>-</v>
      </c>
      <c r="AH811" s="302" t="str">
        <f t="shared" si="1064"/>
        <v>-</v>
      </c>
      <c r="AI811" s="302" t="str">
        <f t="shared" si="1064"/>
        <v>-</v>
      </c>
      <c r="AJ811" s="302">
        <f t="shared" si="1064"/>
        <v>1.9611766440166301</v>
      </c>
      <c r="AK811" s="302" t="str">
        <f t="shared" si="1064"/>
        <v>-</v>
      </c>
      <c r="AL811" s="302" t="str">
        <f t="shared" si="1064"/>
        <v>-</v>
      </c>
      <c r="AM811" s="302" t="str">
        <f t="shared" si="1064"/>
        <v>-</v>
      </c>
      <c r="AN811" s="302" t="str">
        <f t="shared" si="1064"/>
        <v>-</v>
      </c>
      <c r="AO811" s="302">
        <f t="shared" si="1064"/>
        <v>0.44371696267546362</v>
      </c>
      <c r="AP811" s="302" t="str">
        <f t="shared" si="1064"/>
        <v>-</v>
      </c>
      <c r="AQ811" s="302" t="str">
        <f t="shared" si="1064"/>
        <v>-</v>
      </c>
      <c r="AR811" s="302" t="str">
        <f t="shared" si="1064"/>
        <v>-</v>
      </c>
      <c r="AS811" s="302">
        <f t="shared" si="1064"/>
        <v>0.94051648493256723</v>
      </c>
      <c r="AT811" s="302" t="str">
        <f t="shared" si="1064"/>
        <v>-</v>
      </c>
      <c r="AU811" s="327"/>
    </row>
    <row r="812" spans="1:47" hidden="1">
      <c r="A812" s="325" t="str">
        <f t="shared" ref="A812:B812" si="1065">A158</f>
        <v>Polzela</v>
      </c>
      <c r="B812" s="326">
        <f t="shared" si="1065"/>
        <v>173</v>
      </c>
      <c r="C812" s="302" t="str">
        <f t="shared" ref="C812:AT812" si="1066">IFERROR(IF(C$19&lt;&gt;"Yes","-",IF(C$15&gt;1,LOG10(C158),LOG10(MAX(C$32:C$243)+1-C158))),"-")</f>
        <v>-</v>
      </c>
      <c r="D812" s="302" t="str">
        <f t="shared" si="1066"/>
        <v>-</v>
      </c>
      <c r="E812" s="302" t="str">
        <f t="shared" si="1066"/>
        <v>-</v>
      </c>
      <c r="F812" s="302" t="str">
        <f t="shared" si="1066"/>
        <v>-</v>
      </c>
      <c r="G812" s="302" t="str">
        <f t="shared" si="1066"/>
        <v>-</v>
      </c>
      <c r="H812" s="302">
        <f t="shared" si="1066"/>
        <v>0.3010299956639812</v>
      </c>
      <c r="I812" s="302" t="str">
        <f t="shared" si="1066"/>
        <v>-</v>
      </c>
      <c r="J812" s="302" t="str">
        <f t="shared" si="1066"/>
        <v>-</v>
      </c>
      <c r="K812" s="302" t="str">
        <f t="shared" si="1066"/>
        <v>-</v>
      </c>
      <c r="L812" s="302" t="str">
        <f t="shared" si="1066"/>
        <v>-</v>
      </c>
      <c r="M812" s="302">
        <f t="shared" si="1066"/>
        <v>1.2455126678141499</v>
      </c>
      <c r="N812" s="302">
        <f t="shared" si="1066"/>
        <v>1.6493348587121419</v>
      </c>
      <c r="O812" s="302" t="str">
        <f t="shared" si="1066"/>
        <v>-</v>
      </c>
      <c r="P812" s="302" t="str">
        <f t="shared" si="1066"/>
        <v>-</v>
      </c>
      <c r="Q812" s="302" t="str">
        <f t="shared" si="1066"/>
        <v>-</v>
      </c>
      <c r="R812" s="302" t="str">
        <f t="shared" si="1066"/>
        <v>-</v>
      </c>
      <c r="S812" s="302" t="str">
        <f t="shared" si="1066"/>
        <v>-</v>
      </c>
      <c r="T812" s="302">
        <f t="shared" si="1066"/>
        <v>0.4232027795237025</v>
      </c>
      <c r="U812" s="302" t="str">
        <f t="shared" si="1066"/>
        <v>-</v>
      </c>
      <c r="V812" s="302">
        <f t="shared" si="1066"/>
        <v>-0.15432660432123296</v>
      </c>
      <c r="W812" s="302" t="str">
        <f t="shared" si="1066"/>
        <v>-</v>
      </c>
      <c r="X812" s="302" t="str">
        <f t="shared" si="1066"/>
        <v>-</v>
      </c>
      <c r="Y812" s="302" t="str">
        <f t="shared" si="1066"/>
        <v>-</v>
      </c>
      <c r="Z812" s="302" t="str">
        <f t="shared" si="1066"/>
        <v>-</v>
      </c>
      <c r="AA812" s="302" t="str">
        <f t="shared" si="1066"/>
        <v>-</v>
      </c>
      <c r="AB812" s="302" t="str">
        <f t="shared" si="1066"/>
        <v>-</v>
      </c>
      <c r="AC812" s="302" t="str">
        <f t="shared" si="1066"/>
        <v>-</v>
      </c>
      <c r="AD812" s="302">
        <f t="shared" si="1066"/>
        <v>0.91239927105006957</v>
      </c>
      <c r="AE812" s="302" t="str">
        <f t="shared" si="1066"/>
        <v>-</v>
      </c>
      <c r="AF812" s="302" t="str">
        <f t="shared" si="1066"/>
        <v>-</v>
      </c>
      <c r="AG812" s="302" t="str">
        <f t="shared" si="1066"/>
        <v>-</v>
      </c>
      <c r="AH812" s="302" t="str">
        <f t="shared" si="1066"/>
        <v>-</v>
      </c>
      <c r="AI812" s="302" t="str">
        <f t="shared" si="1066"/>
        <v>-</v>
      </c>
      <c r="AJ812" s="302">
        <f t="shared" si="1066"/>
        <v>2.0826708648998244</v>
      </c>
      <c r="AK812" s="302" t="str">
        <f t="shared" si="1066"/>
        <v>-</v>
      </c>
      <c r="AL812" s="302" t="str">
        <f t="shared" si="1066"/>
        <v>-</v>
      </c>
      <c r="AM812" s="302" t="str">
        <f t="shared" si="1066"/>
        <v>-</v>
      </c>
      <c r="AN812" s="302" t="str">
        <f t="shared" si="1066"/>
        <v>-</v>
      </c>
      <c r="AO812" s="302">
        <f t="shared" si="1066"/>
        <v>0.42442125335254272</v>
      </c>
      <c r="AP812" s="302" t="str">
        <f t="shared" si="1066"/>
        <v>-</v>
      </c>
      <c r="AQ812" s="302" t="str">
        <f t="shared" si="1066"/>
        <v>-</v>
      </c>
      <c r="AR812" s="302" t="str">
        <f t="shared" si="1066"/>
        <v>-</v>
      </c>
      <c r="AS812" s="302">
        <f t="shared" si="1066"/>
        <v>0.49369925476541726</v>
      </c>
      <c r="AT812" s="302" t="str">
        <f t="shared" si="1066"/>
        <v>-</v>
      </c>
      <c r="AU812" s="327"/>
    </row>
    <row r="813" spans="1:47" hidden="1">
      <c r="A813" s="325" t="str">
        <f t="shared" ref="A813:B813" si="1067">A159</f>
        <v>Postojna</v>
      </c>
      <c r="B813" s="326">
        <f t="shared" si="1067"/>
        <v>94</v>
      </c>
      <c r="C813" s="302" t="str">
        <f t="shared" ref="C813:AT813" si="1068">IFERROR(IF(C$19&lt;&gt;"Yes","-",IF(C$15&gt;1,LOG10(C159),LOG10(MAX(C$32:C$243)+1-C159))),"-")</f>
        <v>-</v>
      </c>
      <c r="D813" s="302" t="str">
        <f t="shared" si="1068"/>
        <v>-</v>
      </c>
      <c r="E813" s="302" t="str">
        <f t="shared" si="1068"/>
        <v>-</v>
      </c>
      <c r="F813" s="302" t="str">
        <f t="shared" si="1068"/>
        <v>-</v>
      </c>
      <c r="G813" s="302" t="str">
        <f t="shared" si="1068"/>
        <v>-</v>
      </c>
      <c r="H813" s="302">
        <f t="shared" si="1068"/>
        <v>0.47712125471966244</v>
      </c>
      <c r="I813" s="302" t="str">
        <f t="shared" si="1068"/>
        <v>-</v>
      </c>
      <c r="J813" s="302" t="str">
        <f t="shared" si="1068"/>
        <v>-</v>
      </c>
      <c r="K813" s="302" t="str">
        <f t="shared" si="1068"/>
        <v>-</v>
      </c>
      <c r="L813" s="302" t="str">
        <f t="shared" si="1068"/>
        <v>-</v>
      </c>
      <c r="M813" s="302">
        <f t="shared" si="1068"/>
        <v>1.6473829701146199</v>
      </c>
      <c r="N813" s="302">
        <f t="shared" si="1068"/>
        <v>1.8948696567452525</v>
      </c>
      <c r="O813" s="302" t="str">
        <f t="shared" si="1068"/>
        <v>-</v>
      </c>
      <c r="P813" s="302" t="str">
        <f t="shared" si="1068"/>
        <v>-</v>
      </c>
      <c r="Q813" s="302" t="str">
        <f t="shared" si="1068"/>
        <v>-</v>
      </c>
      <c r="R813" s="302" t="str">
        <f t="shared" si="1068"/>
        <v>-</v>
      </c>
      <c r="S813" s="302" t="str">
        <f t="shared" si="1068"/>
        <v>-</v>
      </c>
      <c r="T813" s="302">
        <f t="shared" si="1068"/>
        <v>0.78458620656809364</v>
      </c>
      <c r="U813" s="302" t="str">
        <f t="shared" si="1068"/>
        <v>-</v>
      </c>
      <c r="V813" s="302">
        <f t="shared" si="1068"/>
        <v>2.6818835273835478E-2</v>
      </c>
      <c r="W813" s="302" t="str">
        <f t="shared" si="1068"/>
        <v>-</v>
      </c>
      <c r="X813" s="302" t="str">
        <f t="shared" si="1068"/>
        <v>-</v>
      </c>
      <c r="Y813" s="302" t="str">
        <f t="shared" si="1068"/>
        <v>-</v>
      </c>
      <c r="Z813" s="302" t="str">
        <f t="shared" si="1068"/>
        <v>-</v>
      </c>
      <c r="AA813" s="302" t="str">
        <f t="shared" si="1068"/>
        <v>-</v>
      </c>
      <c r="AB813" s="302" t="str">
        <f t="shared" si="1068"/>
        <v>-</v>
      </c>
      <c r="AC813" s="302" t="str">
        <f t="shared" si="1068"/>
        <v>-</v>
      </c>
      <c r="AD813" s="302">
        <f t="shared" si="1068"/>
        <v>0.91449576231317442</v>
      </c>
      <c r="AE813" s="302" t="str">
        <f t="shared" si="1068"/>
        <v>-</v>
      </c>
      <c r="AF813" s="302" t="str">
        <f t="shared" si="1068"/>
        <v>-</v>
      </c>
      <c r="AG813" s="302" t="str">
        <f t="shared" si="1068"/>
        <v>-</v>
      </c>
      <c r="AH813" s="302" t="str">
        <f t="shared" si="1068"/>
        <v>-</v>
      </c>
      <c r="AI813" s="302" t="str">
        <f t="shared" si="1068"/>
        <v>-</v>
      </c>
      <c r="AJ813" s="302">
        <f t="shared" si="1068"/>
        <v>1.9767630998267038</v>
      </c>
      <c r="AK813" s="302" t="str">
        <f t="shared" si="1068"/>
        <v>-</v>
      </c>
      <c r="AL813" s="302" t="str">
        <f t="shared" si="1068"/>
        <v>-</v>
      </c>
      <c r="AM813" s="302" t="str">
        <f t="shared" si="1068"/>
        <v>-</v>
      </c>
      <c r="AN813" s="302" t="str">
        <f t="shared" si="1068"/>
        <v>-</v>
      </c>
      <c r="AO813" s="302">
        <f t="shared" si="1068"/>
        <v>0.45957562752461073</v>
      </c>
      <c r="AP813" s="302" t="str">
        <f t="shared" si="1068"/>
        <v>-</v>
      </c>
      <c r="AQ813" s="302" t="str">
        <f t="shared" si="1068"/>
        <v>-</v>
      </c>
      <c r="AR813" s="302" t="str">
        <f t="shared" si="1068"/>
        <v>-</v>
      </c>
      <c r="AS813" s="302">
        <f t="shared" si="1068"/>
        <v>0.37636431872810955</v>
      </c>
      <c r="AT813" s="302" t="str">
        <f t="shared" si="1068"/>
        <v>-</v>
      </c>
      <c r="AU813" s="327"/>
    </row>
    <row r="814" spans="1:47" hidden="1">
      <c r="A814" s="325" t="str">
        <f t="shared" ref="A814:B814" si="1069">A160</f>
        <v>Prebold</v>
      </c>
      <c r="B814" s="326">
        <f t="shared" si="1069"/>
        <v>174</v>
      </c>
      <c r="C814" s="302" t="str">
        <f t="shared" ref="C814:AT814" si="1070">IFERROR(IF(C$19&lt;&gt;"Yes","-",IF(C$15&gt;1,LOG10(C160),LOG10(MAX(C$32:C$243)+1-C160))),"-")</f>
        <v>-</v>
      </c>
      <c r="D814" s="302" t="str">
        <f t="shared" si="1070"/>
        <v>-</v>
      </c>
      <c r="E814" s="302" t="str">
        <f t="shared" si="1070"/>
        <v>-</v>
      </c>
      <c r="F814" s="302" t="str">
        <f t="shared" si="1070"/>
        <v>-</v>
      </c>
      <c r="G814" s="302" t="str">
        <f t="shared" si="1070"/>
        <v>-</v>
      </c>
      <c r="H814" s="302">
        <f t="shared" si="1070"/>
        <v>0.3010299956639812</v>
      </c>
      <c r="I814" s="302" t="str">
        <f t="shared" si="1070"/>
        <v>-</v>
      </c>
      <c r="J814" s="302" t="str">
        <f t="shared" si="1070"/>
        <v>-</v>
      </c>
      <c r="K814" s="302" t="str">
        <f t="shared" si="1070"/>
        <v>-</v>
      </c>
      <c r="L814" s="302" t="str">
        <f t="shared" si="1070"/>
        <v>-</v>
      </c>
      <c r="M814" s="302">
        <f t="shared" si="1070"/>
        <v>1.3783979009481377</v>
      </c>
      <c r="N814" s="302">
        <f t="shared" si="1070"/>
        <v>2.0374264979406238</v>
      </c>
      <c r="O814" s="302" t="str">
        <f t="shared" si="1070"/>
        <v>-</v>
      </c>
      <c r="P814" s="302" t="str">
        <f t="shared" si="1070"/>
        <v>-</v>
      </c>
      <c r="Q814" s="302" t="str">
        <f t="shared" si="1070"/>
        <v>-</v>
      </c>
      <c r="R814" s="302" t="str">
        <f t="shared" si="1070"/>
        <v>-</v>
      </c>
      <c r="S814" s="302" t="str">
        <f t="shared" si="1070"/>
        <v>-</v>
      </c>
      <c r="T814" s="302">
        <f t="shared" si="1070"/>
        <v>0.4232027795237025</v>
      </c>
      <c r="U814" s="302" t="str">
        <f t="shared" si="1070"/>
        <v>-</v>
      </c>
      <c r="V814" s="302">
        <f t="shared" si="1070"/>
        <v>-0.10577413070328227</v>
      </c>
      <c r="W814" s="302" t="str">
        <f t="shared" si="1070"/>
        <v>-</v>
      </c>
      <c r="X814" s="302" t="str">
        <f t="shared" si="1070"/>
        <v>-</v>
      </c>
      <c r="Y814" s="302" t="str">
        <f t="shared" si="1070"/>
        <v>-</v>
      </c>
      <c r="Z814" s="302" t="str">
        <f t="shared" si="1070"/>
        <v>-</v>
      </c>
      <c r="AA814" s="302" t="str">
        <f t="shared" si="1070"/>
        <v>-</v>
      </c>
      <c r="AB814" s="302" t="str">
        <f t="shared" si="1070"/>
        <v>-</v>
      </c>
      <c r="AC814" s="302" t="str">
        <f t="shared" si="1070"/>
        <v>-</v>
      </c>
      <c r="AD814" s="302">
        <f t="shared" si="1070"/>
        <v>0.90582226013188372</v>
      </c>
      <c r="AE814" s="302" t="str">
        <f t="shared" si="1070"/>
        <v>-</v>
      </c>
      <c r="AF814" s="302" t="str">
        <f t="shared" si="1070"/>
        <v>-</v>
      </c>
      <c r="AG814" s="302" t="str">
        <f t="shared" si="1070"/>
        <v>-</v>
      </c>
      <c r="AH814" s="302" t="str">
        <f t="shared" si="1070"/>
        <v>-</v>
      </c>
      <c r="AI814" s="302" t="str">
        <f t="shared" si="1070"/>
        <v>-</v>
      </c>
      <c r="AJ814" s="302">
        <f t="shared" si="1070"/>
        <v>2.0537281300073427</v>
      </c>
      <c r="AK814" s="302" t="str">
        <f t="shared" si="1070"/>
        <v>-</v>
      </c>
      <c r="AL814" s="302" t="str">
        <f t="shared" si="1070"/>
        <v>-</v>
      </c>
      <c r="AM814" s="302" t="str">
        <f t="shared" si="1070"/>
        <v>-</v>
      </c>
      <c r="AN814" s="302" t="str">
        <f t="shared" si="1070"/>
        <v>-</v>
      </c>
      <c r="AO814" s="302">
        <f t="shared" si="1070"/>
        <v>0.42442125335254272</v>
      </c>
      <c r="AP814" s="302" t="str">
        <f t="shared" si="1070"/>
        <v>-</v>
      </c>
      <c r="AQ814" s="302" t="str">
        <f t="shared" si="1070"/>
        <v>-</v>
      </c>
      <c r="AR814" s="302" t="str">
        <f t="shared" si="1070"/>
        <v>-</v>
      </c>
      <c r="AS814" s="302">
        <f t="shared" si="1070"/>
        <v>0.6764967427755767</v>
      </c>
      <c r="AT814" s="302" t="str">
        <f t="shared" si="1070"/>
        <v>-</v>
      </c>
      <c r="AU814" s="327"/>
    </row>
    <row r="815" spans="1:47" hidden="1">
      <c r="A815" s="325" t="str">
        <f t="shared" ref="A815:B815" si="1071">A161</f>
        <v>Preddvor</v>
      </c>
      <c r="B815" s="326">
        <f t="shared" si="1071"/>
        <v>95</v>
      </c>
      <c r="C815" s="302" t="str">
        <f t="shared" ref="C815:AT815" si="1072">IFERROR(IF(C$19&lt;&gt;"Yes","-",IF(C$15&gt;1,LOG10(C161),LOG10(MAX(C$32:C$243)+1-C161))),"-")</f>
        <v>-</v>
      </c>
      <c r="D815" s="302" t="str">
        <f t="shared" si="1072"/>
        <v>-</v>
      </c>
      <c r="E815" s="302" t="str">
        <f t="shared" si="1072"/>
        <v>-</v>
      </c>
      <c r="F815" s="302" t="str">
        <f t="shared" si="1072"/>
        <v>-</v>
      </c>
      <c r="G815" s="302" t="str">
        <f t="shared" si="1072"/>
        <v>-</v>
      </c>
      <c r="H815" s="302">
        <f t="shared" si="1072"/>
        <v>0.3010299956639812</v>
      </c>
      <c r="I815" s="302" t="str">
        <f t="shared" si="1072"/>
        <v>-</v>
      </c>
      <c r="J815" s="302" t="str">
        <f t="shared" si="1072"/>
        <v>-</v>
      </c>
      <c r="K815" s="302" t="str">
        <f t="shared" si="1072"/>
        <v>-</v>
      </c>
      <c r="L815" s="302" t="str">
        <f t="shared" si="1072"/>
        <v>-</v>
      </c>
      <c r="M815" s="302">
        <f t="shared" si="1072"/>
        <v>1.2648178230095364</v>
      </c>
      <c r="N815" s="302">
        <f t="shared" si="1072"/>
        <v>1.6222140229662954</v>
      </c>
      <c r="O815" s="302" t="str">
        <f t="shared" si="1072"/>
        <v>-</v>
      </c>
      <c r="P815" s="302" t="str">
        <f t="shared" si="1072"/>
        <v>-</v>
      </c>
      <c r="Q815" s="302" t="str">
        <f t="shared" si="1072"/>
        <v>-</v>
      </c>
      <c r="R815" s="302" t="str">
        <f t="shared" si="1072"/>
        <v>-</v>
      </c>
      <c r="S815" s="302" t="str">
        <f t="shared" si="1072"/>
        <v>-</v>
      </c>
      <c r="T815" s="302">
        <f t="shared" si="1072"/>
        <v>0.62622172227286044</v>
      </c>
      <c r="U815" s="302" t="str">
        <f t="shared" si="1072"/>
        <v>-</v>
      </c>
      <c r="V815" s="302">
        <f t="shared" si="1072"/>
        <v>-0.44183690291749289</v>
      </c>
      <c r="W815" s="302" t="str">
        <f t="shared" si="1072"/>
        <v>-</v>
      </c>
      <c r="X815" s="302" t="str">
        <f t="shared" si="1072"/>
        <v>-</v>
      </c>
      <c r="Y815" s="302" t="str">
        <f t="shared" si="1072"/>
        <v>-</v>
      </c>
      <c r="Z815" s="302" t="str">
        <f t="shared" si="1072"/>
        <v>-</v>
      </c>
      <c r="AA815" s="302" t="str">
        <f t="shared" si="1072"/>
        <v>-</v>
      </c>
      <c r="AB815" s="302" t="str">
        <f t="shared" si="1072"/>
        <v>-</v>
      </c>
      <c r="AC815" s="302" t="str">
        <f t="shared" si="1072"/>
        <v>-</v>
      </c>
      <c r="AD815" s="302">
        <f t="shared" si="1072"/>
        <v>0.77842213421085904</v>
      </c>
      <c r="AE815" s="302" t="str">
        <f t="shared" si="1072"/>
        <v>-</v>
      </c>
      <c r="AF815" s="302" t="str">
        <f t="shared" si="1072"/>
        <v>-</v>
      </c>
      <c r="AG815" s="302" t="str">
        <f t="shared" si="1072"/>
        <v>-</v>
      </c>
      <c r="AH815" s="302" t="str">
        <f t="shared" si="1072"/>
        <v>-</v>
      </c>
      <c r="AI815" s="302" t="str">
        <f t="shared" si="1072"/>
        <v>-</v>
      </c>
      <c r="AJ815" s="302">
        <f t="shared" si="1072"/>
        <v>2.3044610181914735</v>
      </c>
      <c r="AK815" s="302" t="str">
        <f t="shared" si="1072"/>
        <v>-</v>
      </c>
      <c r="AL815" s="302" t="str">
        <f t="shared" si="1072"/>
        <v>-</v>
      </c>
      <c r="AM815" s="302" t="str">
        <f t="shared" si="1072"/>
        <v>-</v>
      </c>
      <c r="AN815" s="302" t="str">
        <f t="shared" si="1072"/>
        <v>-</v>
      </c>
      <c r="AO815" s="302">
        <f t="shared" si="1072"/>
        <v>0.32721324226603643</v>
      </c>
      <c r="AP815" s="302" t="str">
        <f t="shared" si="1072"/>
        <v>-</v>
      </c>
      <c r="AQ815" s="302" t="str">
        <f t="shared" si="1072"/>
        <v>-</v>
      </c>
      <c r="AR815" s="302" t="str">
        <f t="shared" si="1072"/>
        <v>-</v>
      </c>
      <c r="AS815" s="302">
        <f t="shared" si="1072"/>
        <v>0.65947098025719153</v>
      </c>
      <c r="AT815" s="302" t="str">
        <f t="shared" si="1072"/>
        <v>-</v>
      </c>
      <c r="AU815" s="327"/>
    </row>
    <row r="816" spans="1:47" hidden="1">
      <c r="A816" s="325" t="str">
        <f t="shared" ref="A816:B816" si="1073">A162</f>
        <v>Prevalje</v>
      </c>
      <c r="B816" s="326">
        <f t="shared" si="1073"/>
        <v>175</v>
      </c>
      <c r="C816" s="302" t="str">
        <f t="shared" ref="C816:AT816" si="1074">IFERROR(IF(C$19&lt;&gt;"Yes","-",IF(C$15&gt;1,LOG10(C162),LOG10(MAX(C$32:C$243)+1-C162))),"-")</f>
        <v>-</v>
      </c>
      <c r="D816" s="302" t="str">
        <f t="shared" si="1074"/>
        <v>-</v>
      </c>
      <c r="E816" s="302" t="str">
        <f t="shared" si="1074"/>
        <v>-</v>
      </c>
      <c r="F816" s="302" t="str">
        <f t="shared" si="1074"/>
        <v>-</v>
      </c>
      <c r="G816" s="302" t="str">
        <f t="shared" si="1074"/>
        <v>-</v>
      </c>
      <c r="H816" s="302">
        <f t="shared" si="1074"/>
        <v>0.3010299956639812</v>
      </c>
      <c r="I816" s="302" t="str">
        <f t="shared" si="1074"/>
        <v>-</v>
      </c>
      <c r="J816" s="302" t="str">
        <f t="shared" si="1074"/>
        <v>-</v>
      </c>
      <c r="K816" s="302" t="str">
        <f t="shared" si="1074"/>
        <v>-</v>
      </c>
      <c r="L816" s="302" t="str">
        <f t="shared" si="1074"/>
        <v>-</v>
      </c>
      <c r="M816" s="302">
        <f t="shared" si="1074"/>
        <v>1.414973347970818</v>
      </c>
      <c r="N816" s="302">
        <f t="shared" si="1074"/>
        <v>1.7888751157754168</v>
      </c>
      <c r="O816" s="302" t="str">
        <f t="shared" si="1074"/>
        <v>-</v>
      </c>
      <c r="P816" s="302" t="str">
        <f t="shared" si="1074"/>
        <v>-</v>
      </c>
      <c r="Q816" s="302" t="str">
        <f t="shared" si="1074"/>
        <v>-</v>
      </c>
      <c r="R816" s="302" t="str">
        <f t="shared" si="1074"/>
        <v>-</v>
      </c>
      <c r="S816" s="302" t="str">
        <f t="shared" si="1074"/>
        <v>-</v>
      </c>
      <c r="T816" s="302">
        <f t="shared" si="1074"/>
        <v>0.91850883251046389</v>
      </c>
      <c r="U816" s="302" t="str">
        <f t="shared" si="1074"/>
        <v>-</v>
      </c>
      <c r="V816" s="302">
        <f t="shared" si="1074"/>
        <v>-9.3384835492827611E-2</v>
      </c>
      <c r="W816" s="302" t="str">
        <f t="shared" si="1074"/>
        <v>-</v>
      </c>
      <c r="X816" s="302" t="str">
        <f t="shared" si="1074"/>
        <v>-</v>
      </c>
      <c r="Y816" s="302" t="str">
        <f t="shared" si="1074"/>
        <v>-</v>
      </c>
      <c r="Z816" s="302" t="str">
        <f t="shared" si="1074"/>
        <v>-</v>
      </c>
      <c r="AA816" s="302" t="str">
        <f t="shared" si="1074"/>
        <v>-</v>
      </c>
      <c r="AB816" s="302" t="str">
        <f t="shared" si="1074"/>
        <v>-</v>
      </c>
      <c r="AC816" s="302" t="str">
        <f t="shared" si="1074"/>
        <v>-</v>
      </c>
      <c r="AD816" s="302">
        <f t="shared" si="1074"/>
        <v>0.9139377399562485</v>
      </c>
      <c r="AE816" s="302" t="str">
        <f t="shared" si="1074"/>
        <v>-</v>
      </c>
      <c r="AF816" s="302" t="str">
        <f t="shared" si="1074"/>
        <v>-</v>
      </c>
      <c r="AG816" s="302" t="str">
        <f t="shared" si="1074"/>
        <v>-</v>
      </c>
      <c r="AH816" s="302" t="str">
        <f t="shared" si="1074"/>
        <v>-</v>
      </c>
      <c r="AI816" s="302" t="str">
        <f t="shared" si="1074"/>
        <v>-</v>
      </c>
      <c r="AJ816" s="302">
        <f t="shared" si="1074"/>
        <v>1.9181044824686753</v>
      </c>
      <c r="AK816" s="302" t="str">
        <f t="shared" si="1074"/>
        <v>-</v>
      </c>
      <c r="AL816" s="302" t="str">
        <f t="shared" si="1074"/>
        <v>-</v>
      </c>
      <c r="AM816" s="302" t="str">
        <f t="shared" si="1074"/>
        <v>-</v>
      </c>
      <c r="AN816" s="302" t="str">
        <f t="shared" si="1074"/>
        <v>-</v>
      </c>
      <c r="AO816" s="302">
        <f t="shared" si="1074"/>
        <v>0.37637931486742965</v>
      </c>
      <c r="AP816" s="302" t="str">
        <f t="shared" si="1074"/>
        <v>-</v>
      </c>
      <c r="AQ816" s="302" t="str">
        <f t="shared" si="1074"/>
        <v>-</v>
      </c>
      <c r="AR816" s="302" t="str">
        <f t="shared" si="1074"/>
        <v>-</v>
      </c>
      <c r="AS816" s="302">
        <f t="shared" si="1074"/>
        <v>-0.25880184543106666</v>
      </c>
      <c r="AT816" s="302" t="str">
        <f t="shared" si="1074"/>
        <v>-</v>
      </c>
      <c r="AU816" s="327"/>
    </row>
    <row r="817" spans="1:47" hidden="1">
      <c r="A817" s="325" t="str">
        <f t="shared" ref="A817:B817" si="1075">A163</f>
        <v>Ptuj</v>
      </c>
      <c r="B817" s="326">
        <f t="shared" si="1075"/>
        <v>96</v>
      </c>
      <c r="C817" s="302" t="str">
        <f t="shared" ref="C817:AT817" si="1076">IFERROR(IF(C$19&lt;&gt;"Yes","-",IF(C$15&gt;1,LOG10(C163),LOG10(MAX(C$32:C$243)+1-C163))),"-")</f>
        <v>-</v>
      </c>
      <c r="D817" s="302" t="str">
        <f t="shared" si="1076"/>
        <v>-</v>
      </c>
      <c r="E817" s="302" t="str">
        <f t="shared" si="1076"/>
        <v>-</v>
      </c>
      <c r="F817" s="302" t="str">
        <f t="shared" si="1076"/>
        <v>-</v>
      </c>
      <c r="G817" s="302" t="str">
        <f t="shared" si="1076"/>
        <v>-</v>
      </c>
      <c r="H817" s="302">
        <f t="shared" si="1076"/>
        <v>0.6020599913279624</v>
      </c>
      <c r="I817" s="302" t="str">
        <f t="shared" si="1076"/>
        <v>-</v>
      </c>
      <c r="J817" s="302" t="str">
        <f t="shared" si="1076"/>
        <v>-</v>
      </c>
      <c r="K817" s="302" t="str">
        <f t="shared" si="1076"/>
        <v>-</v>
      </c>
      <c r="L817" s="302" t="str">
        <f t="shared" si="1076"/>
        <v>-</v>
      </c>
      <c r="M817" s="302">
        <f t="shared" si="1076"/>
        <v>1.7058637122839193</v>
      </c>
      <c r="N817" s="302">
        <f t="shared" si="1076"/>
        <v>2.1467480136306398</v>
      </c>
      <c r="O817" s="302" t="str">
        <f t="shared" si="1076"/>
        <v>-</v>
      </c>
      <c r="P817" s="302" t="str">
        <f t="shared" si="1076"/>
        <v>-</v>
      </c>
      <c r="Q817" s="302" t="str">
        <f t="shared" si="1076"/>
        <v>-</v>
      </c>
      <c r="R817" s="302" t="str">
        <f t="shared" si="1076"/>
        <v>-</v>
      </c>
      <c r="S817" s="302" t="str">
        <f t="shared" si="1076"/>
        <v>-</v>
      </c>
      <c r="T817" s="302">
        <f t="shared" si="1076"/>
        <v>0.50416335202959572</v>
      </c>
      <c r="U817" s="302" t="str">
        <f t="shared" si="1076"/>
        <v>-</v>
      </c>
      <c r="V817" s="302">
        <f t="shared" si="1076"/>
        <v>-5.1813799519952568E-2</v>
      </c>
      <c r="W817" s="302" t="str">
        <f t="shared" si="1076"/>
        <v>-</v>
      </c>
      <c r="X817" s="302" t="str">
        <f t="shared" si="1076"/>
        <v>-</v>
      </c>
      <c r="Y817" s="302" t="str">
        <f t="shared" si="1076"/>
        <v>-</v>
      </c>
      <c r="Z817" s="302" t="str">
        <f t="shared" si="1076"/>
        <v>-</v>
      </c>
      <c r="AA817" s="302" t="str">
        <f t="shared" si="1076"/>
        <v>-</v>
      </c>
      <c r="AB817" s="302" t="str">
        <f t="shared" si="1076"/>
        <v>-</v>
      </c>
      <c r="AC817" s="302" t="str">
        <f t="shared" si="1076"/>
        <v>-</v>
      </c>
      <c r="AD817" s="302">
        <f t="shared" si="1076"/>
        <v>0.96949990502680561</v>
      </c>
      <c r="AE817" s="302" t="str">
        <f t="shared" si="1076"/>
        <v>-</v>
      </c>
      <c r="AF817" s="302" t="str">
        <f t="shared" si="1076"/>
        <v>-</v>
      </c>
      <c r="AG817" s="302" t="str">
        <f t="shared" si="1076"/>
        <v>-</v>
      </c>
      <c r="AH817" s="302" t="str">
        <f t="shared" si="1076"/>
        <v>-</v>
      </c>
      <c r="AI817" s="302" t="str">
        <f t="shared" si="1076"/>
        <v>-</v>
      </c>
      <c r="AJ817" s="302">
        <f t="shared" si="1076"/>
        <v>1.9733720673877904</v>
      </c>
      <c r="AK817" s="302" t="str">
        <f t="shared" si="1076"/>
        <v>-</v>
      </c>
      <c r="AL817" s="302" t="str">
        <f t="shared" si="1076"/>
        <v>-</v>
      </c>
      <c r="AM817" s="302" t="str">
        <f t="shared" si="1076"/>
        <v>-</v>
      </c>
      <c r="AN817" s="302" t="str">
        <f t="shared" si="1076"/>
        <v>-</v>
      </c>
      <c r="AO817" s="302">
        <f t="shared" si="1076"/>
        <v>0.44371696267546362</v>
      </c>
      <c r="AP817" s="302" t="str">
        <f t="shared" si="1076"/>
        <v>-</v>
      </c>
      <c r="AQ817" s="302" t="str">
        <f t="shared" si="1076"/>
        <v>-</v>
      </c>
      <c r="AR817" s="302" t="str">
        <f t="shared" si="1076"/>
        <v>-</v>
      </c>
      <c r="AS817" s="302">
        <f t="shared" si="1076"/>
        <v>0.94925452967168722</v>
      </c>
      <c r="AT817" s="302" t="str">
        <f t="shared" si="1076"/>
        <v>-</v>
      </c>
      <c r="AU817" s="327"/>
    </row>
    <row r="818" spans="1:47" hidden="1">
      <c r="A818" s="325" t="str">
        <f t="shared" ref="A818:B818" si="1077">A164</f>
        <v>Puconci</v>
      </c>
      <c r="B818" s="326">
        <f t="shared" si="1077"/>
        <v>97</v>
      </c>
      <c r="C818" s="302" t="str">
        <f t="shared" ref="C818:AT818" si="1078">IFERROR(IF(C$19&lt;&gt;"Yes","-",IF(C$15&gt;1,LOG10(C164),LOG10(MAX(C$32:C$243)+1-C164))),"-")</f>
        <v>-</v>
      </c>
      <c r="D818" s="302" t="str">
        <f t="shared" si="1078"/>
        <v>-</v>
      </c>
      <c r="E818" s="302" t="str">
        <f t="shared" si="1078"/>
        <v>-</v>
      </c>
      <c r="F818" s="302" t="str">
        <f t="shared" si="1078"/>
        <v>-</v>
      </c>
      <c r="G818" s="302" t="str">
        <f t="shared" si="1078"/>
        <v>-</v>
      </c>
      <c r="H818" s="302">
        <f t="shared" si="1078"/>
        <v>0.3010299956639812</v>
      </c>
      <c r="I818" s="302" t="str">
        <f t="shared" si="1078"/>
        <v>-</v>
      </c>
      <c r="J818" s="302" t="str">
        <f t="shared" si="1078"/>
        <v>-</v>
      </c>
      <c r="K818" s="302" t="str">
        <f t="shared" si="1078"/>
        <v>-</v>
      </c>
      <c r="L818" s="302" t="str">
        <f t="shared" si="1078"/>
        <v>-</v>
      </c>
      <c r="M818" s="302">
        <f t="shared" si="1078"/>
        <v>1.3384564936046048</v>
      </c>
      <c r="N818" s="302">
        <f t="shared" si="1078"/>
        <v>1.6989700043360187</v>
      </c>
      <c r="O818" s="302" t="str">
        <f t="shared" si="1078"/>
        <v>-</v>
      </c>
      <c r="P818" s="302" t="str">
        <f t="shared" si="1078"/>
        <v>-</v>
      </c>
      <c r="Q818" s="302" t="str">
        <f t="shared" si="1078"/>
        <v>-</v>
      </c>
      <c r="R818" s="302" t="str">
        <f t="shared" si="1078"/>
        <v>-</v>
      </c>
      <c r="S818" s="302" t="str">
        <f t="shared" si="1078"/>
        <v>-</v>
      </c>
      <c r="T818" s="302">
        <f t="shared" si="1078"/>
        <v>0.61392933084322721</v>
      </c>
      <c r="U818" s="302" t="str">
        <f t="shared" si="1078"/>
        <v>-</v>
      </c>
      <c r="V818" s="302">
        <f t="shared" si="1078"/>
        <v>0.10966364438123322</v>
      </c>
      <c r="W818" s="302" t="str">
        <f t="shared" si="1078"/>
        <v>-</v>
      </c>
      <c r="X818" s="302" t="str">
        <f t="shared" si="1078"/>
        <v>-</v>
      </c>
      <c r="Y818" s="302" t="str">
        <f t="shared" si="1078"/>
        <v>-</v>
      </c>
      <c r="Z818" s="302" t="str">
        <f t="shared" si="1078"/>
        <v>-</v>
      </c>
      <c r="AA818" s="302" t="str">
        <f t="shared" si="1078"/>
        <v>-</v>
      </c>
      <c r="AB818" s="302" t="str">
        <f t="shared" si="1078"/>
        <v>-</v>
      </c>
      <c r="AC818" s="302" t="str">
        <f t="shared" si="1078"/>
        <v>-</v>
      </c>
      <c r="AD818" s="302">
        <f t="shared" si="1078"/>
        <v>1.1248875213421317</v>
      </c>
      <c r="AE818" s="302" t="str">
        <f t="shared" si="1078"/>
        <v>-</v>
      </c>
      <c r="AF818" s="302" t="str">
        <f t="shared" si="1078"/>
        <v>-</v>
      </c>
      <c r="AG818" s="302" t="str">
        <f t="shared" si="1078"/>
        <v>-</v>
      </c>
      <c r="AH818" s="302" t="str">
        <f t="shared" si="1078"/>
        <v>-</v>
      </c>
      <c r="AI818" s="302" t="str">
        <f t="shared" si="1078"/>
        <v>-</v>
      </c>
      <c r="AJ818" s="302">
        <f t="shared" si="1078"/>
        <v>2.0061855891668339</v>
      </c>
      <c r="AK818" s="302" t="str">
        <f t="shared" si="1078"/>
        <v>-</v>
      </c>
      <c r="AL818" s="302" t="str">
        <f t="shared" si="1078"/>
        <v>-</v>
      </c>
      <c r="AM818" s="302" t="str">
        <f t="shared" si="1078"/>
        <v>-</v>
      </c>
      <c r="AN818" s="302" t="str">
        <f t="shared" si="1078"/>
        <v>-</v>
      </c>
      <c r="AO818" s="302">
        <f t="shared" si="1078"/>
        <v>0.31951798866635717</v>
      </c>
      <c r="AP818" s="302" t="str">
        <f t="shared" si="1078"/>
        <v>-</v>
      </c>
      <c r="AQ818" s="302" t="str">
        <f t="shared" si="1078"/>
        <v>-</v>
      </c>
      <c r="AR818" s="302" t="str">
        <f t="shared" si="1078"/>
        <v>-</v>
      </c>
      <c r="AS818" s="302">
        <f t="shared" si="1078"/>
        <v>0.92363336006109042</v>
      </c>
      <c r="AT818" s="302" t="str">
        <f t="shared" si="1078"/>
        <v>-</v>
      </c>
      <c r="AU818" s="327"/>
    </row>
    <row r="819" spans="1:47" hidden="1">
      <c r="A819" s="325" t="str">
        <f t="shared" ref="A819:B819" si="1079">A165</f>
        <v>Rače - Fram</v>
      </c>
      <c r="B819" s="326">
        <f t="shared" si="1079"/>
        <v>98</v>
      </c>
      <c r="C819" s="302" t="str">
        <f t="shared" ref="C819:AT819" si="1080">IFERROR(IF(C$19&lt;&gt;"Yes","-",IF(C$15&gt;1,LOG10(C165),LOG10(MAX(C$32:C$243)+1-C165))),"-")</f>
        <v>-</v>
      </c>
      <c r="D819" s="302" t="str">
        <f t="shared" si="1080"/>
        <v>-</v>
      </c>
      <c r="E819" s="302" t="str">
        <f t="shared" si="1080"/>
        <v>-</v>
      </c>
      <c r="F819" s="302" t="str">
        <f t="shared" si="1080"/>
        <v>-</v>
      </c>
      <c r="G819" s="302" t="str">
        <f t="shared" si="1080"/>
        <v>-</v>
      </c>
      <c r="H819" s="302">
        <f t="shared" si="1080"/>
        <v>0.3010299956639812</v>
      </c>
      <c r="I819" s="302" t="str">
        <f t="shared" si="1080"/>
        <v>-</v>
      </c>
      <c r="J819" s="302" t="str">
        <f t="shared" si="1080"/>
        <v>-</v>
      </c>
      <c r="K819" s="302" t="str">
        <f t="shared" si="1080"/>
        <v>-</v>
      </c>
      <c r="L819" s="302" t="str">
        <f t="shared" si="1080"/>
        <v>-</v>
      </c>
      <c r="M819" s="302">
        <f t="shared" si="1080"/>
        <v>1.2600713879850747</v>
      </c>
      <c r="N819" s="302">
        <f t="shared" si="1080"/>
        <v>1.6954816764901974</v>
      </c>
      <c r="O819" s="302" t="str">
        <f t="shared" si="1080"/>
        <v>-</v>
      </c>
      <c r="P819" s="302" t="str">
        <f t="shared" si="1080"/>
        <v>-</v>
      </c>
      <c r="Q819" s="302" t="str">
        <f t="shared" si="1080"/>
        <v>-</v>
      </c>
      <c r="R819" s="302" t="str">
        <f t="shared" si="1080"/>
        <v>-</v>
      </c>
      <c r="S819" s="302" t="str">
        <f t="shared" si="1080"/>
        <v>-</v>
      </c>
      <c r="T819" s="302">
        <f t="shared" si="1080"/>
        <v>0.49521300538528024</v>
      </c>
      <c r="U819" s="302" t="str">
        <f t="shared" si="1080"/>
        <v>-</v>
      </c>
      <c r="V819" s="302">
        <f t="shared" si="1080"/>
        <v>-8.5478499313254765E-3</v>
      </c>
      <c r="W819" s="302" t="str">
        <f t="shared" si="1080"/>
        <v>-</v>
      </c>
      <c r="X819" s="302" t="str">
        <f t="shared" si="1080"/>
        <v>-</v>
      </c>
      <c r="Y819" s="302" t="str">
        <f t="shared" si="1080"/>
        <v>-</v>
      </c>
      <c r="Z819" s="302" t="str">
        <f t="shared" si="1080"/>
        <v>-</v>
      </c>
      <c r="AA819" s="302" t="str">
        <f t="shared" si="1080"/>
        <v>-</v>
      </c>
      <c r="AB819" s="302" t="str">
        <f t="shared" si="1080"/>
        <v>-</v>
      </c>
      <c r="AC819" s="302" t="str">
        <f t="shared" si="1080"/>
        <v>-</v>
      </c>
      <c r="AD819" s="302">
        <f t="shared" si="1080"/>
        <v>0.92819685947949249</v>
      </c>
      <c r="AE819" s="302" t="str">
        <f t="shared" si="1080"/>
        <v>-</v>
      </c>
      <c r="AF819" s="302" t="str">
        <f t="shared" si="1080"/>
        <v>-</v>
      </c>
      <c r="AG819" s="302" t="str">
        <f t="shared" si="1080"/>
        <v>-</v>
      </c>
      <c r="AH819" s="302" t="str">
        <f t="shared" si="1080"/>
        <v>-</v>
      </c>
      <c r="AI819" s="302" t="str">
        <f t="shared" si="1080"/>
        <v>-</v>
      </c>
      <c r="AJ819" s="302">
        <f t="shared" si="1080"/>
        <v>1.9495117693401345</v>
      </c>
      <c r="AK819" s="302" t="str">
        <f t="shared" si="1080"/>
        <v>-</v>
      </c>
      <c r="AL819" s="302" t="str">
        <f t="shared" si="1080"/>
        <v>-</v>
      </c>
      <c r="AM819" s="302" t="str">
        <f t="shared" si="1080"/>
        <v>-</v>
      </c>
      <c r="AN819" s="302" t="str">
        <f t="shared" si="1080"/>
        <v>-</v>
      </c>
      <c r="AO819" s="302">
        <f t="shared" si="1080"/>
        <v>0.44371696267546362</v>
      </c>
      <c r="AP819" s="302" t="str">
        <f t="shared" si="1080"/>
        <v>-</v>
      </c>
      <c r="AQ819" s="302" t="str">
        <f t="shared" si="1080"/>
        <v>-</v>
      </c>
      <c r="AR819" s="302" t="str">
        <f t="shared" si="1080"/>
        <v>-</v>
      </c>
      <c r="AS819" s="302">
        <f t="shared" si="1080"/>
        <v>0.8655787096288442</v>
      </c>
      <c r="AT819" s="302" t="str">
        <f t="shared" si="1080"/>
        <v>-</v>
      </c>
      <c r="AU819" s="327"/>
    </row>
    <row r="820" spans="1:47" hidden="1">
      <c r="A820" s="325" t="str">
        <f t="shared" ref="A820:B820" si="1081">A166</f>
        <v>Radeče</v>
      </c>
      <c r="B820" s="326">
        <f t="shared" si="1081"/>
        <v>99</v>
      </c>
      <c r="C820" s="302" t="str">
        <f t="shared" ref="C820:AT820" si="1082">IFERROR(IF(C$19&lt;&gt;"Yes","-",IF(C$15&gt;1,LOG10(C166),LOG10(MAX(C$32:C$243)+1-C166))),"-")</f>
        <v>-</v>
      </c>
      <c r="D820" s="302" t="str">
        <f t="shared" si="1082"/>
        <v>-</v>
      </c>
      <c r="E820" s="302" t="str">
        <f t="shared" si="1082"/>
        <v>-</v>
      </c>
      <c r="F820" s="302" t="str">
        <f t="shared" si="1082"/>
        <v>-</v>
      </c>
      <c r="G820" s="302" t="str">
        <f t="shared" si="1082"/>
        <v>-</v>
      </c>
      <c r="H820" s="302">
        <f t="shared" si="1082"/>
        <v>0.3010299956639812</v>
      </c>
      <c r="I820" s="302" t="str">
        <f t="shared" si="1082"/>
        <v>-</v>
      </c>
      <c r="J820" s="302" t="str">
        <f t="shared" si="1082"/>
        <v>-</v>
      </c>
      <c r="K820" s="302" t="str">
        <f t="shared" si="1082"/>
        <v>-</v>
      </c>
      <c r="L820" s="302" t="str">
        <f t="shared" si="1082"/>
        <v>-</v>
      </c>
      <c r="M820" s="302">
        <f t="shared" si="1082"/>
        <v>1.5365584425715302</v>
      </c>
      <c r="N820" s="302">
        <f t="shared" si="1082"/>
        <v>1.7730546933642626</v>
      </c>
      <c r="O820" s="302" t="str">
        <f t="shared" si="1082"/>
        <v>-</v>
      </c>
      <c r="P820" s="302" t="str">
        <f t="shared" si="1082"/>
        <v>-</v>
      </c>
      <c r="Q820" s="302" t="str">
        <f t="shared" si="1082"/>
        <v>-</v>
      </c>
      <c r="R820" s="302" t="str">
        <f t="shared" si="1082"/>
        <v>-</v>
      </c>
      <c r="S820" s="302" t="str">
        <f t="shared" si="1082"/>
        <v>-</v>
      </c>
      <c r="T820" s="302">
        <f t="shared" si="1082"/>
        <v>0.78524872561181402</v>
      </c>
      <c r="U820" s="302" t="str">
        <f t="shared" si="1082"/>
        <v>-</v>
      </c>
      <c r="V820" s="302">
        <f t="shared" si="1082"/>
        <v>-6.7432923188340765E-2</v>
      </c>
      <c r="W820" s="302" t="str">
        <f t="shared" si="1082"/>
        <v>-</v>
      </c>
      <c r="X820" s="302" t="str">
        <f t="shared" si="1082"/>
        <v>-</v>
      </c>
      <c r="Y820" s="302" t="str">
        <f t="shared" si="1082"/>
        <v>-</v>
      </c>
      <c r="Z820" s="302" t="str">
        <f t="shared" si="1082"/>
        <v>-</v>
      </c>
      <c r="AA820" s="302" t="str">
        <f t="shared" si="1082"/>
        <v>-</v>
      </c>
      <c r="AB820" s="302" t="str">
        <f t="shared" si="1082"/>
        <v>-</v>
      </c>
      <c r="AC820" s="302" t="str">
        <f t="shared" si="1082"/>
        <v>-</v>
      </c>
      <c r="AD820" s="302">
        <f t="shared" si="1082"/>
        <v>0.93156925835904847</v>
      </c>
      <c r="AE820" s="302" t="str">
        <f t="shared" si="1082"/>
        <v>-</v>
      </c>
      <c r="AF820" s="302" t="str">
        <f t="shared" si="1082"/>
        <v>-</v>
      </c>
      <c r="AG820" s="302" t="str">
        <f t="shared" si="1082"/>
        <v>-</v>
      </c>
      <c r="AH820" s="302" t="str">
        <f t="shared" si="1082"/>
        <v>-</v>
      </c>
      <c r="AI820" s="302" t="str">
        <f t="shared" si="1082"/>
        <v>-</v>
      </c>
      <c r="AJ820" s="302">
        <f t="shared" si="1082"/>
        <v>1.9243746315093253</v>
      </c>
      <c r="AK820" s="302" t="str">
        <f t="shared" si="1082"/>
        <v>-</v>
      </c>
      <c r="AL820" s="302" t="str">
        <f t="shared" si="1082"/>
        <v>-</v>
      </c>
      <c r="AM820" s="302" t="str">
        <f t="shared" si="1082"/>
        <v>-</v>
      </c>
      <c r="AN820" s="302" t="str">
        <f t="shared" si="1082"/>
        <v>-</v>
      </c>
      <c r="AO820" s="302">
        <f t="shared" si="1082"/>
        <v>0.24915502500501058</v>
      </c>
      <c r="AP820" s="302" t="str">
        <f t="shared" si="1082"/>
        <v>-</v>
      </c>
      <c r="AQ820" s="302" t="str">
        <f t="shared" si="1082"/>
        <v>-</v>
      </c>
      <c r="AR820" s="302" t="str">
        <f t="shared" si="1082"/>
        <v>-</v>
      </c>
      <c r="AS820" s="302">
        <f t="shared" si="1082"/>
        <v>0.77700766200300386</v>
      </c>
      <c r="AT820" s="302" t="str">
        <f t="shared" si="1082"/>
        <v>-</v>
      </c>
      <c r="AU820" s="327"/>
    </row>
    <row r="821" spans="1:47" hidden="1">
      <c r="A821" s="325" t="str">
        <f t="shared" ref="A821:B821" si="1083">A167</f>
        <v>Radenci</v>
      </c>
      <c r="B821" s="326">
        <f t="shared" si="1083"/>
        <v>100</v>
      </c>
      <c r="C821" s="302" t="str">
        <f t="shared" ref="C821:AT821" si="1084">IFERROR(IF(C$19&lt;&gt;"Yes","-",IF(C$15&gt;1,LOG10(C167),LOG10(MAX(C$32:C$243)+1-C167))),"-")</f>
        <v>-</v>
      </c>
      <c r="D821" s="302" t="str">
        <f t="shared" si="1084"/>
        <v>-</v>
      </c>
      <c r="E821" s="302" t="str">
        <f t="shared" si="1084"/>
        <v>-</v>
      </c>
      <c r="F821" s="302" t="str">
        <f t="shared" si="1084"/>
        <v>-</v>
      </c>
      <c r="G821" s="302" t="str">
        <f t="shared" si="1084"/>
        <v>-</v>
      </c>
      <c r="H821" s="302">
        <f t="shared" si="1084"/>
        <v>0.47712125471966244</v>
      </c>
      <c r="I821" s="302" t="str">
        <f t="shared" si="1084"/>
        <v>-</v>
      </c>
      <c r="J821" s="302" t="str">
        <f t="shared" si="1084"/>
        <v>-</v>
      </c>
      <c r="K821" s="302" t="str">
        <f t="shared" si="1084"/>
        <v>-</v>
      </c>
      <c r="L821" s="302" t="str">
        <f t="shared" si="1084"/>
        <v>-</v>
      </c>
      <c r="M821" s="302">
        <f t="shared" si="1084"/>
        <v>1.4683473304121573</v>
      </c>
      <c r="N821" s="302">
        <f t="shared" si="1084"/>
        <v>1.8836614351536176</v>
      </c>
      <c r="O821" s="302" t="str">
        <f t="shared" si="1084"/>
        <v>-</v>
      </c>
      <c r="P821" s="302" t="str">
        <f t="shared" si="1084"/>
        <v>-</v>
      </c>
      <c r="Q821" s="302" t="str">
        <f t="shared" si="1084"/>
        <v>-</v>
      </c>
      <c r="R821" s="302" t="str">
        <f t="shared" si="1084"/>
        <v>-</v>
      </c>
      <c r="S821" s="302" t="str">
        <f t="shared" si="1084"/>
        <v>-</v>
      </c>
      <c r="T821" s="302">
        <f t="shared" si="1084"/>
        <v>0.25804551465445497</v>
      </c>
      <c r="U821" s="302" t="str">
        <f t="shared" si="1084"/>
        <v>-</v>
      </c>
      <c r="V821" s="302">
        <f t="shared" si="1084"/>
        <v>7.8978741004307004E-2</v>
      </c>
      <c r="W821" s="302" t="str">
        <f t="shared" si="1084"/>
        <v>-</v>
      </c>
      <c r="X821" s="302" t="str">
        <f t="shared" si="1084"/>
        <v>-</v>
      </c>
      <c r="Y821" s="302" t="str">
        <f t="shared" si="1084"/>
        <v>-</v>
      </c>
      <c r="Z821" s="302" t="str">
        <f t="shared" si="1084"/>
        <v>-</v>
      </c>
      <c r="AA821" s="302" t="str">
        <f t="shared" si="1084"/>
        <v>-</v>
      </c>
      <c r="AB821" s="302" t="str">
        <f t="shared" si="1084"/>
        <v>-</v>
      </c>
      <c r="AC821" s="302" t="str">
        <f t="shared" si="1084"/>
        <v>-</v>
      </c>
      <c r="AD821" s="302">
        <f t="shared" si="1084"/>
        <v>1.030799889666548</v>
      </c>
      <c r="AE821" s="302" t="str">
        <f t="shared" si="1084"/>
        <v>-</v>
      </c>
      <c r="AF821" s="302" t="str">
        <f t="shared" si="1084"/>
        <v>-</v>
      </c>
      <c r="AG821" s="302" t="str">
        <f t="shared" si="1084"/>
        <v>-</v>
      </c>
      <c r="AH821" s="302" t="str">
        <f t="shared" si="1084"/>
        <v>-</v>
      </c>
      <c r="AI821" s="302" t="str">
        <f t="shared" si="1084"/>
        <v>-</v>
      </c>
      <c r="AJ821" s="302">
        <f t="shared" si="1084"/>
        <v>2.0917308641716263</v>
      </c>
      <c r="AK821" s="302" t="str">
        <f t="shared" si="1084"/>
        <v>-</v>
      </c>
      <c r="AL821" s="302" t="str">
        <f t="shared" si="1084"/>
        <v>-</v>
      </c>
      <c r="AM821" s="302" t="str">
        <f t="shared" si="1084"/>
        <v>-</v>
      </c>
      <c r="AN821" s="302" t="str">
        <f t="shared" si="1084"/>
        <v>-</v>
      </c>
      <c r="AO821" s="302">
        <f t="shared" si="1084"/>
        <v>0.31951798866635717</v>
      </c>
      <c r="AP821" s="302" t="str">
        <f t="shared" si="1084"/>
        <v>-</v>
      </c>
      <c r="AQ821" s="302" t="str">
        <f t="shared" si="1084"/>
        <v>-</v>
      </c>
      <c r="AR821" s="302" t="str">
        <f t="shared" si="1084"/>
        <v>-</v>
      </c>
      <c r="AS821" s="302">
        <f t="shared" si="1084"/>
        <v>0.92938898899891498</v>
      </c>
      <c r="AT821" s="302" t="str">
        <f t="shared" si="1084"/>
        <v>-</v>
      </c>
      <c r="AU821" s="327"/>
    </row>
    <row r="822" spans="1:47" hidden="1">
      <c r="A822" s="325" t="str">
        <f t="shared" ref="A822:B822" si="1085">A168</f>
        <v>Radlje ob Dravi</v>
      </c>
      <c r="B822" s="326">
        <f t="shared" si="1085"/>
        <v>101</v>
      </c>
      <c r="C822" s="302" t="str">
        <f t="shared" ref="C822:AT822" si="1086">IFERROR(IF(C$19&lt;&gt;"Yes","-",IF(C$15&gt;1,LOG10(C168),LOG10(MAX(C$32:C$243)+1-C168))),"-")</f>
        <v>-</v>
      </c>
      <c r="D822" s="302" t="str">
        <f t="shared" si="1086"/>
        <v>-</v>
      </c>
      <c r="E822" s="302" t="str">
        <f t="shared" si="1086"/>
        <v>-</v>
      </c>
      <c r="F822" s="302" t="str">
        <f t="shared" si="1086"/>
        <v>-</v>
      </c>
      <c r="G822" s="302" t="str">
        <f t="shared" si="1086"/>
        <v>-</v>
      </c>
      <c r="H822" s="302">
        <f t="shared" si="1086"/>
        <v>0.3010299956639812</v>
      </c>
      <c r="I822" s="302" t="str">
        <f t="shared" si="1086"/>
        <v>-</v>
      </c>
      <c r="J822" s="302" t="str">
        <f t="shared" si="1086"/>
        <v>-</v>
      </c>
      <c r="K822" s="302" t="str">
        <f t="shared" si="1086"/>
        <v>-</v>
      </c>
      <c r="L822" s="302" t="str">
        <f t="shared" si="1086"/>
        <v>-</v>
      </c>
      <c r="M822" s="302">
        <f t="shared" si="1086"/>
        <v>1.6785183790401139</v>
      </c>
      <c r="N822" s="302">
        <f t="shared" si="1086"/>
        <v>1.9745116927373283</v>
      </c>
      <c r="O822" s="302" t="str">
        <f t="shared" si="1086"/>
        <v>-</v>
      </c>
      <c r="P822" s="302" t="str">
        <f t="shared" si="1086"/>
        <v>-</v>
      </c>
      <c r="Q822" s="302" t="str">
        <f t="shared" si="1086"/>
        <v>-</v>
      </c>
      <c r="R822" s="302" t="str">
        <f t="shared" si="1086"/>
        <v>-</v>
      </c>
      <c r="S822" s="302" t="str">
        <f t="shared" si="1086"/>
        <v>-</v>
      </c>
      <c r="T822" s="302">
        <f t="shared" si="1086"/>
        <v>0.57855351682687628</v>
      </c>
      <c r="U822" s="302" t="str">
        <f t="shared" si="1086"/>
        <v>-</v>
      </c>
      <c r="V822" s="302">
        <f t="shared" si="1086"/>
        <v>-0.10262627260053209</v>
      </c>
      <c r="W822" s="302" t="str">
        <f t="shared" si="1086"/>
        <v>-</v>
      </c>
      <c r="X822" s="302" t="str">
        <f t="shared" si="1086"/>
        <v>-</v>
      </c>
      <c r="Y822" s="302" t="str">
        <f t="shared" si="1086"/>
        <v>-</v>
      </c>
      <c r="Z822" s="302" t="str">
        <f t="shared" si="1086"/>
        <v>-</v>
      </c>
      <c r="AA822" s="302" t="str">
        <f t="shared" si="1086"/>
        <v>-</v>
      </c>
      <c r="AB822" s="302" t="str">
        <f t="shared" si="1086"/>
        <v>-</v>
      </c>
      <c r="AC822" s="302" t="str">
        <f t="shared" si="1086"/>
        <v>-</v>
      </c>
      <c r="AD822" s="302">
        <f t="shared" si="1086"/>
        <v>1.0135372969979537</v>
      </c>
      <c r="AE822" s="302" t="str">
        <f t="shared" si="1086"/>
        <v>-</v>
      </c>
      <c r="AF822" s="302" t="str">
        <f t="shared" si="1086"/>
        <v>-</v>
      </c>
      <c r="AG822" s="302" t="str">
        <f t="shared" si="1086"/>
        <v>-</v>
      </c>
      <c r="AH822" s="302" t="str">
        <f t="shared" si="1086"/>
        <v>-</v>
      </c>
      <c r="AI822" s="302" t="str">
        <f t="shared" si="1086"/>
        <v>-</v>
      </c>
      <c r="AJ822" s="302">
        <f t="shared" si="1086"/>
        <v>2.0652793717110871</v>
      </c>
      <c r="AK822" s="302" t="str">
        <f t="shared" si="1086"/>
        <v>-</v>
      </c>
      <c r="AL822" s="302" t="str">
        <f t="shared" si="1086"/>
        <v>-</v>
      </c>
      <c r="AM822" s="302" t="str">
        <f t="shared" si="1086"/>
        <v>-</v>
      </c>
      <c r="AN822" s="302" t="str">
        <f t="shared" si="1086"/>
        <v>-</v>
      </c>
      <c r="AO822" s="302">
        <f t="shared" si="1086"/>
        <v>0.37637931486742965</v>
      </c>
      <c r="AP822" s="302" t="str">
        <f t="shared" si="1086"/>
        <v>-</v>
      </c>
      <c r="AQ822" s="302" t="str">
        <f t="shared" si="1086"/>
        <v>-</v>
      </c>
      <c r="AR822" s="302" t="str">
        <f t="shared" si="1086"/>
        <v>-</v>
      </c>
      <c r="AS822" s="302">
        <f t="shared" si="1086"/>
        <v>0.5586283499081478</v>
      </c>
      <c r="AT822" s="302" t="str">
        <f t="shared" si="1086"/>
        <v>-</v>
      </c>
      <c r="AU822" s="327"/>
    </row>
    <row r="823" spans="1:47" hidden="1">
      <c r="A823" s="325" t="str">
        <f t="shared" ref="A823:B823" si="1087">A169</f>
        <v>Radovljica</v>
      </c>
      <c r="B823" s="326">
        <f t="shared" si="1087"/>
        <v>102</v>
      </c>
      <c r="C823" s="302" t="str">
        <f t="shared" ref="C823:AT823" si="1088">IFERROR(IF(C$19&lt;&gt;"Yes","-",IF(C$15&gt;1,LOG10(C169),LOG10(MAX(C$32:C$243)+1-C169))),"-")</f>
        <v>-</v>
      </c>
      <c r="D823" s="302" t="str">
        <f t="shared" si="1088"/>
        <v>-</v>
      </c>
      <c r="E823" s="302" t="str">
        <f t="shared" si="1088"/>
        <v>-</v>
      </c>
      <c r="F823" s="302" t="str">
        <f t="shared" si="1088"/>
        <v>-</v>
      </c>
      <c r="G823" s="302" t="str">
        <f t="shared" si="1088"/>
        <v>-</v>
      </c>
      <c r="H823" s="302">
        <f t="shared" si="1088"/>
        <v>0.47712125471966244</v>
      </c>
      <c r="I823" s="302" t="str">
        <f t="shared" si="1088"/>
        <v>-</v>
      </c>
      <c r="J823" s="302" t="str">
        <f t="shared" si="1088"/>
        <v>-</v>
      </c>
      <c r="K823" s="302" t="str">
        <f t="shared" si="1088"/>
        <v>-</v>
      </c>
      <c r="L823" s="302" t="str">
        <f t="shared" si="1088"/>
        <v>-</v>
      </c>
      <c r="M823" s="302">
        <f t="shared" si="1088"/>
        <v>1.5865873046717549</v>
      </c>
      <c r="N823" s="302">
        <f t="shared" si="1088"/>
        <v>1.9469432706978254</v>
      </c>
      <c r="O823" s="302" t="str">
        <f t="shared" si="1088"/>
        <v>-</v>
      </c>
      <c r="P823" s="302" t="str">
        <f t="shared" si="1088"/>
        <v>-</v>
      </c>
      <c r="Q823" s="302" t="str">
        <f t="shared" si="1088"/>
        <v>-</v>
      </c>
      <c r="R823" s="302" t="str">
        <f t="shared" si="1088"/>
        <v>-</v>
      </c>
      <c r="S823" s="302" t="str">
        <f t="shared" si="1088"/>
        <v>-</v>
      </c>
      <c r="T823" s="302">
        <f t="shared" si="1088"/>
        <v>0.95720475427662877</v>
      </c>
      <c r="U823" s="302" t="str">
        <f t="shared" si="1088"/>
        <v>-</v>
      </c>
      <c r="V823" s="302">
        <f t="shared" si="1088"/>
        <v>-0.19890212442163038</v>
      </c>
      <c r="W823" s="302" t="str">
        <f t="shared" si="1088"/>
        <v>-</v>
      </c>
      <c r="X823" s="302" t="str">
        <f t="shared" si="1088"/>
        <v>-</v>
      </c>
      <c r="Y823" s="302" t="str">
        <f t="shared" si="1088"/>
        <v>-</v>
      </c>
      <c r="Z823" s="302" t="str">
        <f t="shared" si="1088"/>
        <v>-</v>
      </c>
      <c r="AA823" s="302" t="str">
        <f t="shared" si="1088"/>
        <v>-</v>
      </c>
      <c r="AB823" s="302" t="str">
        <f t="shared" si="1088"/>
        <v>-</v>
      </c>
      <c r="AC823" s="302" t="str">
        <f t="shared" si="1088"/>
        <v>-</v>
      </c>
      <c r="AD823" s="302">
        <f t="shared" si="1088"/>
        <v>0.84939890938141904</v>
      </c>
      <c r="AE823" s="302" t="str">
        <f t="shared" si="1088"/>
        <v>-</v>
      </c>
      <c r="AF823" s="302" t="str">
        <f t="shared" si="1088"/>
        <v>-</v>
      </c>
      <c r="AG823" s="302" t="str">
        <f t="shared" si="1088"/>
        <v>-</v>
      </c>
      <c r="AH823" s="302" t="str">
        <f t="shared" si="1088"/>
        <v>-</v>
      </c>
      <c r="AI823" s="302" t="str">
        <f t="shared" si="1088"/>
        <v>-</v>
      </c>
      <c r="AJ823" s="302">
        <f t="shared" si="1088"/>
        <v>2.1015285338763516</v>
      </c>
      <c r="AK823" s="302" t="str">
        <f t="shared" si="1088"/>
        <v>-</v>
      </c>
      <c r="AL823" s="302" t="str">
        <f t="shared" si="1088"/>
        <v>-</v>
      </c>
      <c r="AM823" s="302" t="str">
        <f t="shared" si="1088"/>
        <v>-</v>
      </c>
      <c r="AN823" s="302" t="str">
        <f t="shared" si="1088"/>
        <v>-</v>
      </c>
      <c r="AO823" s="302">
        <f t="shared" si="1088"/>
        <v>0.32721324226603643</v>
      </c>
      <c r="AP823" s="302" t="str">
        <f t="shared" si="1088"/>
        <v>-</v>
      </c>
      <c r="AQ823" s="302" t="str">
        <f t="shared" si="1088"/>
        <v>-</v>
      </c>
      <c r="AR823" s="302" t="str">
        <f t="shared" si="1088"/>
        <v>-</v>
      </c>
      <c r="AS823" s="302">
        <f t="shared" si="1088"/>
        <v>0.91228443262996473</v>
      </c>
      <c r="AT823" s="302" t="str">
        <f t="shared" si="1088"/>
        <v>-</v>
      </c>
      <c r="AU823" s="327"/>
    </row>
    <row r="824" spans="1:47" hidden="1">
      <c r="A824" s="325" t="str">
        <f t="shared" ref="A824:B824" si="1089">A170</f>
        <v>Ravne na Koroškem</v>
      </c>
      <c r="B824" s="326">
        <f t="shared" si="1089"/>
        <v>103</v>
      </c>
      <c r="C824" s="302" t="str">
        <f t="shared" ref="C824:AT824" si="1090">IFERROR(IF(C$19&lt;&gt;"Yes","-",IF(C$15&gt;1,LOG10(C170),LOG10(MAX(C$32:C$243)+1-C170))),"-")</f>
        <v>-</v>
      </c>
      <c r="D824" s="302" t="str">
        <f t="shared" si="1090"/>
        <v>-</v>
      </c>
      <c r="E824" s="302" t="str">
        <f t="shared" si="1090"/>
        <v>-</v>
      </c>
      <c r="F824" s="302" t="str">
        <f t="shared" si="1090"/>
        <v>-</v>
      </c>
      <c r="G824" s="302" t="str">
        <f t="shared" si="1090"/>
        <v>-</v>
      </c>
      <c r="H824" s="302">
        <f t="shared" si="1090"/>
        <v>0.6020599913279624</v>
      </c>
      <c r="I824" s="302" t="str">
        <f t="shared" si="1090"/>
        <v>-</v>
      </c>
      <c r="J824" s="302" t="str">
        <f t="shared" si="1090"/>
        <v>-</v>
      </c>
      <c r="K824" s="302" t="str">
        <f t="shared" si="1090"/>
        <v>-</v>
      </c>
      <c r="L824" s="302" t="str">
        <f t="shared" si="1090"/>
        <v>-</v>
      </c>
      <c r="M824" s="302">
        <f t="shared" si="1090"/>
        <v>1.6830470382388496</v>
      </c>
      <c r="N824" s="302">
        <f t="shared" si="1090"/>
        <v>2.0277572046905536</v>
      </c>
      <c r="O824" s="302" t="str">
        <f t="shared" si="1090"/>
        <v>-</v>
      </c>
      <c r="P824" s="302" t="str">
        <f t="shared" si="1090"/>
        <v>-</v>
      </c>
      <c r="Q824" s="302" t="str">
        <f t="shared" si="1090"/>
        <v>-</v>
      </c>
      <c r="R824" s="302" t="str">
        <f t="shared" si="1090"/>
        <v>-</v>
      </c>
      <c r="S824" s="302" t="str">
        <f t="shared" si="1090"/>
        <v>-</v>
      </c>
      <c r="T824" s="302">
        <f t="shared" si="1090"/>
        <v>0.91850883251046389</v>
      </c>
      <c r="U824" s="302" t="str">
        <f t="shared" si="1090"/>
        <v>-</v>
      </c>
      <c r="V824" s="302">
        <f t="shared" si="1090"/>
        <v>-0.13477413965584262</v>
      </c>
      <c r="W824" s="302" t="str">
        <f t="shared" si="1090"/>
        <v>-</v>
      </c>
      <c r="X824" s="302" t="str">
        <f t="shared" si="1090"/>
        <v>-</v>
      </c>
      <c r="Y824" s="302" t="str">
        <f t="shared" si="1090"/>
        <v>-</v>
      </c>
      <c r="Z824" s="302" t="str">
        <f t="shared" si="1090"/>
        <v>-</v>
      </c>
      <c r="AA824" s="302" t="str">
        <f t="shared" si="1090"/>
        <v>-</v>
      </c>
      <c r="AB824" s="302" t="str">
        <f t="shared" si="1090"/>
        <v>-</v>
      </c>
      <c r="AC824" s="302" t="str">
        <f t="shared" si="1090"/>
        <v>-</v>
      </c>
      <c r="AD824" s="302">
        <f t="shared" si="1090"/>
        <v>0.94763123723670317</v>
      </c>
      <c r="AE824" s="302" t="str">
        <f t="shared" si="1090"/>
        <v>-</v>
      </c>
      <c r="AF824" s="302" t="str">
        <f t="shared" si="1090"/>
        <v>-</v>
      </c>
      <c r="AG824" s="302" t="str">
        <f t="shared" si="1090"/>
        <v>-</v>
      </c>
      <c r="AH824" s="302" t="str">
        <f t="shared" si="1090"/>
        <v>-</v>
      </c>
      <c r="AI824" s="302" t="str">
        <f t="shared" si="1090"/>
        <v>-</v>
      </c>
      <c r="AJ824" s="302">
        <f t="shared" si="1090"/>
        <v>2.1750018373555333</v>
      </c>
      <c r="AK824" s="302" t="str">
        <f t="shared" si="1090"/>
        <v>-</v>
      </c>
      <c r="AL824" s="302" t="str">
        <f t="shared" si="1090"/>
        <v>-</v>
      </c>
      <c r="AM824" s="302" t="str">
        <f t="shared" si="1090"/>
        <v>-</v>
      </c>
      <c r="AN824" s="302" t="str">
        <f t="shared" si="1090"/>
        <v>-</v>
      </c>
      <c r="AO824" s="302">
        <f t="shared" si="1090"/>
        <v>0.37637931486742965</v>
      </c>
      <c r="AP824" s="302" t="str">
        <f t="shared" si="1090"/>
        <v>-</v>
      </c>
      <c r="AQ824" s="302" t="str">
        <f t="shared" si="1090"/>
        <v>-</v>
      </c>
      <c r="AR824" s="302" t="str">
        <f t="shared" si="1090"/>
        <v>-</v>
      </c>
      <c r="AS824" s="302">
        <f t="shared" si="1090"/>
        <v>-9.4861455554858032E-2</v>
      </c>
      <c r="AT824" s="302" t="str">
        <f t="shared" si="1090"/>
        <v>-</v>
      </c>
      <c r="AU824" s="327"/>
    </row>
    <row r="825" spans="1:47" hidden="1">
      <c r="A825" s="325" t="str">
        <f t="shared" ref="A825:B825" si="1091">A171</f>
        <v>Razkrižje</v>
      </c>
      <c r="B825" s="326">
        <f t="shared" si="1091"/>
        <v>176</v>
      </c>
      <c r="C825" s="302" t="str">
        <f t="shared" ref="C825:AT825" si="1092">IFERROR(IF(C$19&lt;&gt;"Yes","-",IF(C$15&gt;1,LOG10(C171),LOG10(MAX(C$32:C$243)+1-C171))),"-")</f>
        <v>-</v>
      </c>
      <c r="D825" s="302" t="str">
        <f t="shared" si="1092"/>
        <v>-</v>
      </c>
      <c r="E825" s="302" t="str">
        <f t="shared" si="1092"/>
        <v>-</v>
      </c>
      <c r="F825" s="302" t="str">
        <f t="shared" si="1092"/>
        <v>-</v>
      </c>
      <c r="G825" s="302" t="str">
        <f t="shared" si="1092"/>
        <v>-</v>
      </c>
      <c r="H825" s="302">
        <f t="shared" si="1092"/>
        <v>0.3010299956639812</v>
      </c>
      <c r="I825" s="302" t="str">
        <f t="shared" si="1092"/>
        <v>-</v>
      </c>
      <c r="J825" s="302" t="str">
        <f t="shared" si="1092"/>
        <v>-</v>
      </c>
      <c r="K825" s="302" t="str">
        <f t="shared" si="1092"/>
        <v>-</v>
      </c>
      <c r="L825" s="302" t="str">
        <f t="shared" si="1092"/>
        <v>-</v>
      </c>
      <c r="M825" s="302">
        <f t="shared" si="1092"/>
        <v>1.255272505103306</v>
      </c>
      <c r="N825" s="302">
        <f t="shared" si="1092"/>
        <v>1.5237464668115646</v>
      </c>
      <c r="O825" s="302" t="str">
        <f t="shared" si="1092"/>
        <v>-</v>
      </c>
      <c r="P825" s="302" t="str">
        <f t="shared" si="1092"/>
        <v>-</v>
      </c>
      <c r="Q825" s="302" t="str">
        <f t="shared" si="1092"/>
        <v>-</v>
      </c>
      <c r="R825" s="302" t="str">
        <f t="shared" si="1092"/>
        <v>-</v>
      </c>
      <c r="S825" s="302" t="str">
        <f t="shared" si="1092"/>
        <v>-</v>
      </c>
      <c r="T825" s="302">
        <f t="shared" si="1092"/>
        <v>0.31352287884726487</v>
      </c>
      <c r="U825" s="302" t="str">
        <f t="shared" si="1092"/>
        <v>-</v>
      </c>
      <c r="V825" s="302">
        <f t="shared" si="1092"/>
        <v>-1.9632192687910745E-2</v>
      </c>
      <c r="W825" s="302" t="str">
        <f t="shared" si="1092"/>
        <v>-</v>
      </c>
      <c r="X825" s="302" t="str">
        <f t="shared" si="1092"/>
        <v>-</v>
      </c>
      <c r="Y825" s="302" t="str">
        <f t="shared" si="1092"/>
        <v>-</v>
      </c>
      <c r="Z825" s="302" t="str">
        <f t="shared" si="1092"/>
        <v>-</v>
      </c>
      <c r="AA825" s="302" t="str">
        <f t="shared" si="1092"/>
        <v>-</v>
      </c>
      <c r="AB825" s="302" t="str">
        <f t="shared" si="1092"/>
        <v>-</v>
      </c>
      <c r="AC825" s="302" t="str">
        <f t="shared" si="1092"/>
        <v>-</v>
      </c>
      <c r="AD825" s="302">
        <f t="shared" si="1092"/>
        <v>1.0104686680561139</v>
      </c>
      <c r="AE825" s="302" t="str">
        <f t="shared" si="1092"/>
        <v>-</v>
      </c>
      <c r="AF825" s="302" t="str">
        <f t="shared" si="1092"/>
        <v>-</v>
      </c>
      <c r="AG825" s="302" t="str">
        <f t="shared" si="1092"/>
        <v>-</v>
      </c>
      <c r="AH825" s="302" t="str">
        <f t="shared" si="1092"/>
        <v>-</v>
      </c>
      <c r="AI825" s="302" t="str">
        <f t="shared" si="1092"/>
        <v>-</v>
      </c>
      <c r="AJ825" s="302">
        <f t="shared" si="1092"/>
        <v>1.6592898507392633</v>
      </c>
      <c r="AK825" s="302" t="str">
        <f t="shared" si="1092"/>
        <v>-</v>
      </c>
      <c r="AL825" s="302" t="str">
        <f t="shared" si="1092"/>
        <v>-</v>
      </c>
      <c r="AM825" s="302" t="str">
        <f t="shared" si="1092"/>
        <v>-</v>
      </c>
      <c r="AN825" s="302" t="str">
        <f t="shared" si="1092"/>
        <v>-</v>
      </c>
      <c r="AO825" s="302">
        <f t="shared" si="1092"/>
        <v>0.31951798866635717</v>
      </c>
      <c r="AP825" s="302" t="str">
        <f t="shared" si="1092"/>
        <v>-</v>
      </c>
      <c r="AQ825" s="302" t="str">
        <f t="shared" si="1092"/>
        <v>-</v>
      </c>
      <c r="AR825" s="302" t="str">
        <f t="shared" si="1092"/>
        <v>-</v>
      </c>
      <c r="AS825" s="302">
        <f t="shared" si="1092"/>
        <v>1.375779610093222</v>
      </c>
      <c r="AT825" s="302" t="str">
        <f t="shared" si="1092"/>
        <v>-</v>
      </c>
      <c r="AU825" s="327"/>
    </row>
    <row r="826" spans="1:47" hidden="1">
      <c r="A826" s="325" t="str">
        <f t="shared" ref="A826:B826" si="1093">A172</f>
        <v>Rečica ob Savinji</v>
      </c>
      <c r="B826" s="326">
        <f t="shared" si="1093"/>
        <v>209</v>
      </c>
      <c r="C826" s="302" t="str">
        <f t="shared" ref="C826:AT826" si="1094">IFERROR(IF(C$19&lt;&gt;"Yes","-",IF(C$15&gt;1,LOG10(C172),LOG10(MAX(C$32:C$243)+1-C172))),"-")</f>
        <v>-</v>
      </c>
      <c r="D826" s="302" t="str">
        <f t="shared" si="1094"/>
        <v>-</v>
      </c>
      <c r="E826" s="302" t="str">
        <f t="shared" si="1094"/>
        <v>-</v>
      </c>
      <c r="F826" s="302" t="str">
        <f t="shared" si="1094"/>
        <v>-</v>
      </c>
      <c r="G826" s="302" t="str">
        <f t="shared" si="1094"/>
        <v>-</v>
      </c>
      <c r="H826" s="302">
        <f t="shared" si="1094"/>
        <v>0</v>
      </c>
      <c r="I826" s="302" t="str">
        <f t="shared" si="1094"/>
        <v>-</v>
      </c>
      <c r="J826" s="302" t="str">
        <f t="shared" si="1094"/>
        <v>-</v>
      </c>
      <c r="K826" s="302" t="str">
        <f t="shared" si="1094"/>
        <v>-</v>
      </c>
      <c r="L826" s="302" t="str">
        <f t="shared" si="1094"/>
        <v>-</v>
      </c>
      <c r="M826" s="302">
        <f t="shared" si="1094"/>
        <v>1.3521825181113625</v>
      </c>
      <c r="N826" s="302">
        <f t="shared" si="1094"/>
        <v>1.6637009253896482</v>
      </c>
      <c r="O826" s="302" t="str">
        <f t="shared" si="1094"/>
        <v>-</v>
      </c>
      <c r="P826" s="302" t="str">
        <f t="shared" si="1094"/>
        <v>-</v>
      </c>
      <c r="Q826" s="302" t="str">
        <f t="shared" si="1094"/>
        <v>-</v>
      </c>
      <c r="R826" s="302" t="str">
        <f t="shared" si="1094"/>
        <v>-</v>
      </c>
      <c r="S826" s="302" t="str">
        <f t="shared" si="1094"/>
        <v>-</v>
      </c>
      <c r="T826" s="302">
        <f t="shared" si="1094"/>
        <v>0.54791270771999889</v>
      </c>
      <c r="U826" s="302" t="str">
        <f t="shared" si="1094"/>
        <v>-</v>
      </c>
      <c r="V826" s="302">
        <f t="shared" si="1094"/>
        <v>-0.35957892073818065</v>
      </c>
      <c r="W826" s="302" t="str">
        <f t="shared" si="1094"/>
        <v>-</v>
      </c>
      <c r="X826" s="302" t="str">
        <f t="shared" si="1094"/>
        <v>-</v>
      </c>
      <c r="Y826" s="302" t="str">
        <f t="shared" si="1094"/>
        <v>-</v>
      </c>
      <c r="Z826" s="302" t="str">
        <f t="shared" si="1094"/>
        <v>-</v>
      </c>
      <c r="AA826" s="302" t="str">
        <f t="shared" si="1094"/>
        <v>-</v>
      </c>
      <c r="AB826" s="302" t="str">
        <f t="shared" si="1094"/>
        <v>-</v>
      </c>
      <c r="AC826" s="302" t="str">
        <f t="shared" si="1094"/>
        <v>-</v>
      </c>
      <c r="AD826" s="302">
        <f t="shared" si="1094"/>
        <v>0.85927385932340927</v>
      </c>
      <c r="AE826" s="302" t="str">
        <f t="shared" si="1094"/>
        <v>-</v>
      </c>
      <c r="AF826" s="302" t="str">
        <f t="shared" si="1094"/>
        <v>-</v>
      </c>
      <c r="AG826" s="302" t="str">
        <f t="shared" si="1094"/>
        <v>-</v>
      </c>
      <c r="AH826" s="302" t="str">
        <f t="shared" si="1094"/>
        <v>-</v>
      </c>
      <c r="AI826" s="302" t="str">
        <f t="shared" si="1094"/>
        <v>-</v>
      </c>
      <c r="AJ826" s="302">
        <f t="shared" si="1094"/>
        <v>2.1239074123305723</v>
      </c>
      <c r="AK826" s="302" t="str">
        <f t="shared" si="1094"/>
        <v>-</v>
      </c>
      <c r="AL826" s="302" t="str">
        <f t="shared" si="1094"/>
        <v>-</v>
      </c>
      <c r="AM826" s="302" t="str">
        <f t="shared" si="1094"/>
        <v>-</v>
      </c>
      <c r="AN826" s="302" t="str">
        <f t="shared" si="1094"/>
        <v>-</v>
      </c>
      <c r="AO826" s="302">
        <f t="shared" si="1094"/>
        <v>0.42442125335254272</v>
      </c>
      <c r="AP826" s="302" t="str">
        <f t="shared" si="1094"/>
        <v>-</v>
      </c>
      <c r="AQ826" s="302" t="str">
        <f t="shared" si="1094"/>
        <v>-</v>
      </c>
      <c r="AR826" s="302" t="str">
        <f t="shared" si="1094"/>
        <v>-</v>
      </c>
      <c r="AS826" s="302">
        <f t="shared" si="1094"/>
        <v>0.31411385868017977</v>
      </c>
      <c r="AT826" s="302" t="str">
        <f t="shared" si="1094"/>
        <v>-</v>
      </c>
      <c r="AU826" s="327"/>
    </row>
    <row r="827" spans="1:47" hidden="1">
      <c r="A827" s="325" t="str">
        <f t="shared" ref="A827:B827" si="1095">A173</f>
        <v>Renče - Vogrsko</v>
      </c>
      <c r="B827" s="326">
        <f t="shared" si="1095"/>
        <v>201</v>
      </c>
      <c r="C827" s="302" t="str">
        <f t="shared" ref="C827:AT827" si="1096">IFERROR(IF(C$19&lt;&gt;"Yes","-",IF(C$15&gt;1,LOG10(C173),LOG10(MAX(C$32:C$243)+1-C173))),"-")</f>
        <v>-</v>
      </c>
      <c r="D827" s="302" t="str">
        <f t="shared" si="1096"/>
        <v>-</v>
      </c>
      <c r="E827" s="302" t="str">
        <f t="shared" si="1096"/>
        <v>-</v>
      </c>
      <c r="F827" s="302" t="str">
        <f t="shared" si="1096"/>
        <v>-</v>
      </c>
      <c r="G827" s="302" t="str">
        <f t="shared" si="1096"/>
        <v>-</v>
      </c>
      <c r="H827" s="302">
        <f t="shared" si="1096"/>
        <v>0.3010299956639812</v>
      </c>
      <c r="I827" s="302" t="str">
        <f t="shared" si="1096"/>
        <v>-</v>
      </c>
      <c r="J827" s="302" t="str">
        <f t="shared" si="1096"/>
        <v>-</v>
      </c>
      <c r="K827" s="302" t="str">
        <f t="shared" si="1096"/>
        <v>-</v>
      </c>
      <c r="L827" s="302" t="str">
        <f t="shared" si="1096"/>
        <v>-</v>
      </c>
      <c r="M827" s="302">
        <f t="shared" si="1096"/>
        <v>1.3242824552976926</v>
      </c>
      <c r="N827" s="302">
        <f t="shared" si="1096"/>
        <v>1.7839035792727349</v>
      </c>
      <c r="O827" s="302" t="str">
        <f t="shared" si="1096"/>
        <v>-</v>
      </c>
      <c r="P827" s="302" t="str">
        <f t="shared" si="1096"/>
        <v>-</v>
      </c>
      <c r="Q827" s="302" t="str">
        <f t="shared" si="1096"/>
        <v>-</v>
      </c>
      <c r="R827" s="302" t="str">
        <f t="shared" si="1096"/>
        <v>-</v>
      </c>
      <c r="S827" s="302" t="str">
        <f t="shared" si="1096"/>
        <v>-</v>
      </c>
      <c r="T827" s="302">
        <f t="shared" si="1096"/>
        <v>0.72239805434855864</v>
      </c>
      <c r="U827" s="302" t="str">
        <f t="shared" si="1096"/>
        <v>-</v>
      </c>
      <c r="V827" s="302">
        <f t="shared" si="1096"/>
        <v>0.32033973353095563</v>
      </c>
      <c r="W827" s="302" t="str">
        <f t="shared" si="1096"/>
        <v>-</v>
      </c>
      <c r="X827" s="302" t="str">
        <f t="shared" si="1096"/>
        <v>-</v>
      </c>
      <c r="Y827" s="302" t="str">
        <f t="shared" si="1096"/>
        <v>-</v>
      </c>
      <c r="Z827" s="302" t="str">
        <f t="shared" si="1096"/>
        <v>-</v>
      </c>
      <c r="AA827" s="302" t="str">
        <f t="shared" si="1096"/>
        <v>-</v>
      </c>
      <c r="AB827" s="302" t="str">
        <f t="shared" si="1096"/>
        <v>-</v>
      </c>
      <c r="AC827" s="302" t="str">
        <f t="shared" si="1096"/>
        <v>-</v>
      </c>
      <c r="AD827" s="302">
        <f t="shared" si="1096"/>
        <v>0.76191286745720377</v>
      </c>
      <c r="AE827" s="302" t="str">
        <f t="shared" si="1096"/>
        <v>-</v>
      </c>
      <c r="AF827" s="302" t="str">
        <f t="shared" si="1096"/>
        <v>-</v>
      </c>
      <c r="AG827" s="302" t="str">
        <f t="shared" si="1096"/>
        <v>-</v>
      </c>
      <c r="AH827" s="302" t="str">
        <f t="shared" si="1096"/>
        <v>-</v>
      </c>
      <c r="AI827" s="302" t="str">
        <f t="shared" si="1096"/>
        <v>-</v>
      </c>
      <c r="AJ827" s="302">
        <f t="shared" si="1096"/>
        <v>2.00618659687709</v>
      </c>
      <c r="AK827" s="302" t="str">
        <f t="shared" si="1096"/>
        <v>-</v>
      </c>
      <c r="AL827" s="302" t="str">
        <f t="shared" si="1096"/>
        <v>-</v>
      </c>
      <c r="AM827" s="302" t="str">
        <f t="shared" si="1096"/>
        <v>-</v>
      </c>
      <c r="AN827" s="302" t="str">
        <f t="shared" si="1096"/>
        <v>-</v>
      </c>
      <c r="AO827" s="302">
        <f t="shared" si="1096"/>
        <v>0.40064315902399183</v>
      </c>
      <c r="AP827" s="302" t="str">
        <f t="shared" si="1096"/>
        <v>-</v>
      </c>
      <c r="AQ827" s="302" t="str">
        <f t="shared" si="1096"/>
        <v>-</v>
      </c>
      <c r="AR827" s="302" t="str">
        <f t="shared" si="1096"/>
        <v>-</v>
      </c>
      <c r="AS827" s="302">
        <f t="shared" si="1096"/>
        <v>0.66734044142546223</v>
      </c>
      <c r="AT827" s="302" t="str">
        <f t="shared" si="1096"/>
        <v>-</v>
      </c>
      <c r="AU827" s="327"/>
    </row>
    <row r="828" spans="1:47" hidden="1">
      <c r="A828" s="325" t="str">
        <f t="shared" ref="A828:B828" si="1097">A174</f>
        <v>Ribnica</v>
      </c>
      <c r="B828" s="326">
        <f t="shared" si="1097"/>
        <v>104</v>
      </c>
      <c r="C828" s="302" t="str">
        <f t="shared" ref="C828:AT828" si="1098">IFERROR(IF(C$19&lt;&gt;"Yes","-",IF(C$15&gt;1,LOG10(C174),LOG10(MAX(C$32:C$243)+1-C174))),"-")</f>
        <v>-</v>
      </c>
      <c r="D828" s="302" t="str">
        <f t="shared" si="1098"/>
        <v>-</v>
      </c>
      <c r="E828" s="302" t="str">
        <f t="shared" si="1098"/>
        <v>-</v>
      </c>
      <c r="F828" s="302" t="str">
        <f t="shared" si="1098"/>
        <v>-</v>
      </c>
      <c r="G828" s="302" t="str">
        <f t="shared" si="1098"/>
        <v>-</v>
      </c>
      <c r="H828" s="302">
        <f t="shared" si="1098"/>
        <v>0.3010299956639812</v>
      </c>
      <c r="I828" s="302" t="str">
        <f t="shared" si="1098"/>
        <v>-</v>
      </c>
      <c r="J828" s="302" t="str">
        <f t="shared" si="1098"/>
        <v>-</v>
      </c>
      <c r="K828" s="302" t="str">
        <f t="shared" si="1098"/>
        <v>-</v>
      </c>
      <c r="L828" s="302" t="str">
        <f t="shared" si="1098"/>
        <v>-</v>
      </c>
      <c r="M828" s="302">
        <f t="shared" si="1098"/>
        <v>1.69284691927723</v>
      </c>
      <c r="N828" s="302">
        <f t="shared" si="1098"/>
        <v>1.920123326290724</v>
      </c>
      <c r="O828" s="302" t="str">
        <f t="shared" si="1098"/>
        <v>-</v>
      </c>
      <c r="P828" s="302" t="str">
        <f t="shared" si="1098"/>
        <v>-</v>
      </c>
      <c r="Q828" s="302" t="str">
        <f t="shared" si="1098"/>
        <v>-</v>
      </c>
      <c r="R828" s="302" t="str">
        <f t="shared" si="1098"/>
        <v>-</v>
      </c>
      <c r="S828" s="302" t="str">
        <f t="shared" si="1098"/>
        <v>-</v>
      </c>
      <c r="T828" s="302">
        <f t="shared" si="1098"/>
        <v>0.65681105520534655</v>
      </c>
      <c r="U828" s="302" t="str">
        <f t="shared" si="1098"/>
        <v>-</v>
      </c>
      <c r="V828" s="302">
        <f t="shared" si="1098"/>
        <v>-0.12989082258936896</v>
      </c>
      <c r="W828" s="302" t="str">
        <f t="shared" si="1098"/>
        <v>-</v>
      </c>
      <c r="X828" s="302" t="str">
        <f t="shared" si="1098"/>
        <v>-</v>
      </c>
      <c r="Y828" s="302" t="str">
        <f t="shared" si="1098"/>
        <v>-</v>
      </c>
      <c r="Z828" s="302" t="str">
        <f t="shared" si="1098"/>
        <v>-</v>
      </c>
      <c r="AA828" s="302" t="str">
        <f t="shared" si="1098"/>
        <v>-</v>
      </c>
      <c r="AB828" s="302" t="str">
        <f t="shared" si="1098"/>
        <v>-</v>
      </c>
      <c r="AC828" s="302" t="str">
        <f t="shared" si="1098"/>
        <v>-</v>
      </c>
      <c r="AD828" s="302">
        <f t="shared" si="1098"/>
        <v>0.80828772221035305</v>
      </c>
      <c r="AE828" s="302" t="str">
        <f t="shared" si="1098"/>
        <v>-</v>
      </c>
      <c r="AF828" s="302" t="str">
        <f t="shared" si="1098"/>
        <v>-</v>
      </c>
      <c r="AG828" s="302" t="str">
        <f t="shared" si="1098"/>
        <v>-</v>
      </c>
      <c r="AH828" s="302" t="str">
        <f t="shared" si="1098"/>
        <v>-</v>
      </c>
      <c r="AI828" s="302" t="str">
        <f t="shared" si="1098"/>
        <v>-</v>
      </c>
      <c r="AJ828" s="302">
        <f t="shared" si="1098"/>
        <v>1.9994214603429383</v>
      </c>
      <c r="AK828" s="302" t="str">
        <f t="shared" si="1098"/>
        <v>-</v>
      </c>
      <c r="AL828" s="302" t="str">
        <f t="shared" si="1098"/>
        <v>-</v>
      </c>
      <c r="AM828" s="302" t="str">
        <f t="shared" si="1098"/>
        <v>-</v>
      </c>
      <c r="AN828" s="302" t="str">
        <f t="shared" si="1098"/>
        <v>-</v>
      </c>
      <c r="AO828" s="302">
        <f t="shared" si="1098"/>
        <v>0.24265882485557949</v>
      </c>
      <c r="AP828" s="302" t="str">
        <f t="shared" si="1098"/>
        <v>-</v>
      </c>
      <c r="AQ828" s="302" t="str">
        <f t="shared" si="1098"/>
        <v>-</v>
      </c>
      <c r="AR828" s="302" t="str">
        <f t="shared" si="1098"/>
        <v>-</v>
      </c>
      <c r="AS828" s="302">
        <f t="shared" si="1098"/>
        <v>0.32671330330008241</v>
      </c>
      <c r="AT828" s="302" t="str">
        <f t="shared" si="1098"/>
        <v>-</v>
      </c>
      <c r="AU828" s="327"/>
    </row>
    <row r="829" spans="1:47" hidden="1">
      <c r="A829" s="325" t="str">
        <f t="shared" ref="A829:B829" si="1099">A175</f>
        <v>Ribnica na  Pohorju</v>
      </c>
      <c r="B829" s="326">
        <f t="shared" si="1099"/>
        <v>177</v>
      </c>
      <c r="C829" s="302" t="str">
        <f t="shared" ref="C829:AT829" si="1100">IFERROR(IF(C$19&lt;&gt;"Yes","-",IF(C$15&gt;1,LOG10(C175),LOG10(MAX(C$32:C$243)+1-C175))),"-")</f>
        <v>-</v>
      </c>
      <c r="D829" s="302" t="str">
        <f t="shared" si="1100"/>
        <v>-</v>
      </c>
      <c r="E829" s="302" t="str">
        <f t="shared" si="1100"/>
        <v>-</v>
      </c>
      <c r="F829" s="302" t="str">
        <f t="shared" si="1100"/>
        <v>-</v>
      </c>
      <c r="G829" s="302" t="str">
        <f t="shared" si="1100"/>
        <v>-</v>
      </c>
      <c r="H829" s="302">
        <f t="shared" si="1100"/>
        <v>0.3010299956639812</v>
      </c>
      <c r="I829" s="302" t="str">
        <f t="shared" si="1100"/>
        <v>-</v>
      </c>
      <c r="J829" s="302" t="str">
        <f t="shared" si="1100"/>
        <v>-</v>
      </c>
      <c r="K829" s="302" t="str">
        <f t="shared" si="1100"/>
        <v>-</v>
      </c>
      <c r="L829" s="302" t="str">
        <f t="shared" si="1100"/>
        <v>-</v>
      </c>
      <c r="M829" s="302">
        <f t="shared" si="1100"/>
        <v>1.1430148002540952</v>
      </c>
      <c r="N829" s="302">
        <f t="shared" si="1100"/>
        <v>1.3483048630481607</v>
      </c>
      <c r="O829" s="302" t="str">
        <f t="shared" si="1100"/>
        <v>-</v>
      </c>
      <c r="P829" s="302" t="str">
        <f t="shared" si="1100"/>
        <v>-</v>
      </c>
      <c r="Q829" s="302" t="str">
        <f t="shared" si="1100"/>
        <v>-</v>
      </c>
      <c r="R829" s="302" t="str">
        <f t="shared" si="1100"/>
        <v>-</v>
      </c>
      <c r="S829" s="302" t="str">
        <f t="shared" si="1100"/>
        <v>-</v>
      </c>
      <c r="T829" s="302">
        <f t="shared" si="1100"/>
        <v>0.57855351682687628</v>
      </c>
      <c r="U829" s="302" t="str">
        <f t="shared" si="1100"/>
        <v>-</v>
      </c>
      <c r="V829" s="302">
        <f t="shared" si="1100"/>
        <v>-0.18669688552849412</v>
      </c>
      <c r="W829" s="302" t="str">
        <f t="shared" si="1100"/>
        <v>-</v>
      </c>
      <c r="X829" s="302" t="str">
        <f t="shared" si="1100"/>
        <v>-</v>
      </c>
      <c r="Y829" s="302" t="str">
        <f t="shared" si="1100"/>
        <v>-</v>
      </c>
      <c r="Z829" s="302" t="str">
        <f t="shared" si="1100"/>
        <v>-</v>
      </c>
      <c r="AA829" s="302" t="str">
        <f t="shared" si="1100"/>
        <v>-</v>
      </c>
      <c r="AB829" s="302" t="str">
        <f t="shared" si="1100"/>
        <v>-</v>
      </c>
      <c r="AC829" s="302" t="str">
        <f t="shared" si="1100"/>
        <v>-</v>
      </c>
      <c r="AD829" s="302">
        <f t="shared" si="1100"/>
        <v>1.130494335044274</v>
      </c>
      <c r="AE829" s="302" t="str">
        <f t="shared" si="1100"/>
        <v>-</v>
      </c>
      <c r="AF829" s="302" t="str">
        <f t="shared" si="1100"/>
        <v>-</v>
      </c>
      <c r="AG829" s="302" t="str">
        <f t="shared" si="1100"/>
        <v>-</v>
      </c>
      <c r="AH829" s="302" t="str">
        <f t="shared" si="1100"/>
        <v>-</v>
      </c>
      <c r="AI829" s="302" t="str">
        <f t="shared" si="1100"/>
        <v>-</v>
      </c>
      <c r="AJ829" s="302">
        <f t="shared" si="1100"/>
        <v>1.9419421943187622</v>
      </c>
      <c r="AK829" s="302" t="str">
        <f t="shared" si="1100"/>
        <v>-</v>
      </c>
      <c r="AL829" s="302" t="str">
        <f t="shared" si="1100"/>
        <v>-</v>
      </c>
      <c r="AM829" s="302" t="str">
        <f t="shared" si="1100"/>
        <v>-</v>
      </c>
      <c r="AN829" s="302" t="str">
        <f t="shared" si="1100"/>
        <v>-</v>
      </c>
      <c r="AO829" s="302">
        <f t="shared" si="1100"/>
        <v>0.37637931486742965</v>
      </c>
      <c r="AP829" s="302" t="str">
        <f t="shared" si="1100"/>
        <v>-</v>
      </c>
      <c r="AQ829" s="302" t="str">
        <f t="shared" si="1100"/>
        <v>-</v>
      </c>
      <c r="AR829" s="302" t="str">
        <f t="shared" si="1100"/>
        <v>-</v>
      </c>
      <c r="AS829" s="302">
        <f t="shared" si="1100"/>
        <v>0.54901815461183245</v>
      </c>
      <c r="AT829" s="302" t="str">
        <f t="shared" si="1100"/>
        <v>-</v>
      </c>
      <c r="AU829" s="327"/>
    </row>
    <row r="830" spans="1:47" hidden="1">
      <c r="A830" s="325" t="str">
        <f t="shared" ref="A830:B830" si="1101">A176</f>
        <v>Rogaška Slatina</v>
      </c>
      <c r="B830" s="326">
        <f t="shared" si="1101"/>
        <v>106</v>
      </c>
      <c r="C830" s="302" t="str">
        <f t="shared" ref="C830:AT830" si="1102">IFERROR(IF(C$19&lt;&gt;"Yes","-",IF(C$15&gt;1,LOG10(C176),LOG10(MAX(C$32:C$243)+1-C176))),"-")</f>
        <v>-</v>
      </c>
      <c r="D830" s="302" t="str">
        <f t="shared" si="1102"/>
        <v>-</v>
      </c>
      <c r="E830" s="302" t="str">
        <f t="shared" si="1102"/>
        <v>-</v>
      </c>
      <c r="F830" s="302" t="str">
        <f t="shared" si="1102"/>
        <v>-</v>
      </c>
      <c r="G830" s="302" t="str">
        <f t="shared" si="1102"/>
        <v>-</v>
      </c>
      <c r="H830" s="302">
        <f t="shared" si="1102"/>
        <v>0.47712125471966244</v>
      </c>
      <c r="I830" s="302" t="str">
        <f t="shared" si="1102"/>
        <v>-</v>
      </c>
      <c r="J830" s="302" t="str">
        <f t="shared" si="1102"/>
        <v>-</v>
      </c>
      <c r="K830" s="302" t="str">
        <f t="shared" si="1102"/>
        <v>-</v>
      </c>
      <c r="L830" s="302" t="str">
        <f t="shared" si="1102"/>
        <v>-</v>
      </c>
      <c r="M830" s="302">
        <f t="shared" si="1102"/>
        <v>1.7435097647284297</v>
      </c>
      <c r="N830" s="302">
        <f t="shared" si="1102"/>
        <v>2.0511525224473814</v>
      </c>
      <c r="O830" s="302" t="str">
        <f t="shared" si="1102"/>
        <v>-</v>
      </c>
      <c r="P830" s="302" t="str">
        <f t="shared" si="1102"/>
        <v>-</v>
      </c>
      <c r="Q830" s="302" t="str">
        <f t="shared" si="1102"/>
        <v>-</v>
      </c>
      <c r="R830" s="302" t="str">
        <f t="shared" si="1102"/>
        <v>-</v>
      </c>
      <c r="S830" s="302" t="str">
        <f t="shared" si="1102"/>
        <v>-</v>
      </c>
      <c r="T830" s="302">
        <f t="shared" si="1102"/>
        <v>0.51374237486718966</v>
      </c>
      <c r="U830" s="302" t="str">
        <f t="shared" si="1102"/>
        <v>-</v>
      </c>
      <c r="V830" s="302">
        <f t="shared" si="1102"/>
        <v>6.4637456798437437E-2</v>
      </c>
      <c r="W830" s="302" t="str">
        <f t="shared" si="1102"/>
        <v>-</v>
      </c>
      <c r="X830" s="302" t="str">
        <f t="shared" si="1102"/>
        <v>-</v>
      </c>
      <c r="Y830" s="302" t="str">
        <f t="shared" si="1102"/>
        <v>-</v>
      </c>
      <c r="Z830" s="302" t="str">
        <f t="shared" si="1102"/>
        <v>-</v>
      </c>
      <c r="AA830" s="302" t="str">
        <f t="shared" si="1102"/>
        <v>-</v>
      </c>
      <c r="AB830" s="302" t="str">
        <f t="shared" si="1102"/>
        <v>-</v>
      </c>
      <c r="AC830" s="302" t="str">
        <f t="shared" si="1102"/>
        <v>-</v>
      </c>
      <c r="AD830" s="302">
        <f t="shared" si="1102"/>
        <v>1.0261646138581915</v>
      </c>
      <c r="AE830" s="302" t="str">
        <f t="shared" si="1102"/>
        <v>-</v>
      </c>
      <c r="AF830" s="302" t="str">
        <f t="shared" si="1102"/>
        <v>-</v>
      </c>
      <c r="AG830" s="302" t="str">
        <f t="shared" si="1102"/>
        <v>-</v>
      </c>
      <c r="AH830" s="302" t="str">
        <f t="shared" si="1102"/>
        <v>-</v>
      </c>
      <c r="AI830" s="302" t="str">
        <f t="shared" si="1102"/>
        <v>-</v>
      </c>
      <c r="AJ830" s="302">
        <f t="shared" si="1102"/>
        <v>1.9213861584613721</v>
      </c>
      <c r="AK830" s="302" t="str">
        <f t="shared" si="1102"/>
        <v>-</v>
      </c>
      <c r="AL830" s="302" t="str">
        <f t="shared" si="1102"/>
        <v>-</v>
      </c>
      <c r="AM830" s="302" t="str">
        <f t="shared" si="1102"/>
        <v>-</v>
      </c>
      <c r="AN830" s="302" t="str">
        <f t="shared" si="1102"/>
        <v>-</v>
      </c>
      <c r="AO830" s="302">
        <f t="shared" si="1102"/>
        <v>0.42442125335254272</v>
      </c>
      <c r="AP830" s="302" t="str">
        <f t="shared" si="1102"/>
        <v>-</v>
      </c>
      <c r="AQ830" s="302" t="str">
        <f t="shared" si="1102"/>
        <v>-</v>
      </c>
      <c r="AR830" s="302" t="str">
        <f t="shared" si="1102"/>
        <v>-</v>
      </c>
      <c r="AS830" s="302">
        <f t="shared" si="1102"/>
        <v>0.78728954627461012</v>
      </c>
      <c r="AT830" s="302" t="str">
        <f t="shared" si="1102"/>
        <v>-</v>
      </c>
      <c r="AU830" s="327"/>
    </row>
    <row r="831" spans="1:47" hidden="1">
      <c r="A831" s="325" t="str">
        <f t="shared" ref="A831:B831" si="1103">A177</f>
        <v>Rogašovci</v>
      </c>
      <c r="B831" s="326">
        <f t="shared" si="1103"/>
        <v>105</v>
      </c>
      <c r="C831" s="302" t="str">
        <f t="shared" ref="C831:AT831" si="1104">IFERROR(IF(C$19&lt;&gt;"Yes","-",IF(C$15&gt;1,LOG10(C177),LOG10(MAX(C$32:C$243)+1-C177))),"-")</f>
        <v>-</v>
      </c>
      <c r="D831" s="302" t="str">
        <f t="shared" si="1104"/>
        <v>-</v>
      </c>
      <c r="E831" s="302" t="str">
        <f t="shared" si="1104"/>
        <v>-</v>
      </c>
      <c r="F831" s="302" t="str">
        <f t="shared" si="1104"/>
        <v>-</v>
      </c>
      <c r="G831" s="302" t="str">
        <f t="shared" si="1104"/>
        <v>-</v>
      </c>
      <c r="H831" s="302">
        <f t="shared" si="1104"/>
        <v>0.3010299956639812</v>
      </c>
      <c r="I831" s="302" t="str">
        <f t="shared" si="1104"/>
        <v>-</v>
      </c>
      <c r="J831" s="302" t="str">
        <f t="shared" si="1104"/>
        <v>-</v>
      </c>
      <c r="K831" s="302" t="str">
        <f t="shared" si="1104"/>
        <v>-</v>
      </c>
      <c r="L831" s="302" t="str">
        <f t="shared" si="1104"/>
        <v>-</v>
      </c>
      <c r="M831" s="302">
        <f t="shared" si="1104"/>
        <v>1.4183012913197455</v>
      </c>
      <c r="N831" s="302">
        <f t="shared" si="1104"/>
        <v>1.6464037262230695</v>
      </c>
      <c r="O831" s="302" t="str">
        <f t="shared" si="1104"/>
        <v>-</v>
      </c>
      <c r="P831" s="302" t="str">
        <f t="shared" si="1104"/>
        <v>-</v>
      </c>
      <c r="Q831" s="302" t="str">
        <f t="shared" si="1104"/>
        <v>-</v>
      </c>
      <c r="R831" s="302" t="str">
        <f t="shared" si="1104"/>
        <v>-</v>
      </c>
      <c r="S831" s="302" t="str">
        <f t="shared" si="1104"/>
        <v>-</v>
      </c>
      <c r="T831" s="302">
        <f t="shared" si="1104"/>
        <v>0.61392933084322721</v>
      </c>
      <c r="U831" s="302" t="str">
        <f t="shared" si="1104"/>
        <v>-</v>
      </c>
      <c r="V831" s="302">
        <f t="shared" si="1104"/>
        <v>0.10933803524782018</v>
      </c>
      <c r="W831" s="302" t="str">
        <f t="shared" si="1104"/>
        <v>-</v>
      </c>
      <c r="X831" s="302" t="str">
        <f t="shared" si="1104"/>
        <v>-</v>
      </c>
      <c r="Y831" s="302" t="str">
        <f t="shared" si="1104"/>
        <v>-</v>
      </c>
      <c r="Z831" s="302" t="str">
        <f t="shared" si="1104"/>
        <v>-</v>
      </c>
      <c r="AA831" s="302" t="str">
        <f t="shared" si="1104"/>
        <v>-</v>
      </c>
      <c r="AB831" s="302" t="str">
        <f t="shared" si="1104"/>
        <v>-</v>
      </c>
      <c r="AC831" s="302" t="str">
        <f t="shared" si="1104"/>
        <v>-</v>
      </c>
      <c r="AD831" s="302">
        <f t="shared" si="1104"/>
        <v>1.3200689408717969</v>
      </c>
      <c r="AE831" s="302" t="str">
        <f t="shared" si="1104"/>
        <v>-</v>
      </c>
      <c r="AF831" s="302" t="str">
        <f t="shared" si="1104"/>
        <v>-</v>
      </c>
      <c r="AG831" s="302" t="str">
        <f t="shared" si="1104"/>
        <v>-</v>
      </c>
      <c r="AH831" s="302" t="str">
        <f t="shared" si="1104"/>
        <v>-</v>
      </c>
      <c r="AI831" s="302" t="str">
        <f t="shared" si="1104"/>
        <v>-</v>
      </c>
      <c r="AJ831" s="302">
        <f t="shared" si="1104"/>
        <v>1.8608135785224775</v>
      </c>
      <c r="AK831" s="302" t="str">
        <f t="shared" si="1104"/>
        <v>-</v>
      </c>
      <c r="AL831" s="302" t="str">
        <f t="shared" si="1104"/>
        <v>-</v>
      </c>
      <c r="AM831" s="302" t="str">
        <f t="shared" si="1104"/>
        <v>-</v>
      </c>
      <c r="AN831" s="302" t="str">
        <f t="shared" si="1104"/>
        <v>-</v>
      </c>
      <c r="AO831" s="302">
        <f t="shared" si="1104"/>
        <v>0.31951798866635717</v>
      </c>
      <c r="AP831" s="302" t="str">
        <f t="shared" si="1104"/>
        <v>-</v>
      </c>
      <c r="AQ831" s="302" t="str">
        <f t="shared" si="1104"/>
        <v>-</v>
      </c>
      <c r="AR831" s="302" t="str">
        <f t="shared" si="1104"/>
        <v>-</v>
      </c>
      <c r="AS831" s="302">
        <f t="shared" si="1104"/>
        <v>0.95382163578583301</v>
      </c>
      <c r="AT831" s="302" t="str">
        <f t="shared" si="1104"/>
        <v>-</v>
      </c>
      <c r="AU831" s="327"/>
    </row>
    <row r="832" spans="1:47" hidden="1">
      <c r="A832" s="325" t="str">
        <f t="shared" ref="A832:B832" si="1105">A178</f>
        <v>Rogatec</v>
      </c>
      <c r="B832" s="326">
        <f t="shared" si="1105"/>
        <v>107</v>
      </c>
      <c r="C832" s="302" t="str">
        <f t="shared" ref="C832:AT832" si="1106">IFERROR(IF(C$19&lt;&gt;"Yes","-",IF(C$15&gt;1,LOG10(C178),LOG10(MAX(C$32:C$243)+1-C178))),"-")</f>
        <v>-</v>
      </c>
      <c r="D832" s="302" t="str">
        <f t="shared" si="1106"/>
        <v>-</v>
      </c>
      <c r="E832" s="302" t="str">
        <f t="shared" si="1106"/>
        <v>-</v>
      </c>
      <c r="F832" s="302" t="str">
        <f t="shared" si="1106"/>
        <v>-</v>
      </c>
      <c r="G832" s="302" t="str">
        <f t="shared" si="1106"/>
        <v>-</v>
      </c>
      <c r="H832" s="302">
        <f t="shared" si="1106"/>
        <v>0.3010299956639812</v>
      </c>
      <c r="I832" s="302" t="str">
        <f t="shared" si="1106"/>
        <v>-</v>
      </c>
      <c r="J832" s="302" t="str">
        <f t="shared" si="1106"/>
        <v>-</v>
      </c>
      <c r="K832" s="302" t="str">
        <f t="shared" si="1106"/>
        <v>-</v>
      </c>
      <c r="L832" s="302" t="str">
        <f t="shared" si="1106"/>
        <v>-</v>
      </c>
      <c r="M832" s="302">
        <f t="shared" si="1106"/>
        <v>1.4727564493172123</v>
      </c>
      <c r="N832" s="302">
        <f t="shared" si="1106"/>
        <v>1.8175653695597809</v>
      </c>
      <c r="O832" s="302" t="str">
        <f t="shared" si="1106"/>
        <v>-</v>
      </c>
      <c r="P832" s="302" t="str">
        <f t="shared" si="1106"/>
        <v>-</v>
      </c>
      <c r="Q832" s="302" t="str">
        <f t="shared" si="1106"/>
        <v>-</v>
      </c>
      <c r="R832" s="302" t="str">
        <f t="shared" si="1106"/>
        <v>-</v>
      </c>
      <c r="S832" s="302" t="str">
        <f t="shared" si="1106"/>
        <v>-</v>
      </c>
      <c r="T832" s="302">
        <f t="shared" si="1106"/>
        <v>0.48157559614591244</v>
      </c>
      <c r="U832" s="302" t="str">
        <f t="shared" si="1106"/>
        <v>-</v>
      </c>
      <c r="V832" s="302">
        <f t="shared" si="1106"/>
        <v>0.15001348256103914</v>
      </c>
      <c r="W832" s="302" t="str">
        <f t="shared" si="1106"/>
        <v>-</v>
      </c>
      <c r="X832" s="302" t="str">
        <f t="shared" si="1106"/>
        <v>-</v>
      </c>
      <c r="Y832" s="302" t="str">
        <f t="shared" si="1106"/>
        <v>-</v>
      </c>
      <c r="Z832" s="302" t="str">
        <f t="shared" si="1106"/>
        <v>-</v>
      </c>
      <c r="AA832" s="302" t="str">
        <f t="shared" si="1106"/>
        <v>-</v>
      </c>
      <c r="AB832" s="302" t="str">
        <f t="shared" si="1106"/>
        <v>-</v>
      </c>
      <c r="AC832" s="302" t="str">
        <f t="shared" si="1106"/>
        <v>-</v>
      </c>
      <c r="AD832" s="302">
        <f t="shared" si="1106"/>
        <v>1.1336425931856946</v>
      </c>
      <c r="AE832" s="302" t="str">
        <f t="shared" si="1106"/>
        <v>-</v>
      </c>
      <c r="AF832" s="302" t="str">
        <f t="shared" si="1106"/>
        <v>-</v>
      </c>
      <c r="AG832" s="302" t="str">
        <f t="shared" si="1106"/>
        <v>-</v>
      </c>
      <c r="AH832" s="302" t="str">
        <f t="shared" si="1106"/>
        <v>-</v>
      </c>
      <c r="AI832" s="302" t="str">
        <f t="shared" si="1106"/>
        <v>-</v>
      </c>
      <c r="AJ832" s="302">
        <f t="shared" si="1106"/>
        <v>1.5521765155423721</v>
      </c>
      <c r="AK832" s="302" t="str">
        <f t="shared" si="1106"/>
        <v>-</v>
      </c>
      <c r="AL832" s="302" t="str">
        <f t="shared" si="1106"/>
        <v>-</v>
      </c>
      <c r="AM832" s="302" t="str">
        <f t="shared" si="1106"/>
        <v>-</v>
      </c>
      <c r="AN832" s="302" t="str">
        <f t="shared" si="1106"/>
        <v>-</v>
      </c>
      <c r="AO832" s="302">
        <f t="shared" si="1106"/>
        <v>0.42442125335254272</v>
      </c>
      <c r="AP832" s="302" t="str">
        <f t="shared" si="1106"/>
        <v>-</v>
      </c>
      <c r="AQ832" s="302" t="str">
        <f t="shared" si="1106"/>
        <v>-</v>
      </c>
      <c r="AR832" s="302" t="str">
        <f t="shared" si="1106"/>
        <v>-</v>
      </c>
      <c r="AS832" s="302">
        <f t="shared" si="1106"/>
        <v>0.88451582757053193</v>
      </c>
      <c r="AT832" s="302" t="str">
        <f t="shared" si="1106"/>
        <v>-</v>
      </c>
      <c r="AU832" s="327"/>
    </row>
    <row r="833" spans="1:47" hidden="1">
      <c r="A833" s="325" t="str">
        <f t="shared" ref="A833:B833" si="1107">A179</f>
        <v>Ruše</v>
      </c>
      <c r="B833" s="326">
        <f t="shared" si="1107"/>
        <v>108</v>
      </c>
      <c r="C833" s="302" t="str">
        <f t="shared" ref="C833:AT833" si="1108">IFERROR(IF(C$19&lt;&gt;"Yes","-",IF(C$15&gt;1,LOG10(C179),LOG10(MAX(C$32:C$243)+1-C179))),"-")</f>
        <v>-</v>
      </c>
      <c r="D833" s="302" t="str">
        <f t="shared" si="1108"/>
        <v>-</v>
      </c>
      <c r="E833" s="302" t="str">
        <f t="shared" si="1108"/>
        <v>-</v>
      </c>
      <c r="F833" s="302" t="str">
        <f t="shared" si="1108"/>
        <v>-</v>
      </c>
      <c r="G833" s="302" t="str">
        <f t="shared" si="1108"/>
        <v>-</v>
      </c>
      <c r="H833" s="302">
        <f t="shared" si="1108"/>
        <v>0.47712125471966244</v>
      </c>
      <c r="I833" s="302" t="str">
        <f t="shared" si="1108"/>
        <v>-</v>
      </c>
      <c r="J833" s="302" t="str">
        <f t="shared" si="1108"/>
        <v>-</v>
      </c>
      <c r="K833" s="302" t="str">
        <f t="shared" si="1108"/>
        <v>-</v>
      </c>
      <c r="L833" s="302" t="str">
        <f t="shared" si="1108"/>
        <v>-</v>
      </c>
      <c r="M833" s="302">
        <f t="shared" si="1108"/>
        <v>1.4623979978989561</v>
      </c>
      <c r="N833" s="302">
        <f t="shared" si="1108"/>
        <v>1.8419848045901139</v>
      </c>
      <c r="O833" s="302" t="str">
        <f t="shared" si="1108"/>
        <v>-</v>
      </c>
      <c r="P833" s="302" t="str">
        <f t="shared" si="1108"/>
        <v>-</v>
      </c>
      <c r="Q833" s="302" t="str">
        <f t="shared" si="1108"/>
        <v>-</v>
      </c>
      <c r="R833" s="302" t="str">
        <f t="shared" si="1108"/>
        <v>-</v>
      </c>
      <c r="S833" s="302" t="str">
        <f t="shared" si="1108"/>
        <v>-</v>
      </c>
      <c r="T833" s="302">
        <f t="shared" si="1108"/>
        <v>0.49521300538528024</v>
      </c>
      <c r="U833" s="302" t="str">
        <f t="shared" si="1108"/>
        <v>-</v>
      </c>
      <c r="V833" s="302">
        <f t="shared" si="1108"/>
        <v>-0.32551902369567765</v>
      </c>
      <c r="W833" s="302" t="str">
        <f t="shared" si="1108"/>
        <v>-</v>
      </c>
      <c r="X833" s="302" t="str">
        <f t="shared" si="1108"/>
        <v>-</v>
      </c>
      <c r="Y833" s="302" t="str">
        <f t="shared" si="1108"/>
        <v>-</v>
      </c>
      <c r="Z833" s="302" t="str">
        <f t="shared" si="1108"/>
        <v>-</v>
      </c>
      <c r="AA833" s="302" t="str">
        <f t="shared" si="1108"/>
        <v>-</v>
      </c>
      <c r="AB833" s="302" t="str">
        <f t="shared" si="1108"/>
        <v>-</v>
      </c>
      <c r="AC833" s="302" t="str">
        <f t="shared" si="1108"/>
        <v>-</v>
      </c>
      <c r="AD833" s="302">
        <f t="shared" si="1108"/>
        <v>1.0816488349696234</v>
      </c>
      <c r="AE833" s="302" t="str">
        <f t="shared" si="1108"/>
        <v>-</v>
      </c>
      <c r="AF833" s="302" t="str">
        <f t="shared" si="1108"/>
        <v>-</v>
      </c>
      <c r="AG833" s="302" t="str">
        <f t="shared" si="1108"/>
        <v>-</v>
      </c>
      <c r="AH833" s="302" t="str">
        <f t="shared" si="1108"/>
        <v>-</v>
      </c>
      <c r="AI833" s="302" t="str">
        <f t="shared" si="1108"/>
        <v>-</v>
      </c>
      <c r="AJ833" s="302">
        <f t="shared" si="1108"/>
        <v>2.1154555350647652</v>
      </c>
      <c r="AK833" s="302" t="str">
        <f t="shared" si="1108"/>
        <v>-</v>
      </c>
      <c r="AL833" s="302" t="str">
        <f t="shared" si="1108"/>
        <v>-</v>
      </c>
      <c r="AM833" s="302" t="str">
        <f t="shared" si="1108"/>
        <v>-</v>
      </c>
      <c r="AN833" s="302" t="str">
        <f t="shared" si="1108"/>
        <v>-</v>
      </c>
      <c r="AO833" s="302">
        <f t="shared" si="1108"/>
        <v>0.44371696267546362</v>
      </c>
      <c r="AP833" s="302" t="str">
        <f t="shared" si="1108"/>
        <v>-</v>
      </c>
      <c r="AQ833" s="302" t="str">
        <f t="shared" si="1108"/>
        <v>-</v>
      </c>
      <c r="AR833" s="302" t="str">
        <f t="shared" si="1108"/>
        <v>-</v>
      </c>
      <c r="AS833" s="302">
        <f t="shared" si="1108"/>
        <v>0.71149792391748934</v>
      </c>
      <c r="AT833" s="302" t="str">
        <f t="shared" si="1108"/>
        <v>-</v>
      </c>
      <c r="AU833" s="327"/>
    </row>
    <row r="834" spans="1:47" hidden="1">
      <c r="A834" s="325" t="str">
        <f t="shared" ref="A834:B834" si="1109">A180</f>
        <v>Selnica ob Dravi</v>
      </c>
      <c r="B834" s="326">
        <f t="shared" si="1109"/>
        <v>178</v>
      </c>
      <c r="C834" s="302" t="str">
        <f t="shared" ref="C834:AT834" si="1110">IFERROR(IF(C$19&lt;&gt;"Yes","-",IF(C$15&gt;1,LOG10(C180),LOG10(MAX(C$32:C$243)+1-C180))),"-")</f>
        <v>-</v>
      </c>
      <c r="D834" s="302" t="str">
        <f t="shared" si="1110"/>
        <v>-</v>
      </c>
      <c r="E834" s="302" t="str">
        <f t="shared" si="1110"/>
        <v>-</v>
      </c>
      <c r="F834" s="302" t="str">
        <f t="shared" si="1110"/>
        <v>-</v>
      </c>
      <c r="G834" s="302" t="str">
        <f t="shared" si="1110"/>
        <v>-</v>
      </c>
      <c r="H834" s="302">
        <f t="shared" si="1110"/>
        <v>0.3010299956639812</v>
      </c>
      <c r="I834" s="302" t="str">
        <f t="shared" si="1110"/>
        <v>-</v>
      </c>
      <c r="J834" s="302" t="str">
        <f t="shared" si="1110"/>
        <v>-</v>
      </c>
      <c r="K834" s="302" t="str">
        <f t="shared" si="1110"/>
        <v>-</v>
      </c>
      <c r="L834" s="302" t="str">
        <f t="shared" si="1110"/>
        <v>-</v>
      </c>
      <c r="M834" s="302">
        <f t="shared" si="1110"/>
        <v>1.2855573090077739</v>
      </c>
      <c r="N834" s="302">
        <f t="shared" si="1110"/>
        <v>1.6117233080073419</v>
      </c>
      <c r="O834" s="302" t="str">
        <f t="shared" si="1110"/>
        <v>-</v>
      </c>
      <c r="P834" s="302" t="str">
        <f t="shared" si="1110"/>
        <v>-</v>
      </c>
      <c r="Q834" s="302" t="str">
        <f t="shared" si="1110"/>
        <v>-</v>
      </c>
      <c r="R834" s="302" t="str">
        <f t="shared" si="1110"/>
        <v>-</v>
      </c>
      <c r="S834" s="302" t="str">
        <f t="shared" si="1110"/>
        <v>-</v>
      </c>
      <c r="T834" s="302">
        <f t="shared" si="1110"/>
        <v>0.49521300538528024</v>
      </c>
      <c r="U834" s="302" t="str">
        <f t="shared" si="1110"/>
        <v>-</v>
      </c>
      <c r="V834" s="302">
        <f t="shared" si="1110"/>
        <v>-3.9237954424064095E-2</v>
      </c>
      <c r="W834" s="302" t="str">
        <f t="shared" si="1110"/>
        <v>-</v>
      </c>
      <c r="X834" s="302" t="str">
        <f t="shared" si="1110"/>
        <v>-</v>
      </c>
      <c r="Y834" s="302" t="str">
        <f t="shared" si="1110"/>
        <v>-</v>
      </c>
      <c r="Z834" s="302" t="str">
        <f t="shared" si="1110"/>
        <v>-</v>
      </c>
      <c r="AA834" s="302" t="str">
        <f t="shared" si="1110"/>
        <v>-</v>
      </c>
      <c r="AB834" s="302" t="str">
        <f t="shared" si="1110"/>
        <v>-</v>
      </c>
      <c r="AC834" s="302" t="str">
        <f t="shared" si="1110"/>
        <v>-</v>
      </c>
      <c r="AD834" s="302">
        <f t="shared" si="1110"/>
        <v>0.9735158512648302</v>
      </c>
      <c r="AE834" s="302" t="str">
        <f t="shared" si="1110"/>
        <v>-</v>
      </c>
      <c r="AF834" s="302" t="str">
        <f t="shared" si="1110"/>
        <v>-</v>
      </c>
      <c r="AG834" s="302" t="str">
        <f t="shared" si="1110"/>
        <v>-</v>
      </c>
      <c r="AH834" s="302" t="str">
        <f t="shared" si="1110"/>
        <v>-</v>
      </c>
      <c r="AI834" s="302" t="str">
        <f t="shared" si="1110"/>
        <v>-</v>
      </c>
      <c r="AJ834" s="302">
        <f t="shared" si="1110"/>
        <v>1.8668371714312537</v>
      </c>
      <c r="AK834" s="302" t="str">
        <f t="shared" si="1110"/>
        <v>-</v>
      </c>
      <c r="AL834" s="302" t="str">
        <f t="shared" si="1110"/>
        <v>-</v>
      </c>
      <c r="AM834" s="302" t="str">
        <f t="shared" si="1110"/>
        <v>-</v>
      </c>
      <c r="AN834" s="302" t="str">
        <f t="shared" si="1110"/>
        <v>-</v>
      </c>
      <c r="AO834" s="302">
        <f t="shared" si="1110"/>
        <v>0.44371696267546362</v>
      </c>
      <c r="AP834" s="302" t="str">
        <f t="shared" si="1110"/>
        <v>-</v>
      </c>
      <c r="AQ834" s="302" t="str">
        <f t="shared" si="1110"/>
        <v>-</v>
      </c>
      <c r="AR834" s="302" t="str">
        <f t="shared" si="1110"/>
        <v>-</v>
      </c>
      <c r="AS834" s="302">
        <f t="shared" si="1110"/>
        <v>0.53894718461393365</v>
      </c>
      <c r="AT834" s="302" t="str">
        <f t="shared" si="1110"/>
        <v>-</v>
      </c>
      <c r="AU834" s="327"/>
    </row>
    <row r="835" spans="1:47" hidden="1">
      <c r="A835" s="325" t="str">
        <f t="shared" ref="A835:B835" si="1111">A181</f>
        <v>Semič</v>
      </c>
      <c r="B835" s="326">
        <f t="shared" si="1111"/>
        <v>109</v>
      </c>
      <c r="C835" s="302" t="str">
        <f t="shared" ref="C835:AT835" si="1112">IFERROR(IF(C$19&lt;&gt;"Yes","-",IF(C$15&gt;1,LOG10(C181),LOG10(MAX(C$32:C$243)+1-C181))),"-")</f>
        <v>-</v>
      </c>
      <c r="D835" s="302" t="str">
        <f t="shared" si="1112"/>
        <v>-</v>
      </c>
      <c r="E835" s="302" t="str">
        <f t="shared" si="1112"/>
        <v>-</v>
      </c>
      <c r="F835" s="302" t="str">
        <f t="shared" si="1112"/>
        <v>-</v>
      </c>
      <c r="G835" s="302" t="str">
        <f t="shared" si="1112"/>
        <v>-</v>
      </c>
      <c r="H835" s="302">
        <f t="shared" si="1112"/>
        <v>0.3010299956639812</v>
      </c>
      <c r="I835" s="302" t="str">
        <f t="shared" si="1112"/>
        <v>-</v>
      </c>
      <c r="J835" s="302" t="str">
        <f t="shared" si="1112"/>
        <v>-</v>
      </c>
      <c r="K835" s="302" t="str">
        <f t="shared" si="1112"/>
        <v>-</v>
      </c>
      <c r="L835" s="302" t="str">
        <f t="shared" si="1112"/>
        <v>-</v>
      </c>
      <c r="M835" s="302">
        <f t="shared" si="1112"/>
        <v>1.5453071164658241</v>
      </c>
      <c r="N835" s="302">
        <f t="shared" si="1112"/>
        <v>1.8864907251724818</v>
      </c>
      <c r="O835" s="302" t="str">
        <f t="shared" si="1112"/>
        <v>-</v>
      </c>
      <c r="P835" s="302" t="str">
        <f t="shared" si="1112"/>
        <v>-</v>
      </c>
      <c r="Q835" s="302" t="str">
        <f t="shared" si="1112"/>
        <v>-</v>
      </c>
      <c r="R835" s="302" t="str">
        <f t="shared" si="1112"/>
        <v>-</v>
      </c>
      <c r="S835" s="302" t="str">
        <f t="shared" si="1112"/>
        <v>-</v>
      </c>
      <c r="T835" s="302">
        <f t="shared" si="1112"/>
        <v>0.52490336490476397</v>
      </c>
      <c r="U835" s="302" t="str">
        <f t="shared" si="1112"/>
        <v>-</v>
      </c>
      <c r="V835" s="302">
        <f t="shared" si="1112"/>
        <v>3.7928370419031188E-2</v>
      </c>
      <c r="W835" s="302" t="str">
        <f t="shared" si="1112"/>
        <v>-</v>
      </c>
      <c r="X835" s="302" t="str">
        <f t="shared" si="1112"/>
        <v>-</v>
      </c>
      <c r="Y835" s="302" t="str">
        <f t="shared" si="1112"/>
        <v>-</v>
      </c>
      <c r="Z835" s="302" t="str">
        <f t="shared" si="1112"/>
        <v>-</v>
      </c>
      <c r="AA835" s="302" t="str">
        <f t="shared" si="1112"/>
        <v>-</v>
      </c>
      <c r="AB835" s="302" t="str">
        <f t="shared" si="1112"/>
        <v>-</v>
      </c>
      <c r="AC835" s="302" t="str">
        <f t="shared" si="1112"/>
        <v>-</v>
      </c>
      <c r="AD835" s="302">
        <f t="shared" si="1112"/>
        <v>1.0222260282966429</v>
      </c>
      <c r="AE835" s="302" t="str">
        <f t="shared" si="1112"/>
        <v>-</v>
      </c>
      <c r="AF835" s="302" t="str">
        <f t="shared" si="1112"/>
        <v>-</v>
      </c>
      <c r="AG835" s="302" t="str">
        <f t="shared" si="1112"/>
        <v>-</v>
      </c>
      <c r="AH835" s="302" t="str">
        <f t="shared" si="1112"/>
        <v>-</v>
      </c>
      <c r="AI835" s="302" t="str">
        <f t="shared" si="1112"/>
        <v>-</v>
      </c>
      <c r="AJ835" s="302">
        <f t="shared" si="1112"/>
        <v>1.7383760561425412</v>
      </c>
      <c r="AK835" s="302" t="str">
        <f t="shared" si="1112"/>
        <v>-</v>
      </c>
      <c r="AL835" s="302" t="str">
        <f t="shared" si="1112"/>
        <v>-</v>
      </c>
      <c r="AM835" s="302" t="str">
        <f t="shared" si="1112"/>
        <v>-</v>
      </c>
      <c r="AN835" s="302" t="str">
        <f t="shared" si="1112"/>
        <v>-</v>
      </c>
      <c r="AO835" s="302">
        <f t="shared" si="1112"/>
        <v>0.24265882485557949</v>
      </c>
      <c r="AP835" s="302" t="str">
        <f t="shared" si="1112"/>
        <v>-</v>
      </c>
      <c r="AQ835" s="302" t="str">
        <f t="shared" si="1112"/>
        <v>-</v>
      </c>
      <c r="AR835" s="302" t="str">
        <f t="shared" si="1112"/>
        <v>-</v>
      </c>
      <c r="AS835" s="302">
        <f t="shared" si="1112"/>
        <v>0.46917205531096012</v>
      </c>
      <c r="AT835" s="302" t="str">
        <f t="shared" si="1112"/>
        <v>-</v>
      </c>
      <c r="AU835" s="327"/>
    </row>
    <row r="836" spans="1:47" hidden="1">
      <c r="A836" s="325" t="str">
        <f t="shared" ref="A836:B836" si="1113">A182</f>
        <v>Sevnica</v>
      </c>
      <c r="B836" s="326">
        <f t="shared" si="1113"/>
        <v>110</v>
      </c>
      <c r="C836" s="302" t="str">
        <f t="shared" ref="C836:AT836" si="1114">IFERROR(IF(C$19&lt;&gt;"Yes","-",IF(C$15&gt;1,LOG10(C182),LOG10(MAX(C$32:C$243)+1-C182))),"-")</f>
        <v>-</v>
      </c>
      <c r="D836" s="302" t="str">
        <f t="shared" si="1114"/>
        <v>-</v>
      </c>
      <c r="E836" s="302" t="str">
        <f t="shared" si="1114"/>
        <v>-</v>
      </c>
      <c r="F836" s="302" t="str">
        <f t="shared" si="1114"/>
        <v>-</v>
      </c>
      <c r="G836" s="302" t="str">
        <f t="shared" si="1114"/>
        <v>-</v>
      </c>
      <c r="H836" s="302">
        <f t="shared" si="1114"/>
        <v>0.47712125471966244</v>
      </c>
      <c r="I836" s="302" t="str">
        <f t="shared" si="1114"/>
        <v>-</v>
      </c>
      <c r="J836" s="302" t="str">
        <f t="shared" si="1114"/>
        <v>-</v>
      </c>
      <c r="K836" s="302" t="str">
        <f t="shared" si="1114"/>
        <v>-</v>
      </c>
      <c r="L836" s="302" t="str">
        <f t="shared" si="1114"/>
        <v>-</v>
      </c>
      <c r="M836" s="302">
        <f t="shared" si="1114"/>
        <v>1.670245853074124</v>
      </c>
      <c r="N836" s="302">
        <f t="shared" si="1114"/>
        <v>1.865103974641128</v>
      </c>
      <c r="O836" s="302" t="str">
        <f t="shared" si="1114"/>
        <v>-</v>
      </c>
      <c r="P836" s="302" t="str">
        <f t="shared" si="1114"/>
        <v>-</v>
      </c>
      <c r="Q836" s="302" t="str">
        <f t="shared" si="1114"/>
        <v>-</v>
      </c>
      <c r="R836" s="302" t="str">
        <f t="shared" si="1114"/>
        <v>-</v>
      </c>
      <c r="S836" s="302" t="str">
        <f t="shared" si="1114"/>
        <v>-</v>
      </c>
      <c r="T836" s="302">
        <f t="shared" si="1114"/>
        <v>0.49874562823931173</v>
      </c>
      <c r="U836" s="302" t="str">
        <f t="shared" si="1114"/>
        <v>-</v>
      </c>
      <c r="V836" s="302">
        <f t="shared" si="1114"/>
        <v>5.5640762233148497E-2</v>
      </c>
      <c r="W836" s="302" t="str">
        <f t="shared" si="1114"/>
        <v>-</v>
      </c>
      <c r="X836" s="302" t="str">
        <f t="shared" si="1114"/>
        <v>-</v>
      </c>
      <c r="Y836" s="302" t="str">
        <f t="shared" si="1114"/>
        <v>-</v>
      </c>
      <c r="Z836" s="302" t="str">
        <f t="shared" si="1114"/>
        <v>-</v>
      </c>
      <c r="AA836" s="302" t="str">
        <f t="shared" si="1114"/>
        <v>-</v>
      </c>
      <c r="AB836" s="302" t="str">
        <f t="shared" si="1114"/>
        <v>-</v>
      </c>
      <c r="AC836" s="302" t="str">
        <f t="shared" si="1114"/>
        <v>-</v>
      </c>
      <c r="AD836" s="302">
        <f t="shared" si="1114"/>
        <v>0.91044956088020135</v>
      </c>
      <c r="AE836" s="302" t="str">
        <f t="shared" si="1114"/>
        <v>-</v>
      </c>
      <c r="AF836" s="302" t="str">
        <f t="shared" si="1114"/>
        <v>-</v>
      </c>
      <c r="AG836" s="302" t="str">
        <f t="shared" si="1114"/>
        <v>-</v>
      </c>
      <c r="AH836" s="302" t="str">
        <f t="shared" si="1114"/>
        <v>-</v>
      </c>
      <c r="AI836" s="302" t="str">
        <f t="shared" si="1114"/>
        <v>-</v>
      </c>
      <c r="AJ836" s="302">
        <f t="shared" si="1114"/>
        <v>1.965414480463092</v>
      </c>
      <c r="AK836" s="302" t="str">
        <f t="shared" si="1114"/>
        <v>-</v>
      </c>
      <c r="AL836" s="302" t="str">
        <f t="shared" si="1114"/>
        <v>-</v>
      </c>
      <c r="AM836" s="302" t="str">
        <f t="shared" si="1114"/>
        <v>-</v>
      </c>
      <c r="AN836" s="302" t="str">
        <f t="shared" si="1114"/>
        <v>-</v>
      </c>
      <c r="AO836" s="302">
        <f t="shared" si="1114"/>
        <v>0.24915502500501058</v>
      </c>
      <c r="AP836" s="302" t="str">
        <f t="shared" si="1114"/>
        <v>-</v>
      </c>
      <c r="AQ836" s="302" t="str">
        <f t="shared" si="1114"/>
        <v>-</v>
      </c>
      <c r="AR836" s="302" t="str">
        <f t="shared" si="1114"/>
        <v>-</v>
      </c>
      <c r="AS836" s="302">
        <f t="shared" si="1114"/>
        <v>0.66102617875468828</v>
      </c>
      <c r="AT836" s="302" t="str">
        <f t="shared" si="1114"/>
        <v>-</v>
      </c>
      <c r="AU836" s="327"/>
    </row>
    <row r="837" spans="1:47" hidden="1">
      <c r="A837" s="325" t="str">
        <f t="shared" ref="A837:B837" si="1115">A183</f>
        <v>Sežana</v>
      </c>
      <c r="B837" s="326">
        <f t="shared" si="1115"/>
        <v>111</v>
      </c>
      <c r="C837" s="302" t="str">
        <f t="shared" ref="C837:AT837" si="1116">IFERROR(IF(C$19&lt;&gt;"Yes","-",IF(C$15&gt;1,LOG10(C183),LOG10(MAX(C$32:C$243)+1-C183))),"-")</f>
        <v>-</v>
      </c>
      <c r="D837" s="302" t="str">
        <f t="shared" si="1116"/>
        <v>-</v>
      </c>
      <c r="E837" s="302" t="str">
        <f t="shared" si="1116"/>
        <v>-</v>
      </c>
      <c r="F837" s="302" t="str">
        <f t="shared" si="1116"/>
        <v>-</v>
      </c>
      <c r="G837" s="302" t="str">
        <f t="shared" si="1116"/>
        <v>-</v>
      </c>
      <c r="H837" s="302">
        <f t="shared" si="1116"/>
        <v>0.47712125471966244</v>
      </c>
      <c r="I837" s="302" t="str">
        <f t="shared" si="1116"/>
        <v>-</v>
      </c>
      <c r="J837" s="302" t="str">
        <f t="shared" si="1116"/>
        <v>-</v>
      </c>
      <c r="K837" s="302" t="str">
        <f t="shared" si="1116"/>
        <v>-</v>
      </c>
      <c r="L837" s="302" t="str">
        <f t="shared" si="1116"/>
        <v>-</v>
      </c>
      <c r="M837" s="302">
        <f t="shared" si="1116"/>
        <v>1.7543483357110188</v>
      </c>
      <c r="N837" s="302">
        <f t="shared" si="1116"/>
        <v>2.03261876085072</v>
      </c>
      <c r="O837" s="302" t="str">
        <f t="shared" si="1116"/>
        <v>-</v>
      </c>
      <c r="P837" s="302" t="str">
        <f t="shared" si="1116"/>
        <v>-</v>
      </c>
      <c r="Q837" s="302" t="str">
        <f t="shared" si="1116"/>
        <v>-</v>
      </c>
      <c r="R837" s="302" t="str">
        <f t="shared" si="1116"/>
        <v>-</v>
      </c>
      <c r="S837" s="302" t="str">
        <f t="shared" si="1116"/>
        <v>-</v>
      </c>
      <c r="T837" s="302">
        <f t="shared" si="1116"/>
        <v>0.5282967577649581</v>
      </c>
      <c r="U837" s="302" t="str">
        <f t="shared" si="1116"/>
        <v>-</v>
      </c>
      <c r="V837" s="302">
        <f t="shared" si="1116"/>
        <v>0.3481595819232231</v>
      </c>
      <c r="W837" s="302" t="str">
        <f t="shared" si="1116"/>
        <v>-</v>
      </c>
      <c r="X837" s="302" t="str">
        <f t="shared" si="1116"/>
        <v>-</v>
      </c>
      <c r="Y837" s="302" t="str">
        <f t="shared" si="1116"/>
        <v>-</v>
      </c>
      <c r="Z837" s="302" t="str">
        <f t="shared" si="1116"/>
        <v>-</v>
      </c>
      <c r="AA837" s="302" t="str">
        <f t="shared" si="1116"/>
        <v>-</v>
      </c>
      <c r="AB837" s="302" t="str">
        <f t="shared" si="1116"/>
        <v>-</v>
      </c>
      <c r="AC837" s="302" t="str">
        <f t="shared" si="1116"/>
        <v>-</v>
      </c>
      <c r="AD837" s="302">
        <f t="shared" si="1116"/>
        <v>0.90003792710468733</v>
      </c>
      <c r="AE837" s="302" t="str">
        <f t="shared" si="1116"/>
        <v>-</v>
      </c>
      <c r="AF837" s="302" t="str">
        <f t="shared" si="1116"/>
        <v>-</v>
      </c>
      <c r="AG837" s="302" t="str">
        <f t="shared" si="1116"/>
        <v>-</v>
      </c>
      <c r="AH837" s="302" t="str">
        <f t="shared" si="1116"/>
        <v>-</v>
      </c>
      <c r="AI837" s="302" t="str">
        <f t="shared" si="1116"/>
        <v>-</v>
      </c>
      <c r="AJ837" s="302">
        <f t="shared" si="1116"/>
        <v>1.927049189278029</v>
      </c>
      <c r="AK837" s="302" t="str">
        <f t="shared" si="1116"/>
        <v>-</v>
      </c>
      <c r="AL837" s="302" t="str">
        <f t="shared" si="1116"/>
        <v>-</v>
      </c>
      <c r="AM837" s="302" t="str">
        <f t="shared" si="1116"/>
        <v>-</v>
      </c>
      <c r="AN837" s="302" t="str">
        <f t="shared" si="1116"/>
        <v>-</v>
      </c>
      <c r="AO837" s="302">
        <f t="shared" si="1116"/>
        <v>0.15717989721986575</v>
      </c>
      <c r="AP837" s="302" t="str">
        <f t="shared" si="1116"/>
        <v>-</v>
      </c>
      <c r="AQ837" s="302" t="str">
        <f t="shared" si="1116"/>
        <v>-</v>
      </c>
      <c r="AR837" s="302" t="str">
        <f t="shared" si="1116"/>
        <v>-</v>
      </c>
      <c r="AS837" s="302">
        <f t="shared" si="1116"/>
        <v>-0.20374061498308987</v>
      </c>
      <c r="AT837" s="302" t="str">
        <f t="shared" si="1116"/>
        <v>-</v>
      </c>
      <c r="AU837" s="327"/>
    </row>
    <row r="838" spans="1:47" hidden="1">
      <c r="A838" s="325" t="str">
        <f t="shared" ref="A838:B838" si="1117">A184</f>
        <v>Slovenj Gradec</v>
      </c>
      <c r="B838" s="326">
        <f t="shared" si="1117"/>
        <v>112</v>
      </c>
      <c r="C838" s="302" t="str">
        <f t="shared" ref="C838:AT838" si="1118">IFERROR(IF(C$19&lt;&gt;"Yes","-",IF(C$15&gt;1,LOG10(C184),LOG10(MAX(C$32:C$243)+1-C184))),"-")</f>
        <v>-</v>
      </c>
      <c r="D838" s="302" t="str">
        <f t="shared" si="1118"/>
        <v>-</v>
      </c>
      <c r="E838" s="302" t="str">
        <f t="shared" si="1118"/>
        <v>-</v>
      </c>
      <c r="F838" s="302" t="str">
        <f t="shared" si="1118"/>
        <v>-</v>
      </c>
      <c r="G838" s="302" t="str">
        <f t="shared" si="1118"/>
        <v>-</v>
      </c>
      <c r="H838" s="302">
        <f t="shared" si="1118"/>
        <v>0.6020599913279624</v>
      </c>
      <c r="I838" s="302" t="str">
        <f t="shared" si="1118"/>
        <v>-</v>
      </c>
      <c r="J838" s="302" t="str">
        <f t="shared" si="1118"/>
        <v>-</v>
      </c>
      <c r="K838" s="302" t="str">
        <f t="shared" si="1118"/>
        <v>-</v>
      </c>
      <c r="L838" s="302" t="str">
        <f t="shared" si="1118"/>
        <v>-</v>
      </c>
      <c r="M838" s="302">
        <f t="shared" si="1118"/>
        <v>1.7874604745184151</v>
      </c>
      <c r="N838" s="302">
        <f t="shared" si="1118"/>
        <v>2.0824263008607717</v>
      </c>
      <c r="O838" s="302" t="str">
        <f t="shared" si="1118"/>
        <v>-</v>
      </c>
      <c r="P838" s="302" t="str">
        <f t="shared" si="1118"/>
        <v>-</v>
      </c>
      <c r="Q838" s="302" t="str">
        <f t="shared" si="1118"/>
        <v>-</v>
      </c>
      <c r="R838" s="302" t="str">
        <f t="shared" si="1118"/>
        <v>-</v>
      </c>
      <c r="S838" s="302" t="str">
        <f t="shared" si="1118"/>
        <v>-</v>
      </c>
      <c r="T838" s="302">
        <f t="shared" si="1118"/>
        <v>0.66137137203933494</v>
      </c>
      <c r="U838" s="302" t="str">
        <f t="shared" si="1118"/>
        <v>-</v>
      </c>
      <c r="V838" s="302">
        <f t="shared" si="1118"/>
        <v>-0.2312230513053711</v>
      </c>
      <c r="W838" s="302" t="str">
        <f t="shared" si="1118"/>
        <v>-</v>
      </c>
      <c r="X838" s="302" t="str">
        <f t="shared" si="1118"/>
        <v>-</v>
      </c>
      <c r="Y838" s="302" t="str">
        <f t="shared" si="1118"/>
        <v>-</v>
      </c>
      <c r="Z838" s="302" t="str">
        <f t="shared" si="1118"/>
        <v>-</v>
      </c>
      <c r="AA838" s="302" t="str">
        <f t="shared" si="1118"/>
        <v>-</v>
      </c>
      <c r="AB838" s="302" t="str">
        <f t="shared" si="1118"/>
        <v>-</v>
      </c>
      <c r="AC838" s="302" t="str">
        <f t="shared" si="1118"/>
        <v>-</v>
      </c>
      <c r="AD838" s="302">
        <f t="shared" si="1118"/>
        <v>0.92206868297132705</v>
      </c>
      <c r="AE838" s="302" t="str">
        <f t="shared" si="1118"/>
        <v>-</v>
      </c>
      <c r="AF838" s="302" t="str">
        <f t="shared" si="1118"/>
        <v>-</v>
      </c>
      <c r="AG838" s="302" t="str">
        <f t="shared" si="1118"/>
        <v>-</v>
      </c>
      <c r="AH838" s="302" t="str">
        <f t="shared" si="1118"/>
        <v>-</v>
      </c>
      <c r="AI838" s="302" t="str">
        <f t="shared" si="1118"/>
        <v>-</v>
      </c>
      <c r="AJ838" s="302">
        <f t="shared" si="1118"/>
        <v>2.1215088517914431</v>
      </c>
      <c r="AK838" s="302" t="str">
        <f t="shared" si="1118"/>
        <v>-</v>
      </c>
      <c r="AL838" s="302" t="str">
        <f t="shared" si="1118"/>
        <v>-</v>
      </c>
      <c r="AM838" s="302" t="str">
        <f t="shared" si="1118"/>
        <v>-</v>
      </c>
      <c r="AN838" s="302" t="str">
        <f t="shared" si="1118"/>
        <v>-</v>
      </c>
      <c r="AO838" s="302">
        <f t="shared" si="1118"/>
        <v>0.37637931486742965</v>
      </c>
      <c r="AP838" s="302" t="str">
        <f t="shared" si="1118"/>
        <v>-</v>
      </c>
      <c r="AQ838" s="302" t="str">
        <f t="shared" si="1118"/>
        <v>-</v>
      </c>
      <c r="AR838" s="302" t="str">
        <f t="shared" si="1118"/>
        <v>-</v>
      </c>
      <c r="AS838" s="302">
        <f t="shared" si="1118"/>
        <v>-5.7956222872150007E-2</v>
      </c>
      <c r="AT838" s="302" t="str">
        <f t="shared" si="1118"/>
        <v>-</v>
      </c>
      <c r="AU838" s="327"/>
    </row>
    <row r="839" spans="1:47" hidden="1">
      <c r="A839" s="325" t="str">
        <f t="shared" ref="A839:B839" si="1119">A185</f>
        <v>Slovenska Bistrica</v>
      </c>
      <c r="B839" s="326">
        <f t="shared" si="1119"/>
        <v>113</v>
      </c>
      <c r="C839" s="302" t="str">
        <f t="shared" ref="C839:AT839" si="1120">IFERROR(IF(C$19&lt;&gt;"Yes","-",IF(C$15&gt;1,LOG10(C185),LOG10(MAX(C$32:C$243)+1-C185))),"-")</f>
        <v>-</v>
      </c>
      <c r="D839" s="302" t="str">
        <f t="shared" si="1120"/>
        <v>-</v>
      </c>
      <c r="E839" s="302" t="str">
        <f t="shared" si="1120"/>
        <v>-</v>
      </c>
      <c r="F839" s="302" t="str">
        <f t="shared" si="1120"/>
        <v>-</v>
      </c>
      <c r="G839" s="302" t="str">
        <f t="shared" si="1120"/>
        <v>-</v>
      </c>
      <c r="H839" s="302">
        <f t="shared" si="1120"/>
        <v>0.47712125471966244</v>
      </c>
      <c r="I839" s="302" t="str">
        <f t="shared" si="1120"/>
        <v>-</v>
      </c>
      <c r="J839" s="302" t="str">
        <f t="shared" si="1120"/>
        <v>-</v>
      </c>
      <c r="K839" s="302" t="str">
        <f t="shared" si="1120"/>
        <v>-</v>
      </c>
      <c r="L839" s="302" t="str">
        <f t="shared" si="1120"/>
        <v>-</v>
      </c>
      <c r="M839" s="302">
        <f t="shared" si="1120"/>
        <v>1.6560982020128319</v>
      </c>
      <c r="N839" s="302">
        <f t="shared" si="1120"/>
        <v>1.9003671286564703</v>
      </c>
      <c r="O839" s="302" t="str">
        <f t="shared" si="1120"/>
        <v>-</v>
      </c>
      <c r="P839" s="302" t="str">
        <f t="shared" si="1120"/>
        <v>-</v>
      </c>
      <c r="Q839" s="302" t="str">
        <f t="shared" si="1120"/>
        <v>-</v>
      </c>
      <c r="R839" s="302" t="str">
        <f t="shared" si="1120"/>
        <v>-</v>
      </c>
      <c r="S839" s="302" t="str">
        <f t="shared" si="1120"/>
        <v>-</v>
      </c>
      <c r="T839" s="302">
        <f t="shared" si="1120"/>
        <v>0.50940443883953535</v>
      </c>
      <c r="U839" s="302" t="str">
        <f t="shared" si="1120"/>
        <v>-</v>
      </c>
      <c r="V839" s="302">
        <f t="shared" si="1120"/>
        <v>-0.19250469026923786</v>
      </c>
      <c r="W839" s="302" t="str">
        <f t="shared" si="1120"/>
        <v>-</v>
      </c>
      <c r="X839" s="302" t="str">
        <f t="shared" si="1120"/>
        <v>-</v>
      </c>
      <c r="Y839" s="302" t="str">
        <f t="shared" si="1120"/>
        <v>-</v>
      </c>
      <c r="Z839" s="302" t="str">
        <f t="shared" si="1120"/>
        <v>-</v>
      </c>
      <c r="AA839" s="302" t="str">
        <f t="shared" si="1120"/>
        <v>-</v>
      </c>
      <c r="AB839" s="302" t="str">
        <f t="shared" si="1120"/>
        <v>-</v>
      </c>
      <c r="AC839" s="302" t="str">
        <f t="shared" si="1120"/>
        <v>-</v>
      </c>
      <c r="AD839" s="302">
        <f t="shared" si="1120"/>
        <v>0.90570872332224905</v>
      </c>
      <c r="AE839" s="302" t="str">
        <f t="shared" si="1120"/>
        <v>-</v>
      </c>
      <c r="AF839" s="302" t="str">
        <f t="shared" si="1120"/>
        <v>-</v>
      </c>
      <c r="AG839" s="302" t="str">
        <f t="shared" si="1120"/>
        <v>-</v>
      </c>
      <c r="AH839" s="302" t="str">
        <f t="shared" si="1120"/>
        <v>-</v>
      </c>
      <c r="AI839" s="302" t="str">
        <f t="shared" si="1120"/>
        <v>-</v>
      </c>
      <c r="AJ839" s="302">
        <f t="shared" si="1120"/>
        <v>2.1083531971915428</v>
      </c>
      <c r="AK839" s="302" t="str">
        <f t="shared" si="1120"/>
        <v>-</v>
      </c>
      <c r="AL839" s="302" t="str">
        <f t="shared" si="1120"/>
        <v>-</v>
      </c>
      <c r="AM839" s="302" t="str">
        <f t="shared" si="1120"/>
        <v>-</v>
      </c>
      <c r="AN839" s="302" t="str">
        <f t="shared" si="1120"/>
        <v>-</v>
      </c>
      <c r="AO839" s="302">
        <f t="shared" si="1120"/>
        <v>0.44371696267546362</v>
      </c>
      <c r="AP839" s="302" t="str">
        <f t="shared" si="1120"/>
        <v>-</v>
      </c>
      <c r="AQ839" s="302" t="str">
        <f t="shared" si="1120"/>
        <v>-</v>
      </c>
      <c r="AR839" s="302" t="str">
        <f t="shared" si="1120"/>
        <v>-</v>
      </c>
      <c r="AS839" s="302">
        <f t="shared" si="1120"/>
        <v>0.73933370321271785</v>
      </c>
      <c r="AT839" s="302" t="str">
        <f t="shared" si="1120"/>
        <v>-</v>
      </c>
      <c r="AU839" s="327"/>
    </row>
    <row r="840" spans="1:47" hidden="1">
      <c r="A840" s="325" t="str">
        <f t="shared" ref="A840:B840" si="1121">A186</f>
        <v>Slovenske Konjice</v>
      </c>
      <c r="B840" s="326">
        <f t="shared" si="1121"/>
        <v>114</v>
      </c>
      <c r="C840" s="302" t="str">
        <f t="shared" ref="C840:AT840" si="1122">IFERROR(IF(C$19&lt;&gt;"Yes","-",IF(C$15&gt;1,LOG10(C186),LOG10(MAX(C$32:C$243)+1-C186))),"-")</f>
        <v>-</v>
      </c>
      <c r="D840" s="302" t="str">
        <f t="shared" si="1122"/>
        <v>-</v>
      </c>
      <c r="E840" s="302" t="str">
        <f t="shared" si="1122"/>
        <v>-</v>
      </c>
      <c r="F840" s="302" t="str">
        <f t="shared" si="1122"/>
        <v>-</v>
      </c>
      <c r="G840" s="302" t="str">
        <f t="shared" si="1122"/>
        <v>-</v>
      </c>
      <c r="H840" s="302">
        <f t="shared" si="1122"/>
        <v>0.47712125471966244</v>
      </c>
      <c r="I840" s="302" t="str">
        <f t="shared" si="1122"/>
        <v>-</v>
      </c>
      <c r="J840" s="302" t="str">
        <f t="shared" si="1122"/>
        <v>-</v>
      </c>
      <c r="K840" s="302" t="str">
        <f t="shared" si="1122"/>
        <v>-</v>
      </c>
      <c r="L840" s="302" t="str">
        <f t="shared" si="1122"/>
        <v>-</v>
      </c>
      <c r="M840" s="302">
        <f t="shared" si="1122"/>
        <v>1.6354837468149122</v>
      </c>
      <c r="N840" s="302">
        <f t="shared" si="1122"/>
        <v>1.9283958522567137</v>
      </c>
      <c r="O840" s="302" t="str">
        <f t="shared" si="1122"/>
        <v>-</v>
      </c>
      <c r="P840" s="302" t="str">
        <f t="shared" si="1122"/>
        <v>-</v>
      </c>
      <c r="Q840" s="302" t="str">
        <f t="shared" si="1122"/>
        <v>-</v>
      </c>
      <c r="R840" s="302" t="str">
        <f t="shared" si="1122"/>
        <v>-</v>
      </c>
      <c r="S840" s="302" t="str">
        <f t="shared" si="1122"/>
        <v>-</v>
      </c>
      <c r="T840" s="302">
        <f t="shared" si="1122"/>
        <v>0.33349861636932909</v>
      </c>
      <c r="U840" s="302" t="str">
        <f t="shared" si="1122"/>
        <v>-</v>
      </c>
      <c r="V840" s="302">
        <f t="shared" si="1122"/>
        <v>-5.4457045557025685E-2</v>
      </c>
      <c r="W840" s="302" t="str">
        <f t="shared" si="1122"/>
        <v>-</v>
      </c>
      <c r="X840" s="302" t="str">
        <f t="shared" si="1122"/>
        <v>-</v>
      </c>
      <c r="Y840" s="302" t="str">
        <f t="shared" si="1122"/>
        <v>-</v>
      </c>
      <c r="Z840" s="302" t="str">
        <f t="shared" si="1122"/>
        <v>-</v>
      </c>
      <c r="AA840" s="302" t="str">
        <f t="shared" si="1122"/>
        <v>-</v>
      </c>
      <c r="AB840" s="302" t="str">
        <f t="shared" si="1122"/>
        <v>-</v>
      </c>
      <c r="AC840" s="302" t="str">
        <f t="shared" si="1122"/>
        <v>-</v>
      </c>
      <c r="AD840" s="302">
        <f t="shared" si="1122"/>
        <v>1.0379421748874773</v>
      </c>
      <c r="AE840" s="302" t="str">
        <f t="shared" si="1122"/>
        <v>-</v>
      </c>
      <c r="AF840" s="302" t="str">
        <f t="shared" si="1122"/>
        <v>-</v>
      </c>
      <c r="AG840" s="302" t="str">
        <f t="shared" si="1122"/>
        <v>-</v>
      </c>
      <c r="AH840" s="302" t="str">
        <f t="shared" si="1122"/>
        <v>-</v>
      </c>
      <c r="AI840" s="302" t="str">
        <f t="shared" si="1122"/>
        <v>-</v>
      </c>
      <c r="AJ840" s="302">
        <f t="shared" si="1122"/>
        <v>2.2339998437122057</v>
      </c>
      <c r="AK840" s="302" t="str">
        <f t="shared" si="1122"/>
        <v>-</v>
      </c>
      <c r="AL840" s="302" t="str">
        <f t="shared" si="1122"/>
        <v>-</v>
      </c>
      <c r="AM840" s="302" t="str">
        <f t="shared" si="1122"/>
        <v>-</v>
      </c>
      <c r="AN840" s="302" t="str">
        <f t="shared" si="1122"/>
        <v>-</v>
      </c>
      <c r="AO840" s="302">
        <f t="shared" si="1122"/>
        <v>0.42442125335254272</v>
      </c>
      <c r="AP840" s="302" t="str">
        <f t="shared" si="1122"/>
        <v>-</v>
      </c>
      <c r="AQ840" s="302" t="str">
        <f t="shared" si="1122"/>
        <v>-</v>
      </c>
      <c r="AR840" s="302" t="str">
        <f t="shared" si="1122"/>
        <v>-</v>
      </c>
      <c r="AS840" s="302">
        <f t="shared" si="1122"/>
        <v>0.4375295798961803</v>
      </c>
      <c r="AT840" s="302" t="str">
        <f t="shared" si="1122"/>
        <v>-</v>
      </c>
      <c r="AU840" s="327"/>
    </row>
    <row r="841" spans="1:47" hidden="1">
      <c r="A841" s="325" t="str">
        <f t="shared" ref="A841:B841" si="1123">A187</f>
        <v>Sodražica</v>
      </c>
      <c r="B841" s="326">
        <f t="shared" si="1123"/>
        <v>179</v>
      </c>
      <c r="C841" s="302" t="str">
        <f t="shared" ref="C841:AT841" si="1124">IFERROR(IF(C$19&lt;&gt;"Yes","-",IF(C$15&gt;1,LOG10(C187),LOG10(MAX(C$32:C$243)+1-C187))),"-")</f>
        <v>-</v>
      </c>
      <c r="D841" s="302" t="str">
        <f t="shared" si="1124"/>
        <v>-</v>
      </c>
      <c r="E841" s="302" t="str">
        <f t="shared" si="1124"/>
        <v>-</v>
      </c>
      <c r="F841" s="302" t="str">
        <f t="shared" si="1124"/>
        <v>-</v>
      </c>
      <c r="G841" s="302" t="str">
        <f t="shared" si="1124"/>
        <v>-</v>
      </c>
      <c r="H841" s="302">
        <f t="shared" si="1124"/>
        <v>0.3010299956639812</v>
      </c>
      <c r="I841" s="302" t="str">
        <f t="shared" si="1124"/>
        <v>-</v>
      </c>
      <c r="J841" s="302" t="str">
        <f t="shared" si="1124"/>
        <v>-</v>
      </c>
      <c r="K841" s="302" t="str">
        <f t="shared" si="1124"/>
        <v>-</v>
      </c>
      <c r="L841" s="302" t="str">
        <f t="shared" si="1124"/>
        <v>-</v>
      </c>
      <c r="M841" s="302">
        <f t="shared" si="1124"/>
        <v>1.403120521175818</v>
      </c>
      <c r="N841" s="302">
        <f t="shared" si="1124"/>
        <v>1.6910814921229684</v>
      </c>
      <c r="O841" s="302" t="str">
        <f t="shared" si="1124"/>
        <v>-</v>
      </c>
      <c r="P841" s="302" t="str">
        <f t="shared" si="1124"/>
        <v>-</v>
      </c>
      <c r="Q841" s="302" t="str">
        <f t="shared" si="1124"/>
        <v>-</v>
      </c>
      <c r="R841" s="302" t="str">
        <f t="shared" si="1124"/>
        <v>-</v>
      </c>
      <c r="S841" s="302" t="str">
        <f t="shared" si="1124"/>
        <v>-</v>
      </c>
      <c r="T841" s="302">
        <f t="shared" si="1124"/>
        <v>0.65681105520534655</v>
      </c>
      <c r="U841" s="302" t="str">
        <f t="shared" si="1124"/>
        <v>-</v>
      </c>
      <c r="V841" s="302">
        <f t="shared" si="1124"/>
        <v>0.43377274546050432</v>
      </c>
      <c r="W841" s="302" t="str">
        <f t="shared" si="1124"/>
        <v>-</v>
      </c>
      <c r="X841" s="302" t="str">
        <f t="shared" si="1124"/>
        <v>-</v>
      </c>
      <c r="Y841" s="302" t="str">
        <f t="shared" si="1124"/>
        <v>-</v>
      </c>
      <c r="Z841" s="302" t="str">
        <f t="shared" si="1124"/>
        <v>-</v>
      </c>
      <c r="AA841" s="302" t="str">
        <f t="shared" si="1124"/>
        <v>-</v>
      </c>
      <c r="AB841" s="302" t="str">
        <f t="shared" si="1124"/>
        <v>-</v>
      </c>
      <c r="AC841" s="302" t="str">
        <f t="shared" si="1124"/>
        <v>-</v>
      </c>
      <c r="AD841" s="302">
        <f t="shared" si="1124"/>
        <v>0.75180438449851295</v>
      </c>
      <c r="AE841" s="302" t="str">
        <f t="shared" si="1124"/>
        <v>-</v>
      </c>
      <c r="AF841" s="302" t="str">
        <f t="shared" si="1124"/>
        <v>-</v>
      </c>
      <c r="AG841" s="302" t="str">
        <f t="shared" si="1124"/>
        <v>-</v>
      </c>
      <c r="AH841" s="302" t="str">
        <f t="shared" si="1124"/>
        <v>-</v>
      </c>
      <c r="AI841" s="302" t="str">
        <f t="shared" si="1124"/>
        <v>-</v>
      </c>
      <c r="AJ841" s="302">
        <f t="shared" si="1124"/>
        <v>2.0611819255110966</v>
      </c>
      <c r="AK841" s="302" t="str">
        <f t="shared" si="1124"/>
        <v>-</v>
      </c>
      <c r="AL841" s="302" t="str">
        <f t="shared" si="1124"/>
        <v>-</v>
      </c>
      <c r="AM841" s="302" t="str">
        <f t="shared" si="1124"/>
        <v>-</v>
      </c>
      <c r="AN841" s="302" t="str">
        <f t="shared" si="1124"/>
        <v>-</v>
      </c>
      <c r="AO841" s="302">
        <f t="shared" si="1124"/>
        <v>0.24265882485557949</v>
      </c>
      <c r="AP841" s="302" t="str">
        <f t="shared" si="1124"/>
        <v>-</v>
      </c>
      <c r="AQ841" s="302" t="str">
        <f t="shared" si="1124"/>
        <v>-</v>
      </c>
      <c r="AR841" s="302" t="str">
        <f t="shared" si="1124"/>
        <v>-</v>
      </c>
      <c r="AS841" s="302">
        <f t="shared" si="1124"/>
        <v>9.7962002559041458E-2</v>
      </c>
      <c r="AT841" s="302" t="str">
        <f t="shared" si="1124"/>
        <v>-</v>
      </c>
      <c r="AU841" s="327"/>
    </row>
    <row r="842" spans="1:47" hidden="1">
      <c r="A842" s="325" t="str">
        <f t="shared" ref="A842:B842" si="1125">A188</f>
        <v>Solčava</v>
      </c>
      <c r="B842" s="326">
        <f t="shared" si="1125"/>
        <v>180</v>
      </c>
      <c r="C842" s="302" t="str">
        <f t="shared" ref="C842:AT842" si="1126">IFERROR(IF(C$19&lt;&gt;"Yes","-",IF(C$15&gt;1,LOG10(C188),LOG10(MAX(C$32:C$243)+1-C188))),"-")</f>
        <v>-</v>
      </c>
      <c r="D842" s="302" t="str">
        <f t="shared" si="1126"/>
        <v>-</v>
      </c>
      <c r="E842" s="302" t="str">
        <f t="shared" si="1126"/>
        <v>-</v>
      </c>
      <c r="F842" s="302" t="str">
        <f t="shared" si="1126"/>
        <v>-</v>
      </c>
      <c r="G842" s="302" t="str">
        <f t="shared" si="1126"/>
        <v>-</v>
      </c>
      <c r="H842" s="302">
        <f t="shared" si="1126"/>
        <v>0</v>
      </c>
      <c r="I842" s="302" t="str">
        <f t="shared" si="1126"/>
        <v>-</v>
      </c>
      <c r="J842" s="302" t="str">
        <f t="shared" si="1126"/>
        <v>-</v>
      </c>
      <c r="K842" s="302" t="str">
        <f t="shared" si="1126"/>
        <v>-</v>
      </c>
      <c r="L842" s="302" t="str">
        <f t="shared" si="1126"/>
        <v>-</v>
      </c>
      <c r="M842" s="302">
        <f t="shared" si="1126"/>
        <v>1.7193312869837267</v>
      </c>
      <c r="N842" s="302">
        <f t="shared" si="1126"/>
        <v>1.9143431571194407</v>
      </c>
      <c r="O842" s="302" t="str">
        <f t="shared" si="1126"/>
        <v>-</v>
      </c>
      <c r="P842" s="302" t="str">
        <f t="shared" si="1126"/>
        <v>-</v>
      </c>
      <c r="Q842" s="302" t="str">
        <f t="shared" si="1126"/>
        <v>-</v>
      </c>
      <c r="R842" s="302" t="str">
        <f t="shared" si="1126"/>
        <v>-</v>
      </c>
      <c r="S842" s="302" t="str">
        <f t="shared" si="1126"/>
        <v>-</v>
      </c>
      <c r="T842" s="302">
        <f t="shared" si="1126"/>
        <v>0.54791270771999889</v>
      </c>
      <c r="U842" s="302" t="str">
        <f t="shared" si="1126"/>
        <v>-</v>
      </c>
      <c r="V842" s="302">
        <f t="shared" si="1126"/>
        <v>-0.4861451402115633</v>
      </c>
      <c r="W842" s="302" t="str">
        <f t="shared" si="1126"/>
        <v>-</v>
      </c>
      <c r="X842" s="302" t="str">
        <f t="shared" si="1126"/>
        <v>-</v>
      </c>
      <c r="Y842" s="302" t="str">
        <f t="shared" si="1126"/>
        <v>-</v>
      </c>
      <c r="Z842" s="302" t="str">
        <f t="shared" si="1126"/>
        <v>-</v>
      </c>
      <c r="AA842" s="302" t="str">
        <f t="shared" si="1126"/>
        <v>-</v>
      </c>
      <c r="AB842" s="302" t="str">
        <f t="shared" si="1126"/>
        <v>-</v>
      </c>
      <c r="AC842" s="302" t="str">
        <f t="shared" si="1126"/>
        <v>-</v>
      </c>
      <c r="AD842" s="302">
        <f t="shared" si="1126"/>
        <v>0.70067952141218814</v>
      </c>
      <c r="AE842" s="302" t="str">
        <f t="shared" si="1126"/>
        <v>-</v>
      </c>
      <c r="AF842" s="302" t="str">
        <f t="shared" si="1126"/>
        <v>-</v>
      </c>
      <c r="AG842" s="302" t="str">
        <f t="shared" si="1126"/>
        <v>-</v>
      </c>
      <c r="AH842" s="302" t="str">
        <f t="shared" si="1126"/>
        <v>-</v>
      </c>
      <c r="AI842" s="302" t="str">
        <f t="shared" si="1126"/>
        <v>-</v>
      </c>
      <c r="AJ842" s="302">
        <f t="shared" si="1126"/>
        <v>2.1858529314274668</v>
      </c>
      <c r="AK842" s="302" t="str">
        <f t="shared" si="1126"/>
        <v>-</v>
      </c>
      <c r="AL842" s="302" t="str">
        <f t="shared" si="1126"/>
        <v>-</v>
      </c>
      <c r="AM842" s="302" t="str">
        <f t="shared" si="1126"/>
        <v>-</v>
      </c>
      <c r="AN842" s="302" t="str">
        <f t="shared" si="1126"/>
        <v>-</v>
      </c>
      <c r="AO842" s="302">
        <f t="shared" si="1126"/>
        <v>0.42442125335254272</v>
      </c>
      <c r="AP842" s="302" t="str">
        <f t="shared" si="1126"/>
        <v>-</v>
      </c>
      <c r="AQ842" s="302" t="str">
        <f t="shared" si="1126"/>
        <v>-</v>
      </c>
      <c r="AR842" s="302" t="str">
        <f t="shared" si="1126"/>
        <v>-</v>
      </c>
      <c r="AS842" s="302">
        <f t="shared" si="1126"/>
        <v>-0.5066741263027511</v>
      </c>
      <c r="AT842" s="302" t="str">
        <f t="shared" si="1126"/>
        <v>-</v>
      </c>
      <c r="AU842" s="327"/>
    </row>
    <row r="843" spans="1:47" hidden="1">
      <c r="A843" s="325" t="str">
        <f t="shared" ref="A843:B843" si="1127">A189</f>
        <v>Središče ob Dravi</v>
      </c>
      <c r="B843" s="326">
        <f t="shared" si="1127"/>
        <v>202</v>
      </c>
      <c r="C843" s="302" t="str">
        <f t="shared" ref="C843:AT843" si="1128">IFERROR(IF(C$19&lt;&gt;"Yes","-",IF(C$15&gt;1,LOG10(C189),LOG10(MAX(C$32:C$243)+1-C189))),"-")</f>
        <v>-</v>
      </c>
      <c r="D843" s="302" t="str">
        <f t="shared" si="1128"/>
        <v>-</v>
      </c>
      <c r="E843" s="302" t="str">
        <f t="shared" si="1128"/>
        <v>-</v>
      </c>
      <c r="F843" s="302" t="str">
        <f t="shared" si="1128"/>
        <v>-</v>
      </c>
      <c r="G843" s="302" t="str">
        <f t="shared" si="1128"/>
        <v>-</v>
      </c>
      <c r="H843" s="302">
        <f t="shared" si="1128"/>
        <v>0.3010299956639812</v>
      </c>
      <c r="I843" s="302" t="str">
        <f t="shared" si="1128"/>
        <v>-</v>
      </c>
      <c r="J843" s="302" t="str">
        <f t="shared" si="1128"/>
        <v>-</v>
      </c>
      <c r="K843" s="302" t="str">
        <f t="shared" si="1128"/>
        <v>-</v>
      </c>
      <c r="L843" s="302" t="str">
        <f t="shared" si="1128"/>
        <v>-</v>
      </c>
      <c r="M843" s="302">
        <f t="shared" si="1128"/>
        <v>1.3424226808222062</v>
      </c>
      <c r="N843" s="302">
        <f t="shared" si="1128"/>
        <v>1.7589118923979734</v>
      </c>
      <c r="O843" s="302" t="str">
        <f t="shared" si="1128"/>
        <v>-</v>
      </c>
      <c r="P843" s="302" t="str">
        <f t="shared" si="1128"/>
        <v>-</v>
      </c>
      <c r="Q843" s="302" t="str">
        <f t="shared" si="1128"/>
        <v>-</v>
      </c>
      <c r="R843" s="302" t="str">
        <f t="shared" si="1128"/>
        <v>-</v>
      </c>
      <c r="S843" s="302" t="str">
        <f t="shared" si="1128"/>
        <v>-</v>
      </c>
      <c r="T843" s="302">
        <f t="shared" si="1128"/>
        <v>0.63015787389688993</v>
      </c>
      <c r="U843" s="302" t="str">
        <f t="shared" si="1128"/>
        <v>-</v>
      </c>
      <c r="V843" s="302">
        <f t="shared" si="1128"/>
        <v>-0.5524358330561594</v>
      </c>
      <c r="W843" s="302" t="str">
        <f t="shared" si="1128"/>
        <v>-</v>
      </c>
      <c r="X843" s="302" t="str">
        <f t="shared" si="1128"/>
        <v>-</v>
      </c>
      <c r="Y843" s="302" t="str">
        <f t="shared" si="1128"/>
        <v>-</v>
      </c>
      <c r="Z843" s="302" t="str">
        <f t="shared" si="1128"/>
        <v>-</v>
      </c>
      <c r="AA843" s="302" t="str">
        <f t="shared" si="1128"/>
        <v>-</v>
      </c>
      <c r="AB843" s="302" t="str">
        <f t="shared" si="1128"/>
        <v>-</v>
      </c>
      <c r="AC843" s="302" t="str">
        <f t="shared" si="1128"/>
        <v>-</v>
      </c>
      <c r="AD843" s="302">
        <f t="shared" si="1128"/>
        <v>0.94088972574877983</v>
      </c>
      <c r="AE843" s="302" t="str">
        <f t="shared" si="1128"/>
        <v>-</v>
      </c>
      <c r="AF843" s="302" t="str">
        <f t="shared" si="1128"/>
        <v>-</v>
      </c>
      <c r="AG843" s="302" t="str">
        <f t="shared" si="1128"/>
        <v>-</v>
      </c>
      <c r="AH843" s="302" t="str">
        <f t="shared" si="1128"/>
        <v>-</v>
      </c>
      <c r="AI843" s="302" t="str">
        <f t="shared" si="1128"/>
        <v>-</v>
      </c>
      <c r="AJ843" s="302">
        <f t="shared" si="1128"/>
        <v>1.9139251021544976</v>
      </c>
      <c r="AK843" s="302" t="str">
        <f t="shared" si="1128"/>
        <v>-</v>
      </c>
      <c r="AL843" s="302" t="str">
        <f t="shared" si="1128"/>
        <v>-</v>
      </c>
      <c r="AM843" s="302" t="str">
        <f t="shared" si="1128"/>
        <v>-</v>
      </c>
      <c r="AN843" s="302" t="str">
        <f t="shared" si="1128"/>
        <v>-</v>
      </c>
      <c r="AO843" s="302">
        <f t="shared" si="1128"/>
        <v>0.44371696267546362</v>
      </c>
      <c r="AP843" s="302" t="str">
        <f t="shared" si="1128"/>
        <v>-</v>
      </c>
      <c r="AQ843" s="302" t="str">
        <f t="shared" si="1128"/>
        <v>-</v>
      </c>
      <c r="AR843" s="302" t="str">
        <f t="shared" si="1128"/>
        <v>-</v>
      </c>
      <c r="AS843" s="302">
        <f t="shared" si="1128"/>
        <v>-1.0591450475365555E-2</v>
      </c>
      <c r="AT843" s="302" t="str">
        <f t="shared" si="1128"/>
        <v>-</v>
      </c>
      <c r="AU843" s="327"/>
    </row>
    <row r="844" spans="1:47" hidden="1">
      <c r="A844" s="325" t="str">
        <f t="shared" ref="A844:B844" si="1129">A190</f>
        <v>Starše</v>
      </c>
      <c r="B844" s="326">
        <f t="shared" si="1129"/>
        <v>115</v>
      </c>
      <c r="C844" s="302" t="str">
        <f t="shared" ref="C844:AT844" si="1130">IFERROR(IF(C$19&lt;&gt;"Yes","-",IF(C$15&gt;1,LOG10(C190),LOG10(MAX(C$32:C$243)+1-C190))),"-")</f>
        <v>-</v>
      </c>
      <c r="D844" s="302" t="str">
        <f t="shared" si="1130"/>
        <v>-</v>
      </c>
      <c r="E844" s="302" t="str">
        <f t="shared" si="1130"/>
        <v>-</v>
      </c>
      <c r="F844" s="302" t="str">
        <f t="shared" si="1130"/>
        <v>-</v>
      </c>
      <c r="G844" s="302" t="str">
        <f t="shared" si="1130"/>
        <v>-</v>
      </c>
      <c r="H844" s="302">
        <f t="shared" si="1130"/>
        <v>0.3010299956639812</v>
      </c>
      <c r="I844" s="302" t="str">
        <f t="shared" si="1130"/>
        <v>-</v>
      </c>
      <c r="J844" s="302" t="str">
        <f t="shared" si="1130"/>
        <v>-</v>
      </c>
      <c r="K844" s="302" t="str">
        <f t="shared" si="1130"/>
        <v>-</v>
      </c>
      <c r="L844" s="302" t="str">
        <f t="shared" si="1130"/>
        <v>-</v>
      </c>
      <c r="M844" s="302">
        <f t="shared" si="1130"/>
        <v>1.2068258760318498</v>
      </c>
      <c r="N844" s="302">
        <f t="shared" si="1130"/>
        <v>1.4742162640762553</v>
      </c>
      <c r="O844" s="302" t="str">
        <f t="shared" si="1130"/>
        <v>-</v>
      </c>
      <c r="P844" s="302" t="str">
        <f t="shared" si="1130"/>
        <v>-</v>
      </c>
      <c r="Q844" s="302" t="str">
        <f t="shared" si="1130"/>
        <v>-</v>
      </c>
      <c r="R844" s="302" t="str">
        <f t="shared" si="1130"/>
        <v>-</v>
      </c>
      <c r="S844" s="302" t="str">
        <f t="shared" si="1130"/>
        <v>-</v>
      </c>
      <c r="T844" s="302">
        <f t="shared" si="1130"/>
        <v>0.49521300538528024</v>
      </c>
      <c r="U844" s="302" t="str">
        <f t="shared" si="1130"/>
        <v>-</v>
      </c>
      <c r="V844" s="302">
        <f t="shared" si="1130"/>
        <v>-0.28296000952978217</v>
      </c>
      <c r="W844" s="302" t="str">
        <f t="shared" si="1130"/>
        <v>-</v>
      </c>
      <c r="X844" s="302" t="str">
        <f t="shared" si="1130"/>
        <v>-</v>
      </c>
      <c r="Y844" s="302" t="str">
        <f t="shared" si="1130"/>
        <v>-</v>
      </c>
      <c r="Z844" s="302" t="str">
        <f t="shared" si="1130"/>
        <v>-</v>
      </c>
      <c r="AA844" s="302" t="str">
        <f t="shared" si="1130"/>
        <v>-</v>
      </c>
      <c r="AB844" s="302" t="str">
        <f t="shared" si="1130"/>
        <v>-</v>
      </c>
      <c r="AC844" s="302" t="str">
        <f t="shared" si="1130"/>
        <v>-</v>
      </c>
      <c r="AD844" s="302">
        <f t="shared" si="1130"/>
        <v>0.95970813881353056</v>
      </c>
      <c r="AE844" s="302" t="str">
        <f t="shared" si="1130"/>
        <v>-</v>
      </c>
      <c r="AF844" s="302" t="str">
        <f t="shared" si="1130"/>
        <v>-</v>
      </c>
      <c r="AG844" s="302" t="str">
        <f t="shared" si="1130"/>
        <v>-</v>
      </c>
      <c r="AH844" s="302" t="str">
        <f t="shared" si="1130"/>
        <v>-</v>
      </c>
      <c r="AI844" s="302" t="str">
        <f t="shared" si="1130"/>
        <v>-</v>
      </c>
      <c r="AJ844" s="302">
        <f t="shared" si="1130"/>
        <v>2.0356536309171642</v>
      </c>
      <c r="AK844" s="302" t="str">
        <f t="shared" si="1130"/>
        <v>-</v>
      </c>
      <c r="AL844" s="302" t="str">
        <f t="shared" si="1130"/>
        <v>-</v>
      </c>
      <c r="AM844" s="302" t="str">
        <f t="shared" si="1130"/>
        <v>-</v>
      </c>
      <c r="AN844" s="302" t="str">
        <f t="shared" si="1130"/>
        <v>-</v>
      </c>
      <c r="AO844" s="302">
        <f t="shared" si="1130"/>
        <v>0.44371696267546362</v>
      </c>
      <c r="AP844" s="302" t="str">
        <f t="shared" si="1130"/>
        <v>-</v>
      </c>
      <c r="AQ844" s="302" t="str">
        <f t="shared" si="1130"/>
        <v>-</v>
      </c>
      <c r="AR844" s="302" t="str">
        <f t="shared" si="1130"/>
        <v>-</v>
      </c>
      <c r="AS844" s="302">
        <f t="shared" si="1130"/>
        <v>2.5206938291000229E-2</v>
      </c>
      <c r="AT844" s="302" t="str">
        <f t="shared" si="1130"/>
        <v>-</v>
      </c>
      <c r="AU844" s="327"/>
    </row>
    <row r="845" spans="1:47" hidden="1">
      <c r="A845" s="325" t="str">
        <f t="shared" ref="A845:B845" si="1131">A191</f>
        <v>Straža</v>
      </c>
      <c r="B845" s="326">
        <f t="shared" si="1131"/>
        <v>203</v>
      </c>
      <c r="C845" s="302" t="str">
        <f t="shared" ref="C845:AT845" si="1132">IFERROR(IF(C$19&lt;&gt;"Yes","-",IF(C$15&gt;1,LOG10(C191),LOG10(MAX(C$32:C$243)+1-C191))),"-")</f>
        <v>-</v>
      </c>
      <c r="D845" s="302" t="str">
        <f t="shared" si="1132"/>
        <v>-</v>
      </c>
      <c r="E845" s="302" t="str">
        <f t="shared" si="1132"/>
        <v>-</v>
      </c>
      <c r="F845" s="302" t="str">
        <f t="shared" si="1132"/>
        <v>-</v>
      </c>
      <c r="G845" s="302" t="str">
        <f t="shared" si="1132"/>
        <v>-</v>
      </c>
      <c r="H845" s="302">
        <f t="shared" si="1132"/>
        <v>0.3010299956639812</v>
      </c>
      <c r="I845" s="302" t="str">
        <f t="shared" si="1132"/>
        <v>-</v>
      </c>
      <c r="J845" s="302" t="str">
        <f t="shared" si="1132"/>
        <v>-</v>
      </c>
      <c r="K845" s="302" t="str">
        <f t="shared" si="1132"/>
        <v>-</v>
      </c>
      <c r="L845" s="302" t="str">
        <f t="shared" si="1132"/>
        <v>-</v>
      </c>
      <c r="M845" s="302">
        <f t="shared" si="1132"/>
        <v>1.2988530764097066</v>
      </c>
      <c r="N845" s="302">
        <f t="shared" si="1132"/>
        <v>1.7101173651118162</v>
      </c>
      <c r="O845" s="302" t="str">
        <f t="shared" si="1132"/>
        <v>-</v>
      </c>
      <c r="P845" s="302" t="str">
        <f t="shared" si="1132"/>
        <v>-</v>
      </c>
      <c r="Q845" s="302" t="str">
        <f t="shared" si="1132"/>
        <v>-</v>
      </c>
      <c r="R845" s="302" t="str">
        <f t="shared" si="1132"/>
        <v>-</v>
      </c>
      <c r="S845" s="302" t="str">
        <f t="shared" si="1132"/>
        <v>-</v>
      </c>
      <c r="T845" s="302">
        <f t="shared" si="1132"/>
        <v>0.58178614538620133</v>
      </c>
      <c r="U845" s="302" t="str">
        <f t="shared" si="1132"/>
        <v>-</v>
      </c>
      <c r="V845" s="302">
        <f t="shared" si="1132"/>
        <v>-4.1873203373758869E-2</v>
      </c>
      <c r="W845" s="302" t="str">
        <f t="shared" si="1132"/>
        <v>-</v>
      </c>
      <c r="X845" s="302" t="str">
        <f t="shared" si="1132"/>
        <v>-</v>
      </c>
      <c r="Y845" s="302" t="str">
        <f t="shared" si="1132"/>
        <v>-</v>
      </c>
      <c r="Z845" s="302" t="str">
        <f t="shared" si="1132"/>
        <v>-</v>
      </c>
      <c r="AA845" s="302" t="str">
        <f t="shared" si="1132"/>
        <v>-</v>
      </c>
      <c r="AB845" s="302" t="str">
        <f t="shared" si="1132"/>
        <v>-</v>
      </c>
      <c r="AC845" s="302" t="str">
        <f t="shared" si="1132"/>
        <v>-</v>
      </c>
      <c r="AD845" s="302">
        <f t="shared" si="1132"/>
        <v>0.72006538218597271</v>
      </c>
      <c r="AE845" s="302" t="str">
        <f t="shared" si="1132"/>
        <v>-</v>
      </c>
      <c r="AF845" s="302" t="str">
        <f t="shared" si="1132"/>
        <v>-</v>
      </c>
      <c r="AG845" s="302" t="str">
        <f t="shared" si="1132"/>
        <v>-</v>
      </c>
      <c r="AH845" s="302" t="str">
        <f t="shared" si="1132"/>
        <v>-</v>
      </c>
      <c r="AI845" s="302" t="str">
        <f t="shared" si="1132"/>
        <v>-</v>
      </c>
      <c r="AJ845" s="302">
        <f t="shared" si="1132"/>
        <v>1.9973491332494191</v>
      </c>
      <c r="AK845" s="302" t="str">
        <f t="shared" si="1132"/>
        <v>-</v>
      </c>
      <c r="AL845" s="302" t="str">
        <f t="shared" si="1132"/>
        <v>-</v>
      </c>
      <c r="AM845" s="302" t="str">
        <f t="shared" si="1132"/>
        <v>-</v>
      </c>
      <c r="AN845" s="302" t="str">
        <f t="shared" si="1132"/>
        <v>-</v>
      </c>
      <c r="AO845" s="302">
        <f t="shared" si="1132"/>
        <v>0.24265882485557949</v>
      </c>
      <c r="AP845" s="302" t="str">
        <f t="shared" si="1132"/>
        <v>-</v>
      </c>
      <c r="AQ845" s="302" t="str">
        <f t="shared" si="1132"/>
        <v>-</v>
      </c>
      <c r="AR845" s="302" t="str">
        <f t="shared" si="1132"/>
        <v>-</v>
      </c>
      <c r="AS845" s="302">
        <f t="shared" si="1132"/>
        <v>0.35761157453340092</v>
      </c>
      <c r="AT845" s="302" t="str">
        <f t="shared" si="1132"/>
        <v>-</v>
      </c>
      <c r="AU845" s="327"/>
    </row>
    <row r="846" spans="1:47" hidden="1">
      <c r="A846" s="325" t="str">
        <f t="shared" ref="A846:B846" si="1133">A192</f>
        <v>Sveta Ana</v>
      </c>
      <c r="B846" s="326">
        <f t="shared" si="1133"/>
        <v>181</v>
      </c>
      <c r="C846" s="302" t="str">
        <f t="shared" ref="C846:AT846" si="1134">IFERROR(IF(C$19&lt;&gt;"Yes","-",IF(C$15&gt;1,LOG10(C192),LOG10(MAX(C$32:C$243)+1-C192))),"-")</f>
        <v>-</v>
      </c>
      <c r="D846" s="302" t="str">
        <f t="shared" si="1134"/>
        <v>-</v>
      </c>
      <c r="E846" s="302" t="str">
        <f t="shared" si="1134"/>
        <v>-</v>
      </c>
      <c r="F846" s="302" t="str">
        <f t="shared" si="1134"/>
        <v>-</v>
      </c>
      <c r="G846" s="302" t="str">
        <f t="shared" si="1134"/>
        <v>-</v>
      </c>
      <c r="H846" s="302">
        <f t="shared" si="1134"/>
        <v>0.3010299956639812</v>
      </c>
      <c r="I846" s="302" t="str">
        <f t="shared" si="1134"/>
        <v>-</v>
      </c>
      <c r="J846" s="302" t="str">
        <f t="shared" si="1134"/>
        <v>-</v>
      </c>
      <c r="K846" s="302" t="str">
        <f t="shared" si="1134"/>
        <v>-</v>
      </c>
      <c r="L846" s="302" t="str">
        <f t="shared" si="1134"/>
        <v>-</v>
      </c>
      <c r="M846" s="302">
        <f t="shared" si="1134"/>
        <v>1.1875207208364631</v>
      </c>
      <c r="N846" s="302">
        <f t="shared" si="1134"/>
        <v>1.4653828514484182</v>
      </c>
      <c r="O846" s="302" t="str">
        <f t="shared" si="1134"/>
        <v>-</v>
      </c>
      <c r="P846" s="302" t="str">
        <f t="shared" si="1134"/>
        <v>-</v>
      </c>
      <c r="Q846" s="302" t="str">
        <f t="shared" si="1134"/>
        <v>-</v>
      </c>
      <c r="R846" s="302" t="str">
        <f t="shared" si="1134"/>
        <v>-</v>
      </c>
      <c r="S846" s="302" t="str">
        <f t="shared" si="1134"/>
        <v>-</v>
      </c>
      <c r="T846" s="302">
        <f t="shared" si="1134"/>
        <v>0.2027284013539182</v>
      </c>
      <c r="U846" s="302" t="str">
        <f t="shared" si="1134"/>
        <v>-</v>
      </c>
      <c r="V846" s="302">
        <f t="shared" si="1134"/>
        <v>-0.20665210367075762</v>
      </c>
      <c r="W846" s="302" t="str">
        <f t="shared" si="1134"/>
        <v>-</v>
      </c>
      <c r="X846" s="302" t="str">
        <f t="shared" si="1134"/>
        <v>-</v>
      </c>
      <c r="Y846" s="302" t="str">
        <f t="shared" si="1134"/>
        <v>-</v>
      </c>
      <c r="Z846" s="302" t="str">
        <f t="shared" si="1134"/>
        <v>-</v>
      </c>
      <c r="AA846" s="302" t="str">
        <f t="shared" si="1134"/>
        <v>-</v>
      </c>
      <c r="AB846" s="302" t="str">
        <f t="shared" si="1134"/>
        <v>-</v>
      </c>
      <c r="AC846" s="302" t="str">
        <f t="shared" si="1134"/>
        <v>-</v>
      </c>
      <c r="AD846" s="302">
        <f t="shared" si="1134"/>
        <v>0.85387196432176193</v>
      </c>
      <c r="AE846" s="302" t="str">
        <f t="shared" si="1134"/>
        <v>-</v>
      </c>
      <c r="AF846" s="302" t="str">
        <f t="shared" si="1134"/>
        <v>-</v>
      </c>
      <c r="AG846" s="302" t="str">
        <f t="shared" si="1134"/>
        <v>-</v>
      </c>
      <c r="AH846" s="302" t="str">
        <f t="shared" si="1134"/>
        <v>-</v>
      </c>
      <c r="AI846" s="302" t="str">
        <f t="shared" si="1134"/>
        <v>-</v>
      </c>
      <c r="AJ846" s="302">
        <f t="shared" si="1134"/>
        <v>1.918192600001241</v>
      </c>
      <c r="AK846" s="302" t="str">
        <f t="shared" si="1134"/>
        <v>-</v>
      </c>
      <c r="AL846" s="302" t="str">
        <f t="shared" si="1134"/>
        <v>-</v>
      </c>
      <c r="AM846" s="302" t="str">
        <f t="shared" si="1134"/>
        <v>-</v>
      </c>
      <c r="AN846" s="302" t="str">
        <f t="shared" si="1134"/>
        <v>-</v>
      </c>
      <c r="AO846" s="302">
        <f t="shared" si="1134"/>
        <v>0.44371696267546362</v>
      </c>
      <c r="AP846" s="302" t="str">
        <f t="shared" si="1134"/>
        <v>-</v>
      </c>
      <c r="AQ846" s="302" t="str">
        <f t="shared" si="1134"/>
        <v>-</v>
      </c>
      <c r="AR846" s="302" t="str">
        <f t="shared" si="1134"/>
        <v>-</v>
      </c>
      <c r="AS846" s="302">
        <f t="shared" si="1134"/>
        <v>0.98863286699487907</v>
      </c>
      <c r="AT846" s="302" t="str">
        <f t="shared" si="1134"/>
        <v>-</v>
      </c>
      <c r="AU846" s="327"/>
    </row>
    <row r="847" spans="1:47" hidden="1">
      <c r="A847" s="325" t="str">
        <f t="shared" ref="A847:B847" si="1135">A193</f>
        <v>Sveta Trojica v Slov. goricah</v>
      </c>
      <c r="B847" s="326">
        <f t="shared" si="1135"/>
        <v>204</v>
      </c>
      <c r="C847" s="302" t="str">
        <f t="shared" ref="C847:AT847" si="1136">IFERROR(IF(C$19&lt;&gt;"Yes","-",IF(C$15&gt;1,LOG10(C193),LOG10(MAX(C$32:C$243)+1-C193))),"-")</f>
        <v>-</v>
      </c>
      <c r="D847" s="302" t="str">
        <f t="shared" si="1136"/>
        <v>-</v>
      </c>
      <c r="E847" s="302" t="str">
        <f t="shared" si="1136"/>
        <v>-</v>
      </c>
      <c r="F847" s="302" t="str">
        <f t="shared" si="1136"/>
        <v>-</v>
      </c>
      <c r="G847" s="302" t="str">
        <f t="shared" si="1136"/>
        <v>-</v>
      </c>
      <c r="H847" s="302">
        <f t="shared" si="1136"/>
        <v>0.3010299956639812</v>
      </c>
      <c r="I847" s="302" t="str">
        <f t="shared" si="1136"/>
        <v>-</v>
      </c>
      <c r="J847" s="302" t="str">
        <f t="shared" si="1136"/>
        <v>-</v>
      </c>
      <c r="K847" s="302" t="str">
        <f t="shared" si="1136"/>
        <v>-</v>
      </c>
      <c r="L847" s="302" t="str">
        <f t="shared" si="1136"/>
        <v>-</v>
      </c>
      <c r="M847" s="302">
        <f t="shared" si="1136"/>
        <v>1.0128372247051722</v>
      </c>
      <c r="N847" s="302">
        <f t="shared" si="1136"/>
        <v>1.4653828514484182</v>
      </c>
      <c r="O847" s="302" t="str">
        <f t="shared" si="1136"/>
        <v>-</v>
      </c>
      <c r="P847" s="302" t="str">
        <f t="shared" si="1136"/>
        <v>-</v>
      </c>
      <c r="Q847" s="302" t="str">
        <f t="shared" si="1136"/>
        <v>-</v>
      </c>
      <c r="R847" s="302" t="str">
        <f t="shared" si="1136"/>
        <v>-</v>
      </c>
      <c r="S847" s="302" t="str">
        <f t="shared" si="1136"/>
        <v>-</v>
      </c>
      <c r="T847" s="302">
        <f t="shared" si="1136"/>
        <v>0.2027284013539182</v>
      </c>
      <c r="U847" s="302" t="str">
        <f t="shared" si="1136"/>
        <v>-</v>
      </c>
      <c r="V847" s="302">
        <f t="shared" si="1136"/>
        <v>-9.4341425710073548E-2</v>
      </c>
      <c r="W847" s="302" t="str">
        <f t="shared" si="1136"/>
        <v>-</v>
      </c>
      <c r="X847" s="302" t="str">
        <f t="shared" si="1136"/>
        <v>-</v>
      </c>
      <c r="Y847" s="302" t="str">
        <f t="shared" si="1136"/>
        <v>-</v>
      </c>
      <c r="Z847" s="302" t="str">
        <f t="shared" si="1136"/>
        <v>-</v>
      </c>
      <c r="AA847" s="302" t="str">
        <f t="shared" si="1136"/>
        <v>-</v>
      </c>
      <c r="AB847" s="302" t="str">
        <f t="shared" si="1136"/>
        <v>-</v>
      </c>
      <c r="AC847" s="302" t="str">
        <f t="shared" si="1136"/>
        <v>-</v>
      </c>
      <c r="AD847" s="302">
        <f t="shared" si="1136"/>
        <v>0.8016120998761127</v>
      </c>
      <c r="AE847" s="302" t="str">
        <f t="shared" si="1136"/>
        <v>-</v>
      </c>
      <c r="AF847" s="302" t="str">
        <f t="shared" si="1136"/>
        <v>-</v>
      </c>
      <c r="AG847" s="302" t="str">
        <f t="shared" si="1136"/>
        <v>-</v>
      </c>
      <c r="AH847" s="302" t="str">
        <f t="shared" si="1136"/>
        <v>-</v>
      </c>
      <c r="AI847" s="302" t="str">
        <f t="shared" si="1136"/>
        <v>-</v>
      </c>
      <c r="AJ847" s="302">
        <f t="shared" si="1136"/>
        <v>1.8794735248501624</v>
      </c>
      <c r="AK847" s="302" t="str">
        <f t="shared" si="1136"/>
        <v>-</v>
      </c>
      <c r="AL847" s="302" t="str">
        <f t="shared" si="1136"/>
        <v>-</v>
      </c>
      <c r="AM847" s="302" t="str">
        <f t="shared" si="1136"/>
        <v>-</v>
      </c>
      <c r="AN847" s="302" t="str">
        <f t="shared" si="1136"/>
        <v>-</v>
      </c>
      <c r="AO847" s="302">
        <f t="shared" si="1136"/>
        <v>0.44371696267546362</v>
      </c>
      <c r="AP847" s="302" t="str">
        <f t="shared" si="1136"/>
        <v>-</v>
      </c>
      <c r="AQ847" s="302" t="str">
        <f t="shared" si="1136"/>
        <v>-</v>
      </c>
      <c r="AR847" s="302" t="str">
        <f t="shared" si="1136"/>
        <v>-</v>
      </c>
      <c r="AS847" s="302">
        <f t="shared" si="1136"/>
        <v>0.79335846560365053</v>
      </c>
      <c r="AT847" s="302" t="str">
        <f t="shared" si="1136"/>
        <v>-</v>
      </c>
      <c r="AU847" s="327"/>
    </row>
    <row r="848" spans="1:47" hidden="1">
      <c r="A848" s="325" t="str">
        <f t="shared" ref="A848:B848" si="1137">A194</f>
        <v>Sveti Andraž v Slov. goricah</v>
      </c>
      <c r="B848" s="326">
        <f t="shared" si="1137"/>
        <v>182</v>
      </c>
      <c r="C848" s="302" t="str">
        <f t="shared" ref="C848:AT848" si="1138">IFERROR(IF(C$19&lt;&gt;"Yes","-",IF(C$15&gt;1,LOG10(C194),LOG10(MAX(C$32:C$243)+1-C194))),"-")</f>
        <v>-</v>
      </c>
      <c r="D848" s="302" t="str">
        <f t="shared" si="1138"/>
        <v>-</v>
      </c>
      <c r="E848" s="302" t="str">
        <f t="shared" si="1138"/>
        <v>-</v>
      </c>
      <c r="F848" s="302" t="str">
        <f t="shared" si="1138"/>
        <v>-</v>
      </c>
      <c r="G848" s="302" t="str">
        <f t="shared" si="1138"/>
        <v>-</v>
      </c>
      <c r="H848" s="302">
        <f t="shared" si="1138"/>
        <v>0</v>
      </c>
      <c r="I848" s="302" t="str">
        <f t="shared" si="1138"/>
        <v>-</v>
      </c>
      <c r="J848" s="302" t="str">
        <f t="shared" si="1138"/>
        <v>-</v>
      </c>
      <c r="K848" s="302" t="str">
        <f t="shared" si="1138"/>
        <v>-</v>
      </c>
      <c r="L848" s="302" t="str">
        <f t="shared" si="1138"/>
        <v>-</v>
      </c>
      <c r="M848" s="302">
        <f t="shared" si="1138"/>
        <v>1.0791812460476249</v>
      </c>
      <c r="N848" s="302">
        <f t="shared" si="1138"/>
        <v>1.4393326938302626</v>
      </c>
      <c r="O848" s="302" t="str">
        <f t="shared" si="1138"/>
        <v>-</v>
      </c>
      <c r="P848" s="302" t="str">
        <f t="shared" si="1138"/>
        <v>-</v>
      </c>
      <c r="Q848" s="302" t="str">
        <f t="shared" si="1138"/>
        <v>-</v>
      </c>
      <c r="R848" s="302" t="str">
        <f t="shared" si="1138"/>
        <v>-</v>
      </c>
      <c r="S848" s="302" t="str">
        <f t="shared" si="1138"/>
        <v>-</v>
      </c>
      <c r="T848" s="302">
        <f t="shared" si="1138"/>
        <v>0.50416335202959572</v>
      </c>
      <c r="U848" s="302" t="str">
        <f t="shared" si="1138"/>
        <v>-</v>
      </c>
      <c r="V848" s="302">
        <f t="shared" si="1138"/>
        <v>-6.7280694542658078E-3</v>
      </c>
      <c r="W848" s="302" t="str">
        <f t="shared" si="1138"/>
        <v>-</v>
      </c>
      <c r="X848" s="302" t="str">
        <f t="shared" si="1138"/>
        <v>-</v>
      </c>
      <c r="Y848" s="302" t="str">
        <f t="shared" si="1138"/>
        <v>-</v>
      </c>
      <c r="Z848" s="302" t="str">
        <f t="shared" si="1138"/>
        <v>-</v>
      </c>
      <c r="AA848" s="302" t="str">
        <f t="shared" si="1138"/>
        <v>-</v>
      </c>
      <c r="AB848" s="302" t="str">
        <f t="shared" si="1138"/>
        <v>-</v>
      </c>
      <c r="AC848" s="302" t="str">
        <f t="shared" si="1138"/>
        <v>-</v>
      </c>
      <c r="AD848" s="302">
        <f t="shared" si="1138"/>
        <v>0.82556241065066205</v>
      </c>
      <c r="AE848" s="302" t="str">
        <f t="shared" si="1138"/>
        <v>-</v>
      </c>
      <c r="AF848" s="302" t="str">
        <f t="shared" si="1138"/>
        <v>-</v>
      </c>
      <c r="AG848" s="302" t="str">
        <f t="shared" si="1138"/>
        <v>-</v>
      </c>
      <c r="AH848" s="302" t="str">
        <f t="shared" si="1138"/>
        <v>-</v>
      </c>
      <c r="AI848" s="302" t="str">
        <f t="shared" si="1138"/>
        <v>-</v>
      </c>
      <c r="AJ848" s="302">
        <f t="shared" si="1138"/>
        <v>1.7313709905151544</v>
      </c>
      <c r="AK848" s="302" t="str">
        <f t="shared" si="1138"/>
        <v>-</v>
      </c>
      <c r="AL848" s="302" t="str">
        <f t="shared" si="1138"/>
        <v>-</v>
      </c>
      <c r="AM848" s="302" t="str">
        <f t="shared" si="1138"/>
        <v>-</v>
      </c>
      <c r="AN848" s="302" t="str">
        <f t="shared" si="1138"/>
        <v>-</v>
      </c>
      <c r="AO848" s="302">
        <f t="shared" si="1138"/>
        <v>0.44371696267546362</v>
      </c>
      <c r="AP848" s="302" t="str">
        <f t="shared" si="1138"/>
        <v>-</v>
      </c>
      <c r="AQ848" s="302" t="str">
        <f t="shared" si="1138"/>
        <v>-</v>
      </c>
      <c r="AR848" s="302" t="str">
        <f t="shared" si="1138"/>
        <v>-</v>
      </c>
      <c r="AS848" s="302">
        <f t="shared" si="1138"/>
        <v>0.71827515011832621</v>
      </c>
      <c r="AT848" s="302" t="str">
        <f t="shared" si="1138"/>
        <v>-</v>
      </c>
      <c r="AU848" s="327"/>
    </row>
    <row r="849" spans="1:47" hidden="1">
      <c r="A849" s="325" t="str">
        <f t="shared" ref="A849:B849" si="1139">A195</f>
        <v>Sveti Jurij ob Ščavnici</v>
      </c>
      <c r="B849" s="326">
        <f t="shared" si="1139"/>
        <v>116</v>
      </c>
      <c r="C849" s="302" t="str">
        <f t="shared" ref="C849:AT849" si="1140">IFERROR(IF(C$19&lt;&gt;"Yes","-",IF(C$15&gt;1,LOG10(C195),LOG10(MAX(C$32:C$243)+1-C195))),"-")</f>
        <v>-</v>
      </c>
      <c r="D849" s="302" t="str">
        <f t="shared" si="1140"/>
        <v>-</v>
      </c>
      <c r="E849" s="302" t="str">
        <f t="shared" si="1140"/>
        <v>-</v>
      </c>
      <c r="F849" s="302" t="str">
        <f t="shared" si="1140"/>
        <v>-</v>
      </c>
      <c r="G849" s="302" t="str">
        <f t="shared" si="1140"/>
        <v>-</v>
      </c>
      <c r="H849" s="302">
        <f t="shared" si="1140"/>
        <v>0.3010299956639812</v>
      </c>
      <c r="I849" s="302" t="str">
        <f t="shared" si="1140"/>
        <v>-</v>
      </c>
      <c r="J849" s="302" t="str">
        <f t="shared" si="1140"/>
        <v>-</v>
      </c>
      <c r="K849" s="302" t="str">
        <f t="shared" si="1140"/>
        <v>-</v>
      </c>
      <c r="L849" s="302" t="str">
        <f t="shared" si="1140"/>
        <v>-</v>
      </c>
      <c r="M849" s="302">
        <f t="shared" si="1140"/>
        <v>1.2576785748691846</v>
      </c>
      <c r="N849" s="302">
        <f t="shared" si="1140"/>
        <v>1.5843312243675307</v>
      </c>
      <c r="O849" s="302" t="str">
        <f t="shared" si="1140"/>
        <v>-</v>
      </c>
      <c r="P849" s="302" t="str">
        <f t="shared" si="1140"/>
        <v>-</v>
      </c>
      <c r="Q849" s="302" t="str">
        <f t="shared" si="1140"/>
        <v>-</v>
      </c>
      <c r="R849" s="302" t="str">
        <f t="shared" si="1140"/>
        <v>-</v>
      </c>
      <c r="S849" s="302" t="str">
        <f t="shared" si="1140"/>
        <v>-</v>
      </c>
      <c r="T849" s="302">
        <f t="shared" si="1140"/>
        <v>0.25804551465445497</v>
      </c>
      <c r="U849" s="302" t="str">
        <f t="shared" si="1140"/>
        <v>-</v>
      </c>
      <c r="V849" s="302">
        <f t="shared" si="1140"/>
        <v>5.52459325334997E-2</v>
      </c>
      <c r="W849" s="302" t="str">
        <f t="shared" si="1140"/>
        <v>-</v>
      </c>
      <c r="X849" s="302" t="str">
        <f t="shared" si="1140"/>
        <v>-</v>
      </c>
      <c r="Y849" s="302" t="str">
        <f t="shared" si="1140"/>
        <v>-</v>
      </c>
      <c r="Z849" s="302" t="str">
        <f t="shared" si="1140"/>
        <v>-</v>
      </c>
      <c r="AA849" s="302" t="str">
        <f t="shared" si="1140"/>
        <v>-</v>
      </c>
      <c r="AB849" s="302" t="str">
        <f t="shared" si="1140"/>
        <v>-</v>
      </c>
      <c r="AC849" s="302" t="str">
        <f t="shared" si="1140"/>
        <v>-</v>
      </c>
      <c r="AD849" s="302">
        <f t="shared" si="1140"/>
        <v>0.98557423797421806</v>
      </c>
      <c r="AE849" s="302" t="str">
        <f t="shared" si="1140"/>
        <v>-</v>
      </c>
      <c r="AF849" s="302" t="str">
        <f t="shared" si="1140"/>
        <v>-</v>
      </c>
      <c r="AG849" s="302" t="str">
        <f t="shared" si="1140"/>
        <v>-</v>
      </c>
      <c r="AH849" s="302" t="str">
        <f t="shared" si="1140"/>
        <v>-</v>
      </c>
      <c r="AI849" s="302" t="str">
        <f t="shared" si="1140"/>
        <v>-</v>
      </c>
      <c r="AJ849" s="302">
        <f t="shared" si="1140"/>
        <v>1.9372262504520388</v>
      </c>
      <c r="AK849" s="302" t="str">
        <f t="shared" si="1140"/>
        <v>-</v>
      </c>
      <c r="AL849" s="302" t="str">
        <f t="shared" si="1140"/>
        <v>-</v>
      </c>
      <c r="AM849" s="302" t="str">
        <f t="shared" si="1140"/>
        <v>-</v>
      </c>
      <c r="AN849" s="302" t="str">
        <f t="shared" si="1140"/>
        <v>-</v>
      </c>
      <c r="AO849" s="302">
        <f t="shared" si="1140"/>
        <v>0.31951798866635717</v>
      </c>
      <c r="AP849" s="302" t="str">
        <f t="shared" si="1140"/>
        <v>-</v>
      </c>
      <c r="AQ849" s="302" t="str">
        <f t="shared" si="1140"/>
        <v>-</v>
      </c>
      <c r="AR849" s="302" t="str">
        <f t="shared" si="1140"/>
        <v>-</v>
      </c>
      <c r="AS849" s="302">
        <f t="shared" si="1140"/>
        <v>1.0261098571562957</v>
      </c>
      <c r="AT849" s="302" t="str">
        <f t="shared" si="1140"/>
        <v>-</v>
      </c>
      <c r="AU849" s="327"/>
    </row>
    <row r="850" spans="1:47" hidden="1">
      <c r="A850" s="325" t="str">
        <f t="shared" ref="A850:B850" si="1141">A196</f>
        <v>Sveti Jurij v Slov. goricah</v>
      </c>
      <c r="B850" s="326">
        <f t="shared" si="1141"/>
        <v>210</v>
      </c>
      <c r="C850" s="302" t="str">
        <f t="shared" ref="C850:AT850" si="1142">IFERROR(IF(C$19&lt;&gt;"Yes","-",IF(C$15&gt;1,LOG10(C196),LOG10(MAX(C$32:C$243)+1-C196))),"-")</f>
        <v>-</v>
      </c>
      <c r="D850" s="302" t="str">
        <f t="shared" si="1142"/>
        <v>-</v>
      </c>
      <c r="E850" s="302" t="str">
        <f t="shared" si="1142"/>
        <v>-</v>
      </c>
      <c r="F850" s="302" t="str">
        <f t="shared" si="1142"/>
        <v>-</v>
      </c>
      <c r="G850" s="302" t="str">
        <f t="shared" si="1142"/>
        <v>-</v>
      </c>
      <c r="H850" s="302">
        <f t="shared" si="1142"/>
        <v>0.3010299956639812</v>
      </c>
      <c r="I850" s="302" t="str">
        <f t="shared" si="1142"/>
        <v>-</v>
      </c>
      <c r="J850" s="302" t="str">
        <f t="shared" si="1142"/>
        <v>-</v>
      </c>
      <c r="K850" s="302" t="str">
        <f t="shared" si="1142"/>
        <v>-</v>
      </c>
      <c r="L850" s="302" t="str">
        <f t="shared" si="1142"/>
        <v>-</v>
      </c>
      <c r="M850" s="302">
        <f t="shared" si="1142"/>
        <v>1.1303337684950061</v>
      </c>
      <c r="N850" s="302">
        <f t="shared" si="1142"/>
        <v>1.403120521175818</v>
      </c>
      <c r="O850" s="302" t="str">
        <f t="shared" si="1142"/>
        <v>-</v>
      </c>
      <c r="P850" s="302" t="str">
        <f t="shared" si="1142"/>
        <v>-</v>
      </c>
      <c r="Q850" s="302" t="str">
        <f t="shared" si="1142"/>
        <v>-</v>
      </c>
      <c r="R850" s="302" t="str">
        <f t="shared" si="1142"/>
        <v>-</v>
      </c>
      <c r="S850" s="302" t="str">
        <f t="shared" si="1142"/>
        <v>-</v>
      </c>
      <c r="T850" s="302">
        <f t="shared" si="1142"/>
        <v>0.2027284013539182</v>
      </c>
      <c r="U850" s="302" t="str">
        <f t="shared" si="1142"/>
        <v>-</v>
      </c>
      <c r="V850" s="302">
        <f t="shared" si="1142"/>
        <v>-0.11577589152540516</v>
      </c>
      <c r="W850" s="302" t="str">
        <f t="shared" si="1142"/>
        <v>-</v>
      </c>
      <c r="X850" s="302" t="str">
        <f t="shared" si="1142"/>
        <v>-</v>
      </c>
      <c r="Y850" s="302" t="str">
        <f t="shared" si="1142"/>
        <v>-</v>
      </c>
      <c r="Z850" s="302" t="str">
        <f t="shared" si="1142"/>
        <v>-</v>
      </c>
      <c r="AA850" s="302" t="str">
        <f t="shared" si="1142"/>
        <v>-</v>
      </c>
      <c r="AB850" s="302" t="str">
        <f t="shared" si="1142"/>
        <v>-</v>
      </c>
      <c r="AC850" s="302" t="str">
        <f t="shared" si="1142"/>
        <v>-</v>
      </c>
      <c r="AD850" s="302">
        <f t="shared" si="1142"/>
        <v>0.75428002181774201</v>
      </c>
      <c r="AE850" s="302" t="str">
        <f t="shared" si="1142"/>
        <v>-</v>
      </c>
      <c r="AF850" s="302" t="str">
        <f t="shared" si="1142"/>
        <v>-</v>
      </c>
      <c r="AG850" s="302" t="str">
        <f t="shared" si="1142"/>
        <v>-</v>
      </c>
      <c r="AH850" s="302" t="str">
        <f t="shared" si="1142"/>
        <v>-</v>
      </c>
      <c r="AI850" s="302" t="str">
        <f t="shared" si="1142"/>
        <v>-</v>
      </c>
      <c r="AJ850" s="302">
        <f t="shared" si="1142"/>
        <v>1.9097240139322695</v>
      </c>
      <c r="AK850" s="302" t="str">
        <f t="shared" si="1142"/>
        <v>-</v>
      </c>
      <c r="AL850" s="302" t="str">
        <f t="shared" si="1142"/>
        <v>-</v>
      </c>
      <c r="AM850" s="302" t="str">
        <f t="shared" si="1142"/>
        <v>-</v>
      </c>
      <c r="AN850" s="302" t="str">
        <f t="shared" si="1142"/>
        <v>-</v>
      </c>
      <c r="AO850" s="302">
        <f t="shared" si="1142"/>
        <v>0.44371696267546362</v>
      </c>
      <c r="AP850" s="302" t="str">
        <f t="shared" si="1142"/>
        <v>-</v>
      </c>
      <c r="AQ850" s="302" t="str">
        <f t="shared" si="1142"/>
        <v>-</v>
      </c>
      <c r="AR850" s="302" t="str">
        <f t="shared" si="1142"/>
        <v>-</v>
      </c>
      <c r="AS850" s="302">
        <f t="shared" si="1142"/>
        <v>0.91755391312406809</v>
      </c>
      <c r="AT850" s="302" t="str">
        <f t="shared" si="1142"/>
        <v>-</v>
      </c>
      <c r="AU850" s="327"/>
    </row>
    <row r="851" spans="1:47" hidden="1">
      <c r="A851" s="325" t="str">
        <f t="shared" ref="A851:B851" si="1143">A197</f>
        <v>Sveti Tomaž</v>
      </c>
      <c r="B851" s="326">
        <f t="shared" si="1143"/>
        <v>205</v>
      </c>
      <c r="C851" s="302" t="str">
        <f t="shared" ref="C851:AT851" si="1144">IFERROR(IF(C$19&lt;&gt;"Yes","-",IF(C$15&gt;1,LOG10(C197),LOG10(MAX(C$32:C$243)+1-C197))),"-")</f>
        <v>-</v>
      </c>
      <c r="D851" s="302" t="str">
        <f t="shared" si="1144"/>
        <v>-</v>
      </c>
      <c r="E851" s="302" t="str">
        <f t="shared" si="1144"/>
        <v>-</v>
      </c>
      <c r="F851" s="302" t="str">
        <f t="shared" si="1144"/>
        <v>-</v>
      </c>
      <c r="G851" s="302" t="str">
        <f t="shared" si="1144"/>
        <v>-</v>
      </c>
      <c r="H851" s="302">
        <f t="shared" si="1144"/>
        <v>0.3010299956639812</v>
      </c>
      <c r="I851" s="302" t="str">
        <f t="shared" si="1144"/>
        <v>-</v>
      </c>
      <c r="J851" s="302" t="str">
        <f t="shared" si="1144"/>
        <v>-</v>
      </c>
      <c r="K851" s="302" t="str">
        <f t="shared" si="1144"/>
        <v>-</v>
      </c>
      <c r="L851" s="302" t="str">
        <f t="shared" si="1144"/>
        <v>-</v>
      </c>
      <c r="M851" s="302">
        <f t="shared" si="1144"/>
        <v>0.96848294855393513</v>
      </c>
      <c r="N851" s="302">
        <f t="shared" si="1144"/>
        <v>1.1271047983648077</v>
      </c>
      <c r="O851" s="302" t="str">
        <f t="shared" si="1144"/>
        <v>-</v>
      </c>
      <c r="P851" s="302" t="str">
        <f t="shared" si="1144"/>
        <v>-</v>
      </c>
      <c r="Q851" s="302" t="str">
        <f t="shared" si="1144"/>
        <v>-</v>
      </c>
      <c r="R851" s="302" t="str">
        <f t="shared" si="1144"/>
        <v>-</v>
      </c>
      <c r="S851" s="302" t="str">
        <f t="shared" si="1144"/>
        <v>-</v>
      </c>
      <c r="T851" s="302">
        <f t="shared" si="1144"/>
        <v>0.63015787389688993</v>
      </c>
      <c r="U851" s="302" t="str">
        <f t="shared" si="1144"/>
        <v>-</v>
      </c>
      <c r="V851" s="302">
        <f t="shared" si="1144"/>
        <v>-8.4384200337621174E-2</v>
      </c>
      <c r="W851" s="302" t="str">
        <f t="shared" si="1144"/>
        <v>-</v>
      </c>
      <c r="X851" s="302" t="str">
        <f t="shared" si="1144"/>
        <v>-</v>
      </c>
      <c r="Y851" s="302" t="str">
        <f t="shared" si="1144"/>
        <v>-</v>
      </c>
      <c r="Z851" s="302" t="str">
        <f t="shared" si="1144"/>
        <v>-</v>
      </c>
      <c r="AA851" s="302" t="str">
        <f t="shared" si="1144"/>
        <v>-</v>
      </c>
      <c r="AB851" s="302" t="str">
        <f t="shared" si="1144"/>
        <v>-</v>
      </c>
      <c r="AC851" s="302" t="str">
        <f t="shared" si="1144"/>
        <v>-</v>
      </c>
      <c r="AD851" s="302">
        <f t="shared" si="1144"/>
        <v>1.0341713851418008</v>
      </c>
      <c r="AE851" s="302" t="str">
        <f t="shared" si="1144"/>
        <v>-</v>
      </c>
      <c r="AF851" s="302" t="str">
        <f t="shared" si="1144"/>
        <v>-</v>
      </c>
      <c r="AG851" s="302" t="str">
        <f t="shared" si="1144"/>
        <v>-</v>
      </c>
      <c r="AH851" s="302" t="str">
        <f t="shared" si="1144"/>
        <v>-</v>
      </c>
      <c r="AI851" s="302" t="str">
        <f t="shared" si="1144"/>
        <v>-</v>
      </c>
      <c r="AJ851" s="302">
        <f t="shared" si="1144"/>
        <v>1.4202783456560042</v>
      </c>
      <c r="AK851" s="302" t="str">
        <f t="shared" si="1144"/>
        <v>-</v>
      </c>
      <c r="AL851" s="302" t="str">
        <f t="shared" si="1144"/>
        <v>-</v>
      </c>
      <c r="AM851" s="302" t="str">
        <f t="shared" si="1144"/>
        <v>-</v>
      </c>
      <c r="AN851" s="302" t="str">
        <f t="shared" si="1144"/>
        <v>-</v>
      </c>
      <c r="AO851" s="302">
        <f t="shared" si="1144"/>
        <v>0.44371696267546362</v>
      </c>
      <c r="AP851" s="302" t="str">
        <f t="shared" si="1144"/>
        <v>-</v>
      </c>
      <c r="AQ851" s="302" t="str">
        <f t="shared" si="1144"/>
        <v>-</v>
      </c>
      <c r="AR851" s="302" t="str">
        <f t="shared" si="1144"/>
        <v>-</v>
      </c>
      <c r="AS851" s="302">
        <f t="shared" si="1144"/>
        <v>0.43202625030444969</v>
      </c>
      <c r="AT851" s="302" t="str">
        <f t="shared" si="1144"/>
        <v>-</v>
      </c>
      <c r="AU851" s="327"/>
    </row>
    <row r="852" spans="1:47" hidden="1">
      <c r="A852" s="325" t="str">
        <f t="shared" ref="A852:B852" si="1145">A198</f>
        <v>Šalovci</v>
      </c>
      <c r="B852" s="326">
        <f t="shared" si="1145"/>
        <v>33</v>
      </c>
      <c r="C852" s="302" t="str">
        <f t="shared" ref="C852:AT852" si="1146">IFERROR(IF(C$19&lt;&gt;"Yes","-",IF(C$15&gt;1,LOG10(C198),LOG10(MAX(C$32:C$243)+1-C198))),"-")</f>
        <v>-</v>
      </c>
      <c r="D852" s="302" t="str">
        <f t="shared" si="1146"/>
        <v>-</v>
      </c>
      <c r="E852" s="302" t="str">
        <f t="shared" si="1146"/>
        <v>-</v>
      </c>
      <c r="F852" s="302" t="str">
        <f t="shared" si="1146"/>
        <v>-</v>
      </c>
      <c r="G852" s="302" t="str">
        <f t="shared" si="1146"/>
        <v>-</v>
      </c>
      <c r="H852" s="302">
        <f t="shared" si="1146"/>
        <v>0.3010299956639812</v>
      </c>
      <c r="I852" s="302" t="str">
        <f t="shared" si="1146"/>
        <v>-</v>
      </c>
      <c r="J852" s="302" t="str">
        <f t="shared" si="1146"/>
        <v>-</v>
      </c>
      <c r="K852" s="302" t="str">
        <f t="shared" si="1146"/>
        <v>-</v>
      </c>
      <c r="L852" s="302" t="str">
        <f t="shared" si="1146"/>
        <v>-</v>
      </c>
      <c r="M852" s="302">
        <f t="shared" si="1146"/>
        <v>1.2174839442139063</v>
      </c>
      <c r="N852" s="302">
        <f t="shared" si="1146"/>
        <v>1.4927603890268375</v>
      </c>
      <c r="O852" s="302" t="str">
        <f t="shared" si="1146"/>
        <v>-</v>
      </c>
      <c r="P852" s="302" t="str">
        <f t="shared" si="1146"/>
        <v>-</v>
      </c>
      <c r="Q852" s="302" t="str">
        <f t="shared" si="1146"/>
        <v>-</v>
      </c>
      <c r="R852" s="302" t="str">
        <f t="shared" si="1146"/>
        <v>-</v>
      </c>
      <c r="S852" s="302" t="str">
        <f t="shared" si="1146"/>
        <v>-</v>
      </c>
      <c r="T852" s="302">
        <f t="shared" si="1146"/>
        <v>0.61392933084322721</v>
      </c>
      <c r="U852" s="302" t="str">
        <f t="shared" si="1146"/>
        <v>-</v>
      </c>
      <c r="V852" s="302">
        <f t="shared" si="1146"/>
        <v>0.29604798945959726</v>
      </c>
      <c r="W852" s="302" t="str">
        <f t="shared" si="1146"/>
        <v>-</v>
      </c>
      <c r="X852" s="302" t="str">
        <f t="shared" si="1146"/>
        <v>-</v>
      </c>
      <c r="Y852" s="302" t="str">
        <f t="shared" si="1146"/>
        <v>-</v>
      </c>
      <c r="Z852" s="302" t="str">
        <f t="shared" si="1146"/>
        <v>-</v>
      </c>
      <c r="AA852" s="302" t="str">
        <f t="shared" si="1146"/>
        <v>-</v>
      </c>
      <c r="AB852" s="302" t="str">
        <f t="shared" si="1146"/>
        <v>-</v>
      </c>
      <c r="AC852" s="302" t="str">
        <f t="shared" si="1146"/>
        <v>-</v>
      </c>
      <c r="AD852" s="302">
        <f t="shared" si="1146"/>
        <v>1.0496351456238771</v>
      </c>
      <c r="AE852" s="302" t="str">
        <f t="shared" si="1146"/>
        <v>-</v>
      </c>
      <c r="AF852" s="302" t="str">
        <f t="shared" si="1146"/>
        <v>-</v>
      </c>
      <c r="AG852" s="302" t="str">
        <f t="shared" si="1146"/>
        <v>-</v>
      </c>
      <c r="AH852" s="302" t="str">
        <f t="shared" si="1146"/>
        <v>-</v>
      </c>
      <c r="AI852" s="302" t="str">
        <f t="shared" si="1146"/>
        <v>-</v>
      </c>
      <c r="AJ852" s="302">
        <f t="shared" si="1146"/>
        <v>1.9581239344759513</v>
      </c>
      <c r="AK852" s="302" t="str">
        <f t="shared" si="1146"/>
        <v>-</v>
      </c>
      <c r="AL852" s="302" t="str">
        <f t="shared" si="1146"/>
        <v>-</v>
      </c>
      <c r="AM852" s="302" t="str">
        <f t="shared" si="1146"/>
        <v>-</v>
      </c>
      <c r="AN852" s="302" t="str">
        <f t="shared" si="1146"/>
        <v>-</v>
      </c>
      <c r="AO852" s="302">
        <f t="shared" si="1146"/>
        <v>0.31951798866635717</v>
      </c>
      <c r="AP852" s="302" t="str">
        <f t="shared" si="1146"/>
        <v>-</v>
      </c>
      <c r="AQ852" s="302" t="str">
        <f t="shared" si="1146"/>
        <v>-</v>
      </c>
      <c r="AR852" s="302" t="str">
        <f t="shared" si="1146"/>
        <v>-</v>
      </c>
      <c r="AS852" s="302">
        <f t="shared" si="1146"/>
        <v>0.37209617044483523</v>
      </c>
      <c r="AT852" s="302" t="str">
        <f t="shared" si="1146"/>
        <v>-</v>
      </c>
      <c r="AU852" s="327"/>
    </row>
    <row r="853" spans="1:47" hidden="1">
      <c r="A853" s="325" t="str">
        <f t="shared" ref="A853:B853" si="1147">A199</f>
        <v>Šempeter - Vrtojba</v>
      </c>
      <c r="B853" s="326">
        <f t="shared" si="1147"/>
        <v>183</v>
      </c>
      <c r="C853" s="302" t="str">
        <f t="shared" ref="C853:AT853" si="1148">IFERROR(IF(C$19&lt;&gt;"Yes","-",IF(C$15&gt;1,LOG10(C199),LOG10(MAX(C$32:C$243)+1-C199))),"-")</f>
        <v>-</v>
      </c>
      <c r="D853" s="302" t="str">
        <f t="shared" si="1148"/>
        <v>-</v>
      </c>
      <c r="E853" s="302" t="str">
        <f t="shared" si="1148"/>
        <v>-</v>
      </c>
      <c r="F853" s="302" t="str">
        <f t="shared" si="1148"/>
        <v>-</v>
      </c>
      <c r="G853" s="302" t="str">
        <f t="shared" si="1148"/>
        <v>-</v>
      </c>
      <c r="H853" s="302">
        <f t="shared" si="1148"/>
        <v>0.47712125471966244</v>
      </c>
      <c r="I853" s="302" t="str">
        <f t="shared" si="1148"/>
        <v>-</v>
      </c>
      <c r="J853" s="302" t="str">
        <f t="shared" si="1148"/>
        <v>-</v>
      </c>
      <c r="K853" s="302" t="str">
        <f t="shared" si="1148"/>
        <v>-</v>
      </c>
      <c r="L853" s="302" t="str">
        <f t="shared" si="1148"/>
        <v>-</v>
      </c>
      <c r="M853" s="302">
        <f t="shared" si="1148"/>
        <v>1.5587085705331658</v>
      </c>
      <c r="N853" s="302">
        <f t="shared" si="1148"/>
        <v>2.3447851226326608</v>
      </c>
      <c r="O853" s="302" t="str">
        <f t="shared" si="1148"/>
        <v>-</v>
      </c>
      <c r="P853" s="302" t="str">
        <f t="shared" si="1148"/>
        <v>-</v>
      </c>
      <c r="Q853" s="302" t="str">
        <f t="shared" si="1148"/>
        <v>-</v>
      </c>
      <c r="R853" s="302" t="str">
        <f t="shared" si="1148"/>
        <v>-</v>
      </c>
      <c r="S853" s="302" t="str">
        <f t="shared" si="1148"/>
        <v>-</v>
      </c>
      <c r="T853" s="302">
        <f t="shared" si="1148"/>
        <v>0.72239805434855864</v>
      </c>
      <c r="U853" s="302" t="str">
        <f t="shared" si="1148"/>
        <v>-</v>
      </c>
      <c r="V853" s="302">
        <f t="shared" si="1148"/>
        <v>0.33534958668925074</v>
      </c>
      <c r="W853" s="302" t="str">
        <f t="shared" si="1148"/>
        <v>-</v>
      </c>
      <c r="X853" s="302" t="str">
        <f t="shared" si="1148"/>
        <v>-</v>
      </c>
      <c r="Y853" s="302" t="str">
        <f t="shared" si="1148"/>
        <v>-</v>
      </c>
      <c r="Z853" s="302" t="str">
        <f t="shared" si="1148"/>
        <v>-</v>
      </c>
      <c r="AA853" s="302" t="str">
        <f t="shared" si="1148"/>
        <v>-</v>
      </c>
      <c r="AB853" s="302" t="str">
        <f t="shared" si="1148"/>
        <v>-</v>
      </c>
      <c r="AC853" s="302" t="str">
        <f t="shared" si="1148"/>
        <v>-</v>
      </c>
      <c r="AD853" s="302">
        <f t="shared" si="1148"/>
        <v>0.80468289365198464</v>
      </c>
      <c r="AE853" s="302" t="str">
        <f t="shared" si="1148"/>
        <v>-</v>
      </c>
      <c r="AF853" s="302" t="str">
        <f t="shared" si="1148"/>
        <v>-</v>
      </c>
      <c r="AG853" s="302" t="str">
        <f t="shared" si="1148"/>
        <v>-</v>
      </c>
      <c r="AH853" s="302" t="str">
        <f t="shared" si="1148"/>
        <v>-</v>
      </c>
      <c r="AI853" s="302" t="str">
        <f t="shared" si="1148"/>
        <v>-</v>
      </c>
      <c r="AJ853" s="302">
        <f t="shared" si="1148"/>
        <v>1.7463752627707911</v>
      </c>
      <c r="AK853" s="302" t="str">
        <f t="shared" si="1148"/>
        <v>-</v>
      </c>
      <c r="AL853" s="302" t="str">
        <f t="shared" si="1148"/>
        <v>-</v>
      </c>
      <c r="AM853" s="302" t="str">
        <f t="shared" si="1148"/>
        <v>-</v>
      </c>
      <c r="AN853" s="302" t="str">
        <f t="shared" si="1148"/>
        <v>-</v>
      </c>
      <c r="AO853" s="302">
        <f t="shared" si="1148"/>
        <v>0.40064315902399183</v>
      </c>
      <c r="AP853" s="302" t="str">
        <f t="shared" si="1148"/>
        <v>-</v>
      </c>
      <c r="AQ853" s="302" t="str">
        <f t="shared" si="1148"/>
        <v>-</v>
      </c>
      <c r="AR853" s="302" t="str">
        <f t="shared" si="1148"/>
        <v>-</v>
      </c>
      <c r="AS853" s="302">
        <f t="shared" si="1148"/>
        <v>0.93930216518719756</v>
      </c>
      <c r="AT853" s="302" t="str">
        <f t="shared" si="1148"/>
        <v>-</v>
      </c>
      <c r="AU853" s="327"/>
    </row>
    <row r="854" spans="1:47" hidden="1">
      <c r="A854" s="325" t="str">
        <f t="shared" ref="A854:B854" si="1149">A200</f>
        <v>Šenčur</v>
      </c>
      <c r="B854" s="326">
        <f t="shared" si="1149"/>
        <v>117</v>
      </c>
      <c r="C854" s="302" t="str">
        <f t="shared" ref="C854:AT854" si="1150">IFERROR(IF(C$19&lt;&gt;"Yes","-",IF(C$15&gt;1,LOG10(C200),LOG10(MAX(C$32:C$243)+1-C200))),"-")</f>
        <v>-</v>
      </c>
      <c r="D854" s="302" t="str">
        <f t="shared" si="1150"/>
        <v>-</v>
      </c>
      <c r="E854" s="302" t="str">
        <f t="shared" si="1150"/>
        <v>-</v>
      </c>
      <c r="F854" s="302" t="str">
        <f t="shared" si="1150"/>
        <v>-</v>
      </c>
      <c r="G854" s="302" t="str">
        <f t="shared" si="1150"/>
        <v>-</v>
      </c>
      <c r="H854" s="302">
        <f t="shared" si="1150"/>
        <v>0.3010299956639812</v>
      </c>
      <c r="I854" s="302" t="str">
        <f t="shared" si="1150"/>
        <v>-</v>
      </c>
      <c r="J854" s="302" t="str">
        <f t="shared" si="1150"/>
        <v>-</v>
      </c>
      <c r="K854" s="302" t="str">
        <f t="shared" si="1150"/>
        <v>-</v>
      </c>
      <c r="L854" s="302" t="str">
        <f t="shared" si="1150"/>
        <v>-</v>
      </c>
      <c r="M854" s="302">
        <f t="shared" si="1150"/>
        <v>1.3263358609287514</v>
      </c>
      <c r="N854" s="302">
        <f t="shared" si="1150"/>
        <v>1.8645110810583918</v>
      </c>
      <c r="O854" s="302" t="str">
        <f t="shared" si="1150"/>
        <v>-</v>
      </c>
      <c r="P854" s="302" t="str">
        <f t="shared" si="1150"/>
        <v>-</v>
      </c>
      <c r="Q854" s="302" t="str">
        <f t="shared" si="1150"/>
        <v>-</v>
      </c>
      <c r="R854" s="302" t="str">
        <f t="shared" si="1150"/>
        <v>-</v>
      </c>
      <c r="S854" s="302" t="str">
        <f t="shared" si="1150"/>
        <v>-</v>
      </c>
      <c r="T854" s="302">
        <f t="shared" si="1150"/>
        <v>0.62622172227286044</v>
      </c>
      <c r="U854" s="302" t="str">
        <f t="shared" si="1150"/>
        <v>-</v>
      </c>
      <c r="V854" s="302">
        <f t="shared" si="1150"/>
        <v>-0.95312908374424676</v>
      </c>
      <c r="W854" s="302" t="str">
        <f t="shared" si="1150"/>
        <v>-</v>
      </c>
      <c r="X854" s="302" t="str">
        <f t="shared" si="1150"/>
        <v>-</v>
      </c>
      <c r="Y854" s="302" t="str">
        <f t="shared" si="1150"/>
        <v>-</v>
      </c>
      <c r="Z854" s="302" t="str">
        <f t="shared" si="1150"/>
        <v>-</v>
      </c>
      <c r="AA854" s="302" t="str">
        <f t="shared" si="1150"/>
        <v>-</v>
      </c>
      <c r="AB854" s="302" t="str">
        <f t="shared" si="1150"/>
        <v>-</v>
      </c>
      <c r="AC854" s="302" t="str">
        <f t="shared" si="1150"/>
        <v>-</v>
      </c>
      <c r="AD854" s="302">
        <f t="shared" si="1150"/>
        <v>0.77316709315568533</v>
      </c>
      <c r="AE854" s="302" t="str">
        <f t="shared" si="1150"/>
        <v>-</v>
      </c>
      <c r="AF854" s="302" t="str">
        <f t="shared" si="1150"/>
        <v>-</v>
      </c>
      <c r="AG854" s="302" t="str">
        <f t="shared" si="1150"/>
        <v>-</v>
      </c>
      <c r="AH854" s="302" t="str">
        <f t="shared" si="1150"/>
        <v>-</v>
      </c>
      <c r="AI854" s="302" t="str">
        <f t="shared" si="1150"/>
        <v>-</v>
      </c>
      <c r="AJ854" s="302">
        <f t="shared" si="1150"/>
        <v>2.0435923216841121</v>
      </c>
      <c r="AK854" s="302" t="str">
        <f t="shared" si="1150"/>
        <v>-</v>
      </c>
      <c r="AL854" s="302" t="str">
        <f t="shared" si="1150"/>
        <v>-</v>
      </c>
      <c r="AM854" s="302" t="str">
        <f t="shared" si="1150"/>
        <v>-</v>
      </c>
      <c r="AN854" s="302" t="str">
        <f t="shared" si="1150"/>
        <v>-</v>
      </c>
      <c r="AO854" s="302">
        <f t="shared" si="1150"/>
        <v>0.32721324226603643</v>
      </c>
      <c r="AP854" s="302" t="str">
        <f t="shared" si="1150"/>
        <v>-</v>
      </c>
      <c r="AQ854" s="302" t="str">
        <f t="shared" si="1150"/>
        <v>-</v>
      </c>
      <c r="AR854" s="302" t="str">
        <f t="shared" si="1150"/>
        <v>-</v>
      </c>
      <c r="AS854" s="302">
        <f t="shared" si="1150"/>
        <v>0.78230037761863458</v>
      </c>
      <c r="AT854" s="302" t="str">
        <f t="shared" si="1150"/>
        <v>-</v>
      </c>
      <c r="AU854" s="327"/>
    </row>
    <row r="855" spans="1:47" hidden="1">
      <c r="A855" s="325" t="str">
        <f t="shared" ref="A855:B855" si="1151">A201</f>
        <v>Šentilj</v>
      </c>
      <c r="B855" s="326">
        <f t="shared" si="1151"/>
        <v>118</v>
      </c>
      <c r="C855" s="302" t="str">
        <f t="shared" ref="C855:AT855" si="1152">IFERROR(IF(C$19&lt;&gt;"Yes","-",IF(C$15&gt;1,LOG10(C201),LOG10(MAX(C$32:C$243)+1-C201))),"-")</f>
        <v>-</v>
      </c>
      <c r="D855" s="302" t="str">
        <f t="shared" si="1152"/>
        <v>-</v>
      </c>
      <c r="E855" s="302" t="str">
        <f t="shared" si="1152"/>
        <v>-</v>
      </c>
      <c r="F855" s="302" t="str">
        <f t="shared" si="1152"/>
        <v>-</v>
      </c>
      <c r="G855" s="302" t="str">
        <f t="shared" si="1152"/>
        <v>-</v>
      </c>
      <c r="H855" s="302">
        <f t="shared" si="1152"/>
        <v>0.3010299956639812</v>
      </c>
      <c r="I855" s="302" t="str">
        <f t="shared" si="1152"/>
        <v>-</v>
      </c>
      <c r="J855" s="302" t="str">
        <f t="shared" si="1152"/>
        <v>-</v>
      </c>
      <c r="K855" s="302" t="str">
        <f t="shared" si="1152"/>
        <v>-</v>
      </c>
      <c r="L855" s="302" t="str">
        <f t="shared" si="1152"/>
        <v>-</v>
      </c>
      <c r="M855" s="302">
        <f t="shared" si="1152"/>
        <v>1.5224442335063197</v>
      </c>
      <c r="N855" s="302">
        <f t="shared" si="1152"/>
        <v>1.7958800173440752</v>
      </c>
      <c r="O855" s="302" t="str">
        <f t="shared" si="1152"/>
        <v>-</v>
      </c>
      <c r="P855" s="302" t="str">
        <f t="shared" si="1152"/>
        <v>-</v>
      </c>
      <c r="Q855" s="302" t="str">
        <f t="shared" si="1152"/>
        <v>-</v>
      </c>
      <c r="R855" s="302" t="str">
        <f t="shared" si="1152"/>
        <v>-</v>
      </c>
      <c r="S855" s="302" t="str">
        <f t="shared" si="1152"/>
        <v>-</v>
      </c>
      <c r="T855" s="302">
        <f t="shared" si="1152"/>
        <v>0.49521300538528024</v>
      </c>
      <c r="U855" s="302" t="str">
        <f t="shared" si="1152"/>
        <v>-</v>
      </c>
      <c r="V855" s="302">
        <f t="shared" si="1152"/>
        <v>0.45122825862262561</v>
      </c>
      <c r="W855" s="302" t="str">
        <f t="shared" si="1152"/>
        <v>-</v>
      </c>
      <c r="X855" s="302" t="str">
        <f t="shared" si="1152"/>
        <v>-</v>
      </c>
      <c r="Y855" s="302" t="str">
        <f t="shared" si="1152"/>
        <v>-</v>
      </c>
      <c r="Z855" s="302" t="str">
        <f t="shared" si="1152"/>
        <v>-</v>
      </c>
      <c r="AA855" s="302" t="str">
        <f t="shared" si="1152"/>
        <v>-</v>
      </c>
      <c r="AB855" s="302" t="str">
        <f t="shared" si="1152"/>
        <v>-</v>
      </c>
      <c r="AC855" s="302" t="str">
        <f t="shared" si="1152"/>
        <v>-</v>
      </c>
      <c r="AD855" s="302">
        <f t="shared" si="1152"/>
        <v>1.0431655700937732</v>
      </c>
      <c r="AE855" s="302" t="str">
        <f t="shared" si="1152"/>
        <v>-</v>
      </c>
      <c r="AF855" s="302" t="str">
        <f t="shared" si="1152"/>
        <v>-</v>
      </c>
      <c r="AG855" s="302" t="str">
        <f t="shared" si="1152"/>
        <v>-</v>
      </c>
      <c r="AH855" s="302" t="str">
        <f t="shared" si="1152"/>
        <v>-</v>
      </c>
      <c r="AI855" s="302" t="str">
        <f t="shared" si="1152"/>
        <v>-</v>
      </c>
      <c r="AJ855" s="302">
        <f t="shared" si="1152"/>
        <v>1.805387111094469</v>
      </c>
      <c r="AK855" s="302" t="str">
        <f t="shared" si="1152"/>
        <v>-</v>
      </c>
      <c r="AL855" s="302" t="str">
        <f t="shared" si="1152"/>
        <v>-</v>
      </c>
      <c r="AM855" s="302" t="str">
        <f t="shared" si="1152"/>
        <v>-</v>
      </c>
      <c r="AN855" s="302" t="str">
        <f t="shared" si="1152"/>
        <v>-</v>
      </c>
      <c r="AO855" s="302">
        <f t="shared" si="1152"/>
        <v>0.44371696267546362</v>
      </c>
      <c r="AP855" s="302" t="str">
        <f t="shared" si="1152"/>
        <v>-</v>
      </c>
      <c r="AQ855" s="302" t="str">
        <f t="shared" si="1152"/>
        <v>-</v>
      </c>
      <c r="AR855" s="302" t="str">
        <f t="shared" si="1152"/>
        <v>-</v>
      </c>
      <c r="AS855" s="302">
        <f t="shared" si="1152"/>
        <v>1.1955532290241071</v>
      </c>
      <c r="AT855" s="302" t="str">
        <f t="shared" si="1152"/>
        <v>-</v>
      </c>
      <c r="AU855" s="327"/>
    </row>
    <row r="856" spans="1:47" hidden="1">
      <c r="A856" s="325" t="str">
        <f t="shared" ref="A856:B856" si="1153">A202</f>
        <v>Šentjernej</v>
      </c>
      <c r="B856" s="326">
        <f t="shared" si="1153"/>
        <v>119</v>
      </c>
      <c r="C856" s="302" t="str">
        <f t="shared" ref="C856:AT856" si="1154">IFERROR(IF(C$19&lt;&gt;"Yes","-",IF(C$15&gt;1,LOG10(C202),LOG10(MAX(C$32:C$243)+1-C202))),"-")</f>
        <v>-</v>
      </c>
      <c r="D856" s="302" t="str">
        <f t="shared" si="1154"/>
        <v>-</v>
      </c>
      <c r="E856" s="302" t="str">
        <f t="shared" si="1154"/>
        <v>-</v>
      </c>
      <c r="F856" s="302" t="str">
        <f t="shared" si="1154"/>
        <v>-</v>
      </c>
      <c r="G856" s="302" t="str">
        <f t="shared" si="1154"/>
        <v>-</v>
      </c>
      <c r="H856" s="302">
        <f t="shared" si="1154"/>
        <v>0.3010299956639812</v>
      </c>
      <c r="I856" s="302" t="str">
        <f t="shared" si="1154"/>
        <v>-</v>
      </c>
      <c r="J856" s="302" t="str">
        <f t="shared" si="1154"/>
        <v>-</v>
      </c>
      <c r="K856" s="302" t="str">
        <f t="shared" si="1154"/>
        <v>-</v>
      </c>
      <c r="L856" s="302" t="str">
        <f t="shared" si="1154"/>
        <v>-</v>
      </c>
      <c r="M856" s="302">
        <f t="shared" si="1154"/>
        <v>1.4771212547196624</v>
      </c>
      <c r="N856" s="302">
        <f t="shared" si="1154"/>
        <v>1.8182258936139555</v>
      </c>
      <c r="O856" s="302" t="str">
        <f t="shared" si="1154"/>
        <v>-</v>
      </c>
      <c r="P856" s="302" t="str">
        <f t="shared" si="1154"/>
        <v>-</v>
      </c>
      <c r="Q856" s="302" t="str">
        <f t="shared" si="1154"/>
        <v>-</v>
      </c>
      <c r="R856" s="302" t="str">
        <f t="shared" si="1154"/>
        <v>-</v>
      </c>
      <c r="S856" s="302" t="str">
        <f t="shared" si="1154"/>
        <v>-</v>
      </c>
      <c r="T856" s="302">
        <f t="shared" si="1154"/>
        <v>0.58178614538620133</v>
      </c>
      <c r="U856" s="302" t="str">
        <f t="shared" si="1154"/>
        <v>-</v>
      </c>
      <c r="V856" s="302">
        <f t="shared" si="1154"/>
        <v>-0.35789462986474113</v>
      </c>
      <c r="W856" s="302" t="str">
        <f t="shared" si="1154"/>
        <v>-</v>
      </c>
      <c r="X856" s="302" t="str">
        <f t="shared" si="1154"/>
        <v>-</v>
      </c>
      <c r="Y856" s="302" t="str">
        <f t="shared" si="1154"/>
        <v>-</v>
      </c>
      <c r="Z856" s="302" t="str">
        <f t="shared" si="1154"/>
        <v>-</v>
      </c>
      <c r="AA856" s="302" t="str">
        <f t="shared" si="1154"/>
        <v>-</v>
      </c>
      <c r="AB856" s="302" t="str">
        <f t="shared" si="1154"/>
        <v>-</v>
      </c>
      <c r="AC856" s="302" t="str">
        <f t="shared" si="1154"/>
        <v>-</v>
      </c>
      <c r="AD856" s="302">
        <f t="shared" si="1154"/>
        <v>0.86452381715369919</v>
      </c>
      <c r="AE856" s="302" t="str">
        <f t="shared" si="1154"/>
        <v>-</v>
      </c>
      <c r="AF856" s="302" t="str">
        <f t="shared" si="1154"/>
        <v>-</v>
      </c>
      <c r="AG856" s="302" t="str">
        <f t="shared" si="1154"/>
        <v>-</v>
      </c>
      <c r="AH856" s="302" t="str">
        <f t="shared" si="1154"/>
        <v>-</v>
      </c>
      <c r="AI856" s="302" t="str">
        <f t="shared" si="1154"/>
        <v>-</v>
      </c>
      <c r="AJ856" s="302">
        <f t="shared" si="1154"/>
        <v>2.4465397455748463</v>
      </c>
      <c r="AK856" s="302" t="str">
        <f t="shared" si="1154"/>
        <v>-</v>
      </c>
      <c r="AL856" s="302" t="str">
        <f t="shared" si="1154"/>
        <v>-</v>
      </c>
      <c r="AM856" s="302" t="str">
        <f t="shared" si="1154"/>
        <v>-</v>
      </c>
      <c r="AN856" s="302" t="str">
        <f t="shared" si="1154"/>
        <v>-</v>
      </c>
      <c r="AO856" s="302">
        <f t="shared" si="1154"/>
        <v>0.24265882485557949</v>
      </c>
      <c r="AP856" s="302" t="str">
        <f t="shared" si="1154"/>
        <v>-</v>
      </c>
      <c r="AQ856" s="302" t="str">
        <f t="shared" si="1154"/>
        <v>-</v>
      </c>
      <c r="AR856" s="302" t="str">
        <f t="shared" si="1154"/>
        <v>-</v>
      </c>
      <c r="AS856" s="302">
        <f t="shared" si="1154"/>
        <v>0.46195456076576469</v>
      </c>
      <c r="AT856" s="302" t="str">
        <f t="shared" si="1154"/>
        <v>-</v>
      </c>
      <c r="AU856" s="327"/>
    </row>
    <row r="857" spans="1:47" hidden="1">
      <c r="A857" s="325" t="str">
        <f t="shared" ref="A857:B857" si="1155">A203</f>
        <v xml:space="preserve">Šentjur </v>
      </c>
      <c r="B857" s="326">
        <f t="shared" si="1155"/>
        <v>120</v>
      </c>
      <c r="C857" s="302" t="str">
        <f t="shared" ref="C857:AT857" si="1156">IFERROR(IF(C$19&lt;&gt;"Yes","-",IF(C$15&gt;1,LOG10(C203),LOG10(MAX(C$32:C$243)+1-C203))),"-")</f>
        <v>-</v>
      </c>
      <c r="D857" s="302" t="str">
        <f t="shared" si="1156"/>
        <v>-</v>
      </c>
      <c r="E857" s="302" t="str">
        <f t="shared" si="1156"/>
        <v>-</v>
      </c>
      <c r="F857" s="302" t="str">
        <f t="shared" si="1156"/>
        <v>-</v>
      </c>
      <c r="G857" s="302" t="str">
        <f t="shared" si="1156"/>
        <v>-</v>
      </c>
      <c r="H857" s="302">
        <f t="shared" si="1156"/>
        <v>0.47712125471966244</v>
      </c>
      <c r="I857" s="302" t="str">
        <f t="shared" si="1156"/>
        <v>-</v>
      </c>
      <c r="J857" s="302" t="str">
        <f t="shared" si="1156"/>
        <v>-</v>
      </c>
      <c r="K857" s="302" t="str">
        <f t="shared" si="1156"/>
        <v>-</v>
      </c>
      <c r="L857" s="302" t="str">
        <f t="shared" si="1156"/>
        <v>-</v>
      </c>
      <c r="M857" s="302">
        <f t="shared" si="1156"/>
        <v>1.5237464668115646</v>
      </c>
      <c r="N857" s="302">
        <f t="shared" si="1156"/>
        <v>1.7930916001765802</v>
      </c>
      <c r="O857" s="302" t="str">
        <f t="shared" si="1156"/>
        <v>-</v>
      </c>
      <c r="P857" s="302" t="str">
        <f t="shared" si="1156"/>
        <v>-</v>
      </c>
      <c r="Q857" s="302" t="str">
        <f t="shared" si="1156"/>
        <v>-</v>
      </c>
      <c r="R857" s="302" t="str">
        <f t="shared" si="1156"/>
        <v>-</v>
      </c>
      <c r="S857" s="302" t="str">
        <f t="shared" si="1156"/>
        <v>-</v>
      </c>
      <c r="T857" s="302">
        <f t="shared" si="1156"/>
        <v>0.60478005781518274</v>
      </c>
      <c r="U857" s="302" t="str">
        <f t="shared" si="1156"/>
        <v>-</v>
      </c>
      <c r="V857" s="302">
        <f t="shared" si="1156"/>
        <v>0.10390745397785811</v>
      </c>
      <c r="W857" s="302" t="str">
        <f t="shared" si="1156"/>
        <v>-</v>
      </c>
      <c r="X857" s="302" t="str">
        <f t="shared" si="1156"/>
        <v>-</v>
      </c>
      <c r="Y857" s="302" t="str">
        <f t="shared" si="1156"/>
        <v>-</v>
      </c>
      <c r="Z857" s="302" t="str">
        <f t="shared" si="1156"/>
        <v>-</v>
      </c>
      <c r="AA857" s="302" t="str">
        <f t="shared" si="1156"/>
        <v>-</v>
      </c>
      <c r="AB857" s="302" t="str">
        <f t="shared" si="1156"/>
        <v>-</v>
      </c>
      <c r="AC857" s="302" t="str">
        <f t="shared" si="1156"/>
        <v>-</v>
      </c>
      <c r="AD857" s="302">
        <f t="shared" si="1156"/>
        <v>0.9519629024852474</v>
      </c>
      <c r="AE857" s="302" t="str">
        <f t="shared" si="1156"/>
        <v>-</v>
      </c>
      <c r="AF857" s="302" t="str">
        <f t="shared" si="1156"/>
        <v>-</v>
      </c>
      <c r="AG857" s="302" t="str">
        <f t="shared" si="1156"/>
        <v>-</v>
      </c>
      <c r="AH857" s="302" t="str">
        <f t="shared" si="1156"/>
        <v>-</v>
      </c>
      <c r="AI857" s="302" t="str">
        <f t="shared" si="1156"/>
        <v>-</v>
      </c>
      <c r="AJ857" s="302">
        <f t="shared" si="1156"/>
        <v>2.0190637280555181</v>
      </c>
      <c r="AK857" s="302" t="str">
        <f t="shared" si="1156"/>
        <v>-</v>
      </c>
      <c r="AL857" s="302" t="str">
        <f t="shared" si="1156"/>
        <v>-</v>
      </c>
      <c r="AM857" s="302" t="str">
        <f t="shared" si="1156"/>
        <v>-</v>
      </c>
      <c r="AN857" s="302" t="str">
        <f t="shared" si="1156"/>
        <v>-</v>
      </c>
      <c r="AO857" s="302">
        <f t="shared" si="1156"/>
        <v>0.42442125335254272</v>
      </c>
      <c r="AP857" s="302" t="str">
        <f t="shared" si="1156"/>
        <v>-</v>
      </c>
      <c r="AQ857" s="302" t="str">
        <f t="shared" si="1156"/>
        <v>-</v>
      </c>
      <c r="AR857" s="302" t="str">
        <f t="shared" si="1156"/>
        <v>-</v>
      </c>
      <c r="AS857" s="302">
        <f t="shared" si="1156"/>
        <v>0.18845235040051916</v>
      </c>
      <c r="AT857" s="302" t="str">
        <f t="shared" si="1156"/>
        <v>-</v>
      </c>
      <c r="AU857" s="327"/>
    </row>
    <row r="858" spans="1:47" hidden="1">
      <c r="A858" s="325" t="str">
        <f t="shared" ref="A858:B858" si="1157">A204</f>
        <v>Šentrupert</v>
      </c>
      <c r="B858" s="326">
        <f t="shared" si="1157"/>
        <v>211</v>
      </c>
      <c r="C858" s="302" t="str">
        <f t="shared" ref="C858:AT858" si="1158">IFERROR(IF(C$19&lt;&gt;"Yes","-",IF(C$15&gt;1,LOG10(C204),LOG10(MAX(C$32:C$243)+1-C204))),"-")</f>
        <v>-</v>
      </c>
      <c r="D858" s="302" t="str">
        <f t="shared" si="1158"/>
        <v>-</v>
      </c>
      <c r="E858" s="302" t="str">
        <f t="shared" si="1158"/>
        <v>-</v>
      </c>
      <c r="F858" s="302" t="str">
        <f t="shared" si="1158"/>
        <v>-</v>
      </c>
      <c r="G858" s="302" t="str">
        <f t="shared" si="1158"/>
        <v>-</v>
      </c>
      <c r="H858" s="302">
        <f t="shared" si="1158"/>
        <v>0.3010299956639812</v>
      </c>
      <c r="I858" s="302" t="str">
        <f t="shared" si="1158"/>
        <v>-</v>
      </c>
      <c r="J858" s="302" t="str">
        <f t="shared" si="1158"/>
        <v>-</v>
      </c>
      <c r="K858" s="302" t="str">
        <f t="shared" si="1158"/>
        <v>-</v>
      </c>
      <c r="L858" s="302" t="str">
        <f t="shared" si="1158"/>
        <v>-</v>
      </c>
      <c r="M858" s="302">
        <f t="shared" si="1158"/>
        <v>1.3961993470957363</v>
      </c>
      <c r="N858" s="302">
        <f t="shared" si="1158"/>
        <v>1.9268567089496924</v>
      </c>
      <c r="O858" s="302" t="str">
        <f t="shared" si="1158"/>
        <v>-</v>
      </c>
      <c r="P858" s="302" t="str">
        <f t="shared" si="1158"/>
        <v>-</v>
      </c>
      <c r="Q858" s="302" t="str">
        <f t="shared" si="1158"/>
        <v>-</v>
      </c>
      <c r="R858" s="302" t="str">
        <f t="shared" si="1158"/>
        <v>-</v>
      </c>
      <c r="S858" s="302" t="str">
        <f t="shared" si="1158"/>
        <v>-</v>
      </c>
      <c r="T858" s="302">
        <f t="shared" si="1158"/>
        <v>0.51801350678376179</v>
      </c>
      <c r="U858" s="302" t="str">
        <f t="shared" si="1158"/>
        <v>-</v>
      </c>
      <c r="V858" s="302">
        <f t="shared" si="1158"/>
        <v>0.16442100433280829</v>
      </c>
      <c r="W858" s="302" t="str">
        <f t="shared" si="1158"/>
        <v>-</v>
      </c>
      <c r="X858" s="302" t="str">
        <f t="shared" si="1158"/>
        <v>-</v>
      </c>
      <c r="Y858" s="302" t="str">
        <f t="shared" si="1158"/>
        <v>-</v>
      </c>
      <c r="Z858" s="302" t="str">
        <f t="shared" si="1158"/>
        <v>-</v>
      </c>
      <c r="AA858" s="302" t="str">
        <f t="shared" si="1158"/>
        <v>-</v>
      </c>
      <c r="AB858" s="302" t="str">
        <f t="shared" si="1158"/>
        <v>-</v>
      </c>
      <c r="AC858" s="302" t="str">
        <f t="shared" si="1158"/>
        <v>-</v>
      </c>
      <c r="AD858" s="302">
        <f t="shared" si="1158"/>
        <v>0.63409289859855189</v>
      </c>
      <c r="AE858" s="302" t="str">
        <f t="shared" si="1158"/>
        <v>-</v>
      </c>
      <c r="AF858" s="302" t="str">
        <f t="shared" si="1158"/>
        <v>-</v>
      </c>
      <c r="AG858" s="302" t="str">
        <f t="shared" si="1158"/>
        <v>-</v>
      </c>
      <c r="AH858" s="302" t="str">
        <f t="shared" si="1158"/>
        <v>-</v>
      </c>
      <c r="AI858" s="302" t="str">
        <f t="shared" si="1158"/>
        <v>-</v>
      </c>
      <c r="AJ858" s="302">
        <f t="shared" si="1158"/>
        <v>2.1963684188586874</v>
      </c>
      <c r="AK858" s="302" t="str">
        <f t="shared" si="1158"/>
        <v>-</v>
      </c>
      <c r="AL858" s="302" t="str">
        <f t="shared" si="1158"/>
        <v>-</v>
      </c>
      <c r="AM858" s="302" t="str">
        <f t="shared" si="1158"/>
        <v>-</v>
      </c>
      <c r="AN858" s="302" t="str">
        <f t="shared" si="1158"/>
        <v>-</v>
      </c>
      <c r="AO858" s="302">
        <f t="shared" si="1158"/>
        <v>0.24265882485557949</v>
      </c>
      <c r="AP858" s="302" t="str">
        <f t="shared" si="1158"/>
        <v>-</v>
      </c>
      <c r="AQ858" s="302" t="str">
        <f t="shared" si="1158"/>
        <v>-</v>
      </c>
      <c r="AR858" s="302" t="str">
        <f t="shared" si="1158"/>
        <v>-</v>
      </c>
      <c r="AS858" s="302">
        <f t="shared" si="1158"/>
        <v>0.11527540372645657</v>
      </c>
      <c r="AT858" s="302" t="str">
        <f t="shared" si="1158"/>
        <v>-</v>
      </c>
      <c r="AU858" s="327"/>
    </row>
    <row r="859" spans="1:47" hidden="1">
      <c r="A859" s="325" t="str">
        <f t="shared" ref="A859:B859" si="1159">A205</f>
        <v>Škocjan</v>
      </c>
      <c r="B859" s="326">
        <f t="shared" si="1159"/>
        <v>121</v>
      </c>
      <c r="C859" s="302" t="str">
        <f t="shared" ref="C859:AT859" si="1160">IFERROR(IF(C$19&lt;&gt;"Yes","-",IF(C$15&gt;1,LOG10(C205),LOG10(MAX(C$32:C$243)+1-C205))),"-")</f>
        <v>-</v>
      </c>
      <c r="D859" s="302" t="str">
        <f t="shared" si="1160"/>
        <v>-</v>
      </c>
      <c r="E859" s="302" t="str">
        <f t="shared" si="1160"/>
        <v>-</v>
      </c>
      <c r="F859" s="302" t="str">
        <f t="shared" si="1160"/>
        <v>-</v>
      </c>
      <c r="G859" s="302" t="str">
        <f t="shared" si="1160"/>
        <v>-</v>
      </c>
      <c r="H859" s="302">
        <f t="shared" si="1160"/>
        <v>0.3010299956639812</v>
      </c>
      <c r="I859" s="302" t="str">
        <f t="shared" si="1160"/>
        <v>-</v>
      </c>
      <c r="J859" s="302" t="str">
        <f t="shared" si="1160"/>
        <v>-</v>
      </c>
      <c r="K859" s="302" t="str">
        <f t="shared" si="1160"/>
        <v>-</v>
      </c>
      <c r="L859" s="302" t="str">
        <f t="shared" si="1160"/>
        <v>-</v>
      </c>
      <c r="M859" s="302">
        <f t="shared" si="1160"/>
        <v>1.1903316981702914</v>
      </c>
      <c r="N859" s="302">
        <f t="shared" si="1160"/>
        <v>1.5301996982030821</v>
      </c>
      <c r="O859" s="302" t="str">
        <f t="shared" si="1160"/>
        <v>-</v>
      </c>
      <c r="P859" s="302" t="str">
        <f t="shared" si="1160"/>
        <v>-</v>
      </c>
      <c r="Q859" s="302" t="str">
        <f t="shared" si="1160"/>
        <v>-</v>
      </c>
      <c r="R859" s="302" t="str">
        <f t="shared" si="1160"/>
        <v>-</v>
      </c>
      <c r="S859" s="302" t="str">
        <f t="shared" si="1160"/>
        <v>-</v>
      </c>
      <c r="T859" s="302">
        <f t="shared" si="1160"/>
        <v>0.58178614538620133</v>
      </c>
      <c r="U859" s="302" t="str">
        <f t="shared" si="1160"/>
        <v>-</v>
      </c>
      <c r="V859" s="302">
        <f t="shared" si="1160"/>
        <v>-2.5639252832233311E-2</v>
      </c>
      <c r="W859" s="302" t="str">
        <f t="shared" si="1160"/>
        <v>-</v>
      </c>
      <c r="X859" s="302" t="str">
        <f t="shared" si="1160"/>
        <v>-</v>
      </c>
      <c r="Y859" s="302" t="str">
        <f t="shared" si="1160"/>
        <v>-</v>
      </c>
      <c r="Z859" s="302" t="str">
        <f t="shared" si="1160"/>
        <v>-</v>
      </c>
      <c r="AA859" s="302" t="str">
        <f t="shared" si="1160"/>
        <v>-</v>
      </c>
      <c r="AB859" s="302" t="str">
        <f t="shared" si="1160"/>
        <v>-</v>
      </c>
      <c r="AC859" s="302" t="str">
        <f t="shared" si="1160"/>
        <v>-</v>
      </c>
      <c r="AD859" s="302">
        <f t="shared" si="1160"/>
        <v>0.96850065176022659</v>
      </c>
      <c r="AE859" s="302" t="str">
        <f t="shared" si="1160"/>
        <v>-</v>
      </c>
      <c r="AF859" s="302" t="str">
        <f t="shared" si="1160"/>
        <v>-</v>
      </c>
      <c r="AG859" s="302" t="str">
        <f t="shared" si="1160"/>
        <v>-</v>
      </c>
      <c r="AH859" s="302" t="str">
        <f t="shared" si="1160"/>
        <v>-</v>
      </c>
      <c r="AI859" s="302" t="str">
        <f t="shared" si="1160"/>
        <v>-</v>
      </c>
      <c r="AJ859" s="302">
        <f t="shared" si="1160"/>
        <v>1.815618457426097</v>
      </c>
      <c r="AK859" s="302" t="str">
        <f t="shared" si="1160"/>
        <v>-</v>
      </c>
      <c r="AL859" s="302" t="str">
        <f t="shared" si="1160"/>
        <v>-</v>
      </c>
      <c r="AM859" s="302" t="str">
        <f t="shared" si="1160"/>
        <v>-</v>
      </c>
      <c r="AN859" s="302" t="str">
        <f t="shared" si="1160"/>
        <v>-</v>
      </c>
      <c r="AO859" s="302">
        <f t="shared" si="1160"/>
        <v>0.24265882485557949</v>
      </c>
      <c r="AP859" s="302" t="str">
        <f t="shared" si="1160"/>
        <v>-</v>
      </c>
      <c r="AQ859" s="302" t="str">
        <f t="shared" si="1160"/>
        <v>-</v>
      </c>
      <c r="AR859" s="302" t="str">
        <f t="shared" si="1160"/>
        <v>-</v>
      </c>
      <c r="AS859" s="302">
        <f t="shared" si="1160"/>
        <v>0.34245533028906444</v>
      </c>
      <c r="AT859" s="302" t="str">
        <f t="shared" si="1160"/>
        <v>-</v>
      </c>
      <c r="AU859" s="327"/>
    </row>
    <row r="860" spans="1:47" hidden="1">
      <c r="A860" s="325" t="str">
        <f t="shared" ref="A860:B860" si="1161">A206</f>
        <v>Škofja Loka</v>
      </c>
      <c r="B860" s="326">
        <f t="shared" si="1161"/>
        <v>122</v>
      </c>
      <c r="C860" s="302" t="str">
        <f t="shared" ref="C860:AT860" si="1162">IFERROR(IF(C$19&lt;&gt;"Yes","-",IF(C$15&gt;1,LOG10(C206),LOG10(MAX(C$32:C$243)+1-C206))),"-")</f>
        <v>-</v>
      </c>
      <c r="D860" s="302" t="str">
        <f t="shared" si="1162"/>
        <v>-</v>
      </c>
      <c r="E860" s="302" t="str">
        <f t="shared" si="1162"/>
        <v>-</v>
      </c>
      <c r="F860" s="302" t="str">
        <f t="shared" si="1162"/>
        <v>-</v>
      </c>
      <c r="G860" s="302" t="str">
        <f t="shared" si="1162"/>
        <v>-</v>
      </c>
      <c r="H860" s="302">
        <f t="shared" si="1162"/>
        <v>0.47712125471966244</v>
      </c>
      <c r="I860" s="302" t="str">
        <f t="shared" si="1162"/>
        <v>-</v>
      </c>
      <c r="J860" s="302" t="str">
        <f t="shared" si="1162"/>
        <v>-</v>
      </c>
      <c r="K860" s="302" t="str">
        <f t="shared" si="1162"/>
        <v>-</v>
      </c>
      <c r="L860" s="302" t="str">
        <f t="shared" si="1162"/>
        <v>-</v>
      </c>
      <c r="M860" s="302">
        <f t="shared" si="1162"/>
        <v>1.6273658565927327</v>
      </c>
      <c r="N860" s="302">
        <f t="shared" si="1162"/>
        <v>1.9938769149412112</v>
      </c>
      <c r="O860" s="302" t="str">
        <f t="shared" si="1162"/>
        <v>-</v>
      </c>
      <c r="P860" s="302" t="str">
        <f t="shared" si="1162"/>
        <v>-</v>
      </c>
      <c r="Q860" s="302" t="str">
        <f t="shared" si="1162"/>
        <v>-</v>
      </c>
      <c r="R860" s="302" t="str">
        <f t="shared" si="1162"/>
        <v>-</v>
      </c>
      <c r="S860" s="302" t="str">
        <f t="shared" si="1162"/>
        <v>-</v>
      </c>
      <c r="T860" s="302">
        <f t="shared" si="1162"/>
        <v>0.74323344870606678</v>
      </c>
      <c r="U860" s="302" t="str">
        <f t="shared" si="1162"/>
        <v>-</v>
      </c>
      <c r="V860" s="302">
        <f t="shared" si="1162"/>
        <v>-0.45172725769029537</v>
      </c>
      <c r="W860" s="302" t="str">
        <f t="shared" si="1162"/>
        <v>-</v>
      </c>
      <c r="X860" s="302" t="str">
        <f t="shared" si="1162"/>
        <v>-</v>
      </c>
      <c r="Y860" s="302" t="str">
        <f t="shared" si="1162"/>
        <v>-</v>
      </c>
      <c r="Z860" s="302" t="str">
        <f t="shared" si="1162"/>
        <v>-</v>
      </c>
      <c r="AA860" s="302" t="str">
        <f t="shared" si="1162"/>
        <v>-</v>
      </c>
      <c r="AB860" s="302" t="str">
        <f t="shared" si="1162"/>
        <v>-</v>
      </c>
      <c r="AC860" s="302" t="str">
        <f t="shared" si="1162"/>
        <v>-</v>
      </c>
      <c r="AD860" s="302">
        <f t="shared" si="1162"/>
        <v>0.73624632433565806</v>
      </c>
      <c r="AE860" s="302" t="str">
        <f t="shared" si="1162"/>
        <v>-</v>
      </c>
      <c r="AF860" s="302" t="str">
        <f t="shared" si="1162"/>
        <v>-</v>
      </c>
      <c r="AG860" s="302" t="str">
        <f t="shared" si="1162"/>
        <v>-</v>
      </c>
      <c r="AH860" s="302" t="str">
        <f t="shared" si="1162"/>
        <v>-</v>
      </c>
      <c r="AI860" s="302" t="str">
        <f t="shared" si="1162"/>
        <v>-</v>
      </c>
      <c r="AJ860" s="302">
        <f t="shared" si="1162"/>
        <v>2.2234120806390725</v>
      </c>
      <c r="AK860" s="302" t="str">
        <f t="shared" si="1162"/>
        <v>-</v>
      </c>
      <c r="AL860" s="302" t="str">
        <f t="shared" si="1162"/>
        <v>-</v>
      </c>
      <c r="AM860" s="302" t="str">
        <f t="shared" si="1162"/>
        <v>-</v>
      </c>
      <c r="AN860" s="302" t="str">
        <f t="shared" si="1162"/>
        <v>-</v>
      </c>
      <c r="AO860" s="302">
        <f t="shared" si="1162"/>
        <v>0.32721324226603643</v>
      </c>
      <c r="AP860" s="302" t="str">
        <f t="shared" si="1162"/>
        <v>-</v>
      </c>
      <c r="AQ860" s="302" t="str">
        <f t="shared" si="1162"/>
        <v>-</v>
      </c>
      <c r="AR860" s="302" t="str">
        <f t="shared" si="1162"/>
        <v>-</v>
      </c>
      <c r="AS860" s="302">
        <f t="shared" si="1162"/>
        <v>0.50307036826574048</v>
      </c>
      <c r="AT860" s="302" t="str">
        <f t="shared" si="1162"/>
        <v>-</v>
      </c>
      <c r="AU860" s="327"/>
    </row>
    <row r="861" spans="1:47" hidden="1">
      <c r="A861" s="325" t="str">
        <f t="shared" ref="A861:B861" si="1163">A207</f>
        <v>Škofljica</v>
      </c>
      <c r="B861" s="326">
        <f t="shared" si="1163"/>
        <v>123</v>
      </c>
      <c r="C861" s="302" t="str">
        <f t="shared" ref="C861:AT861" si="1164">IFERROR(IF(C$19&lt;&gt;"Yes","-",IF(C$15&gt;1,LOG10(C207),LOG10(MAX(C$32:C$243)+1-C207))),"-")</f>
        <v>-</v>
      </c>
      <c r="D861" s="302" t="str">
        <f t="shared" si="1164"/>
        <v>-</v>
      </c>
      <c r="E861" s="302" t="str">
        <f t="shared" si="1164"/>
        <v>-</v>
      </c>
      <c r="F861" s="302" t="str">
        <f t="shared" si="1164"/>
        <v>-</v>
      </c>
      <c r="G861" s="302" t="str">
        <f t="shared" si="1164"/>
        <v>-</v>
      </c>
      <c r="H861" s="302">
        <f t="shared" si="1164"/>
        <v>0.47712125471966244</v>
      </c>
      <c r="I861" s="302" t="str">
        <f t="shared" si="1164"/>
        <v>-</v>
      </c>
      <c r="J861" s="302" t="str">
        <f t="shared" si="1164"/>
        <v>-</v>
      </c>
      <c r="K861" s="302" t="str">
        <f t="shared" si="1164"/>
        <v>-</v>
      </c>
      <c r="L861" s="302" t="str">
        <f t="shared" si="1164"/>
        <v>-</v>
      </c>
      <c r="M861" s="302">
        <f t="shared" si="1164"/>
        <v>1.2405492482825997</v>
      </c>
      <c r="N861" s="302">
        <f t="shared" si="1164"/>
        <v>1.7024305364455252</v>
      </c>
      <c r="O861" s="302" t="str">
        <f t="shared" si="1164"/>
        <v>-</v>
      </c>
      <c r="P861" s="302" t="str">
        <f t="shared" si="1164"/>
        <v>-</v>
      </c>
      <c r="Q861" s="302" t="str">
        <f t="shared" si="1164"/>
        <v>-</v>
      </c>
      <c r="R861" s="302" t="str">
        <f t="shared" si="1164"/>
        <v>-</v>
      </c>
      <c r="S861" s="302" t="str">
        <f t="shared" si="1164"/>
        <v>-</v>
      </c>
      <c r="T861" s="302">
        <f t="shared" si="1164"/>
        <v>0.85266682862716758</v>
      </c>
      <c r="U861" s="302" t="str">
        <f t="shared" si="1164"/>
        <v>-</v>
      </c>
      <c r="V861" s="302">
        <f t="shared" si="1164"/>
        <v>0.30684286168947456</v>
      </c>
      <c r="W861" s="302" t="str">
        <f t="shared" si="1164"/>
        <v>-</v>
      </c>
      <c r="X861" s="302" t="str">
        <f t="shared" si="1164"/>
        <v>-</v>
      </c>
      <c r="Y861" s="302" t="str">
        <f t="shared" si="1164"/>
        <v>-</v>
      </c>
      <c r="Z861" s="302" t="str">
        <f t="shared" si="1164"/>
        <v>-</v>
      </c>
      <c r="AA861" s="302" t="str">
        <f t="shared" si="1164"/>
        <v>-</v>
      </c>
      <c r="AB861" s="302" t="str">
        <f t="shared" si="1164"/>
        <v>-</v>
      </c>
      <c r="AC861" s="302" t="str">
        <f t="shared" si="1164"/>
        <v>-</v>
      </c>
      <c r="AD861" s="302">
        <f t="shared" si="1164"/>
        <v>0.79366167613360028</v>
      </c>
      <c r="AE861" s="302" t="str">
        <f t="shared" si="1164"/>
        <v>-</v>
      </c>
      <c r="AF861" s="302" t="str">
        <f t="shared" si="1164"/>
        <v>-</v>
      </c>
      <c r="AG861" s="302" t="str">
        <f t="shared" si="1164"/>
        <v>-</v>
      </c>
      <c r="AH861" s="302" t="str">
        <f t="shared" si="1164"/>
        <v>-</v>
      </c>
      <c r="AI861" s="302" t="str">
        <f t="shared" si="1164"/>
        <v>-</v>
      </c>
      <c r="AJ861" s="302">
        <f t="shared" si="1164"/>
        <v>1.8725980558353625</v>
      </c>
      <c r="AK861" s="302" t="str">
        <f t="shared" si="1164"/>
        <v>-</v>
      </c>
      <c r="AL861" s="302" t="str">
        <f t="shared" si="1164"/>
        <v>-</v>
      </c>
      <c r="AM861" s="302" t="str">
        <f t="shared" si="1164"/>
        <v>-</v>
      </c>
      <c r="AN861" s="302" t="str">
        <f t="shared" si="1164"/>
        <v>-</v>
      </c>
      <c r="AO861" s="302">
        <f t="shared" si="1164"/>
        <v>1.1632368395806769</v>
      </c>
      <c r="AP861" s="302" t="str">
        <f t="shared" si="1164"/>
        <v>-</v>
      </c>
      <c r="AQ861" s="302" t="str">
        <f t="shared" si="1164"/>
        <v>-</v>
      </c>
      <c r="AR861" s="302" t="str">
        <f t="shared" si="1164"/>
        <v>-</v>
      </c>
      <c r="AS861" s="302">
        <f t="shared" si="1164"/>
        <v>1.2173106167782528</v>
      </c>
      <c r="AT861" s="302" t="str">
        <f t="shared" si="1164"/>
        <v>-</v>
      </c>
      <c r="AU861" s="327"/>
    </row>
    <row r="862" spans="1:47" hidden="1">
      <c r="A862" s="325" t="str">
        <f t="shared" ref="A862:B862" si="1165">A208</f>
        <v>Šmarje pri Jelšah</v>
      </c>
      <c r="B862" s="326">
        <f t="shared" si="1165"/>
        <v>124</v>
      </c>
      <c r="C862" s="302" t="str">
        <f t="shared" ref="C862:AT862" si="1166">IFERROR(IF(C$19&lt;&gt;"Yes","-",IF(C$15&gt;1,LOG10(C208),LOG10(MAX(C$32:C$243)+1-C208))),"-")</f>
        <v>-</v>
      </c>
      <c r="D862" s="302" t="str">
        <f t="shared" si="1166"/>
        <v>-</v>
      </c>
      <c r="E862" s="302" t="str">
        <f t="shared" si="1166"/>
        <v>-</v>
      </c>
      <c r="F862" s="302" t="str">
        <f t="shared" si="1166"/>
        <v>-</v>
      </c>
      <c r="G862" s="302" t="str">
        <f t="shared" si="1166"/>
        <v>-</v>
      </c>
      <c r="H862" s="302">
        <f t="shared" si="1166"/>
        <v>0.3010299956639812</v>
      </c>
      <c r="I862" s="302" t="str">
        <f t="shared" si="1166"/>
        <v>-</v>
      </c>
      <c r="J862" s="302" t="str">
        <f t="shared" si="1166"/>
        <v>-</v>
      </c>
      <c r="K862" s="302" t="str">
        <f t="shared" si="1166"/>
        <v>-</v>
      </c>
      <c r="L862" s="302" t="str">
        <f t="shared" si="1166"/>
        <v>-</v>
      </c>
      <c r="M862" s="302">
        <f t="shared" si="1166"/>
        <v>1.4424797690644486</v>
      </c>
      <c r="N862" s="302">
        <f t="shared" si="1166"/>
        <v>1.7759743311293692</v>
      </c>
      <c r="O862" s="302" t="str">
        <f t="shared" si="1166"/>
        <v>-</v>
      </c>
      <c r="P862" s="302" t="str">
        <f t="shared" si="1166"/>
        <v>-</v>
      </c>
      <c r="Q862" s="302" t="str">
        <f t="shared" si="1166"/>
        <v>-</v>
      </c>
      <c r="R862" s="302" t="str">
        <f t="shared" si="1166"/>
        <v>-</v>
      </c>
      <c r="S862" s="302" t="str">
        <f t="shared" si="1166"/>
        <v>-</v>
      </c>
      <c r="T862" s="302">
        <f t="shared" si="1166"/>
        <v>0.48157559614591244</v>
      </c>
      <c r="U862" s="302" t="str">
        <f t="shared" si="1166"/>
        <v>-</v>
      </c>
      <c r="V862" s="302">
        <f t="shared" si="1166"/>
        <v>7.9244861729690308E-2</v>
      </c>
      <c r="W862" s="302" t="str">
        <f t="shared" si="1166"/>
        <v>-</v>
      </c>
      <c r="X862" s="302" t="str">
        <f t="shared" si="1166"/>
        <v>-</v>
      </c>
      <c r="Y862" s="302" t="str">
        <f t="shared" si="1166"/>
        <v>-</v>
      </c>
      <c r="Z862" s="302" t="str">
        <f t="shared" si="1166"/>
        <v>-</v>
      </c>
      <c r="AA862" s="302" t="str">
        <f t="shared" si="1166"/>
        <v>-</v>
      </c>
      <c r="AB862" s="302" t="str">
        <f t="shared" si="1166"/>
        <v>-</v>
      </c>
      <c r="AC862" s="302" t="str">
        <f t="shared" si="1166"/>
        <v>-</v>
      </c>
      <c r="AD862" s="302">
        <f t="shared" si="1166"/>
        <v>1.008139195757092</v>
      </c>
      <c r="AE862" s="302" t="str">
        <f t="shared" si="1166"/>
        <v>-</v>
      </c>
      <c r="AF862" s="302" t="str">
        <f t="shared" si="1166"/>
        <v>-</v>
      </c>
      <c r="AG862" s="302" t="str">
        <f t="shared" si="1166"/>
        <v>-</v>
      </c>
      <c r="AH862" s="302" t="str">
        <f t="shared" si="1166"/>
        <v>-</v>
      </c>
      <c r="AI862" s="302" t="str">
        <f t="shared" si="1166"/>
        <v>-</v>
      </c>
      <c r="AJ862" s="302">
        <f t="shared" si="1166"/>
        <v>1.9725138432488418</v>
      </c>
      <c r="AK862" s="302" t="str">
        <f t="shared" si="1166"/>
        <v>-</v>
      </c>
      <c r="AL862" s="302" t="str">
        <f t="shared" si="1166"/>
        <v>-</v>
      </c>
      <c r="AM862" s="302" t="str">
        <f t="shared" si="1166"/>
        <v>-</v>
      </c>
      <c r="AN862" s="302" t="str">
        <f t="shared" si="1166"/>
        <v>-</v>
      </c>
      <c r="AO862" s="302">
        <f t="shared" si="1166"/>
        <v>0.42442125335254272</v>
      </c>
      <c r="AP862" s="302" t="str">
        <f t="shared" si="1166"/>
        <v>-</v>
      </c>
      <c r="AQ862" s="302" t="str">
        <f t="shared" si="1166"/>
        <v>-</v>
      </c>
      <c r="AR862" s="302" t="str">
        <f t="shared" si="1166"/>
        <v>-</v>
      </c>
      <c r="AS862" s="302">
        <f t="shared" si="1166"/>
        <v>8.1929311991447998E-2</v>
      </c>
      <c r="AT862" s="302" t="str">
        <f t="shared" si="1166"/>
        <v>-</v>
      </c>
      <c r="AU862" s="327"/>
    </row>
    <row r="863" spans="1:47" hidden="1">
      <c r="A863" s="325" t="str">
        <f t="shared" ref="A863:B863" si="1167">A209</f>
        <v>Šmarješke Toplice</v>
      </c>
      <c r="B863" s="326">
        <f t="shared" si="1167"/>
        <v>206</v>
      </c>
      <c r="C863" s="302" t="str">
        <f t="shared" ref="C863:AT863" si="1168">IFERROR(IF(C$19&lt;&gt;"Yes","-",IF(C$15&gt;1,LOG10(C209),LOG10(MAX(C$32:C$243)+1-C209))),"-")</f>
        <v>-</v>
      </c>
      <c r="D863" s="302" t="str">
        <f t="shared" si="1168"/>
        <v>-</v>
      </c>
      <c r="E863" s="302" t="str">
        <f t="shared" si="1168"/>
        <v>-</v>
      </c>
      <c r="F863" s="302" t="str">
        <f t="shared" si="1168"/>
        <v>-</v>
      </c>
      <c r="G863" s="302" t="str">
        <f t="shared" si="1168"/>
        <v>-</v>
      </c>
      <c r="H863" s="302">
        <f t="shared" si="1168"/>
        <v>0.3010299956639812</v>
      </c>
      <c r="I863" s="302" t="str">
        <f t="shared" si="1168"/>
        <v>-</v>
      </c>
      <c r="J863" s="302" t="str">
        <f t="shared" si="1168"/>
        <v>-</v>
      </c>
      <c r="K863" s="302" t="str">
        <f t="shared" si="1168"/>
        <v>-</v>
      </c>
      <c r="L863" s="302" t="str">
        <f t="shared" si="1168"/>
        <v>-</v>
      </c>
      <c r="M863" s="302">
        <f t="shared" si="1168"/>
        <v>1.3443922736851108</v>
      </c>
      <c r="N863" s="302">
        <f t="shared" si="1168"/>
        <v>1.7458551951737289</v>
      </c>
      <c r="O863" s="302" t="str">
        <f t="shared" si="1168"/>
        <v>-</v>
      </c>
      <c r="P863" s="302" t="str">
        <f t="shared" si="1168"/>
        <v>-</v>
      </c>
      <c r="Q863" s="302" t="str">
        <f t="shared" si="1168"/>
        <v>-</v>
      </c>
      <c r="R863" s="302" t="str">
        <f t="shared" si="1168"/>
        <v>-</v>
      </c>
      <c r="S863" s="302" t="str">
        <f t="shared" si="1168"/>
        <v>-</v>
      </c>
      <c r="T863" s="302">
        <f t="shared" si="1168"/>
        <v>0.58178614538620133</v>
      </c>
      <c r="U863" s="302" t="str">
        <f t="shared" si="1168"/>
        <v>-</v>
      </c>
      <c r="V863" s="302">
        <f t="shared" si="1168"/>
        <v>0.11905530898037121</v>
      </c>
      <c r="W863" s="302" t="str">
        <f t="shared" si="1168"/>
        <v>-</v>
      </c>
      <c r="X863" s="302" t="str">
        <f t="shared" si="1168"/>
        <v>-</v>
      </c>
      <c r="Y863" s="302" t="str">
        <f t="shared" si="1168"/>
        <v>-</v>
      </c>
      <c r="Z863" s="302" t="str">
        <f t="shared" si="1168"/>
        <v>-</v>
      </c>
      <c r="AA863" s="302" t="str">
        <f t="shared" si="1168"/>
        <v>-</v>
      </c>
      <c r="AB863" s="302" t="str">
        <f t="shared" si="1168"/>
        <v>-</v>
      </c>
      <c r="AC863" s="302" t="str">
        <f t="shared" si="1168"/>
        <v>-</v>
      </c>
      <c r="AD863" s="302">
        <f t="shared" si="1168"/>
        <v>0.67487233129194812</v>
      </c>
      <c r="AE863" s="302" t="str">
        <f t="shared" si="1168"/>
        <v>-</v>
      </c>
      <c r="AF863" s="302" t="str">
        <f t="shared" si="1168"/>
        <v>-</v>
      </c>
      <c r="AG863" s="302" t="str">
        <f t="shared" si="1168"/>
        <v>-</v>
      </c>
      <c r="AH863" s="302" t="str">
        <f t="shared" si="1168"/>
        <v>-</v>
      </c>
      <c r="AI863" s="302" t="str">
        <f t="shared" si="1168"/>
        <v>-</v>
      </c>
      <c r="AJ863" s="302">
        <f t="shared" si="1168"/>
        <v>1.9596389148767803</v>
      </c>
      <c r="AK863" s="302" t="str">
        <f t="shared" si="1168"/>
        <v>-</v>
      </c>
      <c r="AL863" s="302" t="str">
        <f t="shared" si="1168"/>
        <v>-</v>
      </c>
      <c r="AM863" s="302" t="str">
        <f t="shared" si="1168"/>
        <v>-</v>
      </c>
      <c r="AN863" s="302" t="str">
        <f t="shared" si="1168"/>
        <v>-</v>
      </c>
      <c r="AO863" s="302">
        <f t="shared" si="1168"/>
        <v>0.24265882485557949</v>
      </c>
      <c r="AP863" s="302" t="str">
        <f t="shared" si="1168"/>
        <v>-</v>
      </c>
      <c r="AQ863" s="302" t="str">
        <f t="shared" si="1168"/>
        <v>-</v>
      </c>
      <c r="AR863" s="302" t="str">
        <f t="shared" si="1168"/>
        <v>-</v>
      </c>
      <c r="AS863" s="302">
        <f t="shared" si="1168"/>
        <v>0.61481221932539765</v>
      </c>
      <c r="AT863" s="302" t="str">
        <f t="shared" si="1168"/>
        <v>-</v>
      </c>
      <c r="AU863" s="327"/>
    </row>
    <row r="864" spans="1:47" hidden="1">
      <c r="A864" s="325" t="str">
        <f t="shared" ref="A864:B864" si="1169">A210</f>
        <v>Šmartno ob Paki</v>
      </c>
      <c r="B864" s="326">
        <f t="shared" si="1169"/>
        <v>125</v>
      </c>
      <c r="C864" s="302" t="str">
        <f t="shared" ref="C864:AT864" si="1170">IFERROR(IF(C$19&lt;&gt;"Yes","-",IF(C$15&gt;1,LOG10(C210),LOG10(MAX(C$32:C$243)+1-C210))),"-")</f>
        <v>-</v>
      </c>
      <c r="D864" s="302" t="str">
        <f t="shared" si="1170"/>
        <v>-</v>
      </c>
      <c r="E864" s="302" t="str">
        <f t="shared" si="1170"/>
        <v>-</v>
      </c>
      <c r="F864" s="302" t="str">
        <f t="shared" si="1170"/>
        <v>-</v>
      </c>
      <c r="G864" s="302" t="str">
        <f t="shared" si="1170"/>
        <v>-</v>
      </c>
      <c r="H864" s="302">
        <f t="shared" si="1170"/>
        <v>0.3010299956639812</v>
      </c>
      <c r="I864" s="302" t="str">
        <f t="shared" si="1170"/>
        <v>-</v>
      </c>
      <c r="J864" s="302" t="str">
        <f t="shared" si="1170"/>
        <v>-</v>
      </c>
      <c r="K864" s="302" t="str">
        <f t="shared" si="1170"/>
        <v>-</v>
      </c>
      <c r="L864" s="302" t="str">
        <f t="shared" si="1170"/>
        <v>-</v>
      </c>
      <c r="M864" s="302">
        <f t="shared" si="1170"/>
        <v>1.1613680022349748</v>
      </c>
      <c r="N864" s="302">
        <f t="shared" si="1170"/>
        <v>1.5276299008713388</v>
      </c>
      <c r="O864" s="302" t="str">
        <f t="shared" si="1170"/>
        <v>-</v>
      </c>
      <c r="P864" s="302" t="str">
        <f t="shared" si="1170"/>
        <v>-</v>
      </c>
      <c r="Q864" s="302" t="str">
        <f t="shared" si="1170"/>
        <v>-</v>
      </c>
      <c r="R864" s="302" t="str">
        <f t="shared" si="1170"/>
        <v>-</v>
      </c>
      <c r="S864" s="302" t="str">
        <f t="shared" si="1170"/>
        <v>-</v>
      </c>
      <c r="T864" s="302">
        <f t="shared" si="1170"/>
        <v>0.44054812689767153</v>
      </c>
      <c r="U864" s="302" t="str">
        <f t="shared" si="1170"/>
        <v>-</v>
      </c>
      <c r="V864" s="302">
        <f t="shared" si="1170"/>
        <v>-0.36956886835220693</v>
      </c>
      <c r="W864" s="302" t="str">
        <f t="shared" si="1170"/>
        <v>-</v>
      </c>
      <c r="X864" s="302" t="str">
        <f t="shared" si="1170"/>
        <v>-</v>
      </c>
      <c r="Y864" s="302" t="str">
        <f t="shared" si="1170"/>
        <v>-</v>
      </c>
      <c r="Z864" s="302" t="str">
        <f t="shared" si="1170"/>
        <v>-</v>
      </c>
      <c r="AA864" s="302" t="str">
        <f t="shared" si="1170"/>
        <v>-</v>
      </c>
      <c r="AB864" s="302" t="str">
        <f t="shared" si="1170"/>
        <v>-</v>
      </c>
      <c r="AC864" s="302" t="str">
        <f t="shared" si="1170"/>
        <v>-</v>
      </c>
      <c r="AD864" s="302">
        <f t="shared" si="1170"/>
        <v>0.93869423144711628</v>
      </c>
      <c r="AE864" s="302" t="str">
        <f t="shared" si="1170"/>
        <v>-</v>
      </c>
      <c r="AF864" s="302" t="str">
        <f t="shared" si="1170"/>
        <v>-</v>
      </c>
      <c r="AG864" s="302" t="str">
        <f t="shared" si="1170"/>
        <v>-</v>
      </c>
      <c r="AH864" s="302" t="str">
        <f t="shared" si="1170"/>
        <v>-</v>
      </c>
      <c r="AI864" s="302" t="str">
        <f t="shared" si="1170"/>
        <v>-</v>
      </c>
      <c r="AJ864" s="302">
        <f t="shared" si="1170"/>
        <v>2.1330941188265564</v>
      </c>
      <c r="AK864" s="302" t="str">
        <f t="shared" si="1170"/>
        <v>-</v>
      </c>
      <c r="AL864" s="302" t="str">
        <f t="shared" si="1170"/>
        <v>-</v>
      </c>
      <c r="AM864" s="302" t="str">
        <f t="shared" si="1170"/>
        <v>-</v>
      </c>
      <c r="AN864" s="302" t="str">
        <f t="shared" si="1170"/>
        <v>-</v>
      </c>
      <c r="AO864" s="302">
        <f t="shared" si="1170"/>
        <v>0.42442125335254272</v>
      </c>
      <c r="AP864" s="302" t="str">
        <f t="shared" si="1170"/>
        <v>-</v>
      </c>
      <c r="AQ864" s="302" t="str">
        <f t="shared" si="1170"/>
        <v>-</v>
      </c>
      <c r="AR864" s="302" t="str">
        <f t="shared" si="1170"/>
        <v>-</v>
      </c>
      <c r="AS864" s="302">
        <f t="shared" si="1170"/>
        <v>4.2153375419684572E-2</v>
      </c>
      <c r="AT864" s="302" t="str">
        <f t="shared" si="1170"/>
        <v>-</v>
      </c>
      <c r="AU864" s="327"/>
    </row>
    <row r="865" spans="1:47" hidden="1">
      <c r="A865" s="325" t="str">
        <f t="shared" ref="A865:B865" si="1171">A211</f>
        <v>Šmartno pri Litiji</v>
      </c>
      <c r="B865" s="326">
        <f t="shared" si="1171"/>
        <v>194</v>
      </c>
      <c r="C865" s="302" t="str">
        <f t="shared" ref="C865:AT865" si="1172">IFERROR(IF(C$19&lt;&gt;"Yes","-",IF(C$15&gt;1,LOG10(C211),LOG10(MAX(C$32:C$243)+1-C211))),"-")</f>
        <v>-</v>
      </c>
      <c r="D865" s="302" t="str">
        <f t="shared" si="1172"/>
        <v>-</v>
      </c>
      <c r="E865" s="302" t="str">
        <f t="shared" si="1172"/>
        <v>-</v>
      </c>
      <c r="F865" s="302" t="str">
        <f t="shared" si="1172"/>
        <v>-</v>
      </c>
      <c r="G865" s="302" t="str">
        <f t="shared" si="1172"/>
        <v>-</v>
      </c>
      <c r="H865" s="302">
        <f t="shared" si="1172"/>
        <v>0.3010299956639812</v>
      </c>
      <c r="I865" s="302" t="str">
        <f t="shared" si="1172"/>
        <v>-</v>
      </c>
      <c r="J865" s="302" t="str">
        <f t="shared" si="1172"/>
        <v>-</v>
      </c>
      <c r="K865" s="302" t="str">
        <f t="shared" si="1172"/>
        <v>-</v>
      </c>
      <c r="L865" s="302" t="str">
        <f t="shared" si="1172"/>
        <v>-</v>
      </c>
      <c r="M865" s="302">
        <f t="shared" si="1172"/>
        <v>1.3783979009481377</v>
      </c>
      <c r="N865" s="302">
        <f t="shared" si="1172"/>
        <v>1.7201593034059568</v>
      </c>
      <c r="O865" s="302" t="str">
        <f t="shared" si="1172"/>
        <v>-</v>
      </c>
      <c r="P865" s="302" t="str">
        <f t="shared" si="1172"/>
        <v>-</v>
      </c>
      <c r="Q865" s="302" t="str">
        <f t="shared" si="1172"/>
        <v>-</v>
      </c>
      <c r="R865" s="302" t="str">
        <f t="shared" si="1172"/>
        <v>-</v>
      </c>
      <c r="S865" s="302" t="str">
        <f t="shared" si="1172"/>
        <v>-</v>
      </c>
      <c r="T865" s="302">
        <f t="shared" si="1172"/>
        <v>0.49785282866758435</v>
      </c>
      <c r="U865" s="302" t="str">
        <f t="shared" si="1172"/>
        <v>-</v>
      </c>
      <c r="V865" s="302">
        <f t="shared" si="1172"/>
        <v>-0.17974202437274567</v>
      </c>
      <c r="W865" s="302" t="str">
        <f t="shared" si="1172"/>
        <v>-</v>
      </c>
      <c r="X865" s="302" t="str">
        <f t="shared" si="1172"/>
        <v>-</v>
      </c>
      <c r="Y865" s="302" t="str">
        <f t="shared" si="1172"/>
        <v>-</v>
      </c>
      <c r="Z865" s="302" t="str">
        <f t="shared" si="1172"/>
        <v>-</v>
      </c>
      <c r="AA865" s="302" t="str">
        <f t="shared" si="1172"/>
        <v>-</v>
      </c>
      <c r="AB865" s="302" t="str">
        <f t="shared" si="1172"/>
        <v>-</v>
      </c>
      <c r="AC865" s="302" t="str">
        <f t="shared" si="1172"/>
        <v>-</v>
      </c>
      <c r="AD865" s="302">
        <f t="shared" si="1172"/>
        <v>0.75863154724154813</v>
      </c>
      <c r="AE865" s="302" t="str">
        <f t="shared" si="1172"/>
        <v>-</v>
      </c>
      <c r="AF865" s="302" t="str">
        <f t="shared" si="1172"/>
        <v>-</v>
      </c>
      <c r="AG865" s="302" t="str">
        <f t="shared" si="1172"/>
        <v>-</v>
      </c>
      <c r="AH865" s="302" t="str">
        <f t="shared" si="1172"/>
        <v>-</v>
      </c>
      <c r="AI865" s="302" t="str">
        <f t="shared" si="1172"/>
        <v>-</v>
      </c>
      <c r="AJ865" s="302">
        <f t="shared" si="1172"/>
        <v>1.8906294403599617</v>
      </c>
      <c r="AK865" s="302" t="str">
        <f t="shared" si="1172"/>
        <v>-</v>
      </c>
      <c r="AL865" s="302" t="str">
        <f t="shared" si="1172"/>
        <v>-</v>
      </c>
      <c r="AM865" s="302" t="str">
        <f t="shared" si="1172"/>
        <v>-</v>
      </c>
      <c r="AN865" s="302" t="str">
        <f t="shared" si="1172"/>
        <v>-</v>
      </c>
      <c r="AO865" s="302">
        <f t="shared" si="1172"/>
        <v>1.1632368395806769</v>
      </c>
      <c r="AP865" s="302" t="str">
        <f t="shared" si="1172"/>
        <v>-</v>
      </c>
      <c r="AQ865" s="302" t="str">
        <f t="shared" si="1172"/>
        <v>-</v>
      </c>
      <c r="AR865" s="302" t="str">
        <f t="shared" si="1172"/>
        <v>-</v>
      </c>
      <c r="AS865" s="302">
        <f t="shared" si="1172"/>
        <v>0.42931973659203937</v>
      </c>
      <c r="AT865" s="302" t="str">
        <f t="shared" si="1172"/>
        <v>-</v>
      </c>
      <c r="AU865" s="327"/>
    </row>
    <row r="866" spans="1:47" hidden="1">
      <c r="A866" s="325" t="str">
        <f t="shared" ref="A866:B866" si="1173">A212</f>
        <v>Šoštanj</v>
      </c>
      <c r="B866" s="326">
        <f t="shared" si="1173"/>
        <v>126</v>
      </c>
      <c r="C866" s="302" t="str">
        <f t="shared" ref="C866:AT866" si="1174">IFERROR(IF(C$19&lt;&gt;"Yes","-",IF(C$15&gt;1,LOG10(C212),LOG10(MAX(C$32:C$243)+1-C212))),"-")</f>
        <v>-</v>
      </c>
      <c r="D866" s="302" t="str">
        <f t="shared" si="1174"/>
        <v>-</v>
      </c>
      <c r="E866" s="302" t="str">
        <f t="shared" si="1174"/>
        <v>-</v>
      </c>
      <c r="F866" s="302" t="str">
        <f t="shared" si="1174"/>
        <v>-</v>
      </c>
      <c r="G866" s="302" t="str">
        <f t="shared" si="1174"/>
        <v>-</v>
      </c>
      <c r="H866" s="302">
        <f t="shared" si="1174"/>
        <v>0.3010299956639812</v>
      </c>
      <c r="I866" s="302" t="str">
        <f t="shared" si="1174"/>
        <v>-</v>
      </c>
      <c r="J866" s="302" t="str">
        <f t="shared" si="1174"/>
        <v>-</v>
      </c>
      <c r="K866" s="302" t="str">
        <f t="shared" si="1174"/>
        <v>-</v>
      </c>
      <c r="L866" s="302" t="str">
        <f t="shared" si="1174"/>
        <v>-</v>
      </c>
      <c r="M866" s="302">
        <f t="shared" si="1174"/>
        <v>1.4166405073382811</v>
      </c>
      <c r="N866" s="302">
        <f t="shared" si="1174"/>
        <v>1.8082109729242219</v>
      </c>
      <c r="O866" s="302" t="str">
        <f t="shared" si="1174"/>
        <v>-</v>
      </c>
      <c r="P866" s="302" t="str">
        <f t="shared" si="1174"/>
        <v>-</v>
      </c>
      <c r="Q866" s="302" t="str">
        <f t="shared" si="1174"/>
        <v>-</v>
      </c>
      <c r="R866" s="302" t="str">
        <f t="shared" si="1174"/>
        <v>-</v>
      </c>
      <c r="S866" s="302" t="str">
        <f t="shared" si="1174"/>
        <v>-</v>
      </c>
      <c r="T866" s="302">
        <f t="shared" si="1174"/>
        <v>0.44054812689767153</v>
      </c>
      <c r="U866" s="302" t="str">
        <f t="shared" si="1174"/>
        <v>-</v>
      </c>
      <c r="V866" s="302">
        <f t="shared" si="1174"/>
        <v>-0.23712981075437367</v>
      </c>
      <c r="W866" s="302" t="str">
        <f t="shared" si="1174"/>
        <v>-</v>
      </c>
      <c r="X866" s="302" t="str">
        <f t="shared" si="1174"/>
        <v>-</v>
      </c>
      <c r="Y866" s="302" t="str">
        <f t="shared" si="1174"/>
        <v>-</v>
      </c>
      <c r="Z866" s="302" t="str">
        <f t="shared" si="1174"/>
        <v>-</v>
      </c>
      <c r="AA866" s="302" t="str">
        <f t="shared" si="1174"/>
        <v>-</v>
      </c>
      <c r="AB866" s="302" t="str">
        <f t="shared" si="1174"/>
        <v>-</v>
      </c>
      <c r="AC866" s="302" t="str">
        <f t="shared" si="1174"/>
        <v>-</v>
      </c>
      <c r="AD866" s="302">
        <f t="shared" si="1174"/>
        <v>0.93224228324769842</v>
      </c>
      <c r="AE866" s="302" t="str">
        <f t="shared" si="1174"/>
        <v>-</v>
      </c>
      <c r="AF866" s="302" t="str">
        <f t="shared" si="1174"/>
        <v>-</v>
      </c>
      <c r="AG866" s="302" t="str">
        <f t="shared" si="1174"/>
        <v>-</v>
      </c>
      <c r="AH866" s="302" t="str">
        <f t="shared" si="1174"/>
        <v>-</v>
      </c>
      <c r="AI866" s="302" t="str">
        <f t="shared" si="1174"/>
        <v>-</v>
      </c>
      <c r="AJ866" s="302">
        <f t="shared" si="1174"/>
        <v>2.0428930261174063</v>
      </c>
      <c r="AK866" s="302" t="str">
        <f t="shared" si="1174"/>
        <v>-</v>
      </c>
      <c r="AL866" s="302" t="str">
        <f t="shared" si="1174"/>
        <v>-</v>
      </c>
      <c r="AM866" s="302" t="str">
        <f t="shared" si="1174"/>
        <v>-</v>
      </c>
      <c r="AN866" s="302" t="str">
        <f t="shared" si="1174"/>
        <v>-</v>
      </c>
      <c r="AO866" s="302">
        <f t="shared" si="1174"/>
        <v>0.42442125335254272</v>
      </c>
      <c r="AP866" s="302" t="str">
        <f t="shared" si="1174"/>
        <v>-</v>
      </c>
      <c r="AQ866" s="302" t="str">
        <f t="shared" si="1174"/>
        <v>-</v>
      </c>
      <c r="AR866" s="302" t="str">
        <f t="shared" si="1174"/>
        <v>-</v>
      </c>
      <c r="AS866" s="302">
        <f t="shared" si="1174"/>
        <v>0.38694347605720603</v>
      </c>
      <c r="AT866" s="302" t="str">
        <f t="shared" si="1174"/>
        <v>-</v>
      </c>
      <c r="AU866" s="327"/>
    </row>
    <row r="867" spans="1:47" hidden="1">
      <c r="A867" s="325" t="str">
        <f t="shared" ref="A867:B867" si="1175">A213</f>
        <v>Štore</v>
      </c>
      <c r="B867" s="326">
        <f t="shared" si="1175"/>
        <v>127</v>
      </c>
      <c r="C867" s="302" t="str">
        <f t="shared" ref="C867:AT867" si="1176">IFERROR(IF(C$19&lt;&gt;"Yes","-",IF(C$15&gt;1,LOG10(C213),LOG10(MAX(C$32:C$243)+1-C213))),"-")</f>
        <v>-</v>
      </c>
      <c r="D867" s="302" t="str">
        <f t="shared" si="1176"/>
        <v>-</v>
      </c>
      <c r="E867" s="302" t="str">
        <f t="shared" si="1176"/>
        <v>-</v>
      </c>
      <c r="F867" s="302" t="str">
        <f t="shared" si="1176"/>
        <v>-</v>
      </c>
      <c r="G867" s="302" t="str">
        <f t="shared" si="1176"/>
        <v>-</v>
      </c>
      <c r="H867" s="302">
        <f t="shared" si="1176"/>
        <v>0.47712125471966244</v>
      </c>
      <c r="I867" s="302" t="str">
        <f t="shared" si="1176"/>
        <v>-</v>
      </c>
      <c r="J867" s="302" t="str">
        <f t="shared" si="1176"/>
        <v>-</v>
      </c>
      <c r="K867" s="302" t="str">
        <f t="shared" si="1176"/>
        <v>-</v>
      </c>
      <c r="L867" s="302" t="str">
        <f t="shared" si="1176"/>
        <v>-</v>
      </c>
      <c r="M867" s="302">
        <f t="shared" si="1176"/>
        <v>1.3283796034387378</v>
      </c>
      <c r="N867" s="302">
        <f t="shared" si="1176"/>
        <v>2.0086001717619175</v>
      </c>
      <c r="O867" s="302" t="str">
        <f t="shared" si="1176"/>
        <v>-</v>
      </c>
      <c r="P867" s="302" t="str">
        <f t="shared" si="1176"/>
        <v>-</v>
      </c>
      <c r="Q867" s="302" t="str">
        <f t="shared" si="1176"/>
        <v>-</v>
      </c>
      <c r="R867" s="302" t="str">
        <f t="shared" si="1176"/>
        <v>-</v>
      </c>
      <c r="S867" s="302" t="str">
        <f t="shared" si="1176"/>
        <v>-</v>
      </c>
      <c r="T867" s="302">
        <f t="shared" si="1176"/>
        <v>0.4941989913280197</v>
      </c>
      <c r="U867" s="302" t="str">
        <f t="shared" si="1176"/>
        <v>-</v>
      </c>
      <c r="V867" s="302">
        <f t="shared" si="1176"/>
        <v>-0.19048082269156477</v>
      </c>
      <c r="W867" s="302" t="str">
        <f t="shared" si="1176"/>
        <v>-</v>
      </c>
      <c r="X867" s="302" t="str">
        <f t="shared" si="1176"/>
        <v>-</v>
      </c>
      <c r="Y867" s="302" t="str">
        <f t="shared" si="1176"/>
        <v>-</v>
      </c>
      <c r="Z867" s="302" t="str">
        <f t="shared" si="1176"/>
        <v>-</v>
      </c>
      <c r="AA867" s="302" t="str">
        <f t="shared" si="1176"/>
        <v>-</v>
      </c>
      <c r="AB867" s="302" t="str">
        <f t="shared" si="1176"/>
        <v>-</v>
      </c>
      <c r="AC867" s="302" t="str">
        <f t="shared" si="1176"/>
        <v>-</v>
      </c>
      <c r="AD867" s="302">
        <f t="shared" si="1176"/>
        <v>0.946965332230706</v>
      </c>
      <c r="AE867" s="302" t="str">
        <f t="shared" si="1176"/>
        <v>-</v>
      </c>
      <c r="AF867" s="302" t="str">
        <f t="shared" si="1176"/>
        <v>-</v>
      </c>
      <c r="AG867" s="302" t="str">
        <f t="shared" si="1176"/>
        <v>-</v>
      </c>
      <c r="AH867" s="302" t="str">
        <f t="shared" si="1176"/>
        <v>-</v>
      </c>
      <c r="AI867" s="302" t="str">
        <f t="shared" si="1176"/>
        <v>-</v>
      </c>
      <c r="AJ867" s="302">
        <f t="shared" si="1176"/>
        <v>1.9050622098224819</v>
      </c>
      <c r="AK867" s="302" t="str">
        <f t="shared" si="1176"/>
        <v>-</v>
      </c>
      <c r="AL867" s="302" t="str">
        <f t="shared" si="1176"/>
        <v>-</v>
      </c>
      <c r="AM867" s="302" t="str">
        <f t="shared" si="1176"/>
        <v>-</v>
      </c>
      <c r="AN867" s="302" t="str">
        <f t="shared" si="1176"/>
        <v>-</v>
      </c>
      <c r="AO867" s="302">
        <f t="shared" si="1176"/>
        <v>0.42442125335254272</v>
      </c>
      <c r="AP867" s="302" t="str">
        <f t="shared" si="1176"/>
        <v>-</v>
      </c>
      <c r="AQ867" s="302" t="str">
        <f t="shared" si="1176"/>
        <v>-</v>
      </c>
      <c r="AR867" s="302" t="str">
        <f t="shared" si="1176"/>
        <v>-</v>
      </c>
      <c r="AS867" s="302">
        <f t="shared" si="1176"/>
        <v>0.71783894144607563</v>
      </c>
      <c r="AT867" s="302" t="str">
        <f t="shared" si="1176"/>
        <v>-</v>
      </c>
      <c r="AU867" s="327"/>
    </row>
    <row r="868" spans="1:47" hidden="1">
      <c r="A868" s="325" t="str">
        <f t="shared" ref="A868:B868" si="1177">A214</f>
        <v>Tabor</v>
      </c>
      <c r="B868" s="326">
        <f t="shared" si="1177"/>
        <v>184</v>
      </c>
      <c r="C868" s="302" t="str">
        <f t="shared" ref="C868:AT868" si="1178">IFERROR(IF(C$19&lt;&gt;"Yes","-",IF(C$15&gt;1,LOG10(C214),LOG10(MAX(C$32:C$243)+1-C214))),"-")</f>
        <v>-</v>
      </c>
      <c r="D868" s="302" t="str">
        <f t="shared" si="1178"/>
        <v>-</v>
      </c>
      <c r="E868" s="302" t="str">
        <f t="shared" si="1178"/>
        <v>-</v>
      </c>
      <c r="F868" s="302" t="str">
        <f t="shared" si="1178"/>
        <v>-</v>
      </c>
      <c r="G868" s="302" t="str">
        <f t="shared" si="1178"/>
        <v>-</v>
      </c>
      <c r="H868" s="302">
        <f t="shared" si="1178"/>
        <v>0</v>
      </c>
      <c r="I868" s="302" t="str">
        <f t="shared" si="1178"/>
        <v>-</v>
      </c>
      <c r="J868" s="302" t="str">
        <f t="shared" si="1178"/>
        <v>-</v>
      </c>
      <c r="K868" s="302" t="str">
        <f t="shared" si="1178"/>
        <v>-</v>
      </c>
      <c r="L868" s="302" t="str">
        <f t="shared" si="1178"/>
        <v>-</v>
      </c>
      <c r="M868" s="302">
        <f t="shared" si="1178"/>
        <v>1.0863598306747482</v>
      </c>
      <c r="N868" s="302">
        <f t="shared" si="1178"/>
        <v>1.3636119798921444</v>
      </c>
      <c r="O868" s="302" t="str">
        <f t="shared" si="1178"/>
        <v>-</v>
      </c>
      <c r="P868" s="302" t="str">
        <f t="shared" si="1178"/>
        <v>-</v>
      </c>
      <c r="Q868" s="302" t="str">
        <f t="shared" si="1178"/>
        <v>-</v>
      </c>
      <c r="R868" s="302" t="str">
        <f t="shared" si="1178"/>
        <v>-</v>
      </c>
      <c r="S868" s="302" t="str">
        <f t="shared" si="1178"/>
        <v>-</v>
      </c>
      <c r="T868" s="302">
        <f t="shared" si="1178"/>
        <v>0.4232027795237025</v>
      </c>
      <c r="U868" s="302" t="str">
        <f t="shared" si="1178"/>
        <v>-</v>
      </c>
      <c r="V868" s="302">
        <f t="shared" si="1178"/>
        <v>-0.18698944709466303</v>
      </c>
      <c r="W868" s="302" t="str">
        <f t="shared" si="1178"/>
        <v>-</v>
      </c>
      <c r="X868" s="302" t="str">
        <f t="shared" si="1178"/>
        <v>-</v>
      </c>
      <c r="Y868" s="302" t="str">
        <f t="shared" si="1178"/>
        <v>-</v>
      </c>
      <c r="Z868" s="302" t="str">
        <f t="shared" si="1178"/>
        <v>-</v>
      </c>
      <c r="AA868" s="302" t="str">
        <f t="shared" si="1178"/>
        <v>-</v>
      </c>
      <c r="AB868" s="302" t="str">
        <f t="shared" si="1178"/>
        <v>-</v>
      </c>
      <c r="AC868" s="302" t="str">
        <f t="shared" si="1178"/>
        <v>-</v>
      </c>
      <c r="AD868" s="302">
        <f t="shared" si="1178"/>
        <v>0.84664648502328466</v>
      </c>
      <c r="AE868" s="302" t="str">
        <f t="shared" si="1178"/>
        <v>-</v>
      </c>
      <c r="AF868" s="302" t="str">
        <f t="shared" si="1178"/>
        <v>-</v>
      </c>
      <c r="AG868" s="302" t="str">
        <f t="shared" si="1178"/>
        <v>-</v>
      </c>
      <c r="AH868" s="302" t="str">
        <f t="shared" si="1178"/>
        <v>-</v>
      </c>
      <c r="AI868" s="302" t="str">
        <f t="shared" si="1178"/>
        <v>-</v>
      </c>
      <c r="AJ868" s="302">
        <f t="shared" si="1178"/>
        <v>1.9963026310640977</v>
      </c>
      <c r="AK868" s="302" t="str">
        <f t="shared" si="1178"/>
        <v>-</v>
      </c>
      <c r="AL868" s="302" t="str">
        <f t="shared" si="1178"/>
        <v>-</v>
      </c>
      <c r="AM868" s="302" t="str">
        <f t="shared" si="1178"/>
        <v>-</v>
      </c>
      <c r="AN868" s="302" t="str">
        <f t="shared" si="1178"/>
        <v>-</v>
      </c>
      <c r="AO868" s="302">
        <f t="shared" si="1178"/>
        <v>0.42442125335254272</v>
      </c>
      <c r="AP868" s="302" t="str">
        <f t="shared" si="1178"/>
        <v>-</v>
      </c>
      <c r="AQ868" s="302" t="str">
        <f t="shared" si="1178"/>
        <v>-</v>
      </c>
      <c r="AR868" s="302" t="str">
        <f t="shared" si="1178"/>
        <v>-</v>
      </c>
      <c r="AS868" s="302">
        <f t="shared" si="1178"/>
        <v>0.60281051760467641</v>
      </c>
      <c r="AT868" s="302" t="str">
        <f t="shared" si="1178"/>
        <v>-</v>
      </c>
      <c r="AU868" s="327"/>
    </row>
    <row r="869" spans="1:47" hidden="1">
      <c r="A869" s="325" t="str">
        <f t="shared" ref="A869:B869" si="1179">A215</f>
        <v>Tišina</v>
      </c>
      <c r="B869" s="326">
        <f t="shared" si="1179"/>
        <v>10</v>
      </c>
      <c r="C869" s="302" t="str">
        <f t="shared" ref="C869:AT869" si="1180">IFERROR(IF(C$19&lt;&gt;"Yes","-",IF(C$15&gt;1,LOG10(C215),LOG10(MAX(C$32:C$243)+1-C215))),"-")</f>
        <v>-</v>
      </c>
      <c r="D869" s="302" t="str">
        <f t="shared" si="1180"/>
        <v>-</v>
      </c>
      <c r="E869" s="302" t="str">
        <f t="shared" si="1180"/>
        <v>-</v>
      </c>
      <c r="F869" s="302" t="str">
        <f t="shared" si="1180"/>
        <v>-</v>
      </c>
      <c r="G869" s="302" t="str">
        <f t="shared" si="1180"/>
        <v>-</v>
      </c>
      <c r="H869" s="302">
        <f t="shared" si="1180"/>
        <v>0.3010299956639812</v>
      </c>
      <c r="I869" s="302" t="str">
        <f t="shared" si="1180"/>
        <v>-</v>
      </c>
      <c r="J869" s="302" t="str">
        <f t="shared" si="1180"/>
        <v>-</v>
      </c>
      <c r="K869" s="302" t="str">
        <f t="shared" si="1180"/>
        <v>-</v>
      </c>
      <c r="L869" s="302" t="str">
        <f t="shared" si="1180"/>
        <v>-</v>
      </c>
      <c r="M869" s="302">
        <f t="shared" si="1180"/>
        <v>1.1553360374650619</v>
      </c>
      <c r="N869" s="302">
        <f t="shared" si="1180"/>
        <v>1.4502491083193612</v>
      </c>
      <c r="O869" s="302" t="str">
        <f t="shared" si="1180"/>
        <v>-</v>
      </c>
      <c r="P869" s="302" t="str">
        <f t="shared" si="1180"/>
        <v>-</v>
      </c>
      <c r="Q869" s="302" t="str">
        <f t="shared" si="1180"/>
        <v>-</v>
      </c>
      <c r="R869" s="302" t="str">
        <f t="shared" si="1180"/>
        <v>-</v>
      </c>
      <c r="S869" s="302" t="str">
        <f t="shared" si="1180"/>
        <v>-</v>
      </c>
      <c r="T869" s="302">
        <f t="shared" si="1180"/>
        <v>0.61392933084322721</v>
      </c>
      <c r="U869" s="302" t="str">
        <f t="shared" si="1180"/>
        <v>-</v>
      </c>
      <c r="V869" s="302">
        <f t="shared" si="1180"/>
        <v>-0.25138888761701778</v>
      </c>
      <c r="W869" s="302" t="str">
        <f t="shared" si="1180"/>
        <v>-</v>
      </c>
      <c r="X869" s="302" t="str">
        <f t="shared" si="1180"/>
        <v>-</v>
      </c>
      <c r="Y869" s="302" t="str">
        <f t="shared" si="1180"/>
        <v>-</v>
      </c>
      <c r="Z869" s="302" t="str">
        <f t="shared" si="1180"/>
        <v>-</v>
      </c>
      <c r="AA869" s="302" t="str">
        <f t="shared" si="1180"/>
        <v>-</v>
      </c>
      <c r="AB869" s="302" t="str">
        <f t="shared" si="1180"/>
        <v>-</v>
      </c>
      <c r="AC869" s="302" t="str">
        <f t="shared" si="1180"/>
        <v>-</v>
      </c>
      <c r="AD869" s="302">
        <f t="shared" si="1180"/>
        <v>1.1424763948827421</v>
      </c>
      <c r="AE869" s="302" t="str">
        <f t="shared" si="1180"/>
        <v>-</v>
      </c>
      <c r="AF869" s="302" t="str">
        <f t="shared" si="1180"/>
        <v>-</v>
      </c>
      <c r="AG869" s="302" t="str">
        <f t="shared" si="1180"/>
        <v>-</v>
      </c>
      <c r="AH869" s="302" t="str">
        <f t="shared" si="1180"/>
        <v>-</v>
      </c>
      <c r="AI869" s="302" t="str">
        <f t="shared" si="1180"/>
        <v>-</v>
      </c>
      <c r="AJ869" s="302">
        <f t="shared" si="1180"/>
        <v>2.1494955093182297</v>
      </c>
      <c r="AK869" s="302" t="str">
        <f t="shared" si="1180"/>
        <v>-</v>
      </c>
      <c r="AL869" s="302" t="str">
        <f t="shared" si="1180"/>
        <v>-</v>
      </c>
      <c r="AM869" s="302" t="str">
        <f t="shared" si="1180"/>
        <v>-</v>
      </c>
      <c r="AN869" s="302" t="str">
        <f t="shared" si="1180"/>
        <v>-</v>
      </c>
      <c r="AO869" s="302">
        <f t="shared" si="1180"/>
        <v>0.31951798866635717</v>
      </c>
      <c r="AP869" s="302" t="str">
        <f t="shared" si="1180"/>
        <v>-</v>
      </c>
      <c r="AQ869" s="302" t="str">
        <f t="shared" si="1180"/>
        <v>-</v>
      </c>
      <c r="AR869" s="302" t="str">
        <f t="shared" si="1180"/>
        <v>-</v>
      </c>
      <c r="AS869" s="302">
        <f t="shared" si="1180"/>
        <v>0.70990941830219112</v>
      </c>
      <c r="AT869" s="302" t="str">
        <f t="shared" si="1180"/>
        <v>-</v>
      </c>
      <c r="AU869" s="327"/>
    </row>
    <row r="870" spans="1:47" hidden="1">
      <c r="A870" s="325" t="str">
        <f t="shared" ref="A870:B870" si="1181">A216</f>
        <v>Tolmin</v>
      </c>
      <c r="B870" s="326">
        <f t="shared" si="1181"/>
        <v>128</v>
      </c>
      <c r="C870" s="302" t="str">
        <f t="shared" ref="C870:AT870" si="1182">IFERROR(IF(C$19&lt;&gt;"Yes","-",IF(C$15&gt;1,LOG10(C216),LOG10(MAX(C$32:C$243)+1-C216))),"-")</f>
        <v>-</v>
      </c>
      <c r="D870" s="302" t="str">
        <f t="shared" si="1182"/>
        <v>-</v>
      </c>
      <c r="E870" s="302" t="str">
        <f t="shared" si="1182"/>
        <v>-</v>
      </c>
      <c r="F870" s="302" t="str">
        <f t="shared" si="1182"/>
        <v>-</v>
      </c>
      <c r="G870" s="302" t="str">
        <f t="shared" si="1182"/>
        <v>-</v>
      </c>
      <c r="H870" s="302">
        <f t="shared" si="1182"/>
        <v>0.47712125471966244</v>
      </c>
      <c r="I870" s="302" t="str">
        <f t="shared" si="1182"/>
        <v>-</v>
      </c>
      <c r="J870" s="302" t="str">
        <f t="shared" si="1182"/>
        <v>-</v>
      </c>
      <c r="K870" s="302" t="str">
        <f t="shared" si="1182"/>
        <v>-</v>
      </c>
      <c r="L870" s="302" t="str">
        <f t="shared" si="1182"/>
        <v>-</v>
      </c>
      <c r="M870" s="302">
        <f t="shared" si="1182"/>
        <v>1.7853298350107671</v>
      </c>
      <c r="N870" s="302">
        <f t="shared" si="1182"/>
        <v>1.9410142437055697</v>
      </c>
      <c r="O870" s="302" t="str">
        <f t="shared" si="1182"/>
        <v>-</v>
      </c>
      <c r="P870" s="302" t="str">
        <f t="shared" si="1182"/>
        <v>-</v>
      </c>
      <c r="Q870" s="302" t="str">
        <f t="shared" si="1182"/>
        <v>-</v>
      </c>
      <c r="R870" s="302" t="str">
        <f t="shared" si="1182"/>
        <v>-</v>
      </c>
      <c r="S870" s="302" t="str">
        <f t="shared" si="1182"/>
        <v>-</v>
      </c>
      <c r="T870" s="302">
        <f t="shared" si="1182"/>
        <v>0.75496774182309434</v>
      </c>
      <c r="U870" s="302" t="str">
        <f t="shared" si="1182"/>
        <v>-</v>
      </c>
      <c r="V870" s="302">
        <f t="shared" si="1182"/>
        <v>9.0354188938678096E-3</v>
      </c>
      <c r="W870" s="302" t="str">
        <f t="shared" si="1182"/>
        <v>-</v>
      </c>
      <c r="X870" s="302" t="str">
        <f t="shared" si="1182"/>
        <v>-</v>
      </c>
      <c r="Y870" s="302" t="str">
        <f t="shared" si="1182"/>
        <v>-</v>
      </c>
      <c r="Z870" s="302" t="str">
        <f t="shared" si="1182"/>
        <v>-</v>
      </c>
      <c r="AA870" s="302" t="str">
        <f t="shared" si="1182"/>
        <v>-</v>
      </c>
      <c r="AB870" s="302" t="str">
        <f t="shared" si="1182"/>
        <v>-</v>
      </c>
      <c r="AC870" s="302" t="str">
        <f t="shared" si="1182"/>
        <v>-</v>
      </c>
      <c r="AD870" s="302">
        <f t="shared" si="1182"/>
        <v>0.83790815750328262</v>
      </c>
      <c r="AE870" s="302" t="str">
        <f t="shared" si="1182"/>
        <v>-</v>
      </c>
      <c r="AF870" s="302" t="str">
        <f t="shared" si="1182"/>
        <v>-</v>
      </c>
      <c r="AG870" s="302" t="str">
        <f t="shared" si="1182"/>
        <v>-</v>
      </c>
      <c r="AH870" s="302" t="str">
        <f t="shared" si="1182"/>
        <v>-</v>
      </c>
      <c r="AI870" s="302" t="str">
        <f t="shared" si="1182"/>
        <v>-</v>
      </c>
      <c r="AJ870" s="302">
        <f t="shared" si="1182"/>
        <v>1.9001329326171192</v>
      </c>
      <c r="AK870" s="302" t="str">
        <f t="shared" si="1182"/>
        <v>-</v>
      </c>
      <c r="AL870" s="302" t="str">
        <f t="shared" si="1182"/>
        <v>-</v>
      </c>
      <c r="AM870" s="302" t="str">
        <f t="shared" si="1182"/>
        <v>-</v>
      </c>
      <c r="AN870" s="302" t="str">
        <f t="shared" si="1182"/>
        <v>-</v>
      </c>
      <c r="AO870" s="302">
        <f t="shared" si="1182"/>
        <v>0.40064315902399183</v>
      </c>
      <c r="AP870" s="302" t="str">
        <f t="shared" si="1182"/>
        <v>-</v>
      </c>
      <c r="AQ870" s="302" t="str">
        <f t="shared" si="1182"/>
        <v>-</v>
      </c>
      <c r="AR870" s="302" t="str">
        <f t="shared" si="1182"/>
        <v>-</v>
      </c>
      <c r="AS870" s="302">
        <f t="shared" si="1182"/>
        <v>0.17797275176497784</v>
      </c>
      <c r="AT870" s="302" t="str">
        <f t="shared" si="1182"/>
        <v>-</v>
      </c>
      <c r="AU870" s="327"/>
    </row>
    <row r="871" spans="1:47" hidden="1">
      <c r="A871" s="325" t="str">
        <f t="shared" ref="A871:B871" si="1183">A217</f>
        <v>Trbovlje</v>
      </c>
      <c r="B871" s="326">
        <f t="shared" si="1183"/>
        <v>129</v>
      </c>
      <c r="C871" s="302" t="str">
        <f t="shared" ref="C871:AT871" si="1184">IFERROR(IF(C$19&lt;&gt;"Yes","-",IF(C$15&gt;1,LOG10(C217),LOG10(MAX(C$32:C$243)+1-C217))),"-")</f>
        <v>-</v>
      </c>
      <c r="D871" s="302" t="str">
        <f t="shared" si="1184"/>
        <v>-</v>
      </c>
      <c r="E871" s="302" t="str">
        <f t="shared" si="1184"/>
        <v>-</v>
      </c>
      <c r="F871" s="302" t="str">
        <f t="shared" si="1184"/>
        <v>-</v>
      </c>
      <c r="G871" s="302" t="str">
        <f t="shared" si="1184"/>
        <v>-</v>
      </c>
      <c r="H871" s="302">
        <f t="shared" si="1184"/>
        <v>0.47712125471966244</v>
      </c>
      <c r="I871" s="302" t="str">
        <f t="shared" si="1184"/>
        <v>-</v>
      </c>
      <c r="J871" s="302" t="str">
        <f t="shared" si="1184"/>
        <v>-</v>
      </c>
      <c r="K871" s="302" t="str">
        <f t="shared" si="1184"/>
        <v>-</v>
      </c>
      <c r="L871" s="302" t="str">
        <f t="shared" si="1184"/>
        <v>-</v>
      </c>
      <c r="M871" s="302">
        <f t="shared" si="1184"/>
        <v>1.5658478186735176</v>
      </c>
      <c r="N871" s="302">
        <f t="shared" si="1184"/>
        <v>1.8027737252919758</v>
      </c>
      <c r="O871" s="302" t="str">
        <f t="shared" si="1184"/>
        <v>-</v>
      </c>
      <c r="P871" s="302" t="str">
        <f t="shared" si="1184"/>
        <v>-</v>
      </c>
      <c r="Q871" s="302" t="str">
        <f t="shared" si="1184"/>
        <v>-</v>
      </c>
      <c r="R871" s="302" t="str">
        <f t="shared" si="1184"/>
        <v>-</v>
      </c>
      <c r="S871" s="302" t="str">
        <f t="shared" si="1184"/>
        <v>-</v>
      </c>
      <c r="T871" s="302">
        <f t="shared" si="1184"/>
        <v>0.55873017294335514</v>
      </c>
      <c r="U871" s="302" t="str">
        <f t="shared" si="1184"/>
        <v>-</v>
      </c>
      <c r="V871" s="302">
        <f t="shared" si="1184"/>
        <v>7.3777082672880773E-2</v>
      </c>
      <c r="W871" s="302" t="str">
        <f t="shared" si="1184"/>
        <v>-</v>
      </c>
      <c r="X871" s="302" t="str">
        <f t="shared" si="1184"/>
        <v>-</v>
      </c>
      <c r="Y871" s="302" t="str">
        <f t="shared" si="1184"/>
        <v>-</v>
      </c>
      <c r="Z871" s="302" t="str">
        <f t="shared" si="1184"/>
        <v>-</v>
      </c>
      <c r="AA871" s="302" t="str">
        <f t="shared" si="1184"/>
        <v>-</v>
      </c>
      <c r="AB871" s="302" t="str">
        <f t="shared" si="1184"/>
        <v>-</v>
      </c>
      <c r="AC871" s="302" t="str">
        <f t="shared" si="1184"/>
        <v>-</v>
      </c>
      <c r="AD871" s="302">
        <f t="shared" si="1184"/>
        <v>1.135663096078263</v>
      </c>
      <c r="AE871" s="302" t="str">
        <f t="shared" si="1184"/>
        <v>-</v>
      </c>
      <c r="AF871" s="302" t="str">
        <f t="shared" si="1184"/>
        <v>-</v>
      </c>
      <c r="AG871" s="302" t="str">
        <f t="shared" si="1184"/>
        <v>-</v>
      </c>
      <c r="AH871" s="302" t="str">
        <f t="shared" si="1184"/>
        <v>-</v>
      </c>
      <c r="AI871" s="302" t="str">
        <f t="shared" si="1184"/>
        <v>-</v>
      </c>
      <c r="AJ871" s="302">
        <f t="shared" si="1184"/>
        <v>2.1067624161715055</v>
      </c>
      <c r="AK871" s="302" t="str">
        <f t="shared" si="1184"/>
        <v>-</v>
      </c>
      <c r="AL871" s="302" t="str">
        <f t="shared" si="1184"/>
        <v>-</v>
      </c>
      <c r="AM871" s="302" t="str">
        <f t="shared" si="1184"/>
        <v>-</v>
      </c>
      <c r="AN871" s="302" t="str">
        <f t="shared" si="1184"/>
        <v>-</v>
      </c>
      <c r="AO871" s="302">
        <f t="shared" si="1184"/>
        <v>0.38377202330876287</v>
      </c>
      <c r="AP871" s="302" t="str">
        <f t="shared" si="1184"/>
        <v>-</v>
      </c>
      <c r="AQ871" s="302" t="str">
        <f t="shared" si="1184"/>
        <v>-</v>
      </c>
      <c r="AR871" s="302" t="str">
        <f t="shared" si="1184"/>
        <v>-</v>
      </c>
      <c r="AS871" s="302">
        <f t="shared" si="1184"/>
        <v>0.71394209888227178</v>
      </c>
      <c r="AT871" s="302" t="str">
        <f t="shared" si="1184"/>
        <v>-</v>
      </c>
      <c r="AU871" s="327"/>
    </row>
    <row r="872" spans="1:47" hidden="1">
      <c r="A872" s="325" t="str">
        <f t="shared" ref="A872:B872" si="1185">A218</f>
        <v>Trebnje</v>
      </c>
      <c r="B872" s="326">
        <f t="shared" si="1185"/>
        <v>130</v>
      </c>
      <c r="C872" s="302" t="str">
        <f t="shared" ref="C872:AT872" si="1186">IFERROR(IF(C$19&lt;&gt;"Yes","-",IF(C$15&gt;1,LOG10(C218),LOG10(MAX(C$32:C$243)+1-C218))),"-")</f>
        <v>-</v>
      </c>
      <c r="D872" s="302" t="str">
        <f t="shared" si="1186"/>
        <v>-</v>
      </c>
      <c r="E872" s="302" t="str">
        <f t="shared" si="1186"/>
        <v>-</v>
      </c>
      <c r="F872" s="302" t="str">
        <f t="shared" si="1186"/>
        <v>-</v>
      </c>
      <c r="G872" s="302" t="str">
        <f t="shared" si="1186"/>
        <v>-</v>
      </c>
      <c r="H872" s="302">
        <f t="shared" si="1186"/>
        <v>0.3010299956639812</v>
      </c>
      <c r="I872" s="302" t="str">
        <f t="shared" si="1186"/>
        <v>-</v>
      </c>
      <c r="J872" s="302" t="str">
        <f t="shared" si="1186"/>
        <v>-</v>
      </c>
      <c r="K872" s="302" t="str">
        <f t="shared" si="1186"/>
        <v>-</v>
      </c>
      <c r="L872" s="302" t="str">
        <f t="shared" si="1186"/>
        <v>-</v>
      </c>
      <c r="M872" s="302">
        <f t="shared" si="1186"/>
        <v>1.5751878449276611</v>
      </c>
      <c r="N872" s="302">
        <f t="shared" si="1186"/>
        <v>1.9057958803678685</v>
      </c>
      <c r="O872" s="302" t="str">
        <f t="shared" si="1186"/>
        <v>-</v>
      </c>
      <c r="P872" s="302" t="str">
        <f t="shared" si="1186"/>
        <v>-</v>
      </c>
      <c r="Q872" s="302" t="str">
        <f t="shared" si="1186"/>
        <v>-</v>
      </c>
      <c r="R872" s="302" t="str">
        <f t="shared" si="1186"/>
        <v>-</v>
      </c>
      <c r="S872" s="302" t="str">
        <f t="shared" si="1186"/>
        <v>-</v>
      </c>
      <c r="T872" s="302">
        <f t="shared" si="1186"/>
        <v>0.51801350678376179</v>
      </c>
      <c r="U872" s="302" t="str">
        <f t="shared" si="1186"/>
        <v>-</v>
      </c>
      <c r="V872" s="302">
        <f t="shared" si="1186"/>
        <v>-4.3377674663844415E-2</v>
      </c>
      <c r="W872" s="302" t="str">
        <f t="shared" si="1186"/>
        <v>-</v>
      </c>
      <c r="X872" s="302" t="str">
        <f t="shared" si="1186"/>
        <v>-</v>
      </c>
      <c r="Y872" s="302" t="str">
        <f t="shared" si="1186"/>
        <v>-</v>
      </c>
      <c r="Z872" s="302" t="str">
        <f t="shared" si="1186"/>
        <v>-</v>
      </c>
      <c r="AA872" s="302" t="str">
        <f t="shared" si="1186"/>
        <v>-</v>
      </c>
      <c r="AB872" s="302" t="str">
        <f t="shared" si="1186"/>
        <v>-</v>
      </c>
      <c r="AC872" s="302" t="str">
        <f t="shared" si="1186"/>
        <v>-</v>
      </c>
      <c r="AD872" s="302">
        <f t="shared" si="1186"/>
        <v>0.74393080185340077</v>
      </c>
      <c r="AE872" s="302" t="str">
        <f t="shared" si="1186"/>
        <v>-</v>
      </c>
      <c r="AF872" s="302" t="str">
        <f t="shared" si="1186"/>
        <v>-</v>
      </c>
      <c r="AG872" s="302" t="str">
        <f t="shared" si="1186"/>
        <v>-</v>
      </c>
      <c r="AH872" s="302" t="str">
        <f t="shared" si="1186"/>
        <v>-</v>
      </c>
      <c r="AI872" s="302" t="str">
        <f t="shared" si="1186"/>
        <v>-</v>
      </c>
      <c r="AJ872" s="302">
        <f t="shared" si="1186"/>
        <v>2.0981444543740873</v>
      </c>
      <c r="AK872" s="302" t="str">
        <f t="shared" si="1186"/>
        <v>-</v>
      </c>
      <c r="AL872" s="302" t="str">
        <f t="shared" si="1186"/>
        <v>-</v>
      </c>
      <c r="AM872" s="302" t="str">
        <f t="shared" si="1186"/>
        <v>-</v>
      </c>
      <c r="AN872" s="302" t="str">
        <f t="shared" si="1186"/>
        <v>-</v>
      </c>
      <c r="AO872" s="302">
        <f t="shared" si="1186"/>
        <v>0.24265882485557949</v>
      </c>
      <c r="AP872" s="302" t="str">
        <f t="shared" si="1186"/>
        <v>-</v>
      </c>
      <c r="AQ872" s="302" t="str">
        <f t="shared" si="1186"/>
        <v>-</v>
      </c>
      <c r="AR872" s="302" t="str">
        <f t="shared" si="1186"/>
        <v>-</v>
      </c>
      <c r="AS872" s="302">
        <f t="shared" si="1186"/>
        <v>0.90187844877809242</v>
      </c>
      <c r="AT872" s="302" t="str">
        <f t="shared" si="1186"/>
        <v>-</v>
      </c>
      <c r="AU872" s="327"/>
    </row>
    <row r="873" spans="1:47" hidden="1">
      <c r="A873" s="325" t="str">
        <f t="shared" ref="A873:B873" si="1187">A219</f>
        <v>Trnovska vas</v>
      </c>
      <c r="B873" s="326">
        <f t="shared" si="1187"/>
        <v>185</v>
      </c>
      <c r="C873" s="302" t="str">
        <f t="shared" ref="C873:AT873" si="1188">IFERROR(IF(C$19&lt;&gt;"Yes","-",IF(C$15&gt;1,LOG10(C219),LOG10(MAX(C$32:C$243)+1-C219))),"-")</f>
        <v>-</v>
      </c>
      <c r="D873" s="302" t="str">
        <f t="shared" si="1188"/>
        <v>-</v>
      </c>
      <c r="E873" s="302" t="str">
        <f t="shared" si="1188"/>
        <v>-</v>
      </c>
      <c r="F873" s="302" t="str">
        <f t="shared" si="1188"/>
        <v>-</v>
      </c>
      <c r="G873" s="302" t="str">
        <f t="shared" si="1188"/>
        <v>-</v>
      </c>
      <c r="H873" s="302">
        <f t="shared" si="1188"/>
        <v>0</v>
      </c>
      <c r="I873" s="302" t="str">
        <f t="shared" si="1188"/>
        <v>-</v>
      </c>
      <c r="J873" s="302" t="str">
        <f t="shared" si="1188"/>
        <v>-</v>
      </c>
      <c r="K873" s="302" t="str">
        <f t="shared" si="1188"/>
        <v>-</v>
      </c>
      <c r="L873" s="302" t="str">
        <f t="shared" si="1188"/>
        <v>-</v>
      </c>
      <c r="M873" s="302">
        <f t="shared" si="1188"/>
        <v>1.0170333392987803</v>
      </c>
      <c r="N873" s="302">
        <f t="shared" si="1188"/>
        <v>1.4533183400470377</v>
      </c>
      <c r="O873" s="302" t="str">
        <f t="shared" si="1188"/>
        <v>-</v>
      </c>
      <c r="P873" s="302" t="str">
        <f t="shared" si="1188"/>
        <v>-</v>
      </c>
      <c r="Q873" s="302" t="str">
        <f t="shared" si="1188"/>
        <v>-</v>
      </c>
      <c r="R873" s="302" t="str">
        <f t="shared" si="1188"/>
        <v>-</v>
      </c>
      <c r="S873" s="302" t="str">
        <f t="shared" si="1188"/>
        <v>-</v>
      </c>
      <c r="T873" s="302">
        <f t="shared" si="1188"/>
        <v>0.50416335202959572</v>
      </c>
      <c r="U873" s="302" t="str">
        <f t="shared" si="1188"/>
        <v>-</v>
      </c>
      <c r="V873" s="302">
        <f t="shared" si="1188"/>
        <v>-0.17589969046214121</v>
      </c>
      <c r="W873" s="302" t="str">
        <f t="shared" si="1188"/>
        <v>-</v>
      </c>
      <c r="X873" s="302" t="str">
        <f t="shared" si="1188"/>
        <v>-</v>
      </c>
      <c r="Y873" s="302" t="str">
        <f t="shared" si="1188"/>
        <v>-</v>
      </c>
      <c r="Z873" s="302" t="str">
        <f t="shared" si="1188"/>
        <v>-</v>
      </c>
      <c r="AA873" s="302" t="str">
        <f t="shared" si="1188"/>
        <v>-</v>
      </c>
      <c r="AB873" s="302" t="str">
        <f t="shared" si="1188"/>
        <v>-</v>
      </c>
      <c r="AC873" s="302" t="str">
        <f t="shared" si="1188"/>
        <v>-</v>
      </c>
      <c r="AD873" s="302">
        <f t="shared" si="1188"/>
        <v>0.80165106622635462</v>
      </c>
      <c r="AE873" s="302" t="str">
        <f t="shared" si="1188"/>
        <v>-</v>
      </c>
      <c r="AF873" s="302" t="str">
        <f t="shared" si="1188"/>
        <v>-</v>
      </c>
      <c r="AG873" s="302" t="str">
        <f t="shared" si="1188"/>
        <v>-</v>
      </c>
      <c r="AH873" s="302" t="str">
        <f t="shared" si="1188"/>
        <v>-</v>
      </c>
      <c r="AI873" s="302" t="str">
        <f t="shared" si="1188"/>
        <v>-</v>
      </c>
      <c r="AJ873" s="302">
        <f t="shared" si="1188"/>
        <v>1.9728997268122761</v>
      </c>
      <c r="AK873" s="302" t="str">
        <f t="shared" si="1188"/>
        <v>-</v>
      </c>
      <c r="AL873" s="302" t="str">
        <f t="shared" si="1188"/>
        <v>-</v>
      </c>
      <c r="AM873" s="302" t="str">
        <f t="shared" si="1188"/>
        <v>-</v>
      </c>
      <c r="AN873" s="302" t="str">
        <f t="shared" si="1188"/>
        <v>-</v>
      </c>
      <c r="AO873" s="302">
        <f t="shared" si="1188"/>
        <v>0.44371696267546362</v>
      </c>
      <c r="AP873" s="302" t="str">
        <f t="shared" si="1188"/>
        <v>-</v>
      </c>
      <c r="AQ873" s="302" t="str">
        <f t="shared" si="1188"/>
        <v>-</v>
      </c>
      <c r="AR873" s="302" t="str">
        <f t="shared" si="1188"/>
        <v>-</v>
      </c>
      <c r="AS873" s="302">
        <f t="shared" si="1188"/>
        <v>1.0400279403867625</v>
      </c>
      <c r="AT873" s="302" t="str">
        <f t="shared" si="1188"/>
        <v>-</v>
      </c>
      <c r="AU873" s="327"/>
    </row>
    <row r="874" spans="1:47" hidden="1">
      <c r="A874" s="325" t="str">
        <f t="shared" ref="A874:B874" si="1189">A220</f>
        <v>Trzin</v>
      </c>
      <c r="B874" s="326">
        <f t="shared" si="1189"/>
        <v>186</v>
      </c>
      <c r="C874" s="302" t="str">
        <f t="shared" ref="C874:AT874" si="1190">IFERROR(IF(C$19&lt;&gt;"Yes","-",IF(C$15&gt;1,LOG10(C220),LOG10(MAX(C$32:C$243)+1-C220))),"-")</f>
        <v>-</v>
      </c>
      <c r="D874" s="302" t="str">
        <f t="shared" si="1190"/>
        <v>-</v>
      </c>
      <c r="E874" s="302" t="str">
        <f t="shared" si="1190"/>
        <v>-</v>
      </c>
      <c r="F874" s="302" t="str">
        <f t="shared" si="1190"/>
        <v>-</v>
      </c>
      <c r="G874" s="302" t="str">
        <f t="shared" si="1190"/>
        <v>-</v>
      </c>
      <c r="H874" s="302">
        <f t="shared" si="1190"/>
        <v>0.6020599913279624</v>
      </c>
      <c r="I874" s="302" t="str">
        <f t="shared" si="1190"/>
        <v>-</v>
      </c>
      <c r="J874" s="302" t="str">
        <f t="shared" si="1190"/>
        <v>-</v>
      </c>
      <c r="K874" s="302" t="str">
        <f t="shared" si="1190"/>
        <v>-</v>
      </c>
      <c r="L874" s="302" t="str">
        <f t="shared" si="1190"/>
        <v>-</v>
      </c>
      <c r="M874" s="302">
        <f t="shared" si="1190"/>
        <v>1.3926969532596658</v>
      </c>
      <c r="N874" s="302">
        <f t="shared" si="1190"/>
        <v>2.5314789170422549</v>
      </c>
      <c r="O874" s="302" t="str">
        <f t="shared" si="1190"/>
        <v>-</v>
      </c>
      <c r="P874" s="302" t="str">
        <f t="shared" si="1190"/>
        <v>-</v>
      </c>
      <c r="Q874" s="302" t="str">
        <f t="shared" si="1190"/>
        <v>-</v>
      </c>
      <c r="R874" s="302" t="str">
        <f t="shared" si="1190"/>
        <v>-</v>
      </c>
      <c r="S874" s="302" t="str">
        <f t="shared" si="1190"/>
        <v>-</v>
      </c>
      <c r="T874" s="302">
        <f t="shared" si="1190"/>
        <v>0.85513624073850902</v>
      </c>
      <c r="U874" s="302" t="str">
        <f t="shared" si="1190"/>
        <v>-</v>
      </c>
      <c r="V874" s="302">
        <f t="shared" si="1190"/>
        <v>0.39530590155862716</v>
      </c>
      <c r="W874" s="302" t="str">
        <f t="shared" si="1190"/>
        <v>-</v>
      </c>
      <c r="X874" s="302" t="str">
        <f t="shared" si="1190"/>
        <v>-</v>
      </c>
      <c r="Y874" s="302" t="str">
        <f t="shared" si="1190"/>
        <v>-</v>
      </c>
      <c r="Z874" s="302" t="str">
        <f t="shared" si="1190"/>
        <v>-</v>
      </c>
      <c r="AA874" s="302" t="str">
        <f t="shared" si="1190"/>
        <v>-</v>
      </c>
      <c r="AB874" s="302" t="str">
        <f t="shared" si="1190"/>
        <v>-</v>
      </c>
      <c r="AC874" s="302" t="str">
        <f t="shared" si="1190"/>
        <v>-</v>
      </c>
      <c r="AD874" s="302">
        <f t="shared" si="1190"/>
        <v>0.80178833924347881</v>
      </c>
      <c r="AE874" s="302" t="str">
        <f t="shared" si="1190"/>
        <v>-</v>
      </c>
      <c r="AF874" s="302" t="str">
        <f t="shared" si="1190"/>
        <v>-</v>
      </c>
      <c r="AG874" s="302" t="str">
        <f t="shared" si="1190"/>
        <v>-</v>
      </c>
      <c r="AH874" s="302" t="str">
        <f t="shared" si="1190"/>
        <v>-</v>
      </c>
      <c r="AI874" s="302" t="str">
        <f t="shared" si="1190"/>
        <v>-</v>
      </c>
      <c r="AJ874" s="302">
        <f t="shared" si="1190"/>
        <v>1.9743011116334694</v>
      </c>
      <c r="AK874" s="302" t="str">
        <f t="shared" si="1190"/>
        <v>-</v>
      </c>
      <c r="AL874" s="302" t="str">
        <f t="shared" si="1190"/>
        <v>-</v>
      </c>
      <c r="AM874" s="302" t="str">
        <f t="shared" si="1190"/>
        <v>-</v>
      </c>
      <c r="AN874" s="302" t="str">
        <f t="shared" si="1190"/>
        <v>-</v>
      </c>
      <c r="AO874" s="302">
        <f t="shared" si="1190"/>
        <v>1.1632368395806769</v>
      </c>
      <c r="AP874" s="302" t="str">
        <f t="shared" si="1190"/>
        <v>-</v>
      </c>
      <c r="AQ874" s="302" t="str">
        <f t="shared" si="1190"/>
        <v>-</v>
      </c>
      <c r="AR874" s="302" t="str">
        <f t="shared" si="1190"/>
        <v>-</v>
      </c>
      <c r="AS874" s="302">
        <f t="shared" si="1190"/>
        <v>0.90334183067832674</v>
      </c>
      <c r="AT874" s="302" t="str">
        <f t="shared" si="1190"/>
        <v>-</v>
      </c>
      <c r="AU874" s="327"/>
    </row>
    <row r="875" spans="1:47" hidden="1">
      <c r="A875" s="325" t="str">
        <f t="shared" ref="A875:B875" si="1191">A221</f>
        <v>Tržič</v>
      </c>
      <c r="B875" s="326">
        <f t="shared" si="1191"/>
        <v>131</v>
      </c>
      <c r="C875" s="302" t="str">
        <f t="shared" ref="C875:AT875" si="1192">IFERROR(IF(C$19&lt;&gt;"Yes","-",IF(C$15&gt;1,LOG10(C221),LOG10(MAX(C$32:C$243)+1-C221))),"-")</f>
        <v>-</v>
      </c>
      <c r="D875" s="302" t="str">
        <f t="shared" si="1192"/>
        <v>-</v>
      </c>
      <c r="E875" s="302" t="str">
        <f t="shared" si="1192"/>
        <v>-</v>
      </c>
      <c r="F875" s="302" t="str">
        <f t="shared" si="1192"/>
        <v>-</v>
      </c>
      <c r="G875" s="302" t="str">
        <f t="shared" si="1192"/>
        <v>-</v>
      </c>
      <c r="H875" s="302">
        <f t="shared" si="1192"/>
        <v>0.3010299956639812</v>
      </c>
      <c r="I875" s="302" t="str">
        <f t="shared" si="1192"/>
        <v>-</v>
      </c>
      <c r="J875" s="302" t="str">
        <f t="shared" si="1192"/>
        <v>-</v>
      </c>
      <c r="K875" s="302" t="str">
        <f t="shared" si="1192"/>
        <v>-</v>
      </c>
      <c r="L875" s="302" t="str">
        <f t="shared" si="1192"/>
        <v>-</v>
      </c>
      <c r="M875" s="302">
        <f t="shared" si="1192"/>
        <v>1.5224442335063197</v>
      </c>
      <c r="N875" s="302">
        <f t="shared" si="1192"/>
        <v>1.7143297597452329</v>
      </c>
      <c r="O875" s="302" t="str">
        <f t="shared" si="1192"/>
        <v>-</v>
      </c>
      <c r="P875" s="302" t="str">
        <f t="shared" si="1192"/>
        <v>-</v>
      </c>
      <c r="Q875" s="302" t="str">
        <f t="shared" si="1192"/>
        <v>-</v>
      </c>
      <c r="R875" s="302" t="str">
        <f t="shared" si="1192"/>
        <v>-</v>
      </c>
      <c r="S875" s="302" t="str">
        <f t="shared" si="1192"/>
        <v>-</v>
      </c>
      <c r="T875" s="302">
        <f t="shared" si="1192"/>
        <v>0.62634016149953675</v>
      </c>
      <c r="U875" s="302" t="str">
        <f t="shared" si="1192"/>
        <v>-</v>
      </c>
      <c r="V875" s="302">
        <f t="shared" si="1192"/>
        <v>-0.27585934866822431</v>
      </c>
      <c r="W875" s="302" t="str">
        <f t="shared" si="1192"/>
        <v>-</v>
      </c>
      <c r="X875" s="302" t="str">
        <f t="shared" si="1192"/>
        <v>-</v>
      </c>
      <c r="Y875" s="302" t="str">
        <f t="shared" si="1192"/>
        <v>-</v>
      </c>
      <c r="Z875" s="302" t="str">
        <f t="shared" si="1192"/>
        <v>-</v>
      </c>
      <c r="AA875" s="302" t="str">
        <f t="shared" si="1192"/>
        <v>-</v>
      </c>
      <c r="AB875" s="302" t="str">
        <f t="shared" si="1192"/>
        <v>-</v>
      </c>
      <c r="AC875" s="302" t="str">
        <f t="shared" si="1192"/>
        <v>-</v>
      </c>
      <c r="AD875" s="302">
        <f t="shared" si="1192"/>
        <v>0.84930117372736058</v>
      </c>
      <c r="AE875" s="302" t="str">
        <f t="shared" si="1192"/>
        <v>-</v>
      </c>
      <c r="AF875" s="302" t="str">
        <f t="shared" si="1192"/>
        <v>-</v>
      </c>
      <c r="AG875" s="302" t="str">
        <f t="shared" si="1192"/>
        <v>-</v>
      </c>
      <c r="AH875" s="302" t="str">
        <f t="shared" si="1192"/>
        <v>-</v>
      </c>
      <c r="AI875" s="302" t="str">
        <f t="shared" si="1192"/>
        <v>-</v>
      </c>
      <c r="AJ875" s="302">
        <f t="shared" si="1192"/>
        <v>2.0588789699507752</v>
      </c>
      <c r="AK875" s="302" t="str">
        <f t="shared" si="1192"/>
        <v>-</v>
      </c>
      <c r="AL875" s="302" t="str">
        <f t="shared" si="1192"/>
        <v>-</v>
      </c>
      <c r="AM875" s="302" t="str">
        <f t="shared" si="1192"/>
        <v>-</v>
      </c>
      <c r="AN875" s="302" t="str">
        <f t="shared" si="1192"/>
        <v>-</v>
      </c>
      <c r="AO875" s="302">
        <f t="shared" si="1192"/>
        <v>0.32721324226603643</v>
      </c>
      <c r="AP875" s="302" t="str">
        <f t="shared" si="1192"/>
        <v>-</v>
      </c>
      <c r="AQ875" s="302" t="str">
        <f t="shared" si="1192"/>
        <v>-</v>
      </c>
      <c r="AR875" s="302" t="str">
        <f t="shared" si="1192"/>
        <v>-</v>
      </c>
      <c r="AS875" s="302">
        <f t="shared" si="1192"/>
        <v>4.9182096193614744E-2</v>
      </c>
      <c r="AT875" s="302" t="str">
        <f t="shared" si="1192"/>
        <v>-</v>
      </c>
      <c r="AU875" s="327"/>
    </row>
    <row r="876" spans="1:47" hidden="1">
      <c r="A876" s="325" t="str">
        <f t="shared" ref="A876:B876" si="1193">A222</f>
        <v>Turnišče</v>
      </c>
      <c r="B876" s="326">
        <f t="shared" si="1193"/>
        <v>132</v>
      </c>
      <c r="C876" s="302" t="str">
        <f t="shared" ref="C876:AT876" si="1194">IFERROR(IF(C$19&lt;&gt;"Yes","-",IF(C$15&gt;1,LOG10(C222),LOG10(MAX(C$32:C$243)+1-C222))),"-")</f>
        <v>-</v>
      </c>
      <c r="D876" s="302" t="str">
        <f t="shared" si="1194"/>
        <v>-</v>
      </c>
      <c r="E876" s="302" t="str">
        <f t="shared" si="1194"/>
        <v>-</v>
      </c>
      <c r="F876" s="302" t="str">
        <f t="shared" si="1194"/>
        <v>-</v>
      </c>
      <c r="G876" s="302" t="str">
        <f t="shared" si="1194"/>
        <v>-</v>
      </c>
      <c r="H876" s="302">
        <f t="shared" si="1194"/>
        <v>0.3010299956639812</v>
      </c>
      <c r="I876" s="302" t="str">
        <f t="shared" si="1194"/>
        <v>-</v>
      </c>
      <c r="J876" s="302" t="str">
        <f t="shared" si="1194"/>
        <v>-</v>
      </c>
      <c r="K876" s="302" t="str">
        <f t="shared" si="1194"/>
        <v>-</v>
      </c>
      <c r="L876" s="302" t="str">
        <f t="shared" si="1194"/>
        <v>-</v>
      </c>
      <c r="M876" s="302">
        <f t="shared" si="1194"/>
        <v>1.4183012913197455</v>
      </c>
      <c r="N876" s="302">
        <f t="shared" si="1194"/>
        <v>1.7930916001765802</v>
      </c>
      <c r="O876" s="302" t="str">
        <f t="shared" si="1194"/>
        <v>-</v>
      </c>
      <c r="P876" s="302" t="str">
        <f t="shared" si="1194"/>
        <v>-</v>
      </c>
      <c r="Q876" s="302" t="str">
        <f t="shared" si="1194"/>
        <v>-</v>
      </c>
      <c r="R876" s="302" t="str">
        <f t="shared" si="1194"/>
        <v>-</v>
      </c>
      <c r="S876" s="302" t="str">
        <f t="shared" si="1194"/>
        <v>-</v>
      </c>
      <c r="T876" s="302">
        <f t="shared" si="1194"/>
        <v>0.56514872926682469</v>
      </c>
      <c r="U876" s="302" t="str">
        <f t="shared" si="1194"/>
        <v>-</v>
      </c>
      <c r="V876" s="302">
        <f t="shared" si="1194"/>
        <v>0.1465972307747192</v>
      </c>
      <c r="W876" s="302" t="str">
        <f t="shared" si="1194"/>
        <v>-</v>
      </c>
      <c r="X876" s="302" t="str">
        <f t="shared" si="1194"/>
        <v>-</v>
      </c>
      <c r="Y876" s="302" t="str">
        <f t="shared" si="1194"/>
        <v>-</v>
      </c>
      <c r="Z876" s="302" t="str">
        <f t="shared" si="1194"/>
        <v>-</v>
      </c>
      <c r="AA876" s="302" t="str">
        <f t="shared" si="1194"/>
        <v>-</v>
      </c>
      <c r="AB876" s="302" t="str">
        <f t="shared" si="1194"/>
        <v>-</v>
      </c>
      <c r="AC876" s="302" t="str">
        <f t="shared" si="1194"/>
        <v>-</v>
      </c>
      <c r="AD876" s="302">
        <f t="shared" si="1194"/>
        <v>1.0751262108944522</v>
      </c>
      <c r="AE876" s="302" t="str">
        <f t="shared" si="1194"/>
        <v>-</v>
      </c>
      <c r="AF876" s="302" t="str">
        <f t="shared" si="1194"/>
        <v>-</v>
      </c>
      <c r="AG876" s="302" t="str">
        <f t="shared" si="1194"/>
        <v>-</v>
      </c>
      <c r="AH876" s="302" t="str">
        <f t="shared" si="1194"/>
        <v>-</v>
      </c>
      <c r="AI876" s="302" t="str">
        <f t="shared" si="1194"/>
        <v>-</v>
      </c>
      <c r="AJ876" s="302">
        <f t="shared" si="1194"/>
        <v>2.0166073937421616</v>
      </c>
      <c r="AK876" s="302" t="str">
        <f t="shared" si="1194"/>
        <v>-</v>
      </c>
      <c r="AL876" s="302" t="str">
        <f t="shared" si="1194"/>
        <v>-</v>
      </c>
      <c r="AM876" s="302" t="str">
        <f t="shared" si="1194"/>
        <v>-</v>
      </c>
      <c r="AN876" s="302" t="str">
        <f t="shared" si="1194"/>
        <v>-</v>
      </c>
      <c r="AO876" s="302">
        <f t="shared" si="1194"/>
        <v>0.31951798866635717</v>
      </c>
      <c r="AP876" s="302" t="str">
        <f t="shared" si="1194"/>
        <v>-</v>
      </c>
      <c r="AQ876" s="302" t="str">
        <f t="shared" si="1194"/>
        <v>-</v>
      </c>
      <c r="AR876" s="302" t="str">
        <f t="shared" si="1194"/>
        <v>-</v>
      </c>
      <c r="AS876" s="302">
        <f t="shared" si="1194"/>
        <v>0.94697620144979255</v>
      </c>
      <c r="AT876" s="302" t="str">
        <f t="shared" si="1194"/>
        <v>-</v>
      </c>
      <c r="AU876" s="327"/>
    </row>
    <row r="877" spans="1:47" hidden="1">
      <c r="A877" s="325" t="str">
        <f t="shared" ref="A877:B877" si="1195">A223</f>
        <v>Velenje</v>
      </c>
      <c r="B877" s="326">
        <f t="shared" si="1195"/>
        <v>133</v>
      </c>
      <c r="C877" s="302" t="str">
        <f t="shared" ref="C877:AT877" si="1196">IFERROR(IF(C$19&lt;&gt;"Yes","-",IF(C$15&gt;1,LOG10(C223),LOG10(MAX(C$32:C$243)+1-C223))),"-")</f>
        <v>-</v>
      </c>
      <c r="D877" s="302" t="str">
        <f t="shared" si="1196"/>
        <v>-</v>
      </c>
      <c r="E877" s="302" t="str">
        <f t="shared" si="1196"/>
        <v>-</v>
      </c>
      <c r="F877" s="302" t="str">
        <f t="shared" si="1196"/>
        <v>-</v>
      </c>
      <c r="G877" s="302" t="str">
        <f t="shared" si="1196"/>
        <v>-</v>
      </c>
      <c r="H877" s="302">
        <f t="shared" si="1196"/>
        <v>0.47712125471966244</v>
      </c>
      <c r="I877" s="302" t="str">
        <f t="shared" si="1196"/>
        <v>-</v>
      </c>
      <c r="J877" s="302" t="str">
        <f t="shared" si="1196"/>
        <v>-</v>
      </c>
      <c r="K877" s="302" t="str">
        <f t="shared" si="1196"/>
        <v>-</v>
      </c>
      <c r="L877" s="302" t="str">
        <f t="shared" si="1196"/>
        <v>-</v>
      </c>
      <c r="M877" s="302">
        <f t="shared" si="1196"/>
        <v>1.7752462597402365</v>
      </c>
      <c r="N877" s="302">
        <f t="shared" si="1196"/>
        <v>2.0530784434834195</v>
      </c>
      <c r="O877" s="302" t="str">
        <f t="shared" si="1196"/>
        <v>-</v>
      </c>
      <c r="P877" s="302" t="str">
        <f t="shared" si="1196"/>
        <v>-</v>
      </c>
      <c r="Q877" s="302" t="str">
        <f t="shared" si="1196"/>
        <v>-</v>
      </c>
      <c r="R877" s="302" t="str">
        <f t="shared" si="1196"/>
        <v>-</v>
      </c>
      <c r="S877" s="302" t="str">
        <f t="shared" si="1196"/>
        <v>-</v>
      </c>
      <c r="T877" s="302">
        <f t="shared" si="1196"/>
        <v>0.44054812689767153</v>
      </c>
      <c r="U877" s="302" t="str">
        <f t="shared" si="1196"/>
        <v>-</v>
      </c>
      <c r="V877" s="302">
        <f t="shared" si="1196"/>
        <v>-0.2171442521176665</v>
      </c>
      <c r="W877" s="302" t="str">
        <f t="shared" si="1196"/>
        <v>-</v>
      </c>
      <c r="X877" s="302" t="str">
        <f t="shared" si="1196"/>
        <v>-</v>
      </c>
      <c r="Y877" s="302" t="str">
        <f t="shared" si="1196"/>
        <v>-</v>
      </c>
      <c r="Z877" s="302" t="str">
        <f t="shared" si="1196"/>
        <v>-</v>
      </c>
      <c r="AA877" s="302" t="str">
        <f t="shared" si="1196"/>
        <v>-</v>
      </c>
      <c r="AB877" s="302" t="str">
        <f t="shared" si="1196"/>
        <v>-</v>
      </c>
      <c r="AC877" s="302" t="str">
        <f t="shared" si="1196"/>
        <v>-</v>
      </c>
      <c r="AD877" s="302">
        <f t="shared" si="1196"/>
        <v>0.99817980163919662</v>
      </c>
      <c r="AE877" s="302" t="str">
        <f t="shared" si="1196"/>
        <v>-</v>
      </c>
      <c r="AF877" s="302" t="str">
        <f t="shared" si="1196"/>
        <v>-</v>
      </c>
      <c r="AG877" s="302" t="str">
        <f t="shared" si="1196"/>
        <v>-</v>
      </c>
      <c r="AH877" s="302" t="str">
        <f t="shared" si="1196"/>
        <v>-</v>
      </c>
      <c r="AI877" s="302" t="str">
        <f t="shared" si="1196"/>
        <v>-</v>
      </c>
      <c r="AJ877" s="302">
        <f t="shared" si="1196"/>
        <v>1.7014763778564292</v>
      </c>
      <c r="AK877" s="302" t="str">
        <f t="shared" si="1196"/>
        <v>-</v>
      </c>
      <c r="AL877" s="302" t="str">
        <f t="shared" si="1196"/>
        <v>-</v>
      </c>
      <c r="AM877" s="302" t="str">
        <f t="shared" si="1196"/>
        <v>-</v>
      </c>
      <c r="AN877" s="302" t="str">
        <f t="shared" si="1196"/>
        <v>-</v>
      </c>
      <c r="AO877" s="302">
        <f t="shared" si="1196"/>
        <v>0.42442125335254272</v>
      </c>
      <c r="AP877" s="302" t="str">
        <f t="shared" si="1196"/>
        <v>-</v>
      </c>
      <c r="AQ877" s="302" t="str">
        <f t="shared" si="1196"/>
        <v>-</v>
      </c>
      <c r="AR877" s="302" t="str">
        <f t="shared" si="1196"/>
        <v>-</v>
      </c>
      <c r="AS877" s="302">
        <f t="shared" si="1196"/>
        <v>0.3900673855721522</v>
      </c>
      <c r="AT877" s="302" t="str">
        <f t="shared" si="1196"/>
        <v>-</v>
      </c>
      <c r="AU877" s="327"/>
    </row>
    <row r="878" spans="1:47" hidden="1">
      <c r="A878" s="325" t="str">
        <f t="shared" ref="A878:B878" si="1197">A224</f>
        <v>Velika Polana</v>
      </c>
      <c r="B878" s="326">
        <f t="shared" si="1197"/>
        <v>187</v>
      </c>
      <c r="C878" s="302" t="str">
        <f t="shared" ref="C878:AT878" si="1198">IFERROR(IF(C$19&lt;&gt;"Yes","-",IF(C$15&gt;1,LOG10(C224),LOG10(MAX(C$32:C$243)+1-C224))),"-")</f>
        <v>-</v>
      </c>
      <c r="D878" s="302" t="str">
        <f t="shared" si="1198"/>
        <v>-</v>
      </c>
      <c r="E878" s="302" t="str">
        <f t="shared" si="1198"/>
        <v>-</v>
      </c>
      <c r="F878" s="302" t="str">
        <f t="shared" si="1198"/>
        <v>-</v>
      </c>
      <c r="G878" s="302" t="str">
        <f t="shared" si="1198"/>
        <v>-</v>
      </c>
      <c r="H878" s="302">
        <f t="shared" si="1198"/>
        <v>0.3010299956639812</v>
      </c>
      <c r="I878" s="302" t="str">
        <f t="shared" si="1198"/>
        <v>-</v>
      </c>
      <c r="J878" s="302" t="str">
        <f t="shared" si="1198"/>
        <v>-</v>
      </c>
      <c r="K878" s="302" t="str">
        <f t="shared" si="1198"/>
        <v>-</v>
      </c>
      <c r="L878" s="302" t="str">
        <f t="shared" si="1198"/>
        <v>-</v>
      </c>
      <c r="M878" s="302">
        <f t="shared" si="1198"/>
        <v>1.1492191126553799</v>
      </c>
      <c r="N878" s="302">
        <f t="shared" si="1198"/>
        <v>1.5092025223311027</v>
      </c>
      <c r="O878" s="302" t="str">
        <f t="shared" si="1198"/>
        <v>-</v>
      </c>
      <c r="P878" s="302" t="str">
        <f t="shared" si="1198"/>
        <v>-</v>
      </c>
      <c r="Q878" s="302" t="str">
        <f t="shared" si="1198"/>
        <v>-</v>
      </c>
      <c r="R878" s="302" t="str">
        <f t="shared" si="1198"/>
        <v>-</v>
      </c>
      <c r="S878" s="302" t="str">
        <f t="shared" si="1198"/>
        <v>-</v>
      </c>
      <c r="T878" s="302">
        <f t="shared" si="1198"/>
        <v>0.56514872926682469</v>
      </c>
      <c r="U878" s="302" t="str">
        <f t="shared" si="1198"/>
        <v>-</v>
      </c>
      <c r="V878" s="302">
        <f t="shared" si="1198"/>
        <v>0.50374920605571272</v>
      </c>
      <c r="W878" s="302" t="str">
        <f t="shared" si="1198"/>
        <v>-</v>
      </c>
      <c r="X878" s="302" t="str">
        <f t="shared" si="1198"/>
        <v>-</v>
      </c>
      <c r="Y878" s="302" t="str">
        <f t="shared" si="1198"/>
        <v>-</v>
      </c>
      <c r="Z878" s="302" t="str">
        <f t="shared" si="1198"/>
        <v>-</v>
      </c>
      <c r="AA878" s="302" t="str">
        <f t="shared" si="1198"/>
        <v>-</v>
      </c>
      <c r="AB878" s="302" t="str">
        <f t="shared" si="1198"/>
        <v>-</v>
      </c>
      <c r="AC878" s="302" t="str">
        <f t="shared" si="1198"/>
        <v>-</v>
      </c>
      <c r="AD878" s="302">
        <f t="shared" si="1198"/>
        <v>1.047222228818949</v>
      </c>
      <c r="AE878" s="302" t="str">
        <f t="shared" si="1198"/>
        <v>-</v>
      </c>
      <c r="AF878" s="302" t="str">
        <f t="shared" si="1198"/>
        <v>-</v>
      </c>
      <c r="AG878" s="302" t="str">
        <f t="shared" si="1198"/>
        <v>-</v>
      </c>
      <c r="AH878" s="302" t="str">
        <f t="shared" si="1198"/>
        <v>-</v>
      </c>
      <c r="AI878" s="302" t="str">
        <f t="shared" si="1198"/>
        <v>-</v>
      </c>
      <c r="AJ878" s="302">
        <f t="shared" si="1198"/>
        <v>1.9157068811446756</v>
      </c>
      <c r="AK878" s="302" t="str">
        <f t="shared" si="1198"/>
        <v>-</v>
      </c>
      <c r="AL878" s="302" t="str">
        <f t="shared" si="1198"/>
        <v>-</v>
      </c>
      <c r="AM878" s="302" t="str">
        <f t="shared" si="1198"/>
        <v>-</v>
      </c>
      <c r="AN878" s="302" t="str">
        <f t="shared" si="1198"/>
        <v>-</v>
      </c>
      <c r="AO878" s="302">
        <f t="shared" si="1198"/>
        <v>0.31951798866635717</v>
      </c>
      <c r="AP878" s="302" t="str">
        <f t="shared" si="1198"/>
        <v>-</v>
      </c>
      <c r="AQ878" s="302" t="str">
        <f t="shared" si="1198"/>
        <v>-</v>
      </c>
      <c r="AR878" s="302" t="str">
        <f t="shared" si="1198"/>
        <v>-</v>
      </c>
      <c r="AS878" s="302">
        <f t="shared" si="1198"/>
        <v>1.4269562258995907</v>
      </c>
      <c r="AT878" s="302" t="str">
        <f t="shared" si="1198"/>
        <v>-</v>
      </c>
      <c r="AU878" s="327"/>
    </row>
    <row r="879" spans="1:47" hidden="1">
      <c r="A879" s="325" t="str">
        <f t="shared" ref="A879:B879" si="1199">A225</f>
        <v>Velike Lašče</v>
      </c>
      <c r="B879" s="326">
        <f t="shared" si="1199"/>
        <v>134</v>
      </c>
      <c r="C879" s="302" t="str">
        <f t="shared" ref="C879:AT879" si="1200">IFERROR(IF(C$19&lt;&gt;"Yes","-",IF(C$15&gt;1,LOG10(C225),LOG10(MAX(C$32:C$243)+1-C225))),"-")</f>
        <v>-</v>
      </c>
      <c r="D879" s="302" t="str">
        <f t="shared" si="1200"/>
        <v>-</v>
      </c>
      <c r="E879" s="302" t="str">
        <f t="shared" si="1200"/>
        <v>-</v>
      </c>
      <c r="F879" s="302" t="str">
        <f t="shared" si="1200"/>
        <v>-</v>
      </c>
      <c r="G879" s="302" t="str">
        <f t="shared" si="1200"/>
        <v>-</v>
      </c>
      <c r="H879" s="302">
        <f t="shared" si="1200"/>
        <v>0.3010299956639812</v>
      </c>
      <c r="I879" s="302" t="str">
        <f t="shared" si="1200"/>
        <v>-</v>
      </c>
      <c r="J879" s="302" t="str">
        <f t="shared" si="1200"/>
        <v>-</v>
      </c>
      <c r="K879" s="302" t="str">
        <f t="shared" si="1200"/>
        <v>-</v>
      </c>
      <c r="L879" s="302" t="str">
        <f t="shared" si="1200"/>
        <v>-</v>
      </c>
      <c r="M879" s="302">
        <f t="shared" si="1200"/>
        <v>1.3324384599156054</v>
      </c>
      <c r="N879" s="302">
        <f t="shared" si="1200"/>
        <v>1.5763413502057928</v>
      </c>
      <c r="O879" s="302" t="str">
        <f t="shared" si="1200"/>
        <v>-</v>
      </c>
      <c r="P879" s="302" t="str">
        <f t="shared" si="1200"/>
        <v>-</v>
      </c>
      <c r="Q879" s="302" t="str">
        <f t="shared" si="1200"/>
        <v>-</v>
      </c>
      <c r="R879" s="302" t="str">
        <f t="shared" si="1200"/>
        <v>-</v>
      </c>
      <c r="S879" s="302" t="str">
        <f t="shared" si="1200"/>
        <v>-</v>
      </c>
      <c r="T879" s="302">
        <f t="shared" si="1200"/>
        <v>0.85266682862716758</v>
      </c>
      <c r="U879" s="302" t="str">
        <f t="shared" si="1200"/>
        <v>-</v>
      </c>
      <c r="V879" s="302">
        <f t="shared" si="1200"/>
        <v>-5.2263928791048971E-2</v>
      </c>
      <c r="W879" s="302" t="str">
        <f t="shared" si="1200"/>
        <v>-</v>
      </c>
      <c r="X879" s="302" t="str">
        <f t="shared" si="1200"/>
        <v>-</v>
      </c>
      <c r="Y879" s="302" t="str">
        <f t="shared" si="1200"/>
        <v>-</v>
      </c>
      <c r="Z879" s="302" t="str">
        <f t="shared" si="1200"/>
        <v>-</v>
      </c>
      <c r="AA879" s="302" t="str">
        <f t="shared" si="1200"/>
        <v>-</v>
      </c>
      <c r="AB879" s="302" t="str">
        <f t="shared" si="1200"/>
        <v>-</v>
      </c>
      <c r="AC879" s="302" t="str">
        <f t="shared" si="1200"/>
        <v>-</v>
      </c>
      <c r="AD879" s="302">
        <f t="shared" si="1200"/>
        <v>0.78159409522351642</v>
      </c>
      <c r="AE879" s="302" t="str">
        <f t="shared" si="1200"/>
        <v>-</v>
      </c>
      <c r="AF879" s="302" t="str">
        <f t="shared" si="1200"/>
        <v>-</v>
      </c>
      <c r="AG879" s="302" t="str">
        <f t="shared" si="1200"/>
        <v>-</v>
      </c>
      <c r="AH879" s="302" t="str">
        <f t="shared" si="1200"/>
        <v>-</v>
      </c>
      <c r="AI879" s="302" t="str">
        <f t="shared" si="1200"/>
        <v>-</v>
      </c>
      <c r="AJ879" s="302">
        <f t="shared" si="1200"/>
        <v>1.8849747742023366</v>
      </c>
      <c r="AK879" s="302" t="str">
        <f t="shared" si="1200"/>
        <v>-</v>
      </c>
      <c r="AL879" s="302" t="str">
        <f t="shared" si="1200"/>
        <v>-</v>
      </c>
      <c r="AM879" s="302" t="str">
        <f t="shared" si="1200"/>
        <v>-</v>
      </c>
      <c r="AN879" s="302" t="str">
        <f t="shared" si="1200"/>
        <v>-</v>
      </c>
      <c r="AO879" s="302">
        <f t="shared" si="1200"/>
        <v>1.1632368395806769</v>
      </c>
      <c r="AP879" s="302" t="str">
        <f t="shared" si="1200"/>
        <v>-</v>
      </c>
      <c r="AQ879" s="302" t="str">
        <f t="shared" si="1200"/>
        <v>-</v>
      </c>
      <c r="AR879" s="302" t="str">
        <f t="shared" si="1200"/>
        <v>-</v>
      </c>
      <c r="AS879" s="302">
        <f t="shared" si="1200"/>
        <v>-5.939511328932294E-2</v>
      </c>
      <c r="AT879" s="302" t="str">
        <f t="shared" si="1200"/>
        <v>-</v>
      </c>
      <c r="AU879" s="327"/>
    </row>
    <row r="880" spans="1:47" hidden="1">
      <c r="A880" s="325" t="str">
        <f t="shared" ref="A880:B880" si="1201">A226</f>
        <v>Veržej</v>
      </c>
      <c r="B880" s="326">
        <f t="shared" si="1201"/>
        <v>188</v>
      </c>
      <c r="C880" s="302" t="str">
        <f t="shared" ref="C880:AT880" si="1202">IFERROR(IF(C$19&lt;&gt;"Yes","-",IF(C$15&gt;1,LOG10(C226),LOG10(MAX(C$32:C$243)+1-C226))),"-")</f>
        <v>-</v>
      </c>
      <c r="D880" s="302" t="str">
        <f t="shared" si="1202"/>
        <v>-</v>
      </c>
      <c r="E880" s="302" t="str">
        <f t="shared" si="1202"/>
        <v>-</v>
      </c>
      <c r="F880" s="302" t="str">
        <f t="shared" si="1202"/>
        <v>-</v>
      </c>
      <c r="G880" s="302" t="str">
        <f t="shared" si="1202"/>
        <v>-</v>
      </c>
      <c r="H880" s="302">
        <f t="shared" si="1202"/>
        <v>0.3010299956639812</v>
      </c>
      <c r="I880" s="302" t="str">
        <f t="shared" si="1202"/>
        <v>-</v>
      </c>
      <c r="J880" s="302" t="str">
        <f t="shared" si="1202"/>
        <v>-</v>
      </c>
      <c r="K880" s="302" t="str">
        <f t="shared" si="1202"/>
        <v>-</v>
      </c>
      <c r="L880" s="302" t="str">
        <f t="shared" si="1202"/>
        <v>-</v>
      </c>
      <c r="M880" s="302">
        <f t="shared" si="1202"/>
        <v>1.307496037913213</v>
      </c>
      <c r="N880" s="302">
        <f t="shared" si="1202"/>
        <v>1.75815462196739</v>
      </c>
      <c r="O880" s="302" t="str">
        <f t="shared" si="1202"/>
        <v>-</v>
      </c>
      <c r="P880" s="302" t="str">
        <f t="shared" si="1202"/>
        <v>-</v>
      </c>
      <c r="Q880" s="302" t="str">
        <f t="shared" si="1202"/>
        <v>-</v>
      </c>
      <c r="R880" s="302" t="str">
        <f t="shared" si="1202"/>
        <v>-</v>
      </c>
      <c r="S880" s="302" t="str">
        <f t="shared" si="1202"/>
        <v>-</v>
      </c>
      <c r="T880" s="302">
        <f t="shared" si="1202"/>
        <v>0.31352287884726487</v>
      </c>
      <c r="U880" s="302" t="str">
        <f t="shared" si="1202"/>
        <v>-</v>
      </c>
      <c r="V880" s="302">
        <f t="shared" si="1202"/>
        <v>-0.56112011635047632</v>
      </c>
      <c r="W880" s="302" t="str">
        <f t="shared" si="1202"/>
        <v>-</v>
      </c>
      <c r="X880" s="302" t="str">
        <f t="shared" si="1202"/>
        <v>-</v>
      </c>
      <c r="Y880" s="302" t="str">
        <f t="shared" si="1202"/>
        <v>-</v>
      </c>
      <c r="Z880" s="302" t="str">
        <f t="shared" si="1202"/>
        <v>-</v>
      </c>
      <c r="AA880" s="302" t="str">
        <f t="shared" si="1202"/>
        <v>-</v>
      </c>
      <c r="AB880" s="302" t="str">
        <f t="shared" si="1202"/>
        <v>-</v>
      </c>
      <c r="AC880" s="302" t="str">
        <f t="shared" si="1202"/>
        <v>-</v>
      </c>
      <c r="AD880" s="302">
        <f t="shared" si="1202"/>
        <v>0.88425459331548284</v>
      </c>
      <c r="AE880" s="302" t="str">
        <f t="shared" si="1202"/>
        <v>-</v>
      </c>
      <c r="AF880" s="302" t="str">
        <f t="shared" si="1202"/>
        <v>-</v>
      </c>
      <c r="AG880" s="302" t="str">
        <f t="shared" si="1202"/>
        <v>-</v>
      </c>
      <c r="AH880" s="302" t="str">
        <f t="shared" si="1202"/>
        <v>-</v>
      </c>
      <c r="AI880" s="302" t="str">
        <f t="shared" si="1202"/>
        <v>-</v>
      </c>
      <c r="AJ880" s="302">
        <f t="shared" si="1202"/>
        <v>2.1285384497296129</v>
      </c>
      <c r="AK880" s="302" t="str">
        <f t="shared" si="1202"/>
        <v>-</v>
      </c>
      <c r="AL880" s="302" t="str">
        <f t="shared" si="1202"/>
        <v>-</v>
      </c>
      <c r="AM880" s="302" t="str">
        <f t="shared" si="1202"/>
        <v>-</v>
      </c>
      <c r="AN880" s="302" t="str">
        <f t="shared" si="1202"/>
        <v>-</v>
      </c>
      <c r="AO880" s="302">
        <f t="shared" si="1202"/>
        <v>0.31951798866635717</v>
      </c>
      <c r="AP880" s="302" t="str">
        <f t="shared" si="1202"/>
        <v>-</v>
      </c>
      <c r="AQ880" s="302" t="str">
        <f t="shared" si="1202"/>
        <v>-</v>
      </c>
      <c r="AR880" s="302" t="str">
        <f t="shared" si="1202"/>
        <v>-</v>
      </c>
      <c r="AS880" s="302">
        <f t="shared" si="1202"/>
        <v>0.26251819661603187</v>
      </c>
      <c r="AT880" s="302" t="str">
        <f t="shared" si="1202"/>
        <v>-</v>
      </c>
      <c r="AU880" s="327"/>
    </row>
    <row r="881" spans="1:47" hidden="1">
      <c r="A881" s="325" t="str">
        <f t="shared" ref="A881:B881" si="1203">A227</f>
        <v>Videm</v>
      </c>
      <c r="B881" s="326">
        <f t="shared" si="1203"/>
        <v>135</v>
      </c>
      <c r="C881" s="302" t="str">
        <f t="shared" ref="C881:AT881" si="1204">IFERROR(IF(C$19&lt;&gt;"Yes","-",IF(C$15&gt;1,LOG10(C227),LOG10(MAX(C$32:C$243)+1-C227))),"-")</f>
        <v>-</v>
      </c>
      <c r="D881" s="302" t="str">
        <f t="shared" si="1204"/>
        <v>-</v>
      </c>
      <c r="E881" s="302" t="str">
        <f t="shared" si="1204"/>
        <v>-</v>
      </c>
      <c r="F881" s="302" t="str">
        <f t="shared" si="1204"/>
        <v>-</v>
      </c>
      <c r="G881" s="302" t="str">
        <f t="shared" si="1204"/>
        <v>-</v>
      </c>
      <c r="H881" s="302">
        <f t="shared" si="1204"/>
        <v>0.3010299956639812</v>
      </c>
      <c r="I881" s="302" t="str">
        <f t="shared" si="1204"/>
        <v>-</v>
      </c>
      <c r="J881" s="302" t="str">
        <f t="shared" si="1204"/>
        <v>-</v>
      </c>
      <c r="K881" s="302" t="str">
        <f t="shared" si="1204"/>
        <v>-</v>
      </c>
      <c r="L881" s="302" t="str">
        <f t="shared" si="1204"/>
        <v>-</v>
      </c>
      <c r="M881" s="302">
        <f t="shared" si="1204"/>
        <v>1.0899051114393981</v>
      </c>
      <c r="N881" s="302">
        <f t="shared" si="1204"/>
        <v>1.3944516808262162</v>
      </c>
      <c r="O881" s="302" t="str">
        <f t="shared" si="1204"/>
        <v>-</v>
      </c>
      <c r="P881" s="302" t="str">
        <f t="shared" si="1204"/>
        <v>-</v>
      </c>
      <c r="Q881" s="302" t="str">
        <f t="shared" si="1204"/>
        <v>-</v>
      </c>
      <c r="R881" s="302" t="str">
        <f t="shared" si="1204"/>
        <v>-</v>
      </c>
      <c r="S881" s="302" t="str">
        <f t="shared" si="1204"/>
        <v>-</v>
      </c>
      <c r="T881" s="302">
        <f t="shared" si="1204"/>
        <v>0.50416335202959572</v>
      </c>
      <c r="U881" s="302" t="str">
        <f t="shared" si="1204"/>
        <v>-</v>
      </c>
      <c r="V881" s="302">
        <f t="shared" si="1204"/>
        <v>0.46045799285558714</v>
      </c>
      <c r="W881" s="302" t="str">
        <f t="shared" si="1204"/>
        <v>-</v>
      </c>
      <c r="X881" s="302" t="str">
        <f t="shared" si="1204"/>
        <v>-</v>
      </c>
      <c r="Y881" s="302" t="str">
        <f t="shared" si="1204"/>
        <v>-</v>
      </c>
      <c r="Z881" s="302" t="str">
        <f t="shared" si="1204"/>
        <v>-</v>
      </c>
      <c r="AA881" s="302" t="str">
        <f t="shared" si="1204"/>
        <v>-</v>
      </c>
      <c r="AB881" s="302" t="str">
        <f t="shared" si="1204"/>
        <v>-</v>
      </c>
      <c r="AC881" s="302" t="str">
        <f t="shared" si="1204"/>
        <v>-</v>
      </c>
      <c r="AD881" s="302">
        <f t="shared" si="1204"/>
        <v>0.90792229833871885</v>
      </c>
      <c r="AE881" s="302" t="str">
        <f t="shared" si="1204"/>
        <v>-</v>
      </c>
      <c r="AF881" s="302" t="str">
        <f t="shared" si="1204"/>
        <v>-</v>
      </c>
      <c r="AG881" s="302" t="str">
        <f t="shared" si="1204"/>
        <v>-</v>
      </c>
      <c r="AH881" s="302" t="str">
        <f t="shared" si="1204"/>
        <v>-</v>
      </c>
      <c r="AI881" s="302" t="str">
        <f t="shared" si="1204"/>
        <v>-</v>
      </c>
      <c r="AJ881" s="302">
        <f t="shared" si="1204"/>
        <v>1.6835671770919518</v>
      </c>
      <c r="AK881" s="302" t="str">
        <f t="shared" si="1204"/>
        <v>-</v>
      </c>
      <c r="AL881" s="302" t="str">
        <f t="shared" si="1204"/>
        <v>-</v>
      </c>
      <c r="AM881" s="302" t="str">
        <f t="shared" si="1204"/>
        <v>-</v>
      </c>
      <c r="AN881" s="302" t="str">
        <f t="shared" si="1204"/>
        <v>-</v>
      </c>
      <c r="AO881" s="302">
        <f t="shared" si="1204"/>
        <v>0.44371696267546362</v>
      </c>
      <c r="AP881" s="302" t="str">
        <f t="shared" si="1204"/>
        <v>-</v>
      </c>
      <c r="AQ881" s="302" t="str">
        <f t="shared" si="1204"/>
        <v>-</v>
      </c>
      <c r="AR881" s="302" t="str">
        <f t="shared" si="1204"/>
        <v>-</v>
      </c>
      <c r="AS881" s="302">
        <f t="shared" si="1204"/>
        <v>0.56394051770755271</v>
      </c>
      <c r="AT881" s="302" t="str">
        <f t="shared" si="1204"/>
        <v>-</v>
      </c>
      <c r="AU881" s="327"/>
    </row>
    <row r="882" spans="1:47" hidden="1">
      <c r="A882" s="325" t="str">
        <f t="shared" ref="A882:B882" si="1205">A228</f>
        <v>Vipava</v>
      </c>
      <c r="B882" s="326">
        <f t="shared" si="1205"/>
        <v>136</v>
      </c>
      <c r="C882" s="302" t="str">
        <f t="shared" ref="C882:AT882" si="1206">IFERROR(IF(C$19&lt;&gt;"Yes","-",IF(C$15&gt;1,LOG10(C228),LOG10(MAX(C$32:C$243)+1-C228))),"-")</f>
        <v>-</v>
      </c>
      <c r="D882" s="302" t="str">
        <f t="shared" si="1206"/>
        <v>-</v>
      </c>
      <c r="E882" s="302" t="str">
        <f t="shared" si="1206"/>
        <v>-</v>
      </c>
      <c r="F882" s="302" t="str">
        <f t="shared" si="1206"/>
        <v>-</v>
      </c>
      <c r="G882" s="302" t="str">
        <f t="shared" si="1206"/>
        <v>-</v>
      </c>
      <c r="H882" s="302">
        <f t="shared" si="1206"/>
        <v>0.47712125471966244</v>
      </c>
      <c r="I882" s="302" t="str">
        <f t="shared" si="1206"/>
        <v>-</v>
      </c>
      <c r="J882" s="302" t="str">
        <f t="shared" si="1206"/>
        <v>-</v>
      </c>
      <c r="K882" s="302" t="str">
        <f t="shared" si="1206"/>
        <v>-</v>
      </c>
      <c r="L882" s="302" t="str">
        <f t="shared" si="1206"/>
        <v>-</v>
      </c>
      <c r="M882" s="302">
        <f t="shared" si="1206"/>
        <v>1.4771212547196624</v>
      </c>
      <c r="N882" s="302">
        <f t="shared" si="1206"/>
        <v>1.8609366207000937</v>
      </c>
      <c r="O882" s="302" t="str">
        <f t="shared" si="1206"/>
        <v>-</v>
      </c>
      <c r="P882" s="302" t="str">
        <f t="shared" si="1206"/>
        <v>-</v>
      </c>
      <c r="Q882" s="302" t="str">
        <f t="shared" si="1206"/>
        <v>-</v>
      </c>
      <c r="R882" s="302" t="str">
        <f t="shared" si="1206"/>
        <v>-</v>
      </c>
      <c r="S882" s="302" t="str">
        <f t="shared" si="1206"/>
        <v>-</v>
      </c>
      <c r="T882" s="302">
        <f t="shared" si="1206"/>
        <v>0.60512642286061491</v>
      </c>
      <c r="U882" s="302" t="str">
        <f t="shared" si="1206"/>
        <v>-</v>
      </c>
      <c r="V882" s="302">
        <f t="shared" si="1206"/>
        <v>0.30626520297840742</v>
      </c>
      <c r="W882" s="302" t="str">
        <f t="shared" si="1206"/>
        <v>-</v>
      </c>
      <c r="X882" s="302" t="str">
        <f t="shared" si="1206"/>
        <v>-</v>
      </c>
      <c r="Y882" s="302" t="str">
        <f t="shared" si="1206"/>
        <v>-</v>
      </c>
      <c r="Z882" s="302" t="str">
        <f t="shared" si="1206"/>
        <v>-</v>
      </c>
      <c r="AA882" s="302" t="str">
        <f t="shared" si="1206"/>
        <v>-</v>
      </c>
      <c r="AB882" s="302" t="str">
        <f t="shared" si="1206"/>
        <v>-</v>
      </c>
      <c r="AC882" s="302" t="str">
        <f t="shared" si="1206"/>
        <v>-</v>
      </c>
      <c r="AD882" s="302">
        <f t="shared" si="1206"/>
        <v>0.75489765043692136</v>
      </c>
      <c r="AE882" s="302" t="str">
        <f t="shared" si="1206"/>
        <v>-</v>
      </c>
      <c r="AF882" s="302" t="str">
        <f t="shared" si="1206"/>
        <v>-</v>
      </c>
      <c r="AG882" s="302" t="str">
        <f t="shared" si="1206"/>
        <v>-</v>
      </c>
      <c r="AH882" s="302" t="str">
        <f t="shared" si="1206"/>
        <v>-</v>
      </c>
      <c r="AI882" s="302" t="str">
        <f t="shared" si="1206"/>
        <v>-</v>
      </c>
      <c r="AJ882" s="302">
        <f t="shared" si="1206"/>
        <v>1.9524847226989961</v>
      </c>
      <c r="AK882" s="302" t="str">
        <f t="shared" si="1206"/>
        <v>-</v>
      </c>
      <c r="AL882" s="302" t="str">
        <f t="shared" si="1206"/>
        <v>-</v>
      </c>
      <c r="AM882" s="302" t="str">
        <f t="shared" si="1206"/>
        <v>-</v>
      </c>
      <c r="AN882" s="302" t="str">
        <f t="shared" si="1206"/>
        <v>-</v>
      </c>
      <c r="AO882" s="302">
        <f t="shared" si="1206"/>
        <v>0.40064315902399183</v>
      </c>
      <c r="AP882" s="302" t="str">
        <f t="shared" si="1206"/>
        <v>-</v>
      </c>
      <c r="AQ882" s="302" t="str">
        <f t="shared" si="1206"/>
        <v>-</v>
      </c>
      <c r="AR882" s="302" t="str">
        <f t="shared" si="1206"/>
        <v>-</v>
      </c>
      <c r="AS882" s="302">
        <f t="shared" si="1206"/>
        <v>0.33444325350006426</v>
      </c>
      <c r="AT882" s="302" t="str">
        <f t="shared" si="1206"/>
        <v>-</v>
      </c>
      <c r="AU882" s="327"/>
    </row>
    <row r="883" spans="1:47" hidden="1">
      <c r="A883" s="325" t="str">
        <f t="shared" ref="A883:B883" si="1207">A229</f>
        <v>Vitanje</v>
      </c>
      <c r="B883" s="326">
        <f t="shared" si="1207"/>
        <v>137</v>
      </c>
      <c r="C883" s="302" t="str">
        <f t="shared" ref="C883:AT883" si="1208">IFERROR(IF(C$19&lt;&gt;"Yes","-",IF(C$15&gt;1,LOG10(C229),LOG10(MAX(C$32:C$243)+1-C229))),"-")</f>
        <v>-</v>
      </c>
      <c r="D883" s="302" t="str">
        <f t="shared" si="1208"/>
        <v>-</v>
      </c>
      <c r="E883" s="302" t="str">
        <f t="shared" si="1208"/>
        <v>-</v>
      </c>
      <c r="F883" s="302" t="str">
        <f t="shared" si="1208"/>
        <v>-</v>
      </c>
      <c r="G883" s="302" t="str">
        <f t="shared" si="1208"/>
        <v>-</v>
      </c>
      <c r="H883" s="302">
        <f t="shared" si="1208"/>
        <v>0.3010299956639812</v>
      </c>
      <c r="I883" s="302" t="str">
        <f t="shared" si="1208"/>
        <v>-</v>
      </c>
      <c r="J883" s="302" t="str">
        <f t="shared" si="1208"/>
        <v>-</v>
      </c>
      <c r="K883" s="302" t="str">
        <f t="shared" si="1208"/>
        <v>-</v>
      </c>
      <c r="L883" s="302" t="str">
        <f t="shared" si="1208"/>
        <v>-</v>
      </c>
      <c r="M883" s="302">
        <f t="shared" si="1208"/>
        <v>1.271841606536499</v>
      </c>
      <c r="N883" s="302">
        <f t="shared" si="1208"/>
        <v>1.61066016308988</v>
      </c>
      <c r="O883" s="302" t="str">
        <f t="shared" si="1208"/>
        <v>-</v>
      </c>
      <c r="P883" s="302" t="str">
        <f t="shared" si="1208"/>
        <v>-</v>
      </c>
      <c r="Q883" s="302" t="str">
        <f t="shared" si="1208"/>
        <v>-</v>
      </c>
      <c r="R883" s="302" t="str">
        <f t="shared" si="1208"/>
        <v>-</v>
      </c>
      <c r="S883" s="302" t="str">
        <f t="shared" si="1208"/>
        <v>-</v>
      </c>
      <c r="T883" s="302">
        <f t="shared" si="1208"/>
        <v>0.33349861636932909</v>
      </c>
      <c r="U883" s="302" t="str">
        <f t="shared" si="1208"/>
        <v>-</v>
      </c>
      <c r="V883" s="302">
        <f t="shared" si="1208"/>
        <v>-0.40278025133268319</v>
      </c>
      <c r="W883" s="302" t="str">
        <f t="shared" si="1208"/>
        <v>-</v>
      </c>
      <c r="X883" s="302" t="str">
        <f t="shared" si="1208"/>
        <v>-</v>
      </c>
      <c r="Y883" s="302" t="str">
        <f t="shared" si="1208"/>
        <v>-</v>
      </c>
      <c r="Z883" s="302" t="str">
        <f t="shared" si="1208"/>
        <v>-</v>
      </c>
      <c r="AA883" s="302" t="str">
        <f t="shared" si="1208"/>
        <v>-</v>
      </c>
      <c r="AB883" s="302" t="str">
        <f t="shared" si="1208"/>
        <v>-</v>
      </c>
      <c r="AC883" s="302" t="str">
        <f t="shared" si="1208"/>
        <v>-</v>
      </c>
      <c r="AD883" s="302">
        <f t="shared" si="1208"/>
        <v>0.82715546063545065</v>
      </c>
      <c r="AE883" s="302" t="str">
        <f t="shared" si="1208"/>
        <v>-</v>
      </c>
      <c r="AF883" s="302" t="str">
        <f t="shared" si="1208"/>
        <v>-</v>
      </c>
      <c r="AG883" s="302" t="str">
        <f t="shared" si="1208"/>
        <v>-</v>
      </c>
      <c r="AH883" s="302" t="str">
        <f t="shared" si="1208"/>
        <v>-</v>
      </c>
      <c r="AI883" s="302" t="str">
        <f t="shared" si="1208"/>
        <v>-</v>
      </c>
      <c r="AJ883" s="302">
        <f t="shared" si="1208"/>
        <v>1.9034401891808361</v>
      </c>
      <c r="AK883" s="302" t="str">
        <f t="shared" si="1208"/>
        <v>-</v>
      </c>
      <c r="AL883" s="302" t="str">
        <f t="shared" si="1208"/>
        <v>-</v>
      </c>
      <c r="AM883" s="302" t="str">
        <f t="shared" si="1208"/>
        <v>-</v>
      </c>
      <c r="AN883" s="302" t="str">
        <f t="shared" si="1208"/>
        <v>-</v>
      </c>
      <c r="AO883" s="302">
        <f t="shared" si="1208"/>
        <v>0.42442125335254272</v>
      </c>
      <c r="AP883" s="302" t="str">
        <f t="shared" si="1208"/>
        <v>-</v>
      </c>
      <c r="AQ883" s="302" t="str">
        <f t="shared" si="1208"/>
        <v>-</v>
      </c>
      <c r="AR883" s="302" t="str">
        <f t="shared" si="1208"/>
        <v>-</v>
      </c>
      <c r="AS883" s="302">
        <f t="shared" si="1208"/>
        <v>9.5591518658950575E-2</v>
      </c>
      <c r="AT883" s="302" t="str">
        <f t="shared" si="1208"/>
        <v>-</v>
      </c>
      <c r="AU883" s="327"/>
    </row>
    <row r="884" spans="1:47" hidden="1">
      <c r="A884" s="325" t="str">
        <f t="shared" ref="A884:B884" si="1209">A230</f>
        <v>Vodice</v>
      </c>
      <c r="B884" s="326">
        <f t="shared" si="1209"/>
        <v>138</v>
      </c>
      <c r="C884" s="302" t="str">
        <f t="shared" ref="C884:AT884" si="1210">IFERROR(IF(C$19&lt;&gt;"Yes","-",IF(C$15&gt;1,LOG10(C230),LOG10(MAX(C$32:C$243)+1-C230))),"-")</f>
        <v>-</v>
      </c>
      <c r="D884" s="302" t="str">
        <f t="shared" si="1210"/>
        <v>-</v>
      </c>
      <c r="E884" s="302" t="str">
        <f t="shared" si="1210"/>
        <v>-</v>
      </c>
      <c r="F884" s="302" t="str">
        <f t="shared" si="1210"/>
        <v>-</v>
      </c>
      <c r="G884" s="302" t="str">
        <f t="shared" si="1210"/>
        <v>-</v>
      </c>
      <c r="H884" s="302">
        <f t="shared" si="1210"/>
        <v>0.3010299956639812</v>
      </c>
      <c r="I884" s="302" t="str">
        <f t="shared" si="1210"/>
        <v>-</v>
      </c>
      <c r="J884" s="302" t="str">
        <f t="shared" si="1210"/>
        <v>-</v>
      </c>
      <c r="K884" s="302" t="str">
        <f t="shared" si="1210"/>
        <v>-</v>
      </c>
      <c r="L884" s="302" t="str">
        <f t="shared" si="1210"/>
        <v>-</v>
      </c>
      <c r="M884" s="302">
        <f t="shared" si="1210"/>
        <v>1.2764618041732441</v>
      </c>
      <c r="N884" s="302">
        <f t="shared" si="1210"/>
        <v>1.6812412373755872</v>
      </c>
      <c r="O884" s="302" t="str">
        <f t="shared" si="1210"/>
        <v>-</v>
      </c>
      <c r="P884" s="302" t="str">
        <f t="shared" si="1210"/>
        <v>-</v>
      </c>
      <c r="Q884" s="302" t="str">
        <f t="shared" si="1210"/>
        <v>-</v>
      </c>
      <c r="R884" s="302" t="str">
        <f t="shared" si="1210"/>
        <v>-</v>
      </c>
      <c r="S884" s="302" t="str">
        <f t="shared" si="1210"/>
        <v>-</v>
      </c>
      <c r="T884" s="302">
        <f t="shared" si="1210"/>
        <v>0.85266682862716758</v>
      </c>
      <c r="U884" s="302" t="str">
        <f t="shared" si="1210"/>
        <v>-</v>
      </c>
      <c r="V884" s="302">
        <f t="shared" si="1210"/>
        <v>-0.3916524151709373</v>
      </c>
      <c r="W884" s="302" t="str">
        <f t="shared" si="1210"/>
        <v>-</v>
      </c>
      <c r="X884" s="302" t="str">
        <f t="shared" si="1210"/>
        <v>-</v>
      </c>
      <c r="Y884" s="302" t="str">
        <f t="shared" si="1210"/>
        <v>-</v>
      </c>
      <c r="Z884" s="302" t="str">
        <f t="shared" si="1210"/>
        <v>-</v>
      </c>
      <c r="AA884" s="302" t="str">
        <f t="shared" si="1210"/>
        <v>-</v>
      </c>
      <c r="AB884" s="302" t="str">
        <f t="shared" si="1210"/>
        <v>-</v>
      </c>
      <c r="AC884" s="302" t="str">
        <f t="shared" si="1210"/>
        <v>-</v>
      </c>
      <c r="AD884" s="302">
        <f t="shared" si="1210"/>
        <v>0.75296851308081814</v>
      </c>
      <c r="AE884" s="302" t="str">
        <f t="shared" si="1210"/>
        <v>-</v>
      </c>
      <c r="AF884" s="302" t="str">
        <f t="shared" si="1210"/>
        <v>-</v>
      </c>
      <c r="AG884" s="302" t="str">
        <f t="shared" si="1210"/>
        <v>-</v>
      </c>
      <c r="AH884" s="302" t="str">
        <f t="shared" si="1210"/>
        <v>-</v>
      </c>
      <c r="AI884" s="302" t="str">
        <f t="shared" si="1210"/>
        <v>-</v>
      </c>
      <c r="AJ884" s="302">
        <f t="shared" si="1210"/>
        <v>2.238959345613333</v>
      </c>
      <c r="AK884" s="302" t="str">
        <f t="shared" si="1210"/>
        <v>-</v>
      </c>
      <c r="AL884" s="302" t="str">
        <f t="shared" si="1210"/>
        <v>-</v>
      </c>
      <c r="AM884" s="302" t="str">
        <f t="shared" si="1210"/>
        <v>-</v>
      </c>
      <c r="AN884" s="302" t="str">
        <f t="shared" si="1210"/>
        <v>-</v>
      </c>
      <c r="AO884" s="302">
        <f t="shared" si="1210"/>
        <v>1.1632368395806769</v>
      </c>
      <c r="AP884" s="302" t="str">
        <f t="shared" si="1210"/>
        <v>-</v>
      </c>
      <c r="AQ884" s="302" t="str">
        <f t="shared" si="1210"/>
        <v>-</v>
      </c>
      <c r="AR884" s="302" t="str">
        <f t="shared" si="1210"/>
        <v>-</v>
      </c>
      <c r="AS884" s="302">
        <f t="shared" si="1210"/>
        <v>0.6172904246707831</v>
      </c>
      <c r="AT884" s="302" t="str">
        <f t="shared" si="1210"/>
        <v>-</v>
      </c>
      <c r="AU884" s="327"/>
    </row>
    <row r="885" spans="1:47" hidden="1">
      <c r="A885" s="325" t="str">
        <f t="shared" ref="A885:B885" si="1211">A231</f>
        <v>Vojnik</v>
      </c>
      <c r="B885" s="326">
        <f t="shared" si="1211"/>
        <v>139</v>
      </c>
      <c r="C885" s="302" t="str">
        <f t="shared" ref="C885:AT885" si="1212">IFERROR(IF(C$19&lt;&gt;"Yes","-",IF(C$15&gt;1,LOG10(C231),LOG10(MAX(C$32:C$243)+1-C231))),"-")</f>
        <v>-</v>
      </c>
      <c r="D885" s="302" t="str">
        <f t="shared" si="1212"/>
        <v>-</v>
      </c>
      <c r="E885" s="302" t="str">
        <f t="shared" si="1212"/>
        <v>-</v>
      </c>
      <c r="F885" s="302" t="str">
        <f t="shared" si="1212"/>
        <v>-</v>
      </c>
      <c r="G885" s="302" t="str">
        <f t="shared" si="1212"/>
        <v>-</v>
      </c>
      <c r="H885" s="302">
        <f t="shared" si="1212"/>
        <v>0.3010299956639812</v>
      </c>
      <c r="I885" s="302" t="str">
        <f t="shared" si="1212"/>
        <v>-</v>
      </c>
      <c r="J885" s="302" t="str">
        <f t="shared" si="1212"/>
        <v>-</v>
      </c>
      <c r="K885" s="302" t="str">
        <f t="shared" si="1212"/>
        <v>-</v>
      </c>
      <c r="L885" s="302" t="str">
        <f t="shared" si="1212"/>
        <v>-</v>
      </c>
      <c r="M885" s="302">
        <f t="shared" si="1212"/>
        <v>1.3031960574204888</v>
      </c>
      <c r="N885" s="302">
        <f t="shared" si="1212"/>
        <v>1.7387805584843692</v>
      </c>
      <c r="O885" s="302" t="str">
        <f t="shared" si="1212"/>
        <v>-</v>
      </c>
      <c r="P885" s="302" t="str">
        <f t="shared" si="1212"/>
        <v>-</v>
      </c>
      <c r="Q885" s="302" t="str">
        <f t="shared" si="1212"/>
        <v>-</v>
      </c>
      <c r="R885" s="302" t="str">
        <f t="shared" si="1212"/>
        <v>-</v>
      </c>
      <c r="S885" s="302" t="str">
        <f t="shared" si="1212"/>
        <v>-</v>
      </c>
      <c r="T885" s="302">
        <f t="shared" si="1212"/>
        <v>0.4941989913280197</v>
      </c>
      <c r="U885" s="302" t="str">
        <f t="shared" si="1212"/>
        <v>-</v>
      </c>
      <c r="V885" s="302">
        <f t="shared" si="1212"/>
        <v>-8.4535959126526783E-2</v>
      </c>
      <c r="W885" s="302" t="str">
        <f t="shared" si="1212"/>
        <v>-</v>
      </c>
      <c r="X885" s="302" t="str">
        <f t="shared" si="1212"/>
        <v>-</v>
      </c>
      <c r="Y885" s="302" t="str">
        <f t="shared" si="1212"/>
        <v>-</v>
      </c>
      <c r="Z885" s="302" t="str">
        <f t="shared" si="1212"/>
        <v>-</v>
      </c>
      <c r="AA885" s="302" t="str">
        <f t="shared" si="1212"/>
        <v>-</v>
      </c>
      <c r="AB885" s="302" t="str">
        <f t="shared" si="1212"/>
        <v>-</v>
      </c>
      <c r="AC885" s="302" t="str">
        <f t="shared" si="1212"/>
        <v>-</v>
      </c>
      <c r="AD885" s="302">
        <f t="shared" si="1212"/>
        <v>0.87917425087680257</v>
      </c>
      <c r="AE885" s="302" t="str">
        <f t="shared" si="1212"/>
        <v>-</v>
      </c>
      <c r="AF885" s="302" t="str">
        <f t="shared" si="1212"/>
        <v>-</v>
      </c>
      <c r="AG885" s="302" t="str">
        <f t="shared" si="1212"/>
        <v>-</v>
      </c>
      <c r="AH885" s="302" t="str">
        <f t="shared" si="1212"/>
        <v>-</v>
      </c>
      <c r="AI885" s="302" t="str">
        <f t="shared" si="1212"/>
        <v>-</v>
      </c>
      <c r="AJ885" s="302">
        <f t="shared" si="1212"/>
        <v>1.9683858402123948</v>
      </c>
      <c r="AK885" s="302" t="str">
        <f t="shared" si="1212"/>
        <v>-</v>
      </c>
      <c r="AL885" s="302" t="str">
        <f t="shared" si="1212"/>
        <v>-</v>
      </c>
      <c r="AM885" s="302" t="str">
        <f t="shared" si="1212"/>
        <v>-</v>
      </c>
      <c r="AN885" s="302" t="str">
        <f t="shared" si="1212"/>
        <v>-</v>
      </c>
      <c r="AO885" s="302">
        <f t="shared" si="1212"/>
        <v>0.42442125335254272</v>
      </c>
      <c r="AP885" s="302" t="str">
        <f t="shared" si="1212"/>
        <v>-</v>
      </c>
      <c r="AQ885" s="302" t="str">
        <f t="shared" si="1212"/>
        <v>-</v>
      </c>
      <c r="AR885" s="302" t="str">
        <f t="shared" si="1212"/>
        <v>-</v>
      </c>
      <c r="AS885" s="302">
        <f t="shared" si="1212"/>
        <v>0.21328321477403378</v>
      </c>
      <c r="AT885" s="302" t="str">
        <f t="shared" si="1212"/>
        <v>-</v>
      </c>
      <c r="AU885" s="327"/>
    </row>
    <row r="886" spans="1:47" hidden="1">
      <c r="A886" s="325" t="str">
        <f t="shared" ref="A886:B886" si="1213">A232</f>
        <v>Vransko</v>
      </c>
      <c r="B886" s="326">
        <f t="shared" si="1213"/>
        <v>189</v>
      </c>
      <c r="C886" s="302" t="str">
        <f t="shared" ref="C886:AT886" si="1214">IFERROR(IF(C$19&lt;&gt;"Yes","-",IF(C$15&gt;1,LOG10(C232),LOG10(MAX(C$32:C$243)+1-C232))),"-")</f>
        <v>-</v>
      </c>
      <c r="D886" s="302" t="str">
        <f t="shared" si="1214"/>
        <v>-</v>
      </c>
      <c r="E886" s="302" t="str">
        <f t="shared" si="1214"/>
        <v>-</v>
      </c>
      <c r="F886" s="302" t="str">
        <f t="shared" si="1214"/>
        <v>-</v>
      </c>
      <c r="G886" s="302" t="str">
        <f t="shared" si="1214"/>
        <v>-</v>
      </c>
      <c r="H886" s="302">
        <f t="shared" si="1214"/>
        <v>0.3010299956639812</v>
      </c>
      <c r="I886" s="302" t="str">
        <f t="shared" si="1214"/>
        <v>-</v>
      </c>
      <c r="J886" s="302" t="str">
        <f t="shared" si="1214"/>
        <v>-</v>
      </c>
      <c r="K886" s="302" t="str">
        <f t="shared" si="1214"/>
        <v>-</v>
      </c>
      <c r="L886" s="302" t="str">
        <f t="shared" si="1214"/>
        <v>-</v>
      </c>
      <c r="M886" s="302">
        <f t="shared" si="1214"/>
        <v>1.3053513694466237</v>
      </c>
      <c r="N886" s="302">
        <f t="shared" si="1214"/>
        <v>1.7611758131557314</v>
      </c>
      <c r="O886" s="302" t="str">
        <f t="shared" si="1214"/>
        <v>-</v>
      </c>
      <c r="P886" s="302" t="str">
        <f t="shared" si="1214"/>
        <v>-</v>
      </c>
      <c r="Q886" s="302" t="str">
        <f t="shared" si="1214"/>
        <v>-</v>
      </c>
      <c r="R886" s="302" t="str">
        <f t="shared" si="1214"/>
        <v>-</v>
      </c>
      <c r="S886" s="302" t="str">
        <f t="shared" si="1214"/>
        <v>-</v>
      </c>
      <c r="T886" s="302">
        <f t="shared" si="1214"/>
        <v>0.4232027795237025</v>
      </c>
      <c r="U886" s="302" t="str">
        <f t="shared" si="1214"/>
        <v>-</v>
      </c>
      <c r="V886" s="302">
        <f t="shared" si="1214"/>
        <v>-0.27838920978152482</v>
      </c>
      <c r="W886" s="302" t="str">
        <f t="shared" si="1214"/>
        <v>-</v>
      </c>
      <c r="X886" s="302" t="str">
        <f t="shared" si="1214"/>
        <v>-</v>
      </c>
      <c r="Y886" s="302" t="str">
        <f t="shared" si="1214"/>
        <v>-</v>
      </c>
      <c r="Z886" s="302" t="str">
        <f t="shared" si="1214"/>
        <v>-</v>
      </c>
      <c r="AA886" s="302" t="str">
        <f t="shared" si="1214"/>
        <v>-</v>
      </c>
      <c r="AB886" s="302" t="str">
        <f t="shared" si="1214"/>
        <v>-</v>
      </c>
      <c r="AC886" s="302" t="str">
        <f t="shared" si="1214"/>
        <v>-</v>
      </c>
      <c r="AD886" s="302">
        <f t="shared" si="1214"/>
        <v>0.8963991865313532</v>
      </c>
      <c r="AE886" s="302" t="str">
        <f t="shared" si="1214"/>
        <v>-</v>
      </c>
      <c r="AF886" s="302" t="str">
        <f t="shared" si="1214"/>
        <v>-</v>
      </c>
      <c r="AG886" s="302" t="str">
        <f t="shared" si="1214"/>
        <v>-</v>
      </c>
      <c r="AH886" s="302" t="str">
        <f t="shared" si="1214"/>
        <v>-</v>
      </c>
      <c r="AI886" s="302" t="str">
        <f t="shared" si="1214"/>
        <v>-</v>
      </c>
      <c r="AJ886" s="302">
        <f t="shared" si="1214"/>
        <v>1.9209704289656486</v>
      </c>
      <c r="AK886" s="302" t="str">
        <f t="shared" si="1214"/>
        <v>-</v>
      </c>
      <c r="AL886" s="302" t="str">
        <f t="shared" si="1214"/>
        <v>-</v>
      </c>
      <c r="AM886" s="302" t="str">
        <f t="shared" si="1214"/>
        <v>-</v>
      </c>
      <c r="AN886" s="302" t="str">
        <f t="shared" si="1214"/>
        <v>-</v>
      </c>
      <c r="AO886" s="302">
        <f t="shared" si="1214"/>
        <v>0.42442125335254272</v>
      </c>
      <c r="AP886" s="302" t="str">
        <f t="shared" si="1214"/>
        <v>-</v>
      </c>
      <c r="AQ886" s="302" t="str">
        <f t="shared" si="1214"/>
        <v>-</v>
      </c>
      <c r="AR886" s="302" t="str">
        <f t="shared" si="1214"/>
        <v>-</v>
      </c>
      <c r="AS886" s="302">
        <f t="shared" si="1214"/>
        <v>0.51598503609006596</v>
      </c>
      <c r="AT886" s="302" t="str">
        <f t="shared" si="1214"/>
        <v>-</v>
      </c>
      <c r="AU886" s="327"/>
    </row>
    <row r="887" spans="1:47" hidden="1">
      <c r="A887" s="325" t="str">
        <f t="shared" ref="A887:B887" si="1215">A233</f>
        <v>Vrhnika</v>
      </c>
      <c r="B887" s="326">
        <f t="shared" si="1215"/>
        <v>140</v>
      </c>
      <c r="C887" s="302" t="str">
        <f t="shared" ref="C887:AT887" si="1216">IFERROR(IF(C$19&lt;&gt;"Yes","-",IF(C$15&gt;1,LOG10(C233),LOG10(MAX(C$32:C$243)+1-C233))),"-")</f>
        <v>-</v>
      </c>
      <c r="D887" s="302" t="str">
        <f t="shared" si="1216"/>
        <v>-</v>
      </c>
      <c r="E887" s="302" t="str">
        <f t="shared" si="1216"/>
        <v>-</v>
      </c>
      <c r="F887" s="302" t="str">
        <f t="shared" si="1216"/>
        <v>-</v>
      </c>
      <c r="G887" s="302" t="str">
        <f t="shared" si="1216"/>
        <v>-</v>
      </c>
      <c r="H887" s="302">
        <f t="shared" si="1216"/>
        <v>0.3010299956639812</v>
      </c>
      <c r="I887" s="302" t="str">
        <f t="shared" si="1216"/>
        <v>-</v>
      </c>
      <c r="J887" s="302" t="str">
        <f t="shared" si="1216"/>
        <v>-</v>
      </c>
      <c r="K887" s="302" t="str">
        <f t="shared" si="1216"/>
        <v>-</v>
      </c>
      <c r="L887" s="302" t="str">
        <f t="shared" si="1216"/>
        <v>-</v>
      </c>
      <c r="M887" s="302">
        <f t="shared" si="1216"/>
        <v>1.4608978427565478</v>
      </c>
      <c r="N887" s="302">
        <f t="shared" si="1216"/>
        <v>1.7737864449811935</v>
      </c>
      <c r="O887" s="302" t="str">
        <f t="shared" si="1216"/>
        <v>-</v>
      </c>
      <c r="P887" s="302" t="str">
        <f t="shared" si="1216"/>
        <v>-</v>
      </c>
      <c r="Q887" s="302" t="str">
        <f t="shared" si="1216"/>
        <v>-</v>
      </c>
      <c r="R887" s="302" t="str">
        <f t="shared" si="1216"/>
        <v>-</v>
      </c>
      <c r="S887" s="302" t="str">
        <f t="shared" si="1216"/>
        <v>-</v>
      </c>
      <c r="T887" s="302">
        <f t="shared" si="1216"/>
        <v>0.72040967273726986</v>
      </c>
      <c r="U887" s="302" t="str">
        <f t="shared" si="1216"/>
        <v>-</v>
      </c>
      <c r="V887" s="302">
        <f t="shared" si="1216"/>
        <v>7.1457604706997135E-2</v>
      </c>
      <c r="W887" s="302" t="str">
        <f t="shared" si="1216"/>
        <v>-</v>
      </c>
      <c r="X887" s="302" t="str">
        <f t="shared" si="1216"/>
        <v>-</v>
      </c>
      <c r="Y887" s="302" t="str">
        <f t="shared" si="1216"/>
        <v>-</v>
      </c>
      <c r="Z887" s="302" t="str">
        <f t="shared" si="1216"/>
        <v>-</v>
      </c>
      <c r="AA887" s="302" t="str">
        <f t="shared" si="1216"/>
        <v>-</v>
      </c>
      <c r="AB887" s="302" t="str">
        <f t="shared" si="1216"/>
        <v>-</v>
      </c>
      <c r="AC887" s="302" t="str">
        <f t="shared" si="1216"/>
        <v>-</v>
      </c>
      <c r="AD887" s="302">
        <f t="shared" si="1216"/>
        <v>0.8469568305766374</v>
      </c>
      <c r="AE887" s="302" t="str">
        <f t="shared" si="1216"/>
        <v>-</v>
      </c>
      <c r="AF887" s="302" t="str">
        <f t="shared" si="1216"/>
        <v>-</v>
      </c>
      <c r="AG887" s="302" t="str">
        <f t="shared" si="1216"/>
        <v>-</v>
      </c>
      <c r="AH887" s="302" t="str">
        <f t="shared" si="1216"/>
        <v>-</v>
      </c>
      <c r="AI887" s="302" t="str">
        <f t="shared" si="1216"/>
        <v>-</v>
      </c>
      <c r="AJ887" s="302">
        <f t="shared" si="1216"/>
        <v>2.0297689599268383</v>
      </c>
      <c r="AK887" s="302" t="str">
        <f t="shared" si="1216"/>
        <v>-</v>
      </c>
      <c r="AL887" s="302" t="str">
        <f t="shared" si="1216"/>
        <v>-</v>
      </c>
      <c r="AM887" s="302" t="str">
        <f t="shared" si="1216"/>
        <v>-</v>
      </c>
      <c r="AN887" s="302" t="str">
        <f t="shared" si="1216"/>
        <v>-</v>
      </c>
      <c r="AO887" s="302">
        <f t="shared" si="1216"/>
        <v>1.1632368395806769</v>
      </c>
      <c r="AP887" s="302" t="str">
        <f t="shared" si="1216"/>
        <v>-</v>
      </c>
      <c r="AQ887" s="302" t="str">
        <f t="shared" si="1216"/>
        <v>-</v>
      </c>
      <c r="AR887" s="302" t="str">
        <f t="shared" si="1216"/>
        <v>-</v>
      </c>
      <c r="AS887" s="302">
        <f t="shared" si="1216"/>
        <v>0.51553112926167199</v>
      </c>
      <c r="AT887" s="302" t="str">
        <f t="shared" si="1216"/>
        <v>-</v>
      </c>
      <c r="AU887" s="327"/>
    </row>
    <row r="888" spans="1:47" hidden="1">
      <c r="A888" s="325" t="str">
        <f t="shared" ref="A888:B888" si="1217">A234</f>
        <v>Vuzenica</v>
      </c>
      <c r="B888" s="326">
        <f t="shared" si="1217"/>
        <v>141</v>
      </c>
      <c r="C888" s="302" t="str">
        <f t="shared" ref="C888:AT888" si="1218">IFERROR(IF(C$19&lt;&gt;"Yes","-",IF(C$15&gt;1,LOG10(C234),LOG10(MAX(C$32:C$243)+1-C234))),"-")</f>
        <v>-</v>
      </c>
      <c r="D888" s="302" t="str">
        <f t="shared" si="1218"/>
        <v>-</v>
      </c>
      <c r="E888" s="302" t="str">
        <f t="shared" si="1218"/>
        <v>-</v>
      </c>
      <c r="F888" s="302" t="str">
        <f t="shared" si="1218"/>
        <v>-</v>
      </c>
      <c r="G888" s="302" t="str">
        <f t="shared" si="1218"/>
        <v>-</v>
      </c>
      <c r="H888" s="302">
        <f t="shared" si="1218"/>
        <v>0.3010299956639812</v>
      </c>
      <c r="I888" s="302" t="str">
        <f t="shared" si="1218"/>
        <v>-</v>
      </c>
      <c r="J888" s="302" t="str">
        <f t="shared" si="1218"/>
        <v>-</v>
      </c>
      <c r="K888" s="302" t="str">
        <f t="shared" si="1218"/>
        <v>-</v>
      </c>
      <c r="L888" s="302" t="str">
        <f t="shared" si="1218"/>
        <v>-</v>
      </c>
      <c r="M888" s="302">
        <f t="shared" si="1218"/>
        <v>1.3404441148401183</v>
      </c>
      <c r="N888" s="302">
        <f t="shared" si="1218"/>
        <v>1.5809249756756194</v>
      </c>
      <c r="O888" s="302" t="str">
        <f t="shared" si="1218"/>
        <v>-</v>
      </c>
      <c r="P888" s="302" t="str">
        <f t="shared" si="1218"/>
        <v>-</v>
      </c>
      <c r="Q888" s="302" t="str">
        <f t="shared" si="1218"/>
        <v>-</v>
      </c>
      <c r="R888" s="302" t="str">
        <f t="shared" si="1218"/>
        <v>-</v>
      </c>
      <c r="S888" s="302" t="str">
        <f t="shared" si="1218"/>
        <v>-</v>
      </c>
      <c r="T888" s="302">
        <f t="shared" si="1218"/>
        <v>0.57855351682687628</v>
      </c>
      <c r="U888" s="302" t="str">
        <f t="shared" si="1218"/>
        <v>-</v>
      </c>
      <c r="V888" s="302">
        <f t="shared" si="1218"/>
        <v>-8.3074905151343137E-2</v>
      </c>
      <c r="W888" s="302" t="str">
        <f t="shared" si="1218"/>
        <v>-</v>
      </c>
      <c r="X888" s="302" t="str">
        <f t="shared" si="1218"/>
        <v>-</v>
      </c>
      <c r="Y888" s="302" t="str">
        <f t="shared" si="1218"/>
        <v>-</v>
      </c>
      <c r="Z888" s="302" t="str">
        <f t="shared" si="1218"/>
        <v>-</v>
      </c>
      <c r="AA888" s="302" t="str">
        <f t="shared" si="1218"/>
        <v>-</v>
      </c>
      <c r="AB888" s="302" t="str">
        <f t="shared" si="1218"/>
        <v>-</v>
      </c>
      <c r="AC888" s="302" t="str">
        <f t="shared" si="1218"/>
        <v>-</v>
      </c>
      <c r="AD888" s="302">
        <f t="shared" si="1218"/>
        <v>0.953842422371045</v>
      </c>
      <c r="AE888" s="302" t="str">
        <f t="shared" si="1218"/>
        <v>-</v>
      </c>
      <c r="AF888" s="302" t="str">
        <f t="shared" si="1218"/>
        <v>-</v>
      </c>
      <c r="AG888" s="302" t="str">
        <f t="shared" si="1218"/>
        <v>-</v>
      </c>
      <c r="AH888" s="302" t="str">
        <f t="shared" si="1218"/>
        <v>-</v>
      </c>
      <c r="AI888" s="302" t="str">
        <f t="shared" si="1218"/>
        <v>-</v>
      </c>
      <c r="AJ888" s="302">
        <f t="shared" si="1218"/>
        <v>2.0503322287479522</v>
      </c>
      <c r="AK888" s="302" t="str">
        <f t="shared" si="1218"/>
        <v>-</v>
      </c>
      <c r="AL888" s="302" t="str">
        <f t="shared" si="1218"/>
        <v>-</v>
      </c>
      <c r="AM888" s="302" t="str">
        <f t="shared" si="1218"/>
        <v>-</v>
      </c>
      <c r="AN888" s="302" t="str">
        <f t="shared" si="1218"/>
        <v>-</v>
      </c>
      <c r="AO888" s="302">
        <f t="shared" si="1218"/>
        <v>0.37637931486742965</v>
      </c>
      <c r="AP888" s="302" t="str">
        <f t="shared" si="1218"/>
        <v>-</v>
      </c>
      <c r="AQ888" s="302" t="str">
        <f t="shared" si="1218"/>
        <v>-</v>
      </c>
      <c r="AR888" s="302" t="str">
        <f t="shared" si="1218"/>
        <v>-</v>
      </c>
      <c r="AS888" s="302">
        <f t="shared" si="1218"/>
        <v>4.0438281461958478E-2</v>
      </c>
      <c r="AT888" s="302" t="str">
        <f t="shared" si="1218"/>
        <v>-</v>
      </c>
      <c r="AU888" s="327"/>
    </row>
    <row r="889" spans="1:47" hidden="1">
      <c r="A889" s="325" t="str">
        <f t="shared" ref="A889:B889" si="1219">A235</f>
        <v>Zagorje ob Savi</v>
      </c>
      <c r="B889" s="326">
        <f t="shared" si="1219"/>
        <v>142</v>
      </c>
      <c r="C889" s="302" t="str">
        <f t="shared" ref="C889:AT889" si="1220">IFERROR(IF(C$19&lt;&gt;"Yes","-",IF(C$15&gt;1,LOG10(C235),LOG10(MAX(C$32:C$243)+1-C235))),"-")</f>
        <v>-</v>
      </c>
      <c r="D889" s="302" t="str">
        <f t="shared" si="1220"/>
        <v>-</v>
      </c>
      <c r="E889" s="302" t="str">
        <f t="shared" si="1220"/>
        <v>-</v>
      </c>
      <c r="F889" s="302" t="str">
        <f t="shared" si="1220"/>
        <v>-</v>
      </c>
      <c r="G889" s="302" t="str">
        <f t="shared" si="1220"/>
        <v>-</v>
      </c>
      <c r="H889" s="302">
        <f t="shared" si="1220"/>
        <v>0.47712125471966244</v>
      </c>
      <c r="I889" s="302" t="str">
        <f t="shared" si="1220"/>
        <v>-</v>
      </c>
      <c r="J889" s="302" t="str">
        <f t="shared" si="1220"/>
        <v>-</v>
      </c>
      <c r="K889" s="302" t="str">
        <f t="shared" si="1220"/>
        <v>-</v>
      </c>
      <c r="L889" s="302" t="str">
        <f t="shared" si="1220"/>
        <v>-</v>
      </c>
      <c r="M889" s="302">
        <f t="shared" si="1220"/>
        <v>1.5932860670204574</v>
      </c>
      <c r="N889" s="302">
        <f t="shared" si="1220"/>
        <v>1.7867514221455612</v>
      </c>
      <c r="O889" s="302" t="str">
        <f t="shared" si="1220"/>
        <v>-</v>
      </c>
      <c r="P889" s="302" t="str">
        <f t="shared" si="1220"/>
        <v>-</v>
      </c>
      <c r="Q889" s="302" t="str">
        <f t="shared" si="1220"/>
        <v>-</v>
      </c>
      <c r="R889" s="302" t="str">
        <f t="shared" si="1220"/>
        <v>-</v>
      </c>
      <c r="S889" s="302" t="str">
        <f t="shared" si="1220"/>
        <v>-</v>
      </c>
      <c r="T889" s="302">
        <f t="shared" si="1220"/>
        <v>0.44294656367434848</v>
      </c>
      <c r="U889" s="302" t="str">
        <f t="shared" si="1220"/>
        <v>-</v>
      </c>
      <c r="V889" s="302">
        <f t="shared" si="1220"/>
        <v>-0.13563416912873905</v>
      </c>
      <c r="W889" s="302" t="str">
        <f t="shared" si="1220"/>
        <v>-</v>
      </c>
      <c r="X889" s="302" t="str">
        <f t="shared" si="1220"/>
        <v>-</v>
      </c>
      <c r="Y889" s="302" t="str">
        <f t="shared" si="1220"/>
        <v>-</v>
      </c>
      <c r="Z889" s="302" t="str">
        <f t="shared" si="1220"/>
        <v>-</v>
      </c>
      <c r="AA889" s="302" t="str">
        <f t="shared" si="1220"/>
        <v>-</v>
      </c>
      <c r="AB889" s="302" t="str">
        <f t="shared" si="1220"/>
        <v>-</v>
      </c>
      <c r="AC889" s="302" t="str">
        <f t="shared" si="1220"/>
        <v>-</v>
      </c>
      <c r="AD889" s="302">
        <f t="shared" si="1220"/>
        <v>0.88826591551268363</v>
      </c>
      <c r="AE889" s="302" t="str">
        <f t="shared" si="1220"/>
        <v>-</v>
      </c>
      <c r="AF889" s="302" t="str">
        <f t="shared" si="1220"/>
        <v>-</v>
      </c>
      <c r="AG889" s="302" t="str">
        <f t="shared" si="1220"/>
        <v>-</v>
      </c>
      <c r="AH889" s="302" t="str">
        <f t="shared" si="1220"/>
        <v>-</v>
      </c>
      <c r="AI889" s="302" t="str">
        <f t="shared" si="1220"/>
        <v>-</v>
      </c>
      <c r="AJ889" s="302">
        <f t="shared" si="1220"/>
        <v>2.1122619459127425</v>
      </c>
      <c r="AK889" s="302" t="str">
        <f t="shared" si="1220"/>
        <v>-</v>
      </c>
      <c r="AL889" s="302" t="str">
        <f t="shared" si="1220"/>
        <v>-</v>
      </c>
      <c r="AM889" s="302" t="str">
        <f t="shared" si="1220"/>
        <v>-</v>
      </c>
      <c r="AN889" s="302" t="str">
        <f t="shared" si="1220"/>
        <v>-</v>
      </c>
      <c r="AO889" s="302">
        <f t="shared" si="1220"/>
        <v>0.38377202330876287</v>
      </c>
      <c r="AP889" s="302" t="str">
        <f t="shared" si="1220"/>
        <v>-</v>
      </c>
      <c r="AQ889" s="302" t="str">
        <f t="shared" si="1220"/>
        <v>-</v>
      </c>
      <c r="AR889" s="302" t="str">
        <f t="shared" si="1220"/>
        <v>-</v>
      </c>
      <c r="AS889" s="302">
        <f t="shared" si="1220"/>
        <v>0.21245099328972555</v>
      </c>
      <c r="AT889" s="302" t="str">
        <f t="shared" si="1220"/>
        <v>-</v>
      </c>
      <c r="AU889" s="327"/>
    </row>
    <row r="890" spans="1:47" hidden="1">
      <c r="A890" s="325" t="str">
        <f t="shared" ref="A890:B890" si="1221">A236</f>
        <v>Zavrč</v>
      </c>
      <c r="B890" s="326">
        <f t="shared" si="1221"/>
        <v>143</v>
      </c>
      <c r="C890" s="302" t="str">
        <f t="shared" ref="C890:AT890" si="1222">IFERROR(IF(C$19&lt;&gt;"Yes","-",IF(C$15&gt;1,LOG10(C236),LOG10(MAX(C$32:C$243)+1-C236))),"-")</f>
        <v>-</v>
      </c>
      <c r="D890" s="302" t="str">
        <f t="shared" si="1222"/>
        <v>-</v>
      </c>
      <c r="E890" s="302" t="str">
        <f t="shared" si="1222"/>
        <v>-</v>
      </c>
      <c r="F890" s="302" t="str">
        <f t="shared" si="1222"/>
        <v>-</v>
      </c>
      <c r="G890" s="302" t="str">
        <f t="shared" si="1222"/>
        <v>-</v>
      </c>
      <c r="H890" s="302">
        <f t="shared" si="1222"/>
        <v>0.3010299956639812</v>
      </c>
      <c r="I890" s="302" t="str">
        <f t="shared" si="1222"/>
        <v>-</v>
      </c>
      <c r="J890" s="302" t="str">
        <f t="shared" si="1222"/>
        <v>-</v>
      </c>
      <c r="K890" s="302" t="str">
        <f t="shared" si="1222"/>
        <v>-</v>
      </c>
      <c r="L890" s="302" t="str">
        <f t="shared" si="1222"/>
        <v>-</v>
      </c>
      <c r="M890" s="302">
        <f t="shared" si="1222"/>
        <v>1.0374264979406236</v>
      </c>
      <c r="N890" s="302">
        <f t="shared" si="1222"/>
        <v>1.4913616938342726</v>
      </c>
      <c r="O890" s="302" t="str">
        <f t="shared" si="1222"/>
        <v>-</v>
      </c>
      <c r="P890" s="302" t="str">
        <f t="shared" si="1222"/>
        <v>-</v>
      </c>
      <c r="Q890" s="302" t="str">
        <f t="shared" si="1222"/>
        <v>-</v>
      </c>
      <c r="R890" s="302" t="str">
        <f t="shared" si="1222"/>
        <v>-</v>
      </c>
      <c r="S890" s="302" t="str">
        <f t="shared" si="1222"/>
        <v>-</v>
      </c>
      <c r="T890" s="302">
        <f t="shared" si="1222"/>
        <v>0.50416335202959572</v>
      </c>
      <c r="U890" s="302" t="str">
        <f t="shared" si="1222"/>
        <v>-</v>
      </c>
      <c r="V890" s="302">
        <f t="shared" si="1222"/>
        <v>0.72128237233563874</v>
      </c>
      <c r="W890" s="302" t="str">
        <f t="shared" si="1222"/>
        <v>-</v>
      </c>
      <c r="X890" s="302" t="str">
        <f t="shared" si="1222"/>
        <v>-</v>
      </c>
      <c r="Y890" s="302" t="str">
        <f t="shared" si="1222"/>
        <v>-</v>
      </c>
      <c r="Z890" s="302" t="str">
        <f t="shared" si="1222"/>
        <v>-</v>
      </c>
      <c r="AA890" s="302" t="str">
        <f t="shared" si="1222"/>
        <v>-</v>
      </c>
      <c r="AB890" s="302" t="str">
        <f t="shared" si="1222"/>
        <v>-</v>
      </c>
      <c r="AC890" s="302" t="str">
        <f t="shared" si="1222"/>
        <v>-</v>
      </c>
      <c r="AD890" s="302">
        <f t="shared" si="1222"/>
        <v>0.9664355507838025</v>
      </c>
      <c r="AE890" s="302" t="str">
        <f t="shared" si="1222"/>
        <v>-</v>
      </c>
      <c r="AF890" s="302" t="str">
        <f t="shared" si="1222"/>
        <v>-</v>
      </c>
      <c r="AG890" s="302" t="str">
        <f t="shared" si="1222"/>
        <v>-</v>
      </c>
      <c r="AH890" s="302" t="str">
        <f t="shared" si="1222"/>
        <v>-</v>
      </c>
      <c r="AI890" s="302" t="str">
        <f t="shared" si="1222"/>
        <v>-</v>
      </c>
      <c r="AJ890" s="302">
        <f t="shared" si="1222"/>
        <v>1.597855963217651</v>
      </c>
      <c r="AK890" s="302" t="str">
        <f t="shared" si="1222"/>
        <v>-</v>
      </c>
      <c r="AL890" s="302" t="str">
        <f t="shared" si="1222"/>
        <v>-</v>
      </c>
      <c r="AM890" s="302" t="str">
        <f t="shared" si="1222"/>
        <v>-</v>
      </c>
      <c r="AN890" s="302" t="str">
        <f t="shared" si="1222"/>
        <v>-</v>
      </c>
      <c r="AO890" s="302">
        <f t="shared" si="1222"/>
        <v>0.44371696267546362</v>
      </c>
      <c r="AP890" s="302" t="str">
        <f t="shared" si="1222"/>
        <v>-</v>
      </c>
      <c r="AQ890" s="302" t="str">
        <f t="shared" si="1222"/>
        <v>-</v>
      </c>
      <c r="AR890" s="302" t="str">
        <f t="shared" si="1222"/>
        <v>-</v>
      </c>
      <c r="AS890" s="302">
        <f t="shared" si="1222"/>
        <v>0.94232941277379623</v>
      </c>
      <c r="AT890" s="302" t="str">
        <f t="shared" si="1222"/>
        <v>-</v>
      </c>
      <c r="AU890" s="327"/>
    </row>
    <row r="891" spans="1:47" hidden="1">
      <c r="A891" s="325" t="str">
        <f t="shared" ref="A891:B891" si="1223">A237</f>
        <v>Zreče</v>
      </c>
      <c r="B891" s="326">
        <f t="shared" si="1223"/>
        <v>144</v>
      </c>
      <c r="C891" s="302" t="str">
        <f t="shared" ref="C891:AT891" si="1224">IFERROR(IF(C$19&lt;&gt;"Yes","-",IF(C$15&gt;1,LOG10(C237),LOG10(MAX(C$32:C$243)+1-C237))),"-")</f>
        <v>-</v>
      </c>
      <c r="D891" s="302" t="str">
        <f t="shared" si="1224"/>
        <v>-</v>
      </c>
      <c r="E891" s="302" t="str">
        <f t="shared" si="1224"/>
        <v>-</v>
      </c>
      <c r="F891" s="302" t="str">
        <f t="shared" si="1224"/>
        <v>-</v>
      </c>
      <c r="G891" s="302" t="str">
        <f t="shared" si="1224"/>
        <v>-</v>
      </c>
      <c r="H891" s="302">
        <f t="shared" si="1224"/>
        <v>0.47712125471966244</v>
      </c>
      <c r="I891" s="302" t="str">
        <f t="shared" si="1224"/>
        <v>-</v>
      </c>
      <c r="J891" s="302" t="str">
        <f t="shared" si="1224"/>
        <v>-</v>
      </c>
      <c r="K891" s="302" t="str">
        <f t="shared" si="1224"/>
        <v>-</v>
      </c>
      <c r="L891" s="302" t="str">
        <f t="shared" si="1224"/>
        <v>-</v>
      </c>
      <c r="M891" s="302">
        <f t="shared" si="1224"/>
        <v>1.6821450763738317</v>
      </c>
      <c r="N891" s="302">
        <f t="shared" si="1224"/>
        <v>2.1586639808139894</v>
      </c>
      <c r="O891" s="302" t="str">
        <f t="shared" si="1224"/>
        <v>-</v>
      </c>
      <c r="P891" s="302" t="str">
        <f t="shared" si="1224"/>
        <v>-</v>
      </c>
      <c r="Q891" s="302" t="str">
        <f t="shared" si="1224"/>
        <v>-</v>
      </c>
      <c r="R891" s="302" t="str">
        <f t="shared" si="1224"/>
        <v>-</v>
      </c>
      <c r="S891" s="302" t="str">
        <f t="shared" si="1224"/>
        <v>-</v>
      </c>
      <c r="T891" s="302">
        <f t="shared" si="1224"/>
        <v>0.33349861636932909</v>
      </c>
      <c r="U891" s="302" t="str">
        <f t="shared" si="1224"/>
        <v>-</v>
      </c>
      <c r="V891" s="302">
        <f t="shared" si="1224"/>
        <v>-0.36325336802087427</v>
      </c>
      <c r="W891" s="302" t="str">
        <f t="shared" si="1224"/>
        <v>-</v>
      </c>
      <c r="X891" s="302" t="str">
        <f t="shared" si="1224"/>
        <v>-</v>
      </c>
      <c r="Y891" s="302" t="str">
        <f t="shared" si="1224"/>
        <v>-</v>
      </c>
      <c r="Z891" s="302" t="str">
        <f t="shared" si="1224"/>
        <v>-</v>
      </c>
      <c r="AA891" s="302" t="str">
        <f t="shared" si="1224"/>
        <v>-</v>
      </c>
      <c r="AB891" s="302" t="str">
        <f t="shared" si="1224"/>
        <v>-</v>
      </c>
      <c r="AC891" s="302" t="str">
        <f t="shared" si="1224"/>
        <v>-</v>
      </c>
      <c r="AD891" s="302">
        <f t="shared" si="1224"/>
        <v>0.96505706116853041</v>
      </c>
      <c r="AE891" s="302" t="str">
        <f t="shared" si="1224"/>
        <v>-</v>
      </c>
      <c r="AF891" s="302" t="str">
        <f t="shared" si="1224"/>
        <v>-</v>
      </c>
      <c r="AG891" s="302" t="str">
        <f t="shared" si="1224"/>
        <v>-</v>
      </c>
      <c r="AH891" s="302" t="str">
        <f t="shared" si="1224"/>
        <v>-</v>
      </c>
      <c r="AI891" s="302" t="str">
        <f t="shared" si="1224"/>
        <v>-</v>
      </c>
      <c r="AJ891" s="302">
        <f t="shared" si="1224"/>
        <v>1.8946945931031012</v>
      </c>
      <c r="AK891" s="302" t="str">
        <f t="shared" si="1224"/>
        <v>-</v>
      </c>
      <c r="AL891" s="302" t="str">
        <f t="shared" si="1224"/>
        <v>-</v>
      </c>
      <c r="AM891" s="302" t="str">
        <f t="shared" si="1224"/>
        <v>-</v>
      </c>
      <c r="AN891" s="302" t="str">
        <f t="shared" si="1224"/>
        <v>-</v>
      </c>
      <c r="AO891" s="302">
        <f t="shared" si="1224"/>
        <v>0.42442125335254272</v>
      </c>
      <c r="AP891" s="302" t="str">
        <f t="shared" si="1224"/>
        <v>-</v>
      </c>
      <c r="AQ891" s="302" t="str">
        <f t="shared" si="1224"/>
        <v>-</v>
      </c>
      <c r="AR891" s="302" t="str">
        <f t="shared" si="1224"/>
        <v>-</v>
      </c>
      <c r="AS891" s="302">
        <f t="shared" si="1224"/>
        <v>0.24185185019302757</v>
      </c>
      <c r="AT891" s="302" t="str">
        <f t="shared" si="1224"/>
        <v>-</v>
      </c>
      <c r="AU891" s="327"/>
    </row>
    <row r="892" spans="1:47" hidden="1">
      <c r="A892" s="325" t="str">
        <f t="shared" ref="A892:B892" si="1225">A238</f>
        <v>Žalec</v>
      </c>
      <c r="B892" s="326">
        <f t="shared" si="1225"/>
        <v>190</v>
      </c>
      <c r="C892" s="302" t="str">
        <f t="shared" ref="C892:AT892" si="1226">IFERROR(IF(C$19&lt;&gt;"Yes","-",IF(C$15&gt;1,LOG10(C238),LOG10(MAX(C$32:C$243)+1-C238))),"-")</f>
        <v>-</v>
      </c>
      <c r="D892" s="302" t="str">
        <f t="shared" si="1226"/>
        <v>-</v>
      </c>
      <c r="E892" s="302" t="str">
        <f t="shared" si="1226"/>
        <v>-</v>
      </c>
      <c r="F892" s="302" t="str">
        <f t="shared" si="1226"/>
        <v>-</v>
      </c>
      <c r="G892" s="302" t="str">
        <f t="shared" si="1226"/>
        <v>-</v>
      </c>
      <c r="H892" s="302">
        <f t="shared" si="1226"/>
        <v>0.3010299956639812</v>
      </c>
      <c r="I892" s="302" t="str">
        <f t="shared" si="1226"/>
        <v>-</v>
      </c>
      <c r="J892" s="302" t="str">
        <f t="shared" si="1226"/>
        <v>-</v>
      </c>
      <c r="K892" s="302" t="str">
        <f t="shared" si="1226"/>
        <v>-</v>
      </c>
      <c r="L892" s="302" t="str">
        <f t="shared" si="1226"/>
        <v>-</v>
      </c>
      <c r="M892" s="302">
        <f t="shared" si="1226"/>
        <v>1.6063813651106049</v>
      </c>
      <c r="N892" s="302">
        <f t="shared" si="1226"/>
        <v>2.0090257420869104</v>
      </c>
      <c r="O892" s="302" t="str">
        <f t="shared" si="1226"/>
        <v>-</v>
      </c>
      <c r="P892" s="302" t="str">
        <f t="shared" si="1226"/>
        <v>-</v>
      </c>
      <c r="Q892" s="302" t="str">
        <f t="shared" si="1226"/>
        <v>-</v>
      </c>
      <c r="R892" s="302" t="str">
        <f t="shared" si="1226"/>
        <v>-</v>
      </c>
      <c r="S892" s="302" t="str">
        <f t="shared" si="1226"/>
        <v>-</v>
      </c>
      <c r="T892" s="302">
        <f t="shared" si="1226"/>
        <v>0.4232027795237025</v>
      </c>
      <c r="U892" s="302" t="str">
        <f t="shared" si="1226"/>
        <v>-</v>
      </c>
      <c r="V892" s="302">
        <f t="shared" si="1226"/>
        <v>-3.8715198168916616E-2</v>
      </c>
      <c r="W892" s="302" t="str">
        <f t="shared" si="1226"/>
        <v>-</v>
      </c>
      <c r="X892" s="302" t="str">
        <f t="shared" si="1226"/>
        <v>-</v>
      </c>
      <c r="Y892" s="302" t="str">
        <f t="shared" si="1226"/>
        <v>-</v>
      </c>
      <c r="Z892" s="302" t="str">
        <f t="shared" si="1226"/>
        <v>-</v>
      </c>
      <c r="AA892" s="302" t="str">
        <f t="shared" si="1226"/>
        <v>-</v>
      </c>
      <c r="AB892" s="302" t="str">
        <f t="shared" si="1226"/>
        <v>-</v>
      </c>
      <c r="AC892" s="302" t="str">
        <f t="shared" si="1226"/>
        <v>-</v>
      </c>
      <c r="AD892" s="302">
        <f t="shared" si="1226"/>
        <v>1.0079987031524449</v>
      </c>
      <c r="AE892" s="302" t="str">
        <f t="shared" si="1226"/>
        <v>-</v>
      </c>
      <c r="AF892" s="302" t="str">
        <f t="shared" si="1226"/>
        <v>-</v>
      </c>
      <c r="AG892" s="302" t="str">
        <f t="shared" si="1226"/>
        <v>-</v>
      </c>
      <c r="AH892" s="302" t="str">
        <f t="shared" si="1226"/>
        <v>-</v>
      </c>
      <c r="AI892" s="302" t="str">
        <f t="shared" si="1226"/>
        <v>-</v>
      </c>
      <c r="AJ892" s="302">
        <f t="shared" si="1226"/>
        <v>2.0467074307647737</v>
      </c>
      <c r="AK892" s="302" t="str">
        <f t="shared" si="1226"/>
        <v>-</v>
      </c>
      <c r="AL892" s="302" t="str">
        <f t="shared" si="1226"/>
        <v>-</v>
      </c>
      <c r="AM892" s="302" t="str">
        <f t="shared" si="1226"/>
        <v>-</v>
      </c>
      <c r="AN892" s="302" t="str">
        <f t="shared" si="1226"/>
        <v>-</v>
      </c>
      <c r="AO892" s="302">
        <f t="shared" si="1226"/>
        <v>0.42442125335254272</v>
      </c>
      <c r="AP892" s="302" t="str">
        <f t="shared" si="1226"/>
        <v>-</v>
      </c>
      <c r="AQ892" s="302" t="str">
        <f t="shared" si="1226"/>
        <v>-</v>
      </c>
      <c r="AR892" s="302" t="str">
        <f t="shared" si="1226"/>
        <v>-</v>
      </c>
      <c r="AS892" s="302">
        <f t="shared" si="1226"/>
        <v>0.5894916042392051</v>
      </c>
      <c r="AT892" s="302" t="str">
        <f t="shared" si="1226"/>
        <v>-</v>
      </c>
      <c r="AU892" s="327"/>
    </row>
    <row r="893" spans="1:47" hidden="1">
      <c r="A893" s="325" t="str">
        <f t="shared" ref="A893:B893" si="1227">A239</f>
        <v>Železniki</v>
      </c>
      <c r="B893" s="326">
        <f t="shared" si="1227"/>
        <v>146</v>
      </c>
      <c r="C893" s="302" t="str">
        <f t="shared" ref="C893:AT893" si="1228">IFERROR(IF(C$19&lt;&gt;"Yes","-",IF(C$15&gt;1,LOG10(C239),LOG10(MAX(C$32:C$243)+1-C239))),"-")</f>
        <v>-</v>
      </c>
      <c r="D893" s="302" t="str">
        <f t="shared" si="1228"/>
        <v>-</v>
      </c>
      <c r="E893" s="302" t="str">
        <f t="shared" si="1228"/>
        <v>-</v>
      </c>
      <c r="F893" s="302" t="str">
        <f t="shared" si="1228"/>
        <v>-</v>
      </c>
      <c r="G893" s="302" t="str">
        <f t="shared" si="1228"/>
        <v>-</v>
      </c>
      <c r="H893" s="302">
        <f t="shared" si="1228"/>
        <v>0.3010299956639812</v>
      </c>
      <c r="I893" s="302" t="str">
        <f t="shared" si="1228"/>
        <v>-</v>
      </c>
      <c r="J893" s="302" t="str">
        <f t="shared" si="1228"/>
        <v>-</v>
      </c>
      <c r="K893" s="302" t="str">
        <f t="shared" si="1228"/>
        <v>-</v>
      </c>
      <c r="L893" s="302" t="str">
        <f t="shared" si="1228"/>
        <v>-</v>
      </c>
      <c r="M893" s="302">
        <f t="shared" si="1228"/>
        <v>1.725094521081469</v>
      </c>
      <c r="N893" s="302">
        <f t="shared" si="1228"/>
        <v>1.9666109866819343</v>
      </c>
      <c r="O893" s="302" t="str">
        <f t="shared" si="1228"/>
        <v>-</v>
      </c>
      <c r="P893" s="302" t="str">
        <f t="shared" si="1228"/>
        <v>-</v>
      </c>
      <c r="Q893" s="302" t="str">
        <f t="shared" si="1228"/>
        <v>-</v>
      </c>
      <c r="R893" s="302" t="str">
        <f t="shared" si="1228"/>
        <v>-</v>
      </c>
      <c r="S893" s="302" t="str">
        <f t="shared" si="1228"/>
        <v>-</v>
      </c>
      <c r="T893" s="302">
        <f t="shared" si="1228"/>
        <v>0.74323344870606678</v>
      </c>
      <c r="U893" s="302" t="str">
        <f t="shared" si="1228"/>
        <v>-</v>
      </c>
      <c r="V893" s="302">
        <f t="shared" si="1228"/>
        <v>-0.24645476128657473</v>
      </c>
      <c r="W893" s="302" t="str">
        <f t="shared" si="1228"/>
        <v>-</v>
      </c>
      <c r="X893" s="302" t="str">
        <f t="shared" si="1228"/>
        <v>-</v>
      </c>
      <c r="Y893" s="302" t="str">
        <f t="shared" si="1228"/>
        <v>-</v>
      </c>
      <c r="Z893" s="302" t="str">
        <f t="shared" si="1228"/>
        <v>-</v>
      </c>
      <c r="AA893" s="302" t="str">
        <f t="shared" si="1228"/>
        <v>-</v>
      </c>
      <c r="AB893" s="302" t="str">
        <f t="shared" si="1228"/>
        <v>-</v>
      </c>
      <c r="AC893" s="302" t="str">
        <f t="shared" si="1228"/>
        <v>-</v>
      </c>
      <c r="AD893" s="302">
        <f t="shared" si="1228"/>
        <v>0.53146513013468411</v>
      </c>
      <c r="AE893" s="302" t="str">
        <f t="shared" si="1228"/>
        <v>-</v>
      </c>
      <c r="AF893" s="302" t="str">
        <f t="shared" si="1228"/>
        <v>-</v>
      </c>
      <c r="AG893" s="302" t="str">
        <f t="shared" si="1228"/>
        <v>-</v>
      </c>
      <c r="AH893" s="302" t="str">
        <f t="shared" si="1228"/>
        <v>-</v>
      </c>
      <c r="AI893" s="302" t="str">
        <f t="shared" si="1228"/>
        <v>-</v>
      </c>
      <c r="AJ893" s="302">
        <f t="shared" si="1228"/>
        <v>2.1221781369964114</v>
      </c>
      <c r="AK893" s="302" t="str">
        <f t="shared" si="1228"/>
        <v>-</v>
      </c>
      <c r="AL893" s="302" t="str">
        <f t="shared" si="1228"/>
        <v>-</v>
      </c>
      <c r="AM893" s="302" t="str">
        <f t="shared" si="1228"/>
        <v>-</v>
      </c>
      <c r="AN893" s="302" t="str">
        <f t="shared" si="1228"/>
        <v>-</v>
      </c>
      <c r="AO893" s="302">
        <f t="shared" si="1228"/>
        <v>0.32721324226603643</v>
      </c>
      <c r="AP893" s="302" t="str">
        <f t="shared" si="1228"/>
        <v>-</v>
      </c>
      <c r="AQ893" s="302" t="str">
        <f t="shared" si="1228"/>
        <v>-</v>
      </c>
      <c r="AR893" s="302" t="str">
        <f t="shared" si="1228"/>
        <v>-</v>
      </c>
      <c r="AS893" s="302">
        <f t="shared" si="1228"/>
        <v>-0.36305555679666485</v>
      </c>
      <c r="AT893" s="302" t="str">
        <f t="shared" si="1228"/>
        <v>-</v>
      </c>
      <c r="AU893" s="327"/>
    </row>
    <row r="894" spans="1:47" hidden="1">
      <c r="A894" s="325" t="str">
        <f t="shared" ref="A894:B894" si="1229">A240</f>
        <v>Žetale</v>
      </c>
      <c r="B894" s="326">
        <f t="shared" si="1229"/>
        <v>191</v>
      </c>
      <c r="C894" s="302" t="str">
        <f t="shared" ref="C894:AT894" si="1230">IFERROR(IF(C$19&lt;&gt;"Yes","-",IF(C$15&gt;1,LOG10(C240),LOG10(MAX(C$32:C$243)+1-C240))),"-")</f>
        <v>-</v>
      </c>
      <c r="D894" s="302" t="str">
        <f t="shared" si="1230"/>
        <v>-</v>
      </c>
      <c r="E894" s="302" t="str">
        <f t="shared" si="1230"/>
        <v>-</v>
      </c>
      <c r="F894" s="302" t="str">
        <f t="shared" si="1230"/>
        <v>-</v>
      </c>
      <c r="G894" s="302" t="str">
        <f t="shared" si="1230"/>
        <v>-</v>
      </c>
      <c r="H894" s="302">
        <f t="shared" si="1230"/>
        <v>0.3010299956639812</v>
      </c>
      <c r="I894" s="302" t="str">
        <f t="shared" si="1230"/>
        <v>-</v>
      </c>
      <c r="J894" s="302" t="str">
        <f t="shared" si="1230"/>
        <v>-</v>
      </c>
      <c r="K894" s="302" t="str">
        <f t="shared" si="1230"/>
        <v>-</v>
      </c>
      <c r="L894" s="302" t="str">
        <f t="shared" si="1230"/>
        <v>-</v>
      </c>
      <c r="M894" s="302">
        <f t="shared" si="1230"/>
        <v>1.110589710299249</v>
      </c>
      <c r="N894" s="302">
        <f t="shared" si="1230"/>
        <v>1.3502480183341627</v>
      </c>
      <c r="O894" s="302" t="str">
        <f t="shared" si="1230"/>
        <v>-</v>
      </c>
      <c r="P894" s="302" t="str">
        <f t="shared" si="1230"/>
        <v>-</v>
      </c>
      <c r="Q894" s="302" t="str">
        <f t="shared" si="1230"/>
        <v>-</v>
      </c>
      <c r="R894" s="302" t="str">
        <f t="shared" si="1230"/>
        <v>-</v>
      </c>
      <c r="S894" s="302" t="str">
        <f t="shared" si="1230"/>
        <v>-</v>
      </c>
      <c r="T894" s="302">
        <f t="shared" si="1230"/>
        <v>0.50416335202959572</v>
      </c>
      <c r="U894" s="302" t="str">
        <f t="shared" si="1230"/>
        <v>-</v>
      </c>
      <c r="V894" s="302">
        <f t="shared" si="1230"/>
        <v>0.4415355647878213</v>
      </c>
      <c r="W894" s="302" t="str">
        <f t="shared" si="1230"/>
        <v>-</v>
      </c>
      <c r="X894" s="302" t="str">
        <f t="shared" si="1230"/>
        <v>-</v>
      </c>
      <c r="Y894" s="302" t="str">
        <f t="shared" si="1230"/>
        <v>-</v>
      </c>
      <c r="Z894" s="302" t="str">
        <f t="shared" si="1230"/>
        <v>-</v>
      </c>
      <c r="AA894" s="302" t="str">
        <f t="shared" si="1230"/>
        <v>-</v>
      </c>
      <c r="AB894" s="302" t="str">
        <f t="shared" si="1230"/>
        <v>-</v>
      </c>
      <c r="AC894" s="302" t="str">
        <f t="shared" si="1230"/>
        <v>-</v>
      </c>
      <c r="AD894" s="302">
        <f t="shared" si="1230"/>
        <v>0.81771888337186505</v>
      </c>
      <c r="AE894" s="302" t="str">
        <f t="shared" si="1230"/>
        <v>-</v>
      </c>
      <c r="AF894" s="302" t="str">
        <f t="shared" si="1230"/>
        <v>-</v>
      </c>
      <c r="AG894" s="302" t="str">
        <f t="shared" si="1230"/>
        <v>-</v>
      </c>
      <c r="AH894" s="302" t="str">
        <f t="shared" si="1230"/>
        <v>-</v>
      </c>
      <c r="AI894" s="302" t="str">
        <f t="shared" si="1230"/>
        <v>-</v>
      </c>
      <c r="AJ894" s="302">
        <f t="shared" si="1230"/>
        <v>1.7730993410406766</v>
      </c>
      <c r="AK894" s="302" t="str">
        <f t="shared" si="1230"/>
        <v>-</v>
      </c>
      <c r="AL894" s="302" t="str">
        <f t="shared" si="1230"/>
        <v>-</v>
      </c>
      <c r="AM894" s="302" t="str">
        <f t="shared" si="1230"/>
        <v>-</v>
      </c>
      <c r="AN894" s="302" t="str">
        <f t="shared" si="1230"/>
        <v>-</v>
      </c>
      <c r="AO894" s="302">
        <f t="shared" si="1230"/>
        <v>0.44371696267546362</v>
      </c>
      <c r="AP894" s="302" t="str">
        <f t="shared" si="1230"/>
        <v>-</v>
      </c>
      <c r="AQ894" s="302" t="str">
        <f t="shared" si="1230"/>
        <v>-</v>
      </c>
      <c r="AR894" s="302" t="str">
        <f t="shared" si="1230"/>
        <v>-</v>
      </c>
      <c r="AS894" s="302">
        <f t="shared" si="1230"/>
        <v>0.97405549285069892</v>
      </c>
      <c r="AT894" s="302" t="str">
        <f t="shared" si="1230"/>
        <v>-</v>
      </c>
      <c r="AU894" s="327"/>
    </row>
    <row r="895" spans="1:47" hidden="1">
      <c r="A895" s="325" t="str">
        <f t="shared" ref="A895:B895" si="1231">A241</f>
        <v>Žiri</v>
      </c>
      <c r="B895" s="326">
        <f t="shared" si="1231"/>
        <v>147</v>
      </c>
      <c r="C895" s="302" t="str">
        <f t="shared" ref="C895:AT895" si="1232">IFERROR(IF(C$19&lt;&gt;"Yes","-",IF(C$15&gt;1,LOG10(C241),LOG10(MAX(C$32:C$243)+1-C241))),"-")</f>
        <v>-</v>
      </c>
      <c r="D895" s="302" t="str">
        <f t="shared" si="1232"/>
        <v>-</v>
      </c>
      <c r="E895" s="302" t="str">
        <f t="shared" si="1232"/>
        <v>-</v>
      </c>
      <c r="F895" s="302" t="str">
        <f t="shared" si="1232"/>
        <v>-</v>
      </c>
      <c r="G895" s="302" t="str">
        <f t="shared" si="1232"/>
        <v>-</v>
      </c>
      <c r="H895" s="302">
        <f t="shared" si="1232"/>
        <v>0.3010299956639812</v>
      </c>
      <c r="I895" s="302" t="str">
        <f t="shared" si="1232"/>
        <v>-</v>
      </c>
      <c r="J895" s="302" t="str">
        <f t="shared" si="1232"/>
        <v>-</v>
      </c>
      <c r="K895" s="302" t="str">
        <f t="shared" si="1232"/>
        <v>-</v>
      </c>
      <c r="L895" s="302" t="str">
        <f t="shared" si="1232"/>
        <v>-</v>
      </c>
      <c r="M895" s="302">
        <f t="shared" si="1232"/>
        <v>1.7693773260761385</v>
      </c>
      <c r="N895" s="302">
        <f t="shared" si="1232"/>
        <v>2.0149403497929366</v>
      </c>
      <c r="O895" s="302" t="str">
        <f t="shared" si="1232"/>
        <v>-</v>
      </c>
      <c r="P895" s="302" t="str">
        <f t="shared" si="1232"/>
        <v>-</v>
      </c>
      <c r="Q895" s="302" t="str">
        <f t="shared" si="1232"/>
        <v>-</v>
      </c>
      <c r="R895" s="302" t="str">
        <f t="shared" si="1232"/>
        <v>-</v>
      </c>
      <c r="S895" s="302" t="str">
        <f t="shared" si="1232"/>
        <v>-</v>
      </c>
      <c r="T895" s="302">
        <f t="shared" si="1232"/>
        <v>0.74323344870606678</v>
      </c>
      <c r="U895" s="302" t="str">
        <f t="shared" si="1232"/>
        <v>-</v>
      </c>
      <c r="V895" s="302">
        <f t="shared" si="1232"/>
        <v>-0.23511944652442995</v>
      </c>
      <c r="W895" s="302" t="str">
        <f t="shared" si="1232"/>
        <v>-</v>
      </c>
      <c r="X895" s="302" t="str">
        <f t="shared" si="1232"/>
        <v>-</v>
      </c>
      <c r="Y895" s="302" t="str">
        <f t="shared" si="1232"/>
        <v>-</v>
      </c>
      <c r="Z895" s="302" t="str">
        <f t="shared" si="1232"/>
        <v>-</v>
      </c>
      <c r="AA895" s="302" t="str">
        <f t="shared" si="1232"/>
        <v>-</v>
      </c>
      <c r="AB895" s="302" t="str">
        <f t="shared" si="1232"/>
        <v>-</v>
      </c>
      <c r="AC895" s="302" t="str">
        <f t="shared" si="1232"/>
        <v>-</v>
      </c>
      <c r="AD895" s="302">
        <f t="shared" si="1232"/>
        <v>0.5912318250940104</v>
      </c>
      <c r="AE895" s="302" t="str">
        <f t="shared" si="1232"/>
        <v>-</v>
      </c>
      <c r="AF895" s="302" t="str">
        <f t="shared" si="1232"/>
        <v>-</v>
      </c>
      <c r="AG895" s="302" t="str">
        <f t="shared" si="1232"/>
        <v>-</v>
      </c>
      <c r="AH895" s="302" t="str">
        <f t="shared" si="1232"/>
        <v>-</v>
      </c>
      <c r="AI895" s="302" t="str">
        <f t="shared" si="1232"/>
        <v>-</v>
      </c>
      <c r="AJ895" s="302">
        <f t="shared" si="1232"/>
        <v>2.5603368868612475</v>
      </c>
      <c r="AK895" s="302" t="str">
        <f t="shared" si="1232"/>
        <v>-</v>
      </c>
      <c r="AL895" s="302" t="str">
        <f t="shared" si="1232"/>
        <v>-</v>
      </c>
      <c r="AM895" s="302" t="str">
        <f t="shared" si="1232"/>
        <v>-</v>
      </c>
      <c r="AN895" s="302" t="str">
        <f t="shared" si="1232"/>
        <v>-</v>
      </c>
      <c r="AO895" s="302">
        <f t="shared" si="1232"/>
        <v>0.32721324226603643</v>
      </c>
      <c r="AP895" s="302" t="str">
        <f t="shared" si="1232"/>
        <v>-</v>
      </c>
      <c r="AQ895" s="302" t="str">
        <f t="shared" si="1232"/>
        <v>-</v>
      </c>
      <c r="AR895" s="302" t="str">
        <f t="shared" si="1232"/>
        <v>-</v>
      </c>
      <c r="AS895" s="302">
        <f t="shared" si="1232"/>
        <v>-0.10107701311120332</v>
      </c>
      <c r="AT895" s="302" t="str">
        <f t="shared" si="1232"/>
        <v>-</v>
      </c>
      <c r="AU895" s="327"/>
    </row>
    <row r="896" spans="1:47" hidden="1">
      <c r="A896" s="325" t="str">
        <f t="shared" ref="A896:B896" si="1233">A242</f>
        <v>Žirovnica</v>
      </c>
      <c r="B896" s="326">
        <f t="shared" si="1233"/>
        <v>192</v>
      </c>
      <c r="C896" s="302" t="str">
        <f t="shared" ref="C896:AT896" si="1234">IFERROR(IF(C$19&lt;&gt;"Yes","-",IF(C$15&gt;1,LOG10(C242),LOG10(MAX(C$32:C$243)+1-C242))),"-")</f>
        <v>-</v>
      </c>
      <c r="D896" s="302" t="str">
        <f t="shared" si="1234"/>
        <v>-</v>
      </c>
      <c r="E896" s="302" t="str">
        <f t="shared" si="1234"/>
        <v>-</v>
      </c>
      <c r="F896" s="302" t="str">
        <f t="shared" si="1234"/>
        <v>-</v>
      </c>
      <c r="G896" s="302" t="str">
        <f t="shared" si="1234"/>
        <v>-</v>
      </c>
      <c r="H896" s="302">
        <f t="shared" si="1234"/>
        <v>0.3010299956639812</v>
      </c>
      <c r="I896" s="302" t="str">
        <f t="shared" si="1234"/>
        <v>-</v>
      </c>
      <c r="J896" s="302" t="str">
        <f t="shared" si="1234"/>
        <v>-</v>
      </c>
      <c r="K896" s="302" t="str">
        <f t="shared" si="1234"/>
        <v>-</v>
      </c>
      <c r="L896" s="302" t="str">
        <f t="shared" si="1234"/>
        <v>-</v>
      </c>
      <c r="M896" s="302">
        <f t="shared" si="1234"/>
        <v>1.2648178230095364</v>
      </c>
      <c r="N896" s="302">
        <f t="shared" si="1234"/>
        <v>1.5538830266438743</v>
      </c>
      <c r="O896" s="302" t="str">
        <f t="shared" si="1234"/>
        <v>-</v>
      </c>
      <c r="P896" s="302" t="str">
        <f t="shared" si="1234"/>
        <v>-</v>
      </c>
      <c r="Q896" s="302" t="str">
        <f t="shared" si="1234"/>
        <v>-</v>
      </c>
      <c r="R896" s="302" t="str">
        <f t="shared" si="1234"/>
        <v>-</v>
      </c>
      <c r="S896" s="302" t="str">
        <f t="shared" si="1234"/>
        <v>-</v>
      </c>
      <c r="T896" s="302">
        <f t="shared" si="1234"/>
        <v>0.64753788295601133</v>
      </c>
      <c r="U896" s="302" t="str">
        <f t="shared" si="1234"/>
        <v>-</v>
      </c>
      <c r="V896" s="302">
        <f t="shared" si="1234"/>
        <v>-0.36791131559627982</v>
      </c>
      <c r="W896" s="302" t="str">
        <f t="shared" si="1234"/>
        <v>-</v>
      </c>
      <c r="X896" s="302" t="str">
        <f t="shared" si="1234"/>
        <v>-</v>
      </c>
      <c r="Y896" s="302" t="str">
        <f t="shared" si="1234"/>
        <v>-</v>
      </c>
      <c r="Z896" s="302" t="str">
        <f t="shared" si="1234"/>
        <v>-</v>
      </c>
      <c r="AA896" s="302" t="str">
        <f t="shared" si="1234"/>
        <v>-</v>
      </c>
      <c r="AB896" s="302" t="str">
        <f t="shared" si="1234"/>
        <v>-</v>
      </c>
      <c r="AC896" s="302" t="str">
        <f t="shared" si="1234"/>
        <v>-</v>
      </c>
      <c r="AD896" s="302">
        <f t="shared" si="1234"/>
        <v>0.73222218799557359</v>
      </c>
      <c r="AE896" s="302" t="str">
        <f t="shared" si="1234"/>
        <v>-</v>
      </c>
      <c r="AF896" s="302" t="str">
        <f t="shared" si="1234"/>
        <v>-</v>
      </c>
      <c r="AG896" s="302" t="str">
        <f t="shared" si="1234"/>
        <v>-</v>
      </c>
      <c r="AH896" s="302" t="str">
        <f t="shared" si="1234"/>
        <v>-</v>
      </c>
      <c r="AI896" s="302" t="str">
        <f t="shared" si="1234"/>
        <v>-</v>
      </c>
      <c r="AJ896" s="302">
        <f t="shared" si="1234"/>
        <v>2.0410322804384151</v>
      </c>
      <c r="AK896" s="302" t="str">
        <f t="shared" si="1234"/>
        <v>-</v>
      </c>
      <c r="AL896" s="302" t="str">
        <f t="shared" si="1234"/>
        <v>-</v>
      </c>
      <c r="AM896" s="302" t="str">
        <f t="shared" si="1234"/>
        <v>-</v>
      </c>
      <c r="AN896" s="302" t="str">
        <f t="shared" si="1234"/>
        <v>-</v>
      </c>
      <c r="AO896" s="302">
        <f t="shared" si="1234"/>
        <v>0.32721324226603643</v>
      </c>
      <c r="AP896" s="302" t="str">
        <f t="shared" si="1234"/>
        <v>-</v>
      </c>
      <c r="AQ896" s="302" t="str">
        <f t="shared" si="1234"/>
        <v>-</v>
      </c>
      <c r="AR896" s="302" t="str">
        <f t="shared" si="1234"/>
        <v>-</v>
      </c>
      <c r="AS896" s="302">
        <f t="shared" si="1234"/>
        <v>0.19033825976373281</v>
      </c>
      <c r="AT896" s="302" t="str">
        <f t="shared" si="1234"/>
        <v>-</v>
      </c>
      <c r="AU896" s="327"/>
    </row>
    <row r="897" spans="1:47">
      <c r="A897" s="325" t="str">
        <f t="shared" ref="A897:B897" si="1235">A243</f>
        <v>Žužemberk</v>
      </c>
      <c r="B897" s="326">
        <f t="shared" si="1235"/>
        <v>193</v>
      </c>
      <c r="C897" s="302" t="str">
        <f t="shared" ref="C897:AT897" si="1236">IFERROR(IF(C$19&lt;&gt;"Yes","-",IF(C$15&gt;1,LOG10(C243),LOG10(MAX(C$32:C$243)+1-C243))),"-")</f>
        <v>-</v>
      </c>
      <c r="D897" s="302" t="str">
        <f t="shared" si="1236"/>
        <v>-</v>
      </c>
      <c r="E897" s="302" t="str">
        <f t="shared" si="1236"/>
        <v>-</v>
      </c>
      <c r="F897" s="302" t="str">
        <f t="shared" si="1236"/>
        <v>-</v>
      </c>
      <c r="G897" s="302" t="str">
        <f t="shared" si="1236"/>
        <v>-</v>
      </c>
      <c r="H897" s="302">
        <f t="shared" si="1236"/>
        <v>0.3010299956639812</v>
      </c>
      <c r="I897" s="302" t="str">
        <f t="shared" si="1236"/>
        <v>-</v>
      </c>
      <c r="J897" s="302" t="str">
        <f t="shared" si="1236"/>
        <v>-</v>
      </c>
      <c r="K897" s="302" t="str">
        <f t="shared" si="1236"/>
        <v>-</v>
      </c>
      <c r="L897" s="302" t="str">
        <f t="shared" si="1236"/>
        <v>-</v>
      </c>
      <c r="M897" s="302">
        <f t="shared" si="1236"/>
        <v>1.4297522800024081</v>
      </c>
      <c r="N897" s="302">
        <f t="shared" si="1236"/>
        <v>1.6444385894678386</v>
      </c>
      <c r="O897" s="302" t="str">
        <f t="shared" si="1236"/>
        <v>-</v>
      </c>
      <c r="P897" s="302" t="str">
        <f t="shared" si="1236"/>
        <v>-</v>
      </c>
      <c r="Q897" s="302" t="str">
        <f t="shared" si="1236"/>
        <v>-</v>
      </c>
      <c r="R897" s="302" t="str">
        <f t="shared" si="1236"/>
        <v>-</v>
      </c>
      <c r="S897" s="302" t="str">
        <f t="shared" si="1236"/>
        <v>-</v>
      </c>
      <c r="T897" s="302">
        <f t="shared" si="1236"/>
        <v>0.58178614538620133</v>
      </c>
      <c r="U897" s="302" t="str">
        <f t="shared" si="1236"/>
        <v>-</v>
      </c>
      <c r="V897" s="302">
        <f t="shared" si="1236"/>
        <v>0.22171590181345094</v>
      </c>
      <c r="W897" s="302" t="str">
        <f t="shared" si="1236"/>
        <v>-</v>
      </c>
      <c r="X897" s="302" t="str">
        <f t="shared" si="1236"/>
        <v>-</v>
      </c>
      <c r="Y897" s="302" t="str">
        <f t="shared" si="1236"/>
        <v>-</v>
      </c>
      <c r="Z897" s="302" t="str">
        <f t="shared" si="1236"/>
        <v>-</v>
      </c>
      <c r="AA897" s="302" t="str">
        <f t="shared" si="1236"/>
        <v>-</v>
      </c>
      <c r="AB897" s="302" t="str">
        <f t="shared" si="1236"/>
        <v>-</v>
      </c>
      <c r="AC897" s="302" t="str">
        <f t="shared" si="1236"/>
        <v>-</v>
      </c>
      <c r="AD897" s="302">
        <f t="shared" si="1236"/>
        <v>0.72530532764279221</v>
      </c>
      <c r="AE897" s="302" t="str">
        <f t="shared" si="1236"/>
        <v>-</v>
      </c>
      <c r="AF897" s="302" t="str">
        <f t="shared" si="1236"/>
        <v>-</v>
      </c>
      <c r="AG897" s="302" t="str">
        <f t="shared" si="1236"/>
        <v>-</v>
      </c>
      <c r="AH897" s="302" t="str">
        <f t="shared" si="1236"/>
        <v>-</v>
      </c>
      <c r="AI897" s="302" t="str">
        <f t="shared" si="1236"/>
        <v>-</v>
      </c>
      <c r="AJ897" s="302">
        <f t="shared" si="1236"/>
        <v>2.2707453454022635</v>
      </c>
      <c r="AK897" s="302" t="str">
        <f t="shared" si="1236"/>
        <v>-</v>
      </c>
      <c r="AL897" s="302" t="str">
        <f t="shared" si="1236"/>
        <v>-</v>
      </c>
      <c r="AM897" s="302" t="str">
        <f t="shared" si="1236"/>
        <v>-</v>
      </c>
      <c r="AN897" s="302" t="str">
        <f t="shared" si="1236"/>
        <v>-</v>
      </c>
      <c r="AO897" s="302">
        <f t="shared" si="1236"/>
        <v>0.24265882485557949</v>
      </c>
      <c r="AP897" s="302" t="str">
        <f t="shared" si="1236"/>
        <v>-</v>
      </c>
      <c r="AQ897" s="302" t="str">
        <f t="shared" si="1236"/>
        <v>-</v>
      </c>
      <c r="AR897" s="302" t="str">
        <f t="shared" si="1236"/>
        <v>-</v>
      </c>
      <c r="AS897" s="302">
        <f t="shared" si="1236"/>
        <v>-0.35841077652863235</v>
      </c>
      <c r="AT897" s="302" t="str">
        <f t="shared" si="1236"/>
        <v>-</v>
      </c>
      <c r="AU897" s="327"/>
    </row>
  </sheetData>
  <hyperlinks>
    <hyperlink ref="AT1" location="'ESPON Dashboard'!A1" display="Back to Dashboard"/>
    <hyperlink ref="V1" location="'ESPON Dashboard'!A1" display="Back to Dashboard"/>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2" tint="-9.9978637043366805E-2"/>
  </sheetPr>
  <dimension ref="A1:AZ442"/>
  <sheetViews>
    <sheetView showGridLines="0" zoomScale="85" zoomScaleNormal="85" workbookViewId="0">
      <pane xSplit="3" ySplit="9" topLeftCell="D10" activePane="bottomRight" state="frozen"/>
      <selection pane="topRight"/>
      <selection pane="bottomLeft"/>
      <selection pane="bottomRight" activeCell="B10" sqref="B10"/>
    </sheetView>
  </sheetViews>
  <sheetFormatPr defaultColWidth="8.88671875" defaultRowHeight="14.4"/>
  <cols>
    <col min="1" max="1" width="2.6640625" customWidth="1"/>
    <col min="2" max="2" width="39" customWidth="1"/>
    <col min="3" max="3" width="8.5546875" style="4" bestFit="1" customWidth="1"/>
    <col min="4" max="25" width="4.6640625" style="4" customWidth="1"/>
    <col min="26" max="34" width="5.6640625" style="1" customWidth="1"/>
    <col min="35" max="38" width="10.6640625" style="1" customWidth="1"/>
    <col min="40" max="40" width="8.88671875" customWidth="1"/>
    <col min="41" max="52" width="8.88671875" hidden="1" customWidth="1"/>
  </cols>
  <sheetData>
    <row r="1" spans="1:52">
      <c r="A1" s="7"/>
      <c r="C1"/>
      <c r="D1"/>
      <c r="E1"/>
      <c r="F1"/>
      <c r="H1"/>
      <c r="L1"/>
      <c r="M1"/>
      <c r="N1"/>
      <c r="O1"/>
      <c r="P1"/>
      <c r="Q1"/>
      <c r="R1"/>
      <c r="S1"/>
      <c r="T1"/>
      <c r="U1"/>
      <c r="V1"/>
      <c r="W1"/>
      <c r="X1"/>
      <c r="Y1"/>
      <c r="Z1"/>
      <c r="AA1"/>
      <c r="AB1"/>
      <c r="AC1"/>
      <c r="AD1"/>
      <c r="AE1"/>
      <c r="AF1"/>
      <c r="AG1"/>
      <c r="AH1"/>
      <c r="AI1"/>
      <c r="AJ1"/>
      <c r="AK1"/>
      <c r="AL1"/>
    </row>
    <row r="2" spans="1:52" ht="17.399999999999999">
      <c r="A2" s="7"/>
      <c r="B2" s="110" t="s">
        <v>202</v>
      </c>
      <c r="C2"/>
      <c r="D2"/>
      <c r="F2" s="107"/>
      <c r="H2"/>
      <c r="L2"/>
      <c r="M2"/>
      <c r="N2"/>
      <c r="O2"/>
      <c r="P2"/>
      <c r="Q2"/>
      <c r="R2"/>
      <c r="S2"/>
      <c r="T2"/>
      <c r="U2"/>
      <c r="V2"/>
      <c r="W2"/>
      <c r="X2"/>
      <c r="Y2"/>
      <c r="Z2"/>
      <c r="AA2"/>
      <c r="AB2"/>
      <c r="AC2"/>
      <c r="AD2"/>
      <c r="AE2"/>
      <c r="AF2"/>
      <c r="AG2"/>
      <c r="AH2"/>
      <c r="AI2"/>
      <c r="AJ2"/>
      <c r="AK2"/>
      <c r="AL2" s="107" t="s">
        <v>200</v>
      </c>
    </row>
    <row r="3" spans="1:52" s="7" customFormat="1" ht="7.5" customHeight="1" thickBot="1">
      <c r="C3" s="387"/>
      <c r="D3" s="387"/>
      <c r="E3" s="387"/>
      <c r="F3" s="388"/>
      <c r="G3" s="389"/>
      <c r="H3" s="390"/>
      <c r="I3" s="390"/>
      <c r="J3" s="390"/>
      <c r="K3" s="390"/>
      <c r="L3"/>
    </row>
    <row r="4" spans="1:52" ht="15" thickBot="1">
      <c r="B4" s="109" t="s">
        <v>64</v>
      </c>
      <c r="C4" s="222"/>
      <c r="D4" s="115" t="s">
        <v>68</v>
      </c>
      <c r="E4" s="116" t="s">
        <v>66</v>
      </c>
      <c r="F4" s="116" t="s">
        <v>67</v>
      </c>
      <c r="G4" s="117" t="s">
        <v>65</v>
      </c>
      <c r="AO4" s="135" t="s">
        <v>74</v>
      </c>
      <c r="AP4" s="133"/>
      <c r="AQ4" s="1"/>
      <c r="AR4" s="1"/>
      <c r="AS4" s="1"/>
      <c r="AT4" s="1"/>
      <c r="AU4" s="1"/>
      <c r="AV4" s="1"/>
      <c r="AW4" s="1"/>
      <c r="AX4" s="1"/>
      <c r="AY4" s="1"/>
      <c r="AZ4" s="1"/>
    </row>
    <row r="5" spans="1:52" ht="15" thickBot="1">
      <c r="B5" s="109" t="s">
        <v>58</v>
      </c>
      <c r="C5" s="222"/>
      <c r="D5" s="221">
        <v>1</v>
      </c>
      <c r="E5" s="220">
        <v>1</v>
      </c>
      <c r="F5" s="220">
        <v>1</v>
      </c>
      <c r="G5" s="261">
        <v>0.5</v>
      </c>
      <c r="AO5" s="131">
        <v>5</v>
      </c>
      <c r="AP5" s="132">
        <v>5</v>
      </c>
      <c r="AQ5" s="132">
        <v>5</v>
      </c>
      <c r="AR5" s="132">
        <v>5</v>
      </c>
      <c r="AS5" s="132">
        <v>5</v>
      </c>
      <c r="AT5" s="132">
        <v>5</v>
      </c>
      <c r="AU5" s="132">
        <v>5</v>
      </c>
      <c r="AV5" s="132">
        <v>5</v>
      </c>
      <c r="AW5" s="133">
        <v>5</v>
      </c>
      <c r="AX5" s="132">
        <v>5</v>
      </c>
      <c r="AY5" s="132">
        <v>5</v>
      </c>
      <c r="AZ5" s="133">
        <v>5</v>
      </c>
    </row>
    <row r="6" spans="1:52" ht="15" thickBot="1">
      <c r="B6" s="108" t="s">
        <v>57</v>
      </c>
      <c r="C6" s="223"/>
      <c r="D6" s="112">
        <f>1-D5</f>
        <v>0</v>
      </c>
      <c r="E6" s="113">
        <f>1-E5</f>
        <v>0</v>
      </c>
      <c r="F6" s="113">
        <f>1-F5</f>
        <v>0</v>
      </c>
      <c r="G6" s="114">
        <f>1-G5</f>
        <v>0.5</v>
      </c>
      <c r="Y6" s="134"/>
    </row>
    <row r="8" spans="1:52" ht="15" thickBot="1">
      <c r="D8" s="239"/>
      <c r="E8" s="239"/>
      <c r="F8" s="239"/>
      <c r="G8" s="239"/>
      <c r="H8" s="239"/>
      <c r="I8" s="239"/>
      <c r="J8" s="239"/>
      <c r="K8" s="239"/>
      <c r="L8" s="239"/>
      <c r="M8" s="239"/>
      <c r="V8" s="239"/>
      <c r="W8" s="239"/>
      <c r="X8" s="239"/>
      <c r="Y8" s="239"/>
      <c r="Z8" s="240"/>
      <c r="AA8" s="240"/>
      <c r="AB8" s="240"/>
      <c r="AC8" s="240"/>
      <c r="AD8" s="240"/>
      <c r="AE8" s="240"/>
      <c r="AF8" s="240"/>
      <c r="AG8" s="240"/>
      <c r="AH8" s="240"/>
      <c r="AI8" s="240"/>
      <c r="AJ8" s="240"/>
      <c r="AK8" s="240"/>
      <c r="AL8" s="240"/>
      <c r="AO8" s="138" t="s">
        <v>76</v>
      </c>
    </row>
    <row r="9" spans="1:52" s="2" customFormat="1" ht="27.75" customHeight="1" thickBot="1">
      <c r="A9"/>
      <c r="B9" s="402" t="s">
        <v>696</v>
      </c>
      <c r="C9" s="401" t="s">
        <v>52</v>
      </c>
      <c r="D9" s="26" t="s">
        <v>0</v>
      </c>
      <c r="E9" s="27" t="s">
        <v>1</v>
      </c>
      <c r="F9" s="28" t="s">
        <v>2</v>
      </c>
      <c r="G9" s="27" t="s">
        <v>3</v>
      </c>
      <c r="H9" s="27" t="s">
        <v>4</v>
      </c>
      <c r="I9" s="27" t="s">
        <v>5</v>
      </c>
      <c r="J9" s="27" t="s">
        <v>6</v>
      </c>
      <c r="K9" s="27" t="s">
        <v>7</v>
      </c>
      <c r="L9" s="28" t="s">
        <v>8</v>
      </c>
      <c r="M9" s="29" t="s">
        <v>9</v>
      </c>
      <c r="N9" s="28" t="s">
        <v>10</v>
      </c>
      <c r="O9" s="242" t="s">
        <v>11</v>
      </c>
      <c r="P9" s="243" t="s">
        <v>12</v>
      </c>
      <c r="Q9" s="242" t="s">
        <v>13</v>
      </c>
      <c r="R9" s="243" t="s">
        <v>14</v>
      </c>
      <c r="S9" s="242" t="s">
        <v>61</v>
      </c>
      <c r="T9" s="243" t="s">
        <v>15</v>
      </c>
      <c r="U9" s="30" t="s">
        <v>16</v>
      </c>
      <c r="V9" s="31" t="s">
        <v>17</v>
      </c>
      <c r="W9" s="30" t="s">
        <v>18</v>
      </c>
      <c r="X9" s="31" t="s">
        <v>19</v>
      </c>
      <c r="Y9" s="31" t="s">
        <v>20</v>
      </c>
      <c r="Z9" s="34" t="s">
        <v>21</v>
      </c>
      <c r="AA9" s="35" t="s">
        <v>22</v>
      </c>
      <c r="AB9" s="35" t="s">
        <v>23</v>
      </c>
      <c r="AC9" s="244" t="s">
        <v>24</v>
      </c>
      <c r="AD9" s="245" t="s">
        <v>25</v>
      </c>
      <c r="AE9" s="245" t="s">
        <v>26</v>
      </c>
      <c r="AF9" s="36" t="s">
        <v>27</v>
      </c>
      <c r="AG9" s="37" t="s">
        <v>28</v>
      </c>
      <c r="AH9" s="37" t="s">
        <v>29</v>
      </c>
      <c r="AI9" s="248" t="s">
        <v>30</v>
      </c>
      <c r="AJ9" s="247" t="s">
        <v>31</v>
      </c>
      <c r="AK9" s="246" t="s">
        <v>32</v>
      </c>
      <c r="AL9" s="43" t="s">
        <v>33</v>
      </c>
      <c r="AM9"/>
      <c r="AO9" s="34" t="s">
        <v>21</v>
      </c>
      <c r="AP9" s="35" t="s">
        <v>22</v>
      </c>
      <c r="AQ9" s="35" t="s">
        <v>23</v>
      </c>
      <c r="AR9" s="244" t="s">
        <v>24</v>
      </c>
      <c r="AS9" s="245" t="s">
        <v>25</v>
      </c>
      <c r="AT9" s="245" t="s">
        <v>26</v>
      </c>
      <c r="AU9" s="36" t="s">
        <v>27</v>
      </c>
      <c r="AV9" s="37" t="s">
        <v>28</v>
      </c>
      <c r="AW9" s="37" t="s">
        <v>29</v>
      </c>
      <c r="AX9" s="248" t="s">
        <v>30</v>
      </c>
      <c r="AY9" s="247" t="s">
        <v>31</v>
      </c>
      <c r="AZ9" s="246" t="s">
        <v>32</v>
      </c>
    </row>
    <row r="10" spans="1:52" s="5" customFormat="1">
      <c r="A10"/>
      <c r="B10" s="397" t="str">
        <f>'QoL DATA'!B17</f>
        <v>Ajdovščina</v>
      </c>
      <c r="C10" s="398">
        <f>'QoL DATA'!A17</f>
        <v>1</v>
      </c>
      <c r="D10" s="21">
        <f>IFERROR(AVERAGEIF('QoL DATA'!$C$14:$AT$14,'TQoL Indexes'!D$9,'Data &amp; Normalization'!$C468:$AT468),"-")</f>
        <v>0.64201523741713806</v>
      </c>
      <c r="E10" s="22">
        <f>IFERROR(AVERAGEIF('QoL DATA'!$C$14:$AT$14,'TQoL Indexes'!E$9,'Data &amp; Normalization'!$C468:$AT468),"-")</f>
        <v>0.79805105457264758</v>
      </c>
      <c r="F10" s="22">
        <f>IFERROR(AVERAGEIF('QoL DATA'!$C$14:$AT$14,'TQoL Indexes'!F$9,'Data &amp; Normalization'!$C468:$AT468),"-")</f>
        <v>0.82379068584511528</v>
      </c>
      <c r="G10" s="22">
        <f>IFERROR(AVERAGEIF('QoL DATA'!$C$14:$AT$14,'TQoL Indexes'!G$9,'Data &amp; Normalization'!$C468:$AT468),"-")</f>
        <v>0.73445312067965185</v>
      </c>
      <c r="H10" s="22">
        <f>IFERROR(AVERAGEIF('QoL DATA'!$C$14:$AT$14,'TQoL Indexes'!H$9,'Data &amp; Normalization'!$C468:$AT468),"-")</f>
        <v>0.72959659453067194</v>
      </c>
      <c r="I10" s="22">
        <f>IFERROR(AVERAGEIF('QoL DATA'!$C$14:$AT$14,'TQoL Indexes'!I$9,'Data &amp; Normalization'!$C468:$AT468),"-")</f>
        <v>0.76379842632694328</v>
      </c>
      <c r="J10" s="22">
        <f>IFERROR(AVERAGEIF('QoL DATA'!$C$14:$AT$14,'TQoL Indexes'!J$9,'Data &amp; Normalization'!$C468:$AT468),"-")</f>
        <v>0.45944326492730403</v>
      </c>
      <c r="K10" s="22" t="str">
        <f>IFERROR(AVERAGEIF('QoL DATA'!$C$14:$AT$14,'TQoL Indexes'!K$9,'Data &amp; Normalization'!$C468:$AT468),"-")</f>
        <v>-</v>
      </c>
      <c r="L10" s="22">
        <f>IFERROR(AVERAGEIF('QoL DATA'!$C$14:$AT$14,'TQoL Indexes'!L$9,'Data &amp; Normalization'!$C468:$AT468),"-")</f>
        <v>0.34463865007558991</v>
      </c>
      <c r="M10" s="22">
        <f>IFERROR(AVERAGEIF('QoL DATA'!$C$14:$AT$14,'TQoL Indexes'!M$9,'Data &amp; Normalization'!$C468:$AT468),"-")</f>
        <v>0.53808626313343866</v>
      </c>
      <c r="N10" s="22">
        <f>IFERROR(AVERAGEIF('QoL DATA'!$C$14:$AT$14,'TQoL Indexes'!N$9,'Data &amp; Normalization'!$C468:$AT468),"-")</f>
        <v>0.82148779899722246</v>
      </c>
      <c r="O10" s="22">
        <f>IFERROR(AVERAGEIF('QoL DATA'!$C$14:$AT$14,'TQoL Indexes'!O$9,'Data &amp; Normalization'!$C468:$AT468),"-")</f>
        <v>0.72785387519851907</v>
      </c>
      <c r="P10" s="22">
        <f>IFERROR(AVERAGEIF('QoL DATA'!$C$14:$AT$14,'TQoL Indexes'!P$9,'Data &amp; Normalization'!$C468:$AT468),"-")</f>
        <v>0.45041211854441371</v>
      </c>
      <c r="Q10" s="22">
        <f>IFERROR(AVERAGEIF('QoL DATA'!$C$14:$AT$14,'TQoL Indexes'!Q$9,'Data &amp; Normalization'!$C468:$AT468),"-")</f>
        <v>0.64274124739386229</v>
      </c>
      <c r="R10" s="22">
        <f>IFERROR(AVERAGEIF('QoL DATA'!$C$14:$AT$14,'TQoL Indexes'!R$9,'Data &amp; Normalization'!$C468:$AT468),"-")</f>
        <v>0.68349536366979446</v>
      </c>
      <c r="S10" s="22">
        <f>IFERROR(AVERAGEIF('QoL DATA'!$C$14:$AT$14,'TQoL Indexes'!S$9,'Data &amp; Normalization'!$C468:$AT468),"-")</f>
        <v>0.57477392583775555</v>
      </c>
      <c r="T10" s="22">
        <f>IFERROR(AVERAGEIF('QoL DATA'!$C$14:$AT$14,'TQoL Indexes'!T$9,'Data &amp; Normalization'!$C468:$AT468),"-")</f>
        <v>0.65709653394163758</v>
      </c>
      <c r="U10" s="22">
        <f>IFERROR(AVERAGEIF('QoL DATA'!$C$14:$AT$14,'TQoL Indexes'!U$9,'Data &amp; Normalization'!$C468:$AT468),"-")</f>
        <v>0.60488914151445217</v>
      </c>
      <c r="V10" s="22">
        <f>IFERROR(AVERAGEIF('QoL DATA'!$C$14:$AT$14,'TQoL Indexes'!V$9,'Data &amp; Normalization'!$C468:$AT468),"-")</f>
        <v>0.95793951322835924</v>
      </c>
      <c r="W10" s="22">
        <f>IFERROR(AVERAGEIF('QoL DATA'!$C$14:$AT$14,'TQoL Indexes'!W$9,'Data &amp; Normalization'!$C468:$AT468),"-")</f>
        <v>0.42161135991372567</v>
      </c>
      <c r="X10" s="22">
        <f>IFERROR(AVERAGEIF('QoL DATA'!$C$14:$AT$14,'TQoL Indexes'!X$9,'Data &amp; Normalization'!$C468:$AT468),"-")</f>
        <v>0.54505104065815579</v>
      </c>
      <c r="Y10" s="22">
        <f>IFERROR(AVERAGEIF('QoL DATA'!$C$14:$AT$14,'TQoL Indexes'!Y$9,'Data &amp; Normalization'!$C468:$AT468),"-")</f>
        <v>0.70739238456804387</v>
      </c>
      <c r="Z10" s="21">
        <f t="shared" ref="Z10" si="0">IFERROR(AVERAGE(D10:F10),"-")</f>
        <v>0.75461899261163357</v>
      </c>
      <c r="AA10" s="22">
        <f t="shared" ref="AA10" si="1">IFERROR(AVERAGE(G10:L10),"-")</f>
        <v>0.60638601130803216</v>
      </c>
      <c r="AB10" s="22">
        <f t="shared" ref="AB10" si="2">IFERROR(AVERAGE(M10:N10),"-")</f>
        <v>0.67978703106533056</v>
      </c>
      <c r="AC10" s="22">
        <f>IFERROR(AVERAGE(O10:P10),"-")</f>
        <v>0.58913299687146636</v>
      </c>
      <c r="AD10" s="22">
        <f t="shared" ref="AD10" si="3">IFERROR(AVERAGE(Q10:R10),"-")</f>
        <v>0.66311830553182838</v>
      </c>
      <c r="AE10" s="22">
        <f t="shared" ref="AE10" si="4">IFERROR(AVERAGE(S10:T10),"-")</f>
        <v>0.61593522988969651</v>
      </c>
      <c r="AF10" s="22">
        <f t="shared" ref="AF10" si="5">IFERROR(AVERAGE(U10:V10),"-")</f>
        <v>0.7814143273714057</v>
      </c>
      <c r="AG10" s="22">
        <f t="shared" ref="AG10" si="6">IFERROR(AVERAGE(W10:X10),"-")</f>
        <v>0.48333120028594073</v>
      </c>
      <c r="AH10" s="22">
        <f t="shared" ref="AH10" si="7">IFERROR(AVERAGE(Y10),"-")</f>
        <v>0.70739238456804387</v>
      </c>
      <c r="AI10" s="21">
        <f t="shared" ref="AI10" si="8">IFERROR(SUMPRODUCT(AO10:AQ10,Z10:AB10)/SUM(AO10:AQ10),"-")</f>
        <v>0.68026401166166539</v>
      </c>
      <c r="AJ10" s="22">
        <f t="shared" ref="AJ10" si="9">IFERROR(SUMPRODUCT(AR10:AT10,AC10:AE10)/SUM(AR10:AT10),"-")</f>
        <v>0.62272884409766371</v>
      </c>
      <c r="AK10" s="23">
        <f t="shared" ref="AK10" si="10">IFERROR(SUMPRODUCT(AU10:AW10,AF10:AH10)/SUM(AU10:AW10),"-")</f>
        <v>0.65737930407513001</v>
      </c>
      <c r="AL10" s="406">
        <f t="shared" ref="AL10" si="11">IFERROR($G$5*SUMPRODUCT(AX10:AZ10,AI10:AK10)/SUM(AX10:AZ10)+(1-$G$5)*IFERROR((AI10^AX10*AJ10^AY10*AK10^AZ10)^(1/SUM(AX10:AZ10)),SUMPRODUCT(AX10:AZ10,AI10:AK10)/SUM(AX10:AZ10)),"-")</f>
        <v>0.65324196563854631</v>
      </c>
      <c r="AM10"/>
      <c r="AO10" s="136">
        <f t="shared" ref="AO10:AO29" si="12">IF(Z10="-","-",AO$5)</f>
        <v>5</v>
      </c>
      <c r="AP10" s="137">
        <f t="shared" ref="AP10:AP29" si="13">IF(AA10="-","-",AP$5)</f>
        <v>5</v>
      </c>
      <c r="AQ10" s="137">
        <f t="shared" ref="AQ10:AQ29" si="14">IF(AB10="-","-",AQ$5)</f>
        <v>5</v>
      </c>
      <c r="AR10" s="137">
        <f t="shared" ref="AR10:AR29" si="15">IF(AC10="-","-",AR$5)</f>
        <v>5</v>
      </c>
      <c r="AS10" s="137">
        <f t="shared" ref="AS10:AS29" si="16">IF(AD10="-","-",AS$5)</f>
        <v>5</v>
      </c>
      <c r="AT10" s="137">
        <f t="shared" ref="AT10:AT29" si="17">IF(AE10="-","-",AT$5)</f>
        <v>5</v>
      </c>
      <c r="AU10" s="137">
        <f t="shared" ref="AU10:AU29" si="18">IF(AF10="-","-",AU$5)</f>
        <v>5</v>
      </c>
      <c r="AV10" s="137">
        <f t="shared" ref="AV10:AV29" si="19">IF(AG10="-","-",AV$5)</f>
        <v>5</v>
      </c>
      <c r="AW10" s="125">
        <f t="shared" ref="AW10:AW29" si="20">IF(AH10="-","-",AW$5)</f>
        <v>5</v>
      </c>
      <c r="AX10" s="137">
        <f t="shared" ref="AX10:AX29" si="21">IF(AI10="-","-",AX$5)</f>
        <v>5</v>
      </c>
      <c r="AY10" s="137">
        <f t="shared" ref="AY10:AY29" si="22">IF(AJ10="-","-",AY$5)</f>
        <v>5</v>
      </c>
      <c r="AZ10" s="125">
        <f t="shared" ref="AZ10:AZ29" si="23">IF(AK10="-","-",AZ$5)</f>
        <v>5</v>
      </c>
    </row>
    <row r="11" spans="1:52" s="5" customFormat="1">
      <c r="A11"/>
      <c r="B11" s="397" t="str">
        <f>'QoL DATA'!B18</f>
        <v>Ankaran/Ancarano</v>
      </c>
      <c r="C11" s="224">
        <f>'QoL DATA'!A18</f>
        <v>213</v>
      </c>
      <c r="D11" s="21">
        <f>IFERROR(AVERAGEIF('QoL DATA'!$C$14:$AT$14,'TQoL Indexes'!D$9,'Data &amp; Normalization'!$C469:$AT469),"-")</f>
        <v>0.10946416847633945</v>
      </c>
      <c r="E11" s="22">
        <f>IFERROR(AVERAGEIF('QoL DATA'!$C$14:$AT$14,'TQoL Indexes'!E$9,'Data &amp; Normalization'!$C469:$AT469),"-")</f>
        <v>0.49176044011309278</v>
      </c>
      <c r="F11" s="22">
        <f>IFERROR(AVERAGEIF('QoL DATA'!$C$14:$AT$14,'TQoL Indexes'!F$9,'Data &amp; Normalization'!$C469:$AT469),"-")</f>
        <v>0.49889992615732137</v>
      </c>
      <c r="G11" s="22">
        <f>IFERROR(AVERAGEIF('QoL DATA'!$C$14:$AT$14,'TQoL Indexes'!G$9,'Data &amp; Normalization'!$C469:$AT469),"-")</f>
        <v>0.99930880760062135</v>
      </c>
      <c r="H11" s="22">
        <f>IFERROR(AVERAGEIF('QoL DATA'!$C$14:$AT$14,'TQoL Indexes'!H$9,'Data &amp; Normalization'!$C469:$AT469),"-")</f>
        <v>0.65273230814013905</v>
      </c>
      <c r="I11" s="22">
        <f>IFERROR(AVERAGEIF('QoL DATA'!$C$14:$AT$14,'TQoL Indexes'!I$9,'Data &amp; Normalization'!$C469:$AT469),"-")</f>
        <v>0.40781954750817739</v>
      </c>
      <c r="J11" s="22">
        <f>IFERROR(AVERAGEIF('QoL DATA'!$C$14:$AT$14,'TQoL Indexes'!J$9,'Data &amp; Normalization'!$C469:$AT469),"-")</f>
        <v>0.62026170737959174</v>
      </c>
      <c r="K11" s="22" t="str">
        <f>IFERROR(AVERAGEIF('QoL DATA'!$C$14:$AT$14,'TQoL Indexes'!K$9,'Data &amp; Normalization'!$C469:$AT469),"-")</f>
        <v>-</v>
      </c>
      <c r="L11" s="22">
        <f>IFERROR(AVERAGEIF('QoL DATA'!$C$14:$AT$14,'TQoL Indexes'!L$9,'Data &amp; Normalization'!$C469:$AT469),"-")</f>
        <v>0</v>
      </c>
      <c r="M11" s="22">
        <f>IFERROR(AVERAGEIF('QoL DATA'!$C$14:$AT$14,'TQoL Indexes'!M$9,'Data &amp; Normalization'!$C469:$AT469),"-")</f>
        <v>9.2152071325588683E-2</v>
      </c>
      <c r="N11" s="22">
        <f>IFERROR(AVERAGEIF('QoL DATA'!$C$14:$AT$14,'TQoL Indexes'!N$9,'Data &amp; Normalization'!$C469:$AT469),"-")</f>
        <v>1.7189269562046364E-2</v>
      </c>
      <c r="O11" s="22">
        <f>IFERROR(AVERAGEIF('QoL DATA'!$C$14:$AT$14,'TQoL Indexes'!O$9,'Data &amp; Normalization'!$C469:$AT469),"-")</f>
        <v>0.83181532680599968</v>
      </c>
      <c r="P11" s="22">
        <f>IFERROR(AVERAGEIF('QoL DATA'!$C$14:$AT$14,'TQoL Indexes'!P$9,'Data &amp; Normalization'!$C469:$AT469),"-")</f>
        <v>0.89750243503073657</v>
      </c>
      <c r="Q11" s="22">
        <f>IFERROR(AVERAGEIF('QoL DATA'!$C$14:$AT$14,'TQoL Indexes'!Q$9,'Data &amp; Normalization'!$C469:$AT469),"-")</f>
        <v>0.78249461914653251</v>
      </c>
      <c r="R11" s="22">
        <f>IFERROR(AVERAGEIF('QoL DATA'!$C$14:$AT$14,'TQoL Indexes'!R$9,'Data &amp; Normalization'!$C469:$AT469),"-")</f>
        <v>0.54824606040681156</v>
      </c>
      <c r="S11" s="22">
        <f>IFERROR(AVERAGEIF('QoL DATA'!$C$14:$AT$14,'TQoL Indexes'!S$9,'Data &amp; Normalization'!$C469:$AT469),"-")</f>
        <v>0.25901403560978009</v>
      </c>
      <c r="T11" s="22">
        <f>IFERROR(AVERAGEIF('QoL DATA'!$C$14:$AT$14,'TQoL Indexes'!T$9,'Data &amp; Normalization'!$C469:$AT469),"-")</f>
        <v>0.57278448407571014</v>
      </c>
      <c r="U11" s="22">
        <f>IFERROR(AVERAGEIF('QoL DATA'!$C$14:$AT$14,'TQoL Indexes'!U$9,'Data &amp; Normalization'!$C469:$AT469),"-")</f>
        <v>0.72074410997437111</v>
      </c>
      <c r="V11" s="22">
        <f>IFERROR(AVERAGEIF('QoL DATA'!$C$14:$AT$14,'TQoL Indexes'!V$9,'Data &amp; Normalization'!$C469:$AT469),"-")</f>
        <v>0.93290654224282665</v>
      </c>
      <c r="W11" s="22">
        <f>IFERROR(AVERAGEIF('QoL DATA'!$C$14:$AT$14,'TQoL Indexes'!W$9,'Data &amp; Normalization'!$C469:$AT469),"-")</f>
        <v>0</v>
      </c>
      <c r="X11" s="22">
        <f>IFERROR(AVERAGEIF('QoL DATA'!$C$14:$AT$14,'TQoL Indexes'!X$9,'Data &amp; Normalization'!$C469:$AT469),"-")</f>
        <v>0.54991859663222764</v>
      </c>
      <c r="Y11" s="22">
        <f>IFERROR(AVERAGEIF('QoL DATA'!$C$14:$AT$14,'TQoL Indexes'!Y$9,'Data &amp; Normalization'!$C469:$AT469),"-")</f>
        <v>0.28503088735876342</v>
      </c>
      <c r="Z11" s="21">
        <f t="shared" ref="Z11:Z74" si="24">IFERROR(AVERAGE(D11:F11),"-")</f>
        <v>0.36670817824891788</v>
      </c>
      <c r="AA11" s="22">
        <f t="shared" ref="AA11:AA74" si="25">IFERROR(AVERAGE(G11:L11),"-")</f>
        <v>0.53602447412570586</v>
      </c>
      <c r="AB11" s="22">
        <f t="shared" ref="AB11:AB74" si="26">IFERROR(AVERAGE(M11:N11),"-")</f>
        <v>5.4670670443817522E-2</v>
      </c>
      <c r="AC11" s="22">
        <f t="shared" ref="AC11:AC74" si="27">IFERROR(AVERAGE(O11:P11),"-")</f>
        <v>0.86465888091836818</v>
      </c>
      <c r="AD11" s="22">
        <f t="shared" ref="AD11:AD74" si="28">IFERROR(AVERAGE(Q11:R11),"-")</f>
        <v>0.66537033977667204</v>
      </c>
      <c r="AE11" s="22">
        <f t="shared" ref="AE11:AE74" si="29">IFERROR(AVERAGE(S11:T11),"-")</f>
        <v>0.41589925984274512</v>
      </c>
      <c r="AF11" s="22">
        <f t="shared" ref="AF11:AF74" si="30">IFERROR(AVERAGE(U11:V11),"-")</f>
        <v>0.82682532610859893</v>
      </c>
      <c r="AG11" s="22">
        <f t="shared" ref="AG11:AG74" si="31">IFERROR(AVERAGE(W11:X11),"-")</f>
        <v>0.27495929831611382</v>
      </c>
      <c r="AH11" s="22">
        <f t="shared" ref="AH11:AH74" si="32">IFERROR(AVERAGE(Y11),"-")</f>
        <v>0.28503088735876342</v>
      </c>
      <c r="AI11" s="21">
        <f t="shared" ref="AI11:AI74" si="33">IFERROR(SUMPRODUCT(AO11:AQ11,Z11:AB11)/SUM(AO11:AQ11),"-")</f>
        <v>0.31913444093948046</v>
      </c>
      <c r="AJ11" s="22">
        <f t="shared" ref="AJ11:AJ74" si="34">IFERROR(SUMPRODUCT(AR11:AT11,AC11:AE11)/SUM(AR11:AT11),"-")</f>
        <v>0.64864282684592856</v>
      </c>
      <c r="AK11" s="23">
        <f t="shared" ref="AK11:AK74" si="35">IFERROR(SUMPRODUCT(AU11:AW11,AF11:AH11)/SUM(AU11:AW11),"-")</f>
        <v>0.46227183726115872</v>
      </c>
      <c r="AL11" s="24">
        <f t="shared" ref="AL11:AL74" si="36">IFERROR($G$5*SUMPRODUCT(AX11:AZ11,AI11:AK11)/SUM(AX11:AZ11)+(1-$G$5)*IFERROR((AI11^AX11*AJ11^AY11*AK11^AZ11)^(1/SUM(AX11:AZ11)),SUMPRODUCT(AX11:AZ11,AI11:AK11)/SUM(AX11:AZ11)),"-")</f>
        <v>0.46703945509592992</v>
      </c>
      <c r="AM11"/>
      <c r="AO11" s="136">
        <f t="shared" si="12"/>
        <v>5</v>
      </c>
      <c r="AP11" s="137">
        <f t="shared" si="13"/>
        <v>5</v>
      </c>
      <c r="AQ11" s="137">
        <f t="shared" si="14"/>
        <v>5</v>
      </c>
      <c r="AR11" s="137">
        <f t="shared" si="15"/>
        <v>5</v>
      </c>
      <c r="AS11" s="137">
        <f t="shared" si="16"/>
        <v>5</v>
      </c>
      <c r="AT11" s="137">
        <f t="shared" si="17"/>
        <v>5</v>
      </c>
      <c r="AU11" s="137">
        <f t="shared" si="18"/>
        <v>5</v>
      </c>
      <c r="AV11" s="137">
        <f t="shared" si="19"/>
        <v>5</v>
      </c>
      <c r="AW11" s="125">
        <f t="shared" si="20"/>
        <v>5</v>
      </c>
      <c r="AX11" s="137">
        <f t="shared" si="21"/>
        <v>5</v>
      </c>
      <c r="AY11" s="137">
        <f t="shared" si="22"/>
        <v>5</v>
      </c>
      <c r="AZ11" s="125">
        <f t="shared" si="23"/>
        <v>5</v>
      </c>
    </row>
    <row r="12" spans="1:52" s="5" customFormat="1">
      <c r="A12"/>
      <c r="B12" s="397" t="str">
        <f>'QoL DATA'!B19</f>
        <v>Apače</v>
      </c>
      <c r="C12" s="224">
        <f>'QoL DATA'!A19</f>
        <v>195</v>
      </c>
      <c r="D12" s="21">
        <f>IFERROR(AVERAGEIF('QoL DATA'!$C$14:$AT$14,'TQoL Indexes'!D$9,'Data &amp; Normalization'!$C470:$AT470),"-")</f>
        <v>0.52086937540847122</v>
      </c>
      <c r="E12" s="22">
        <f>IFERROR(AVERAGEIF('QoL DATA'!$C$14:$AT$14,'TQoL Indexes'!E$9,'Data &amp; Normalization'!$C470:$AT470),"-")</f>
        <v>0.41413941275535626</v>
      </c>
      <c r="F12" s="22">
        <f>IFERROR(AVERAGEIF('QoL DATA'!$C$14:$AT$14,'TQoL Indexes'!F$9,'Data &amp; Normalization'!$C470:$AT470),"-")</f>
        <v>0.59768560919912428</v>
      </c>
      <c r="G12" s="22">
        <f>IFERROR(AVERAGEIF('QoL DATA'!$C$14:$AT$14,'TQoL Indexes'!G$9,'Data &amp; Normalization'!$C470:$AT470),"-")</f>
        <v>0.88197674122188041</v>
      </c>
      <c r="H12" s="22">
        <f>IFERROR(AVERAGEIF('QoL DATA'!$C$14:$AT$14,'TQoL Indexes'!H$9,'Data &amp; Normalization'!$C470:$AT470),"-")</f>
        <v>0.32936761876809834</v>
      </c>
      <c r="I12" s="22">
        <f>IFERROR(AVERAGEIF('QoL DATA'!$C$14:$AT$14,'TQoL Indexes'!I$9,'Data &amp; Normalization'!$C470:$AT470),"-")</f>
        <v>0.37779955982096913</v>
      </c>
      <c r="J12" s="22">
        <f>IFERROR(AVERAGEIF('QoL DATA'!$C$14:$AT$14,'TQoL Indexes'!J$9,'Data &amp; Normalization'!$C470:$AT470),"-")</f>
        <v>0.22767465052630534</v>
      </c>
      <c r="K12" s="22" t="str">
        <f>IFERROR(AVERAGEIF('QoL DATA'!$C$14:$AT$14,'TQoL Indexes'!K$9,'Data &amp; Normalization'!$C470:$AT470),"-")</f>
        <v>-</v>
      </c>
      <c r="L12" s="22">
        <f>IFERROR(AVERAGEIF('QoL DATA'!$C$14:$AT$14,'TQoL Indexes'!L$9,'Data &amp; Normalization'!$C470:$AT470),"-")</f>
        <v>0.12574107856317052</v>
      </c>
      <c r="M12" s="22">
        <f>IFERROR(AVERAGEIF('QoL DATA'!$C$14:$AT$14,'TQoL Indexes'!M$9,'Data &amp; Normalization'!$C470:$AT470),"-")</f>
        <v>0.45508332190040202</v>
      </c>
      <c r="N12" s="22">
        <f>IFERROR(AVERAGEIF('QoL DATA'!$C$14:$AT$14,'TQoL Indexes'!N$9,'Data &amp; Normalization'!$C470:$AT470),"-")</f>
        <v>0.2784062987868467</v>
      </c>
      <c r="O12" s="22">
        <f>IFERROR(AVERAGEIF('QoL DATA'!$C$14:$AT$14,'TQoL Indexes'!O$9,'Data &amp; Normalization'!$C470:$AT470),"-")</f>
        <v>0.20096999921888969</v>
      </c>
      <c r="P12" s="22">
        <f>IFERROR(AVERAGEIF('QoL DATA'!$C$14:$AT$14,'TQoL Indexes'!P$9,'Data &amp; Normalization'!$C470:$AT470),"-")</f>
        <v>0.76275454346398075</v>
      </c>
      <c r="Q12" s="22">
        <f>IFERROR(AVERAGEIF('QoL DATA'!$C$14:$AT$14,'TQoL Indexes'!Q$9,'Data &amp; Normalization'!$C470:$AT470),"-")</f>
        <v>3.0488813338315102E-2</v>
      </c>
      <c r="R12" s="22">
        <f>IFERROR(AVERAGEIF('QoL DATA'!$C$14:$AT$14,'TQoL Indexes'!R$9,'Data &amp; Normalization'!$C470:$AT470),"-")</f>
        <v>0.19706911250348252</v>
      </c>
      <c r="S12" s="22">
        <f>IFERROR(AVERAGEIF('QoL DATA'!$C$14:$AT$14,'TQoL Indexes'!S$9,'Data &amp; Normalization'!$C470:$AT470),"-")</f>
        <v>0.82357949379225981</v>
      </c>
      <c r="T12" s="22">
        <f>IFERROR(AVERAGEIF('QoL DATA'!$C$14:$AT$14,'TQoL Indexes'!T$9,'Data &amp; Normalization'!$C470:$AT470),"-")</f>
        <v>0.60987345395902859</v>
      </c>
      <c r="U12" s="22">
        <f>IFERROR(AVERAGEIF('QoL DATA'!$C$14:$AT$14,'TQoL Indexes'!U$9,'Data &amp; Normalization'!$C470:$AT470),"-")</f>
        <v>0.5770602439440532</v>
      </c>
      <c r="V12" s="22">
        <f>IFERROR(AVERAGEIF('QoL DATA'!$C$14:$AT$14,'TQoL Indexes'!V$9,'Data &amp; Normalization'!$C470:$AT470),"-")</f>
        <v>0.28489679082407515</v>
      </c>
      <c r="W12" s="22">
        <f>IFERROR(AVERAGEIF('QoL DATA'!$C$14:$AT$14,'TQoL Indexes'!W$9,'Data &amp; Normalization'!$C470:$AT470),"-")</f>
        <v>0.37167081135460278</v>
      </c>
      <c r="X12" s="22">
        <f>IFERROR(AVERAGEIF('QoL DATA'!$C$14:$AT$14,'TQoL Indexes'!X$9,'Data &amp; Normalization'!$C470:$AT470),"-")</f>
        <v>0.45936017116929329</v>
      </c>
      <c r="Y12" s="22">
        <f>IFERROR(AVERAGEIF('QoL DATA'!$C$14:$AT$14,'TQoL Indexes'!Y$9,'Data &amp; Normalization'!$C470:$AT470),"-")</f>
        <v>0.14770633560046459</v>
      </c>
      <c r="Z12" s="21">
        <f t="shared" si="24"/>
        <v>0.51089813245431726</v>
      </c>
      <c r="AA12" s="22">
        <f t="shared" si="25"/>
        <v>0.38851192978008475</v>
      </c>
      <c r="AB12" s="22">
        <f t="shared" si="26"/>
        <v>0.36674481034362438</v>
      </c>
      <c r="AC12" s="22">
        <f t="shared" si="27"/>
        <v>0.48186227134143522</v>
      </c>
      <c r="AD12" s="22">
        <f t="shared" si="28"/>
        <v>0.11377896292089881</v>
      </c>
      <c r="AE12" s="22">
        <f t="shared" si="29"/>
        <v>0.71672647387564425</v>
      </c>
      <c r="AF12" s="22">
        <f t="shared" si="30"/>
        <v>0.43097851738406417</v>
      </c>
      <c r="AG12" s="22">
        <f t="shared" si="31"/>
        <v>0.41551549126194803</v>
      </c>
      <c r="AH12" s="22">
        <f t="shared" si="32"/>
        <v>0.14770633560046459</v>
      </c>
      <c r="AI12" s="21">
        <f t="shared" si="33"/>
        <v>0.42205162419267545</v>
      </c>
      <c r="AJ12" s="22">
        <f t="shared" si="34"/>
        <v>0.43745590271265938</v>
      </c>
      <c r="AK12" s="23">
        <f t="shared" si="35"/>
        <v>0.33140011474882558</v>
      </c>
      <c r="AL12" s="24">
        <f t="shared" si="36"/>
        <v>0.39550938250016843</v>
      </c>
      <c r="AM12"/>
      <c r="AO12" s="136">
        <f t="shared" si="12"/>
        <v>5</v>
      </c>
      <c r="AP12" s="137">
        <f t="shared" si="13"/>
        <v>5</v>
      </c>
      <c r="AQ12" s="137">
        <f t="shared" si="14"/>
        <v>5</v>
      </c>
      <c r="AR12" s="137">
        <f t="shared" si="15"/>
        <v>5</v>
      </c>
      <c r="AS12" s="137">
        <f t="shared" si="16"/>
        <v>5</v>
      </c>
      <c r="AT12" s="137">
        <f t="shared" si="17"/>
        <v>5</v>
      </c>
      <c r="AU12" s="137">
        <f t="shared" si="18"/>
        <v>5</v>
      </c>
      <c r="AV12" s="137">
        <f t="shared" si="19"/>
        <v>5</v>
      </c>
      <c r="AW12" s="125">
        <f t="shared" si="20"/>
        <v>5</v>
      </c>
      <c r="AX12" s="137">
        <f t="shared" si="21"/>
        <v>5</v>
      </c>
      <c r="AY12" s="137">
        <f t="shared" si="22"/>
        <v>5</v>
      </c>
      <c r="AZ12" s="125">
        <f t="shared" si="23"/>
        <v>5</v>
      </c>
    </row>
    <row r="13" spans="1:52" s="5" customFormat="1">
      <c r="A13"/>
      <c r="B13" s="397" t="str">
        <f>'QoL DATA'!B20</f>
        <v>Beltinci</v>
      </c>
      <c r="C13" s="224">
        <f>'QoL DATA'!A20</f>
        <v>2</v>
      </c>
      <c r="D13" s="21">
        <f>IFERROR(AVERAGEIF('QoL DATA'!$C$14:$AT$14,'TQoL Indexes'!D$9,'Data &amp; Normalization'!$C471:$AT471),"-")</f>
        <v>0.87829497162545733</v>
      </c>
      <c r="E13" s="22">
        <f>IFERROR(AVERAGEIF('QoL DATA'!$C$14:$AT$14,'TQoL Indexes'!E$9,'Data &amp; Normalization'!$C471:$AT471),"-")</f>
        <v>0.2971704723756991</v>
      </c>
      <c r="F13" s="22">
        <f>IFERROR(AVERAGEIF('QoL DATA'!$C$14:$AT$14,'TQoL Indexes'!F$9,'Data &amp; Normalization'!$C471:$AT471),"-")</f>
        <v>0.75</v>
      </c>
      <c r="G13" s="22">
        <f>IFERROR(AVERAGEIF('QoL DATA'!$C$14:$AT$14,'TQoL Indexes'!G$9,'Data &amp; Normalization'!$C471:$AT471),"-")</f>
        <v>0.93386658059984984</v>
      </c>
      <c r="H13" s="22">
        <f>IFERROR(AVERAGEIF('QoL DATA'!$C$14:$AT$14,'TQoL Indexes'!H$9,'Data &amp; Normalization'!$C471:$AT471),"-")</f>
        <v>0.91128584340497742</v>
      </c>
      <c r="I13" s="22">
        <f>IFERROR(AVERAGEIF('QoL DATA'!$C$14:$AT$14,'TQoL Indexes'!I$9,'Data &amp; Normalization'!$C471:$AT471),"-")</f>
        <v>0.29499832120989755</v>
      </c>
      <c r="J13" s="22">
        <f>IFERROR(AVERAGEIF('QoL DATA'!$C$14:$AT$14,'TQoL Indexes'!J$9,'Data &amp; Normalization'!$C471:$AT471),"-")</f>
        <v>0.41609428694651157</v>
      </c>
      <c r="K13" s="22" t="str">
        <f>IFERROR(AVERAGEIF('QoL DATA'!$C$14:$AT$14,'TQoL Indexes'!K$9,'Data &amp; Normalization'!$C471:$AT471),"-")</f>
        <v>-</v>
      </c>
      <c r="L13" s="22">
        <f>IFERROR(AVERAGEIF('QoL DATA'!$C$14:$AT$14,'TQoL Indexes'!L$9,'Data &amp; Normalization'!$C471:$AT471),"-")</f>
        <v>0.32522883584396561</v>
      </c>
      <c r="M13" s="22">
        <f>IFERROR(AVERAGEIF('QoL DATA'!$C$14:$AT$14,'TQoL Indexes'!M$9,'Data &amp; Normalization'!$C471:$AT471),"-")</f>
        <v>0.26970327286221579</v>
      </c>
      <c r="N13" s="22">
        <f>IFERROR(AVERAGEIF('QoL DATA'!$C$14:$AT$14,'TQoL Indexes'!N$9,'Data &amp; Normalization'!$C471:$AT471),"-")</f>
        <v>0.1274743548282701</v>
      </c>
      <c r="O13" s="22">
        <f>IFERROR(AVERAGEIF('QoL DATA'!$C$14:$AT$14,'TQoL Indexes'!O$9,'Data &amp; Normalization'!$C471:$AT471),"-")</f>
        <v>0.44030969861600622</v>
      </c>
      <c r="P13" s="22">
        <f>IFERROR(AVERAGEIF('QoL DATA'!$C$14:$AT$14,'TQoL Indexes'!P$9,'Data &amp; Normalization'!$C471:$AT471),"-")</f>
        <v>0.7117751712284579</v>
      </c>
      <c r="Q13" s="22">
        <f>IFERROR(AVERAGEIF('QoL DATA'!$C$14:$AT$14,'TQoL Indexes'!Q$9,'Data &amp; Normalization'!$C471:$AT471),"-")</f>
        <v>0.23161540998652091</v>
      </c>
      <c r="R13" s="22">
        <f>IFERROR(AVERAGEIF('QoL DATA'!$C$14:$AT$14,'TQoL Indexes'!R$9,'Data &amp; Normalization'!$C471:$AT471),"-")</f>
        <v>0.31310739483344396</v>
      </c>
      <c r="S13" s="22">
        <f>IFERROR(AVERAGEIF('QoL DATA'!$C$14:$AT$14,'TQoL Indexes'!S$9,'Data &amp; Normalization'!$C471:$AT471),"-")</f>
        <v>0.57229413612392344</v>
      </c>
      <c r="T13" s="22">
        <f>IFERROR(AVERAGEIF('QoL DATA'!$C$14:$AT$14,'TQoL Indexes'!T$9,'Data &amp; Normalization'!$C471:$AT471),"-")</f>
        <v>0.75833462115897265</v>
      </c>
      <c r="U13" s="22">
        <f>IFERROR(AVERAGEIF('QoL DATA'!$C$14:$AT$14,'TQoL Indexes'!U$9,'Data &amp; Normalization'!$C471:$AT471),"-")</f>
        <v>0.4867872154344457</v>
      </c>
      <c r="V13" s="22">
        <f>IFERROR(AVERAGEIF('QoL DATA'!$C$14:$AT$14,'TQoL Indexes'!V$9,'Data &amp; Normalization'!$C471:$AT471),"-")</f>
        <v>0.20671559028055342</v>
      </c>
      <c r="W13" s="22">
        <f>IFERROR(AVERAGEIF('QoL DATA'!$C$14:$AT$14,'TQoL Indexes'!W$9,'Data &amp; Normalization'!$C471:$AT471),"-")</f>
        <v>0.46933583156115877</v>
      </c>
      <c r="X13" s="22">
        <f>IFERROR(AVERAGEIF('QoL DATA'!$C$14:$AT$14,'TQoL Indexes'!X$9,'Data &amp; Normalization'!$C471:$AT471),"-")</f>
        <v>0.50235488695485442</v>
      </c>
      <c r="Y13" s="22">
        <f>IFERROR(AVERAGEIF('QoL DATA'!$C$14:$AT$14,'TQoL Indexes'!Y$9,'Data &amp; Normalization'!$C471:$AT471),"-")</f>
        <v>0.14608142465581031</v>
      </c>
      <c r="Z13" s="21">
        <f t="shared" si="24"/>
        <v>0.64182181466705213</v>
      </c>
      <c r="AA13" s="22">
        <f t="shared" si="25"/>
        <v>0.57629477360104042</v>
      </c>
      <c r="AB13" s="22">
        <f t="shared" si="26"/>
        <v>0.19858881384524296</v>
      </c>
      <c r="AC13" s="22">
        <f t="shared" si="27"/>
        <v>0.57604243492223206</v>
      </c>
      <c r="AD13" s="22">
        <f t="shared" si="28"/>
        <v>0.27236140240998241</v>
      </c>
      <c r="AE13" s="22">
        <f t="shared" si="29"/>
        <v>0.66531437864144805</v>
      </c>
      <c r="AF13" s="22">
        <f t="shared" si="30"/>
        <v>0.34675140285749956</v>
      </c>
      <c r="AG13" s="22">
        <f t="shared" si="31"/>
        <v>0.48584535925800659</v>
      </c>
      <c r="AH13" s="22">
        <f t="shared" si="32"/>
        <v>0.14608142465581031</v>
      </c>
      <c r="AI13" s="21">
        <f t="shared" si="33"/>
        <v>0.4722351340377785</v>
      </c>
      <c r="AJ13" s="22">
        <f t="shared" si="34"/>
        <v>0.50457273865788754</v>
      </c>
      <c r="AK13" s="23">
        <f t="shared" si="35"/>
        <v>0.32622606225710549</v>
      </c>
      <c r="AL13" s="24">
        <f t="shared" si="36"/>
        <v>0.43056044791249526</v>
      </c>
      <c r="AM13"/>
      <c r="AO13" s="136">
        <f t="shared" si="12"/>
        <v>5</v>
      </c>
      <c r="AP13" s="137">
        <f t="shared" si="13"/>
        <v>5</v>
      </c>
      <c r="AQ13" s="137">
        <f t="shared" si="14"/>
        <v>5</v>
      </c>
      <c r="AR13" s="137">
        <f t="shared" si="15"/>
        <v>5</v>
      </c>
      <c r="AS13" s="137">
        <f t="shared" si="16"/>
        <v>5</v>
      </c>
      <c r="AT13" s="137">
        <f t="shared" si="17"/>
        <v>5</v>
      </c>
      <c r="AU13" s="137">
        <f t="shared" si="18"/>
        <v>5</v>
      </c>
      <c r="AV13" s="137">
        <f t="shared" si="19"/>
        <v>5</v>
      </c>
      <c r="AW13" s="125">
        <f t="shared" si="20"/>
        <v>5</v>
      </c>
      <c r="AX13" s="137">
        <f t="shared" si="21"/>
        <v>5</v>
      </c>
      <c r="AY13" s="137">
        <f t="shared" si="22"/>
        <v>5</v>
      </c>
      <c r="AZ13" s="125">
        <f t="shared" si="23"/>
        <v>5</v>
      </c>
    </row>
    <row r="14" spans="1:52" s="5" customFormat="1">
      <c r="A14"/>
      <c r="B14" s="397" t="str">
        <f>'QoL DATA'!B21</f>
        <v>Benedikt</v>
      </c>
      <c r="C14" s="224">
        <f>'QoL DATA'!A21</f>
        <v>148</v>
      </c>
      <c r="D14" s="21">
        <f>IFERROR(AVERAGEIF('QoL DATA'!$C$14:$AT$14,'TQoL Indexes'!D$9,'Data &amp; Normalization'!$C472:$AT472),"-")</f>
        <v>0.65277060273571952</v>
      </c>
      <c r="E14" s="22">
        <f>IFERROR(AVERAGEIF('QoL DATA'!$C$14:$AT$14,'TQoL Indexes'!E$9,'Data &amp; Normalization'!$C472:$AT472),"-")</f>
        <v>0.6863054255556621</v>
      </c>
      <c r="F14" s="22">
        <f>IFERROR(AVERAGEIF('QoL DATA'!$C$14:$AT$14,'TQoL Indexes'!F$9,'Data &amp; Normalization'!$C472:$AT472),"-")</f>
        <v>0.65746614453600927</v>
      </c>
      <c r="G14" s="22">
        <f>IFERROR(AVERAGEIF('QoL DATA'!$C$14:$AT$14,'TQoL Indexes'!G$9,'Data &amp; Normalization'!$C472:$AT472),"-")</f>
        <v>0.7504069641226252</v>
      </c>
      <c r="H14" s="22">
        <f>IFERROR(AVERAGEIF('QoL DATA'!$C$14:$AT$14,'TQoL Indexes'!H$9,'Data &amp; Normalization'!$C472:$AT472),"-")</f>
        <v>0.82097385864227457</v>
      </c>
      <c r="I14" s="22">
        <f>IFERROR(AVERAGEIF('QoL DATA'!$C$14:$AT$14,'TQoL Indexes'!I$9,'Data &amp; Normalization'!$C472:$AT472),"-")</f>
        <v>0.24160367726425963</v>
      </c>
      <c r="J14" s="22">
        <f>IFERROR(AVERAGEIF('QoL DATA'!$C$14:$AT$14,'TQoL Indexes'!J$9,'Data &amp; Normalization'!$C472:$AT472),"-")</f>
        <v>0.48528961886572819</v>
      </c>
      <c r="K14" s="22" t="str">
        <f>IFERROR(AVERAGEIF('QoL DATA'!$C$14:$AT$14,'TQoL Indexes'!K$9,'Data &amp; Normalization'!$C472:$AT472),"-")</f>
        <v>-</v>
      </c>
      <c r="L14" s="22">
        <f>IFERROR(AVERAGEIF('QoL DATA'!$C$14:$AT$14,'TQoL Indexes'!L$9,'Data &amp; Normalization'!$C472:$AT472),"-")</f>
        <v>5.9527294505752691E-2</v>
      </c>
      <c r="M14" s="22">
        <f>IFERROR(AVERAGEIF('QoL DATA'!$C$14:$AT$14,'TQoL Indexes'!M$9,'Data &amp; Normalization'!$C472:$AT472),"-")</f>
        <v>0.45491289052281791</v>
      </c>
      <c r="N14" s="22">
        <f>IFERROR(AVERAGEIF('QoL DATA'!$C$14:$AT$14,'TQoL Indexes'!N$9,'Data &amp; Normalization'!$C472:$AT472),"-")</f>
        <v>0.11100099748708478</v>
      </c>
      <c r="O14" s="22">
        <f>IFERROR(AVERAGEIF('QoL DATA'!$C$14:$AT$14,'TQoL Indexes'!O$9,'Data &amp; Normalization'!$C472:$AT472),"-")</f>
        <v>0.48969128927057493</v>
      </c>
      <c r="P14" s="22">
        <f>IFERROR(AVERAGEIF('QoL DATA'!$C$14:$AT$14,'TQoL Indexes'!P$9,'Data &amp; Normalization'!$C472:$AT472),"-")</f>
        <v>0.82946093407286181</v>
      </c>
      <c r="Q14" s="22">
        <f>IFERROR(AVERAGEIF('QoL DATA'!$C$14:$AT$14,'TQoL Indexes'!Q$9,'Data &amp; Normalization'!$C472:$AT472),"-")</f>
        <v>0.42995116999134292</v>
      </c>
      <c r="R14" s="22">
        <f>IFERROR(AVERAGEIF('QoL DATA'!$C$14:$AT$14,'TQoL Indexes'!R$9,'Data &amp; Normalization'!$C472:$AT472),"-")</f>
        <v>0.16943685483208737</v>
      </c>
      <c r="S14" s="22">
        <f>IFERROR(AVERAGEIF('QoL DATA'!$C$14:$AT$14,'TQoL Indexes'!S$9,'Data &amp; Normalization'!$C472:$AT472),"-")</f>
        <v>0.71033576352725281</v>
      </c>
      <c r="T14" s="22">
        <f>IFERROR(AVERAGEIF('QoL DATA'!$C$14:$AT$14,'TQoL Indexes'!T$9,'Data &amp; Normalization'!$C472:$AT472),"-")</f>
        <v>0.53177998025659323</v>
      </c>
      <c r="U14" s="22">
        <f>IFERROR(AVERAGEIF('QoL DATA'!$C$14:$AT$14,'TQoL Indexes'!U$9,'Data &amp; Normalization'!$C472:$AT472),"-")</f>
        <v>0.59004215574971208</v>
      </c>
      <c r="V14" s="22">
        <f>IFERROR(AVERAGEIF('QoL DATA'!$C$14:$AT$14,'TQoL Indexes'!V$9,'Data &amp; Normalization'!$C472:$AT472),"-")</f>
        <v>0.53314832947006641</v>
      </c>
      <c r="W14" s="22">
        <f>IFERROR(AVERAGEIF('QoL DATA'!$C$14:$AT$14,'TQoL Indexes'!W$9,'Data &amp; Normalization'!$C472:$AT472),"-")</f>
        <v>0.63915048719389977</v>
      </c>
      <c r="X14" s="22">
        <f>IFERROR(AVERAGEIF('QoL DATA'!$C$14:$AT$14,'TQoL Indexes'!X$9,'Data &amp; Normalization'!$C472:$AT472),"-")</f>
        <v>6.4363671573066744E-2</v>
      </c>
      <c r="Y14" s="22">
        <f>IFERROR(AVERAGEIF('QoL DATA'!$C$14:$AT$14,'TQoL Indexes'!Y$9,'Data &amp; Normalization'!$C472:$AT472),"-")</f>
        <v>0.18769164695685797</v>
      </c>
      <c r="Z14" s="21">
        <f t="shared" si="24"/>
        <v>0.66551405760913029</v>
      </c>
      <c r="AA14" s="22">
        <f t="shared" si="25"/>
        <v>0.47156028268012806</v>
      </c>
      <c r="AB14" s="22">
        <f t="shared" si="26"/>
        <v>0.28295694400495136</v>
      </c>
      <c r="AC14" s="22">
        <f t="shared" si="27"/>
        <v>0.65957611167171837</v>
      </c>
      <c r="AD14" s="22">
        <f t="shared" si="28"/>
        <v>0.29969401241171512</v>
      </c>
      <c r="AE14" s="22">
        <f t="shared" si="29"/>
        <v>0.62105787189192307</v>
      </c>
      <c r="AF14" s="22">
        <f t="shared" si="30"/>
        <v>0.56159524260988924</v>
      </c>
      <c r="AG14" s="22">
        <f t="shared" si="31"/>
        <v>0.35175707938348327</v>
      </c>
      <c r="AH14" s="22">
        <f t="shared" si="32"/>
        <v>0.18769164695685797</v>
      </c>
      <c r="AI14" s="21">
        <f t="shared" si="33"/>
        <v>0.47334376143140322</v>
      </c>
      <c r="AJ14" s="22">
        <f t="shared" si="34"/>
        <v>0.52677599865845226</v>
      </c>
      <c r="AK14" s="23">
        <f t="shared" si="35"/>
        <v>0.36701465631674346</v>
      </c>
      <c r="AL14" s="24">
        <f t="shared" si="36"/>
        <v>0.45317518779287858</v>
      </c>
      <c r="AM14"/>
      <c r="AO14" s="136">
        <f t="shared" si="12"/>
        <v>5</v>
      </c>
      <c r="AP14" s="137">
        <f t="shared" si="13"/>
        <v>5</v>
      </c>
      <c r="AQ14" s="137">
        <f t="shared" si="14"/>
        <v>5</v>
      </c>
      <c r="AR14" s="137">
        <f t="shared" si="15"/>
        <v>5</v>
      </c>
      <c r="AS14" s="137">
        <f t="shared" si="16"/>
        <v>5</v>
      </c>
      <c r="AT14" s="137">
        <f t="shared" si="17"/>
        <v>5</v>
      </c>
      <c r="AU14" s="137">
        <f t="shared" si="18"/>
        <v>5</v>
      </c>
      <c r="AV14" s="137">
        <f t="shared" si="19"/>
        <v>5</v>
      </c>
      <c r="AW14" s="125">
        <f t="shared" si="20"/>
        <v>5</v>
      </c>
      <c r="AX14" s="137">
        <f t="shared" si="21"/>
        <v>5</v>
      </c>
      <c r="AY14" s="137">
        <f t="shared" si="22"/>
        <v>5</v>
      </c>
      <c r="AZ14" s="125">
        <f t="shared" si="23"/>
        <v>5</v>
      </c>
    </row>
    <row r="15" spans="1:52" s="5" customFormat="1">
      <c r="A15"/>
      <c r="B15" s="397" t="str">
        <f>'QoL DATA'!B22</f>
        <v>Bistrica ob Sotli</v>
      </c>
      <c r="C15" s="224">
        <f>'QoL DATA'!A22</f>
        <v>149</v>
      </c>
      <c r="D15" s="21">
        <f>IFERROR(AVERAGEIF('QoL DATA'!$C$14:$AT$14,'TQoL Indexes'!D$9,'Data &amp; Normalization'!$C473:$AT473),"-")</f>
        <v>0.60073159780750685</v>
      </c>
      <c r="E15" s="22">
        <f>IFERROR(AVERAGEIF('QoL DATA'!$C$14:$AT$14,'TQoL Indexes'!E$9,'Data &amp; Normalization'!$C473:$AT473),"-")</f>
        <v>0.5</v>
      </c>
      <c r="F15" s="22">
        <f>IFERROR(AVERAGEIF('QoL DATA'!$C$14:$AT$14,'TQoL Indexes'!F$9,'Data &amp; Normalization'!$C473:$AT473),"-")</f>
        <v>0.72017313585468812</v>
      </c>
      <c r="G15" s="22">
        <f>IFERROR(AVERAGEIF('QoL DATA'!$C$14:$AT$14,'TQoL Indexes'!G$9,'Data &amp; Normalization'!$C473:$AT473),"-")</f>
        <v>0.71865456253925375</v>
      </c>
      <c r="H15" s="22">
        <f>IFERROR(AVERAGEIF('QoL DATA'!$C$14:$AT$14,'TQoL Indexes'!H$9,'Data &amp; Normalization'!$C473:$AT473),"-")</f>
        <v>0.68589074870727029</v>
      </c>
      <c r="I15" s="22">
        <f>IFERROR(AVERAGEIF('QoL DATA'!$C$14:$AT$14,'TQoL Indexes'!I$9,'Data &amp; Normalization'!$C473:$AT473),"-")</f>
        <v>0.39400771900082066</v>
      </c>
      <c r="J15" s="22">
        <f>IFERROR(AVERAGEIF('QoL DATA'!$C$14:$AT$14,'TQoL Indexes'!J$9,'Data &amp; Normalization'!$C473:$AT473),"-")</f>
        <v>0.31910839089865889</v>
      </c>
      <c r="K15" s="22" t="str">
        <f>IFERROR(AVERAGEIF('QoL DATA'!$C$14:$AT$14,'TQoL Indexes'!K$9,'Data &amp; Normalization'!$C473:$AT473),"-")</f>
        <v>-</v>
      </c>
      <c r="L15" s="22">
        <f>IFERROR(AVERAGEIF('QoL DATA'!$C$14:$AT$14,'TQoL Indexes'!L$9,'Data &amp; Normalization'!$C473:$AT473),"-")</f>
        <v>0.31017817260189023</v>
      </c>
      <c r="M15" s="22">
        <f>IFERROR(AVERAGEIF('QoL DATA'!$C$14:$AT$14,'TQoL Indexes'!M$9,'Data &amp; Normalization'!$C473:$AT473),"-")</f>
        <v>0.29182478060775696</v>
      </c>
      <c r="N15" s="22">
        <f>IFERROR(AVERAGEIF('QoL DATA'!$C$14:$AT$14,'TQoL Indexes'!N$9,'Data &amp; Normalization'!$C473:$AT473),"-")</f>
        <v>0.99956515857368444</v>
      </c>
      <c r="O15" s="22">
        <f>IFERROR(AVERAGEIF('QoL DATA'!$C$14:$AT$14,'TQoL Indexes'!O$9,'Data &amp; Normalization'!$C473:$AT473),"-")</f>
        <v>0.54839383382314466</v>
      </c>
      <c r="P15" s="22">
        <f>IFERROR(AVERAGEIF('QoL DATA'!$C$14:$AT$14,'TQoL Indexes'!P$9,'Data &amp; Normalization'!$C473:$AT473),"-")</f>
        <v>0.42948129260200818</v>
      </c>
      <c r="Q15" s="22">
        <f>IFERROR(AVERAGEIF('QoL DATA'!$C$14:$AT$14,'TQoL Indexes'!Q$9,'Data &amp; Normalization'!$C473:$AT473),"-")</f>
        <v>0.28271262775041384</v>
      </c>
      <c r="R15" s="22">
        <f>IFERROR(AVERAGEIF('QoL DATA'!$C$14:$AT$14,'TQoL Indexes'!R$9,'Data &amp; Normalization'!$C473:$AT473),"-")</f>
        <v>0.69424519047176736</v>
      </c>
      <c r="S15" s="22">
        <f>IFERROR(AVERAGEIF('QoL DATA'!$C$14:$AT$14,'TQoL Indexes'!S$9,'Data &amp; Normalization'!$C473:$AT473),"-")</f>
        <v>0.91698490634660845</v>
      </c>
      <c r="T15" s="22">
        <f>IFERROR(AVERAGEIF('QoL DATA'!$C$14:$AT$14,'TQoL Indexes'!T$9,'Data &amp; Normalization'!$C473:$AT473),"-")</f>
        <v>0.40593312806195891</v>
      </c>
      <c r="U15" s="22">
        <f>IFERROR(AVERAGEIF('QoL DATA'!$C$14:$AT$14,'TQoL Indexes'!U$9,'Data &amp; Normalization'!$C473:$AT473),"-")</f>
        <v>0.26707192139560199</v>
      </c>
      <c r="V15" s="22">
        <f>IFERROR(AVERAGEIF('QoL DATA'!$C$14:$AT$14,'TQoL Indexes'!V$9,'Data &amp; Normalization'!$C473:$AT473),"-")</f>
        <v>0.48563514107585354</v>
      </c>
      <c r="W15" s="22">
        <f>IFERROR(AVERAGEIF('QoL DATA'!$C$14:$AT$14,'TQoL Indexes'!W$9,'Data &amp; Normalization'!$C473:$AT473),"-")</f>
        <v>0.28233588126147596</v>
      </c>
      <c r="X15" s="22">
        <f>IFERROR(AVERAGEIF('QoL DATA'!$C$14:$AT$14,'TQoL Indexes'!X$9,'Data &amp; Normalization'!$C473:$AT473),"-")</f>
        <v>0.5</v>
      </c>
      <c r="Y15" s="22">
        <f>IFERROR(AVERAGEIF('QoL DATA'!$C$14:$AT$14,'TQoL Indexes'!Y$9,'Data &amp; Normalization'!$C473:$AT473),"-")</f>
        <v>0.58983417334304078</v>
      </c>
      <c r="Z15" s="21">
        <f t="shared" si="24"/>
        <v>0.60696824455406495</v>
      </c>
      <c r="AA15" s="22">
        <f t="shared" si="25"/>
        <v>0.48556791874957872</v>
      </c>
      <c r="AB15" s="22">
        <f t="shared" si="26"/>
        <v>0.6456949695907207</v>
      </c>
      <c r="AC15" s="22">
        <f t="shared" si="27"/>
        <v>0.48893756321257642</v>
      </c>
      <c r="AD15" s="22">
        <f t="shared" si="28"/>
        <v>0.4884789091110906</v>
      </c>
      <c r="AE15" s="22">
        <f t="shared" si="29"/>
        <v>0.66145901720428368</v>
      </c>
      <c r="AF15" s="22">
        <f t="shared" si="30"/>
        <v>0.37635353123572779</v>
      </c>
      <c r="AG15" s="22">
        <f t="shared" si="31"/>
        <v>0.39116794063073801</v>
      </c>
      <c r="AH15" s="22">
        <f t="shared" si="32"/>
        <v>0.58983417334304078</v>
      </c>
      <c r="AI15" s="21">
        <f t="shared" si="33"/>
        <v>0.57941037763145475</v>
      </c>
      <c r="AJ15" s="22">
        <f t="shared" si="34"/>
        <v>0.54629182984265012</v>
      </c>
      <c r="AK15" s="23">
        <f t="shared" si="35"/>
        <v>0.45245188173650219</v>
      </c>
      <c r="AL15" s="24">
        <f t="shared" si="36"/>
        <v>0.52462169952275528</v>
      </c>
      <c r="AM15"/>
      <c r="AO15" s="136">
        <f t="shared" si="12"/>
        <v>5</v>
      </c>
      <c r="AP15" s="137">
        <f t="shared" si="13"/>
        <v>5</v>
      </c>
      <c r="AQ15" s="137">
        <f t="shared" si="14"/>
        <v>5</v>
      </c>
      <c r="AR15" s="137">
        <f t="shared" si="15"/>
        <v>5</v>
      </c>
      <c r="AS15" s="137">
        <f t="shared" si="16"/>
        <v>5</v>
      </c>
      <c r="AT15" s="137">
        <f t="shared" si="17"/>
        <v>5</v>
      </c>
      <c r="AU15" s="137">
        <f t="shared" si="18"/>
        <v>5</v>
      </c>
      <c r="AV15" s="137">
        <f t="shared" si="19"/>
        <v>5</v>
      </c>
      <c r="AW15" s="125">
        <f t="shared" si="20"/>
        <v>5</v>
      </c>
      <c r="AX15" s="137">
        <f t="shared" si="21"/>
        <v>5</v>
      </c>
      <c r="AY15" s="137">
        <f t="shared" si="22"/>
        <v>5</v>
      </c>
      <c r="AZ15" s="125">
        <f t="shared" si="23"/>
        <v>5</v>
      </c>
    </row>
    <row r="16" spans="1:52" s="5" customFormat="1">
      <c r="A16"/>
      <c r="B16" s="397" t="str">
        <f>'QoL DATA'!B23</f>
        <v>Bled</v>
      </c>
      <c r="C16" s="224">
        <f>'QoL DATA'!A23</f>
        <v>3</v>
      </c>
      <c r="D16" s="21">
        <f>IFERROR(AVERAGEIF('QoL DATA'!$C$14:$AT$14,'TQoL Indexes'!D$9,'Data &amp; Normalization'!$C474:$AT474),"-")</f>
        <v>0.88363563421685554</v>
      </c>
      <c r="E16" s="22">
        <f>IFERROR(AVERAGEIF('QoL DATA'!$C$14:$AT$14,'TQoL Indexes'!E$9,'Data &amp; Normalization'!$C474:$AT474),"-")</f>
        <v>0.69271097980449781</v>
      </c>
      <c r="F16" s="22">
        <f>IFERROR(AVERAGEIF('QoL DATA'!$C$14:$AT$14,'TQoL Indexes'!F$9,'Data &amp; Normalization'!$C474:$AT474),"-")</f>
        <v>0.93399709731962055</v>
      </c>
      <c r="G16" s="22">
        <f>IFERROR(AVERAGEIF('QoL DATA'!$C$14:$AT$14,'TQoL Indexes'!G$9,'Data &amp; Normalization'!$C474:$AT474),"-")</f>
        <v>0.9196865556005398</v>
      </c>
      <c r="H16" s="22">
        <f>IFERROR(AVERAGEIF('QoL DATA'!$C$14:$AT$14,'TQoL Indexes'!H$9,'Data &amp; Normalization'!$C474:$AT474),"-")</f>
        <v>0.82187587744737367</v>
      </c>
      <c r="I16" s="22">
        <f>IFERROR(AVERAGEIF('QoL DATA'!$C$14:$AT$14,'TQoL Indexes'!I$9,'Data &amp; Normalization'!$C474:$AT474),"-")</f>
        <v>0.64353393974600337</v>
      </c>
      <c r="J16" s="22">
        <f>IFERROR(AVERAGEIF('QoL DATA'!$C$14:$AT$14,'TQoL Indexes'!J$9,'Data &amp; Normalization'!$C474:$AT474),"-")</f>
        <v>0.59389887097032612</v>
      </c>
      <c r="K16" s="22" t="str">
        <f>IFERROR(AVERAGEIF('QoL DATA'!$C$14:$AT$14,'TQoL Indexes'!K$9,'Data &amp; Normalization'!$C474:$AT474),"-")</f>
        <v>-</v>
      </c>
      <c r="L16" s="22">
        <f>IFERROR(AVERAGEIF('QoL DATA'!$C$14:$AT$14,'TQoL Indexes'!L$9,'Data &amp; Normalization'!$C474:$AT474),"-")</f>
        <v>0.63723294710936207</v>
      </c>
      <c r="M16" s="22">
        <f>IFERROR(AVERAGEIF('QoL DATA'!$C$14:$AT$14,'TQoL Indexes'!M$9,'Data &amp; Normalization'!$C474:$AT474),"-")</f>
        <v>0.73892772442379984</v>
      </c>
      <c r="N16" s="22">
        <f>IFERROR(AVERAGEIF('QoL DATA'!$C$14:$AT$14,'TQoL Indexes'!N$9,'Data &amp; Normalization'!$C474:$AT474),"-")</f>
        <v>0.61388225859193091</v>
      </c>
      <c r="O16" s="22">
        <f>IFERROR(AVERAGEIF('QoL DATA'!$C$14:$AT$14,'TQoL Indexes'!O$9,'Data &amp; Normalization'!$C474:$AT474),"-")</f>
        <v>0.82708578222966445</v>
      </c>
      <c r="P16" s="22">
        <f>IFERROR(AVERAGEIF('QoL DATA'!$C$14:$AT$14,'TQoL Indexes'!P$9,'Data &amp; Normalization'!$C474:$AT474),"-")</f>
        <v>0.64756878103393545</v>
      </c>
      <c r="Q16" s="22">
        <f>IFERROR(AVERAGEIF('QoL DATA'!$C$14:$AT$14,'TQoL Indexes'!Q$9,'Data &amp; Normalization'!$C474:$AT474),"-")</f>
        <v>0.81028819785262052</v>
      </c>
      <c r="R16" s="22">
        <f>IFERROR(AVERAGEIF('QoL DATA'!$C$14:$AT$14,'TQoL Indexes'!R$9,'Data &amp; Normalization'!$C474:$AT474),"-")</f>
        <v>1</v>
      </c>
      <c r="S16" s="22">
        <f>IFERROR(AVERAGEIF('QoL DATA'!$C$14:$AT$14,'TQoL Indexes'!S$9,'Data &amp; Normalization'!$C474:$AT474),"-")</f>
        <v>0.36729818644712264</v>
      </c>
      <c r="T16" s="22">
        <f>IFERROR(AVERAGEIF('QoL DATA'!$C$14:$AT$14,'TQoL Indexes'!T$9,'Data &amp; Normalization'!$C474:$AT474),"-")</f>
        <v>0.71308161295437933</v>
      </c>
      <c r="U16" s="22">
        <f>IFERROR(AVERAGEIF('QoL DATA'!$C$14:$AT$14,'TQoL Indexes'!U$9,'Data &amp; Normalization'!$C474:$AT474),"-")</f>
        <v>0.64485123229519015</v>
      </c>
      <c r="V16" s="22">
        <f>IFERROR(AVERAGEIF('QoL DATA'!$C$14:$AT$14,'TQoL Indexes'!V$9,'Data &amp; Normalization'!$C474:$AT474),"-")</f>
        <v>0.95419281032691239</v>
      </c>
      <c r="W16" s="22">
        <f>IFERROR(AVERAGEIF('QoL DATA'!$C$14:$AT$14,'TQoL Indexes'!W$9,'Data &amp; Normalization'!$C474:$AT474),"-")</f>
        <v>0.23100236193853413</v>
      </c>
      <c r="X16" s="22">
        <f>IFERROR(AVERAGEIF('QoL DATA'!$C$14:$AT$14,'TQoL Indexes'!X$9,'Data &amp; Normalization'!$C474:$AT474),"-")</f>
        <v>0.7202185740278263</v>
      </c>
      <c r="Y16" s="22">
        <f>IFERROR(AVERAGEIF('QoL DATA'!$C$14:$AT$14,'TQoL Indexes'!Y$9,'Data &amp; Normalization'!$C474:$AT474),"-")</f>
        <v>0.5992421423493739</v>
      </c>
      <c r="Z16" s="21">
        <f t="shared" si="24"/>
        <v>0.83678123711365793</v>
      </c>
      <c r="AA16" s="22">
        <f t="shared" si="25"/>
        <v>0.72324563817472098</v>
      </c>
      <c r="AB16" s="22">
        <f t="shared" si="26"/>
        <v>0.67640499150786537</v>
      </c>
      <c r="AC16" s="22">
        <f t="shared" si="27"/>
        <v>0.73732728163179995</v>
      </c>
      <c r="AD16" s="22">
        <f t="shared" si="28"/>
        <v>0.9051440989263102</v>
      </c>
      <c r="AE16" s="22">
        <f t="shared" si="29"/>
        <v>0.54018989970075104</v>
      </c>
      <c r="AF16" s="22">
        <f t="shared" si="30"/>
        <v>0.79952202131105121</v>
      </c>
      <c r="AG16" s="22">
        <f t="shared" si="31"/>
        <v>0.47561046798318019</v>
      </c>
      <c r="AH16" s="22">
        <f t="shared" si="32"/>
        <v>0.5992421423493739</v>
      </c>
      <c r="AI16" s="21">
        <f t="shared" si="33"/>
        <v>0.74547728893208143</v>
      </c>
      <c r="AJ16" s="22">
        <f t="shared" si="34"/>
        <v>0.72755376008628714</v>
      </c>
      <c r="AK16" s="23">
        <f t="shared" si="35"/>
        <v>0.62479154388120173</v>
      </c>
      <c r="AL16" s="24">
        <f t="shared" si="36"/>
        <v>0.69822706930290823</v>
      </c>
      <c r="AM16"/>
      <c r="AO16" s="136">
        <f t="shared" si="12"/>
        <v>5</v>
      </c>
      <c r="AP16" s="137">
        <f t="shared" si="13"/>
        <v>5</v>
      </c>
      <c r="AQ16" s="137">
        <f t="shared" si="14"/>
        <v>5</v>
      </c>
      <c r="AR16" s="137">
        <f t="shared" si="15"/>
        <v>5</v>
      </c>
      <c r="AS16" s="137">
        <f t="shared" si="16"/>
        <v>5</v>
      </c>
      <c r="AT16" s="137">
        <f t="shared" si="17"/>
        <v>5</v>
      </c>
      <c r="AU16" s="137">
        <f t="shared" si="18"/>
        <v>5</v>
      </c>
      <c r="AV16" s="137">
        <f t="shared" si="19"/>
        <v>5</v>
      </c>
      <c r="AW16" s="125">
        <f t="shared" si="20"/>
        <v>5</v>
      </c>
      <c r="AX16" s="137">
        <f t="shared" si="21"/>
        <v>5</v>
      </c>
      <c r="AY16" s="137">
        <f t="shared" si="22"/>
        <v>5</v>
      </c>
      <c r="AZ16" s="125">
        <f t="shared" si="23"/>
        <v>5</v>
      </c>
    </row>
    <row r="17" spans="1:52" s="5" customFormat="1">
      <c r="A17"/>
      <c r="B17" s="397" t="str">
        <f>'QoL DATA'!B24</f>
        <v>Bloke</v>
      </c>
      <c r="C17" s="224">
        <f>'QoL DATA'!A24</f>
        <v>150</v>
      </c>
      <c r="D17" s="21">
        <f>IFERROR(AVERAGEIF('QoL DATA'!$C$14:$AT$14,'TQoL Indexes'!D$9,'Data &amp; Normalization'!$C475:$AT475),"-")</f>
        <v>0.77217348409818487</v>
      </c>
      <c r="E17" s="22">
        <f>IFERROR(AVERAGEIF('QoL DATA'!$C$14:$AT$14,'TQoL Indexes'!E$9,'Data &amp; Normalization'!$C475:$AT475),"-")</f>
        <v>0</v>
      </c>
      <c r="F17" s="22">
        <f>IFERROR(AVERAGEIF('QoL DATA'!$C$14:$AT$14,'TQoL Indexes'!F$9,'Data &amp; Normalization'!$C475:$AT475),"-")</f>
        <v>0.57527240829855719</v>
      </c>
      <c r="G17" s="22">
        <f>IFERROR(AVERAGEIF('QoL DATA'!$C$14:$AT$14,'TQoL Indexes'!G$9,'Data &amp; Normalization'!$C475:$AT475),"-")</f>
        <v>0.36672523661205714</v>
      </c>
      <c r="H17" s="22">
        <f>IFERROR(AVERAGEIF('QoL DATA'!$C$14:$AT$14,'TQoL Indexes'!H$9,'Data &amp; Normalization'!$C475:$AT475),"-")</f>
        <v>1</v>
      </c>
      <c r="I17" s="22">
        <f>IFERROR(AVERAGEIF('QoL DATA'!$C$14:$AT$14,'TQoL Indexes'!I$9,'Data &amp; Normalization'!$C475:$AT475),"-")</f>
        <v>0.20299446069363872</v>
      </c>
      <c r="J17" s="22">
        <f>IFERROR(AVERAGEIF('QoL DATA'!$C$14:$AT$14,'TQoL Indexes'!J$9,'Data &amp; Normalization'!$C475:$AT475),"-")</f>
        <v>0.26896503826665552</v>
      </c>
      <c r="K17" s="22" t="str">
        <f>IFERROR(AVERAGEIF('QoL DATA'!$C$14:$AT$14,'TQoL Indexes'!K$9,'Data &amp; Normalization'!$C475:$AT475),"-")</f>
        <v>-</v>
      </c>
      <c r="L17" s="22">
        <f>IFERROR(AVERAGEIF('QoL DATA'!$C$14:$AT$14,'TQoL Indexes'!L$9,'Data &amp; Normalization'!$C475:$AT475),"-")</f>
        <v>0.68076496804954068</v>
      </c>
      <c r="M17" s="22">
        <f>IFERROR(AVERAGEIF('QoL DATA'!$C$14:$AT$14,'TQoL Indexes'!M$9,'Data &amp; Normalization'!$C475:$AT475),"-")</f>
        <v>0.38259803230110701</v>
      </c>
      <c r="N17" s="22">
        <f>IFERROR(AVERAGEIF('QoL DATA'!$C$14:$AT$14,'TQoL Indexes'!N$9,'Data &amp; Normalization'!$C475:$AT475),"-")</f>
        <v>1</v>
      </c>
      <c r="O17" s="22">
        <f>IFERROR(AVERAGEIF('QoL DATA'!$C$14:$AT$14,'TQoL Indexes'!O$9,'Data &amp; Normalization'!$C475:$AT475),"-")</f>
        <v>0.4076761090074611</v>
      </c>
      <c r="P17" s="22">
        <f>IFERROR(AVERAGEIF('QoL DATA'!$C$14:$AT$14,'TQoL Indexes'!P$9,'Data &amp; Normalization'!$C475:$AT475),"-")</f>
        <v>0.65874753667615504</v>
      </c>
      <c r="Q17" s="22">
        <f>IFERROR(AVERAGEIF('QoL DATA'!$C$14:$AT$14,'TQoL Indexes'!Q$9,'Data &amp; Normalization'!$C475:$AT475),"-")</f>
        <v>0.68216880383490475</v>
      </c>
      <c r="R17" s="22">
        <f>IFERROR(AVERAGEIF('QoL DATA'!$C$14:$AT$14,'TQoL Indexes'!R$9,'Data &amp; Normalization'!$C475:$AT475),"-")</f>
        <v>0.60453143835761858</v>
      </c>
      <c r="S17" s="22">
        <f>IFERROR(AVERAGEIF('QoL DATA'!$C$14:$AT$14,'TQoL Indexes'!S$9,'Data &amp; Normalization'!$C475:$AT475),"-")</f>
        <v>0.60287820926118785</v>
      </c>
      <c r="T17" s="22">
        <f>IFERROR(AVERAGEIF('QoL DATA'!$C$14:$AT$14,'TQoL Indexes'!T$9,'Data &amp; Normalization'!$C475:$AT475),"-")</f>
        <v>0.71697439336066837</v>
      </c>
      <c r="U17" s="22">
        <f>IFERROR(AVERAGEIF('QoL DATA'!$C$14:$AT$14,'TQoL Indexes'!U$9,'Data &amp; Normalization'!$C475:$AT475),"-")</f>
        <v>0.3360637553706316</v>
      </c>
      <c r="V17" s="22">
        <f>IFERROR(AVERAGEIF('QoL DATA'!$C$14:$AT$14,'TQoL Indexes'!V$9,'Data &amp; Normalization'!$C475:$AT475),"-")</f>
        <v>0.54863470146271276</v>
      </c>
      <c r="W17" s="22">
        <f>IFERROR(AVERAGEIF('QoL DATA'!$C$14:$AT$14,'TQoL Indexes'!W$9,'Data &amp; Normalization'!$C475:$AT475),"-")</f>
        <v>0.32934011897642285</v>
      </c>
      <c r="X17" s="22">
        <f>IFERROR(AVERAGEIF('QoL DATA'!$C$14:$AT$14,'TQoL Indexes'!X$9,'Data &amp; Normalization'!$C475:$AT475),"-")</f>
        <v>0.96075237468373476</v>
      </c>
      <c r="Y17" s="22">
        <f>IFERROR(AVERAGEIF('QoL DATA'!$C$14:$AT$14,'TQoL Indexes'!Y$9,'Data &amp; Normalization'!$C475:$AT475),"-")</f>
        <v>0.68638910182370916</v>
      </c>
      <c r="Z17" s="21">
        <f t="shared" si="24"/>
        <v>0.44914863079891404</v>
      </c>
      <c r="AA17" s="22">
        <f t="shared" si="25"/>
        <v>0.50388994072437843</v>
      </c>
      <c r="AB17" s="22">
        <f t="shared" si="26"/>
        <v>0.69129901615055345</v>
      </c>
      <c r="AC17" s="22">
        <f t="shared" si="27"/>
        <v>0.53321182284180813</v>
      </c>
      <c r="AD17" s="22">
        <f t="shared" si="28"/>
        <v>0.64335012109626166</v>
      </c>
      <c r="AE17" s="22">
        <f t="shared" si="29"/>
        <v>0.65992630131092811</v>
      </c>
      <c r="AF17" s="22">
        <f t="shared" si="30"/>
        <v>0.44234922841667218</v>
      </c>
      <c r="AG17" s="22">
        <f t="shared" si="31"/>
        <v>0.64504624683007883</v>
      </c>
      <c r="AH17" s="22">
        <f t="shared" si="32"/>
        <v>0.68638910182370916</v>
      </c>
      <c r="AI17" s="21">
        <f t="shared" si="33"/>
        <v>0.54811252922461529</v>
      </c>
      <c r="AJ17" s="22">
        <f t="shared" si="34"/>
        <v>0.61216274841633267</v>
      </c>
      <c r="AK17" s="23">
        <f t="shared" si="35"/>
        <v>0.59126152569015344</v>
      </c>
      <c r="AL17" s="24">
        <f t="shared" si="36"/>
        <v>0.58353705804545286</v>
      </c>
      <c r="AM17"/>
      <c r="AO17" s="136">
        <f t="shared" si="12"/>
        <v>5</v>
      </c>
      <c r="AP17" s="137">
        <f t="shared" si="13"/>
        <v>5</v>
      </c>
      <c r="AQ17" s="137">
        <f t="shared" si="14"/>
        <v>5</v>
      </c>
      <c r="AR17" s="137">
        <f t="shared" si="15"/>
        <v>5</v>
      </c>
      <c r="AS17" s="137">
        <f t="shared" si="16"/>
        <v>5</v>
      </c>
      <c r="AT17" s="137">
        <f t="shared" si="17"/>
        <v>5</v>
      </c>
      <c r="AU17" s="137">
        <f t="shared" si="18"/>
        <v>5</v>
      </c>
      <c r="AV17" s="137">
        <f t="shared" si="19"/>
        <v>5</v>
      </c>
      <c r="AW17" s="125">
        <f t="shared" si="20"/>
        <v>5</v>
      </c>
      <c r="AX17" s="137">
        <f t="shared" si="21"/>
        <v>5</v>
      </c>
      <c r="AY17" s="137">
        <f t="shared" si="22"/>
        <v>5</v>
      </c>
      <c r="AZ17" s="125">
        <f t="shared" si="23"/>
        <v>5</v>
      </c>
    </row>
    <row r="18" spans="1:52" s="5" customFormat="1">
      <c r="A18"/>
      <c r="B18" s="397" t="str">
        <f>'QoL DATA'!B25</f>
        <v>Bohinj</v>
      </c>
      <c r="C18" s="224">
        <f>'QoL DATA'!A25</f>
        <v>4</v>
      </c>
      <c r="D18" s="21">
        <f>IFERROR(AVERAGEIF('QoL DATA'!$C$14:$AT$14,'TQoL Indexes'!D$9,'Data &amp; Normalization'!$C476:$AT476),"-")</f>
        <v>0.65814216193942698</v>
      </c>
      <c r="E18" s="22">
        <f>IFERROR(AVERAGEIF('QoL DATA'!$C$14:$AT$14,'TQoL Indexes'!E$9,'Data &amp; Normalization'!$C476:$AT476),"-")</f>
        <v>0.58004093226658027</v>
      </c>
      <c r="F18" s="22">
        <f>IFERROR(AVERAGEIF('QoL DATA'!$C$14:$AT$14,'TQoL Indexes'!F$9,'Data &amp; Normalization'!$C476:$AT476),"-")</f>
        <v>0.45560070219579329</v>
      </c>
      <c r="G18" s="22">
        <f>IFERROR(AVERAGEIF('QoL DATA'!$C$14:$AT$14,'TQoL Indexes'!G$9,'Data &amp; Normalization'!$C476:$AT476),"-")</f>
        <v>0.74481672866240056</v>
      </c>
      <c r="H18" s="22">
        <f>IFERROR(AVERAGEIF('QoL DATA'!$C$14:$AT$14,'TQoL Indexes'!H$9,'Data &amp; Normalization'!$C476:$AT476),"-")</f>
        <v>0.53571274858020046</v>
      </c>
      <c r="I18" s="22">
        <f>IFERROR(AVERAGEIF('QoL DATA'!$C$14:$AT$14,'TQoL Indexes'!I$9,'Data &amp; Normalization'!$C476:$AT476),"-")</f>
        <v>0.66254759454751166</v>
      </c>
      <c r="J18" s="22">
        <f>IFERROR(AVERAGEIF('QoL DATA'!$C$14:$AT$14,'TQoL Indexes'!J$9,'Data &amp; Normalization'!$C476:$AT476),"-")</f>
        <v>0.32601585205642714</v>
      </c>
      <c r="K18" s="22" t="str">
        <f>IFERROR(AVERAGEIF('QoL DATA'!$C$14:$AT$14,'TQoL Indexes'!K$9,'Data &amp; Normalization'!$C476:$AT476),"-")</f>
        <v>-</v>
      </c>
      <c r="L18" s="22">
        <f>IFERROR(AVERAGEIF('QoL DATA'!$C$14:$AT$14,'TQoL Indexes'!L$9,'Data &amp; Normalization'!$C476:$AT476),"-")</f>
        <v>0.74043537163402107</v>
      </c>
      <c r="M18" s="22">
        <f>IFERROR(AVERAGEIF('QoL DATA'!$C$14:$AT$14,'TQoL Indexes'!M$9,'Data &amp; Normalization'!$C476:$AT476),"-")</f>
        <v>0.85883631479273004</v>
      </c>
      <c r="N18" s="22">
        <f>IFERROR(AVERAGEIF('QoL DATA'!$C$14:$AT$14,'TQoL Indexes'!N$9,'Data &amp; Normalization'!$C476:$AT476),"-")</f>
        <v>0.94119083427146766</v>
      </c>
      <c r="O18" s="22">
        <f>IFERROR(AVERAGEIF('QoL DATA'!$C$14:$AT$14,'TQoL Indexes'!O$9,'Data &amp; Normalization'!$C476:$AT476),"-")</f>
        <v>0.75588785162168259</v>
      </c>
      <c r="P18" s="22">
        <f>IFERROR(AVERAGEIF('QoL DATA'!$C$14:$AT$14,'TQoL Indexes'!P$9,'Data &amp; Normalization'!$C476:$AT476),"-")</f>
        <v>0.21641723730301499</v>
      </c>
      <c r="Q18" s="22">
        <f>IFERROR(AVERAGEIF('QoL DATA'!$C$14:$AT$14,'TQoL Indexes'!Q$9,'Data &amp; Normalization'!$C476:$AT476),"-")</f>
        <v>0.81208015575493586</v>
      </c>
      <c r="R18" s="22">
        <f>IFERROR(AVERAGEIF('QoL DATA'!$C$14:$AT$14,'TQoL Indexes'!R$9,'Data &amp; Normalization'!$C476:$AT476),"-")</f>
        <v>0.78158504448625066</v>
      </c>
      <c r="S18" s="22">
        <f>IFERROR(AVERAGEIF('QoL DATA'!$C$14:$AT$14,'TQoL Indexes'!S$9,'Data &amp; Normalization'!$C476:$AT476),"-")</f>
        <v>0.70950916695597555</v>
      </c>
      <c r="T18" s="22">
        <f>IFERROR(AVERAGEIF('QoL DATA'!$C$14:$AT$14,'TQoL Indexes'!T$9,'Data &amp; Normalization'!$C476:$AT476),"-")</f>
        <v>0.29230749413233414</v>
      </c>
      <c r="U18" s="22">
        <f>IFERROR(AVERAGEIF('QoL DATA'!$C$14:$AT$14,'TQoL Indexes'!U$9,'Data &amp; Normalization'!$C476:$AT476),"-")</f>
        <v>0.69977215474006649</v>
      </c>
      <c r="V18" s="22">
        <f>IFERROR(AVERAGEIF('QoL DATA'!$C$14:$AT$14,'TQoL Indexes'!V$9,'Data &amp; Normalization'!$C476:$AT476),"-")</f>
        <v>0.90898259531612169</v>
      </c>
      <c r="W18" s="22">
        <f>IFERROR(AVERAGEIF('QoL DATA'!$C$14:$AT$14,'TQoL Indexes'!W$9,'Data &amp; Normalization'!$C476:$AT476),"-")</f>
        <v>0.30525343641412583</v>
      </c>
      <c r="X18" s="22">
        <f>IFERROR(AVERAGEIF('QoL DATA'!$C$14:$AT$14,'TQoL Indexes'!X$9,'Data &amp; Normalization'!$C476:$AT476),"-")</f>
        <v>0.73314851501637146</v>
      </c>
      <c r="Y18" s="22">
        <f>IFERROR(AVERAGEIF('QoL DATA'!$C$14:$AT$14,'TQoL Indexes'!Y$9,'Data &amp; Normalization'!$C476:$AT476),"-")</f>
        <v>0.68004382423148102</v>
      </c>
      <c r="Z18" s="21">
        <f t="shared" si="24"/>
        <v>0.56459459880060014</v>
      </c>
      <c r="AA18" s="22">
        <f t="shared" si="25"/>
        <v>0.60190565909611216</v>
      </c>
      <c r="AB18" s="22">
        <f t="shared" si="26"/>
        <v>0.90001357453209885</v>
      </c>
      <c r="AC18" s="22">
        <f t="shared" si="27"/>
        <v>0.48615254446234879</v>
      </c>
      <c r="AD18" s="22">
        <f t="shared" si="28"/>
        <v>0.7968326001205932</v>
      </c>
      <c r="AE18" s="22">
        <f t="shared" si="29"/>
        <v>0.50090833054415485</v>
      </c>
      <c r="AF18" s="22">
        <f t="shared" si="30"/>
        <v>0.80437737502809403</v>
      </c>
      <c r="AG18" s="22">
        <f t="shared" si="31"/>
        <v>0.5192009757152487</v>
      </c>
      <c r="AH18" s="22">
        <f t="shared" si="32"/>
        <v>0.68004382423148102</v>
      </c>
      <c r="AI18" s="21">
        <f t="shared" si="33"/>
        <v>0.68883794414293709</v>
      </c>
      <c r="AJ18" s="22">
        <f t="shared" si="34"/>
        <v>0.59463115837569902</v>
      </c>
      <c r="AK18" s="23">
        <f t="shared" si="35"/>
        <v>0.66787405832494118</v>
      </c>
      <c r="AL18" s="24">
        <f t="shared" si="36"/>
        <v>0.64980486767376044</v>
      </c>
      <c r="AM18"/>
      <c r="AO18" s="136">
        <f t="shared" si="12"/>
        <v>5</v>
      </c>
      <c r="AP18" s="137">
        <f t="shared" si="13"/>
        <v>5</v>
      </c>
      <c r="AQ18" s="137">
        <f t="shared" si="14"/>
        <v>5</v>
      </c>
      <c r="AR18" s="137">
        <f t="shared" si="15"/>
        <v>5</v>
      </c>
      <c r="AS18" s="137">
        <f t="shared" si="16"/>
        <v>5</v>
      </c>
      <c r="AT18" s="137">
        <f t="shared" si="17"/>
        <v>5</v>
      </c>
      <c r="AU18" s="137">
        <f t="shared" si="18"/>
        <v>5</v>
      </c>
      <c r="AV18" s="137">
        <f t="shared" si="19"/>
        <v>5</v>
      </c>
      <c r="AW18" s="125">
        <f t="shared" si="20"/>
        <v>5</v>
      </c>
      <c r="AX18" s="137">
        <f t="shared" si="21"/>
        <v>5</v>
      </c>
      <c r="AY18" s="137">
        <f t="shared" si="22"/>
        <v>5</v>
      </c>
      <c r="AZ18" s="125">
        <f t="shared" si="23"/>
        <v>5</v>
      </c>
    </row>
    <row r="19" spans="1:52" s="5" customFormat="1">
      <c r="A19"/>
      <c r="B19" s="397" t="str">
        <f>'QoL DATA'!B26</f>
        <v>Borovnica</v>
      </c>
      <c r="C19" s="224">
        <f>'QoL DATA'!A26</f>
        <v>5</v>
      </c>
      <c r="D19" s="21">
        <f>IFERROR(AVERAGEIF('QoL DATA'!$C$14:$AT$14,'TQoL Indexes'!D$9,'Data &amp; Normalization'!$C477:$AT477),"-")</f>
        <v>0.6770420509245505</v>
      </c>
      <c r="E19" s="22">
        <f>IFERROR(AVERAGEIF('QoL DATA'!$C$14:$AT$14,'TQoL Indexes'!E$9,'Data &amp; Normalization'!$C477:$AT477),"-")</f>
        <v>1</v>
      </c>
      <c r="F19" s="22">
        <f>IFERROR(AVERAGEIF('QoL DATA'!$C$14:$AT$14,'TQoL Indexes'!F$9,'Data &amp; Normalization'!$C477:$AT477),"-")</f>
        <v>0.73359691175990571</v>
      </c>
      <c r="G19" s="22">
        <f>IFERROR(AVERAGEIF('QoL DATA'!$C$14:$AT$14,'TQoL Indexes'!G$9,'Data &amp; Normalization'!$C477:$AT477),"-")</f>
        <v>0.34989335811557282</v>
      </c>
      <c r="H19" s="22">
        <f>IFERROR(AVERAGEIF('QoL DATA'!$C$14:$AT$14,'TQoL Indexes'!H$9,'Data &amp; Normalization'!$C477:$AT477),"-")</f>
        <v>1</v>
      </c>
      <c r="I19" s="22">
        <f>IFERROR(AVERAGEIF('QoL DATA'!$C$14:$AT$14,'TQoL Indexes'!I$9,'Data &amp; Normalization'!$C477:$AT477),"-")</f>
        <v>0.21886376755429546</v>
      </c>
      <c r="J19" s="22">
        <f>IFERROR(AVERAGEIF('QoL DATA'!$C$14:$AT$14,'TQoL Indexes'!J$9,'Data &amp; Normalization'!$C477:$AT477),"-")</f>
        <v>0.4587477542230628</v>
      </c>
      <c r="K19" s="22" t="str">
        <f>IFERROR(AVERAGEIF('QoL DATA'!$C$14:$AT$14,'TQoL Indexes'!K$9,'Data &amp; Normalization'!$C477:$AT477),"-")</f>
        <v>-</v>
      </c>
      <c r="L19" s="22">
        <f>IFERROR(AVERAGEIF('QoL DATA'!$C$14:$AT$14,'TQoL Indexes'!L$9,'Data &amp; Normalization'!$C477:$AT477),"-")</f>
        <v>0.36162016230793792</v>
      </c>
      <c r="M19" s="22">
        <f>IFERROR(AVERAGEIF('QoL DATA'!$C$14:$AT$14,'TQoL Indexes'!M$9,'Data &amp; Normalization'!$C477:$AT477),"-")</f>
        <v>0.69318286328309953</v>
      </c>
      <c r="N19" s="22">
        <f>IFERROR(AVERAGEIF('QoL DATA'!$C$14:$AT$14,'TQoL Indexes'!N$9,'Data &amp; Normalization'!$C477:$AT477),"-")</f>
        <v>0.98498414665674083</v>
      </c>
      <c r="O19" s="22">
        <f>IFERROR(AVERAGEIF('QoL DATA'!$C$14:$AT$14,'TQoL Indexes'!O$9,'Data &amp; Normalization'!$C477:$AT477),"-")</f>
        <v>0.64243165620678644</v>
      </c>
      <c r="P19" s="22">
        <f>IFERROR(AVERAGEIF('QoL DATA'!$C$14:$AT$14,'TQoL Indexes'!P$9,'Data &amp; Normalization'!$C477:$AT477),"-")</f>
        <v>0.60155078167080467</v>
      </c>
      <c r="Q19" s="22">
        <f>IFERROR(AVERAGEIF('QoL DATA'!$C$14:$AT$14,'TQoL Indexes'!Q$9,'Data &amp; Normalization'!$C477:$AT477),"-")</f>
        <v>0.56552422090138865</v>
      </c>
      <c r="R19" s="22">
        <f>IFERROR(AVERAGEIF('QoL DATA'!$C$14:$AT$14,'TQoL Indexes'!R$9,'Data &amp; Normalization'!$C477:$AT477),"-")</f>
        <v>0.79610794349048852</v>
      </c>
      <c r="S19" s="22">
        <f>IFERROR(AVERAGEIF('QoL DATA'!$C$14:$AT$14,'TQoL Indexes'!S$9,'Data &amp; Normalization'!$C477:$AT477),"-")</f>
        <v>0.54832283555687789</v>
      </c>
      <c r="T19" s="22">
        <f>IFERROR(AVERAGEIF('QoL DATA'!$C$14:$AT$14,'TQoL Indexes'!T$9,'Data &amp; Normalization'!$C477:$AT477),"-")</f>
        <v>0.68211050878343138</v>
      </c>
      <c r="U19" s="22">
        <f>IFERROR(AVERAGEIF('QoL DATA'!$C$14:$AT$14,'TQoL Indexes'!U$9,'Data &amp; Normalization'!$C477:$AT477),"-")</f>
        <v>0.81490514013787174</v>
      </c>
      <c r="V19" s="22">
        <f>IFERROR(AVERAGEIF('QoL DATA'!$C$14:$AT$14,'TQoL Indexes'!V$9,'Data &amp; Normalization'!$C477:$AT477),"-")</f>
        <v>0.88744654703860615</v>
      </c>
      <c r="W19" s="22">
        <f>IFERROR(AVERAGEIF('QoL DATA'!$C$14:$AT$14,'TQoL Indexes'!W$9,'Data &amp; Normalization'!$C477:$AT477),"-")</f>
        <v>0.73197446917698383</v>
      </c>
      <c r="X19" s="22">
        <f>IFERROR(AVERAGEIF('QoL DATA'!$C$14:$AT$14,'TQoL Indexes'!X$9,'Data &amp; Normalization'!$C477:$AT477),"-")</f>
        <v>0.57054641422189967</v>
      </c>
      <c r="Y19" s="22">
        <f>IFERROR(AVERAGEIF('QoL DATA'!$C$14:$AT$14,'TQoL Indexes'!Y$9,'Data &amp; Normalization'!$C477:$AT477),"-")</f>
        <v>0.60540866927489811</v>
      </c>
      <c r="Z19" s="21">
        <f t="shared" si="24"/>
        <v>0.8035463208948187</v>
      </c>
      <c r="AA19" s="22">
        <f t="shared" si="25"/>
        <v>0.47782500844017378</v>
      </c>
      <c r="AB19" s="22">
        <f t="shared" si="26"/>
        <v>0.83908350496992012</v>
      </c>
      <c r="AC19" s="22">
        <f t="shared" si="27"/>
        <v>0.6219912189387955</v>
      </c>
      <c r="AD19" s="22">
        <f t="shared" si="28"/>
        <v>0.68081608219593859</v>
      </c>
      <c r="AE19" s="22">
        <f t="shared" si="29"/>
        <v>0.61521667217015463</v>
      </c>
      <c r="AF19" s="22">
        <f t="shared" si="30"/>
        <v>0.85117584358823895</v>
      </c>
      <c r="AG19" s="22">
        <f t="shared" si="31"/>
        <v>0.65126044169944175</v>
      </c>
      <c r="AH19" s="22">
        <f t="shared" si="32"/>
        <v>0.60540866927489811</v>
      </c>
      <c r="AI19" s="21">
        <f t="shared" si="33"/>
        <v>0.70681827810163755</v>
      </c>
      <c r="AJ19" s="22">
        <f t="shared" si="34"/>
        <v>0.63934132443496283</v>
      </c>
      <c r="AK19" s="23">
        <f t="shared" si="35"/>
        <v>0.70261498485419294</v>
      </c>
      <c r="AL19" s="24">
        <f t="shared" si="36"/>
        <v>0.68256840322323842</v>
      </c>
      <c r="AM19"/>
      <c r="AO19" s="136">
        <f t="shared" si="12"/>
        <v>5</v>
      </c>
      <c r="AP19" s="137">
        <f t="shared" si="13"/>
        <v>5</v>
      </c>
      <c r="AQ19" s="137">
        <f t="shared" si="14"/>
        <v>5</v>
      </c>
      <c r="AR19" s="137">
        <f t="shared" si="15"/>
        <v>5</v>
      </c>
      <c r="AS19" s="137">
        <f t="shared" si="16"/>
        <v>5</v>
      </c>
      <c r="AT19" s="137">
        <f t="shared" si="17"/>
        <v>5</v>
      </c>
      <c r="AU19" s="137">
        <f t="shared" si="18"/>
        <v>5</v>
      </c>
      <c r="AV19" s="137">
        <f t="shared" si="19"/>
        <v>5</v>
      </c>
      <c r="AW19" s="125">
        <f t="shared" si="20"/>
        <v>5</v>
      </c>
      <c r="AX19" s="137">
        <f t="shared" si="21"/>
        <v>5</v>
      </c>
      <c r="AY19" s="137">
        <f t="shared" si="22"/>
        <v>5</v>
      </c>
      <c r="AZ19" s="125">
        <f t="shared" si="23"/>
        <v>5</v>
      </c>
    </row>
    <row r="20" spans="1:52" s="5" customFormat="1">
      <c r="A20"/>
      <c r="B20" s="397" t="str">
        <f>'QoL DATA'!B27</f>
        <v>Bovec</v>
      </c>
      <c r="C20" s="224">
        <f>'QoL DATA'!A27</f>
        <v>6</v>
      </c>
      <c r="D20" s="21">
        <f>IFERROR(AVERAGEIF('QoL DATA'!$C$14:$AT$14,'TQoL Indexes'!D$9,'Data &amp; Normalization'!$C478:$AT478),"-")</f>
        <v>0.59366410426318339</v>
      </c>
      <c r="E20" s="22">
        <f>IFERROR(AVERAGEIF('QoL DATA'!$C$14:$AT$14,'TQoL Indexes'!E$9,'Data &amp; Normalization'!$C478:$AT478),"-")</f>
        <v>0.84654502193082704</v>
      </c>
      <c r="F20" s="22">
        <f>IFERROR(AVERAGEIF('QoL DATA'!$C$14:$AT$14,'TQoL Indexes'!F$9,'Data &amp; Normalization'!$C478:$AT478),"-")</f>
        <v>0.34782629017695588</v>
      </c>
      <c r="G20" s="22">
        <f>IFERROR(AVERAGEIF('QoL DATA'!$C$14:$AT$14,'TQoL Indexes'!G$9,'Data &amp; Normalization'!$C478:$AT478),"-")</f>
        <v>0.47809849196025939</v>
      </c>
      <c r="H20" s="22">
        <f>IFERROR(AVERAGEIF('QoL DATA'!$C$14:$AT$14,'TQoL Indexes'!H$9,'Data &amp; Normalization'!$C478:$AT478),"-")</f>
        <v>0.3643281360943747</v>
      </c>
      <c r="I20" s="22">
        <f>IFERROR(AVERAGEIF('QoL DATA'!$C$14:$AT$14,'TQoL Indexes'!I$9,'Data &amp; Normalization'!$C478:$AT478),"-")</f>
        <v>0.86726008595151183</v>
      </c>
      <c r="J20" s="22">
        <f>IFERROR(AVERAGEIF('QoL DATA'!$C$14:$AT$14,'TQoL Indexes'!J$9,'Data &amp; Normalization'!$C478:$AT478),"-")</f>
        <v>0.42628393002026033</v>
      </c>
      <c r="K20" s="22" t="str">
        <f>IFERROR(AVERAGEIF('QoL DATA'!$C$14:$AT$14,'TQoL Indexes'!K$9,'Data &amp; Normalization'!$C478:$AT478),"-")</f>
        <v>-</v>
      </c>
      <c r="L20" s="22">
        <f>IFERROR(AVERAGEIF('QoL DATA'!$C$14:$AT$14,'TQoL Indexes'!L$9,'Data &amp; Normalization'!$C478:$AT478),"-")</f>
        <v>0.43579885349566383</v>
      </c>
      <c r="M20" s="22">
        <f>IFERROR(AVERAGEIF('QoL DATA'!$C$14:$AT$14,'TQoL Indexes'!M$9,'Data &amp; Normalization'!$C478:$AT478),"-")</f>
        <v>0.88537734153866254</v>
      </c>
      <c r="N20" s="22">
        <f>IFERROR(AVERAGEIF('QoL DATA'!$C$14:$AT$14,'TQoL Indexes'!N$9,'Data &amp; Normalization'!$C478:$AT478),"-")</f>
        <v>0.99981631070610588</v>
      </c>
      <c r="O20" s="22">
        <f>IFERROR(AVERAGEIF('QoL DATA'!$C$14:$AT$14,'TQoL Indexes'!O$9,'Data &amp; Normalization'!$C478:$AT478),"-")</f>
        <v>0.83183887921184652</v>
      </c>
      <c r="P20" s="22">
        <f>IFERROR(AVERAGEIF('QoL DATA'!$C$14:$AT$14,'TQoL Indexes'!P$9,'Data &amp; Normalization'!$C478:$AT478),"-")</f>
        <v>0.20527698708123499</v>
      </c>
      <c r="Q20" s="22">
        <f>IFERROR(AVERAGEIF('QoL DATA'!$C$14:$AT$14,'TQoL Indexes'!Q$9,'Data &amp; Normalization'!$C478:$AT478),"-")</f>
        <v>0.56848929096246104</v>
      </c>
      <c r="R20" s="22">
        <f>IFERROR(AVERAGEIF('QoL DATA'!$C$14:$AT$14,'TQoL Indexes'!R$9,'Data &amp; Normalization'!$C478:$AT478),"-")</f>
        <v>0.62882281103149651</v>
      </c>
      <c r="S20" s="22">
        <f>IFERROR(AVERAGEIF('QoL DATA'!$C$14:$AT$14,'TQoL Indexes'!S$9,'Data &amp; Normalization'!$C478:$AT478),"-")</f>
        <v>0.7706773132305047</v>
      </c>
      <c r="T20" s="22">
        <f>IFERROR(AVERAGEIF('QoL DATA'!$C$14:$AT$14,'TQoL Indexes'!T$9,'Data &amp; Normalization'!$C478:$AT478),"-")</f>
        <v>3.4651599546627526E-2</v>
      </c>
      <c r="U20" s="22">
        <f>IFERROR(AVERAGEIF('QoL DATA'!$C$14:$AT$14,'TQoL Indexes'!U$9,'Data &amp; Normalization'!$C478:$AT478),"-")</f>
        <v>0.5216198535628318</v>
      </c>
      <c r="V20" s="22">
        <f>IFERROR(AVERAGEIF('QoL DATA'!$C$14:$AT$14,'TQoL Indexes'!V$9,'Data &amp; Normalization'!$C478:$AT478),"-")</f>
        <v>0.98216819199104799</v>
      </c>
      <c r="W20" s="22">
        <f>IFERROR(AVERAGEIF('QoL DATA'!$C$14:$AT$14,'TQoL Indexes'!W$9,'Data &amp; Normalization'!$C478:$AT478),"-")</f>
        <v>0.26428888894060359</v>
      </c>
      <c r="X20" s="22">
        <f>IFERROR(AVERAGEIF('QoL DATA'!$C$14:$AT$14,'TQoL Indexes'!X$9,'Data &amp; Normalization'!$C478:$AT478),"-")</f>
        <v>0.39946654806676607</v>
      </c>
      <c r="Y20" s="22">
        <f>IFERROR(AVERAGEIF('QoL DATA'!$C$14:$AT$14,'TQoL Indexes'!Y$9,'Data &amp; Normalization'!$C478:$AT478),"-")</f>
        <v>0.60834921166723976</v>
      </c>
      <c r="Z20" s="21">
        <f t="shared" si="24"/>
        <v>0.59601180545698884</v>
      </c>
      <c r="AA20" s="22">
        <f t="shared" si="25"/>
        <v>0.5143538995044139</v>
      </c>
      <c r="AB20" s="22">
        <f t="shared" si="26"/>
        <v>0.94259682612238427</v>
      </c>
      <c r="AC20" s="22">
        <f t="shared" si="27"/>
        <v>0.51855793314654075</v>
      </c>
      <c r="AD20" s="22">
        <f t="shared" si="28"/>
        <v>0.59865605099697872</v>
      </c>
      <c r="AE20" s="22">
        <f t="shared" si="29"/>
        <v>0.40266445638856613</v>
      </c>
      <c r="AF20" s="22">
        <f t="shared" si="30"/>
        <v>0.75189402277693995</v>
      </c>
      <c r="AG20" s="22">
        <f t="shared" si="31"/>
        <v>0.33187771850368486</v>
      </c>
      <c r="AH20" s="22">
        <f t="shared" si="32"/>
        <v>0.60834921166723976</v>
      </c>
      <c r="AI20" s="21">
        <f t="shared" si="33"/>
        <v>0.68432084369459578</v>
      </c>
      <c r="AJ20" s="22">
        <f t="shared" si="34"/>
        <v>0.50662614684402851</v>
      </c>
      <c r="AK20" s="23">
        <f t="shared" si="35"/>
        <v>0.56404031764928819</v>
      </c>
      <c r="AL20" s="24">
        <f t="shared" si="36"/>
        <v>0.58271465846409276</v>
      </c>
      <c r="AM20"/>
      <c r="AO20" s="136">
        <f t="shared" si="12"/>
        <v>5</v>
      </c>
      <c r="AP20" s="137">
        <f t="shared" si="13"/>
        <v>5</v>
      </c>
      <c r="AQ20" s="137">
        <f t="shared" si="14"/>
        <v>5</v>
      </c>
      <c r="AR20" s="137">
        <f t="shared" si="15"/>
        <v>5</v>
      </c>
      <c r="AS20" s="137">
        <f t="shared" si="16"/>
        <v>5</v>
      </c>
      <c r="AT20" s="137">
        <f t="shared" si="17"/>
        <v>5</v>
      </c>
      <c r="AU20" s="137">
        <f t="shared" si="18"/>
        <v>5</v>
      </c>
      <c r="AV20" s="137">
        <f t="shared" si="19"/>
        <v>5</v>
      </c>
      <c r="AW20" s="125">
        <f t="shared" si="20"/>
        <v>5</v>
      </c>
      <c r="AX20" s="137">
        <f t="shared" si="21"/>
        <v>5</v>
      </c>
      <c r="AY20" s="137">
        <f t="shared" si="22"/>
        <v>5</v>
      </c>
      <c r="AZ20" s="125">
        <f t="shared" si="23"/>
        <v>5</v>
      </c>
    </row>
    <row r="21" spans="1:52" s="5" customFormat="1">
      <c r="A21"/>
      <c r="B21" s="397" t="str">
        <f>'QoL DATA'!B28</f>
        <v>Braslovče</v>
      </c>
      <c r="C21" s="224">
        <f>'QoL DATA'!A28</f>
        <v>151</v>
      </c>
      <c r="D21" s="21">
        <f>IFERROR(AVERAGEIF('QoL DATA'!$C$14:$AT$14,'TQoL Indexes'!D$9,'Data &amp; Normalization'!$C479:$AT479),"-")</f>
        <v>0.65254220896921378</v>
      </c>
      <c r="E21" s="22">
        <f>IFERROR(AVERAGEIF('QoL DATA'!$C$14:$AT$14,'TQoL Indexes'!E$9,'Data &amp; Normalization'!$C479:$AT479),"-")</f>
        <v>0.31459003769327415</v>
      </c>
      <c r="F21" s="22">
        <f>IFERROR(AVERAGEIF('QoL DATA'!$C$14:$AT$14,'TQoL Indexes'!F$9,'Data &amp; Normalization'!$C479:$AT479),"-")</f>
        <v>0.71560642788367335</v>
      </c>
      <c r="G21" s="22">
        <f>IFERROR(AVERAGEIF('QoL DATA'!$C$14:$AT$14,'TQoL Indexes'!G$9,'Data &amp; Normalization'!$C479:$AT479),"-")</f>
        <v>0.84509839794619346</v>
      </c>
      <c r="H21" s="22">
        <f>IFERROR(AVERAGEIF('QoL DATA'!$C$14:$AT$14,'TQoL Indexes'!H$9,'Data &amp; Normalization'!$C479:$AT479),"-")</f>
        <v>0.603397886133206</v>
      </c>
      <c r="I21" s="22">
        <f>IFERROR(AVERAGEIF('QoL DATA'!$C$14:$AT$14,'TQoL Indexes'!I$9,'Data &amp; Normalization'!$C479:$AT479),"-")</f>
        <v>0.2552860665210594</v>
      </c>
      <c r="J21" s="22">
        <f>IFERROR(AVERAGEIF('QoL DATA'!$C$14:$AT$14,'TQoL Indexes'!J$9,'Data &amp; Normalization'!$C479:$AT479),"-")</f>
        <v>0.41944050725495252</v>
      </c>
      <c r="K21" s="22" t="str">
        <f>IFERROR(AVERAGEIF('QoL DATA'!$C$14:$AT$14,'TQoL Indexes'!K$9,'Data &amp; Normalization'!$C479:$AT479),"-")</f>
        <v>-</v>
      </c>
      <c r="L21" s="22">
        <f>IFERROR(AVERAGEIF('QoL DATA'!$C$14:$AT$14,'TQoL Indexes'!L$9,'Data &amp; Normalization'!$C479:$AT479),"-")</f>
        <v>0.1815560814628174</v>
      </c>
      <c r="M21" s="22">
        <f>IFERROR(AVERAGEIF('QoL DATA'!$C$14:$AT$14,'TQoL Indexes'!M$9,'Data &amp; Normalization'!$C479:$AT479),"-")</f>
        <v>0.48073708674014581</v>
      </c>
      <c r="N21" s="22">
        <f>IFERROR(AVERAGEIF('QoL DATA'!$C$14:$AT$14,'TQoL Indexes'!N$9,'Data &amp; Normalization'!$C479:$AT479),"-")</f>
        <v>0.34974600252239041</v>
      </c>
      <c r="O21" s="22">
        <f>IFERROR(AVERAGEIF('QoL DATA'!$C$14:$AT$14,'TQoL Indexes'!O$9,'Data &amp; Normalization'!$C479:$AT479),"-")</f>
        <v>0.58531145055537936</v>
      </c>
      <c r="P21" s="22">
        <f>IFERROR(AVERAGEIF('QoL DATA'!$C$14:$AT$14,'TQoL Indexes'!P$9,'Data &amp; Normalization'!$C479:$AT479),"-")</f>
        <v>0.63335819043211328</v>
      </c>
      <c r="Q21" s="22">
        <f>IFERROR(AVERAGEIF('QoL DATA'!$C$14:$AT$14,'TQoL Indexes'!Q$9,'Data &amp; Normalization'!$C479:$AT479),"-")</f>
        <v>0.77621064033336651</v>
      </c>
      <c r="R21" s="22">
        <f>IFERROR(AVERAGEIF('QoL DATA'!$C$14:$AT$14,'TQoL Indexes'!R$9,'Data &amp; Normalization'!$C479:$AT479),"-")</f>
        <v>0.7023205732494523</v>
      </c>
      <c r="S21" s="22">
        <f>IFERROR(AVERAGEIF('QoL DATA'!$C$14:$AT$14,'TQoL Indexes'!S$9,'Data &amp; Normalization'!$C479:$AT479),"-")</f>
        <v>0.38961629387161301</v>
      </c>
      <c r="T21" s="22">
        <f>IFERROR(AVERAGEIF('QoL DATA'!$C$14:$AT$14,'TQoL Indexes'!T$9,'Data &amp; Normalization'!$C479:$AT479),"-")</f>
        <v>0.75418792605076712</v>
      </c>
      <c r="U21" s="22">
        <f>IFERROR(AVERAGEIF('QoL DATA'!$C$14:$AT$14,'TQoL Indexes'!U$9,'Data &amp; Normalization'!$C479:$AT479),"-")</f>
        <v>0.62978167477561575</v>
      </c>
      <c r="V21" s="22">
        <f>IFERROR(AVERAGEIF('QoL DATA'!$C$14:$AT$14,'TQoL Indexes'!V$9,'Data &amp; Normalization'!$C479:$AT479),"-")</f>
        <v>0.56412107345535945</v>
      </c>
      <c r="W21" s="22">
        <f>IFERROR(AVERAGEIF('QoL DATA'!$C$14:$AT$14,'TQoL Indexes'!W$9,'Data &amp; Normalization'!$C479:$AT479),"-")</f>
        <v>0.34538597861871689</v>
      </c>
      <c r="X21" s="22">
        <f>IFERROR(AVERAGEIF('QoL DATA'!$C$14:$AT$14,'TQoL Indexes'!X$9,'Data &amp; Normalization'!$C479:$AT479),"-")</f>
        <v>0.46780955145163244</v>
      </c>
      <c r="Y21" s="22">
        <f>IFERROR(AVERAGEIF('QoL DATA'!$C$14:$AT$14,'TQoL Indexes'!Y$9,'Data &amp; Normalization'!$C479:$AT479),"-")</f>
        <v>0.43538131619413345</v>
      </c>
      <c r="Z21" s="21">
        <f t="shared" si="24"/>
        <v>0.56091289151538704</v>
      </c>
      <c r="AA21" s="22">
        <f t="shared" si="25"/>
        <v>0.46095578786364583</v>
      </c>
      <c r="AB21" s="22">
        <f t="shared" si="26"/>
        <v>0.41524154463126811</v>
      </c>
      <c r="AC21" s="22">
        <f t="shared" si="27"/>
        <v>0.60933482049374632</v>
      </c>
      <c r="AD21" s="22">
        <f t="shared" si="28"/>
        <v>0.7392656067914094</v>
      </c>
      <c r="AE21" s="22">
        <f t="shared" si="29"/>
        <v>0.57190210996119006</v>
      </c>
      <c r="AF21" s="22">
        <f t="shared" si="30"/>
        <v>0.5969513741154876</v>
      </c>
      <c r="AG21" s="22">
        <f t="shared" si="31"/>
        <v>0.40659776503517464</v>
      </c>
      <c r="AH21" s="22">
        <f t="shared" si="32"/>
        <v>0.43538131619413345</v>
      </c>
      <c r="AI21" s="21">
        <f t="shared" si="33"/>
        <v>0.47903674133676699</v>
      </c>
      <c r="AJ21" s="22">
        <f t="shared" si="34"/>
        <v>0.64016751241544867</v>
      </c>
      <c r="AK21" s="23">
        <f t="shared" si="35"/>
        <v>0.47964348511493188</v>
      </c>
      <c r="AL21" s="24">
        <f t="shared" si="36"/>
        <v>0.53040963579209088</v>
      </c>
      <c r="AM21"/>
      <c r="AO21" s="136">
        <f t="shared" si="12"/>
        <v>5</v>
      </c>
      <c r="AP21" s="137">
        <f t="shared" si="13"/>
        <v>5</v>
      </c>
      <c r="AQ21" s="137">
        <f t="shared" si="14"/>
        <v>5</v>
      </c>
      <c r="AR21" s="137">
        <f t="shared" si="15"/>
        <v>5</v>
      </c>
      <c r="AS21" s="137">
        <f t="shared" si="16"/>
        <v>5</v>
      </c>
      <c r="AT21" s="137">
        <f t="shared" si="17"/>
        <v>5</v>
      </c>
      <c r="AU21" s="137">
        <f t="shared" si="18"/>
        <v>5</v>
      </c>
      <c r="AV21" s="137">
        <f t="shared" si="19"/>
        <v>5</v>
      </c>
      <c r="AW21" s="125">
        <f t="shared" si="20"/>
        <v>5</v>
      </c>
      <c r="AX21" s="137">
        <f t="shared" si="21"/>
        <v>5</v>
      </c>
      <c r="AY21" s="137">
        <f t="shared" si="22"/>
        <v>5</v>
      </c>
      <c r="AZ21" s="125">
        <f t="shared" si="23"/>
        <v>5</v>
      </c>
    </row>
    <row r="22" spans="1:52" s="5" customFormat="1">
      <c r="A22"/>
      <c r="B22" s="397" t="str">
        <f>'QoL DATA'!B29</f>
        <v>Brda</v>
      </c>
      <c r="C22" s="224">
        <f>'QoL DATA'!A29</f>
        <v>7</v>
      </c>
      <c r="D22" s="21">
        <f>IFERROR(AVERAGEIF('QoL DATA'!$C$14:$AT$14,'TQoL Indexes'!D$9,'Data &amp; Normalization'!$C480:$AT480),"-")</f>
        <v>0.57792332633531951</v>
      </c>
      <c r="E22" s="22">
        <f>IFERROR(AVERAGEIF('QoL DATA'!$C$14:$AT$14,'TQoL Indexes'!E$9,'Data &amp; Normalization'!$C480:$AT480),"-")</f>
        <v>0.44785497096351701</v>
      </c>
      <c r="F22" s="22">
        <f>IFERROR(AVERAGEIF('QoL DATA'!$C$14:$AT$14,'TQoL Indexes'!F$9,'Data &amp; Normalization'!$C480:$AT480),"-")</f>
        <v>0.48893577281150968</v>
      </c>
      <c r="G22" s="22">
        <f>IFERROR(AVERAGEIF('QoL DATA'!$C$14:$AT$14,'TQoL Indexes'!G$9,'Data &amp; Normalization'!$C480:$AT480),"-")</f>
        <v>0.4349021061193733</v>
      </c>
      <c r="H22" s="22">
        <f>IFERROR(AVERAGEIF('QoL DATA'!$C$14:$AT$14,'TQoL Indexes'!H$9,'Data &amp; Normalization'!$C480:$AT480),"-")</f>
        <v>0.45847580908250635</v>
      </c>
      <c r="I22" s="22">
        <f>IFERROR(AVERAGEIF('QoL DATA'!$C$14:$AT$14,'TQoL Indexes'!I$9,'Data &amp; Normalization'!$C480:$AT480),"-")</f>
        <v>0.41273542975635125</v>
      </c>
      <c r="J22" s="22">
        <f>IFERROR(AVERAGEIF('QoL DATA'!$C$14:$AT$14,'TQoL Indexes'!J$9,'Data &amp; Normalization'!$C480:$AT480),"-")</f>
        <v>0.30557528613216717</v>
      </c>
      <c r="K22" s="22" t="str">
        <f>IFERROR(AVERAGEIF('QoL DATA'!$C$14:$AT$14,'TQoL Indexes'!K$9,'Data &amp; Normalization'!$C480:$AT480),"-")</f>
        <v>-</v>
      </c>
      <c r="L22" s="22">
        <f>IFERROR(AVERAGEIF('QoL DATA'!$C$14:$AT$14,'TQoL Indexes'!L$9,'Data &amp; Normalization'!$C480:$AT480),"-")</f>
        <v>0.44494370865336441</v>
      </c>
      <c r="M22" s="22">
        <f>IFERROR(AVERAGEIF('QoL DATA'!$C$14:$AT$14,'TQoL Indexes'!M$9,'Data &amp; Normalization'!$C480:$AT480),"-")</f>
        <v>0.31557260315139213</v>
      </c>
      <c r="N22" s="22">
        <f>IFERROR(AVERAGEIF('QoL DATA'!$C$14:$AT$14,'TQoL Indexes'!N$9,'Data &amp; Normalization'!$C480:$AT480),"-")</f>
        <v>9.0842609027003335E-2</v>
      </c>
      <c r="O22" s="22">
        <f>IFERROR(AVERAGEIF('QoL DATA'!$C$14:$AT$14,'TQoL Indexes'!O$9,'Data &amp; Normalization'!$C480:$AT480),"-")</f>
        <v>0.7108401631462915</v>
      </c>
      <c r="P22" s="22">
        <f>IFERROR(AVERAGEIF('QoL DATA'!$C$14:$AT$14,'TQoL Indexes'!P$9,'Data &amp; Normalization'!$C480:$AT480),"-")</f>
        <v>0.54374521483428728</v>
      </c>
      <c r="Q22" s="22">
        <f>IFERROR(AVERAGEIF('QoL DATA'!$C$14:$AT$14,'TQoL Indexes'!Q$9,'Data &amp; Normalization'!$C480:$AT480),"-")</f>
        <v>0.6614095394484707</v>
      </c>
      <c r="R22" s="22">
        <f>IFERROR(AVERAGEIF('QoL DATA'!$C$14:$AT$14,'TQoL Indexes'!R$9,'Data &amp; Normalization'!$C480:$AT480),"-")</f>
        <v>0.65419685735154043</v>
      </c>
      <c r="S22" s="22">
        <f>IFERROR(AVERAGEIF('QoL DATA'!$C$14:$AT$14,'TQoL Indexes'!S$9,'Data &amp; Normalization'!$C480:$AT480),"-")</f>
        <v>0.62850270297078814</v>
      </c>
      <c r="T22" s="22">
        <f>IFERROR(AVERAGEIF('QoL DATA'!$C$14:$AT$14,'TQoL Indexes'!T$9,'Data &amp; Normalization'!$C480:$AT480),"-")</f>
        <v>0.70197132715327515</v>
      </c>
      <c r="U22" s="22">
        <f>IFERROR(AVERAGEIF('QoL DATA'!$C$14:$AT$14,'TQoL Indexes'!U$9,'Data &amp; Normalization'!$C480:$AT480),"-")</f>
        <v>0.66602458561585609</v>
      </c>
      <c r="V22" s="22">
        <f>IFERROR(AVERAGEIF('QoL DATA'!$C$14:$AT$14,'TQoL Indexes'!V$9,'Data &amp; Normalization'!$C480:$AT480),"-")</f>
        <v>1</v>
      </c>
      <c r="W22" s="22">
        <f>IFERROR(AVERAGEIF('QoL DATA'!$C$14:$AT$14,'TQoL Indexes'!W$9,'Data &amp; Normalization'!$C480:$AT480),"-")</f>
        <v>0.43524276667490358</v>
      </c>
      <c r="X22" s="22">
        <f>IFERROR(AVERAGEIF('QoL DATA'!$C$14:$AT$14,'TQoL Indexes'!X$9,'Data &amp; Normalization'!$C480:$AT480),"-")</f>
        <v>0.49323043095288666</v>
      </c>
      <c r="Y22" s="22">
        <f>IFERROR(AVERAGEIF('QoL DATA'!$C$14:$AT$14,'TQoL Indexes'!Y$9,'Data &amp; Normalization'!$C480:$AT480),"-")</f>
        <v>0.39812659875105227</v>
      </c>
      <c r="Z22" s="21">
        <f t="shared" si="24"/>
        <v>0.50490469003678207</v>
      </c>
      <c r="AA22" s="22">
        <f t="shared" si="25"/>
        <v>0.41132646794875249</v>
      </c>
      <c r="AB22" s="22">
        <f t="shared" si="26"/>
        <v>0.20320760608919775</v>
      </c>
      <c r="AC22" s="22">
        <f t="shared" si="27"/>
        <v>0.62729268899028945</v>
      </c>
      <c r="AD22" s="22">
        <f t="shared" si="28"/>
        <v>0.65780319840000556</v>
      </c>
      <c r="AE22" s="22">
        <f t="shared" si="29"/>
        <v>0.6652370150620317</v>
      </c>
      <c r="AF22" s="22">
        <f t="shared" si="30"/>
        <v>0.83301229280792799</v>
      </c>
      <c r="AG22" s="22">
        <f t="shared" si="31"/>
        <v>0.46423659881389512</v>
      </c>
      <c r="AH22" s="22">
        <f t="shared" si="32"/>
        <v>0.39812659875105227</v>
      </c>
      <c r="AI22" s="21">
        <f t="shared" si="33"/>
        <v>0.37314625469157742</v>
      </c>
      <c r="AJ22" s="22">
        <f t="shared" si="34"/>
        <v>0.6501109674841089</v>
      </c>
      <c r="AK22" s="23">
        <f t="shared" si="35"/>
        <v>0.56512516345762509</v>
      </c>
      <c r="AL22" s="24">
        <f t="shared" si="36"/>
        <v>0.52254474334655221</v>
      </c>
      <c r="AM22"/>
      <c r="AO22" s="136">
        <f t="shared" si="12"/>
        <v>5</v>
      </c>
      <c r="AP22" s="137">
        <f t="shared" si="13"/>
        <v>5</v>
      </c>
      <c r="AQ22" s="137">
        <f t="shared" si="14"/>
        <v>5</v>
      </c>
      <c r="AR22" s="137">
        <f t="shared" si="15"/>
        <v>5</v>
      </c>
      <c r="AS22" s="137">
        <f t="shared" si="16"/>
        <v>5</v>
      </c>
      <c r="AT22" s="137">
        <f t="shared" si="17"/>
        <v>5</v>
      </c>
      <c r="AU22" s="137">
        <f t="shared" si="18"/>
        <v>5</v>
      </c>
      <c r="AV22" s="137">
        <f t="shared" si="19"/>
        <v>5</v>
      </c>
      <c r="AW22" s="125">
        <f t="shared" si="20"/>
        <v>5</v>
      </c>
      <c r="AX22" s="137">
        <f t="shared" si="21"/>
        <v>5</v>
      </c>
      <c r="AY22" s="137">
        <f t="shared" si="22"/>
        <v>5</v>
      </c>
      <c r="AZ22" s="125">
        <f t="shared" si="23"/>
        <v>5</v>
      </c>
    </row>
    <row r="23" spans="1:52" s="5" customFormat="1">
      <c r="A23"/>
      <c r="B23" s="397" t="str">
        <f>'QoL DATA'!B30</f>
        <v>Brezovica</v>
      </c>
      <c r="C23" s="224">
        <f>'QoL DATA'!A30</f>
        <v>8</v>
      </c>
      <c r="D23" s="21">
        <f>IFERROR(AVERAGEIF('QoL DATA'!$C$14:$AT$14,'TQoL Indexes'!D$9,'Data &amp; Normalization'!$C481:$AT481),"-")</f>
        <v>0.78499731233649817</v>
      </c>
      <c r="E23" s="22">
        <f>IFERROR(AVERAGEIF('QoL DATA'!$C$14:$AT$14,'TQoL Indexes'!E$9,'Data &amp; Normalization'!$C481:$AT481),"-")</f>
        <v>0.6056439563552023</v>
      </c>
      <c r="F23" s="22">
        <f>IFERROR(AVERAGEIF('QoL DATA'!$C$14:$AT$14,'TQoL Indexes'!F$9,'Data &amp; Normalization'!$C481:$AT481),"-")</f>
        <v>0.67674560442424569</v>
      </c>
      <c r="G23" s="22">
        <f>IFERROR(AVERAGEIF('QoL DATA'!$C$14:$AT$14,'TQoL Indexes'!G$9,'Data &amp; Normalization'!$C481:$AT481),"-")</f>
        <v>0.75814029461519561</v>
      </c>
      <c r="H23" s="22">
        <f>IFERROR(AVERAGEIF('QoL DATA'!$C$14:$AT$14,'TQoL Indexes'!H$9,'Data &amp; Normalization'!$C481:$AT481),"-")</f>
        <v>0.95717558343174269</v>
      </c>
      <c r="I23" s="22">
        <f>IFERROR(AVERAGEIF('QoL DATA'!$C$14:$AT$14,'TQoL Indexes'!I$9,'Data &amp; Normalization'!$C481:$AT481),"-")</f>
        <v>0.44596318612758423</v>
      </c>
      <c r="J23" s="22">
        <f>IFERROR(AVERAGEIF('QoL DATA'!$C$14:$AT$14,'TQoL Indexes'!J$9,'Data &amp; Normalization'!$C481:$AT481),"-")</f>
        <v>0.52314517314325559</v>
      </c>
      <c r="K23" s="22" t="str">
        <f>IFERROR(AVERAGEIF('QoL DATA'!$C$14:$AT$14,'TQoL Indexes'!K$9,'Data &amp; Normalization'!$C481:$AT481),"-")</f>
        <v>-</v>
      </c>
      <c r="L23" s="22">
        <f>IFERROR(AVERAGEIF('QoL DATA'!$C$14:$AT$14,'TQoL Indexes'!L$9,'Data &amp; Normalization'!$C481:$AT481),"-")</f>
        <v>0.52768060133184769</v>
      </c>
      <c r="M23" s="22">
        <f>IFERROR(AVERAGEIF('QoL DATA'!$C$14:$AT$14,'TQoL Indexes'!M$9,'Data &amp; Normalization'!$C481:$AT481),"-")</f>
        <v>0.56760882188556183</v>
      </c>
      <c r="N23" s="22">
        <f>IFERROR(AVERAGEIF('QoL DATA'!$C$14:$AT$14,'TQoL Indexes'!N$9,'Data &amp; Normalization'!$C481:$AT481),"-")</f>
        <v>0.95716477566481939</v>
      </c>
      <c r="O23" s="22">
        <f>IFERROR(AVERAGEIF('QoL DATA'!$C$14:$AT$14,'TQoL Indexes'!O$9,'Data &amp; Normalization'!$C481:$AT481),"-")</f>
        <v>0.74098931747575647</v>
      </c>
      <c r="P23" s="22">
        <f>IFERROR(AVERAGEIF('QoL DATA'!$C$14:$AT$14,'TQoL Indexes'!P$9,'Data &amp; Normalization'!$C481:$AT481),"-")</f>
        <v>0.52050552053029531</v>
      </c>
      <c r="Q23" s="22">
        <f>IFERROR(AVERAGEIF('QoL DATA'!$C$14:$AT$14,'TQoL Indexes'!Q$9,'Data &amp; Normalization'!$C481:$AT481),"-")</f>
        <v>0.77696439523698058</v>
      </c>
      <c r="R23" s="22">
        <f>IFERROR(AVERAGEIF('QoL DATA'!$C$14:$AT$14,'TQoL Indexes'!R$9,'Data &amp; Normalization'!$C481:$AT481),"-")</f>
        <v>0.93483398925784944</v>
      </c>
      <c r="S23" s="22">
        <f>IFERROR(AVERAGEIF('QoL DATA'!$C$14:$AT$14,'TQoL Indexes'!S$9,'Data &amp; Normalization'!$C481:$AT481),"-")</f>
        <v>0.56237497726859431</v>
      </c>
      <c r="T23" s="22">
        <f>IFERROR(AVERAGEIF('QoL DATA'!$C$14:$AT$14,'TQoL Indexes'!T$9,'Data &amp; Normalization'!$C481:$AT481),"-")</f>
        <v>0.89549247567684498</v>
      </c>
      <c r="U23" s="22">
        <f>IFERROR(AVERAGEIF('QoL DATA'!$C$14:$AT$14,'TQoL Indexes'!U$9,'Data &amp; Normalization'!$C481:$AT481),"-")</f>
        <v>0.65213726619737411</v>
      </c>
      <c r="V23" s="22">
        <f>IFERROR(AVERAGEIF('QoL DATA'!$C$14:$AT$14,'TQoL Indexes'!V$9,'Data &amp; Normalization'!$C481:$AT481),"-")</f>
        <v>0.93750000000000022</v>
      </c>
      <c r="W23" s="22">
        <f>IFERROR(AVERAGEIF('QoL DATA'!$C$14:$AT$14,'TQoL Indexes'!W$9,'Data &amp; Normalization'!$C481:$AT481),"-")</f>
        <v>0.60207518121752523</v>
      </c>
      <c r="X23" s="22">
        <f>IFERROR(AVERAGEIF('QoL DATA'!$C$14:$AT$14,'TQoL Indexes'!X$9,'Data &amp; Normalization'!$C481:$AT481),"-")</f>
        <v>0.58362764420234814</v>
      </c>
      <c r="Y23" s="22">
        <f>IFERROR(AVERAGEIF('QoL DATA'!$C$14:$AT$14,'TQoL Indexes'!Y$9,'Data &amp; Normalization'!$C481:$AT481),"-")</f>
        <v>0.56804543726651269</v>
      </c>
      <c r="Z23" s="21">
        <f t="shared" si="24"/>
        <v>0.68912895770531535</v>
      </c>
      <c r="AA23" s="22">
        <f t="shared" si="25"/>
        <v>0.64242096772992519</v>
      </c>
      <c r="AB23" s="22">
        <f t="shared" si="26"/>
        <v>0.76238679877519067</v>
      </c>
      <c r="AC23" s="22">
        <f t="shared" si="27"/>
        <v>0.63074741900302589</v>
      </c>
      <c r="AD23" s="22">
        <f t="shared" si="28"/>
        <v>0.85589919224741506</v>
      </c>
      <c r="AE23" s="22">
        <f t="shared" si="29"/>
        <v>0.72893372647271959</v>
      </c>
      <c r="AF23" s="22">
        <f t="shared" si="30"/>
        <v>0.79481863309868717</v>
      </c>
      <c r="AG23" s="22">
        <f t="shared" si="31"/>
        <v>0.59285141270993669</v>
      </c>
      <c r="AH23" s="22">
        <f t="shared" si="32"/>
        <v>0.56804543726651269</v>
      </c>
      <c r="AI23" s="21">
        <f t="shared" si="33"/>
        <v>0.69797890807014373</v>
      </c>
      <c r="AJ23" s="22">
        <f t="shared" si="34"/>
        <v>0.73852677924105359</v>
      </c>
      <c r="AK23" s="23">
        <f t="shared" si="35"/>
        <v>0.65190516102504548</v>
      </c>
      <c r="AL23" s="24">
        <f t="shared" si="36"/>
        <v>0.69568546334220371</v>
      </c>
      <c r="AM23"/>
      <c r="AO23" s="136">
        <f t="shared" si="12"/>
        <v>5</v>
      </c>
      <c r="AP23" s="137">
        <f t="shared" si="13"/>
        <v>5</v>
      </c>
      <c r="AQ23" s="137">
        <f t="shared" si="14"/>
        <v>5</v>
      </c>
      <c r="AR23" s="137">
        <f t="shared" si="15"/>
        <v>5</v>
      </c>
      <c r="AS23" s="137">
        <f t="shared" si="16"/>
        <v>5</v>
      </c>
      <c r="AT23" s="137">
        <f t="shared" si="17"/>
        <v>5</v>
      </c>
      <c r="AU23" s="137">
        <f t="shared" si="18"/>
        <v>5</v>
      </c>
      <c r="AV23" s="137">
        <f t="shared" si="19"/>
        <v>5</v>
      </c>
      <c r="AW23" s="125">
        <f t="shared" si="20"/>
        <v>5</v>
      </c>
      <c r="AX23" s="137">
        <f t="shared" si="21"/>
        <v>5</v>
      </c>
      <c r="AY23" s="137">
        <f t="shared" si="22"/>
        <v>5</v>
      </c>
      <c r="AZ23" s="125">
        <f t="shared" si="23"/>
        <v>5</v>
      </c>
    </row>
    <row r="24" spans="1:52" s="5" customFormat="1">
      <c r="A24"/>
      <c r="B24" s="397" t="str">
        <f>'QoL DATA'!B31</f>
        <v>Brežice</v>
      </c>
      <c r="C24" s="224">
        <f>'QoL DATA'!A31</f>
        <v>9</v>
      </c>
      <c r="D24" s="21">
        <f>IFERROR(AVERAGEIF('QoL DATA'!$C$14:$AT$14,'TQoL Indexes'!D$9,'Data &amp; Normalization'!$C482:$AT482),"-")</f>
        <v>0.59360832556033039</v>
      </c>
      <c r="E24" s="22">
        <f>IFERROR(AVERAGEIF('QoL DATA'!$C$14:$AT$14,'TQoL Indexes'!E$9,'Data &amp; Normalization'!$C482:$AT482),"-")</f>
        <v>0.31746098861607552</v>
      </c>
      <c r="F24" s="22">
        <f>IFERROR(AVERAGEIF('QoL DATA'!$C$14:$AT$14,'TQoL Indexes'!F$9,'Data &amp; Normalization'!$C482:$AT482),"-")</f>
        <v>0.98105986016122171</v>
      </c>
      <c r="G24" s="22">
        <f>IFERROR(AVERAGEIF('QoL DATA'!$C$14:$AT$14,'TQoL Indexes'!G$9,'Data &amp; Normalization'!$C482:$AT482),"-")</f>
        <v>0.81653827528322576</v>
      </c>
      <c r="H24" s="22">
        <f>IFERROR(AVERAGEIF('QoL DATA'!$C$14:$AT$14,'TQoL Indexes'!H$9,'Data &amp; Normalization'!$C482:$AT482),"-")</f>
        <v>0.71723347415899763</v>
      </c>
      <c r="I24" s="22">
        <f>IFERROR(AVERAGEIF('QoL DATA'!$C$14:$AT$14,'TQoL Indexes'!I$9,'Data &amp; Normalization'!$C482:$AT482),"-")</f>
        <v>0.70482224931025095</v>
      </c>
      <c r="J24" s="22">
        <f>IFERROR(AVERAGEIF('QoL DATA'!$C$14:$AT$14,'TQoL Indexes'!J$9,'Data &amp; Normalization'!$C482:$AT482),"-")</f>
        <v>0.47160520397083938</v>
      </c>
      <c r="K24" s="22" t="str">
        <f>IFERROR(AVERAGEIF('QoL DATA'!$C$14:$AT$14,'TQoL Indexes'!K$9,'Data &amp; Normalization'!$C482:$AT482),"-")</f>
        <v>-</v>
      </c>
      <c r="L24" s="22">
        <f>IFERROR(AVERAGEIF('QoL DATA'!$C$14:$AT$14,'TQoL Indexes'!L$9,'Data &amp; Normalization'!$C482:$AT482),"-")</f>
        <v>0.25121240741278433</v>
      </c>
      <c r="M24" s="22">
        <f>IFERROR(AVERAGEIF('QoL DATA'!$C$14:$AT$14,'TQoL Indexes'!M$9,'Data &amp; Normalization'!$C482:$AT482),"-")</f>
        <v>0.2470148402310284</v>
      </c>
      <c r="N24" s="22">
        <f>IFERROR(AVERAGEIF('QoL DATA'!$C$14:$AT$14,'TQoL Indexes'!N$9,'Data &amp; Normalization'!$C482:$AT482),"-")</f>
        <v>0.48567669362558008</v>
      </c>
      <c r="O24" s="22">
        <f>IFERROR(AVERAGEIF('QoL DATA'!$C$14:$AT$14,'TQoL Indexes'!O$9,'Data &amp; Normalization'!$C482:$AT482),"-")</f>
        <v>0.48753926402558845</v>
      </c>
      <c r="P24" s="22">
        <f>IFERROR(AVERAGEIF('QoL DATA'!$C$14:$AT$14,'TQoL Indexes'!P$9,'Data &amp; Normalization'!$C482:$AT482),"-")</f>
        <v>0.58769750951636035</v>
      </c>
      <c r="Q24" s="22">
        <f>IFERROR(AVERAGEIF('QoL DATA'!$C$14:$AT$14,'TQoL Indexes'!Q$9,'Data &amp; Normalization'!$C482:$AT482),"-")</f>
        <v>0.40764217324844287</v>
      </c>
      <c r="R24" s="22">
        <f>IFERROR(AVERAGEIF('QoL DATA'!$C$14:$AT$14,'TQoL Indexes'!R$9,'Data &amp; Normalization'!$C482:$AT482),"-")</f>
        <v>0.74645093806922636</v>
      </c>
      <c r="S24" s="22">
        <f>IFERROR(AVERAGEIF('QoL DATA'!$C$14:$AT$14,'TQoL Indexes'!S$9,'Data &amp; Normalization'!$C482:$AT482),"-")</f>
        <v>0.37969713501628388</v>
      </c>
      <c r="T24" s="22">
        <f>IFERROR(AVERAGEIF('QoL DATA'!$C$14:$AT$14,'TQoL Indexes'!T$9,'Data &amp; Normalization'!$C482:$AT482),"-")</f>
        <v>0.70777595498799761</v>
      </c>
      <c r="U24" s="22">
        <f>IFERROR(AVERAGEIF('QoL DATA'!$C$14:$AT$14,'TQoL Indexes'!U$9,'Data &amp; Normalization'!$C482:$AT482),"-")</f>
        <v>0.55874151285631246</v>
      </c>
      <c r="V24" s="22">
        <f>IFERROR(AVERAGEIF('QoL DATA'!$C$14:$AT$14,'TQoL Indexes'!V$9,'Data &amp; Normalization'!$C482:$AT482),"-")</f>
        <v>0.60478029334185934</v>
      </c>
      <c r="W24" s="22">
        <f>IFERROR(AVERAGEIF('QoL DATA'!$C$14:$AT$14,'TQoL Indexes'!W$9,'Data &amp; Normalization'!$C482:$AT482),"-")</f>
        <v>0.36139804047630686</v>
      </c>
      <c r="X24" s="22">
        <f>IFERROR(AVERAGEIF('QoL DATA'!$C$14:$AT$14,'TQoL Indexes'!X$9,'Data &amp; Normalization'!$C482:$AT482),"-")</f>
        <v>0.58605591933172496</v>
      </c>
      <c r="Y24" s="22">
        <f>IFERROR(AVERAGEIF('QoL DATA'!$C$14:$AT$14,'TQoL Indexes'!Y$9,'Data &amp; Normalization'!$C482:$AT482),"-")</f>
        <v>0.41955531666413892</v>
      </c>
      <c r="Z24" s="21">
        <f t="shared" si="24"/>
        <v>0.63070972477920917</v>
      </c>
      <c r="AA24" s="22">
        <f t="shared" si="25"/>
        <v>0.59228232202721964</v>
      </c>
      <c r="AB24" s="22">
        <f t="shared" si="26"/>
        <v>0.36634576692830423</v>
      </c>
      <c r="AC24" s="22">
        <f t="shared" si="27"/>
        <v>0.5376183867709744</v>
      </c>
      <c r="AD24" s="22">
        <f t="shared" si="28"/>
        <v>0.57704655565883467</v>
      </c>
      <c r="AE24" s="22">
        <f t="shared" si="29"/>
        <v>0.54373654500214075</v>
      </c>
      <c r="AF24" s="22">
        <f t="shared" si="30"/>
        <v>0.5817609030990859</v>
      </c>
      <c r="AG24" s="22">
        <f t="shared" si="31"/>
        <v>0.47372697990401591</v>
      </c>
      <c r="AH24" s="22">
        <f t="shared" si="32"/>
        <v>0.41955531666413892</v>
      </c>
      <c r="AI24" s="21">
        <f t="shared" si="33"/>
        <v>0.52977927124491098</v>
      </c>
      <c r="AJ24" s="22">
        <f t="shared" si="34"/>
        <v>0.55280049581064994</v>
      </c>
      <c r="AK24" s="23">
        <f t="shared" si="35"/>
        <v>0.49168106655574689</v>
      </c>
      <c r="AL24" s="24">
        <f t="shared" si="36"/>
        <v>0.52444780276019154</v>
      </c>
      <c r="AM24"/>
      <c r="AO24" s="136">
        <f t="shared" si="12"/>
        <v>5</v>
      </c>
      <c r="AP24" s="137">
        <f t="shared" si="13"/>
        <v>5</v>
      </c>
      <c r="AQ24" s="137">
        <f t="shared" si="14"/>
        <v>5</v>
      </c>
      <c r="AR24" s="137">
        <f t="shared" si="15"/>
        <v>5</v>
      </c>
      <c r="AS24" s="137">
        <f t="shared" si="16"/>
        <v>5</v>
      </c>
      <c r="AT24" s="137">
        <f t="shared" si="17"/>
        <v>5</v>
      </c>
      <c r="AU24" s="137">
        <f t="shared" si="18"/>
        <v>5</v>
      </c>
      <c r="AV24" s="137">
        <f t="shared" si="19"/>
        <v>5</v>
      </c>
      <c r="AW24" s="125">
        <f t="shared" si="20"/>
        <v>5</v>
      </c>
      <c r="AX24" s="137">
        <f t="shared" si="21"/>
        <v>5</v>
      </c>
      <c r="AY24" s="137">
        <f t="shared" si="22"/>
        <v>5</v>
      </c>
      <c r="AZ24" s="125">
        <f t="shared" si="23"/>
        <v>5</v>
      </c>
    </row>
    <row r="25" spans="1:52" s="5" customFormat="1">
      <c r="A25"/>
      <c r="B25" s="397" t="str">
        <f>'QoL DATA'!B32</f>
        <v>Cankova</v>
      </c>
      <c r="C25" s="224">
        <f>'QoL DATA'!A32</f>
        <v>152</v>
      </c>
      <c r="D25" s="21">
        <f>IFERROR(AVERAGEIF('QoL DATA'!$C$14:$AT$14,'TQoL Indexes'!D$9,'Data &amp; Normalization'!$C483:$AT483),"-")</f>
        <v>0.57254597580026778</v>
      </c>
      <c r="E25" s="22">
        <f>IFERROR(AVERAGEIF('QoL DATA'!$C$14:$AT$14,'TQoL Indexes'!E$9,'Data &amp; Normalization'!$C483:$AT483),"-")</f>
        <v>0.30765204621030756</v>
      </c>
      <c r="F25" s="22">
        <f>IFERROR(AVERAGEIF('QoL DATA'!$C$14:$AT$14,'TQoL Indexes'!F$9,'Data &amp; Normalization'!$C483:$AT483),"-")</f>
        <v>0.63803947823881524</v>
      </c>
      <c r="G25" s="22">
        <f>IFERROR(AVERAGEIF('QoL DATA'!$C$14:$AT$14,'TQoL Indexes'!G$9,'Data &amp; Normalization'!$C483:$AT483),"-")</f>
        <v>0.70571433948087958</v>
      </c>
      <c r="H25" s="22">
        <f>IFERROR(AVERAGEIF('QoL DATA'!$C$14:$AT$14,'TQoL Indexes'!H$9,'Data &amp; Normalization'!$C483:$AT483),"-")</f>
        <v>0.50736251520204834</v>
      </c>
      <c r="I25" s="22">
        <f>IFERROR(AVERAGEIF('QoL DATA'!$C$14:$AT$14,'TQoL Indexes'!I$9,'Data &amp; Normalization'!$C483:$AT483),"-")</f>
        <v>0.38001754097819596</v>
      </c>
      <c r="J25" s="22">
        <f>IFERROR(AVERAGEIF('QoL DATA'!$C$14:$AT$14,'TQoL Indexes'!J$9,'Data &amp; Normalization'!$C483:$AT483),"-")</f>
        <v>0.36402694302613786</v>
      </c>
      <c r="K25" s="22" t="str">
        <f>IFERROR(AVERAGEIF('QoL DATA'!$C$14:$AT$14,'TQoL Indexes'!K$9,'Data &amp; Normalization'!$C483:$AT483),"-")</f>
        <v>-</v>
      </c>
      <c r="L25" s="22">
        <f>IFERROR(AVERAGEIF('QoL DATA'!$C$14:$AT$14,'TQoL Indexes'!L$9,'Data &amp; Normalization'!$C483:$AT483),"-")</f>
        <v>0.7872395720744263</v>
      </c>
      <c r="M25" s="22">
        <f>IFERROR(AVERAGEIF('QoL DATA'!$C$14:$AT$14,'TQoL Indexes'!M$9,'Data &amp; Normalization'!$C483:$AT483),"-")</f>
        <v>0.42686329764627151</v>
      </c>
      <c r="N25" s="22">
        <f>IFERROR(AVERAGEIF('QoL DATA'!$C$14:$AT$14,'TQoL Indexes'!N$9,'Data &amp; Normalization'!$C483:$AT483),"-")</f>
        <v>0.76675123321949124</v>
      </c>
      <c r="O25" s="22">
        <f>IFERROR(AVERAGEIF('QoL DATA'!$C$14:$AT$14,'TQoL Indexes'!O$9,'Data &amp; Normalization'!$C483:$AT483),"-")</f>
        <v>0</v>
      </c>
      <c r="P25" s="22">
        <f>IFERROR(AVERAGEIF('QoL DATA'!$C$14:$AT$14,'TQoL Indexes'!P$9,'Data &amp; Normalization'!$C483:$AT483),"-")</f>
        <v>3.8318370921830547E-2</v>
      </c>
      <c r="Q25" s="22">
        <f>IFERROR(AVERAGEIF('QoL DATA'!$C$14:$AT$14,'TQoL Indexes'!Q$9,'Data &amp; Normalization'!$C483:$AT483),"-")</f>
        <v>3.738303916933465E-3</v>
      </c>
      <c r="R25" s="22">
        <f>IFERROR(AVERAGEIF('QoL DATA'!$C$14:$AT$14,'TQoL Indexes'!R$9,'Data &amp; Normalization'!$C483:$AT483),"-")</f>
        <v>0.27623744755354229</v>
      </c>
      <c r="S25" s="22">
        <f>IFERROR(AVERAGEIF('QoL DATA'!$C$14:$AT$14,'TQoL Indexes'!S$9,'Data &amp; Normalization'!$C483:$AT483),"-")</f>
        <v>0.70868257038469795</v>
      </c>
      <c r="T25" s="22">
        <f>IFERROR(AVERAGEIF('QoL DATA'!$C$14:$AT$14,'TQoL Indexes'!T$9,'Data &amp; Normalization'!$C483:$AT483),"-")</f>
        <v>0.74138069590089439</v>
      </c>
      <c r="U25" s="22">
        <f>IFERROR(AVERAGEIF('QoL DATA'!$C$14:$AT$14,'TQoL Indexes'!U$9,'Data &amp; Normalization'!$C483:$AT483),"-")</f>
        <v>0.5</v>
      </c>
      <c r="V25" s="22">
        <f>IFERROR(AVERAGEIF('QoL DATA'!$C$14:$AT$14,'TQoL Indexes'!V$9,'Data &amp; Normalization'!$C483:$AT483),"-")</f>
        <v>0.24218437774758245</v>
      </c>
      <c r="W25" s="22">
        <f>IFERROR(AVERAGEIF('QoL DATA'!$C$14:$AT$14,'TQoL Indexes'!W$9,'Data &amp; Normalization'!$C483:$AT483),"-")</f>
        <v>0.4996456654183658</v>
      </c>
      <c r="X25" s="22">
        <f>IFERROR(AVERAGEIF('QoL DATA'!$C$14:$AT$14,'TQoL Indexes'!X$9,'Data &amp; Normalization'!$C483:$AT483),"-")</f>
        <v>0.50345073048224098</v>
      </c>
      <c r="Y25" s="22">
        <f>IFERROR(AVERAGEIF('QoL DATA'!$C$14:$AT$14,'TQoL Indexes'!Y$9,'Data &amp; Normalization'!$C483:$AT483),"-")</f>
        <v>0.22378565444489237</v>
      </c>
      <c r="Z25" s="21">
        <f t="shared" si="24"/>
        <v>0.50607916674979692</v>
      </c>
      <c r="AA25" s="22">
        <f t="shared" si="25"/>
        <v>0.54887218215233768</v>
      </c>
      <c r="AB25" s="22">
        <f t="shared" si="26"/>
        <v>0.59680726543288132</v>
      </c>
      <c r="AC25" s="22">
        <f t="shared" si="27"/>
        <v>1.9159185460915273E-2</v>
      </c>
      <c r="AD25" s="22">
        <f t="shared" si="28"/>
        <v>0.13998787573523788</v>
      </c>
      <c r="AE25" s="22">
        <f t="shared" si="29"/>
        <v>0.72503163314279617</v>
      </c>
      <c r="AF25" s="22">
        <f t="shared" si="30"/>
        <v>0.37109218887379125</v>
      </c>
      <c r="AG25" s="22">
        <f t="shared" si="31"/>
        <v>0.50154819795030336</v>
      </c>
      <c r="AH25" s="22">
        <f t="shared" si="32"/>
        <v>0.22378565444489237</v>
      </c>
      <c r="AI25" s="21">
        <f t="shared" si="33"/>
        <v>0.55058620477833864</v>
      </c>
      <c r="AJ25" s="22">
        <f t="shared" si="34"/>
        <v>0.29472623144631643</v>
      </c>
      <c r="AK25" s="23">
        <f t="shared" si="35"/>
        <v>0.36547534708966239</v>
      </c>
      <c r="AL25" s="24">
        <f t="shared" si="36"/>
        <v>0.39678425220738556</v>
      </c>
      <c r="AM25"/>
      <c r="AO25" s="136">
        <f t="shared" si="12"/>
        <v>5</v>
      </c>
      <c r="AP25" s="137">
        <f t="shared" si="13"/>
        <v>5</v>
      </c>
      <c r="AQ25" s="137">
        <f t="shared" si="14"/>
        <v>5</v>
      </c>
      <c r="AR25" s="137">
        <f t="shared" si="15"/>
        <v>5</v>
      </c>
      <c r="AS25" s="137">
        <f t="shared" si="16"/>
        <v>5</v>
      </c>
      <c r="AT25" s="137">
        <f t="shared" si="17"/>
        <v>5</v>
      </c>
      <c r="AU25" s="137">
        <f t="shared" si="18"/>
        <v>5</v>
      </c>
      <c r="AV25" s="137">
        <f t="shared" si="19"/>
        <v>5</v>
      </c>
      <c r="AW25" s="125">
        <f t="shared" si="20"/>
        <v>5</v>
      </c>
      <c r="AX25" s="137">
        <f t="shared" si="21"/>
        <v>5</v>
      </c>
      <c r="AY25" s="137">
        <f t="shared" si="22"/>
        <v>5</v>
      </c>
      <c r="AZ25" s="125">
        <f t="shared" si="23"/>
        <v>5</v>
      </c>
    </row>
    <row r="26" spans="1:52" s="5" customFormat="1">
      <c r="A26"/>
      <c r="B26" s="397" t="str">
        <f>'QoL DATA'!B33</f>
        <v>Celje</v>
      </c>
      <c r="C26" s="224">
        <f>'QoL DATA'!A33</f>
        <v>11</v>
      </c>
      <c r="D26" s="21">
        <f>IFERROR(AVERAGEIF('QoL DATA'!$C$14:$AT$14,'TQoL Indexes'!D$9,'Data &amp; Normalization'!$C484:$AT484),"-")</f>
        <v>0.47098817347674476</v>
      </c>
      <c r="E26" s="22">
        <f>IFERROR(AVERAGEIF('QoL DATA'!$C$14:$AT$14,'TQoL Indexes'!E$9,'Data &amp; Normalization'!$C484:$AT484),"-")</f>
        <v>0.73805712908076426</v>
      </c>
      <c r="F26" s="22">
        <f>IFERROR(AVERAGEIF('QoL DATA'!$C$14:$AT$14,'TQoL Indexes'!F$9,'Data &amp; Normalization'!$C484:$AT484),"-")</f>
        <v>0.98466187683590145</v>
      </c>
      <c r="G26" s="22">
        <f>IFERROR(AVERAGEIF('QoL DATA'!$C$14:$AT$14,'TQoL Indexes'!G$9,'Data &amp; Normalization'!$C484:$AT484),"-")</f>
        <v>0.97405849351475582</v>
      </c>
      <c r="H26" s="22">
        <f>IFERROR(AVERAGEIF('QoL DATA'!$C$14:$AT$14,'TQoL Indexes'!H$9,'Data &amp; Normalization'!$C484:$AT484),"-")</f>
        <v>0.68030582819759755</v>
      </c>
      <c r="I26" s="22">
        <f>IFERROR(AVERAGEIF('QoL DATA'!$C$14:$AT$14,'TQoL Indexes'!I$9,'Data &amp; Normalization'!$C484:$AT484),"-")</f>
        <v>0.95833409174688067</v>
      </c>
      <c r="J26" s="22">
        <f>IFERROR(AVERAGEIF('QoL DATA'!$C$14:$AT$14,'TQoL Indexes'!J$9,'Data &amp; Normalization'!$C484:$AT484),"-")</f>
        <v>0.98181461701747619</v>
      </c>
      <c r="K26" s="22" t="str">
        <f>IFERROR(AVERAGEIF('QoL DATA'!$C$14:$AT$14,'TQoL Indexes'!K$9,'Data &amp; Normalization'!$C484:$AT484),"-")</f>
        <v>-</v>
      </c>
      <c r="L26" s="22">
        <f>IFERROR(AVERAGEIF('QoL DATA'!$C$14:$AT$14,'TQoL Indexes'!L$9,'Data &amp; Normalization'!$C484:$AT484),"-")</f>
        <v>0.29353394622358137</v>
      </c>
      <c r="M26" s="22">
        <f>IFERROR(AVERAGEIF('QoL DATA'!$C$14:$AT$14,'TQoL Indexes'!M$9,'Data &amp; Normalization'!$C484:$AT484),"-")</f>
        <v>0.33704275663202288</v>
      </c>
      <c r="N26" s="22">
        <f>IFERROR(AVERAGEIF('QoL DATA'!$C$14:$AT$14,'TQoL Indexes'!N$9,'Data &amp; Normalization'!$C484:$AT484),"-")</f>
        <v>2.6533852242628449E-2</v>
      </c>
      <c r="O26" s="22">
        <f>IFERROR(AVERAGEIF('QoL DATA'!$C$14:$AT$14,'TQoL Indexes'!O$9,'Data &amp; Normalization'!$C484:$AT484),"-")</f>
        <v>0.56600994173606756</v>
      </c>
      <c r="P26" s="22">
        <f>IFERROR(AVERAGEIF('QoL DATA'!$C$14:$AT$14,'TQoL Indexes'!P$9,'Data &amp; Normalization'!$C484:$AT484),"-")</f>
        <v>0.59522938938894376</v>
      </c>
      <c r="Q26" s="22">
        <f>IFERROR(AVERAGEIF('QoL DATA'!$C$14:$AT$14,'TQoL Indexes'!Q$9,'Data &amp; Normalization'!$C484:$AT484),"-")</f>
        <v>0.4752617515018685</v>
      </c>
      <c r="R26" s="22">
        <f>IFERROR(AVERAGEIF('QoL DATA'!$C$14:$AT$14,'TQoL Indexes'!R$9,'Data &amp; Normalization'!$C484:$AT484),"-")</f>
        <v>0.66179209907135272</v>
      </c>
      <c r="S26" s="22">
        <f>IFERROR(AVERAGEIF('QoL DATA'!$C$14:$AT$14,'TQoL Indexes'!S$9,'Data &amp; Normalization'!$C484:$AT484),"-")</f>
        <v>0</v>
      </c>
      <c r="T26" s="22">
        <f>IFERROR(AVERAGEIF('QoL DATA'!$C$14:$AT$14,'TQoL Indexes'!T$9,'Data &amp; Normalization'!$C484:$AT484),"-")</f>
        <v>0.83262771317798312</v>
      </c>
      <c r="U26" s="22">
        <f>IFERROR(AVERAGEIF('QoL DATA'!$C$14:$AT$14,'TQoL Indexes'!U$9,'Data &amp; Normalization'!$C484:$AT484),"-")</f>
        <v>0.50445576100233125</v>
      </c>
      <c r="V26" s="22">
        <f>IFERROR(AVERAGEIF('QoL DATA'!$C$14:$AT$14,'TQoL Indexes'!V$9,'Data &amp; Normalization'!$C484:$AT484),"-")</f>
        <v>0.61607535368875399</v>
      </c>
      <c r="W26" s="22">
        <f>IFERROR(AVERAGEIF('QoL DATA'!$C$14:$AT$14,'TQoL Indexes'!W$9,'Data &amp; Normalization'!$C484:$AT484),"-")</f>
        <v>0.13281621788999781</v>
      </c>
      <c r="X26" s="22">
        <f>IFERROR(AVERAGEIF('QoL DATA'!$C$14:$AT$14,'TQoL Indexes'!X$9,'Data &amp; Normalization'!$C484:$AT484),"-")</f>
        <v>0.14729861691999555</v>
      </c>
      <c r="Y26" s="22">
        <f>IFERROR(AVERAGEIF('QoL DATA'!$C$14:$AT$14,'TQoL Indexes'!Y$9,'Data &amp; Normalization'!$C484:$AT484),"-")</f>
        <v>0.40472698065821872</v>
      </c>
      <c r="Z26" s="21">
        <f t="shared" si="24"/>
        <v>0.7312357264644701</v>
      </c>
      <c r="AA26" s="22">
        <f t="shared" si="25"/>
        <v>0.77760939534005824</v>
      </c>
      <c r="AB26" s="22">
        <f t="shared" si="26"/>
        <v>0.18178830443732566</v>
      </c>
      <c r="AC26" s="22">
        <f t="shared" si="27"/>
        <v>0.58061966556250566</v>
      </c>
      <c r="AD26" s="22">
        <f t="shared" si="28"/>
        <v>0.56852692528661064</v>
      </c>
      <c r="AE26" s="22">
        <f t="shared" si="29"/>
        <v>0.41631385658899156</v>
      </c>
      <c r="AF26" s="22">
        <f t="shared" si="30"/>
        <v>0.56026555734554262</v>
      </c>
      <c r="AG26" s="22">
        <f t="shared" si="31"/>
        <v>0.14005741740499666</v>
      </c>
      <c r="AH26" s="22">
        <f t="shared" si="32"/>
        <v>0.40472698065821872</v>
      </c>
      <c r="AI26" s="21">
        <f t="shared" si="33"/>
        <v>0.56354447541395136</v>
      </c>
      <c r="AJ26" s="22">
        <f t="shared" si="34"/>
        <v>0.52182014914603592</v>
      </c>
      <c r="AK26" s="23">
        <f t="shared" si="35"/>
        <v>0.36834998513625267</v>
      </c>
      <c r="AL26" s="24">
        <f t="shared" si="36"/>
        <v>0.48063105616932056</v>
      </c>
      <c r="AM26"/>
      <c r="AO26" s="136">
        <f t="shared" si="12"/>
        <v>5</v>
      </c>
      <c r="AP26" s="137">
        <f t="shared" si="13"/>
        <v>5</v>
      </c>
      <c r="AQ26" s="137">
        <f t="shared" si="14"/>
        <v>5</v>
      </c>
      <c r="AR26" s="137">
        <f t="shared" si="15"/>
        <v>5</v>
      </c>
      <c r="AS26" s="137">
        <f t="shared" si="16"/>
        <v>5</v>
      </c>
      <c r="AT26" s="137">
        <f t="shared" si="17"/>
        <v>5</v>
      </c>
      <c r="AU26" s="137">
        <f t="shared" si="18"/>
        <v>5</v>
      </c>
      <c r="AV26" s="137">
        <f t="shared" si="19"/>
        <v>5</v>
      </c>
      <c r="AW26" s="125">
        <f t="shared" si="20"/>
        <v>5</v>
      </c>
      <c r="AX26" s="137">
        <f t="shared" si="21"/>
        <v>5</v>
      </c>
      <c r="AY26" s="137">
        <f t="shared" si="22"/>
        <v>5</v>
      </c>
      <c r="AZ26" s="125">
        <f t="shared" si="23"/>
        <v>5</v>
      </c>
    </row>
    <row r="27" spans="1:52" s="5" customFormat="1">
      <c r="A27"/>
      <c r="B27" s="397" t="str">
        <f>'QoL DATA'!B34</f>
        <v>Cerklje na Gorenjskem</v>
      </c>
      <c r="C27" s="224">
        <f>'QoL DATA'!A34</f>
        <v>12</v>
      </c>
      <c r="D27" s="21">
        <f>IFERROR(AVERAGEIF('QoL DATA'!$C$14:$AT$14,'TQoL Indexes'!D$9,'Data &amp; Normalization'!$C485:$AT485),"-")</f>
        <v>0.80582980840860374</v>
      </c>
      <c r="E27" s="22">
        <f>IFERROR(AVERAGEIF('QoL DATA'!$C$14:$AT$14,'TQoL Indexes'!E$9,'Data &amp; Normalization'!$C485:$AT485),"-")</f>
        <v>0.19512513034410839</v>
      </c>
      <c r="F27" s="22">
        <f>IFERROR(AVERAGEIF('QoL DATA'!$C$14:$AT$14,'TQoL Indexes'!F$9,'Data &amp; Normalization'!$C485:$AT485),"-")</f>
        <v>0.6012920456563744</v>
      </c>
      <c r="G27" s="22">
        <f>IFERROR(AVERAGEIF('QoL DATA'!$C$14:$AT$14,'TQoL Indexes'!G$9,'Data &amp; Normalization'!$C485:$AT485),"-")</f>
        <v>0.75313577816635424</v>
      </c>
      <c r="H27" s="22">
        <f>IFERROR(AVERAGEIF('QoL DATA'!$C$14:$AT$14,'TQoL Indexes'!H$9,'Data &amp; Normalization'!$C485:$AT485),"-")</f>
        <v>0.88245043769254128</v>
      </c>
      <c r="I27" s="22">
        <f>IFERROR(AVERAGEIF('QoL DATA'!$C$14:$AT$14,'TQoL Indexes'!I$9,'Data &amp; Normalization'!$C485:$AT485),"-")</f>
        <v>0.64866833127564594</v>
      </c>
      <c r="J27" s="22">
        <f>IFERROR(AVERAGEIF('QoL DATA'!$C$14:$AT$14,'TQoL Indexes'!J$9,'Data &amp; Normalization'!$C485:$AT485),"-")</f>
        <v>0.3514899074958881</v>
      </c>
      <c r="K27" s="22" t="str">
        <f>IFERROR(AVERAGEIF('QoL DATA'!$C$14:$AT$14,'TQoL Indexes'!K$9,'Data &amp; Normalization'!$C485:$AT485),"-")</f>
        <v>-</v>
      </c>
      <c r="L27" s="22">
        <f>IFERROR(AVERAGEIF('QoL DATA'!$C$14:$AT$14,'TQoL Indexes'!L$9,'Data &amp; Normalization'!$C485:$AT485),"-")</f>
        <v>0.29582627750431018</v>
      </c>
      <c r="M27" s="22">
        <f>IFERROR(AVERAGEIF('QoL DATA'!$C$14:$AT$14,'TQoL Indexes'!M$9,'Data &amp; Normalization'!$C485:$AT485),"-")</f>
        <v>0.70383179598708645</v>
      </c>
      <c r="N27" s="22">
        <f>IFERROR(AVERAGEIF('QoL DATA'!$C$14:$AT$14,'TQoL Indexes'!N$9,'Data &amp; Normalization'!$C485:$AT485),"-")</f>
        <v>7.2284519354311863E-2</v>
      </c>
      <c r="O27" s="22">
        <f>IFERROR(AVERAGEIF('QoL DATA'!$C$14:$AT$14,'TQoL Indexes'!O$9,'Data &amp; Normalization'!$C485:$AT485),"-")</f>
        <v>0.7784074882531381</v>
      </c>
      <c r="P27" s="22">
        <f>IFERROR(AVERAGEIF('QoL DATA'!$C$14:$AT$14,'TQoL Indexes'!P$9,'Data &amp; Normalization'!$C485:$AT485),"-")</f>
        <v>0.52948523485071597</v>
      </c>
      <c r="Q27" s="22">
        <f>IFERROR(AVERAGEIF('QoL DATA'!$C$14:$AT$14,'TQoL Indexes'!Q$9,'Data &amp; Normalization'!$C485:$AT485),"-")</f>
        <v>0.81729551056128391</v>
      </c>
      <c r="R27" s="22">
        <f>IFERROR(AVERAGEIF('QoL DATA'!$C$14:$AT$14,'TQoL Indexes'!R$9,'Data &amp; Normalization'!$C485:$AT485),"-")</f>
        <v>0.87006025140769205</v>
      </c>
      <c r="S27" s="22">
        <f>IFERROR(AVERAGEIF('QoL DATA'!$C$14:$AT$14,'TQoL Indexes'!S$9,'Data &amp; Normalization'!$C485:$AT485),"-")</f>
        <v>0</v>
      </c>
      <c r="T27" s="22">
        <f>IFERROR(AVERAGEIF('QoL DATA'!$C$14:$AT$14,'TQoL Indexes'!T$9,'Data &amp; Normalization'!$C485:$AT485),"-")</f>
        <v>0.43490363772858359</v>
      </c>
      <c r="U27" s="22">
        <f>IFERROR(AVERAGEIF('QoL DATA'!$C$14:$AT$14,'TQoL Indexes'!U$9,'Data &amp; Normalization'!$C485:$AT485),"-")</f>
        <v>0.76462846730107303</v>
      </c>
      <c r="V27" s="22">
        <f>IFERROR(AVERAGEIF('QoL DATA'!$C$14:$AT$14,'TQoL Indexes'!V$9,'Data &amp; Normalization'!$C485:$AT485),"-")</f>
        <v>0.95019632723203595</v>
      </c>
      <c r="W27" s="22">
        <f>IFERROR(AVERAGEIF('QoL DATA'!$C$14:$AT$14,'TQoL Indexes'!W$9,'Data &amp; Normalization'!$C485:$AT485),"-")</f>
        <v>0.37725933801140615</v>
      </c>
      <c r="X27" s="22">
        <f>IFERROR(AVERAGEIF('QoL DATA'!$C$14:$AT$14,'TQoL Indexes'!X$9,'Data &amp; Normalization'!$C485:$AT485),"-")</f>
        <v>0.84892845571718745</v>
      </c>
      <c r="Y27" s="22">
        <f>IFERROR(AVERAGEIF('QoL DATA'!$C$14:$AT$14,'TQoL Indexes'!Y$9,'Data &amp; Normalization'!$C485:$AT485),"-")</f>
        <v>0.51053540817379106</v>
      </c>
      <c r="Z27" s="21">
        <f t="shared" si="24"/>
        <v>0.53408232813636214</v>
      </c>
      <c r="AA27" s="22">
        <f t="shared" si="25"/>
        <v>0.5863141464269479</v>
      </c>
      <c r="AB27" s="22">
        <f t="shared" si="26"/>
        <v>0.38805815767069918</v>
      </c>
      <c r="AC27" s="22">
        <f t="shared" si="27"/>
        <v>0.65394636155192698</v>
      </c>
      <c r="AD27" s="22">
        <f t="shared" si="28"/>
        <v>0.84367788098448804</v>
      </c>
      <c r="AE27" s="22">
        <f t="shared" si="29"/>
        <v>0.2174518188642918</v>
      </c>
      <c r="AF27" s="22">
        <f t="shared" si="30"/>
        <v>0.85741239726655449</v>
      </c>
      <c r="AG27" s="22">
        <f t="shared" si="31"/>
        <v>0.61309389686429683</v>
      </c>
      <c r="AH27" s="22">
        <f t="shared" si="32"/>
        <v>0.51053540817379106</v>
      </c>
      <c r="AI27" s="21">
        <f t="shared" si="33"/>
        <v>0.5028182107446697</v>
      </c>
      <c r="AJ27" s="22">
        <f t="shared" si="34"/>
        <v>0.57169202046690226</v>
      </c>
      <c r="AK27" s="23">
        <f t="shared" si="35"/>
        <v>0.66034723410154739</v>
      </c>
      <c r="AL27" s="24">
        <f t="shared" si="36"/>
        <v>0.57649774106413942</v>
      </c>
      <c r="AM27"/>
      <c r="AO27" s="136">
        <f t="shared" si="12"/>
        <v>5</v>
      </c>
      <c r="AP27" s="137">
        <f t="shared" si="13"/>
        <v>5</v>
      </c>
      <c r="AQ27" s="137">
        <f t="shared" si="14"/>
        <v>5</v>
      </c>
      <c r="AR27" s="137">
        <f t="shared" si="15"/>
        <v>5</v>
      </c>
      <c r="AS27" s="137">
        <f t="shared" si="16"/>
        <v>5</v>
      </c>
      <c r="AT27" s="137">
        <f t="shared" si="17"/>
        <v>5</v>
      </c>
      <c r="AU27" s="137">
        <f t="shared" si="18"/>
        <v>5</v>
      </c>
      <c r="AV27" s="137">
        <f t="shared" si="19"/>
        <v>5</v>
      </c>
      <c r="AW27" s="125">
        <f t="shared" si="20"/>
        <v>5</v>
      </c>
      <c r="AX27" s="137">
        <f t="shared" si="21"/>
        <v>5</v>
      </c>
      <c r="AY27" s="137">
        <f t="shared" si="22"/>
        <v>5</v>
      </c>
      <c r="AZ27" s="125">
        <f t="shared" si="23"/>
        <v>5</v>
      </c>
    </row>
    <row r="28" spans="1:52" s="5" customFormat="1">
      <c r="A28"/>
      <c r="B28" s="397" t="str">
        <f>'QoL DATA'!B35</f>
        <v>Cerknica</v>
      </c>
      <c r="C28" s="224">
        <f>'QoL DATA'!A35</f>
        <v>13</v>
      </c>
      <c r="D28" s="21">
        <f>IFERROR(AVERAGEIF('QoL DATA'!$C$14:$AT$14,'TQoL Indexes'!D$9,'Data &amp; Normalization'!$C486:$AT486),"-")</f>
        <v>0.64906329505721116</v>
      </c>
      <c r="E28" s="22">
        <f>IFERROR(AVERAGEIF('QoL DATA'!$C$14:$AT$14,'TQoL Indexes'!E$9,'Data &amp; Normalization'!$C486:$AT486),"-")</f>
        <v>0.42182494622174455</v>
      </c>
      <c r="F28" s="22">
        <f>IFERROR(AVERAGEIF('QoL DATA'!$C$14:$AT$14,'TQoL Indexes'!F$9,'Data &amp; Normalization'!$C486:$AT486),"-")</f>
        <v>0.59246466002052833</v>
      </c>
      <c r="G28" s="22">
        <f>IFERROR(AVERAGEIF('QoL DATA'!$C$14:$AT$14,'TQoL Indexes'!G$9,'Data &amp; Normalization'!$C486:$AT486),"-")</f>
        <v>0.80250433655762055</v>
      </c>
      <c r="H28" s="22">
        <f>IFERROR(AVERAGEIF('QoL DATA'!$C$14:$AT$14,'TQoL Indexes'!H$9,'Data &amp; Normalization'!$C486:$AT486),"-")</f>
        <v>0.72596791477486722</v>
      </c>
      <c r="I28" s="22">
        <f>IFERROR(AVERAGEIF('QoL DATA'!$C$14:$AT$14,'TQoL Indexes'!I$9,'Data &amp; Normalization'!$C486:$AT486),"-")</f>
        <v>0.6920324855611788</v>
      </c>
      <c r="J28" s="22">
        <f>IFERROR(AVERAGEIF('QoL DATA'!$C$14:$AT$14,'TQoL Indexes'!J$9,'Data &amp; Normalization'!$C486:$AT486),"-")</f>
        <v>0.47812984306286332</v>
      </c>
      <c r="K28" s="22" t="str">
        <f>IFERROR(AVERAGEIF('QoL DATA'!$C$14:$AT$14,'TQoL Indexes'!K$9,'Data &amp; Normalization'!$C486:$AT486),"-")</f>
        <v>-</v>
      </c>
      <c r="L28" s="22">
        <f>IFERROR(AVERAGEIF('QoL DATA'!$C$14:$AT$14,'TQoL Indexes'!L$9,'Data &amp; Normalization'!$C486:$AT486),"-")</f>
        <v>0.47890341467558506</v>
      </c>
      <c r="M28" s="22">
        <f>IFERROR(AVERAGEIF('QoL DATA'!$C$14:$AT$14,'TQoL Indexes'!M$9,'Data &amp; Normalization'!$C486:$AT486),"-")</f>
        <v>0.58540546293349993</v>
      </c>
      <c r="N28" s="22">
        <f>IFERROR(AVERAGEIF('QoL DATA'!$C$14:$AT$14,'TQoL Indexes'!N$9,'Data &amp; Normalization'!$C486:$AT486),"-")</f>
        <v>0.99998818666178646</v>
      </c>
      <c r="O28" s="22">
        <f>IFERROR(AVERAGEIF('QoL DATA'!$C$14:$AT$14,'TQoL Indexes'!O$9,'Data &amp; Normalization'!$C486:$AT486),"-")</f>
        <v>0.74123528365114444</v>
      </c>
      <c r="P28" s="22">
        <f>IFERROR(AVERAGEIF('QoL DATA'!$C$14:$AT$14,'TQoL Indexes'!P$9,'Data &amp; Normalization'!$C486:$AT486),"-")</f>
        <v>0.55428932642355533</v>
      </c>
      <c r="Q28" s="22">
        <f>IFERROR(AVERAGEIF('QoL DATA'!$C$14:$AT$14,'TQoL Indexes'!Q$9,'Data &amp; Normalization'!$C486:$AT486),"-")</f>
        <v>0.71037605790773184</v>
      </c>
      <c r="R28" s="22">
        <f>IFERROR(AVERAGEIF('QoL DATA'!$C$14:$AT$14,'TQoL Indexes'!R$9,'Data &amp; Normalization'!$C486:$AT486),"-")</f>
        <v>0.66358535865855617</v>
      </c>
      <c r="S28" s="22">
        <f>IFERROR(AVERAGEIF('QoL DATA'!$C$14:$AT$14,'TQoL Indexes'!S$9,'Data &amp; Normalization'!$C486:$AT486),"-")</f>
        <v>0.42433334986526461</v>
      </c>
      <c r="T28" s="22">
        <f>IFERROR(AVERAGEIF('QoL DATA'!$C$14:$AT$14,'TQoL Indexes'!T$9,'Data &amp; Normalization'!$C486:$AT486),"-")</f>
        <v>0.86601547283495028</v>
      </c>
      <c r="U28" s="22">
        <f>IFERROR(AVERAGEIF('QoL DATA'!$C$14:$AT$14,'TQoL Indexes'!U$9,'Data &amp; Normalization'!$C486:$AT486),"-")</f>
        <v>0.67143404925867101</v>
      </c>
      <c r="V28" s="22">
        <f>IFERROR(AVERAGEIF('QoL DATA'!$C$14:$AT$14,'TQoL Indexes'!V$9,'Data &amp; Normalization'!$C486:$AT486),"-")</f>
        <v>0.74221435137079372</v>
      </c>
      <c r="W28" s="22">
        <f>IFERROR(AVERAGEIF('QoL DATA'!$C$14:$AT$14,'TQoL Indexes'!W$9,'Data &amp; Normalization'!$C486:$AT486),"-")</f>
        <v>0.37312099010349969</v>
      </c>
      <c r="X28" s="22">
        <f>IFERROR(AVERAGEIF('QoL DATA'!$C$14:$AT$14,'TQoL Indexes'!X$9,'Data &amp; Normalization'!$C486:$AT486),"-")</f>
        <v>0.86583890775023953</v>
      </c>
      <c r="Y28" s="22">
        <f>IFERROR(AVERAGEIF('QoL DATA'!$C$14:$AT$14,'TQoL Indexes'!Y$9,'Data &amp; Normalization'!$C486:$AT486),"-")</f>
        <v>0.65897758229664738</v>
      </c>
      <c r="Z28" s="21">
        <f t="shared" si="24"/>
        <v>0.554450967099828</v>
      </c>
      <c r="AA28" s="22">
        <f t="shared" si="25"/>
        <v>0.63550759892642306</v>
      </c>
      <c r="AB28" s="22">
        <f t="shared" si="26"/>
        <v>0.79269682479764314</v>
      </c>
      <c r="AC28" s="22">
        <f t="shared" si="27"/>
        <v>0.64776230503734988</v>
      </c>
      <c r="AD28" s="22">
        <f t="shared" si="28"/>
        <v>0.68698070828314406</v>
      </c>
      <c r="AE28" s="22">
        <f t="shared" si="29"/>
        <v>0.64517441135010745</v>
      </c>
      <c r="AF28" s="22">
        <f t="shared" si="30"/>
        <v>0.70682420031473236</v>
      </c>
      <c r="AG28" s="22">
        <f t="shared" si="31"/>
        <v>0.61947994892686964</v>
      </c>
      <c r="AH28" s="22">
        <f t="shared" si="32"/>
        <v>0.65897758229664738</v>
      </c>
      <c r="AI28" s="21">
        <f t="shared" si="33"/>
        <v>0.66088513027463136</v>
      </c>
      <c r="AJ28" s="22">
        <f t="shared" si="34"/>
        <v>0.6599724748902005</v>
      </c>
      <c r="AK28" s="23">
        <f t="shared" si="35"/>
        <v>0.6617605771794165</v>
      </c>
      <c r="AL28" s="24">
        <f t="shared" si="36"/>
        <v>0.66087252583127198</v>
      </c>
      <c r="AM28"/>
      <c r="AO28" s="136">
        <f t="shared" si="12"/>
        <v>5</v>
      </c>
      <c r="AP28" s="137">
        <f t="shared" si="13"/>
        <v>5</v>
      </c>
      <c r="AQ28" s="137">
        <f t="shared" si="14"/>
        <v>5</v>
      </c>
      <c r="AR28" s="137">
        <f t="shared" si="15"/>
        <v>5</v>
      </c>
      <c r="AS28" s="137">
        <f t="shared" si="16"/>
        <v>5</v>
      </c>
      <c r="AT28" s="137">
        <f t="shared" si="17"/>
        <v>5</v>
      </c>
      <c r="AU28" s="137">
        <f t="shared" si="18"/>
        <v>5</v>
      </c>
      <c r="AV28" s="137">
        <f t="shared" si="19"/>
        <v>5</v>
      </c>
      <c r="AW28" s="125">
        <f t="shared" si="20"/>
        <v>5</v>
      </c>
      <c r="AX28" s="137">
        <f t="shared" si="21"/>
        <v>5</v>
      </c>
      <c r="AY28" s="137">
        <f t="shared" si="22"/>
        <v>5</v>
      </c>
      <c r="AZ28" s="125">
        <f t="shared" si="23"/>
        <v>5</v>
      </c>
    </row>
    <row r="29" spans="1:52" s="5" customFormat="1">
      <c r="A29"/>
      <c r="B29" s="397" t="str">
        <f>'QoL DATA'!B36</f>
        <v>Cerkno</v>
      </c>
      <c r="C29" s="224">
        <f>'QoL DATA'!A36</f>
        <v>14</v>
      </c>
      <c r="D29" s="21">
        <f>IFERROR(AVERAGEIF('QoL DATA'!$C$14:$AT$14,'TQoL Indexes'!D$9,'Data &amp; Normalization'!$C487:$AT487),"-")</f>
        <v>0.35143427099641433</v>
      </c>
      <c r="E29" s="22">
        <f>IFERROR(AVERAGEIF('QoL DATA'!$C$14:$AT$14,'TQoL Indexes'!E$9,'Data &amp; Normalization'!$C487:$AT487),"-")</f>
        <v>0.72240193620689452</v>
      </c>
      <c r="F29" s="22">
        <f>IFERROR(AVERAGEIF('QoL DATA'!$C$14:$AT$14,'TQoL Indexes'!F$9,'Data &amp; Normalization'!$C487:$AT487),"-")</f>
        <v>0.25</v>
      </c>
      <c r="G29" s="22">
        <f>IFERROR(AVERAGEIF('QoL DATA'!$C$14:$AT$14,'TQoL Indexes'!G$9,'Data &amp; Normalization'!$C487:$AT487),"-")</f>
        <v>0.46070903932201868</v>
      </c>
      <c r="H29" s="22">
        <f>IFERROR(AVERAGEIF('QoL DATA'!$C$14:$AT$14,'TQoL Indexes'!H$9,'Data &amp; Normalization'!$C487:$AT487),"-")</f>
        <v>0.38361911205772176</v>
      </c>
      <c r="I29" s="22">
        <f>IFERROR(AVERAGEIF('QoL DATA'!$C$14:$AT$14,'TQoL Indexes'!I$9,'Data &amp; Normalization'!$C487:$AT487),"-")</f>
        <v>0.7121927727318591</v>
      </c>
      <c r="J29" s="22">
        <f>IFERROR(AVERAGEIF('QoL DATA'!$C$14:$AT$14,'TQoL Indexes'!J$9,'Data &amp; Normalization'!$C487:$AT487),"-")</f>
        <v>0.16743935464460064</v>
      </c>
      <c r="K29" s="22" t="str">
        <f>IFERROR(AVERAGEIF('QoL DATA'!$C$14:$AT$14,'TQoL Indexes'!K$9,'Data &amp; Normalization'!$C487:$AT487),"-")</f>
        <v>-</v>
      </c>
      <c r="L29" s="22">
        <f>IFERROR(AVERAGEIF('QoL DATA'!$C$14:$AT$14,'TQoL Indexes'!L$9,'Data &amp; Normalization'!$C487:$AT487),"-")</f>
        <v>0.44900470748885363</v>
      </c>
      <c r="M29" s="22">
        <f>IFERROR(AVERAGEIF('QoL DATA'!$C$14:$AT$14,'TQoL Indexes'!M$9,'Data &amp; Normalization'!$C487:$AT487),"-")</f>
        <v>0.61782213696627797</v>
      </c>
      <c r="N29" s="22">
        <f>IFERROR(AVERAGEIF('QoL DATA'!$C$14:$AT$14,'TQoL Indexes'!N$9,'Data &amp; Normalization'!$C487:$AT487),"-")</f>
        <v>0.17275249539229681</v>
      </c>
      <c r="O29" s="22">
        <f>IFERROR(AVERAGEIF('QoL DATA'!$C$14:$AT$14,'TQoL Indexes'!O$9,'Data &amp; Normalization'!$C487:$AT487),"-")</f>
        <v>0.9168990469627587</v>
      </c>
      <c r="P29" s="22">
        <f>IFERROR(AVERAGEIF('QoL DATA'!$C$14:$AT$14,'TQoL Indexes'!P$9,'Data &amp; Normalization'!$C487:$AT487),"-")</f>
        <v>0.5</v>
      </c>
      <c r="Q29" s="22">
        <f>IFERROR(AVERAGEIF('QoL DATA'!$C$14:$AT$14,'TQoL Indexes'!Q$9,'Data &amp; Normalization'!$C487:$AT487),"-")</f>
        <v>0.80574431809560298</v>
      </c>
      <c r="R29" s="22">
        <f>IFERROR(AVERAGEIF('QoL DATA'!$C$14:$AT$14,'TQoL Indexes'!R$9,'Data &amp; Normalization'!$C487:$AT487),"-")</f>
        <v>0.60293367383472285</v>
      </c>
      <c r="S29" s="22">
        <f>IFERROR(AVERAGEIF('QoL DATA'!$C$14:$AT$14,'TQoL Indexes'!S$9,'Data &amp; Normalization'!$C487:$AT487),"-")</f>
        <v>0.64751442411016891</v>
      </c>
      <c r="T29" s="22">
        <f>IFERROR(AVERAGEIF('QoL DATA'!$C$14:$AT$14,'TQoL Indexes'!T$9,'Data &amp; Normalization'!$C487:$AT487),"-")</f>
        <v>0.44507168895820559</v>
      </c>
      <c r="U29" s="22">
        <f>IFERROR(AVERAGEIF('QoL DATA'!$C$14:$AT$14,'TQoL Indexes'!U$9,'Data &amp; Normalization'!$C487:$AT487),"-")</f>
        <v>0.48398437938507766</v>
      </c>
      <c r="V29" s="22">
        <f>IFERROR(AVERAGEIF('QoL DATA'!$C$14:$AT$14,'TQoL Indexes'!V$9,'Data &amp; Normalization'!$C487:$AT487),"-")</f>
        <v>0.92421918711533846</v>
      </c>
      <c r="W29" s="22">
        <f>IFERROR(AVERAGEIF('QoL DATA'!$C$14:$AT$14,'TQoL Indexes'!W$9,'Data &amp; Normalization'!$C487:$AT487),"-")</f>
        <v>0.12099874845692912</v>
      </c>
      <c r="X29" s="22">
        <f>IFERROR(AVERAGEIF('QoL DATA'!$C$14:$AT$14,'TQoL Indexes'!X$9,'Data &amp; Normalization'!$C487:$AT487),"-")</f>
        <v>0.40348126445286964</v>
      </c>
      <c r="Y29" s="22">
        <f>IFERROR(AVERAGEIF('QoL DATA'!$C$14:$AT$14,'TQoL Indexes'!Y$9,'Data &amp; Normalization'!$C487:$AT487),"-")</f>
        <v>0.88721646658111164</v>
      </c>
      <c r="Z29" s="21">
        <f t="shared" si="24"/>
        <v>0.44127873573443627</v>
      </c>
      <c r="AA29" s="22">
        <f t="shared" si="25"/>
        <v>0.43459299724901079</v>
      </c>
      <c r="AB29" s="22">
        <f t="shared" si="26"/>
        <v>0.39528731617928736</v>
      </c>
      <c r="AC29" s="22">
        <f t="shared" si="27"/>
        <v>0.70844952348137935</v>
      </c>
      <c r="AD29" s="22">
        <f t="shared" si="28"/>
        <v>0.70433899596516292</v>
      </c>
      <c r="AE29" s="22">
        <f t="shared" si="29"/>
        <v>0.54629305653418725</v>
      </c>
      <c r="AF29" s="22">
        <f t="shared" si="30"/>
        <v>0.70410178325020811</v>
      </c>
      <c r="AG29" s="22">
        <f t="shared" si="31"/>
        <v>0.26224000645489937</v>
      </c>
      <c r="AH29" s="22">
        <f t="shared" si="32"/>
        <v>0.88721646658111164</v>
      </c>
      <c r="AI29" s="21">
        <f t="shared" si="33"/>
        <v>0.42371968305424479</v>
      </c>
      <c r="AJ29" s="22">
        <f t="shared" si="34"/>
        <v>0.65302719199357651</v>
      </c>
      <c r="AK29" s="23">
        <f t="shared" si="35"/>
        <v>0.61785275209540635</v>
      </c>
      <c r="AL29" s="24">
        <f t="shared" si="36"/>
        <v>0.55993666636691231</v>
      </c>
      <c r="AM29"/>
      <c r="AO29" s="136">
        <f t="shared" si="12"/>
        <v>5</v>
      </c>
      <c r="AP29" s="137">
        <f t="shared" si="13"/>
        <v>5</v>
      </c>
      <c r="AQ29" s="137">
        <f t="shared" si="14"/>
        <v>5</v>
      </c>
      <c r="AR29" s="137">
        <f t="shared" si="15"/>
        <v>5</v>
      </c>
      <c r="AS29" s="137">
        <f t="shared" si="16"/>
        <v>5</v>
      </c>
      <c r="AT29" s="137">
        <f t="shared" si="17"/>
        <v>5</v>
      </c>
      <c r="AU29" s="137">
        <f t="shared" si="18"/>
        <v>5</v>
      </c>
      <c r="AV29" s="137">
        <f t="shared" si="19"/>
        <v>5</v>
      </c>
      <c r="AW29" s="125">
        <f t="shared" si="20"/>
        <v>5</v>
      </c>
      <c r="AX29" s="137">
        <f t="shared" si="21"/>
        <v>5</v>
      </c>
      <c r="AY29" s="137">
        <f t="shared" si="22"/>
        <v>5</v>
      </c>
      <c r="AZ29" s="125">
        <f t="shared" si="23"/>
        <v>5</v>
      </c>
    </row>
    <row r="30" spans="1:52" s="5" customFormat="1">
      <c r="A30"/>
      <c r="B30" s="397" t="str">
        <f>'QoL DATA'!B37</f>
        <v>Cerkvenjak</v>
      </c>
      <c r="C30" s="224">
        <f>'QoL DATA'!A37</f>
        <v>153</v>
      </c>
      <c r="D30" s="21">
        <f>IFERROR(AVERAGEIF('QoL DATA'!$C$14:$AT$14,'TQoL Indexes'!D$9,'Data &amp; Normalization'!$C488:$AT488),"-")</f>
        <v>0.24285389626786533</v>
      </c>
      <c r="E30" s="22">
        <f>IFERROR(AVERAGEIF('QoL DATA'!$C$14:$AT$14,'TQoL Indexes'!E$9,'Data &amp; Normalization'!$C488:$AT488),"-")</f>
        <v>0.7476047024732575</v>
      </c>
      <c r="F30" s="22">
        <f>IFERROR(AVERAGEIF('QoL DATA'!$C$14:$AT$14,'TQoL Indexes'!F$9,'Data &amp; Normalization'!$C488:$AT488),"-")</f>
        <v>0.75</v>
      </c>
      <c r="G30" s="22">
        <f>IFERROR(AVERAGEIF('QoL DATA'!$C$14:$AT$14,'TQoL Indexes'!G$9,'Data &amp; Normalization'!$C488:$AT488),"-")</f>
        <v>0.71561012026936477</v>
      </c>
      <c r="H30" s="22">
        <f>IFERROR(AVERAGEIF('QoL DATA'!$C$14:$AT$14,'TQoL Indexes'!H$9,'Data &amp; Normalization'!$C488:$AT488),"-")</f>
        <v>0.38213175370630548</v>
      </c>
      <c r="I30" s="22">
        <f>IFERROR(AVERAGEIF('QoL DATA'!$C$14:$AT$14,'TQoL Indexes'!I$9,'Data &amp; Normalization'!$C488:$AT488),"-")</f>
        <v>0.22276757491177512</v>
      </c>
      <c r="J30" s="22">
        <f>IFERROR(AVERAGEIF('QoL DATA'!$C$14:$AT$14,'TQoL Indexes'!J$9,'Data &amp; Normalization'!$C488:$AT488),"-")</f>
        <v>0.36749540699898642</v>
      </c>
      <c r="K30" s="22" t="str">
        <f>IFERROR(AVERAGEIF('QoL DATA'!$C$14:$AT$14,'TQoL Indexes'!K$9,'Data &amp; Normalization'!$C488:$AT488),"-")</f>
        <v>-</v>
      </c>
      <c r="L30" s="22">
        <f>IFERROR(AVERAGEIF('QoL DATA'!$C$14:$AT$14,'TQoL Indexes'!L$9,'Data &amp; Normalization'!$C488:$AT488),"-")</f>
        <v>7.3951215866761996E-2</v>
      </c>
      <c r="M30" s="22">
        <f>IFERROR(AVERAGEIF('QoL DATA'!$C$14:$AT$14,'TQoL Indexes'!M$9,'Data &amp; Normalization'!$C488:$AT488),"-")</f>
        <v>0.30182691717437249</v>
      </c>
      <c r="N30" s="22">
        <f>IFERROR(AVERAGEIF('QoL DATA'!$C$14:$AT$14,'TQoL Indexes'!N$9,'Data &amp; Normalization'!$C488:$AT488),"-")</f>
        <v>0.41793410877229359</v>
      </c>
      <c r="O30" s="22">
        <f>IFERROR(AVERAGEIF('QoL DATA'!$C$14:$AT$14,'TQoL Indexes'!O$9,'Data &amp; Normalization'!$C488:$AT488),"-")</f>
        <v>0.19561748750132962</v>
      </c>
      <c r="P30" s="22">
        <f>IFERROR(AVERAGEIF('QoL DATA'!$C$14:$AT$14,'TQoL Indexes'!P$9,'Data &amp; Normalization'!$C488:$AT488),"-")</f>
        <v>0.72349717102042455</v>
      </c>
      <c r="Q30" s="22">
        <f>IFERROR(AVERAGEIF('QoL DATA'!$C$14:$AT$14,'TQoL Indexes'!Q$9,'Data &amp; Normalization'!$C488:$AT488),"-")</f>
        <v>0.40810401174551525</v>
      </c>
      <c r="R30" s="22">
        <f>IFERROR(AVERAGEIF('QoL DATA'!$C$14:$AT$14,'TQoL Indexes'!R$9,'Data &amp; Normalization'!$C488:$AT488),"-")</f>
        <v>0.12390152778236668</v>
      </c>
      <c r="S30" s="22">
        <f>IFERROR(AVERAGEIF('QoL DATA'!$C$14:$AT$14,'TQoL Indexes'!S$9,'Data &amp; Normalization'!$C488:$AT488),"-")</f>
        <v>0.88061465721040177</v>
      </c>
      <c r="T30" s="22">
        <f>IFERROR(AVERAGEIF('QoL DATA'!$C$14:$AT$14,'TQoL Indexes'!T$9,'Data &amp; Normalization'!$C488:$AT488),"-")</f>
        <v>0.59272760660827939</v>
      </c>
      <c r="U30" s="22">
        <f>IFERROR(AVERAGEIF('QoL DATA'!$C$14:$AT$14,'TQoL Indexes'!U$9,'Data &amp; Normalization'!$C488:$AT488),"-")</f>
        <v>0.61675250979450957</v>
      </c>
      <c r="V30" s="22">
        <f>IFERROR(AVERAGEIF('QoL DATA'!$C$14:$AT$14,'TQoL Indexes'!V$9,'Data &amp; Normalization'!$C488:$AT488),"-")</f>
        <v>0.38852559747422277</v>
      </c>
      <c r="W30" s="22">
        <f>IFERROR(AVERAGEIF('QoL DATA'!$C$14:$AT$14,'TQoL Indexes'!W$9,'Data &amp; Normalization'!$C488:$AT488),"-")</f>
        <v>0.6424059878674514</v>
      </c>
      <c r="X30" s="22">
        <f>IFERROR(AVERAGEIF('QoL DATA'!$C$14:$AT$14,'TQoL Indexes'!X$9,'Data &amp; Normalization'!$C488:$AT488),"-")</f>
        <v>9.7899990527170494E-2</v>
      </c>
      <c r="Y30" s="22">
        <f>IFERROR(AVERAGEIF('QoL DATA'!$C$14:$AT$14,'TQoL Indexes'!Y$9,'Data &amp; Normalization'!$C488:$AT488),"-")</f>
        <v>0.19619587996380947</v>
      </c>
      <c r="Z30" s="21">
        <f t="shared" si="24"/>
        <v>0.58015286624704088</v>
      </c>
      <c r="AA30" s="22">
        <f t="shared" si="25"/>
        <v>0.35239121435063875</v>
      </c>
      <c r="AB30" s="22">
        <f t="shared" si="26"/>
        <v>0.35988051297333301</v>
      </c>
      <c r="AC30" s="22">
        <f t="shared" si="27"/>
        <v>0.45955732926087711</v>
      </c>
      <c r="AD30" s="22">
        <f t="shared" si="28"/>
        <v>0.26600276976394099</v>
      </c>
      <c r="AE30" s="22">
        <f t="shared" si="29"/>
        <v>0.73667113190934064</v>
      </c>
      <c r="AF30" s="22">
        <f t="shared" si="30"/>
        <v>0.50263905363436612</v>
      </c>
      <c r="AG30" s="22">
        <f t="shared" si="31"/>
        <v>0.37015298919731093</v>
      </c>
      <c r="AH30" s="22">
        <f t="shared" si="32"/>
        <v>0.19619587996380947</v>
      </c>
      <c r="AI30" s="21">
        <f t="shared" si="33"/>
        <v>0.43080819785700425</v>
      </c>
      <c r="AJ30" s="22">
        <f t="shared" si="34"/>
        <v>0.48741041031138627</v>
      </c>
      <c r="AK30" s="23">
        <f t="shared" si="35"/>
        <v>0.35632930759849557</v>
      </c>
      <c r="AL30" s="24">
        <f t="shared" si="36"/>
        <v>0.42311603481080229</v>
      </c>
      <c r="AM30"/>
      <c r="AO30" s="136">
        <f t="shared" ref="AO30:AO107" si="37">IF(Z30="-","-",AO$5)</f>
        <v>5</v>
      </c>
      <c r="AP30" s="137">
        <f t="shared" ref="AP30:AP107" si="38">IF(AA30="-","-",AP$5)</f>
        <v>5</v>
      </c>
      <c r="AQ30" s="137">
        <f t="shared" ref="AQ30:AQ107" si="39">IF(AB30="-","-",AQ$5)</f>
        <v>5</v>
      </c>
      <c r="AR30" s="137">
        <f t="shared" ref="AR30:AR107" si="40">IF(AC30="-","-",AR$5)</f>
        <v>5</v>
      </c>
      <c r="AS30" s="137">
        <f t="shared" ref="AS30:AS107" si="41">IF(AD30="-","-",AS$5)</f>
        <v>5</v>
      </c>
      <c r="AT30" s="137">
        <f t="shared" ref="AT30:AT107" si="42">IF(AE30="-","-",AT$5)</f>
        <v>5</v>
      </c>
      <c r="AU30" s="137">
        <f t="shared" ref="AU30:AU107" si="43">IF(AF30="-","-",AU$5)</f>
        <v>5</v>
      </c>
      <c r="AV30" s="137">
        <f t="shared" ref="AV30:AV107" si="44">IF(AG30="-","-",AV$5)</f>
        <v>5</v>
      </c>
      <c r="AW30" s="125">
        <f t="shared" ref="AW30:AW107" si="45">IF(AH30="-","-",AW$5)</f>
        <v>5</v>
      </c>
      <c r="AX30" s="137">
        <f t="shared" ref="AX30:AX107" si="46">IF(AI30="-","-",AX$5)</f>
        <v>5</v>
      </c>
      <c r="AY30" s="137">
        <f t="shared" ref="AY30:AY107" si="47">IF(AJ30="-","-",AY$5)</f>
        <v>5</v>
      </c>
      <c r="AZ30" s="125">
        <f t="shared" ref="AZ30:AZ107" si="48">IF(AK30="-","-",AZ$5)</f>
        <v>5</v>
      </c>
    </row>
    <row r="31" spans="1:52" s="5" customFormat="1">
      <c r="A31"/>
      <c r="B31" s="397" t="str">
        <f>'QoL DATA'!B38</f>
        <v>Cirkulane</v>
      </c>
      <c r="C31" s="224">
        <f>'QoL DATA'!A38</f>
        <v>196</v>
      </c>
      <c r="D31" s="21">
        <f>IFERROR(AVERAGEIF('QoL DATA'!$C$14:$AT$14,'TQoL Indexes'!D$9,'Data &amp; Normalization'!$C489:$AT489),"-")</f>
        <v>0.42115757810951004</v>
      </c>
      <c r="E31" s="22">
        <f>IFERROR(AVERAGEIF('QoL DATA'!$C$14:$AT$14,'TQoL Indexes'!E$9,'Data &amp; Normalization'!$C489:$AT489),"-")</f>
        <v>0.43378519290928041</v>
      </c>
      <c r="F31" s="22">
        <f>IFERROR(AVERAGEIF('QoL DATA'!$C$14:$AT$14,'TQoL Indexes'!F$9,'Data &amp; Normalization'!$C489:$AT489),"-")</f>
        <v>0.62684149918741072</v>
      </c>
      <c r="G31" s="22">
        <f>IFERROR(AVERAGEIF('QoL DATA'!$C$14:$AT$14,'TQoL Indexes'!G$9,'Data &amp; Normalization'!$C489:$AT489),"-")</f>
        <v>0.54915173553087859</v>
      </c>
      <c r="H31" s="22">
        <f>IFERROR(AVERAGEIF('QoL DATA'!$C$14:$AT$14,'TQoL Indexes'!H$9,'Data &amp; Normalization'!$C489:$AT489),"-")</f>
        <v>0.19784423827735087</v>
      </c>
      <c r="I31" s="22">
        <f>IFERROR(AVERAGEIF('QoL DATA'!$C$14:$AT$14,'TQoL Indexes'!I$9,'Data &amp; Normalization'!$C489:$AT489),"-")</f>
        <v>0.20677230746187381</v>
      </c>
      <c r="J31" s="22">
        <f>IFERROR(AVERAGEIF('QoL DATA'!$C$14:$AT$14,'TQoL Indexes'!J$9,'Data &amp; Normalization'!$C489:$AT489),"-")</f>
        <v>0.17147088005218111</v>
      </c>
      <c r="K31" s="22" t="str">
        <f>IFERROR(AVERAGEIF('QoL DATA'!$C$14:$AT$14,'TQoL Indexes'!K$9,'Data &amp; Normalization'!$C489:$AT489),"-")</f>
        <v>-</v>
      </c>
      <c r="L31" s="22">
        <f>IFERROR(AVERAGEIF('QoL DATA'!$C$14:$AT$14,'TQoL Indexes'!L$9,'Data &amp; Normalization'!$C489:$AT489),"-")</f>
        <v>0.27568599335306293</v>
      </c>
      <c r="M31" s="22">
        <f>IFERROR(AVERAGEIF('QoL DATA'!$C$14:$AT$14,'TQoL Indexes'!M$9,'Data &amp; Normalization'!$C489:$AT489),"-")</f>
        <v>0.169599884812112</v>
      </c>
      <c r="N31" s="22">
        <f>IFERROR(AVERAGEIF('QoL DATA'!$C$14:$AT$14,'TQoL Indexes'!N$9,'Data &amp; Normalization'!$C489:$AT489),"-")</f>
        <v>0.88847000533436782</v>
      </c>
      <c r="O31" s="22">
        <f>IFERROR(AVERAGEIF('QoL DATA'!$C$14:$AT$14,'TQoL Indexes'!O$9,'Data &amp; Normalization'!$C489:$AT489),"-")</f>
        <v>0.38240517215807074</v>
      </c>
      <c r="P31" s="22">
        <f>IFERROR(AVERAGEIF('QoL DATA'!$C$14:$AT$14,'TQoL Indexes'!P$9,'Data &amp; Normalization'!$C489:$AT489),"-")</f>
        <v>0.92697613312896876</v>
      </c>
      <c r="Q31" s="22">
        <f>IFERROR(AVERAGEIF('QoL DATA'!$C$14:$AT$14,'TQoL Indexes'!Q$9,'Data &amp; Normalization'!$C489:$AT489),"-")</f>
        <v>0.42561824921014457</v>
      </c>
      <c r="R31" s="22">
        <f>IFERROR(AVERAGEIF('QoL DATA'!$C$14:$AT$14,'TQoL Indexes'!R$9,'Data &amp; Normalization'!$C489:$AT489),"-")</f>
        <v>7.0588235294117618E-2</v>
      </c>
      <c r="S31" s="22">
        <f>IFERROR(AVERAGEIF('QoL DATA'!$C$14:$AT$14,'TQoL Indexes'!S$9,'Data &amp; Normalization'!$C489:$AT489),"-")</f>
        <v>0.87234869149762773</v>
      </c>
      <c r="T31" s="22">
        <f>IFERROR(AVERAGEIF('QoL DATA'!$C$14:$AT$14,'TQoL Indexes'!T$9,'Data &amp; Normalization'!$C489:$AT489),"-")</f>
        <v>0.44373245108029852</v>
      </c>
      <c r="U31" s="22">
        <f>IFERROR(AVERAGEIF('QoL DATA'!$C$14:$AT$14,'TQoL Indexes'!U$9,'Data &amp; Normalization'!$C489:$AT489),"-")</f>
        <v>0.23591645099269176</v>
      </c>
      <c r="V31" s="22">
        <f>IFERROR(AVERAGEIF('QoL DATA'!$C$14:$AT$14,'TQoL Indexes'!V$9,'Data &amp; Normalization'!$C489:$AT489),"-")</f>
        <v>0.31250000000000006</v>
      </c>
      <c r="W31" s="22">
        <f>IFERROR(AVERAGEIF('QoL DATA'!$C$14:$AT$14,'TQoL Indexes'!W$9,'Data &amp; Normalization'!$C489:$AT489),"-")</f>
        <v>0.35561722656140227</v>
      </c>
      <c r="X31" s="22">
        <f>IFERROR(AVERAGEIF('QoL DATA'!$C$14:$AT$14,'TQoL Indexes'!X$9,'Data &amp; Normalization'!$C489:$AT489),"-")</f>
        <v>0</v>
      </c>
      <c r="Y31" s="22">
        <f>IFERROR(AVERAGEIF('QoL DATA'!$C$14:$AT$14,'TQoL Indexes'!Y$9,'Data &amp; Normalization'!$C489:$AT489),"-")</f>
        <v>0.26742117402064292</v>
      </c>
      <c r="Z31" s="21">
        <f t="shared" si="24"/>
        <v>0.49392809006873373</v>
      </c>
      <c r="AA31" s="22">
        <f t="shared" si="25"/>
        <v>0.28018503093506941</v>
      </c>
      <c r="AB31" s="22">
        <f t="shared" si="26"/>
        <v>0.52903494507323989</v>
      </c>
      <c r="AC31" s="22">
        <f t="shared" si="27"/>
        <v>0.65469065264351978</v>
      </c>
      <c r="AD31" s="22">
        <f t="shared" si="28"/>
        <v>0.2481032422521311</v>
      </c>
      <c r="AE31" s="22">
        <f t="shared" si="29"/>
        <v>0.65804057128896309</v>
      </c>
      <c r="AF31" s="22">
        <f t="shared" si="30"/>
        <v>0.27420822549634594</v>
      </c>
      <c r="AG31" s="22">
        <f t="shared" si="31"/>
        <v>0.17780861328070113</v>
      </c>
      <c r="AH31" s="22">
        <f t="shared" si="32"/>
        <v>0.26742117402064292</v>
      </c>
      <c r="AI31" s="21">
        <f t="shared" si="33"/>
        <v>0.4343826886923477</v>
      </c>
      <c r="AJ31" s="22">
        <f t="shared" si="34"/>
        <v>0.52027815539487132</v>
      </c>
      <c r="AK31" s="23">
        <f t="shared" si="35"/>
        <v>0.23981267093256331</v>
      </c>
      <c r="AL31" s="24">
        <f t="shared" si="36"/>
        <v>0.38829733987099413</v>
      </c>
      <c r="AM31"/>
      <c r="AO31" s="136">
        <f t="shared" si="37"/>
        <v>5</v>
      </c>
      <c r="AP31" s="137">
        <f t="shared" si="38"/>
        <v>5</v>
      </c>
      <c r="AQ31" s="137">
        <f t="shared" si="39"/>
        <v>5</v>
      </c>
      <c r="AR31" s="137">
        <f t="shared" si="40"/>
        <v>5</v>
      </c>
      <c r="AS31" s="137">
        <f t="shared" si="41"/>
        <v>5</v>
      </c>
      <c r="AT31" s="137">
        <f t="shared" si="42"/>
        <v>5</v>
      </c>
      <c r="AU31" s="137">
        <f t="shared" si="43"/>
        <v>5</v>
      </c>
      <c r="AV31" s="137">
        <f t="shared" si="44"/>
        <v>5</v>
      </c>
      <c r="AW31" s="125">
        <f t="shared" si="45"/>
        <v>5</v>
      </c>
      <c r="AX31" s="137">
        <f t="shared" si="46"/>
        <v>5</v>
      </c>
      <c r="AY31" s="137">
        <f t="shared" si="47"/>
        <v>5</v>
      </c>
      <c r="AZ31" s="125">
        <f t="shared" si="48"/>
        <v>5</v>
      </c>
    </row>
    <row r="32" spans="1:52" s="5" customFormat="1">
      <c r="A32"/>
      <c r="B32" s="397" t="str">
        <f>'QoL DATA'!B39</f>
        <v>Črenšovci</v>
      </c>
      <c r="C32" s="224">
        <f>'QoL DATA'!A39</f>
        <v>15</v>
      </c>
      <c r="D32" s="21">
        <f>IFERROR(AVERAGEIF('QoL DATA'!$C$14:$AT$14,'TQoL Indexes'!D$9,'Data &amp; Normalization'!$C490:$AT490),"-")</f>
        <v>0.97089838707618681</v>
      </c>
      <c r="E32" s="22">
        <f>IFERROR(AVERAGEIF('QoL DATA'!$C$14:$AT$14,'TQoL Indexes'!E$9,'Data &amp; Normalization'!$C490:$AT490),"-")</f>
        <v>0.29653284671532848</v>
      </c>
      <c r="F32" s="22">
        <f>IFERROR(AVERAGEIF('QoL DATA'!$C$14:$AT$14,'TQoL Indexes'!F$9,'Data &amp; Normalization'!$C490:$AT490),"-")</f>
        <v>0.75</v>
      </c>
      <c r="G32" s="22">
        <f>IFERROR(AVERAGEIF('QoL DATA'!$C$14:$AT$14,'TQoL Indexes'!G$9,'Data &amp; Normalization'!$C490:$AT490),"-")</f>
        <v>0.71748953958737149</v>
      </c>
      <c r="H32" s="22">
        <f>IFERROR(AVERAGEIF('QoL DATA'!$C$14:$AT$14,'TQoL Indexes'!H$9,'Data &amp; Normalization'!$C490:$AT490),"-")</f>
        <v>0.77191974973849431</v>
      </c>
      <c r="I32" s="22">
        <f>IFERROR(AVERAGEIF('QoL DATA'!$C$14:$AT$14,'TQoL Indexes'!I$9,'Data &amp; Normalization'!$C490:$AT490),"-")</f>
        <v>0.33648236541465798</v>
      </c>
      <c r="J32" s="22">
        <f>IFERROR(AVERAGEIF('QoL DATA'!$C$14:$AT$14,'TQoL Indexes'!J$9,'Data &amp; Normalization'!$C490:$AT490),"-")</f>
        <v>0.36823185852629664</v>
      </c>
      <c r="K32" s="22" t="str">
        <f>IFERROR(AVERAGEIF('QoL DATA'!$C$14:$AT$14,'TQoL Indexes'!K$9,'Data &amp; Normalization'!$C490:$AT490),"-")</f>
        <v>-</v>
      </c>
      <c r="L32" s="22">
        <f>IFERROR(AVERAGEIF('QoL DATA'!$C$14:$AT$14,'TQoL Indexes'!L$9,'Data &amp; Normalization'!$C490:$AT490),"-")</f>
        <v>0.3308898376826937</v>
      </c>
      <c r="M32" s="22">
        <f>IFERROR(AVERAGEIF('QoL DATA'!$C$14:$AT$14,'TQoL Indexes'!M$9,'Data &amp; Normalization'!$C490:$AT490),"-")</f>
        <v>0.28621890781314402</v>
      </c>
      <c r="N32" s="22">
        <f>IFERROR(AVERAGEIF('QoL DATA'!$C$14:$AT$14,'TQoL Indexes'!N$9,'Data &amp; Normalization'!$C490:$AT490),"-")</f>
        <v>0.65474809946315116</v>
      </c>
      <c r="O32" s="22">
        <f>IFERROR(AVERAGEIF('QoL DATA'!$C$14:$AT$14,'TQoL Indexes'!O$9,'Data &amp; Normalization'!$C490:$AT490),"-")</f>
        <v>0.44765437024382954</v>
      </c>
      <c r="P32" s="22">
        <f>IFERROR(AVERAGEIF('QoL DATA'!$C$14:$AT$14,'TQoL Indexes'!P$9,'Data &amp; Normalization'!$C490:$AT490),"-")</f>
        <v>0.63404871903132731</v>
      </c>
      <c r="Q32" s="22">
        <f>IFERROR(AVERAGEIF('QoL DATA'!$C$14:$AT$14,'TQoL Indexes'!Q$9,'Data &amp; Normalization'!$C490:$AT490),"-")</f>
        <v>0.11080172956893153</v>
      </c>
      <c r="R32" s="22">
        <f>IFERROR(AVERAGEIF('QoL DATA'!$C$14:$AT$14,'TQoL Indexes'!R$9,'Data &amp; Normalization'!$C490:$AT490),"-")</f>
        <v>0.2805202484210525</v>
      </c>
      <c r="S32" s="22">
        <f>IFERROR(AVERAGEIF('QoL DATA'!$C$14:$AT$14,'TQoL Indexes'!S$9,'Data &amp; Normalization'!$C490:$AT490),"-")</f>
        <v>0.50038023442278767</v>
      </c>
      <c r="T32" s="22">
        <f>IFERROR(AVERAGEIF('QoL DATA'!$C$14:$AT$14,'TQoL Indexes'!T$9,'Data &amp; Normalization'!$C490:$AT490),"-")</f>
        <v>0.79136552615890965</v>
      </c>
      <c r="U32" s="22">
        <f>IFERROR(AVERAGEIF('QoL DATA'!$C$14:$AT$14,'TQoL Indexes'!U$9,'Data &amp; Normalization'!$C490:$AT490),"-")</f>
        <v>0.45029507367978844</v>
      </c>
      <c r="V32" s="22">
        <f>IFERROR(AVERAGEIF('QoL DATA'!$C$14:$AT$14,'TQoL Indexes'!V$9,'Data &amp; Normalization'!$C490:$AT490),"-")</f>
        <v>0.1689987810726564</v>
      </c>
      <c r="W32" s="22">
        <f>IFERROR(AVERAGEIF('QoL DATA'!$C$14:$AT$14,'TQoL Indexes'!W$9,'Data &amp; Normalization'!$C490:$AT490),"-")</f>
        <v>0.47174137393077825</v>
      </c>
      <c r="X32" s="22">
        <f>IFERROR(AVERAGEIF('QoL DATA'!$C$14:$AT$14,'TQoL Indexes'!X$9,'Data &amp; Normalization'!$C490:$AT490),"-")</f>
        <v>0.50034724709587863</v>
      </c>
      <c r="Y32" s="22">
        <f>IFERROR(AVERAGEIF('QoL DATA'!$C$14:$AT$14,'TQoL Indexes'!Y$9,'Data &amp; Normalization'!$C490:$AT490),"-")</f>
        <v>9.3509776323543944E-2</v>
      </c>
      <c r="Z32" s="21">
        <f t="shared" si="24"/>
        <v>0.67247707793050504</v>
      </c>
      <c r="AA32" s="22">
        <f t="shared" si="25"/>
        <v>0.50500267018990286</v>
      </c>
      <c r="AB32" s="22">
        <f t="shared" si="26"/>
        <v>0.47048350363814762</v>
      </c>
      <c r="AC32" s="22">
        <f t="shared" si="27"/>
        <v>0.54085154463757845</v>
      </c>
      <c r="AD32" s="22">
        <f t="shared" si="28"/>
        <v>0.19566098899499201</v>
      </c>
      <c r="AE32" s="22">
        <f t="shared" si="29"/>
        <v>0.64587288029084866</v>
      </c>
      <c r="AF32" s="22">
        <f t="shared" si="30"/>
        <v>0.3096469273762224</v>
      </c>
      <c r="AG32" s="22">
        <f t="shared" si="31"/>
        <v>0.48604431051332841</v>
      </c>
      <c r="AH32" s="22">
        <f t="shared" si="32"/>
        <v>9.3509776323543944E-2</v>
      </c>
      <c r="AI32" s="21">
        <f t="shared" si="33"/>
        <v>0.54932108391951862</v>
      </c>
      <c r="AJ32" s="22">
        <f t="shared" si="34"/>
        <v>0.46079513797447308</v>
      </c>
      <c r="AK32" s="23">
        <f t="shared" si="35"/>
        <v>0.29640033807103161</v>
      </c>
      <c r="AL32" s="24">
        <f t="shared" si="36"/>
        <v>0.42863546063264313</v>
      </c>
      <c r="AM32"/>
      <c r="AO32" s="136">
        <f t="shared" si="37"/>
        <v>5</v>
      </c>
      <c r="AP32" s="137">
        <f t="shared" si="38"/>
        <v>5</v>
      </c>
      <c r="AQ32" s="137">
        <f t="shared" si="39"/>
        <v>5</v>
      </c>
      <c r="AR32" s="137">
        <f t="shared" si="40"/>
        <v>5</v>
      </c>
      <c r="AS32" s="137">
        <f t="shared" si="41"/>
        <v>5</v>
      </c>
      <c r="AT32" s="137">
        <f t="shared" si="42"/>
        <v>5</v>
      </c>
      <c r="AU32" s="137">
        <f t="shared" si="43"/>
        <v>5</v>
      </c>
      <c r="AV32" s="137">
        <f t="shared" si="44"/>
        <v>5</v>
      </c>
      <c r="AW32" s="125">
        <f t="shared" si="45"/>
        <v>5</v>
      </c>
      <c r="AX32" s="137">
        <f t="shared" si="46"/>
        <v>5</v>
      </c>
      <c r="AY32" s="137">
        <f t="shared" si="47"/>
        <v>5</v>
      </c>
      <c r="AZ32" s="125">
        <f t="shared" si="48"/>
        <v>5</v>
      </c>
    </row>
    <row r="33" spans="1:52" s="5" customFormat="1">
      <c r="A33"/>
      <c r="B33" s="397" t="str">
        <f>'QoL DATA'!B40</f>
        <v>Črna na Koroškem</v>
      </c>
      <c r="C33" s="224">
        <f>'QoL DATA'!A40</f>
        <v>16</v>
      </c>
      <c r="D33" s="21">
        <f>IFERROR(AVERAGEIF('QoL DATA'!$C$14:$AT$14,'TQoL Indexes'!D$9,'Data &amp; Normalization'!$C491:$AT491),"-")</f>
        <v>0.47751638037450361</v>
      </c>
      <c r="E33" s="22">
        <f>IFERROR(AVERAGEIF('QoL DATA'!$C$14:$AT$14,'TQoL Indexes'!E$9,'Data &amp; Normalization'!$C491:$AT491),"-")</f>
        <v>0.38250353843084761</v>
      </c>
      <c r="F33" s="22">
        <f>IFERROR(AVERAGEIF('QoL DATA'!$C$14:$AT$14,'TQoL Indexes'!F$9,'Data &amp; Normalization'!$C491:$AT491),"-")</f>
        <v>0.54188726801464504</v>
      </c>
      <c r="G33" s="22">
        <f>IFERROR(AVERAGEIF('QoL DATA'!$C$14:$AT$14,'TQoL Indexes'!G$9,'Data &amp; Normalization'!$C491:$AT491),"-")</f>
        <v>0.74683011682506906</v>
      </c>
      <c r="H33" s="22">
        <f>IFERROR(AVERAGEIF('QoL DATA'!$C$14:$AT$14,'TQoL Indexes'!H$9,'Data &amp; Normalization'!$C491:$AT491),"-")</f>
        <v>0.24935298725908875</v>
      </c>
      <c r="I33" s="22">
        <f>IFERROR(AVERAGEIF('QoL DATA'!$C$14:$AT$14,'TQoL Indexes'!I$9,'Data &amp; Normalization'!$C491:$AT491),"-")</f>
        <v>0.49887187431206415</v>
      </c>
      <c r="J33" s="22">
        <f>IFERROR(AVERAGEIF('QoL DATA'!$C$14:$AT$14,'TQoL Indexes'!J$9,'Data &amp; Normalization'!$C491:$AT491),"-")</f>
        <v>0.41288875787585688</v>
      </c>
      <c r="K33" s="22" t="str">
        <f>IFERROR(AVERAGEIF('QoL DATA'!$C$14:$AT$14,'TQoL Indexes'!K$9,'Data &amp; Normalization'!$C491:$AT491),"-")</f>
        <v>-</v>
      </c>
      <c r="L33" s="22">
        <f>IFERROR(AVERAGEIF('QoL DATA'!$C$14:$AT$14,'TQoL Indexes'!L$9,'Data &amp; Normalization'!$C491:$AT491),"-")</f>
        <v>0.54688159981800211</v>
      </c>
      <c r="M33" s="22">
        <f>IFERROR(AVERAGEIF('QoL DATA'!$C$14:$AT$14,'TQoL Indexes'!M$9,'Data &amp; Normalization'!$C491:$AT491),"-")</f>
        <v>0.90665051104793981</v>
      </c>
      <c r="N33" s="22">
        <f>IFERROR(AVERAGEIF('QoL DATA'!$C$14:$AT$14,'TQoL Indexes'!N$9,'Data &amp; Normalization'!$C491:$AT491),"-")</f>
        <v>0.65097993817037059</v>
      </c>
      <c r="O33" s="22">
        <f>IFERROR(AVERAGEIF('QoL DATA'!$C$14:$AT$14,'TQoL Indexes'!O$9,'Data &amp; Normalization'!$C491:$AT491),"-")</f>
        <v>0.41425085375664955</v>
      </c>
      <c r="P33" s="22">
        <f>IFERROR(AVERAGEIF('QoL DATA'!$C$14:$AT$14,'TQoL Indexes'!P$9,'Data &amp; Normalization'!$C491:$AT491),"-")</f>
        <v>0.59249072407952585</v>
      </c>
      <c r="Q33" s="22">
        <f>IFERROR(AVERAGEIF('QoL DATA'!$C$14:$AT$14,'TQoL Indexes'!Q$9,'Data &amp; Normalization'!$C491:$AT491),"-")</f>
        <v>0.61975823662906948</v>
      </c>
      <c r="R33" s="22">
        <f>IFERROR(AVERAGEIF('QoL DATA'!$C$14:$AT$14,'TQoL Indexes'!R$9,'Data &amp; Normalization'!$C491:$AT491),"-")</f>
        <v>4.6306192434713955E-2</v>
      </c>
      <c r="S33" s="22">
        <f>IFERROR(AVERAGEIF('QoL DATA'!$C$14:$AT$14,'TQoL Indexes'!S$9,'Data &amp; Normalization'!$C491:$AT491),"-")</f>
        <v>0.60535799897502018</v>
      </c>
      <c r="T33" s="22">
        <f>IFERROR(AVERAGEIF('QoL DATA'!$C$14:$AT$14,'TQoL Indexes'!T$9,'Data &amp; Normalization'!$C491:$AT491),"-")</f>
        <v>0.17386994984429074</v>
      </c>
      <c r="U33" s="22">
        <f>IFERROR(AVERAGEIF('QoL DATA'!$C$14:$AT$14,'TQoL Indexes'!U$9,'Data &amp; Normalization'!$C491:$AT491),"-")</f>
        <v>0.19416958917835669</v>
      </c>
      <c r="V33" s="22">
        <f>IFERROR(AVERAGEIF('QoL DATA'!$C$14:$AT$14,'TQoL Indexes'!V$9,'Data &amp; Normalization'!$C491:$AT491),"-")</f>
        <v>0.22314613140436418</v>
      </c>
      <c r="W33" s="22">
        <f>IFERROR(AVERAGEIF('QoL DATA'!$C$14:$AT$14,'TQoL Indexes'!W$9,'Data &amp; Normalization'!$C491:$AT491),"-")</f>
        <v>0.43537196588999116</v>
      </c>
      <c r="X33" s="22">
        <f>IFERROR(AVERAGEIF('QoL DATA'!$C$14:$AT$14,'TQoL Indexes'!X$9,'Data &amp; Normalization'!$C491:$AT491),"-")</f>
        <v>0.50147568501634154</v>
      </c>
      <c r="Y33" s="22">
        <f>IFERROR(AVERAGEIF('QoL DATA'!$C$14:$AT$14,'TQoL Indexes'!Y$9,'Data &amp; Normalization'!$C491:$AT491),"-")</f>
        <v>1</v>
      </c>
      <c r="Z33" s="21">
        <f t="shared" si="24"/>
        <v>0.46730239560666548</v>
      </c>
      <c r="AA33" s="22">
        <f t="shared" si="25"/>
        <v>0.49096506721801614</v>
      </c>
      <c r="AB33" s="22">
        <f t="shared" si="26"/>
        <v>0.7788152246091552</v>
      </c>
      <c r="AC33" s="22">
        <f t="shared" si="27"/>
        <v>0.50337078891808773</v>
      </c>
      <c r="AD33" s="22">
        <f t="shared" si="28"/>
        <v>0.33303221453189169</v>
      </c>
      <c r="AE33" s="22">
        <f t="shared" si="29"/>
        <v>0.38961397440965545</v>
      </c>
      <c r="AF33" s="22">
        <f t="shared" si="30"/>
        <v>0.20865786029136044</v>
      </c>
      <c r="AG33" s="22">
        <f t="shared" si="31"/>
        <v>0.46842382545316635</v>
      </c>
      <c r="AH33" s="22">
        <f t="shared" si="32"/>
        <v>1</v>
      </c>
      <c r="AI33" s="21">
        <f t="shared" si="33"/>
        <v>0.57902756247794562</v>
      </c>
      <c r="AJ33" s="22">
        <f t="shared" si="34"/>
        <v>0.40867232595321162</v>
      </c>
      <c r="AK33" s="23">
        <f t="shared" si="35"/>
        <v>0.55902722858150899</v>
      </c>
      <c r="AL33" s="24">
        <f t="shared" si="36"/>
        <v>0.51255249113684154</v>
      </c>
      <c r="AM33"/>
      <c r="AO33" s="136">
        <f t="shared" si="37"/>
        <v>5</v>
      </c>
      <c r="AP33" s="137">
        <f t="shared" si="38"/>
        <v>5</v>
      </c>
      <c r="AQ33" s="137">
        <f t="shared" si="39"/>
        <v>5</v>
      </c>
      <c r="AR33" s="137">
        <f t="shared" si="40"/>
        <v>5</v>
      </c>
      <c r="AS33" s="137">
        <f t="shared" si="41"/>
        <v>5</v>
      </c>
      <c r="AT33" s="137">
        <f t="shared" si="42"/>
        <v>5</v>
      </c>
      <c r="AU33" s="137">
        <f t="shared" si="43"/>
        <v>5</v>
      </c>
      <c r="AV33" s="137">
        <f t="shared" si="44"/>
        <v>5</v>
      </c>
      <c r="AW33" s="125">
        <f t="shared" si="45"/>
        <v>5</v>
      </c>
      <c r="AX33" s="137">
        <f t="shared" si="46"/>
        <v>5</v>
      </c>
      <c r="AY33" s="137">
        <f t="shared" si="47"/>
        <v>5</v>
      </c>
      <c r="AZ33" s="125">
        <f t="shared" si="48"/>
        <v>5</v>
      </c>
    </row>
    <row r="34" spans="1:52" s="5" customFormat="1">
      <c r="A34"/>
      <c r="B34" s="397" t="str">
        <f>'QoL DATA'!B41</f>
        <v>Črnomelj</v>
      </c>
      <c r="C34" s="224">
        <f>'QoL DATA'!A41</f>
        <v>17</v>
      </c>
      <c r="D34" s="21">
        <f>IFERROR(AVERAGEIF('QoL DATA'!$C$14:$AT$14,'TQoL Indexes'!D$9,'Data &amp; Normalization'!$C492:$AT492),"-")</f>
        <v>0.54038594733098955</v>
      </c>
      <c r="E34" s="22">
        <f>IFERROR(AVERAGEIF('QoL DATA'!$C$14:$AT$14,'TQoL Indexes'!E$9,'Data &amp; Normalization'!$C492:$AT492),"-")</f>
        <v>0.41835818520423296</v>
      </c>
      <c r="F34" s="22">
        <f>IFERROR(AVERAGEIF('QoL DATA'!$C$14:$AT$14,'TQoL Indexes'!F$9,'Data &amp; Normalization'!$C492:$AT492),"-")</f>
        <v>0.75861196274961817</v>
      </c>
      <c r="G34" s="22">
        <f>IFERROR(AVERAGEIF('QoL DATA'!$C$14:$AT$14,'TQoL Indexes'!G$9,'Data &amp; Normalization'!$C492:$AT492),"-")</f>
        <v>0.76198477362074535</v>
      </c>
      <c r="H34" s="22">
        <f>IFERROR(AVERAGEIF('QoL DATA'!$C$14:$AT$14,'TQoL Indexes'!H$9,'Data &amp; Normalization'!$C492:$AT492),"-")</f>
        <v>0.87244032295466067</v>
      </c>
      <c r="I34" s="22">
        <f>IFERROR(AVERAGEIF('QoL DATA'!$C$14:$AT$14,'TQoL Indexes'!I$9,'Data &amp; Normalization'!$C492:$AT492),"-")</f>
        <v>0.74776852620319656</v>
      </c>
      <c r="J34" s="22">
        <f>IFERROR(AVERAGEIF('QoL DATA'!$C$14:$AT$14,'TQoL Indexes'!J$9,'Data &amp; Normalization'!$C492:$AT492),"-")</f>
        <v>0.40015301417888405</v>
      </c>
      <c r="K34" s="22" t="str">
        <f>IFERROR(AVERAGEIF('QoL DATA'!$C$14:$AT$14,'TQoL Indexes'!K$9,'Data &amp; Normalization'!$C492:$AT492),"-")</f>
        <v>-</v>
      </c>
      <c r="L34" s="22">
        <f>IFERROR(AVERAGEIF('QoL DATA'!$C$14:$AT$14,'TQoL Indexes'!L$9,'Data &amp; Normalization'!$C492:$AT492),"-")</f>
        <v>0.46157963862147688</v>
      </c>
      <c r="M34" s="22">
        <f>IFERROR(AVERAGEIF('QoL DATA'!$C$14:$AT$14,'TQoL Indexes'!M$9,'Data &amp; Normalization'!$C492:$AT492),"-")</f>
        <v>0.52391283578759862</v>
      </c>
      <c r="N34" s="22">
        <f>IFERROR(AVERAGEIF('QoL DATA'!$C$14:$AT$14,'TQoL Indexes'!N$9,'Data &amp; Normalization'!$C492:$AT492),"-")</f>
        <v>0.6040392029422047</v>
      </c>
      <c r="O34" s="22">
        <f>IFERROR(AVERAGEIF('QoL DATA'!$C$14:$AT$14,'TQoL Indexes'!O$9,'Data &amp; Normalization'!$C492:$AT492),"-")</f>
        <v>0.4565399807342761</v>
      </c>
      <c r="P34" s="22">
        <f>IFERROR(AVERAGEIF('QoL DATA'!$C$14:$AT$14,'TQoL Indexes'!P$9,'Data &amp; Normalization'!$C492:$AT492),"-")</f>
        <v>0.53302803972848678</v>
      </c>
      <c r="Q34" s="22">
        <f>IFERROR(AVERAGEIF('QoL DATA'!$C$14:$AT$14,'TQoL Indexes'!Q$9,'Data &amp; Normalization'!$C492:$AT492),"-")</f>
        <v>0.30495357058250588</v>
      </c>
      <c r="R34" s="22">
        <f>IFERROR(AVERAGEIF('QoL DATA'!$C$14:$AT$14,'TQoL Indexes'!R$9,'Data &amp; Normalization'!$C492:$AT492),"-")</f>
        <v>0.65291004186628077</v>
      </c>
      <c r="S34" s="22">
        <f>IFERROR(AVERAGEIF('QoL DATA'!$C$14:$AT$14,'TQoL Indexes'!S$9,'Data &amp; Normalization'!$C492:$AT492),"-")</f>
        <v>0.45243763328869691</v>
      </c>
      <c r="T34" s="22">
        <f>IFERROR(AVERAGEIF('QoL DATA'!$C$14:$AT$14,'TQoL Indexes'!T$9,'Data &amp; Normalization'!$C492:$AT492),"-")</f>
        <v>0.18844234469367396</v>
      </c>
      <c r="U34" s="22">
        <f>IFERROR(AVERAGEIF('QoL DATA'!$C$14:$AT$14,'TQoL Indexes'!U$9,'Data &amp; Normalization'!$C492:$AT492),"-")</f>
        <v>0.6241940501776988</v>
      </c>
      <c r="V34" s="22">
        <f>IFERROR(AVERAGEIF('QoL DATA'!$C$14:$AT$14,'TQoL Indexes'!V$9,'Data &amp; Normalization'!$C492:$AT492),"-")</f>
        <v>0.75486821596994635</v>
      </c>
      <c r="W34" s="22">
        <f>IFERROR(AVERAGEIF('QoL DATA'!$C$14:$AT$14,'TQoL Indexes'!W$9,'Data &amp; Normalization'!$C492:$AT492),"-")</f>
        <v>0.18128194659965249</v>
      </c>
      <c r="X34" s="22">
        <f>IFERROR(AVERAGEIF('QoL DATA'!$C$14:$AT$14,'TQoL Indexes'!X$9,'Data &amp; Normalization'!$C492:$AT492),"-")</f>
        <v>0.18507774142869138</v>
      </c>
      <c r="Y34" s="22">
        <f>IFERROR(AVERAGEIF('QoL DATA'!$C$14:$AT$14,'TQoL Indexes'!Y$9,'Data &amp; Normalization'!$C492:$AT492),"-")</f>
        <v>0.59044211554274284</v>
      </c>
      <c r="Z34" s="21">
        <f t="shared" si="24"/>
        <v>0.57245203176161352</v>
      </c>
      <c r="AA34" s="22">
        <f t="shared" si="25"/>
        <v>0.64878525511579288</v>
      </c>
      <c r="AB34" s="22">
        <f t="shared" si="26"/>
        <v>0.56397601936490172</v>
      </c>
      <c r="AC34" s="22">
        <f t="shared" si="27"/>
        <v>0.49478401023138141</v>
      </c>
      <c r="AD34" s="22">
        <f t="shared" si="28"/>
        <v>0.47893180622439335</v>
      </c>
      <c r="AE34" s="22">
        <f t="shared" si="29"/>
        <v>0.32043998899118542</v>
      </c>
      <c r="AF34" s="22">
        <f t="shared" si="30"/>
        <v>0.68953113307382252</v>
      </c>
      <c r="AG34" s="22">
        <f t="shared" si="31"/>
        <v>0.18317984401417192</v>
      </c>
      <c r="AH34" s="22">
        <f t="shared" si="32"/>
        <v>0.59044211554274284</v>
      </c>
      <c r="AI34" s="21">
        <f t="shared" si="33"/>
        <v>0.59507110208076941</v>
      </c>
      <c r="AJ34" s="22">
        <f t="shared" si="34"/>
        <v>0.43138526848232012</v>
      </c>
      <c r="AK34" s="23">
        <f t="shared" si="35"/>
        <v>0.48771769754357913</v>
      </c>
      <c r="AL34" s="24">
        <f t="shared" si="36"/>
        <v>0.50249529147723693</v>
      </c>
      <c r="AM34"/>
      <c r="AO34" s="136">
        <f t="shared" si="37"/>
        <v>5</v>
      </c>
      <c r="AP34" s="137">
        <f t="shared" si="38"/>
        <v>5</v>
      </c>
      <c r="AQ34" s="137">
        <f t="shared" si="39"/>
        <v>5</v>
      </c>
      <c r="AR34" s="137">
        <f t="shared" si="40"/>
        <v>5</v>
      </c>
      <c r="AS34" s="137">
        <f t="shared" si="41"/>
        <v>5</v>
      </c>
      <c r="AT34" s="137">
        <f t="shared" si="42"/>
        <v>5</v>
      </c>
      <c r="AU34" s="137">
        <f t="shared" si="43"/>
        <v>5</v>
      </c>
      <c r="AV34" s="137">
        <f t="shared" si="44"/>
        <v>5</v>
      </c>
      <c r="AW34" s="125">
        <f t="shared" si="45"/>
        <v>5</v>
      </c>
      <c r="AX34" s="137">
        <f t="shared" si="46"/>
        <v>5</v>
      </c>
      <c r="AY34" s="137">
        <f t="shared" si="47"/>
        <v>5</v>
      </c>
      <c r="AZ34" s="125">
        <f t="shared" si="48"/>
        <v>5</v>
      </c>
    </row>
    <row r="35" spans="1:52" s="5" customFormat="1">
      <c r="A35"/>
      <c r="B35" s="397" t="str">
        <f>'QoL DATA'!B42</f>
        <v>Destrnik</v>
      </c>
      <c r="C35" s="224">
        <f>'QoL DATA'!A42</f>
        <v>18</v>
      </c>
      <c r="D35" s="21">
        <f>IFERROR(AVERAGEIF('QoL DATA'!$C$14:$AT$14,'TQoL Indexes'!D$9,'Data &amp; Normalization'!$C493:$AT493),"-")</f>
        <v>0.44217888048083642</v>
      </c>
      <c r="E35" s="22">
        <f>IFERROR(AVERAGEIF('QoL DATA'!$C$14:$AT$14,'TQoL Indexes'!E$9,'Data &amp; Normalization'!$C493:$AT493),"-")</f>
        <v>0.54138004111273508</v>
      </c>
      <c r="F35" s="22">
        <f>IFERROR(AVERAGEIF('QoL DATA'!$C$14:$AT$14,'TQoL Indexes'!F$9,'Data &amp; Normalization'!$C493:$AT493),"-")</f>
        <v>0.65211246426741765</v>
      </c>
      <c r="G35" s="22">
        <f>IFERROR(AVERAGEIF('QoL DATA'!$C$14:$AT$14,'TQoL Indexes'!G$9,'Data &amp; Normalization'!$C493:$AT493),"-")</f>
        <v>0.9108083672887739</v>
      </c>
      <c r="H35" s="22">
        <f>IFERROR(AVERAGEIF('QoL DATA'!$C$14:$AT$14,'TQoL Indexes'!H$9,'Data &amp; Normalization'!$C493:$AT493),"-")</f>
        <v>0.6144357525894848</v>
      </c>
      <c r="I35" s="22">
        <f>IFERROR(AVERAGEIF('QoL DATA'!$C$14:$AT$14,'TQoL Indexes'!I$9,'Data &amp; Normalization'!$C493:$AT493),"-")</f>
        <v>1.5527129467906079E-2</v>
      </c>
      <c r="J35" s="22">
        <f>IFERROR(AVERAGEIF('QoL DATA'!$C$14:$AT$14,'TQoL Indexes'!J$9,'Data &amp; Normalization'!$C493:$AT493),"-")</f>
        <v>0.16876806812820569</v>
      </c>
      <c r="K35" s="22" t="str">
        <f>IFERROR(AVERAGEIF('QoL DATA'!$C$14:$AT$14,'TQoL Indexes'!K$9,'Data &amp; Normalization'!$C493:$AT493),"-")</f>
        <v>-</v>
      </c>
      <c r="L35" s="22">
        <f>IFERROR(AVERAGEIF('QoL DATA'!$C$14:$AT$14,'TQoL Indexes'!L$9,'Data &amp; Normalization'!$C493:$AT493),"-")</f>
        <v>0.26934050255998904</v>
      </c>
      <c r="M35" s="22">
        <f>IFERROR(AVERAGEIF('QoL DATA'!$C$14:$AT$14,'TQoL Indexes'!M$9,'Data &amp; Normalization'!$C493:$AT493),"-")</f>
        <v>0.36686708199073653</v>
      </c>
      <c r="N35" s="22">
        <f>IFERROR(AVERAGEIF('QoL DATA'!$C$14:$AT$14,'TQoL Indexes'!N$9,'Data &amp; Normalization'!$C493:$AT493),"-")</f>
        <v>0</v>
      </c>
      <c r="O35" s="22">
        <f>IFERROR(AVERAGEIF('QoL DATA'!$C$14:$AT$14,'TQoL Indexes'!O$9,'Data &amp; Normalization'!$C493:$AT493),"-")</f>
        <v>0.16173499966071575</v>
      </c>
      <c r="P35" s="22">
        <f>IFERROR(AVERAGEIF('QoL DATA'!$C$14:$AT$14,'TQoL Indexes'!P$9,'Data &amp; Normalization'!$C493:$AT493),"-")</f>
        <v>0.72835721702981815</v>
      </c>
      <c r="Q35" s="22">
        <f>IFERROR(AVERAGEIF('QoL DATA'!$C$14:$AT$14,'TQoL Indexes'!Q$9,'Data &amp; Normalization'!$C493:$AT493),"-")</f>
        <v>0.43959400187050501</v>
      </c>
      <c r="R35" s="22">
        <f>IFERROR(AVERAGEIF('QoL DATA'!$C$14:$AT$14,'TQoL Indexes'!R$9,'Data &amp; Normalization'!$C493:$AT493),"-")</f>
        <v>0.17509638513999876</v>
      </c>
      <c r="S35" s="22">
        <f>IFERROR(AVERAGEIF('QoL DATA'!$C$14:$AT$14,'TQoL Indexes'!S$9,'Data &amp; Normalization'!$C493:$AT493),"-")</f>
        <v>0.70950916695597555</v>
      </c>
      <c r="T35" s="22">
        <f>IFERROR(AVERAGEIF('QoL DATA'!$C$14:$AT$14,'TQoL Indexes'!T$9,'Data &amp; Normalization'!$C493:$AT493),"-")</f>
        <v>0.24571415028599042</v>
      </c>
      <c r="U35" s="22">
        <f>IFERROR(AVERAGEIF('QoL DATA'!$C$14:$AT$14,'TQoL Indexes'!U$9,'Data &amp; Normalization'!$C493:$AT493),"-")</f>
        <v>0.3109589103799823</v>
      </c>
      <c r="V35" s="22">
        <f>IFERROR(AVERAGEIF('QoL DATA'!$C$14:$AT$14,'TQoL Indexes'!V$9,'Data &amp; Normalization'!$C493:$AT493),"-")</f>
        <v>0.41200493565662222</v>
      </c>
      <c r="W35" s="22">
        <f>IFERROR(AVERAGEIF('QoL DATA'!$C$14:$AT$14,'TQoL Indexes'!W$9,'Data &amp; Normalization'!$C493:$AT493),"-")</f>
        <v>0.33476919269136574</v>
      </c>
      <c r="X35" s="22">
        <f>IFERROR(AVERAGEIF('QoL DATA'!$C$14:$AT$14,'TQoL Indexes'!X$9,'Data &amp; Normalization'!$C493:$AT493),"-")</f>
        <v>0.31460171358892602</v>
      </c>
      <c r="Y35" s="22">
        <f>IFERROR(AVERAGEIF('QoL DATA'!$C$14:$AT$14,'TQoL Indexes'!Y$9,'Data &amp; Normalization'!$C493:$AT493),"-")</f>
        <v>0.10325794775538474</v>
      </c>
      <c r="Z35" s="21">
        <f t="shared" si="24"/>
        <v>0.54522379528699638</v>
      </c>
      <c r="AA35" s="22">
        <f t="shared" si="25"/>
        <v>0.39577596400687193</v>
      </c>
      <c r="AB35" s="22">
        <f t="shared" si="26"/>
        <v>0.18343354099536827</v>
      </c>
      <c r="AC35" s="22">
        <f t="shared" si="27"/>
        <v>0.44504610834526692</v>
      </c>
      <c r="AD35" s="22">
        <f t="shared" si="28"/>
        <v>0.30734519350525191</v>
      </c>
      <c r="AE35" s="22">
        <f t="shared" si="29"/>
        <v>0.47761165862098298</v>
      </c>
      <c r="AF35" s="22">
        <f t="shared" si="30"/>
        <v>0.36148192301830229</v>
      </c>
      <c r="AG35" s="22">
        <f t="shared" si="31"/>
        <v>0.32468545314014585</v>
      </c>
      <c r="AH35" s="22">
        <f t="shared" si="32"/>
        <v>0.10325794775538474</v>
      </c>
      <c r="AI35" s="21">
        <f t="shared" si="33"/>
        <v>0.37481110009641222</v>
      </c>
      <c r="AJ35" s="22">
        <f t="shared" si="34"/>
        <v>0.41000098682383396</v>
      </c>
      <c r="AK35" s="23">
        <f t="shared" si="35"/>
        <v>0.2631417746379443</v>
      </c>
      <c r="AL35" s="24">
        <f t="shared" si="36"/>
        <v>0.34627811618225079</v>
      </c>
      <c r="AM35"/>
      <c r="AO35" s="136">
        <f t="shared" si="37"/>
        <v>5</v>
      </c>
      <c r="AP35" s="137">
        <f t="shared" si="38"/>
        <v>5</v>
      </c>
      <c r="AQ35" s="137">
        <f t="shared" si="39"/>
        <v>5</v>
      </c>
      <c r="AR35" s="137">
        <f t="shared" si="40"/>
        <v>5</v>
      </c>
      <c r="AS35" s="137">
        <f t="shared" si="41"/>
        <v>5</v>
      </c>
      <c r="AT35" s="137">
        <f t="shared" si="42"/>
        <v>5</v>
      </c>
      <c r="AU35" s="137">
        <f t="shared" si="43"/>
        <v>5</v>
      </c>
      <c r="AV35" s="137">
        <f t="shared" si="44"/>
        <v>5</v>
      </c>
      <c r="AW35" s="125">
        <f t="shared" si="45"/>
        <v>5</v>
      </c>
      <c r="AX35" s="137">
        <f t="shared" si="46"/>
        <v>5</v>
      </c>
      <c r="AY35" s="137">
        <f t="shared" si="47"/>
        <v>5</v>
      </c>
      <c r="AZ35" s="125">
        <f t="shared" si="48"/>
        <v>5</v>
      </c>
    </row>
    <row r="36" spans="1:52" s="5" customFormat="1">
      <c r="A36"/>
      <c r="B36" s="397" t="str">
        <f>'QoL DATA'!B43</f>
        <v>Divača</v>
      </c>
      <c r="C36" s="224">
        <f>'QoL DATA'!A43</f>
        <v>19</v>
      </c>
      <c r="D36" s="21">
        <f>IFERROR(AVERAGEIF('QoL DATA'!$C$14:$AT$14,'TQoL Indexes'!D$9,'Data &amp; Normalization'!$C494:$AT494),"-")</f>
        <v>0.55048279798281663</v>
      </c>
      <c r="E36" s="22">
        <f>IFERROR(AVERAGEIF('QoL DATA'!$C$14:$AT$14,'TQoL Indexes'!E$9,'Data &amp; Normalization'!$C494:$AT494),"-")</f>
        <v>0.62787536582189696</v>
      </c>
      <c r="F36" s="22">
        <f>IFERROR(AVERAGEIF('QoL DATA'!$C$14:$AT$14,'TQoL Indexes'!F$9,'Data &amp; Normalization'!$C494:$AT494),"-")</f>
        <v>0.50740345837481415</v>
      </c>
      <c r="G36" s="22">
        <f>IFERROR(AVERAGEIF('QoL DATA'!$C$14:$AT$14,'TQoL Indexes'!G$9,'Data &amp; Normalization'!$C494:$AT494),"-")</f>
        <v>0.75283829748300668</v>
      </c>
      <c r="H36" s="22">
        <f>IFERROR(AVERAGEIF('QoL DATA'!$C$14:$AT$14,'TQoL Indexes'!H$9,'Data &amp; Normalization'!$C494:$AT494),"-")</f>
        <v>0.73856321002785286</v>
      </c>
      <c r="I36" s="22">
        <f>IFERROR(AVERAGEIF('QoL DATA'!$C$14:$AT$14,'TQoL Indexes'!I$9,'Data &amp; Normalization'!$C494:$AT494),"-")</f>
        <v>0.35978194258015972</v>
      </c>
      <c r="J36" s="22">
        <f>IFERROR(AVERAGEIF('QoL DATA'!$C$14:$AT$14,'TQoL Indexes'!J$9,'Data &amp; Normalization'!$C494:$AT494),"-")</f>
        <v>0.37010842168850067</v>
      </c>
      <c r="K36" s="22" t="str">
        <f>IFERROR(AVERAGEIF('QoL DATA'!$C$14:$AT$14,'TQoL Indexes'!K$9,'Data &amp; Normalization'!$C494:$AT494),"-")</f>
        <v>-</v>
      </c>
      <c r="L36" s="22">
        <f>IFERROR(AVERAGEIF('QoL DATA'!$C$14:$AT$14,'TQoL Indexes'!L$9,'Data &amp; Normalization'!$C494:$AT494),"-")</f>
        <v>0.59409305158698866</v>
      </c>
      <c r="M36" s="22">
        <f>IFERROR(AVERAGEIF('QoL DATA'!$C$14:$AT$14,'TQoL Indexes'!M$9,'Data &amp; Normalization'!$C494:$AT494),"-")</f>
        <v>0.47772954350787877</v>
      </c>
      <c r="N36" s="22">
        <f>IFERROR(AVERAGEIF('QoL DATA'!$C$14:$AT$14,'TQoL Indexes'!N$9,'Data &amp; Normalization'!$C494:$AT494),"-")</f>
        <v>0.50376380609327331</v>
      </c>
      <c r="O36" s="22">
        <f>IFERROR(AVERAGEIF('QoL DATA'!$C$14:$AT$14,'TQoL Indexes'!O$9,'Data &amp; Normalization'!$C494:$AT494),"-")</f>
        <v>0.72034771429891764</v>
      </c>
      <c r="P36" s="22">
        <f>IFERROR(AVERAGEIF('QoL DATA'!$C$14:$AT$14,'TQoL Indexes'!P$9,'Data &amp; Normalization'!$C494:$AT494),"-")</f>
        <v>0.30380994088022772</v>
      </c>
      <c r="Q36" s="22">
        <f>IFERROR(AVERAGEIF('QoL DATA'!$C$14:$AT$14,'TQoL Indexes'!Q$9,'Data &amp; Normalization'!$C494:$AT494),"-")</f>
        <v>0.60182179973916661</v>
      </c>
      <c r="R36" s="22">
        <f>IFERROR(AVERAGEIF('QoL DATA'!$C$14:$AT$14,'TQoL Indexes'!R$9,'Data &amp; Normalization'!$C494:$AT494),"-")</f>
        <v>0.36823436678380794</v>
      </c>
      <c r="S36" s="22">
        <f>IFERROR(AVERAGEIF('QoL DATA'!$C$14:$AT$14,'TQoL Indexes'!S$9,'Data &amp; Normalization'!$C494:$AT494),"-")</f>
        <v>0.62850270297078814</v>
      </c>
      <c r="T36" s="22">
        <f>IFERROR(AVERAGEIF('QoL DATA'!$C$14:$AT$14,'TQoL Indexes'!T$9,'Data &amp; Normalization'!$C494:$AT494),"-")</f>
        <v>0.68382768441760911</v>
      </c>
      <c r="U36" s="22">
        <f>IFERROR(AVERAGEIF('QoL DATA'!$C$14:$AT$14,'TQoL Indexes'!U$9,'Data &amp; Normalization'!$C494:$AT494),"-")</f>
        <v>0.57367581978426707</v>
      </c>
      <c r="V36" s="22">
        <f>IFERROR(AVERAGEIF('QoL DATA'!$C$14:$AT$14,'TQoL Indexes'!V$9,'Data &amp; Normalization'!$C494:$AT494),"-")</f>
        <v>0.81376138997682057</v>
      </c>
      <c r="W36" s="22">
        <f>IFERROR(AVERAGEIF('QoL DATA'!$C$14:$AT$14,'TQoL Indexes'!W$9,'Data &amp; Normalization'!$C494:$AT494),"-")</f>
        <v>2.0928218615690553E-2</v>
      </c>
      <c r="X36" s="22">
        <f>IFERROR(AVERAGEIF('QoL DATA'!$C$14:$AT$14,'TQoL Indexes'!X$9,'Data &amp; Normalization'!$C494:$AT494),"-")</f>
        <v>0.65302489866717828</v>
      </c>
      <c r="Y36" s="22">
        <f>IFERROR(AVERAGEIF('QoL DATA'!$C$14:$AT$14,'TQoL Indexes'!Y$9,'Data &amp; Normalization'!$C494:$AT494),"-")</f>
        <v>0.78717510111102906</v>
      </c>
      <c r="Z36" s="21">
        <f t="shared" si="24"/>
        <v>0.56192054072650921</v>
      </c>
      <c r="AA36" s="22">
        <f t="shared" si="25"/>
        <v>0.56307698467330169</v>
      </c>
      <c r="AB36" s="22">
        <f t="shared" si="26"/>
        <v>0.49074667480057604</v>
      </c>
      <c r="AC36" s="22">
        <f t="shared" si="27"/>
        <v>0.51207882758957268</v>
      </c>
      <c r="AD36" s="22">
        <f t="shared" si="28"/>
        <v>0.48502808326148728</v>
      </c>
      <c r="AE36" s="22">
        <f t="shared" si="29"/>
        <v>0.65616519369419857</v>
      </c>
      <c r="AF36" s="22">
        <f t="shared" si="30"/>
        <v>0.69371860488054382</v>
      </c>
      <c r="AG36" s="22">
        <f t="shared" si="31"/>
        <v>0.33697655864143439</v>
      </c>
      <c r="AH36" s="22">
        <f t="shared" si="32"/>
        <v>0.78717510111102906</v>
      </c>
      <c r="AI36" s="21">
        <f t="shared" si="33"/>
        <v>0.53858140006679567</v>
      </c>
      <c r="AJ36" s="22">
        <f t="shared" si="34"/>
        <v>0.55109070151508621</v>
      </c>
      <c r="AK36" s="23">
        <f t="shared" si="35"/>
        <v>0.60595675487766909</v>
      </c>
      <c r="AL36" s="24">
        <f t="shared" si="36"/>
        <v>0.56483839472117814</v>
      </c>
      <c r="AM36"/>
      <c r="AO36" s="136">
        <f t="shared" si="37"/>
        <v>5</v>
      </c>
      <c r="AP36" s="137">
        <f t="shared" si="38"/>
        <v>5</v>
      </c>
      <c r="AQ36" s="137">
        <f t="shared" si="39"/>
        <v>5</v>
      </c>
      <c r="AR36" s="137">
        <f t="shared" si="40"/>
        <v>5</v>
      </c>
      <c r="AS36" s="137">
        <f t="shared" si="41"/>
        <v>5</v>
      </c>
      <c r="AT36" s="137">
        <f t="shared" si="42"/>
        <v>5</v>
      </c>
      <c r="AU36" s="137">
        <f t="shared" si="43"/>
        <v>5</v>
      </c>
      <c r="AV36" s="137">
        <f t="shared" si="44"/>
        <v>5</v>
      </c>
      <c r="AW36" s="125">
        <f t="shared" si="45"/>
        <v>5</v>
      </c>
      <c r="AX36" s="137">
        <f t="shared" si="46"/>
        <v>5</v>
      </c>
      <c r="AY36" s="137">
        <f t="shared" si="47"/>
        <v>5</v>
      </c>
      <c r="AZ36" s="125">
        <f t="shared" si="48"/>
        <v>5</v>
      </c>
    </row>
    <row r="37" spans="1:52" s="5" customFormat="1">
      <c r="A37"/>
      <c r="B37" s="397" t="str">
        <f>'QoL DATA'!B44</f>
        <v>Dobje</v>
      </c>
      <c r="C37" s="224">
        <f>'QoL DATA'!A44</f>
        <v>154</v>
      </c>
      <c r="D37" s="21">
        <f>IFERROR(AVERAGEIF('QoL DATA'!$C$14:$AT$14,'TQoL Indexes'!D$9,'Data &amp; Normalization'!$C495:$AT495),"-")</f>
        <v>0.43268016766829948</v>
      </c>
      <c r="E37" s="22">
        <f>IFERROR(AVERAGEIF('QoL DATA'!$C$14:$AT$14,'TQoL Indexes'!E$9,'Data &amp; Normalization'!$C495:$AT495),"-")</f>
        <v>0.26107924921793529</v>
      </c>
      <c r="F37" s="22">
        <f>IFERROR(AVERAGEIF('QoL DATA'!$C$14:$AT$14,'TQoL Indexes'!F$9,'Data &amp; Normalization'!$C495:$AT495),"-")</f>
        <v>0.70496247992746186</v>
      </c>
      <c r="G37" s="22">
        <f>IFERROR(AVERAGEIF('QoL DATA'!$C$14:$AT$14,'TQoL Indexes'!G$9,'Data &amp; Normalization'!$C495:$AT495),"-")</f>
        <v>0.75643701661180152</v>
      </c>
      <c r="H37" s="22">
        <f>IFERROR(AVERAGEIF('QoL DATA'!$C$14:$AT$14,'TQoL Indexes'!H$9,'Data &amp; Normalization'!$C495:$AT495),"-")</f>
        <v>0.5</v>
      </c>
      <c r="I37" s="22">
        <f>IFERROR(AVERAGEIF('QoL DATA'!$C$14:$AT$14,'TQoL Indexes'!I$9,'Data &amp; Normalization'!$C495:$AT495),"-")</f>
        <v>0.1605945868541474</v>
      </c>
      <c r="J37" s="22">
        <f>IFERROR(AVERAGEIF('QoL DATA'!$C$14:$AT$14,'TQoL Indexes'!J$9,'Data &amp; Normalization'!$C495:$AT495),"-")</f>
        <v>0</v>
      </c>
      <c r="K37" s="22" t="str">
        <f>IFERROR(AVERAGEIF('QoL DATA'!$C$14:$AT$14,'TQoL Indexes'!K$9,'Data &amp; Normalization'!$C495:$AT495),"-")</f>
        <v>-</v>
      </c>
      <c r="L37" s="22">
        <f>IFERROR(AVERAGEIF('QoL DATA'!$C$14:$AT$14,'TQoL Indexes'!L$9,'Data &amp; Normalization'!$C495:$AT495),"-")</f>
        <v>0.44024589441066114</v>
      </c>
      <c r="M37" s="22">
        <f>IFERROR(AVERAGEIF('QoL DATA'!$C$14:$AT$14,'TQoL Indexes'!M$9,'Data &amp; Normalization'!$C495:$AT495),"-")</f>
        <v>0.3171252220274216</v>
      </c>
      <c r="N37" s="22">
        <f>IFERROR(AVERAGEIF('QoL DATA'!$C$14:$AT$14,'TQoL Indexes'!N$9,'Data &amp; Normalization'!$C495:$AT495),"-")</f>
        <v>0</v>
      </c>
      <c r="O37" s="22">
        <f>IFERROR(AVERAGEIF('QoL DATA'!$C$14:$AT$14,'TQoL Indexes'!O$9,'Data &amp; Normalization'!$C495:$AT495),"-")</f>
        <v>0</v>
      </c>
      <c r="P37" s="22">
        <f>IFERROR(AVERAGEIF('QoL DATA'!$C$14:$AT$14,'TQoL Indexes'!P$9,'Data &amp; Normalization'!$C495:$AT495),"-")</f>
        <v>0.70527698708123499</v>
      </c>
      <c r="Q37" s="22">
        <f>IFERROR(AVERAGEIF('QoL DATA'!$C$14:$AT$14,'TQoL Indexes'!Q$9,'Data &amp; Normalization'!$C495:$AT495),"-")</f>
        <v>0.55947639303106911</v>
      </c>
      <c r="R37" s="22">
        <f>IFERROR(AVERAGEIF('QoL DATA'!$C$14:$AT$14,'TQoL Indexes'!R$9,'Data &amp; Normalization'!$C495:$AT495),"-")</f>
        <v>0.50944931201679111</v>
      </c>
      <c r="S37" s="22">
        <f>IFERROR(AVERAGEIF('QoL DATA'!$C$14:$AT$14,'TQoL Indexes'!S$9,'Data &amp; Normalization'!$C495:$AT495),"-")</f>
        <v>0.36481839673329031</v>
      </c>
      <c r="T37" s="22">
        <f>IFERROR(AVERAGEIF('QoL DATA'!$C$14:$AT$14,'TQoL Indexes'!T$9,'Data &amp; Normalization'!$C495:$AT495),"-")</f>
        <v>0.73691092899642807</v>
      </c>
      <c r="U37" s="22">
        <f>IFERROR(AVERAGEIF('QoL DATA'!$C$14:$AT$14,'TQoL Indexes'!U$9,'Data &amp; Normalization'!$C495:$AT495),"-")</f>
        <v>8.9272294589178347E-2</v>
      </c>
      <c r="V37" s="22">
        <f>IFERROR(AVERAGEIF('QoL DATA'!$C$14:$AT$14,'TQoL Indexes'!V$9,'Data &amp; Normalization'!$C495:$AT495),"-")</f>
        <v>0.56412107345535945</v>
      </c>
      <c r="W37" s="22">
        <f>IFERROR(AVERAGEIF('QoL DATA'!$C$14:$AT$14,'TQoL Indexes'!W$9,'Data &amp; Normalization'!$C495:$AT495),"-")</f>
        <v>0.51233061907031741</v>
      </c>
      <c r="X37" s="22">
        <f>IFERROR(AVERAGEIF('QoL DATA'!$C$14:$AT$14,'TQoL Indexes'!X$9,'Data &amp; Normalization'!$C495:$AT495),"-")</f>
        <v>4.8471495385793706E-2</v>
      </c>
      <c r="Y37" s="22">
        <f>IFERROR(AVERAGEIF('QoL DATA'!$C$14:$AT$14,'TQoL Indexes'!Y$9,'Data &amp; Normalization'!$C495:$AT495),"-")</f>
        <v>0.44569042497006162</v>
      </c>
      <c r="Z37" s="21">
        <f t="shared" si="24"/>
        <v>0.46624063227123225</v>
      </c>
      <c r="AA37" s="22">
        <f t="shared" si="25"/>
        <v>0.37145549957532198</v>
      </c>
      <c r="AB37" s="22">
        <f t="shared" si="26"/>
        <v>0.1585626110137108</v>
      </c>
      <c r="AC37" s="22">
        <f t="shared" si="27"/>
        <v>0.35263849354061749</v>
      </c>
      <c r="AD37" s="22">
        <f t="shared" si="28"/>
        <v>0.53446285252393011</v>
      </c>
      <c r="AE37" s="22">
        <f t="shared" si="29"/>
        <v>0.55086466286485924</v>
      </c>
      <c r="AF37" s="22">
        <f t="shared" si="30"/>
        <v>0.32669668402226892</v>
      </c>
      <c r="AG37" s="22">
        <f t="shared" si="31"/>
        <v>0.28040105722805553</v>
      </c>
      <c r="AH37" s="22">
        <f t="shared" si="32"/>
        <v>0.44569042497006162</v>
      </c>
      <c r="AI37" s="21">
        <f t="shared" si="33"/>
        <v>0.33208624762008837</v>
      </c>
      <c r="AJ37" s="22">
        <f t="shared" si="34"/>
        <v>0.47932200297646887</v>
      </c>
      <c r="AK37" s="23">
        <f t="shared" si="35"/>
        <v>0.35092938874012869</v>
      </c>
      <c r="AL37" s="24">
        <f t="shared" si="36"/>
        <v>0.38485608363674401</v>
      </c>
      <c r="AM37"/>
      <c r="AO37" s="136">
        <f t="shared" si="37"/>
        <v>5</v>
      </c>
      <c r="AP37" s="137">
        <f t="shared" si="38"/>
        <v>5</v>
      </c>
      <c r="AQ37" s="137">
        <f t="shared" si="39"/>
        <v>5</v>
      </c>
      <c r="AR37" s="137">
        <f t="shared" si="40"/>
        <v>5</v>
      </c>
      <c r="AS37" s="137">
        <f t="shared" si="41"/>
        <v>5</v>
      </c>
      <c r="AT37" s="137">
        <f t="shared" si="42"/>
        <v>5</v>
      </c>
      <c r="AU37" s="137">
        <f t="shared" si="43"/>
        <v>5</v>
      </c>
      <c r="AV37" s="137">
        <f t="shared" si="44"/>
        <v>5</v>
      </c>
      <c r="AW37" s="125">
        <f t="shared" si="45"/>
        <v>5</v>
      </c>
      <c r="AX37" s="137">
        <f t="shared" si="46"/>
        <v>5</v>
      </c>
      <c r="AY37" s="137">
        <f t="shared" si="47"/>
        <v>5</v>
      </c>
      <c r="AZ37" s="125">
        <f t="shared" si="48"/>
        <v>5</v>
      </c>
    </row>
    <row r="38" spans="1:52" s="5" customFormat="1">
      <c r="A38"/>
      <c r="B38" s="397" t="str">
        <f>'QoL DATA'!B45</f>
        <v>Dobrepolje</v>
      </c>
      <c r="C38" s="224">
        <f>'QoL DATA'!A45</f>
        <v>20</v>
      </c>
      <c r="D38" s="21">
        <f>IFERROR(AVERAGEIF('QoL DATA'!$C$14:$AT$14,'TQoL Indexes'!D$9,'Data &amp; Normalization'!$C496:$AT496),"-")</f>
        <v>0.51771092100668359</v>
      </c>
      <c r="E38" s="22">
        <f>IFERROR(AVERAGEIF('QoL DATA'!$C$14:$AT$14,'TQoL Indexes'!E$9,'Data &amp; Normalization'!$C496:$AT496),"-")</f>
        <v>0.5</v>
      </c>
      <c r="F38" s="22">
        <f>IFERROR(AVERAGEIF('QoL DATA'!$C$14:$AT$14,'TQoL Indexes'!F$9,'Data &amp; Normalization'!$C496:$AT496),"-")</f>
        <v>0.57388648563648759</v>
      </c>
      <c r="G38" s="22">
        <f>IFERROR(AVERAGEIF('QoL DATA'!$C$14:$AT$14,'TQoL Indexes'!G$9,'Data &amp; Normalization'!$C496:$AT496),"-")</f>
        <v>0.40829924969328646</v>
      </c>
      <c r="H38" s="22">
        <f>IFERROR(AVERAGEIF('QoL DATA'!$C$14:$AT$14,'TQoL Indexes'!H$9,'Data &amp; Normalization'!$C496:$AT496),"-")</f>
        <v>0.8365483947668455</v>
      </c>
      <c r="I38" s="22">
        <f>IFERROR(AVERAGEIF('QoL DATA'!$C$14:$AT$14,'TQoL Indexes'!I$9,'Data &amp; Normalization'!$C496:$AT496),"-")</f>
        <v>0.46425676805996074</v>
      </c>
      <c r="J38" s="22">
        <f>IFERROR(AVERAGEIF('QoL DATA'!$C$14:$AT$14,'TQoL Indexes'!J$9,'Data &amp; Normalization'!$C496:$AT496),"-")</f>
        <v>0.30570726620954752</v>
      </c>
      <c r="K38" s="22" t="str">
        <f>IFERROR(AVERAGEIF('QoL DATA'!$C$14:$AT$14,'TQoL Indexes'!K$9,'Data &amp; Normalization'!$C496:$AT496),"-")</f>
        <v>-</v>
      </c>
      <c r="L38" s="22">
        <f>IFERROR(AVERAGEIF('QoL DATA'!$C$14:$AT$14,'TQoL Indexes'!L$9,'Data &amp; Normalization'!$C496:$AT496),"-")</f>
        <v>0.42939995495068317</v>
      </c>
      <c r="M38" s="22">
        <f>IFERROR(AVERAGEIF('QoL DATA'!$C$14:$AT$14,'TQoL Indexes'!M$9,'Data &amp; Normalization'!$C496:$AT496),"-")</f>
        <v>0.71674059663443213</v>
      </c>
      <c r="N38" s="22">
        <f>IFERROR(AVERAGEIF('QoL DATA'!$C$14:$AT$14,'TQoL Indexes'!N$9,'Data &amp; Normalization'!$C496:$AT496),"-")</f>
        <v>0.99997965265461441</v>
      </c>
      <c r="O38" s="22">
        <f>IFERROR(AVERAGEIF('QoL DATA'!$C$14:$AT$14,'TQoL Indexes'!O$9,'Data &amp; Normalization'!$C496:$AT496),"-")</f>
        <v>0.19516467002604532</v>
      </c>
      <c r="P38" s="22">
        <f>IFERROR(AVERAGEIF('QoL DATA'!$C$14:$AT$14,'TQoL Indexes'!P$9,'Data &amp; Normalization'!$C496:$AT496),"-")</f>
        <v>0.28502160216533368</v>
      </c>
      <c r="Q38" s="22">
        <f>IFERROR(AVERAGEIF('QoL DATA'!$C$14:$AT$14,'TQoL Indexes'!Q$9,'Data &amp; Normalization'!$C496:$AT496),"-")</f>
        <v>0.64783661429322215</v>
      </c>
      <c r="R38" s="22">
        <f>IFERROR(AVERAGEIF('QoL DATA'!$C$14:$AT$14,'TQoL Indexes'!R$9,'Data &amp; Normalization'!$C496:$AT496),"-")</f>
        <v>0.66767860051501038</v>
      </c>
      <c r="S38" s="22">
        <f>IFERROR(AVERAGEIF('QoL DATA'!$C$14:$AT$14,'TQoL Indexes'!S$9,'Data &amp; Normalization'!$C496:$AT496),"-")</f>
        <v>0.52104514870472318</v>
      </c>
      <c r="T38" s="22">
        <f>IFERROR(AVERAGEIF('QoL DATA'!$C$14:$AT$14,'TQoL Indexes'!T$9,'Data &amp; Normalization'!$C496:$AT496),"-")</f>
        <v>0.97458671047578116</v>
      </c>
      <c r="U38" s="22">
        <f>IFERROR(AVERAGEIF('QoL DATA'!$C$14:$AT$14,'TQoL Indexes'!U$9,'Data &amp; Normalization'!$C496:$AT496),"-")</f>
        <v>0.62731415452894035</v>
      </c>
      <c r="V38" s="22">
        <f>IFERROR(AVERAGEIF('QoL DATA'!$C$14:$AT$14,'TQoL Indexes'!V$9,'Data &amp; Normalization'!$C496:$AT496),"-")</f>
        <v>0.70385810486771683</v>
      </c>
      <c r="W38" s="22">
        <f>IFERROR(AVERAGEIF('QoL DATA'!$C$14:$AT$14,'TQoL Indexes'!W$9,'Data &amp; Normalization'!$C496:$AT496),"-")</f>
        <v>0.76420873692988656</v>
      </c>
      <c r="X38" s="22">
        <f>IFERROR(AVERAGEIF('QoL DATA'!$C$14:$AT$14,'TQoL Indexes'!X$9,'Data &amp; Normalization'!$C496:$AT496),"-")</f>
        <v>0.67532414425831133</v>
      </c>
      <c r="Y38" s="22">
        <f>IFERROR(AVERAGEIF('QoL DATA'!$C$14:$AT$14,'TQoL Indexes'!Y$9,'Data &amp; Normalization'!$C496:$AT496),"-")</f>
        <v>0.90509660899278233</v>
      </c>
      <c r="Z38" s="21">
        <f t="shared" si="24"/>
        <v>0.53053246888105698</v>
      </c>
      <c r="AA38" s="22">
        <f t="shared" si="25"/>
        <v>0.4888423267360647</v>
      </c>
      <c r="AB38" s="22">
        <f t="shared" si="26"/>
        <v>0.85836012464452327</v>
      </c>
      <c r="AC38" s="22">
        <f t="shared" si="27"/>
        <v>0.2400931360956895</v>
      </c>
      <c r="AD38" s="22">
        <f t="shared" si="28"/>
        <v>0.65775760740411626</v>
      </c>
      <c r="AE38" s="22">
        <f t="shared" si="29"/>
        <v>0.74781592959025223</v>
      </c>
      <c r="AF38" s="22">
        <f t="shared" si="30"/>
        <v>0.66558612969832853</v>
      </c>
      <c r="AG38" s="22">
        <f t="shared" si="31"/>
        <v>0.71976644059409889</v>
      </c>
      <c r="AH38" s="22">
        <f t="shared" si="32"/>
        <v>0.90509660899278233</v>
      </c>
      <c r="AI38" s="21">
        <f t="shared" si="33"/>
        <v>0.625911640087215</v>
      </c>
      <c r="AJ38" s="22">
        <f t="shared" si="34"/>
        <v>0.54855555769668596</v>
      </c>
      <c r="AK38" s="23">
        <f t="shared" si="35"/>
        <v>0.76348305976173658</v>
      </c>
      <c r="AL38" s="24">
        <f t="shared" si="36"/>
        <v>0.64299002252198956</v>
      </c>
      <c r="AM38"/>
      <c r="AO38" s="136">
        <f t="shared" si="37"/>
        <v>5</v>
      </c>
      <c r="AP38" s="137">
        <f t="shared" si="38"/>
        <v>5</v>
      </c>
      <c r="AQ38" s="137">
        <f t="shared" si="39"/>
        <v>5</v>
      </c>
      <c r="AR38" s="137">
        <f t="shared" si="40"/>
        <v>5</v>
      </c>
      <c r="AS38" s="137">
        <f t="shared" si="41"/>
        <v>5</v>
      </c>
      <c r="AT38" s="137">
        <f t="shared" si="42"/>
        <v>5</v>
      </c>
      <c r="AU38" s="137">
        <f t="shared" si="43"/>
        <v>5</v>
      </c>
      <c r="AV38" s="137">
        <f t="shared" si="44"/>
        <v>5</v>
      </c>
      <c r="AW38" s="125">
        <f t="shared" si="45"/>
        <v>5</v>
      </c>
      <c r="AX38" s="137">
        <f t="shared" si="46"/>
        <v>5</v>
      </c>
      <c r="AY38" s="137">
        <f t="shared" si="47"/>
        <v>5</v>
      </c>
      <c r="AZ38" s="125">
        <f t="shared" si="48"/>
        <v>5</v>
      </c>
    </row>
    <row r="39" spans="1:52" s="5" customFormat="1">
      <c r="A39"/>
      <c r="B39" s="397" t="str">
        <f>'QoL DATA'!B46</f>
        <v>Dobrna</v>
      </c>
      <c r="C39" s="224">
        <f>'QoL DATA'!A46</f>
        <v>155</v>
      </c>
      <c r="D39" s="21">
        <f>IFERROR(AVERAGEIF('QoL DATA'!$C$14:$AT$14,'TQoL Indexes'!D$9,'Data &amp; Normalization'!$C497:$AT497),"-")</f>
        <v>0.67086841251305973</v>
      </c>
      <c r="E39" s="22">
        <f>IFERROR(AVERAGEIF('QoL DATA'!$C$14:$AT$14,'TQoL Indexes'!E$9,'Data &amp; Normalization'!$C497:$AT497),"-")</f>
        <v>0.26107924921793529</v>
      </c>
      <c r="F39" s="22">
        <f>IFERROR(AVERAGEIF('QoL DATA'!$C$14:$AT$14,'TQoL Indexes'!F$9,'Data &amp; Normalization'!$C497:$AT497),"-")</f>
        <v>0.62683259629406507</v>
      </c>
      <c r="G39" s="22">
        <f>IFERROR(AVERAGEIF('QoL DATA'!$C$14:$AT$14,'TQoL Indexes'!G$9,'Data &amp; Normalization'!$C497:$AT497),"-")</f>
        <v>0.7103514523828468</v>
      </c>
      <c r="H39" s="22">
        <f>IFERROR(AVERAGEIF('QoL DATA'!$C$14:$AT$14,'TQoL Indexes'!H$9,'Data &amp; Normalization'!$C497:$AT497),"-")</f>
        <v>0.5</v>
      </c>
      <c r="I39" s="22">
        <f>IFERROR(AVERAGEIF('QoL DATA'!$C$14:$AT$14,'TQoL Indexes'!I$9,'Data &amp; Normalization'!$C497:$AT497),"-")</f>
        <v>0.41873126402823035</v>
      </c>
      <c r="J39" s="22">
        <f>IFERROR(AVERAGEIF('QoL DATA'!$C$14:$AT$14,'TQoL Indexes'!J$9,'Data &amp; Normalization'!$C497:$AT497),"-")</f>
        <v>0.33652026333936114</v>
      </c>
      <c r="K39" s="22" t="str">
        <f>IFERROR(AVERAGEIF('QoL DATA'!$C$14:$AT$14,'TQoL Indexes'!K$9,'Data &amp; Normalization'!$C497:$AT497),"-")</f>
        <v>-</v>
      </c>
      <c r="L39" s="22">
        <f>IFERROR(AVERAGEIF('QoL DATA'!$C$14:$AT$14,'TQoL Indexes'!L$9,'Data &amp; Normalization'!$C497:$AT497),"-")</f>
        <v>0.27227233803286544</v>
      </c>
      <c r="M39" s="22">
        <f>IFERROR(AVERAGEIF('QoL DATA'!$C$14:$AT$14,'TQoL Indexes'!M$9,'Data &amp; Normalization'!$C497:$AT497),"-")</f>
        <v>0.70746777456984677</v>
      </c>
      <c r="N39" s="22">
        <f>IFERROR(AVERAGEIF('QoL DATA'!$C$14:$AT$14,'TQoL Indexes'!N$9,'Data &amp; Normalization'!$C497:$AT497),"-")</f>
        <v>0.21520298052605069</v>
      </c>
      <c r="O39" s="22">
        <f>IFERROR(AVERAGEIF('QoL DATA'!$C$14:$AT$14,'TQoL Indexes'!O$9,'Data &amp; Normalization'!$C497:$AT497),"-")</f>
        <v>0.22552915857674005</v>
      </c>
      <c r="P39" s="22">
        <f>IFERROR(AVERAGEIF('QoL DATA'!$C$14:$AT$14,'TQoL Indexes'!P$9,'Data &amp; Normalization'!$C497:$AT497),"-")</f>
        <v>0.70343835154918177</v>
      </c>
      <c r="Q39" s="22">
        <f>IFERROR(AVERAGEIF('QoL DATA'!$C$14:$AT$14,'TQoL Indexes'!Q$9,'Data &amp; Normalization'!$C497:$AT497),"-")</f>
        <v>0.52914812114897947</v>
      </c>
      <c r="R39" s="22">
        <f>IFERROR(AVERAGEIF('QoL DATA'!$C$14:$AT$14,'TQoL Indexes'!R$9,'Data &amp; Normalization'!$C497:$AT497),"-")</f>
        <v>0.50529124732885689</v>
      </c>
      <c r="S39" s="22">
        <f>IFERROR(AVERAGEIF('QoL DATA'!$C$14:$AT$14,'TQoL Indexes'!S$9,'Data &amp; Normalization'!$C497:$AT497),"-")</f>
        <v>0.66817933839210442</v>
      </c>
      <c r="T39" s="22">
        <f>IFERROR(AVERAGEIF('QoL DATA'!$C$14:$AT$14,'TQoL Indexes'!T$9,'Data &amp; Normalization'!$C497:$AT497),"-")</f>
        <v>0.4745467059680159</v>
      </c>
      <c r="U39" s="22">
        <f>IFERROR(AVERAGEIF('QoL DATA'!$C$14:$AT$14,'TQoL Indexes'!U$9,'Data &amp; Normalization'!$C497:$AT497),"-")</f>
        <v>0.60463343336467068</v>
      </c>
      <c r="V39" s="22">
        <f>IFERROR(AVERAGEIF('QoL DATA'!$C$14:$AT$14,'TQoL Indexes'!V$9,'Data &amp; Normalization'!$C497:$AT497),"-")</f>
        <v>0.59484403724722257</v>
      </c>
      <c r="W39" s="22">
        <f>IFERROR(AVERAGEIF('QoL DATA'!$C$14:$AT$14,'TQoL Indexes'!W$9,'Data &amp; Normalization'!$C497:$AT497),"-")</f>
        <v>0.21901481946803364</v>
      </c>
      <c r="X39" s="22">
        <f>IFERROR(AVERAGEIF('QoL DATA'!$C$14:$AT$14,'TQoL Indexes'!X$9,'Data &amp; Normalization'!$C497:$AT497),"-")</f>
        <v>0.30978457415088106</v>
      </c>
      <c r="Y39" s="22">
        <f>IFERROR(AVERAGEIF('QoL DATA'!$C$14:$AT$14,'TQoL Indexes'!Y$9,'Data &amp; Normalization'!$C497:$AT497),"-")</f>
        <v>0.62831257654211803</v>
      </c>
      <c r="Z39" s="21">
        <f t="shared" si="24"/>
        <v>0.51959341934168668</v>
      </c>
      <c r="AA39" s="22">
        <f t="shared" si="25"/>
        <v>0.44757506355666077</v>
      </c>
      <c r="AB39" s="22">
        <f t="shared" si="26"/>
        <v>0.46133537754794873</v>
      </c>
      <c r="AC39" s="22">
        <f t="shared" si="27"/>
        <v>0.46448375506296091</v>
      </c>
      <c r="AD39" s="22">
        <f t="shared" si="28"/>
        <v>0.51721968423891818</v>
      </c>
      <c r="AE39" s="22">
        <f t="shared" si="29"/>
        <v>0.57136302218006019</v>
      </c>
      <c r="AF39" s="22">
        <f t="shared" si="30"/>
        <v>0.59973873530594668</v>
      </c>
      <c r="AG39" s="22">
        <f t="shared" si="31"/>
        <v>0.26439969680945735</v>
      </c>
      <c r="AH39" s="22">
        <f t="shared" si="32"/>
        <v>0.62831257654211803</v>
      </c>
      <c r="AI39" s="21">
        <f t="shared" si="33"/>
        <v>0.47616795348209873</v>
      </c>
      <c r="AJ39" s="22">
        <f t="shared" si="34"/>
        <v>0.5176888204939798</v>
      </c>
      <c r="AK39" s="23">
        <f t="shared" si="35"/>
        <v>0.49748366955250739</v>
      </c>
      <c r="AL39" s="24">
        <f t="shared" si="36"/>
        <v>0.49696875546823771</v>
      </c>
      <c r="AM39"/>
      <c r="AO39" s="136">
        <f t="shared" si="37"/>
        <v>5</v>
      </c>
      <c r="AP39" s="137">
        <f t="shared" si="38"/>
        <v>5</v>
      </c>
      <c r="AQ39" s="137">
        <f t="shared" si="39"/>
        <v>5</v>
      </c>
      <c r="AR39" s="137">
        <f t="shared" si="40"/>
        <v>5</v>
      </c>
      <c r="AS39" s="137">
        <f t="shared" si="41"/>
        <v>5</v>
      </c>
      <c r="AT39" s="137">
        <f t="shared" si="42"/>
        <v>5</v>
      </c>
      <c r="AU39" s="137">
        <f t="shared" si="43"/>
        <v>5</v>
      </c>
      <c r="AV39" s="137">
        <f t="shared" si="44"/>
        <v>5</v>
      </c>
      <c r="AW39" s="125">
        <f t="shared" si="45"/>
        <v>5</v>
      </c>
      <c r="AX39" s="137">
        <f t="shared" si="46"/>
        <v>5</v>
      </c>
      <c r="AY39" s="137">
        <f t="shared" si="47"/>
        <v>5</v>
      </c>
      <c r="AZ39" s="125">
        <f t="shared" si="48"/>
        <v>5</v>
      </c>
    </row>
    <row r="40" spans="1:52" s="5" customFormat="1">
      <c r="A40"/>
      <c r="B40" s="397" t="str">
        <f>'QoL DATA'!B47</f>
        <v>Dobrova - Polhov Gradec</v>
      </c>
      <c r="C40" s="224">
        <f>'QoL DATA'!A47</f>
        <v>21</v>
      </c>
      <c r="D40" s="21">
        <f>IFERROR(AVERAGEIF('QoL DATA'!$C$14:$AT$14,'TQoL Indexes'!D$9,'Data &amp; Normalization'!$C498:$AT498),"-")</f>
        <v>0.72166058611340322</v>
      </c>
      <c r="E40" s="22">
        <f>IFERROR(AVERAGEIF('QoL DATA'!$C$14:$AT$14,'TQoL Indexes'!E$9,'Data &amp; Normalization'!$C498:$AT498),"-")</f>
        <v>0.60036287833637358</v>
      </c>
      <c r="F40" s="22">
        <f>IFERROR(AVERAGEIF('QoL DATA'!$C$14:$AT$14,'TQoL Indexes'!F$9,'Data &amp; Normalization'!$C498:$AT498),"-")</f>
        <v>0.51936133913282023</v>
      </c>
      <c r="G40" s="22">
        <f>IFERROR(AVERAGEIF('QoL DATA'!$C$14:$AT$14,'TQoL Indexes'!G$9,'Data &amp; Normalization'!$C498:$AT498),"-")</f>
        <v>0.65662389423303669</v>
      </c>
      <c r="H40" s="22">
        <f>IFERROR(AVERAGEIF('QoL DATA'!$C$14:$AT$14,'TQoL Indexes'!H$9,'Data &amp; Normalization'!$C498:$AT498),"-")</f>
        <v>0.45835264971075695</v>
      </c>
      <c r="I40" s="22">
        <f>IFERROR(AVERAGEIF('QoL DATA'!$C$14:$AT$14,'TQoL Indexes'!I$9,'Data &amp; Normalization'!$C498:$AT498),"-")</f>
        <v>0.36037572095244602</v>
      </c>
      <c r="J40" s="22">
        <f>IFERROR(AVERAGEIF('QoL DATA'!$C$14:$AT$14,'TQoL Indexes'!J$9,'Data &amp; Normalization'!$C498:$AT498),"-")</f>
        <v>0.27725915366978532</v>
      </c>
      <c r="K40" s="22" t="str">
        <f>IFERROR(AVERAGEIF('QoL DATA'!$C$14:$AT$14,'TQoL Indexes'!K$9,'Data &amp; Normalization'!$C498:$AT498),"-")</f>
        <v>-</v>
      </c>
      <c r="L40" s="22">
        <f>IFERROR(AVERAGEIF('QoL DATA'!$C$14:$AT$14,'TQoL Indexes'!L$9,'Data &amp; Normalization'!$C498:$AT498),"-")</f>
        <v>0.53337656873672479</v>
      </c>
      <c r="M40" s="22">
        <f>IFERROR(AVERAGEIF('QoL DATA'!$C$14:$AT$14,'TQoL Indexes'!M$9,'Data &amp; Normalization'!$C498:$AT498),"-")</f>
        <v>0.6584538492151617</v>
      </c>
      <c r="N40" s="22">
        <f>IFERROR(AVERAGEIF('QoL DATA'!$C$14:$AT$14,'TQoL Indexes'!N$9,'Data &amp; Normalization'!$C498:$AT498),"-")</f>
        <v>0.57015239264492457</v>
      </c>
      <c r="O40" s="22">
        <f>IFERROR(AVERAGEIF('QoL DATA'!$C$14:$AT$14,'TQoL Indexes'!O$9,'Data &amp; Normalization'!$C498:$AT498),"-")</f>
        <v>0.94204517249937947</v>
      </c>
      <c r="P40" s="22">
        <f>IFERROR(AVERAGEIF('QoL DATA'!$C$14:$AT$14,'TQoL Indexes'!P$9,'Data &amp; Normalization'!$C498:$AT498),"-")</f>
        <v>0.47169018800657114</v>
      </c>
      <c r="Q40" s="22">
        <f>IFERROR(AVERAGEIF('QoL DATA'!$C$14:$AT$14,'TQoL Indexes'!Q$9,'Data &amp; Normalization'!$C498:$AT498),"-")</f>
        <v>0.84366078985253767</v>
      </c>
      <c r="R40" s="22">
        <f>IFERROR(AVERAGEIF('QoL DATA'!$C$14:$AT$14,'TQoL Indexes'!R$9,'Data &amp; Normalization'!$C498:$AT498),"-")</f>
        <v>0.8696818596773801</v>
      </c>
      <c r="S40" s="22">
        <f>IFERROR(AVERAGEIF('QoL DATA'!$C$14:$AT$14,'TQoL Indexes'!S$9,'Data &amp; Normalization'!$C498:$AT498),"-")</f>
        <v>0.58965266412074913</v>
      </c>
      <c r="T40" s="22">
        <f>IFERROR(AVERAGEIF('QoL DATA'!$C$14:$AT$14,'TQoL Indexes'!T$9,'Data &amp; Normalization'!$C498:$AT498),"-")</f>
        <v>0.70675798009700619</v>
      </c>
      <c r="U40" s="22">
        <f>IFERROR(AVERAGEIF('QoL DATA'!$C$14:$AT$14,'TQoL Indexes'!U$9,'Data &amp; Normalization'!$C498:$AT498),"-")</f>
        <v>0.83459928521076709</v>
      </c>
      <c r="V40" s="22">
        <f>IFERROR(AVERAGEIF('QoL DATA'!$C$14:$AT$14,'TQoL Indexes'!V$9,'Data &amp; Normalization'!$C498:$AT498),"-")</f>
        <v>0.8262503996483096</v>
      </c>
      <c r="W40" s="22">
        <f>IFERROR(AVERAGEIF('QoL DATA'!$C$14:$AT$14,'TQoL Indexes'!W$9,'Data &amp; Normalization'!$C498:$AT498),"-")</f>
        <v>0.62917762524857279</v>
      </c>
      <c r="X40" s="22">
        <f>IFERROR(AVERAGEIF('QoL DATA'!$C$14:$AT$14,'TQoL Indexes'!X$9,'Data &amp; Normalization'!$C498:$AT498),"-")</f>
        <v>0.69501576851465408</v>
      </c>
      <c r="Y40" s="22">
        <f>IFERROR(AVERAGEIF('QoL DATA'!$C$14:$AT$14,'TQoL Indexes'!Y$9,'Data &amp; Normalization'!$C498:$AT498),"-")</f>
        <v>0.73240750232438401</v>
      </c>
      <c r="Z40" s="21">
        <f t="shared" si="24"/>
        <v>0.61379493452753231</v>
      </c>
      <c r="AA40" s="22">
        <f t="shared" si="25"/>
        <v>0.45719759746054994</v>
      </c>
      <c r="AB40" s="22">
        <f t="shared" si="26"/>
        <v>0.61430312093004313</v>
      </c>
      <c r="AC40" s="22">
        <f t="shared" si="27"/>
        <v>0.70686768025297531</v>
      </c>
      <c r="AD40" s="22">
        <f t="shared" si="28"/>
        <v>0.85667132476495889</v>
      </c>
      <c r="AE40" s="22">
        <f t="shared" si="29"/>
        <v>0.64820532210887771</v>
      </c>
      <c r="AF40" s="22">
        <f t="shared" si="30"/>
        <v>0.8304248424295384</v>
      </c>
      <c r="AG40" s="22">
        <f t="shared" si="31"/>
        <v>0.66209669688161343</v>
      </c>
      <c r="AH40" s="22">
        <f t="shared" si="32"/>
        <v>0.73240750232438401</v>
      </c>
      <c r="AI40" s="21">
        <f t="shared" si="33"/>
        <v>0.56176521763937515</v>
      </c>
      <c r="AJ40" s="22">
        <f t="shared" si="34"/>
        <v>0.73724810904227067</v>
      </c>
      <c r="AK40" s="23">
        <f t="shared" si="35"/>
        <v>0.74164301387851195</v>
      </c>
      <c r="AL40" s="24">
        <f t="shared" si="36"/>
        <v>0.67746749270065576</v>
      </c>
      <c r="AM40"/>
      <c r="AO40" s="136">
        <f t="shared" si="37"/>
        <v>5</v>
      </c>
      <c r="AP40" s="137">
        <f t="shared" si="38"/>
        <v>5</v>
      </c>
      <c r="AQ40" s="137">
        <f t="shared" si="39"/>
        <v>5</v>
      </c>
      <c r="AR40" s="137">
        <f t="shared" si="40"/>
        <v>5</v>
      </c>
      <c r="AS40" s="137">
        <f t="shared" si="41"/>
        <v>5</v>
      </c>
      <c r="AT40" s="137">
        <f t="shared" si="42"/>
        <v>5</v>
      </c>
      <c r="AU40" s="137">
        <f t="shared" si="43"/>
        <v>5</v>
      </c>
      <c r="AV40" s="137">
        <f t="shared" si="44"/>
        <v>5</v>
      </c>
      <c r="AW40" s="125">
        <f t="shared" si="45"/>
        <v>5</v>
      </c>
      <c r="AX40" s="137">
        <f t="shared" si="46"/>
        <v>5</v>
      </c>
      <c r="AY40" s="137">
        <f t="shared" si="47"/>
        <v>5</v>
      </c>
      <c r="AZ40" s="125">
        <f t="shared" si="48"/>
        <v>5</v>
      </c>
    </row>
    <row r="41" spans="1:52" s="5" customFormat="1">
      <c r="A41"/>
      <c r="B41" s="397" t="str">
        <f>'QoL DATA'!B48</f>
        <v>Dobrovnik/Dobronak</v>
      </c>
      <c r="C41" s="224">
        <f>'QoL DATA'!A48</f>
        <v>156</v>
      </c>
      <c r="D41" s="21">
        <f>IFERROR(AVERAGEIF('QoL DATA'!$C$14:$AT$14,'TQoL Indexes'!D$9,'Data &amp; Normalization'!$C499:$AT499),"-")</f>
        <v>0.72806613937894227</v>
      </c>
      <c r="E41" s="22">
        <f>IFERROR(AVERAGEIF('QoL DATA'!$C$14:$AT$14,'TQoL Indexes'!E$9,'Data &amp; Normalization'!$C499:$AT499),"-")</f>
        <v>0.29653284671532848</v>
      </c>
      <c r="F41" s="22">
        <f>IFERROR(AVERAGEIF('QoL DATA'!$C$14:$AT$14,'TQoL Indexes'!F$9,'Data &amp; Normalization'!$C499:$AT499),"-")</f>
        <v>0.75</v>
      </c>
      <c r="G41" s="22">
        <f>IFERROR(AVERAGEIF('QoL DATA'!$C$14:$AT$14,'TQoL Indexes'!G$9,'Data &amp; Normalization'!$C499:$AT499),"-")</f>
        <v>0.93672803560260554</v>
      </c>
      <c r="H41" s="22">
        <f>IFERROR(AVERAGEIF('QoL DATA'!$C$14:$AT$14,'TQoL Indexes'!H$9,'Data &amp; Normalization'!$C499:$AT499),"-")</f>
        <v>0.5</v>
      </c>
      <c r="I41" s="22">
        <f>IFERROR(AVERAGEIF('QoL DATA'!$C$14:$AT$14,'TQoL Indexes'!I$9,'Data &amp; Normalization'!$C499:$AT499),"-")</f>
        <v>0.3694210535660139</v>
      </c>
      <c r="J41" s="22">
        <f>IFERROR(AVERAGEIF('QoL DATA'!$C$14:$AT$14,'TQoL Indexes'!J$9,'Data &amp; Normalization'!$C499:$AT499),"-")</f>
        <v>0.55906240302474108</v>
      </c>
      <c r="K41" s="22" t="str">
        <f>IFERROR(AVERAGEIF('QoL DATA'!$C$14:$AT$14,'TQoL Indexes'!K$9,'Data &amp; Normalization'!$C499:$AT499),"-")</f>
        <v>-</v>
      </c>
      <c r="L41" s="22">
        <f>IFERROR(AVERAGEIF('QoL DATA'!$C$14:$AT$14,'TQoL Indexes'!L$9,'Data &amp; Normalization'!$C499:$AT499),"-")</f>
        <v>0.75316445668074072</v>
      </c>
      <c r="M41" s="22">
        <f>IFERROR(AVERAGEIF('QoL DATA'!$C$14:$AT$14,'TQoL Indexes'!M$9,'Data &amp; Normalization'!$C499:$AT499),"-")</f>
        <v>0.40220231140785834</v>
      </c>
      <c r="N41" s="22">
        <f>IFERROR(AVERAGEIF('QoL DATA'!$C$14:$AT$14,'TQoL Indexes'!N$9,'Data &amp; Normalization'!$C499:$AT499),"-")</f>
        <v>0.44012977361681377</v>
      </c>
      <c r="O41" s="22">
        <f>IFERROR(AVERAGEIF('QoL DATA'!$C$14:$AT$14,'TQoL Indexes'!O$9,'Data &amp; Normalization'!$C499:$AT499),"-")</f>
        <v>0.48758866051627742</v>
      </c>
      <c r="P41" s="22">
        <f>IFERROR(AVERAGEIF('QoL DATA'!$C$14:$AT$14,'TQoL Indexes'!P$9,'Data &amp; Normalization'!$C499:$AT499),"-")</f>
        <v>0.79343884433321898</v>
      </c>
      <c r="Q41" s="22">
        <f>IFERROR(AVERAGEIF('QoL DATA'!$C$14:$AT$14,'TQoL Indexes'!Q$9,'Data &amp; Normalization'!$C499:$AT499),"-")</f>
        <v>0.12083666424527555</v>
      </c>
      <c r="R41" s="22">
        <f>IFERROR(AVERAGEIF('QoL DATA'!$C$14:$AT$14,'TQoL Indexes'!R$9,'Data &amp; Normalization'!$C499:$AT499),"-")</f>
        <v>0.2962732232159544</v>
      </c>
      <c r="S41" s="22">
        <f>IFERROR(AVERAGEIF('QoL DATA'!$C$14:$AT$14,'TQoL Indexes'!S$9,'Data &amp; Normalization'!$C499:$AT499),"-")</f>
        <v>0.58965266412074913</v>
      </c>
      <c r="T41" s="22">
        <f>IFERROR(AVERAGEIF('QoL DATA'!$C$14:$AT$14,'TQoL Indexes'!T$9,'Data &amp; Normalization'!$C499:$AT499),"-")</f>
        <v>0.69511247772911755</v>
      </c>
      <c r="U41" s="22">
        <f>IFERROR(AVERAGEIF('QoL DATA'!$C$14:$AT$14,'TQoL Indexes'!U$9,'Data &amp; Normalization'!$C499:$AT499),"-")</f>
        <v>0.65502880761523041</v>
      </c>
      <c r="V41" s="22">
        <f>IFERROR(AVERAGEIF('QoL DATA'!$C$14:$AT$14,'TQoL Indexes'!V$9,'Data &amp; Normalization'!$C499:$AT499),"-")</f>
        <v>0.25517294780593119</v>
      </c>
      <c r="W41" s="22">
        <f>IFERROR(AVERAGEIF('QoL DATA'!$C$14:$AT$14,'TQoL Indexes'!W$9,'Data &amp; Normalization'!$C499:$AT499),"-")</f>
        <v>0.406952099442357</v>
      </c>
      <c r="X41" s="22">
        <f>IFERROR(AVERAGEIF('QoL DATA'!$C$14:$AT$14,'TQoL Indexes'!X$9,'Data &amp; Normalization'!$C499:$AT499),"-")</f>
        <v>0.33442457621602389</v>
      </c>
      <c r="Y41" s="22">
        <f>IFERROR(AVERAGEIF('QoL DATA'!$C$14:$AT$14,'TQoL Indexes'!Y$9,'Data &amp; Normalization'!$C499:$AT499),"-")</f>
        <v>0.36266178058990967</v>
      </c>
      <c r="Z41" s="21">
        <f t="shared" si="24"/>
        <v>0.5915329953647569</v>
      </c>
      <c r="AA41" s="22">
        <f t="shared" si="25"/>
        <v>0.62367518977482017</v>
      </c>
      <c r="AB41" s="22">
        <f t="shared" si="26"/>
        <v>0.42116604251233603</v>
      </c>
      <c r="AC41" s="22">
        <f t="shared" si="27"/>
        <v>0.64051375242474817</v>
      </c>
      <c r="AD41" s="22">
        <f t="shared" si="28"/>
        <v>0.20855494373061498</v>
      </c>
      <c r="AE41" s="22">
        <f t="shared" si="29"/>
        <v>0.64238257092493334</v>
      </c>
      <c r="AF41" s="22">
        <f t="shared" si="30"/>
        <v>0.45510087771058083</v>
      </c>
      <c r="AG41" s="22">
        <f t="shared" si="31"/>
        <v>0.37068833782919042</v>
      </c>
      <c r="AH41" s="22">
        <f t="shared" si="32"/>
        <v>0.36266178058990967</v>
      </c>
      <c r="AI41" s="21">
        <f t="shared" si="33"/>
        <v>0.54545807588397111</v>
      </c>
      <c r="AJ41" s="22">
        <f t="shared" si="34"/>
        <v>0.49715042236009882</v>
      </c>
      <c r="AK41" s="23">
        <f t="shared" si="35"/>
        <v>0.39615033204322697</v>
      </c>
      <c r="AL41" s="24">
        <f t="shared" si="36"/>
        <v>0.47748067448392062</v>
      </c>
      <c r="AM41"/>
      <c r="AO41" s="136">
        <f t="shared" si="37"/>
        <v>5</v>
      </c>
      <c r="AP41" s="137">
        <f t="shared" si="38"/>
        <v>5</v>
      </c>
      <c r="AQ41" s="137">
        <f t="shared" si="39"/>
        <v>5</v>
      </c>
      <c r="AR41" s="137">
        <f t="shared" si="40"/>
        <v>5</v>
      </c>
      <c r="AS41" s="137">
        <f t="shared" si="41"/>
        <v>5</v>
      </c>
      <c r="AT41" s="137">
        <f t="shared" si="42"/>
        <v>5</v>
      </c>
      <c r="AU41" s="137">
        <f t="shared" si="43"/>
        <v>5</v>
      </c>
      <c r="AV41" s="137">
        <f t="shared" si="44"/>
        <v>5</v>
      </c>
      <c r="AW41" s="125">
        <f t="shared" si="45"/>
        <v>5</v>
      </c>
      <c r="AX41" s="137">
        <f t="shared" si="46"/>
        <v>5</v>
      </c>
      <c r="AY41" s="137">
        <f t="shared" si="47"/>
        <v>5</v>
      </c>
      <c r="AZ41" s="125">
        <f t="shared" si="48"/>
        <v>5</v>
      </c>
    </row>
    <row r="42" spans="1:52" s="5" customFormat="1">
      <c r="A42"/>
      <c r="B42" s="397" t="str">
        <f>'QoL DATA'!B49</f>
        <v>Dol pri Ljubljani</v>
      </c>
      <c r="C42" s="224">
        <f>'QoL DATA'!A49</f>
        <v>22</v>
      </c>
      <c r="D42" s="21">
        <f>IFERROR(AVERAGEIF('QoL DATA'!$C$14:$AT$14,'TQoL Indexes'!D$9,'Data &amp; Normalization'!$C500:$AT500),"-")</f>
        <v>0.42971837980580641</v>
      </c>
      <c r="E42" s="22">
        <f>IFERROR(AVERAGEIF('QoL DATA'!$C$14:$AT$14,'TQoL Indexes'!E$9,'Data &amp; Normalization'!$C500:$AT500),"-")</f>
        <v>0.62861207721953116</v>
      </c>
      <c r="F42" s="22">
        <f>IFERROR(AVERAGEIF('QoL DATA'!$C$14:$AT$14,'TQoL Indexes'!F$9,'Data &amp; Normalization'!$C500:$AT500),"-")</f>
        <v>0.57543475436849278</v>
      </c>
      <c r="G42" s="22">
        <f>IFERROR(AVERAGEIF('QoL DATA'!$C$14:$AT$14,'TQoL Indexes'!G$9,'Data &amp; Normalization'!$C500:$AT500),"-")</f>
        <v>0.92662421434109765</v>
      </c>
      <c r="H42" s="22">
        <f>IFERROR(AVERAGEIF('QoL DATA'!$C$14:$AT$14,'TQoL Indexes'!H$9,'Data &amp; Normalization'!$C500:$AT500),"-")</f>
        <v>1</v>
      </c>
      <c r="I42" s="22">
        <f>IFERROR(AVERAGEIF('QoL DATA'!$C$14:$AT$14,'TQoL Indexes'!I$9,'Data &amp; Normalization'!$C500:$AT500),"-")</f>
        <v>0.351889222298502</v>
      </c>
      <c r="J42" s="22">
        <f>IFERROR(AVERAGEIF('QoL DATA'!$C$14:$AT$14,'TQoL Indexes'!J$9,'Data &amp; Normalization'!$C500:$AT500),"-")</f>
        <v>0.44535716021580013</v>
      </c>
      <c r="K42" s="22" t="str">
        <f>IFERROR(AVERAGEIF('QoL DATA'!$C$14:$AT$14,'TQoL Indexes'!K$9,'Data &amp; Normalization'!$C500:$AT500),"-")</f>
        <v>-</v>
      </c>
      <c r="L42" s="22">
        <f>IFERROR(AVERAGEIF('QoL DATA'!$C$14:$AT$14,'TQoL Indexes'!L$9,'Data &amp; Normalization'!$C500:$AT500),"-")</f>
        <v>0.55174697235756287</v>
      </c>
      <c r="M42" s="22">
        <f>IFERROR(AVERAGEIF('QoL DATA'!$C$14:$AT$14,'TQoL Indexes'!M$9,'Data &amp; Normalization'!$C500:$AT500),"-")</f>
        <v>0.40992474231818993</v>
      </c>
      <c r="N42" s="22">
        <f>IFERROR(AVERAGEIF('QoL DATA'!$C$14:$AT$14,'TQoL Indexes'!N$9,'Data &amp; Normalization'!$C500:$AT500),"-")</f>
        <v>0.42757541189308451</v>
      </c>
      <c r="O42" s="22">
        <f>IFERROR(AVERAGEIF('QoL DATA'!$C$14:$AT$14,'TQoL Indexes'!O$9,'Data &amp; Normalization'!$C500:$AT500),"-")</f>
        <v>0.6680854281081241</v>
      </c>
      <c r="P42" s="22">
        <f>IFERROR(AVERAGEIF('QoL DATA'!$C$14:$AT$14,'TQoL Indexes'!P$9,'Data &amp; Normalization'!$C500:$AT500),"-")</f>
        <v>0.41040007547173996</v>
      </c>
      <c r="Q42" s="22">
        <f>IFERROR(AVERAGEIF('QoL DATA'!$C$14:$AT$14,'TQoL Indexes'!Q$9,'Data &amp; Normalization'!$C500:$AT500),"-")</f>
        <v>0.81681515421428608</v>
      </c>
      <c r="R42" s="22">
        <f>IFERROR(AVERAGEIF('QoL DATA'!$C$14:$AT$14,'TQoL Indexes'!R$9,'Data &amp; Normalization'!$C500:$AT500),"-")</f>
        <v>0.95122344331987874</v>
      </c>
      <c r="S42" s="22">
        <f>IFERROR(AVERAGEIF('QoL DATA'!$C$14:$AT$14,'TQoL Indexes'!S$9,'Data &amp; Normalization'!$C500:$AT500),"-")</f>
        <v>2.7690985137793778E-3</v>
      </c>
      <c r="T42" s="22">
        <f>IFERROR(AVERAGEIF('QoL DATA'!$C$14:$AT$14,'TQoL Indexes'!T$9,'Data &amp; Normalization'!$C500:$AT500),"-")</f>
        <v>0.55594915016453839</v>
      </c>
      <c r="U42" s="22">
        <f>IFERROR(AVERAGEIF('QoL DATA'!$C$14:$AT$14,'TQoL Indexes'!U$9,'Data &amp; Normalization'!$C500:$AT500),"-")</f>
        <v>0.66208392226512813</v>
      </c>
      <c r="V42" s="22">
        <f>IFERROR(AVERAGEIF('QoL DATA'!$C$14:$AT$14,'TQoL Indexes'!V$9,'Data &amp; Normalization'!$C500:$AT500),"-")</f>
        <v>0.83024688274318637</v>
      </c>
      <c r="W42" s="22">
        <f>IFERROR(AVERAGEIF('QoL DATA'!$C$14:$AT$14,'TQoL Indexes'!W$9,'Data &amp; Normalization'!$C500:$AT500),"-")</f>
        <v>0.59100968631727502</v>
      </c>
      <c r="X42" s="22">
        <f>IFERROR(AVERAGEIF('QoL DATA'!$C$14:$AT$14,'TQoL Indexes'!X$9,'Data &amp; Normalization'!$C500:$AT500),"-")</f>
        <v>0.65121580464328788</v>
      </c>
      <c r="Y42" s="22">
        <f>IFERROR(AVERAGEIF('QoL DATA'!$C$14:$AT$14,'TQoL Indexes'!Y$9,'Data &amp; Normalization'!$C500:$AT500),"-")</f>
        <v>0.40455397608191213</v>
      </c>
      <c r="Z42" s="21">
        <f t="shared" si="24"/>
        <v>0.54458840379794349</v>
      </c>
      <c r="AA42" s="22">
        <f t="shared" si="25"/>
        <v>0.6551235138425926</v>
      </c>
      <c r="AB42" s="22">
        <f t="shared" si="26"/>
        <v>0.41875007710563722</v>
      </c>
      <c r="AC42" s="22">
        <f t="shared" si="27"/>
        <v>0.53924275178993208</v>
      </c>
      <c r="AD42" s="22">
        <f t="shared" si="28"/>
        <v>0.88401929876708241</v>
      </c>
      <c r="AE42" s="22">
        <f t="shared" si="29"/>
        <v>0.27935912433915888</v>
      </c>
      <c r="AF42" s="22">
        <f t="shared" si="30"/>
        <v>0.7461654025041573</v>
      </c>
      <c r="AG42" s="22">
        <f t="shared" si="31"/>
        <v>0.62111274548028139</v>
      </c>
      <c r="AH42" s="22">
        <f t="shared" si="32"/>
        <v>0.40455397608191213</v>
      </c>
      <c r="AI42" s="21">
        <f t="shared" si="33"/>
        <v>0.53948733158205775</v>
      </c>
      <c r="AJ42" s="22">
        <f t="shared" si="34"/>
        <v>0.56754039163205783</v>
      </c>
      <c r="AK42" s="23">
        <f t="shared" si="35"/>
        <v>0.5906107080221169</v>
      </c>
      <c r="AL42" s="24">
        <f t="shared" si="36"/>
        <v>0.56568572704094944</v>
      </c>
      <c r="AM42"/>
      <c r="AO42" s="136">
        <f t="shared" si="37"/>
        <v>5</v>
      </c>
      <c r="AP42" s="137">
        <f t="shared" si="38"/>
        <v>5</v>
      </c>
      <c r="AQ42" s="137">
        <f t="shared" si="39"/>
        <v>5</v>
      </c>
      <c r="AR42" s="137">
        <f t="shared" si="40"/>
        <v>5</v>
      </c>
      <c r="AS42" s="137">
        <f t="shared" si="41"/>
        <v>5</v>
      </c>
      <c r="AT42" s="137">
        <f t="shared" si="42"/>
        <v>5</v>
      </c>
      <c r="AU42" s="137">
        <f t="shared" si="43"/>
        <v>5</v>
      </c>
      <c r="AV42" s="137">
        <f t="shared" si="44"/>
        <v>5</v>
      </c>
      <c r="AW42" s="125">
        <f t="shared" si="45"/>
        <v>5</v>
      </c>
      <c r="AX42" s="137">
        <f t="shared" si="46"/>
        <v>5</v>
      </c>
      <c r="AY42" s="137">
        <f t="shared" si="47"/>
        <v>5</v>
      </c>
      <c r="AZ42" s="125">
        <f t="shared" si="48"/>
        <v>5</v>
      </c>
    </row>
    <row r="43" spans="1:52" s="5" customFormat="1">
      <c r="A43"/>
      <c r="B43" s="397" t="str">
        <f>'QoL DATA'!B50</f>
        <v>Dolenjske Toplice</v>
      </c>
      <c r="C43" s="224">
        <f>'QoL DATA'!A50</f>
        <v>157</v>
      </c>
      <c r="D43" s="21">
        <f>IFERROR(AVERAGEIF('QoL DATA'!$C$14:$AT$14,'TQoL Indexes'!D$9,'Data &amp; Normalization'!$C501:$AT501),"-")</f>
        <v>0.72105720542788942</v>
      </c>
      <c r="E43" s="22">
        <f>IFERROR(AVERAGEIF('QoL DATA'!$C$14:$AT$14,'TQoL Indexes'!E$9,'Data &amp; Normalization'!$C501:$AT501),"-")</f>
        <v>8.1155204256535621E-2</v>
      </c>
      <c r="F43" s="22">
        <f>IFERROR(AVERAGEIF('QoL DATA'!$C$14:$AT$14,'TQoL Indexes'!F$9,'Data &amp; Normalization'!$C501:$AT501),"-")</f>
        <v>0.70035428947288536</v>
      </c>
      <c r="G43" s="22">
        <f>IFERROR(AVERAGEIF('QoL DATA'!$C$14:$AT$14,'TQoL Indexes'!G$9,'Data &amp; Normalization'!$C501:$AT501),"-")</f>
        <v>0.86191883234402267</v>
      </c>
      <c r="H43" s="22">
        <f>IFERROR(AVERAGEIF('QoL DATA'!$C$14:$AT$14,'TQoL Indexes'!H$9,'Data &amp; Normalization'!$C501:$AT501),"-")</f>
        <v>0.99792896800916542</v>
      </c>
      <c r="I43" s="22">
        <f>IFERROR(AVERAGEIF('QoL DATA'!$C$14:$AT$14,'TQoL Indexes'!I$9,'Data &amp; Normalization'!$C501:$AT501),"-")</f>
        <v>0.30817301050214918</v>
      </c>
      <c r="J43" s="22">
        <f>IFERROR(AVERAGEIF('QoL DATA'!$C$14:$AT$14,'TQoL Indexes'!J$9,'Data &amp; Normalization'!$C501:$AT501),"-")</f>
        <v>0.26475132356976927</v>
      </c>
      <c r="K43" s="22" t="str">
        <f>IFERROR(AVERAGEIF('QoL DATA'!$C$14:$AT$14,'TQoL Indexes'!K$9,'Data &amp; Normalization'!$C501:$AT501),"-")</f>
        <v>-</v>
      </c>
      <c r="L43" s="22">
        <f>IFERROR(AVERAGEIF('QoL DATA'!$C$14:$AT$14,'TQoL Indexes'!L$9,'Data &amp; Normalization'!$C501:$AT501),"-")</f>
        <v>0.30842279012280444</v>
      </c>
      <c r="M43" s="22">
        <f>IFERROR(AVERAGEIF('QoL DATA'!$C$14:$AT$14,'TQoL Indexes'!M$9,'Data &amp; Normalization'!$C501:$AT501),"-")</f>
        <v>0.96049315636479971</v>
      </c>
      <c r="N43" s="22">
        <f>IFERROR(AVERAGEIF('QoL DATA'!$C$14:$AT$14,'TQoL Indexes'!N$9,'Data &amp; Normalization'!$C501:$AT501),"-")</f>
        <v>0.76797571887294691</v>
      </c>
      <c r="O43" s="22">
        <f>IFERROR(AVERAGEIF('QoL DATA'!$C$14:$AT$14,'TQoL Indexes'!O$9,'Data &amp; Normalization'!$C501:$AT501),"-")</f>
        <v>0.52328377325241937</v>
      </c>
      <c r="P43" s="22">
        <f>IFERROR(AVERAGEIF('QoL DATA'!$C$14:$AT$14,'TQoL Indexes'!P$9,'Data &amp; Normalization'!$C501:$AT501),"-")</f>
        <v>0.46360380838583365</v>
      </c>
      <c r="Q43" s="22">
        <f>IFERROR(AVERAGEIF('QoL DATA'!$C$14:$AT$14,'TQoL Indexes'!Q$9,'Data &amp; Normalization'!$C501:$AT501),"-")</f>
        <v>0.77283045915120818</v>
      </c>
      <c r="R43" s="22">
        <f>IFERROR(AVERAGEIF('QoL DATA'!$C$14:$AT$14,'TQoL Indexes'!R$9,'Data &amp; Normalization'!$C501:$AT501),"-")</f>
        <v>0.78229034976501755</v>
      </c>
      <c r="S43" s="22">
        <f>IFERROR(AVERAGEIF('QoL DATA'!$C$14:$AT$14,'TQoL Indexes'!S$9,'Data &amp; Normalization'!$C501:$AT501),"-")</f>
        <v>0.73182727438046591</v>
      </c>
      <c r="T43" s="22">
        <f>IFERROR(AVERAGEIF('QoL DATA'!$C$14:$AT$14,'TQoL Indexes'!T$9,'Data &amp; Normalization'!$C501:$AT501),"-")</f>
        <v>0.69592569531018778</v>
      </c>
      <c r="U43" s="22">
        <f>IFERROR(AVERAGEIF('QoL DATA'!$C$14:$AT$14,'TQoL Indexes'!U$9,'Data &amp; Normalization'!$C501:$AT501),"-")</f>
        <v>0.70103160190935965</v>
      </c>
      <c r="V43" s="22">
        <f>IFERROR(AVERAGEIF('QoL DATA'!$C$14:$AT$14,'TQoL Indexes'!V$9,'Data &amp; Normalization'!$C501:$AT501),"-")</f>
        <v>0.83754545999520413</v>
      </c>
      <c r="W43" s="22">
        <f>IFERROR(AVERAGEIF('QoL DATA'!$C$14:$AT$14,'TQoL Indexes'!W$9,'Data &amp; Normalization'!$C501:$AT501),"-")</f>
        <v>0.26595703801026249</v>
      </c>
      <c r="X43" s="22">
        <f>IFERROR(AVERAGEIF('QoL DATA'!$C$14:$AT$14,'TQoL Indexes'!X$9,'Data &amp; Normalization'!$C501:$AT501),"-")</f>
        <v>0.25293918847389429</v>
      </c>
      <c r="Y43" s="22">
        <f>IFERROR(AVERAGEIF('QoL DATA'!$C$14:$AT$14,'TQoL Indexes'!Y$9,'Data &amp; Normalization'!$C501:$AT501),"-")</f>
        <v>0.79541106974874332</v>
      </c>
      <c r="Z43" s="21">
        <f t="shared" si="24"/>
        <v>0.50085556638577022</v>
      </c>
      <c r="AA43" s="22">
        <f t="shared" si="25"/>
        <v>0.54823898490958212</v>
      </c>
      <c r="AB43" s="22">
        <f t="shared" si="26"/>
        <v>0.86423443761887331</v>
      </c>
      <c r="AC43" s="22">
        <f t="shared" si="27"/>
        <v>0.49344379081912648</v>
      </c>
      <c r="AD43" s="22">
        <f t="shared" si="28"/>
        <v>0.77756040445811281</v>
      </c>
      <c r="AE43" s="22">
        <f t="shared" si="29"/>
        <v>0.71387648484532684</v>
      </c>
      <c r="AF43" s="22">
        <f t="shared" si="30"/>
        <v>0.76928853095228189</v>
      </c>
      <c r="AG43" s="22">
        <f t="shared" si="31"/>
        <v>0.25944811324207839</v>
      </c>
      <c r="AH43" s="22">
        <f t="shared" si="32"/>
        <v>0.79541106974874332</v>
      </c>
      <c r="AI43" s="21">
        <f t="shared" si="33"/>
        <v>0.63777632963807518</v>
      </c>
      <c r="AJ43" s="22">
        <f t="shared" si="34"/>
        <v>0.66162689337418878</v>
      </c>
      <c r="AK43" s="23">
        <f t="shared" si="35"/>
        <v>0.6080492379810345</v>
      </c>
      <c r="AL43" s="24">
        <f t="shared" si="36"/>
        <v>0.63562792573985605</v>
      </c>
      <c r="AM43"/>
      <c r="AO43" s="136">
        <f t="shared" si="37"/>
        <v>5</v>
      </c>
      <c r="AP43" s="137">
        <f t="shared" si="38"/>
        <v>5</v>
      </c>
      <c r="AQ43" s="137">
        <f t="shared" si="39"/>
        <v>5</v>
      </c>
      <c r="AR43" s="137">
        <f t="shared" si="40"/>
        <v>5</v>
      </c>
      <c r="AS43" s="137">
        <f t="shared" si="41"/>
        <v>5</v>
      </c>
      <c r="AT43" s="137">
        <f t="shared" si="42"/>
        <v>5</v>
      </c>
      <c r="AU43" s="137">
        <f t="shared" si="43"/>
        <v>5</v>
      </c>
      <c r="AV43" s="137">
        <f t="shared" si="44"/>
        <v>5</v>
      </c>
      <c r="AW43" s="125">
        <f t="shared" si="45"/>
        <v>5</v>
      </c>
      <c r="AX43" s="137">
        <f t="shared" si="46"/>
        <v>5</v>
      </c>
      <c r="AY43" s="137">
        <f t="shared" si="47"/>
        <v>5</v>
      </c>
      <c r="AZ43" s="125">
        <f t="shared" si="48"/>
        <v>5</v>
      </c>
    </row>
    <row r="44" spans="1:52" s="5" customFormat="1">
      <c r="A44"/>
      <c r="B44" s="397" t="str">
        <f>'QoL DATA'!B51</f>
        <v>Domžale</v>
      </c>
      <c r="C44" s="224">
        <f>'QoL DATA'!A51</f>
        <v>23</v>
      </c>
      <c r="D44" s="21">
        <f>IFERROR(AVERAGEIF('QoL DATA'!$C$14:$AT$14,'TQoL Indexes'!D$9,'Data &amp; Normalization'!$C502:$AT502),"-")</f>
        <v>0.78185312485320546</v>
      </c>
      <c r="E44" s="22">
        <f>IFERROR(AVERAGEIF('QoL DATA'!$C$14:$AT$14,'TQoL Indexes'!E$9,'Data &amp; Normalization'!$C502:$AT502),"-")</f>
        <v>0.99597577720737096</v>
      </c>
      <c r="F44" s="22">
        <f>IFERROR(AVERAGEIF('QoL DATA'!$C$14:$AT$14,'TQoL Indexes'!F$9,'Data &amp; Normalization'!$C502:$AT502),"-")</f>
        <v>0.99267805707615286</v>
      </c>
      <c r="G44" s="22">
        <f>IFERROR(AVERAGEIF('QoL DATA'!$C$14:$AT$14,'TQoL Indexes'!G$9,'Data &amp; Normalization'!$C502:$AT502),"-")</f>
        <v>0.93128775076116943</v>
      </c>
      <c r="H44" s="22">
        <f>IFERROR(AVERAGEIF('QoL DATA'!$C$14:$AT$14,'TQoL Indexes'!H$9,'Data &amp; Normalization'!$C502:$AT502),"-")</f>
        <v>0.96379850770414022</v>
      </c>
      <c r="I44" s="22">
        <f>IFERROR(AVERAGEIF('QoL DATA'!$C$14:$AT$14,'TQoL Indexes'!I$9,'Data &amp; Normalization'!$C502:$AT502),"-")</f>
        <v>0.58710252333245339</v>
      </c>
      <c r="J44" s="22">
        <f>IFERROR(AVERAGEIF('QoL DATA'!$C$14:$AT$14,'TQoL Indexes'!J$9,'Data &amp; Normalization'!$C502:$AT502),"-")</f>
        <v>0.67474007590642671</v>
      </c>
      <c r="K44" s="22" t="str">
        <f>IFERROR(AVERAGEIF('QoL DATA'!$C$14:$AT$14,'TQoL Indexes'!K$9,'Data &amp; Normalization'!$C502:$AT502),"-")</f>
        <v>-</v>
      </c>
      <c r="L44" s="22">
        <f>IFERROR(AVERAGEIF('QoL DATA'!$C$14:$AT$14,'TQoL Indexes'!L$9,'Data &amp; Normalization'!$C502:$AT502),"-")</f>
        <v>0.4810663399986429</v>
      </c>
      <c r="M44" s="22">
        <f>IFERROR(AVERAGEIF('QoL DATA'!$C$14:$AT$14,'TQoL Indexes'!M$9,'Data &amp; Normalization'!$C502:$AT502),"-")</f>
        <v>0.4036675212707832</v>
      </c>
      <c r="N44" s="22">
        <f>IFERROR(AVERAGEIF('QoL DATA'!$C$14:$AT$14,'TQoL Indexes'!N$9,'Data &amp; Normalization'!$C502:$AT502),"-")</f>
        <v>0.14290467386532632</v>
      </c>
      <c r="O44" s="22">
        <f>IFERROR(AVERAGEIF('QoL DATA'!$C$14:$AT$14,'TQoL Indexes'!O$9,'Data &amp; Normalization'!$C502:$AT502),"-")</f>
        <v>0.76186189215608402</v>
      </c>
      <c r="P44" s="22">
        <f>IFERROR(AVERAGEIF('QoL DATA'!$C$14:$AT$14,'TQoL Indexes'!P$9,'Data &amp; Normalization'!$C502:$AT502),"-")</f>
        <v>0.47982369674910624</v>
      </c>
      <c r="Q44" s="22">
        <f>IFERROR(AVERAGEIF('QoL DATA'!$C$14:$AT$14,'TQoL Indexes'!Q$9,'Data &amp; Normalization'!$C502:$AT502),"-")</f>
        <v>0.77047738880402339</v>
      </c>
      <c r="R44" s="22">
        <f>IFERROR(AVERAGEIF('QoL DATA'!$C$14:$AT$14,'TQoL Indexes'!R$9,'Data &amp; Normalization'!$C502:$AT502),"-")</f>
        <v>0.90954246875259259</v>
      </c>
      <c r="S44" s="22">
        <f>IFERROR(AVERAGEIF('QoL DATA'!$C$14:$AT$14,'TQoL Indexes'!S$9,'Data &amp; Normalization'!$C502:$AT502),"-")</f>
        <v>0.14411711220221834</v>
      </c>
      <c r="T44" s="22">
        <f>IFERROR(AVERAGEIF('QoL DATA'!$C$14:$AT$14,'TQoL Indexes'!T$9,'Data &amp; Normalization'!$C502:$AT502),"-")</f>
        <v>0.69570359415833782</v>
      </c>
      <c r="U44" s="22">
        <f>IFERROR(AVERAGEIF('QoL DATA'!$C$14:$AT$14,'TQoL Indexes'!U$9,'Data &amp; Normalization'!$C502:$AT502),"-")</f>
        <v>0.69740483616216697</v>
      </c>
      <c r="V44" s="22">
        <f>IFERROR(AVERAGEIF('QoL DATA'!$C$14:$AT$14,'TQoL Indexes'!V$9,'Data &amp; Normalization'!$C502:$AT502),"-")</f>
        <v>0.8717103948525301</v>
      </c>
      <c r="W44" s="22">
        <f>IFERROR(AVERAGEIF('QoL DATA'!$C$14:$AT$14,'TQoL Indexes'!W$9,'Data &amp; Normalization'!$C502:$AT502),"-")</f>
        <v>0.69797613701969352</v>
      </c>
      <c r="X44" s="22">
        <f>IFERROR(AVERAGEIF('QoL DATA'!$C$14:$AT$14,'TQoL Indexes'!X$9,'Data &amp; Normalization'!$C502:$AT502),"-")</f>
        <v>0.55909946807645572</v>
      </c>
      <c r="Y44" s="22">
        <f>IFERROR(AVERAGEIF('QoL DATA'!$C$14:$AT$14,'TQoL Indexes'!Y$9,'Data &amp; Normalization'!$C502:$AT502),"-")</f>
        <v>0.23761423375626642</v>
      </c>
      <c r="Z44" s="21">
        <f t="shared" si="24"/>
        <v>0.92350231971224306</v>
      </c>
      <c r="AA44" s="22">
        <f t="shared" si="25"/>
        <v>0.72759903954056659</v>
      </c>
      <c r="AB44" s="22">
        <f t="shared" si="26"/>
        <v>0.27328609756805478</v>
      </c>
      <c r="AC44" s="22">
        <f t="shared" si="27"/>
        <v>0.62084279445259516</v>
      </c>
      <c r="AD44" s="22">
        <f t="shared" si="28"/>
        <v>0.84000992877830805</v>
      </c>
      <c r="AE44" s="22">
        <f t="shared" si="29"/>
        <v>0.41991035318027808</v>
      </c>
      <c r="AF44" s="22">
        <f t="shared" si="30"/>
        <v>0.78455761550734859</v>
      </c>
      <c r="AG44" s="22">
        <f t="shared" si="31"/>
        <v>0.62853780254807456</v>
      </c>
      <c r="AH44" s="22">
        <f t="shared" si="32"/>
        <v>0.23761423375626642</v>
      </c>
      <c r="AI44" s="21">
        <f t="shared" si="33"/>
        <v>0.64146248560695474</v>
      </c>
      <c r="AJ44" s="22">
        <f t="shared" si="34"/>
        <v>0.62692102547039374</v>
      </c>
      <c r="AK44" s="23">
        <f t="shared" si="35"/>
        <v>0.55023655060389653</v>
      </c>
      <c r="AL44" s="24">
        <f t="shared" si="36"/>
        <v>0.60552613362394547</v>
      </c>
      <c r="AM44"/>
      <c r="AO44" s="136">
        <f t="shared" si="37"/>
        <v>5</v>
      </c>
      <c r="AP44" s="137">
        <f t="shared" si="38"/>
        <v>5</v>
      </c>
      <c r="AQ44" s="137">
        <f t="shared" si="39"/>
        <v>5</v>
      </c>
      <c r="AR44" s="137">
        <f t="shared" si="40"/>
        <v>5</v>
      </c>
      <c r="AS44" s="137">
        <f t="shared" si="41"/>
        <v>5</v>
      </c>
      <c r="AT44" s="137">
        <f t="shared" si="42"/>
        <v>5</v>
      </c>
      <c r="AU44" s="137">
        <f t="shared" si="43"/>
        <v>5</v>
      </c>
      <c r="AV44" s="137">
        <f t="shared" si="44"/>
        <v>5</v>
      </c>
      <c r="AW44" s="125">
        <f t="shared" si="45"/>
        <v>5</v>
      </c>
      <c r="AX44" s="137">
        <f t="shared" si="46"/>
        <v>5</v>
      </c>
      <c r="AY44" s="137">
        <f t="shared" si="47"/>
        <v>5</v>
      </c>
      <c r="AZ44" s="125">
        <f t="shared" si="48"/>
        <v>5</v>
      </c>
    </row>
    <row r="45" spans="1:52" s="5" customFormat="1">
      <c r="A45"/>
      <c r="B45" s="397" t="str">
        <f>'QoL DATA'!B52</f>
        <v>Dornava</v>
      </c>
      <c r="C45" s="224">
        <f>'QoL DATA'!A52</f>
        <v>24</v>
      </c>
      <c r="D45" s="21">
        <f>IFERROR(AVERAGEIF('QoL DATA'!$C$14:$AT$14,'TQoL Indexes'!D$9,'Data &amp; Normalization'!$C503:$AT503),"-")</f>
        <v>0.72400760755556803</v>
      </c>
      <c r="E45" s="22">
        <f>IFERROR(AVERAGEIF('QoL DATA'!$C$14:$AT$14,'TQoL Indexes'!E$9,'Data &amp; Normalization'!$C503:$AT503),"-")</f>
        <v>0.66536863100981902</v>
      </c>
      <c r="F45" s="22">
        <f>IFERROR(AVERAGEIF('QoL DATA'!$C$14:$AT$14,'TQoL Indexes'!F$9,'Data &amp; Normalization'!$C503:$AT503),"-")</f>
        <v>0.56360421236246439</v>
      </c>
      <c r="G45" s="22">
        <f>IFERROR(AVERAGEIF('QoL DATA'!$C$14:$AT$14,'TQoL Indexes'!G$9,'Data &amp; Normalization'!$C503:$AT503),"-")</f>
        <v>0.59295821164048457</v>
      </c>
      <c r="H45" s="22">
        <f>IFERROR(AVERAGEIF('QoL DATA'!$C$14:$AT$14,'TQoL Indexes'!H$9,'Data &amp; Normalization'!$C503:$AT503),"-")</f>
        <v>0.74188085476520338</v>
      </c>
      <c r="I45" s="22">
        <f>IFERROR(AVERAGEIF('QoL DATA'!$C$14:$AT$14,'TQoL Indexes'!I$9,'Data &amp; Normalization'!$C503:$AT503),"-")</f>
        <v>0.39837486303840342</v>
      </c>
      <c r="J45" s="22">
        <f>IFERROR(AVERAGEIF('QoL DATA'!$C$14:$AT$14,'TQoL Indexes'!J$9,'Data &amp; Normalization'!$C503:$AT503),"-")</f>
        <v>0.27998270260932862</v>
      </c>
      <c r="K45" s="22" t="str">
        <f>IFERROR(AVERAGEIF('QoL DATA'!$C$14:$AT$14,'TQoL Indexes'!K$9,'Data &amp; Normalization'!$C503:$AT503),"-")</f>
        <v>-</v>
      </c>
      <c r="L45" s="22">
        <f>IFERROR(AVERAGEIF('QoL DATA'!$C$14:$AT$14,'TQoL Indexes'!L$9,'Data &amp; Normalization'!$C503:$AT503),"-")</f>
        <v>0.21056383882179072</v>
      </c>
      <c r="M45" s="22">
        <f>IFERROR(AVERAGEIF('QoL DATA'!$C$14:$AT$14,'TQoL Indexes'!M$9,'Data &amp; Normalization'!$C503:$AT503),"-")</f>
        <v>0.39962207051176485</v>
      </c>
      <c r="N45" s="22">
        <f>IFERROR(AVERAGEIF('QoL DATA'!$C$14:$AT$14,'TQoL Indexes'!N$9,'Data &amp; Normalization'!$C503:$AT503),"-")</f>
        <v>4.2100181748021173E-2</v>
      </c>
      <c r="O45" s="22">
        <f>IFERROR(AVERAGEIF('QoL DATA'!$C$14:$AT$14,'TQoL Indexes'!O$9,'Data &amp; Normalization'!$C503:$AT503),"-")</f>
        <v>0.45133980098870163</v>
      </c>
      <c r="P45" s="22">
        <f>IFERROR(AVERAGEIF('QoL DATA'!$C$14:$AT$14,'TQoL Indexes'!P$9,'Data &amp; Normalization'!$C503:$AT503),"-")</f>
        <v>0.20527698708123499</v>
      </c>
      <c r="Q45" s="22">
        <f>IFERROR(AVERAGEIF('QoL DATA'!$C$14:$AT$14,'TQoL Indexes'!Q$9,'Data &amp; Normalization'!$C503:$AT503),"-")</f>
        <v>0.51697451967044039</v>
      </c>
      <c r="R45" s="22">
        <f>IFERROR(AVERAGEIF('QoL DATA'!$C$14:$AT$14,'TQoL Indexes'!R$9,'Data &amp; Normalization'!$C503:$AT503),"-")</f>
        <v>0.16154859726453091</v>
      </c>
      <c r="S45" s="22">
        <f>IFERROR(AVERAGEIF('QoL DATA'!$C$14:$AT$14,'TQoL Indexes'!S$9,'Data &amp; Normalization'!$C503:$AT503),"-")</f>
        <v>0.75166559209112394</v>
      </c>
      <c r="T45" s="22">
        <f>IFERROR(AVERAGEIF('QoL DATA'!$C$14:$AT$14,'TQoL Indexes'!T$9,'Data &amp; Normalization'!$C503:$AT503),"-")</f>
        <v>0.62370470498932939</v>
      </c>
      <c r="U45" s="22">
        <f>IFERROR(AVERAGEIF('QoL DATA'!$C$14:$AT$14,'TQoL Indexes'!U$9,'Data &amp; Normalization'!$C503:$AT503),"-")</f>
        <v>0.52977651031630635</v>
      </c>
      <c r="V45" s="22">
        <f>IFERROR(AVERAGEIF('QoL DATA'!$C$14:$AT$14,'TQoL Indexes'!V$9,'Data &amp; Normalization'!$C503:$AT503),"-")</f>
        <v>0.33432329549996009</v>
      </c>
      <c r="W45" s="22">
        <f>IFERROR(AVERAGEIF('QoL DATA'!$C$14:$AT$14,'TQoL Indexes'!W$9,'Data &amp; Normalization'!$C503:$AT503),"-")</f>
        <v>0.48984649078617626</v>
      </c>
      <c r="X45" s="22">
        <f>IFERROR(AVERAGEIF('QoL DATA'!$C$14:$AT$14,'TQoL Indexes'!X$9,'Data &amp; Normalization'!$C503:$AT503),"-")</f>
        <v>0.10817706036511834</v>
      </c>
      <c r="Y45" s="22">
        <f>IFERROR(AVERAGEIF('QoL DATA'!$C$14:$AT$14,'TQoL Indexes'!Y$9,'Data &amp; Normalization'!$C503:$AT503),"-")</f>
        <v>0.39386531644437689</v>
      </c>
      <c r="Z45" s="21">
        <f t="shared" si="24"/>
        <v>0.65099348364261711</v>
      </c>
      <c r="AA45" s="22">
        <f t="shared" si="25"/>
        <v>0.44475209417504213</v>
      </c>
      <c r="AB45" s="22">
        <f t="shared" si="26"/>
        <v>0.220861126129893</v>
      </c>
      <c r="AC45" s="22">
        <f t="shared" si="27"/>
        <v>0.32830839403496831</v>
      </c>
      <c r="AD45" s="22">
        <f t="shared" si="28"/>
        <v>0.33926155846748562</v>
      </c>
      <c r="AE45" s="22">
        <f t="shared" si="29"/>
        <v>0.68768514854022667</v>
      </c>
      <c r="AF45" s="22">
        <f t="shared" si="30"/>
        <v>0.43204990290813322</v>
      </c>
      <c r="AG45" s="22">
        <f t="shared" si="31"/>
        <v>0.29901177557564729</v>
      </c>
      <c r="AH45" s="22">
        <f t="shared" si="32"/>
        <v>0.39386531644437689</v>
      </c>
      <c r="AI45" s="21">
        <f t="shared" si="33"/>
        <v>0.43886890131585077</v>
      </c>
      <c r="AJ45" s="22">
        <f t="shared" si="34"/>
        <v>0.45175170034756018</v>
      </c>
      <c r="AK45" s="23">
        <f t="shared" si="35"/>
        <v>0.37497566497605245</v>
      </c>
      <c r="AL45" s="24">
        <f t="shared" si="36"/>
        <v>0.42117297842642931</v>
      </c>
      <c r="AM45"/>
      <c r="AO45" s="136">
        <f t="shared" si="37"/>
        <v>5</v>
      </c>
      <c r="AP45" s="137">
        <f t="shared" si="38"/>
        <v>5</v>
      </c>
      <c r="AQ45" s="137">
        <f t="shared" si="39"/>
        <v>5</v>
      </c>
      <c r="AR45" s="137">
        <f t="shared" si="40"/>
        <v>5</v>
      </c>
      <c r="AS45" s="137">
        <f t="shared" si="41"/>
        <v>5</v>
      </c>
      <c r="AT45" s="137">
        <f t="shared" si="42"/>
        <v>5</v>
      </c>
      <c r="AU45" s="137">
        <f t="shared" si="43"/>
        <v>5</v>
      </c>
      <c r="AV45" s="137">
        <f t="shared" si="44"/>
        <v>5</v>
      </c>
      <c r="AW45" s="125">
        <f t="shared" si="45"/>
        <v>5</v>
      </c>
      <c r="AX45" s="137">
        <f t="shared" si="46"/>
        <v>5</v>
      </c>
      <c r="AY45" s="137">
        <f t="shared" si="47"/>
        <v>5</v>
      </c>
      <c r="AZ45" s="125">
        <f t="shared" si="48"/>
        <v>5</v>
      </c>
    </row>
    <row r="46" spans="1:52" s="5" customFormat="1">
      <c r="A46"/>
      <c r="B46" s="397" t="str">
        <f>'QoL DATA'!B53</f>
        <v>Dravograd</v>
      </c>
      <c r="C46" s="224">
        <f>'QoL DATA'!A53</f>
        <v>25</v>
      </c>
      <c r="D46" s="21">
        <f>IFERROR(AVERAGEIF('QoL DATA'!$C$14:$AT$14,'TQoL Indexes'!D$9,'Data &amp; Normalization'!$C504:$AT504),"-")</f>
        <v>0.69893653044980342</v>
      </c>
      <c r="E46" s="22">
        <f>IFERROR(AVERAGEIF('QoL DATA'!$C$14:$AT$14,'TQoL Indexes'!E$9,'Data &amp; Normalization'!$C504:$AT504),"-")</f>
        <v>0.65678108502470689</v>
      </c>
      <c r="F46" s="22">
        <f>IFERROR(AVERAGEIF('QoL DATA'!$C$14:$AT$14,'TQoL Indexes'!F$9,'Data &amp; Normalization'!$C504:$AT504),"-")</f>
        <v>0.5639274101359818</v>
      </c>
      <c r="G46" s="22">
        <f>IFERROR(AVERAGEIF('QoL DATA'!$C$14:$AT$14,'TQoL Indexes'!G$9,'Data &amp; Normalization'!$C504:$AT504),"-")</f>
        <v>0.72134032952804705</v>
      </c>
      <c r="H46" s="22">
        <f>IFERROR(AVERAGEIF('QoL DATA'!$C$14:$AT$14,'TQoL Indexes'!H$9,'Data &amp; Normalization'!$C504:$AT504),"-")</f>
        <v>0.70242258727769724</v>
      </c>
      <c r="I46" s="22">
        <f>IFERROR(AVERAGEIF('QoL DATA'!$C$14:$AT$14,'TQoL Indexes'!I$9,'Data &amp; Normalization'!$C504:$AT504),"-")</f>
        <v>0.6147077219991941</v>
      </c>
      <c r="J46" s="22">
        <f>IFERROR(AVERAGEIF('QoL DATA'!$C$14:$AT$14,'TQoL Indexes'!J$9,'Data &amp; Normalization'!$C504:$AT504),"-")</f>
        <v>0.46163268423040327</v>
      </c>
      <c r="K46" s="22" t="str">
        <f>IFERROR(AVERAGEIF('QoL DATA'!$C$14:$AT$14,'TQoL Indexes'!K$9,'Data &amp; Normalization'!$C504:$AT504),"-")</f>
        <v>-</v>
      </c>
      <c r="L46" s="22">
        <f>IFERROR(AVERAGEIF('QoL DATA'!$C$14:$AT$14,'TQoL Indexes'!L$9,'Data &amp; Normalization'!$C504:$AT504),"-")</f>
        <v>0.36802909588395666</v>
      </c>
      <c r="M46" s="22">
        <f>IFERROR(AVERAGEIF('QoL DATA'!$C$14:$AT$14,'TQoL Indexes'!M$9,'Data &amp; Normalization'!$C504:$AT504),"-")</f>
        <v>0.61328117709012764</v>
      </c>
      <c r="N46" s="22">
        <f>IFERROR(AVERAGEIF('QoL DATA'!$C$14:$AT$14,'TQoL Indexes'!N$9,'Data &amp; Normalization'!$C504:$AT504),"-")</f>
        <v>0.46092601573878816</v>
      </c>
      <c r="O46" s="22">
        <f>IFERROR(AVERAGEIF('QoL DATA'!$C$14:$AT$14,'TQoL Indexes'!O$9,'Data &amp; Normalization'!$C504:$AT504),"-")</f>
        <v>0.68055034948121795</v>
      </c>
      <c r="P46" s="22">
        <f>IFERROR(AVERAGEIF('QoL DATA'!$C$14:$AT$14,'TQoL Indexes'!P$9,'Data &amp; Normalization'!$C504:$AT504),"-")</f>
        <v>0.40851976854404976</v>
      </c>
      <c r="Q46" s="22">
        <f>IFERROR(AVERAGEIF('QoL DATA'!$C$14:$AT$14,'TQoL Indexes'!Q$9,'Data &amp; Normalization'!$C504:$AT504),"-")</f>
        <v>0.45425522804639035</v>
      </c>
      <c r="R46" s="22">
        <f>IFERROR(AVERAGEIF('QoL DATA'!$C$14:$AT$14,'TQoL Indexes'!R$9,'Data &amp; Normalization'!$C504:$AT504),"-")</f>
        <v>0.20949874014181663</v>
      </c>
      <c r="S46" s="22">
        <f>IFERROR(AVERAGEIF('QoL DATA'!$C$14:$AT$14,'TQoL Indexes'!S$9,'Data &amp; Normalization'!$C504:$AT504),"-")</f>
        <v>0.63346228239845259</v>
      </c>
      <c r="T46" s="22">
        <f>IFERROR(AVERAGEIF('QoL DATA'!$C$14:$AT$14,'TQoL Indexes'!T$9,'Data &amp; Normalization'!$C504:$AT504),"-")</f>
        <v>0.65252793544724152</v>
      </c>
      <c r="U46" s="22">
        <f>IFERROR(AVERAGEIF('QoL DATA'!$C$14:$AT$14,'TQoL Indexes'!U$9,'Data &amp; Normalization'!$C504:$AT504),"-")</f>
        <v>0.70992602950721573</v>
      </c>
      <c r="V46" s="22">
        <f>IFERROR(AVERAGEIF('QoL DATA'!$C$14:$AT$14,'TQoL Indexes'!V$9,'Data &amp; Normalization'!$C504:$AT504),"-")</f>
        <v>0.24812415074734237</v>
      </c>
      <c r="W46" s="22">
        <f>IFERROR(AVERAGEIF('QoL DATA'!$C$14:$AT$14,'TQoL Indexes'!W$9,'Data &amp; Normalization'!$C504:$AT504),"-")</f>
        <v>0.388383704936755</v>
      </c>
      <c r="X46" s="22">
        <f>IFERROR(AVERAGEIF('QoL DATA'!$C$14:$AT$14,'TQoL Indexes'!X$9,'Data &amp; Normalization'!$C504:$AT504),"-")</f>
        <v>0.33906485892433691</v>
      </c>
      <c r="Y46" s="22">
        <f>IFERROR(AVERAGEIF('QoL DATA'!$C$14:$AT$14,'TQoL Indexes'!Y$9,'Data &amp; Normalization'!$C504:$AT504),"-")</f>
        <v>0.66883140798786445</v>
      </c>
      <c r="Z46" s="21">
        <f t="shared" si="24"/>
        <v>0.63988167520349737</v>
      </c>
      <c r="AA46" s="22">
        <f t="shared" si="25"/>
        <v>0.57362648378385961</v>
      </c>
      <c r="AB46" s="22">
        <f t="shared" si="26"/>
        <v>0.53710359641445793</v>
      </c>
      <c r="AC46" s="22">
        <f t="shared" si="27"/>
        <v>0.54453505901263388</v>
      </c>
      <c r="AD46" s="22">
        <f t="shared" si="28"/>
        <v>0.33187698409410349</v>
      </c>
      <c r="AE46" s="22">
        <f t="shared" si="29"/>
        <v>0.64299510892284706</v>
      </c>
      <c r="AF46" s="22">
        <f t="shared" si="30"/>
        <v>0.47902509012727906</v>
      </c>
      <c r="AG46" s="22">
        <f t="shared" si="31"/>
        <v>0.36372428193054596</v>
      </c>
      <c r="AH46" s="22">
        <f t="shared" si="32"/>
        <v>0.66883140798786445</v>
      </c>
      <c r="AI46" s="21">
        <f t="shared" si="33"/>
        <v>0.58353725180060501</v>
      </c>
      <c r="AJ46" s="22">
        <f t="shared" si="34"/>
        <v>0.50646905067652814</v>
      </c>
      <c r="AK46" s="23">
        <f t="shared" si="35"/>
        <v>0.50386026001522988</v>
      </c>
      <c r="AL46" s="24">
        <f t="shared" si="36"/>
        <v>0.53066557998975017</v>
      </c>
      <c r="AM46"/>
      <c r="AO46" s="136">
        <f t="shared" si="37"/>
        <v>5</v>
      </c>
      <c r="AP46" s="137">
        <f t="shared" si="38"/>
        <v>5</v>
      </c>
      <c r="AQ46" s="137">
        <f t="shared" si="39"/>
        <v>5</v>
      </c>
      <c r="AR46" s="137">
        <f t="shared" si="40"/>
        <v>5</v>
      </c>
      <c r="AS46" s="137">
        <f t="shared" si="41"/>
        <v>5</v>
      </c>
      <c r="AT46" s="137">
        <f t="shared" si="42"/>
        <v>5</v>
      </c>
      <c r="AU46" s="137">
        <f t="shared" si="43"/>
        <v>5</v>
      </c>
      <c r="AV46" s="137">
        <f t="shared" si="44"/>
        <v>5</v>
      </c>
      <c r="AW46" s="125">
        <f t="shared" si="45"/>
        <v>5</v>
      </c>
      <c r="AX46" s="137">
        <f t="shared" si="46"/>
        <v>5</v>
      </c>
      <c r="AY46" s="137">
        <f t="shared" si="47"/>
        <v>5</v>
      </c>
      <c r="AZ46" s="125">
        <f t="shared" si="48"/>
        <v>5</v>
      </c>
    </row>
    <row r="47" spans="1:52" s="5" customFormat="1">
      <c r="A47"/>
      <c r="B47" s="397" t="str">
        <f>'QoL DATA'!B54</f>
        <v>Duplek</v>
      </c>
      <c r="C47" s="224">
        <f>'QoL DATA'!A54</f>
        <v>26</v>
      </c>
      <c r="D47" s="21">
        <f>IFERROR(AVERAGEIF('QoL DATA'!$C$14:$AT$14,'TQoL Indexes'!D$9,'Data &amp; Normalization'!$C505:$AT505),"-")</f>
        <v>0.51564972542702159</v>
      </c>
      <c r="E47" s="22">
        <f>IFERROR(AVERAGEIF('QoL DATA'!$C$14:$AT$14,'TQoL Indexes'!E$9,'Data &amp; Normalization'!$C505:$AT505),"-")</f>
        <v>0.43378519290928041</v>
      </c>
      <c r="F47" s="22">
        <f>IFERROR(AVERAGEIF('QoL DATA'!$C$14:$AT$14,'TQoL Indexes'!F$9,'Data &amp; Normalization'!$C505:$AT505),"-")</f>
        <v>0.74914454147261522</v>
      </c>
      <c r="G47" s="22">
        <f>IFERROR(AVERAGEIF('QoL DATA'!$C$14:$AT$14,'TQoL Indexes'!G$9,'Data &amp; Normalization'!$C505:$AT505),"-")</f>
        <v>0.50802882343588851</v>
      </c>
      <c r="H47" s="22">
        <f>IFERROR(AVERAGEIF('QoL DATA'!$C$14:$AT$14,'TQoL Indexes'!H$9,'Data &amp; Normalization'!$C505:$AT505),"-")</f>
        <v>0.83471515886526837</v>
      </c>
      <c r="I47" s="22">
        <f>IFERROR(AVERAGEIF('QoL DATA'!$C$14:$AT$14,'TQoL Indexes'!I$9,'Data &amp; Normalization'!$C505:$AT505),"-")</f>
        <v>0.15175513647037661</v>
      </c>
      <c r="J47" s="22">
        <f>IFERROR(AVERAGEIF('QoL DATA'!$C$14:$AT$14,'TQoL Indexes'!J$9,'Data &amp; Normalization'!$C505:$AT505),"-")</f>
        <v>0.35018703784177296</v>
      </c>
      <c r="K47" s="22" t="str">
        <f>IFERROR(AVERAGEIF('QoL DATA'!$C$14:$AT$14,'TQoL Indexes'!K$9,'Data &amp; Normalization'!$C505:$AT505),"-")</f>
        <v>-</v>
      </c>
      <c r="L47" s="22">
        <f>IFERROR(AVERAGEIF('QoL DATA'!$C$14:$AT$14,'TQoL Indexes'!L$9,'Data &amp; Normalization'!$C505:$AT505),"-")</f>
        <v>0.31489293683293268</v>
      </c>
      <c r="M47" s="22">
        <f>IFERROR(AVERAGEIF('QoL DATA'!$C$14:$AT$14,'TQoL Indexes'!M$9,'Data &amp; Normalization'!$C505:$AT505),"-")</f>
        <v>0.40643438057816644</v>
      </c>
      <c r="N47" s="22">
        <f>IFERROR(AVERAGEIF('QoL DATA'!$C$14:$AT$14,'TQoL Indexes'!N$9,'Data &amp; Normalization'!$C505:$AT505),"-")</f>
        <v>0.55611292748515284</v>
      </c>
      <c r="O47" s="22">
        <f>IFERROR(AVERAGEIF('QoL DATA'!$C$14:$AT$14,'TQoL Indexes'!O$9,'Data &amp; Normalization'!$C505:$AT505),"-")</f>
        <v>0.2797365837612622</v>
      </c>
      <c r="P47" s="22">
        <f>IFERROR(AVERAGEIF('QoL DATA'!$C$14:$AT$14,'TQoL Indexes'!P$9,'Data &amp; Normalization'!$C505:$AT505),"-")</f>
        <v>0.93841151739291417</v>
      </c>
      <c r="Q47" s="22">
        <f>IFERROR(AVERAGEIF('QoL DATA'!$C$14:$AT$14,'TQoL Indexes'!Q$9,'Data &amp; Normalization'!$C505:$AT505),"-")</f>
        <v>0.32847498792002705</v>
      </c>
      <c r="R47" s="22">
        <f>IFERROR(AVERAGEIF('QoL DATA'!$C$14:$AT$14,'TQoL Indexes'!R$9,'Data &amp; Normalization'!$C505:$AT505),"-")</f>
        <v>0.25816849504563777</v>
      </c>
      <c r="S47" s="22">
        <f>IFERROR(AVERAGEIF('QoL DATA'!$C$14:$AT$14,'TQoL Indexes'!S$9,'Data &amp; Normalization'!$C505:$AT505),"-")</f>
        <v>0.54997602869943285</v>
      </c>
      <c r="T47" s="22">
        <f>IFERROR(AVERAGEIF('QoL DATA'!$C$14:$AT$14,'TQoL Indexes'!T$9,'Data &amp; Normalization'!$C505:$AT505),"-")</f>
        <v>0.53917958118881359</v>
      </c>
      <c r="U47" s="22">
        <f>IFERROR(AVERAGEIF('QoL DATA'!$C$14:$AT$14,'TQoL Indexes'!U$9,'Data &amp; Normalization'!$C505:$AT505),"-")</f>
        <v>0.57978676907368076</v>
      </c>
      <c r="V47" s="22">
        <f>IFERROR(AVERAGEIF('QoL DATA'!$C$14:$AT$14,'TQoL Indexes'!V$9,'Data &amp; Normalization'!$C505:$AT505),"-")</f>
        <v>0.57011579809767421</v>
      </c>
      <c r="W47" s="22">
        <f>IFERROR(AVERAGEIF('QoL DATA'!$C$14:$AT$14,'TQoL Indexes'!W$9,'Data &amp; Normalization'!$C505:$AT505),"-")</f>
        <v>0.19364404034034899</v>
      </c>
      <c r="X47" s="22">
        <f>IFERROR(AVERAGEIF('QoL DATA'!$C$14:$AT$14,'TQoL Indexes'!X$9,'Data &amp; Normalization'!$C505:$AT505),"-")</f>
        <v>0.13417824925904703</v>
      </c>
      <c r="Y47" s="22">
        <f>IFERROR(AVERAGEIF('QoL DATA'!$C$14:$AT$14,'TQoL Indexes'!Y$9,'Data &amp; Normalization'!$C505:$AT505),"-")</f>
        <v>0.22348206939180695</v>
      </c>
      <c r="Z47" s="21">
        <f t="shared" si="24"/>
        <v>0.56619315326963904</v>
      </c>
      <c r="AA47" s="22">
        <f t="shared" si="25"/>
        <v>0.43191581868924783</v>
      </c>
      <c r="AB47" s="22">
        <f t="shared" si="26"/>
        <v>0.48127365403165967</v>
      </c>
      <c r="AC47" s="22">
        <f t="shared" si="27"/>
        <v>0.60907405057708819</v>
      </c>
      <c r="AD47" s="22">
        <f t="shared" si="28"/>
        <v>0.29332174148283241</v>
      </c>
      <c r="AE47" s="22">
        <f t="shared" si="29"/>
        <v>0.54457780494412322</v>
      </c>
      <c r="AF47" s="22">
        <f t="shared" si="30"/>
        <v>0.57495128358567749</v>
      </c>
      <c r="AG47" s="22">
        <f t="shared" si="31"/>
        <v>0.16391114479969801</v>
      </c>
      <c r="AH47" s="22">
        <f t="shared" si="32"/>
        <v>0.22348206939180695</v>
      </c>
      <c r="AI47" s="21">
        <f t="shared" si="33"/>
        <v>0.49312754199684883</v>
      </c>
      <c r="AJ47" s="22">
        <f t="shared" si="34"/>
        <v>0.48232453233468126</v>
      </c>
      <c r="AK47" s="23">
        <f t="shared" si="35"/>
        <v>0.32078149925906085</v>
      </c>
      <c r="AL47" s="24">
        <f t="shared" si="36"/>
        <v>0.42810571065256625</v>
      </c>
      <c r="AM47"/>
      <c r="AO47" s="136">
        <f t="shared" si="37"/>
        <v>5</v>
      </c>
      <c r="AP47" s="137">
        <f t="shared" si="38"/>
        <v>5</v>
      </c>
      <c r="AQ47" s="137">
        <f t="shared" si="39"/>
        <v>5</v>
      </c>
      <c r="AR47" s="137">
        <f t="shared" si="40"/>
        <v>5</v>
      </c>
      <c r="AS47" s="137">
        <f t="shared" si="41"/>
        <v>5</v>
      </c>
      <c r="AT47" s="137">
        <f t="shared" si="42"/>
        <v>5</v>
      </c>
      <c r="AU47" s="137">
        <f t="shared" si="43"/>
        <v>5</v>
      </c>
      <c r="AV47" s="137">
        <f t="shared" si="44"/>
        <v>5</v>
      </c>
      <c r="AW47" s="125">
        <f t="shared" si="45"/>
        <v>5</v>
      </c>
      <c r="AX47" s="137">
        <f t="shared" si="46"/>
        <v>5</v>
      </c>
      <c r="AY47" s="137">
        <f t="shared" si="47"/>
        <v>5</v>
      </c>
      <c r="AZ47" s="125">
        <f t="shared" si="48"/>
        <v>5</v>
      </c>
    </row>
    <row r="48" spans="1:52" s="5" customFormat="1">
      <c r="A48"/>
      <c r="B48" s="397" t="str">
        <f>'QoL DATA'!B55</f>
        <v>Gorenja vas - Poljane</v>
      </c>
      <c r="C48" s="224">
        <f>'QoL DATA'!A55</f>
        <v>27</v>
      </c>
      <c r="D48" s="21">
        <f>IFERROR(AVERAGEIF('QoL DATA'!$C$14:$AT$14,'TQoL Indexes'!D$9,'Data &amp; Normalization'!$C506:$AT506),"-")</f>
        <v>0.86186639200434501</v>
      </c>
      <c r="E48" s="22">
        <f>IFERROR(AVERAGEIF('QoL DATA'!$C$14:$AT$14,'TQoL Indexes'!E$9,'Data &amp; Normalization'!$C506:$AT506),"-")</f>
        <v>0.21360888520356974</v>
      </c>
      <c r="F48" s="22">
        <f>IFERROR(AVERAGEIF('QoL DATA'!$C$14:$AT$14,'TQoL Indexes'!F$9,'Data &amp; Normalization'!$C506:$AT506),"-")</f>
        <v>0.25520996550403108</v>
      </c>
      <c r="G48" s="22">
        <f>IFERROR(AVERAGEIF('QoL DATA'!$C$14:$AT$14,'TQoL Indexes'!G$9,'Data &amp; Normalization'!$C506:$AT506),"-")</f>
        <v>0.57938779515034233</v>
      </c>
      <c r="H48" s="22">
        <f>IFERROR(AVERAGEIF('QoL DATA'!$C$14:$AT$14,'TQoL Indexes'!H$9,'Data &amp; Normalization'!$C506:$AT506),"-")</f>
        <v>0.9431045189692594</v>
      </c>
      <c r="I48" s="22">
        <f>IFERROR(AVERAGEIF('QoL DATA'!$C$14:$AT$14,'TQoL Indexes'!I$9,'Data &amp; Normalization'!$C506:$AT506),"-")</f>
        <v>0.51561519697770197</v>
      </c>
      <c r="J48" s="22">
        <f>IFERROR(AVERAGEIF('QoL DATA'!$C$14:$AT$14,'TQoL Indexes'!J$9,'Data &amp; Normalization'!$C506:$AT506),"-")</f>
        <v>0.18941640452619637</v>
      </c>
      <c r="K48" s="22" t="str">
        <f>IFERROR(AVERAGEIF('QoL DATA'!$C$14:$AT$14,'TQoL Indexes'!K$9,'Data &amp; Normalization'!$C506:$AT506),"-")</f>
        <v>-</v>
      </c>
      <c r="L48" s="22">
        <f>IFERROR(AVERAGEIF('QoL DATA'!$C$14:$AT$14,'TQoL Indexes'!L$9,'Data &amp; Normalization'!$C506:$AT506),"-")</f>
        <v>0.54033437268198403</v>
      </c>
      <c r="M48" s="22">
        <f>IFERROR(AVERAGEIF('QoL DATA'!$C$14:$AT$14,'TQoL Indexes'!M$9,'Data &amp; Normalization'!$C506:$AT506),"-")</f>
        <v>0.72320595069653715</v>
      </c>
      <c r="N48" s="22">
        <f>IFERROR(AVERAGEIF('QoL DATA'!$C$14:$AT$14,'TQoL Indexes'!N$9,'Data &amp; Normalization'!$C506:$AT506),"-")</f>
        <v>0.11384294673752678</v>
      </c>
      <c r="O48" s="22">
        <f>IFERROR(AVERAGEIF('QoL DATA'!$C$14:$AT$14,'TQoL Indexes'!O$9,'Data &amp; Normalization'!$C506:$AT506),"-")</f>
        <v>0.98459383753501406</v>
      </c>
      <c r="P48" s="22">
        <f>IFERROR(AVERAGEIF('QoL DATA'!$C$14:$AT$14,'TQoL Indexes'!P$9,'Data &amp; Normalization'!$C506:$AT506),"-")</f>
        <v>0.4619549234543846</v>
      </c>
      <c r="Q48" s="22">
        <f>IFERROR(AVERAGEIF('QoL DATA'!$C$14:$AT$14,'TQoL Indexes'!Q$9,'Data &amp; Normalization'!$C506:$AT506),"-")</f>
        <v>0.75825421749376287</v>
      </c>
      <c r="R48" s="22">
        <f>IFERROR(AVERAGEIF('QoL DATA'!$C$14:$AT$14,'TQoL Indexes'!R$9,'Data &amp; Normalization'!$C506:$AT506),"-")</f>
        <v>0.77351113440413144</v>
      </c>
      <c r="S48" s="22">
        <f>IFERROR(AVERAGEIF('QoL DATA'!$C$14:$AT$14,'TQoL Indexes'!S$9,'Data &amp; Normalization'!$C506:$AT506),"-")</f>
        <v>0.66817933839210442</v>
      </c>
      <c r="T48" s="22">
        <f>IFERROR(AVERAGEIF('QoL DATA'!$C$14:$AT$14,'TQoL Indexes'!T$9,'Data &amp; Normalization'!$C506:$AT506),"-")</f>
        <v>0.74284145013526515</v>
      </c>
      <c r="U48" s="22">
        <f>IFERROR(AVERAGEIF('QoL DATA'!$C$14:$AT$14,'TQoL Indexes'!U$9,'Data &amp; Normalization'!$C506:$AT506),"-")</f>
        <v>0.87067220085037444</v>
      </c>
      <c r="V48" s="22">
        <f>IFERROR(AVERAGEIF('QoL DATA'!$C$14:$AT$14,'TQoL Indexes'!V$9,'Data &amp; Normalization'!$C506:$AT506),"-")</f>
        <v>0.94095446007513384</v>
      </c>
      <c r="W48" s="22">
        <f>IFERROR(AVERAGEIF('QoL DATA'!$C$14:$AT$14,'TQoL Indexes'!W$9,'Data &amp; Normalization'!$C506:$AT506),"-")</f>
        <v>0.39185296172043171</v>
      </c>
      <c r="X48" s="22">
        <f>IFERROR(AVERAGEIF('QoL DATA'!$C$14:$AT$14,'TQoL Indexes'!X$9,'Data &amp; Normalization'!$C506:$AT506),"-")</f>
        <v>0.86222599237173636</v>
      </c>
      <c r="Y48" s="22">
        <f>IFERROR(AVERAGEIF('QoL DATA'!$C$14:$AT$14,'TQoL Indexes'!Y$9,'Data &amp; Normalization'!$C506:$AT506),"-")</f>
        <v>0.72732852116321456</v>
      </c>
      <c r="Z48" s="21">
        <f t="shared" si="24"/>
        <v>0.44356174757064865</v>
      </c>
      <c r="AA48" s="22">
        <f t="shared" si="25"/>
        <v>0.55357165766109684</v>
      </c>
      <c r="AB48" s="22">
        <f t="shared" si="26"/>
        <v>0.41852444871703198</v>
      </c>
      <c r="AC48" s="22">
        <f t="shared" si="27"/>
        <v>0.72327438049469928</v>
      </c>
      <c r="AD48" s="22">
        <f t="shared" si="28"/>
        <v>0.76588267594894721</v>
      </c>
      <c r="AE48" s="22">
        <f t="shared" si="29"/>
        <v>0.70551039426368478</v>
      </c>
      <c r="AF48" s="22">
        <f t="shared" si="30"/>
        <v>0.90581333046275414</v>
      </c>
      <c r="AG48" s="22">
        <f t="shared" si="31"/>
        <v>0.62703947704608409</v>
      </c>
      <c r="AH48" s="22">
        <f t="shared" si="32"/>
        <v>0.72732852116321456</v>
      </c>
      <c r="AI48" s="21">
        <f t="shared" si="33"/>
        <v>0.47188595131625916</v>
      </c>
      <c r="AJ48" s="22">
        <f t="shared" si="34"/>
        <v>0.73155581690244376</v>
      </c>
      <c r="AK48" s="23">
        <f t="shared" si="35"/>
        <v>0.7533937762240176</v>
      </c>
      <c r="AL48" s="24">
        <f t="shared" si="36"/>
        <v>0.64529709876464103</v>
      </c>
      <c r="AM48"/>
      <c r="AO48" s="136">
        <f t="shared" si="37"/>
        <v>5</v>
      </c>
      <c r="AP48" s="137">
        <f t="shared" si="38"/>
        <v>5</v>
      </c>
      <c r="AQ48" s="137">
        <f t="shared" si="39"/>
        <v>5</v>
      </c>
      <c r="AR48" s="137">
        <f t="shared" si="40"/>
        <v>5</v>
      </c>
      <c r="AS48" s="137">
        <f t="shared" si="41"/>
        <v>5</v>
      </c>
      <c r="AT48" s="137">
        <f t="shared" si="42"/>
        <v>5</v>
      </c>
      <c r="AU48" s="137">
        <f t="shared" si="43"/>
        <v>5</v>
      </c>
      <c r="AV48" s="137">
        <f t="shared" si="44"/>
        <v>5</v>
      </c>
      <c r="AW48" s="125">
        <f t="shared" si="45"/>
        <v>5</v>
      </c>
      <c r="AX48" s="137">
        <f t="shared" si="46"/>
        <v>5</v>
      </c>
      <c r="AY48" s="137">
        <f t="shared" si="47"/>
        <v>5</v>
      </c>
      <c r="AZ48" s="125">
        <f t="shared" si="48"/>
        <v>5</v>
      </c>
    </row>
    <row r="49" spans="1:52" s="5" customFormat="1">
      <c r="A49"/>
      <c r="B49" s="397" t="str">
        <f>'QoL DATA'!B56</f>
        <v>Gorišnica</v>
      </c>
      <c r="C49" s="224">
        <f>'QoL DATA'!A56</f>
        <v>28</v>
      </c>
      <c r="D49" s="21">
        <f>IFERROR(AVERAGEIF('QoL DATA'!$C$14:$AT$14,'TQoL Indexes'!D$9,'Data &amp; Normalization'!$C507:$AT507),"-")</f>
        <v>0.79169459491190075</v>
      </c>
      <c r="E49" s="22">
        <f>IFERROR(AVERAGEIF('QoL DATA'!$C$14:$AT$14,'TQoL Indexes'!E$9,'Data &amp; Normalization'!$C507:$AT507),"-")</f>
        <v>0.43734818473250492</v>
      </c>
      <c r="F49" s="22">
        <f>IFERROR(AVERAGEIF('QoL DATA'!$C$14:$AT$14,'TQoL Indexes'!F$9,'Data &amp; Normalization'!$C507:$AT507),"-")</f>
        <v>0.69174199869012654</v>
      </c>
      <c r="G49" s="22">
        <f>IFERROR(AVERAGEIF('QoL DATA'!$C$14:$AT$14,'TQoL Indexes'!G$9,'Data &amp; Normalization'!$C507:$AT507),"-")</f>
        <v>0.8567222490833325</v>
      </c>
      <c r="H49" s="22">
        <f>IFERROR(AVERAGEIF('QoL DATA'!$C$14:$AT$14,'TQoL Indexes'!H$9,'Data &amp; Normalization'!$C507:$AT507),"-")</f>
        <v>0.83258457824114962</v>
      </c>
      <c r="I49" s="22">
        <f>IFERROR(AVERAGEIF('QoL DATA'!$C$14:$AT$14,'TQoL Indexes'!I$9,'Data &amp; Normalization'!$C507:$AT507),"-")</f>
        <v>0.31462556840763339</v>
      </c>
      <c r="J49" s="22">
        <f>IFERROR(AVERAGEIF('QoL DATA'!$C$14:$AT$14,'TQoL Indexes'!J$9,'Data &amp; Normalization'!$C507:$AT507),"-")</f>
        <v>0.30363370146033497</v>
      </c>
      <c r="K49" s="22" t="str">
        <f>IFERROR(AVERAGEIF('QoL DATA'!$C$14:$AT$14,'TQoL Indexes'!K$9,'Data &amp; Normalization'!$C507:$AT507),"-")</f>
        <v>-</v>
      </c>
      <c r="L49" s="22">
        <f>IFERROR(AVERAGEIF('QoL DATA'!$C$14:$AT$14,'TQoL Indexes'!L$9,'Data &amp; Normalization'!$C507:$AT507),"-")</f>
        <v>0.24810802456815756</v>
      </c>
      <c r="M49" s="22">
        <f>IFERROR(AVERAGEIF('QoL DATA'!$C$14:$AT$14,'TQoL Indexes'!M$9,'Data &amp; Normalization'!$C507:$AT507),"-")</f>
        <v>0.3980868501946091</v>
      </c>
      <c r="N49" s="22">
        <f>IFERROR(AVERAGEIF('QoL DATA'!$C$14:$AT$14,'TQoL Indexes'!N$9,'Data &amp; Normalization'!$C507:$AT507),"-")</f>
        <v>0.29704330341759794</v>
      </c>
      <c r="O49" s="22">
        <f>IFERROR(AVERAGEIF('QoL DATA'!$C$14:$AT$14,'TQoL Indexes'!O$9,'Data &amp; Normalization'!$C507:$AT507),"-")</f>
        <v>0.46927719579927285</v>
      </c>
      <c r="P49" s="22">
        <f>IFERROR(AVERAGEIF('QoL DATA'!$C$14:$AT$14,'TQoL Indexes'!P$9,'Data &amp; Normalization'!$C507:$AT507),"-")</f>
        <v>0.94063525258869762</v>
      </c>
      <c r="Q49" s="22">
        <f>IFERROR(AVERAGEIF('QoL DATA'!$C$14:$AT$14,'TQoL Indexes'!Q$9,'Data &amp; Normalization'!$C507:$AT507),"-")</f>
        <v>0.56144028554813441</v>
      </c>
      <c r="R49" s="22">
        <f>IFERROR(AVERAGEIF('QoL DATA'!$C$14:$AT$14,'TQoL Indexes'!R$9,'Data &amp; Normalization'!$C507:$AT507),"-")</f>
        <v>0.24311618404628368</v>
      </c>
      <c r="S49" s="22">
        <f>IFERROR(AVERAGEIF('QoL DATA'!$C$14:$AT$14,'TQoL Indexes'!S$9,'Data &amp; Normalization'!$C507:$AT507),"-")</f>
        <v>0.48715468928234884</v>
      </c>
      <c r="T49" s="22">
        <f>IFERROR(AVERAGEIF('QoL DATA'!$C$14:$AT$14,'TQoL Indexes'!T$9,'Data &amp; Normalization'!$C507:$AT507),"-")</f>
        <v>0.66519638174063656</v>
      </c>
      <c r="U49" s="22">
        <f>IFERROR(AVERAGEIF('QoL DATA'!$C$14:$AT$14,'TQoL Indexes'!U$9,'Data &amp; Normalization'!$C507:$AT507),"-")</f>
        <v>0.46820727107518656</v>
      </c>
      <c r="V49" s="22">
        <f>IFERROR(AVERAGEIF('QoL DATA'!$C$14:$AT$14,'TQoL Indexes'!V$9,'Data &amp; Normalization'!$C507:$AT507),"-")</f>
        <v>0.31883692350731369</v>
      </c>
      <c r="W49" s="22">
        <f>IFERROR(AVERAGEIF('QoL DATA'!$C$14:$AT$14,'TQoL Indexes'!W$9,'Data &amp; Normalization'!$C507:$AT507),"-")</f>
        <v>0.4103032230974214</v>
      </c>
      <c r="X49" s="22">
        <f>IFERROR(AVERAGEIF('QoL DATA'!$C$14:$AT$14,'TQoL Indexes'!X$9,'Data &amp; Normalization'!$C507:$AT507),"-")</f>
        <v>0.45112355479477284</v>
      </c>
      <c r="Y49" s="22">
        <f>IFERROR(AVERAGEIF('QoL DATA'!$C$14:$AT$14,'TQoL Indexes'!Y$9,'Data &amp; Normalization'!$C507:$AT507),"-")</f>
        <v>0.5</v>
      </c>
      <c r="Z49" s="21">
        <f t="shared" si="24"/>
        <v>0.6402615927781774</v>
      </c>
      <c r="AA49" s="22">
        <f t="shared" si="25"/>
        <v>0.51113482435212154</v>
      </c>
      <c r="AB49" s="22">
        <f t="shared" si="26"/>
        <v>0.34756507680610349</v>
      </c>
      <c r="AC49" s="22">
        <f t="shared" si="27"/>
        <v>0.70495622419398529</v>
      </c>
      <c r="AD49" s="22">
        <f t="shared" si="28"/>
        <v>0.40227823479720903</v>
      </c>
      <c r="AE49" s="22">
        <f t="shared" si="29"/>
        <v>0.5761755355114927</v>
      </c>
      <c r="AF49" s="22">
        <f t="shared" si="30"/>
        <v>0.39352209729125009</v>
      </c>
      <c r="AG49" s="22">
        <f t="shared" si="31"/>
        <v>0.43071338894609712</v>
      </c>
      <c r="AH49" s="22">
        <f t="shared" si="32"/>
        <v>0.5</v>
      </c>
      <c r="AI49" s="21">
        <f t="shared" si="33"/>
        <v>0.49965383131213414</v>
      </c>
      <c r="AJ49" s="22">
        <f t="shared" si="34"/>
        <v>0.56113666483422908</v>
      </c>
      <c r="AK49" s="23">
        <f t="shared" si="35"/>
        <v>0.44141182874578239</v>
      </c>
      <c r="AL49" s="24">
        <f t="shared" si="36"/>
        <v>0.49953793232365096</v>
      </c>
      <c r="AM49"/>
      <c r="AO49" s="136">
        <f t="shared" si="37"/>
        <v>5</v>
      </c>
      <c r="AP49" s="137">
        <f t="shared" si="38"/>
        <v>5</v>
      </c>
      <c r="AQ49" s="137">
        <f t="shared" si="39"/>
        <v>5</v>
      </c>
      <c r="AR49" s="137">
        <f t="shared" si="40"/>
        <v>5</v>
      </c>
      <c r="AS49" s="137">
        <f t="shared" si="41"/>
        <v>5</v>
      </c>
      <c r="AT49" s="137">
        <f t="shared" si="42"/>
        <v>5</v>
      </c>
      <c r="AU49" s="137">
        <f t="shared" si="43"/>
        <v>5</v>
      </c>
      <c r="AV49" s="137">
        <f t="shared" si="44"/>
        <v>5</v>
      </c>
      <c r="AW49" s="125">
        <f t="shared" si="45"/>
        <v>5</v>
      </c>
      <c r="AX49" s="137">
        <f t="shared" si="46"/>
        <v>5</v>
      </c>
      <c r="AY49" s="137">
        <f t="shared" si="47"/>
        <v>5</v>
      </c>
      <c r="AZ49" s="125">
        <f t="shared" si="48"/>
        <v>5</v>
      </c>
    </row>
    <row r="50" spans="1:52" s="5" customFormat="1">
      <c r="A50"/>
      <c r="B50" s="397" t="str">
        <f>'QoL DATA'!B57</f>
        <v>Gorje</v>
      </c>
      <c r="C50" s="224">
        <f>'QoL DATA'!A57</f>
        <v>207</v>
      </c>
      <c r="D50" s="21">
        <f>IFERROR(AVERAGEIF('QoL DATA'!$C$14:$AT$14,'TQoL Indexes'!D$9,'Data &amp; Normalization'!$C508:$AT508),"-")</f>
        <v>0.77682393422889207</v>
      </c>
      <c r="E50" s="22">
        <f>IFERROR(AVERAGEIF('QoL DATA'!$C$14:$AT$14,'TQoL Indexes'!E$9,'Data &amp; Normalization'!$C508:$AT508),"-")</f>
        <v>0.65784513256251176</v>
      </c>
      <c r="F50" s="22">
        <f>IFERROR(AVERAGEIF('QoL DATA'!$C$14:$AT$14,'TQoL Indexes'!F$9,'Data &amp; Normalization'!$C508:$AT508),"-")</f>
        <v>0.73836225383339604</v>
      </c>
      <c r="G50" s="22">
        <f>IFERROR(AVERAGEIF('QoL DATA'!$C$14:$AT$14,'TQoL Indexes'!G$9,'Data &amp; Normalization'!$C508:$AT508),"-")</f>
        <v>0.80865074808391157</v>
      </c>
      <c r="H50" s="22">
        <f>IFERROR(AVERAGEIF('QoL DATA'!$C$14:$AT$14,'TQoL Indexes'!H$9,'Data &amp; Normalization'!$C508:$AT508),"-")</f>
        <v>0.5</v>
      </c>
      <c r="I50" s="22">
        <f>IFERROR(AVERAGEIF('QoL DATA'!$C$14:$AT$14,'TQoL Indexes'!I$9,'Data &amp; Normalization'!$C508:$AT508),"-")</f>
        <v>0.29918039946290353</v>
      </c>
      <c r="J50" s="22">
        <f>IFERROR(AVERAGEIF('QoL DATA'!$C$14:$AT$14,'TQoL Indexes'!J$9,'Data &amp; Normalization'!$C508:$AT508),"-")</f>
        <v>0.41670497108151172</v>
      </c>
      <c r="K50" s="22" t="str">
        <f>IFERROR(AVERAGEIF('QoL DATA'!$C$14:$AT$14,'TQoL Indexes'!K$9,'Data &amp; Normalization'!$C508:$AT508),"-")</f>
        <v>-</v>
      </c>
      <c r="L50" s="22">
        <f>IFERROR(AVERAGEIF('QoL DATA'!$C$14:$AT$14,'TQoL Indexes'!L$9,'Data &amp; Normalization'!$C508:$AT508),"-")</f>
        <v>0.55591367829984184</v>
      </c>
      <c r="M50" s="22">
        <f>IFERROR(AVERAGEIF('QoL DATA'!$C$14:$AT$14,'TQoL Indexes'!M$9,'Data &amp; Normalization'!$C508:$AT508),"-")</f>
        <v>0.93811974505853668</v>
      </c>
      <c r="N50" s="22">
        <f>IFERROR(AVERAGEIF('QoL DATA'!$C$14:$AT$14,'TQoL Indexes'!N$9,'Data &amp; Normalization'!$C508:$AT508),"-")</f>
        <v>0.96434764329896594</v>
      </c>
      <c r="O50" s="22">
        <f>IFERROR(AVERAGEIF('QoL DATA'!$C$14:$AT$14,'TQoL Indexes'!O$9,'Data &amp; Normalization'!$C508:$AT508),"-")</f>
        <v>0.55803274724915686</v>
      </c>
      <c r="P50" s="22">
        <f>IFERROR(AVERAGEIF('QoL DATA'!$C$14:$AT$14,'TQoL Indexes'!P$9,'Data &amp; Normalization'!$C508:$AT508),"-")</f>
        <v>0.60350241050439468</v>
      </c>
      <c r="Q50" s="22">
        <f>IFERROR(AVERAGEIF('QoL DATA'!$C$14:$AT$14,'TQoL Indexes'!Q$9,'Data &amp; Normalization'!$C508:$AT508),"-")</f>
        <v>0.61662724852211093</v>
      </c>
      <c r="R50" s="22">
        <f>IFERROR(AVERAGEIF('QoL DATA'!$C$14:$AT$14,'TQoL Indexes'!R$9,'Data &amp; Normalization'!$C508:$AT508),"-")</f>
        <v>0.83265283277972402</v>
      </c>
      <c r="S50" s="22">
        <f>IFERROR(AVERAGEIF('QoL DATA'!$C$14:$AT$14,'TQoL Indexes'!S$9,'Data &amp; Normalization'!$C508:$AT508),"-")</f>
        <v>0.50368662070789716</v>
      </c>
      <c r="T50" s="22">
        <f>IFERROR(AVERAGEIF('QoL DATA'!$C$14:$AT$14,'TQoL Indexes'!T$9,'Data &amp; Normalization'!$C508:$AT508),"-")</f>
        <v>0.53721233461906515</v>
      </c>
      <c r="U50" s="22">
        <f>IFERROR(AVERAGEIF('QoL DATA'!$C$14:$AT$14,'TQoL Indexes'!U$9,'Data &amp; Normalization'!$C508:$AT508),"-")</f>
        <v>0.42793499151573011</v>
      </c>
      <c r="V50" s="22">
        <f>IFERROR(AVERAGEIF('QoL DATA'!$C$14:$AT$14,'TQoL Indexes'!V$9,'Data &amp; Normalization'!$C508:$AT508),"-")</f>
        <v>0.79957887059387744</v>
      </c>
      <c r="W50" s="22">
        <f>IFERROR(AVERAGEIF('QoL DATA'!$C$14:$AT$14,'TQoL Indexes'!W$9,'Data &amp; Normalization'!$C508:$AT508),"-")</f>
        <v>0.28600909745716918</v>
      </c>
      <c r="X50" s="22">
        <f>IFERROR(AVERAGEIF('QoL DATA'!$C$14:$AT$14,'TQoL Indexes'!X$9,'Data &amp; Normalization'!$C508:$AT508),"-")</f>
        <v>0.72569262306257154</v>
      </c>
      <c r="Y50" s="22">
        <f>IFERROR(AVERAGEIF('QoL DATA'!$C$14:$AT$14,'TQoL Indexes'!Y$9,'Data &amp; Normalization'!$C508:$AT508),"-")</f>
        <v>0.68478642529346234</v>
      </c>
      <c r="Z50" s="21">
        <f t="shared" si="24"/>
        <v>0.72434377354159996</v>
      </c>
      <c r="AA50" s="22">
        <f t="shared" si="25"/>
        <v>0.51608995938563385</v>
      </c>
      <c r="AB50" s="22">
        <f t="shared" si="26"/>
        <v>0.95123369417875137</v>
      </c>
      <c r="AC50" s="22">
        <f t="shared" si="27"/>
        <v>0.58076757887677577</v>
      </c>
      <c r="AD50" s="22">
        <f t="shared" si="28"/>
        <v>0.72464004065091747</v>
      </c>
      <c r="AE50" s="22">
        <f t="shared" si="29"/>
        <v>0.52044947766348115</v>
      </c>
      <c r="AF50" s="22">
        <f t="shared" si="30"/>
        <v>0.61375693105480378</v>
      </c>
      <c r="AG50" s="22">
        <f t="shared" si="31"/>
        <v>0.50585086025987036</v>
      </c>
      <c r="AH50" s="22">
        <f t="shared" si="32"/>
        <v>0.68478642529346234</v>
      </c>
      <c r="AI50" s="21">
        <f t="shared" si="33"/>
        <v>0.73055580903532835</v>
      </c>
      <c r="AJ50" s="22">
        <f t="shared" si="34"/>
        <v>0.60861903239705817</v>
      </c>
      <c r="AK50" s="23">
        <f t="shared" si="35"/>
        <v>0.60146473886937879</v>
      </c>
      <c r="AL50" s="24">
        <f t="shared" si="36"/>
        <v>0.64557625822379294</v>
      </c>
      <c r="AM50"/>
      <c r="AO50" s="136">
        <f t="shared" si="37"/>
        <v>5</v>
      </c>
      <c r="AP50" s="137">
        <f t="shared" si="38"/>
        <v>5</v>
      </c>
      <c r="AQ50" s="137">
        <f t="shared" si="39"/>
        <v>5</v>
      </c>
      <c r="AR50" s="137">
        <f t="shared" si="40"/>
        <v>5</v>
      </c>
      <c r="AS50" s="137">
        <f t="shared" si="41"/>
        <v>5</v>
      </c>
      <c r="AT50" s="137">
        <f t="shared" si="42"/>
        <v>5</v>
      </c>
      <c r="AU50" s="137">
        <f t="shared" si="43"/>
        <v>5</v>
      </c>
      <c r="AV50" s="137">
        <f t="shared" si="44"/>
        <v>5</v>
      </c>
      <c r="AW50" s="125">
        <f t="shared" si="45"/>
        <v>5</v>
      </c>
      <c r="AX50" s="137">
        <f t="shared" si="46"/>
        <v>5</v>
      </c>
      <c r="AY50" s="137">
        <f t="shared" si="47"/>
        <v>5</v>
      </c>
      <c r="AZ50" s="125">
        <f t="shared" si="48"/>
        <v>5</v>
      </c>
    </row>
    <row r="51" spans="1:52" s="5" customFormat="1">
      <c r="A51"/>
      <c r="B51" s="397" t="str">
        <f>'QoL DATA'!B58</f>
        <v>Gornja Radgona</v>
      </c>
      <c r="C51" s="224">
        <f>'QoL DATA'!A58</f>
        <v>29</v>
      </c>
      <c r="D51" s="21">
        <f>IFERROR(AVERAGEIF('QoL DATA'!$C$14:$AT$14,'TQoL Indexes'!D$9,'Data &amp; Normalization'!$C509:$AT509),"-")</f>
        <v>0.62690229999277425</v>
      </c>
      <c r="E51" s="22">
        <f>IFERROR(AVERAGEIF('QoL DATA'!$C$14:$AT$14,'TQoL Indexes'!E$9,'Data &amp; Normalization'!$C509:$AT509),"-")</f>
        <v>0.68919026347511236</v>
      </c>
      <c r="F51" s="22">
        <f>IFERROR(AVERAGEIF('QoL DATA'!$C$14:$AT$14,'TQoL Indexes'!F$9,'Data &amp; Normalization'!$C509:$AT509),"-")</f>
        <v>0.66033862383406361</v>
      </c>
      <c r="G51" s="22">
        <f>IFERROR(AVERAGEIF('QoL DATA'!$C$14:$AT$14,'TQoL Indexes'!G$9,'Data &amp; Normalization'!$C509:$AT509),"-")</f>
        <v>0.83261735747196286</v>
      </c>
      <c r="H51" s="22">
        <f>IFERROR(AVERAGEIF('QoL DATA'!$C$14:$AT$14,'TQoL Indexes'!H$9,'Data &amp; Normalization'!$C509:$AT509),"-")</f>
        <v>0.58691609417949508</v>
      </c>
      <c r="I51" s="22">
        <f>IFERROR(AVERAGEIF('QoL DATA'!$C$14:$AT$14,'TQoL Indexes'!I$9,'Data &amp; Normalization'!$C509:$AT509),"-")</f>
        <v>0.95042617140215713</v>
      </c>
      <c r="J51" s="22">
        <f>IFERROR(AVERAGEIF('QoL DATA'!$C$14:$AT$14,'TQoL Indexes'!J$9,'Data &amp; Normalization'!$C509:$AT509),"-")</f>
        <v>0.58480296293419487</v>
      </c>
      <c r="K51" s="22" t="str">
        <f>IFERROR(AVERAGEIF('QoL DATA'!$C$14:$AT$14,'TQoL Indexes'!K$9,'Data &amp; Normalization'!$C509:$AT509),"-")</f>
        <v>-</v>
      </c>
      <c r="L51" s="22">
        <f>IFERROR(AVERAGEIF('QoL DATA'!$C$14:$AT$14,'TQoL Indexes'!L$9,'Data &amp; Normalization'!$C509:$AT509),"-")</f>
        <v>0.13018886843976185</v>
      </c>
      <c r="M51" s="22">
        <f>IFERROR(AVERAGEIF('QoL DATA'!$C$14:$AT$14,'TQoL Indexes'!M$9,'Data &amp; Normalization'!$C509:$AT509),"-")</f>
        <v>0.38156700303367364</v>
      </c>
      <c r="N51" s="22">
        <f>IFERROR(AVERAGEIF('QoL DATA'!$C$14:$AT$14,'TQoL Indexes'!N$9,'Data &amp; Normalization'!$C509:$AT509),"-")</f>
        <v>0.26518294313673757</v>
      </c>
      <c r="O51" s="22">
        <f>IFERROR(AVERAGEIF('QoL DATA'!$C$14:$AT$14,'TQoL Indexes'!O$9,'Data &amp; Normalization'!$C509:$AT509),"-")</f>
        <v>0.35313939467659178</v>
      </c>
      <c r="P51" s="22">
        <f>IFERROR(AVERAGEIF('QoL DATA'!$C$14:$AT$14,'TQoL Indexes'!P$9,'Data &amp; Normalization'!$C509:$AT509),"-")</f>
        <v>0.66113434283772388</v>
      </c>
      <c r="Q51" s="22">
        <f>IFERROR(AVERAGEIF('QoL DATA'!$C$14:$AT$14,'TQoL Indexes'!Q$9,'Data &amp; Normalization'!$C509:$AT509),"-")</f>
        <v>0.2094790643781575</v>
      </c>
      <c r="R51" s="22">
        <f>IFERROR(AVERAGEIF('QoL DATA'!$C$14:$AT$14,'TQoL Indexes'!R$9,'Data &amp; Normalization'!$C509:$AT509),"-")</f>
        <v>0.33057044372217015</v>
      </c>
      <c r="S51" s="22">
        <f>IFERROR(AVERAGEIF('QoL DATA'!$C$14:$AT$14,'TQoL Indexes'!S$9,'Data &amp; Normalization'!$C509:$AT509),"-")</f>
        <v>0.75745176809006587</v>
      </c>
      <c r="T51" s="22">
        <f>IFERROR(AVERAGEIF('QoL DATA'!$C$14:$AT$14,'TQoL Indexes'!T$9,'Data &amp; Normalization'!$C509:$AT509),"-")</f>
        <v>0.71343115677596036</v>
      </c>
      <c r="U51" s="22">
        <f>IFERROR(AVERAGEIF('QoL DATA'!$C$14:$AT$14,'TQoL Indexes'!U$9,'Data &amp; Normalization'!$C509:$AT509),"-")</f>
        <v>0.56790321886940487</v>
      </c>
      <c r="V51" s="22">
        <f>IFERROR(AVERAGEIF('QoL DATA'!$C$14:$AT$14,'TQoL Indexes'!V$9,'Data &amp; Normalization'!$C509:$AT509),"-")</f>
        <v>0.26641305651027125</v>
      </c>
      <c r="W51" s="22">
        <f>IFERROR(AVERAGEIF('QoL DATA'!$C$14:$AT$14,'TQoL Indexes'!W$9,'Data &amp; Normalization'!$C509:$AT509),"-")</f>
        <v>0.35018129951933424</v>
      </c>
      <c r="X51" s="22">
        <f>IFERROR(AVERAGEIF('QoL DATA'!$C$14:$AT$14,'TQoL Indexes'!X$9,'Data &amp; Normalization'!$C509:$AT509),"-")</f>
        <v>0.38805384826509448</v>
      </c>
      <c r="Y51" s="22">
        <f>IFERROR(AVERAGEIF('QoL DATA'!$C$14:$AT$14,'TQoL Indexes'!Y$9,'Data &amp; Normalization'!$C509:$AT509),"-")</f>
        <v>0.17197812371549692</v>
      </c>
      <c r="Z51" s="21">
        <f t="shared" si="24"/>
        <v>0.6588103957673167</v>
      </c>
      <c r="AA51" s="22">
        <f t="shared" si="25"/>
        <v>0.61699029088551438</v>
      </c>
      <c r="AB51" s="22">
        <f t="shared" si="26"/>
        <v>0.32337497308520557</v>
      </c>
      <c r="AC51" s="22">
        <f t="shared" si="27"/>
        <v>0.5071368687571578</v>
      </c>
      <c r="AD51" s="22">
        <f t="shared" si="28"/>
        <v>0.2700247540501638</v>
      </c>
      <c r="AE51" s="22">
        <f t="shared" si="29"/>
        <v>0.73544146243301312</v>
      </c>
      <c r="AF51" s="22">
        <f t="shared" si="30"/>
        <v>0.41715813768983806</v>
      </c>
      <c r="AG51" s="22">
        <f t="shared" si="31"/>
        <v>0.36911757389221433</v>
      </c>
      <c r="AH51" s="22">
        <f t="shared" si="32"/>
        <v>0.17197812371549692</v>
      </c>
      <c r="AI51" s="21">
        <f t="shared" si="33"/>
        <v>0.53305855324601226</v>
      </c>
      <c r="AJ51" s="22">
        <f t="shared" si="34"/>
        <v>0.50420102841344483</v>
      </c>
      <c r="AK51" s="23">
        <f t="shared" si="35"/>
        <v>0.31941794509918314</v>
      </c>
      <c r="AL51" s="24">
        <f t="shared" si="36"/>
        <v>0.44668438353997841</v>
      </c>
      <c r="AM51"/>
      <c r="AO51" s="136">
        <f t="shared" si="37"/>
        <v>5</v>
      </c>
      <c r="AP51" s="137">
        <f t="shared" si="38"/>
        <v>5</v>
      </c>
      <c r="AQ51" s="137">
        <f t="shared" si="39"/>
        <v>5</v>
      </c>
      <c r="AR51" s="137">
        <f t="shared" si="40"/>
        <v>5</v>
      </c>
      <c r="AS51" s="137">
        <f t="shared" si="41"/>
        <v>5</v>
      </c>
      <c r="AT51" s="137">
        <f t="shared" si="42"/>
        <v>5</v>
      </c>
      <c r="AU51" s="137">
        <f t="shared" si="43"/>
        <v>5</v>
      </c>
      <c r="AV51" s="137">
        <f t="shared" si="44"/>
        <v>5</v>
      </c>
      <c r="AW51" s="125">
        <f t="shared" si="45"/>
        <v>5</v>
      </c>
      <c r="AX51" s="137">
        <f t="shared" si="46"/>
        <v>5</v>
      </c>
      <c r="AY51" s="137">
        <f t="shared" si="47"/>
        <v>5</v>
      </c>
      <c r="AZ51" s="125">
        <f t="shared" si="48"/>
        <v>5</v>
      </c>
    </row>
    <row r="52" spans="1:52" s="5" customFormat="1">
      <c r="A52"/>
      <c r="B52" s="397" t="str">
        <f>'QoL DATA'!B59</f>
        <v>Gornji Grad</v>
      </c>
      <c r="C52" s="224">
        <f>'QoL DATA'!A59</f>
        <v>30</v>
      </c>
      <c r="D52" s="21">
        <f>IFERROR(AVERAGEIF('QoL DATA'!$C$14:$AT$14,'TQoL Indexes'!D$9,'Data &amp; Normalization'!$C510:$AT510),"-")</f>
        <v>0.94126153953246128</v>
      </c>
      <c r="E52" s="22">
        <f>IFERROR(AVERAGEIF('QoL DATA'!$C$14:$AT$14,'TQoL Indexes'!E$9,'Data &amp; Normalization'!$C510:$AT510),"-")</f>
        <v>0.26190516974316636</v>
      </c>
      <c r="F52" s="22">
        <f>IFERROR(AVERAGEIF('QoL DATA'!$C$14:$AT$14,'TQoL Indexes'!F$9,'Data &amp; Normalization'!$C510:$AT510),"-")</f>
        <v>0.6094393847820081</v>
      </c>
      <c r="G52" s="22">
        <f>IFERROR(AVERAGEIF('QoL DATA'!$C$14:$AT$14,'TQoL Indexes'!G$9,'Data &amp; Normalization'!$C510:$AT510),"-")</f>
        <v>0.83322444520450534</v>
      </c>
      <c r="H52" s="22">
        <f>IFERROR(AVERAGEIF('QoL DATA'!$C$14:$AT$14,'TQoL Indexes'!H$9,'Data &amp; Normalization'!$C510:$AT510),"-")</f>
        <v>1.1630981244914648E-2</v>
      </c>
      <c r="I52" s="22">
        <f>IFERROR(AVERAGEIF('QoL DATA'!$C$14:$AT$14,'TQoL Indexes'!I$9,'Data &amp; Normalization'!$C510:$AT510),"-")</f>
        <v>0.41119706858121313</v>
      </c>
      <c r="J52" s="22">
        <f>IFERROR(AVERAGEIF('QoL DATA'!$C$14:$AT$14,'TQoL Indexes'!J$9,'Data &amp; Normalization'!$C510:$AT510),"-")</f>
        <v>0.30469816933457738</v>
      </c>
      <c r="K52" s="22" t="str">
        <f>IFERROR(AVERAGEIF('QoL DATA'!$C$14:$AT$14,'TQoL Indexes'!K$9,'Data &amp; Normalization'!$C510:$AT510),"-")</f>
        <v>-</v>
      </c>
      <c r="L52" s="22">
        <f>IFERROR(AVERAGEIF('QoL DATA'!$C$14:$AT$14,'TQoL Indexes'!L$9,'Data &amp; Normalization'!$C510:$AT510),"-")</f>
        <v>0.4252647346756111</v>
      </c>
      <c r="M52" s="22">
        <f>IFERROR(AVERAGEIF('QoL DATA'!$C$14:$AT$14,'TQoL Indexes'!M$9,'Data &amp; Normalization'!$C510:$AT510),"-")</f>
        <v>0.84948662383049567</v>
      </c>
      <c r="N52" s="22">
        <f>IFERROR(AVERAGEIF('QoL DATA'!$C$14:$AT$14,'TQoL Indexes'!N$9,'Data &amp; Normalization'!$C510:$AT510),"-")</f>
        <v>0.33498099402602682</v>
      </c>
      <c r="O52" s="22">
        <f>IFERROR(AVERAGEIF('QoL DATA'!$C$14:$AT$14,'TQoL Indexes'!O$9,'Data &amp; Normalization'!$C510:$AT510),"-")</f>
        <v>0.75232937390148491</v>
      </c>
      <c r="P52" s="22">
        <f>IFERROR(AVERAGEIF('QoL DATA'!$C$14:$AT$14,'TQoL Indexes'!P$9,'Data &amp; Normalization'!$C510:$AT510),"-")</f>
        <v>0.63614361211304815</v>
      </c>
      <c r="Q52" s="22">
        <f>IFERROR(AVERAGEIF('QoL DATA'!$C$14:$AT$14,'TQoL Indexes'!Q$9,'Data &amp; Normalization'!$C510:$AT510),"-")</f>
        <v>0.59804915704786454</v>
      </c>
      <c r="R52" s="22">
        <f>IFERROR(AVERAGEIF('QoL DATA'!$C$14:$AT$14,'TQoL Indexes'!R$9,'Data &amp; Normalization'!$C510:$AT510),"-")</f>
        <v>0.48909430525626668</v>
      </c>
      <c r="S52" s="22">
        <f>IFERROR(AVERAGEIF('QoL DATA'!$C$14:$AT$14,'TQoL Indexes'!S$9,'Data &amp; Normalization'!$C510:$AT510),"-")</f>
        <v>0.77233050637305944</v>
      </c>
      <c r="T52" s="22">
        <f>IFERROR(AVERAGEIF('QoL DATA'!$C$14:$AT$14,'TQoL Indexes'!T$9,'Data &amp; Normalization'!$C510:$AT510),"-")</f>
        <v>0.44812587069352749</v>
      </c>
      <c r="U52" s="22">
        <f>IFERROR(AVERAGEIF('QoL DATA'!$C$14:$AT$14,'TQoL Indexes'!U$9,'Data &amp; Normalization'!$C510:$AT510),"-")</f>
        <v>0.6552847799263235</v>
      </c>
      <c r="V52" s="22">
        <f>IFERROR(AVERAGEIF('QoL DATA'!$C$14:$AT$14,'TQoL Indexes'!V$9,'Data &amp; Normalization'!$C510:$AT510),"-")</f>
        <v>0.55388008552473822</v>
      </c>
      <c r="W52" s="22">
        <f>IFERROR(AVERAGEIF('QoL DATA'!$C$14:$AT$14,'TQoL Indexes'!W$9,'Data &amp; Normalization'!$C510:$AT510),"-")</f>
        <v>0.52932978514896267</v>
      </c>
      <c r="X52" s="22">
        <f>IFERROR(AVERAGEIF('QoL DATA'!$C$14:$AT$14,'TQoL Indexes'!X$9,'Data &amp; Normalization'!$C510:$AT510),"-")</f>
        <v>0.43056364597261038</v>
      </c>
      <c r="Y52" s="22">
        <f>IFERROR(AVERAGEIF('QoL DATA'!$C$14:$AT$14,'TQoL Indexes'!Y$9,'Data &amp; Normalization'!$C510:$AT510),"-")</f>
        <v>0.65995775627017139</v>
      </c>
      <c r="Z52" s="21">
        <f t="shared" si="24"/>
        <v>0.60420203135254524</v>
      </c>
      <c r="AA52" s="22">
        <f t="shared" si="25"/>
        <v>0.39720307980816433</v>
      </c>
      <c r="AB52" s="22">
        <f t="shared" si="26"/>
        <v>0.59223380892826127</v>
      </c>
      <c r="AC52" s="22">
        <f t="shared" si="27"/>
        <v>0.69423649300726653</v>
      </c>
      <c r="AD52" s="22">
        <f t="shared" si="28"/>
        <v>0.54357173115206558</v>
      </c>
      <c r="AE52" s="22">
        <f t="shared" si="29"/>
        <v>0.61022818853329341</v>
      </c>
      <c r="AF52" s="22">
        <f t="shared" si="30"/>
        <v>0.60458243272553092</v>
      </c>
      <c r="AG52" s="22">
        <f t="shared" si="31"/>
        <v>0.4799467155607865</v>
      </c>
      <c r="AH52" s="22">
        <f t="shared" si="32"/>
        <v>0.65995775627017139</v>
      </c>
      <c r="AI52" s="21">
        <f t="shared" si="33"/>
        <v>0.53121297336299034</v>
      </c>
      <c r="AJ52" s="22">
        <f t="shared" si="34"/>
        <v>0.61601213756420847</v>
      </c>
      <c r="AK52" s="23">
        <f t="shared" si="35"/>
        <v>0.58149563485216293</v>
      </c>
      <c r="AL52" s="24">
        <f t="shared" si="36"/>
        <v>0.57570859500746818</v>
      </c>
      <c r="AM52"/>
      <c r="AO52" s="136">
        <f t="shared" si="37"/>
        <v>5</v>
      </c>
      <c r="AP52" s="137">
        <f t="shared" si="38"/>
        <v>5</v>
      </c>
      <c r="AQ52" s="137">
        <f t="shared" si="39"/>
        <v>5</v>
      </c>
      <c r="AR52" s="137">
        <f t="shared" si="40"/>
        <v>5</v>
      </c>
      <c r="AS52" s="137">
        <f t="shared" si="41"/>
        <v>5</v>
      </c>
      <c r="AT52" s="137">
        <f t="shared" si="42"/>
        <v>5</v>
      </c>
      <c r="AU52" s="137">
        <f t="shared" si="43"/>
        <v>5</v>
      </c>
      <c r="AV52" s="137">
        <f t="shared" si="44"/>
        <v>5</v>
      </c>
      <c r="AW52" s="125">
        <f t="shared" si="45"/>
        <v>5</v>
      </c>
      <c r="AX52" s="137">
        <f t="shared" si="46"/>
        <v>5</v>
      </c>
      <c r="AY52" s="137">
        <f t="shared" si="47"/>
        <v>5</v>
      </c>
      <c r="AZ52" s="125">
        <f t="shared" si="48"/>
        <v>5</v>
      </c>
    </row>
    <row r="53" spans="1:52" s="5" customFormat="1">
      <c r="A53"/>
      <c r="B53" s="397" t="str">
        <f>'QoL DATA'!B60</f>
        <v>Gornji Petrovci</v>
      </c>
      <c r="C53" s="224">
        <f>'QoL DATA'!A60</f>
        <v>31</v>
      </c>
      <c r="D53" s="21">
        <f>IFERROR(AVERAGEIF('QoL DATA'!$C$14:$AT$14,'TQoL Indexes'!D$9,'Data &amp; Normalization'!$C511:$AT511),"-")</f>
        <v>0.25295439624261401</v>
      </c>
      <c r="E53" s="22">
        <f>IFERROR(AVERAGEIF('QoL DATA'!$C$14:$AT$14,'TQoL Indexes'!E$9,'Data &amp; Normalization'!$C511:$AT511),"-")</f>
        <v>0.29653284671532848</v>
      </c>
      <c r="F53" s="22">
        <f>IFERROR(AVERAGEIF('QoL DATA'!$C$14:$AT$14,'TQoL Indexes'!F$9,'Data &amp; Normalization'!$C511:$AT511),"-")</f>
        <v>0.63170927945726951</v>
      </c>
      <c r="G53" s="22">
        <f>IFERROR(AVERAGEIF('QoL DATA'!$C$14:$AT$14,'TQoL Indexes'!G$9,'Data &amp; Normalization'!$C511:$AT511),"-")</f>
        <v>0.27892467293248752</v>
      </c>
      <c r="H53" s="22">
        <f>IFERROR(AVERAGEIF('QoL DATA'!$C$14:$AT$14,'TQoL Indexes'!H$9,'Data &amp; Normalization'!$C511:$AT511),"-")</f>
        <v>0.53196857045889345</v>
      </c>
      <c r="I53" s="22">
        <f>IFERROR(AVERAGEIF('QoL DATA'!$C$14:$AT$14,'TQoL Indexes'!I$9,'Data &amp; Normalization'!$C511:$AT511),"-")</f>
        <v>0.32784261198917086</v>
      </c>
      <c r="J53" s="22">
        <f>IFERROR(AVERAGEIF('QoL DATA'!$C$14:$AT$14,'TQoL Indexes'!J$9,'Data &amp; Normalization'!$C511:$AT511),"-")</f>
        <v>0.12478974133856863</v>
      </c>
      <c r="K53" s="22" t="str">
        <f>IFERROR(AVERAGEIF('QoL DATA'!$C$14:$AT$14,'TQoL Indexes'!K$9,'Data &amp; Normalization'!$C511:$AT511),"-")</f>
        <v>-</v>
      </c>
      <c r="L53" s="22">
        <f>IFERROR(AVERAGEIF('QoL DATA'!$C$14:$AT$14,'TQoL Indexes'!L$9,'Data &amp; Normalization'!$C511:$AT511),"-")</f>
        <v>0.67333025732258123</v>
      </c>
      <c r="M53" s="22">
        <f>IFERROR(AVERAGEIF('QoL DATA'!$C$14:$AT$14,'TQoL Indexes'!M$9,'Data &amp; Normalization'!$C511:$AT511),"-")</f>
        <v>0.33506630606242732</v>
      </c>
      <c r="N53" s="22">
        <f>IFERROR(AVERAGEIF('QoL DATA'!$C$14:$AT$14,'TQoL Indexes'!N$9,'Data &amp; Normalization'!$C511:$AT511),"-")</f>
        <v>1</v>
      </c>
      <c r="O53" s="22">
        <f>IFERROR(AVERAGEIF('QoL DATA'!$C$14:$AT$14,'TQoL Indexes'!O$9,'Data &amp; Normalization'!$C511:$AT511),"-")</f>
        <v>0.25942766270142525</v>
      </c>
      <c r="P53" s="22">
        <f>IFERROR(AVERAGEIF('QoL DATA'!$C$14:$AT$14,'TQoL Indexes'!P$9,'Data &amp; Normalization'!$C511:$AT511),"-")</f>
        <v>0.65526825406532896</v>
      </c>
      <c r="Q53" s="22">
        <f>IFERROR(AVERAGEIF('QoL DATA'!$C$14:$AT$14,'TQoL Indexes'!Q$9,'Data &amp; Normalization'!$C511:$AT511),"-")</f>
        <v>0.14603487773711737</v>
      </c>
      <c r="R53" s="22">
        <f>IFERROR(AVERAGEIF('QoL DATA'!$C$14:$AT$14,'TQoL Indexes'!R$9,'Data &amp; Normalization'!$C511:$AT511),"-")</f>
        <v>0.19934915658763019</v>
      </c>
      <c r="S53" s="22">
        <f>IFERROR(AVERAGEIF('QoL DATA'!$C$14:$AT$14,'TQoL Indexes'!S$9,'Data &amp; Normalization'!$C511:$AT511),"-")</f>
        <v>1</v>
      </c>
      <c r="T53" s="22">
        <f>IFERROR(AVERAGEIF('QoL DATA'!$C$14:$AT$14,'TQoL Indexes'!T$9,'Data &amp; Normalization'!$C511:$AT511),"-")</f>
        <v>0.67091267693579715</v>
      </c>
      <c r="U53" s="22">
        <f>IFERROR(AVERAGEIF('QoL DATA'!$C$14:$AT$14,'TQoL Indexes'!U$9,'Data &amp; Normalization'!$C511:$AT511),"-")</f>
        <v>0.79858295081084751</v>
      </c>
      <c r="V53" s="22">
        <f>IFERROR(AVERAGEIF('QoL DATA'!$C$14:$AT$14,'TQoL Indexes'!V$9,'Data &amp; Normalization'!$C511:$AT511),"-")</f>
        <v>6.434088002557789E-2</v>
      </c>
      <c r="W53" s="22">
        <f>IFERROR(AVERAGEIF('QoL DATA'!$C$14:$AT$14,'TQoL Indexes'!W$9,'Data &amp; Normalization'!$C511:$AT511),"-")</f>
        <v>0.5320403026625764</v>
      </c>
      <c r="X53" s="22">
        <f>IFERROR(AVERAGEIF('QoL DATA'!$C$14:$AT$14,'TQoL Indexes'!X$9,'Data &amp; Normalization'!$C511:$AT511),"-")</f>
        <v>0.49103046528163763</v>
      </c>
      <c r="Y53" s="22">
        <f>IFERROR(AVERAGEIF('QoL DATA'!$C$14:$AT$14,'TQoL Indexes'!Y$9,'Data &amp; Normalization'!$C511:$AT511),"-")</f>
        <v>0.28419269081675158</v>
      </c>
      <c r="Z53" s="21">
        <f t="shared" si="24"/>
        <v>0.39373217413840395</v>
      </c>
      <c r="AA53" s="22">
        <f t="shared" si="25"/>
        <v>0.38737117080834033</v>
      </c>
      <c r="AB53" s="22">
        <f t="shared" si="26"/>
        <v>0.66753315303121363</v>
      </c>
      <c r="AC53" s="22">
        <f t="shared" si="27"/>
        <v>0.45734795838337711</v>
      </c>
      <c r="AD53" s="22">
        <f t="shared" si="28"/>
        <v>0.17269201716237378</v>
      </c>
      <c r="AE53" s="22">
        <f t="shared" si="29"/>
        <v>0.83545633846789857</v>
      </c>
      <c r="AF53" s="22">
        <f t="shared" si="30"/>
        <v>0.43146191541821272</v>
      </c>
      <c r="AG53" s="22">
        <f t="shared" si="31"/>
        <v>0.51153538397210707</v>
      </c>
      <c r="AH53" s="22">
        <f t="shared" si="32"/>
        <v>0.28419269081675158</v>
      </c>
      <c r="AI53" s="21">
        <f t="shared" si="33"/>
        <v>0.48287883265931936</v>
      </c>
      <c r="AJ53" s="22">
        <f t="shared" si="34"/>
        <v>0.48849877133788316</v>
      </c>
      <c r="AK53" s="23">
        <f t="shared" si="35"/>
        <v>0.40906333006902373</v>
      </c>
      <c r="AL53" s="24">
        <f t="shared" si="36"/>
        <v>0.45940693779486313</v>
      </c>
      <c r="AM53"/>
      <c r="AO53" s="136">
        <f t="shared" si="37"/>
        <v>5</v>
      </c>
      <c r="AP53" s="137">
        <f t="shared" si="38"/>
        <v>5</v>
      </c>
      <c r="AQ53" s="137">
        <f t="shared" si="39"/>
        <v>5</v>
      </c>
      <c r="AR53" s="137">
        <f t="shared" si="40"/>
        <v>5</v>
      </c>
      <c r="AS53" s="137">
        <f t="shared" si="41"/>
        <v>5</v>
      </c>
      <c r="AT53" s="137">
        <f t="shared" si="42"/>
        <v>5</v>
      </c>
      <c r="AU53" s="137">
        <f t="shared" si="43"/>
        <v>5</v>
      </c>
      <c r="AV53" s="137">
        <f t="shared" si="44"/>
        <v>5</v>
      </c>
      <c r="AW53" s="125">
        <f t="shared" si="45"/>
        <v>5</v>
      </c>
      <c r="AX53" s="137">
        <f t="shared" si="46"/>
        <v>5</v>
      </c>
      <c r="AY53" s="137">
        <f t="shared" si="47"/>
        <v>5</v>
      </c>
      <c r="AZ53" s="125">
        <f t="shared" si="48"/>
        <v>5</v>
      </c>
    </row>
    <row r="54" spans="1:52" s="5" customFormat="1">
      <c r="A54"/>
      <c r="B54" s="397" t="str">
        <f>'QoL DATA'!B61</f>
        <v>Grad</v>
      </c>
      <c r="C54" s="224">
        <f>'QoL DATA'!A61</f>
        <v>158</v>
      </c>
      <c r="D54" s="21">
        <f>IFERROR(AVERAGEIF('QoL DATA'!$C$14:$AT$14,'TQoL Indexes'!D$9,'Data &amp; Normalization'!$C512:$AT512),"-")</f>
        <v>0.70056124953157295</v>
      </c>
      <c r="E54" s="22">
        <f>IFERROR(AVERAGEIF('QoL DATA'!$C$14:$AT$14,'TQoL Indexes'!E$9,'Data &amp; Normalization'!$C512:$AT512),"-")</f>
        <v>0.73892312202161237</v>
      </c>
      <c r="F54" s="22">
        <f>IFERROR(AVERAGEIF('QoL DATA'!$C$14:$AT$14,'TQoL Indexes'!F$9,'Data &amp; Normalization'!$C512:$AT512),"-")</f>
        <v>0.55136693363622702</v>
      </c>
      <c r="G54" s="22">
        <f>IFERROR(AVERAGEIF('QoL DATA'!$C$14:$AT$14,'TQoL Indexes'!G$9,'Data &amp; Normalization'!$C512:$AT512),"-")</f>
        <v>0.34089308840053656</v>
      </c>
      <c r="H54" s="22">
        <f>IFERROR(AVERAGEIF('QoL DATA'!$C$14:$AT$14,'TQoL Indexes'!H$9,'Data &amp; Normalization'!$C512:$AT512),"-")</f>
        <v>0.3887527799435101</v>
      </c>
      <c r="I54" s="22">
        <f>IFERROR(AVERAGEIF('QoL DATA'!$C$14:$AT$14,'TQoL Indexes'!I$9,'Data &amp; Normalization'!$C512:$AT512),"-")</f>
        <v>0.22418560548474781</v>
      </c>
      <c r="J54" s="22">
        <f>IFERROR(AVERAGEIF('QoL DATA'!$C$14:$AT$14,'TQoL Indexes'!J$9,'Data &amp; Normalization'!$C512:$AT512),"-")</f>
        <v>0.10074811477810292</v>
      </c>
      <c r="K54" s="22" t="str">
        <f>IFERROR(AVERAGEIF('QoL DATA'!$C$14:$AT$14,'TQoL Indexes'!K$9,'Data &amp; Normalization'!$C512:$AT512),"-")</f>
        <v>-</v>
      </c>
      <c r="L54" s="22">
        <f>IFERROR(AVERAGEIF('QoL DATA'!$C$14:$AT$14,'TQoL Indexes'!L$9,'Data &amp; Normalization'!$C512:$AT512),"-")</f>
        <v>0.36180017750480187</v>
      </c>
      <c r="M54" s="22">
        <f>IFERROR(AVERAGEIF('QoL DATA'!$C$14:$AT$14,'TQoL Indexes'!M$9,'Data &amp; Normalization'!$C512:$AT512),"-")</f>
        <v>0.3234579576502925</v>
      </c>
      <c r="N54" s="22">
        <f>IFERROR(AVERAGEIF('QoL DATA'!$C$14:$AT$14,'TQoL Indexes'!N$9,'Data &amp; Normalization'!$C512:$AT512),"-")</f>
        <v>1</v>
      </c>
      <c r="O54" s="22">
        <f>IFERROR(AVERAGEIF('QoL DATA'!$C$14:$AT$14,'TQoL Indexes'!O$9,'Data &amp; Normalization'!$C512:$AT512),"-")</f>
        <v>0.31485067151241591</v>
      </c>
      <c r="P54" s="22">
        <f>IFERROR(AVERAGEIF('QoL DATA'!$C$14:$AT$14,'TQoL Indexes'!P$9,'Data &amp; Normalization'!$C512:$AT512),"-")</f>
        <v>0.56488217596134016</v>
      </c>
      <c r="Q54" s="22">
        <f>IFERROR(AVERAGEIF('QoL DATA'!$C$14:$AT$14,'TQoL Indexes'!Q$9,'Data &amp; Normalization'!$C512:$AT512),"-")</f>
        <v>6.6774074191291222E-2</v>
      </c>
      <c r="R54" s="22">
        <f>IFERROR(AVERAGEIF('QoL DATA'!$C$14:$AT$14,'TQoL Indexes'!R$9,'Data &amp; Normalization'!$C512:$AT512),"-")</f>
        <v>0.15294117647058819</v>
      </c>
      <c r="S54" s="22">
        <f>IFERROR(AVERAGEIF('QoL DATA'!$C$14:$AT$14,'TQoL Indexes'!S$9,'Data &amp; Normalization'!$C512:$AT512),"-")</f>
        <v>1</v>
      </c>
      <c r="T54" s="22">
        <f>IFERROR(AVERAGEIF('QoL DATA'!$C$14:$AT$14,'TQoL Indexes'!T$9,'Data &amp; Normalization'!$C512:$AT512),"-")</f>
        <v>0.65577777989484853</v>
      </c>
      <c r="U54" s="22">
        <f>IFERROR(AVERAGEIF('QoL DATA'!$C$14:$AT$14,'TQoL Indexes'!U$9,'Data &amp; Normalization'!$C512:$AT512),"-")</f>
        <v>0.70826027054108209</v>
      </c>
      <c r="V54" s="22">
        <f>IFERROR(AVERAGEIF('QoL DATA'!$C$14:$AT$14,'TQoL Indexes'!V$9,'Data &amp; Normalization'!$C512:$AT512),"-")</f>
        <v>6.6339121573016108E-2</v>
      </c>
      <c r="W54" s="22">
        <f>IFERROR(AVERAGEIF('QoL DATA'!$C$14:$AT$14,'TQoL Indexes'!W$9,'Data &amp; Normalization'!$C512:$AT512),"-")</f>
        <v>0.58068036937628453</v>
      </c>
      <c r="X54" s="22">
        <f>IFERROR(AVERAGEIF('QoL DATA'!$C$14:$AT$14,'TQoL Indexes'!X$9,'Data &amp; Normalization'!$C512:$AT512),"-")</f>
        <v>0.40567363173722826</v>
      </c>
      <c r="Y54" s="22">
        <f>IFERROR(AVERAGEIF('QoL DATA'!$C$14:$AT$14,'TQoL Indexes'!Y$9,'Data &amp; Normalization'!$C512:$AT512),"-")</f>
        <v>0.18709133357589536</v>
      </c>
      <c r="Z54" s="21">
        <f t="shared" si="24"/>
        <v>0.66361710172980415</v>
      </c>
      <c r="AA54" s="22">
        <f t="shared" si="25"/>
        <v>0.28327595322233984</v>
      </c>
      <c r="AB54" s="22">
        <f t="shared" si="26"/>
        <v>0.66172897882514625</v>
      </c>
      <c r="AC54" s="22">
        <f t="shared" si="27"/>
        <v>0.43986642373687801</v>
      </c>
      <c r="AD54" s="22">
        <f t="shared" si="28"/>
        <v>0.10985762533093971</v>
      </c>
      <c r="AE54" s="22">
        <f t="shared" si="29"/>
        <v>0.82788888994742427</v>
      </c>
      <c r="AF54" s="22">
        <f t="shared" si="30"/>
        <v>0.38729969605704911</v>
      </c>
      <c r="AG54" s="22">
        <f t="shared" si="31"/>
        <v>0.4931770005567564</v>
      </c>
      <c r="AH54" s="22">
        <f t="shared" si="32"/>
        <v>0.18709133357589536</v>
      </c>
      <c r="AI54" s="21">
        <f t="shared" si="33"/>
        <v>0.53620734459243014</v>
      </c>
      <c r="AJ54" s="22">
        <f t="shared" si="34"/>
        <v>0.45920431300508063</v>
      </c>
      <c r="AK54" s="23">
        <f t="shared" si="35"/>
        <v>0.35585601006323364</v>
      </c>
      <c r="AL54" s="24">
        <f t="shared" si="36"/>
        <v>0.44729037258974297</v>
      </c>
      <c r="AM54"/>
      <c r="AO54" s="136">
        <f t="shared" si="37"/>
        <v>5</v>
      </c>
      <c r="AP54" s="137">
        <f t="shared" si="38"/>
        <v>5</v>
      </c>
      <c r="AQ54" s="137">
        <f t="shared" si="39"/>
        <v>5</v>
      </c>
      <c r="AR54" s="137">
        <f t="shared" si="40"/>
        <v>5</v>
      </c>
      <c r="AS54" s="137">
        <f t="shared" si="41"/>
        <v>5</v>
      </c>
      <c r="AT54" s="137">
        <f t="shared" si="42"/>
        <v>5</v>
      </c>
      <c r="AU54" s="137">
        <f t="shared" si="43"/>
        <v>5</v>
      </c>
      <c r="AV54" s="137">
        <f t="shared" si="44"/>
        <v>5</v>
      </c>
      <c r="AW54" s="125">
        <f t="shared" si="45"/>
        <v>5</v>
      </c>
      <c r="AX54" s="137">
        <f t="shared" si="46"/>
        <v>5</v>
      </c>
      <c r="AY54" s="137">
        <f t="shared" si="47"/>
        <v>5</v>
      </c>
      <c r="AZ54" s="125">
        <f t="shared" si="48"/>
        <v>5</v>
      </c>
    </row>
    <row r="55" spans="1:52" s="5" customFormat="1">
      <c r="A55"/>
      <c r="B55" s="397" t="str">
        <f>'QoL DATA'!B62</f>
        <v>Grosuplje</v>
      </c>
      <c r="C55" s="224">
        <f>'QoL DATA'!A62</f>
        <v>32</v>
      </c>
      <c r="D55" s="21">
        <f>IFERROR(AVERAGEIF('QoL DATA'!$C$14:$AT$14,'TQoL Indexes'!D$9,'Data &amp; Normalization'!$C513:$AT513),"-")</f>
        <v>0.65328487518120548</v>
      </c>
      <c r="E55" s="22">
        <f>IFERROR(AVERAGEIF('QoL DATA'!$C$14:$AT$14,'TQoL Indexes'!E$9,'Data &amp; Normalization'!$C513:$AT513),"-")</f>
        <v>0.93000739292775392</v>
      </c>
      <c r="F55" s="22">
        <f>IFERROR(AVERAGEIF('QoL DATA'!$C$14:$AT$14,'TQoL Indexes'!F$9,'Data &amp; Normalization'!$C513:$AT513),"-")</f>
        <v>0.83403908522363546</v>
      </c>
      <c r="G55" s="22">
        <f>IFERROR(AVERAGEIF('QoL DATA'!$C$14:$AT$14,'TQoL Indexes'!G$9,'Data &amp; Normalization'!$C513:$AT513),"-")</f>
        <v>0.88975465915346996</v>
      </c>
      <c r="H55" s="22">
        <f>IFERROR(AVERAGEIF('QoL DATA'!$C$14:$AT$14,'TQoL Indexes'!H$9,'Data &amp; Normalization'!$C513:$AT513),"-")</f>
        <v>0.88430254341663683</v>
      </c>
      <c r="I55" s="22">
        <f>IFERROR(AVERAGEIF('QoL DATA'!$C$14:$AT$14,'TQoL Indexes'!I$9,'Data &amp; Normalization'!$C513:$AT513),"-")</f>
        <v>0.63180469759205904</v>
      </c>
      <c r="J55" s="22">
        <f>IFERROR(AVERAGEIF('QoL DATA'!$C$14:$AT$14,'TQoL Indexes'!J$9,'Data &amp; Normalization'!$C513:$AT513),"-")</f>
        <v>0.39436264052194558</v>
      </c>
      <c r="K55" s="22" t="str">
        <f>IFERROR(AVERAGEIF('QoL DATA'!$C$14:$AT$14,'TQoL Indexes'!K$9,'Data &amp; Normalization'!$C513:$AT513),"-")</f>
        <v>-</v>
      </c>
      <c r="L55" s="22">
        <f>IFERROR(AVERAGEIF('QoL DATA'!$C$14:$AT$14,'TQoL Indexes'!L$9,'Data &amp; Normalization'!$C513:$AT513),"-")</f>
        <v>0.45442289017050275</v>
      </c>
      <c r="M55" s="22">
        <f>IFERROR(AVERAGEIF('QoL DATA'!$C$14:$AT$14,'TQoL Indexes'!M$9,'Data &amp; Normalization'!$C513:$AT513),"-")</f>
        <v>0.51499930012917949</v>
      </c>
      <c r="N55" s="22">
        <f>IFERROR(AVERAGEIF('QoL DATA'!$C$14:$AT$14,'TQoL Indexes'!N$9,'Data &amp; Normalization'!$C513:$AT513),"-")</f>
        <v>0.50807074001538566</v>
      </c>
      <c r="O55" s="22">
        <f>IFERROR(AVERAGEIF('QoL DATA'!$C$14:$AT$14,'TQoL Indexes'!O$9,'Data &amp; Normalization'!$C513:$AT513),"-")</f>
        <v>0.68506650204104669</v>
      </c>
      <c r="P55" s="22">
        <f>IFERROR(AVERAGEIF('QoL DATA'!$C$14:$AT$14,'TQoL Indexes'!P$9,'Data &amp; Normalization'!$C513:$AT513),"-")</f>
        <v>0.63228208084933057</v>
      </c>
      <c r="Q55" s="22">
        <f>IFERROR(AVERAGEIF('QoL DATA'!$C$14:$AT$14,'TQoL Indexes'!Q$9,'Data &amp; Normalization'!$C513:$AT513),"-")</f>
        <v>0.7394959947543257</v>
      </c>
      <c r="R55" s="22">
        <f>IFERROR(AVERAGEIF('QoL DATA'!$C$14:$AT$14,'TQoL Indexes'!R$9,'Data &amp; Normalization'!$C513:$AT513),"-")</f>
        <v>0.8541735285409231</v>
      </c>
      <c r="S55" s="22">
        <f>IFERROR(AVERAGEIF('QoL DATA'!$C$14:$AT$14,'TQoL Indexes'!S$9,'Data &amp; Normalization'!$C513:$AT513),"-")</f>
        <v>0.23256294532890265</v>
      </c>
      <c r="T55" s="22">
        <f>IFERROR(AVERAGEIF('QoL DATA'!$C$14:$AT$14,'TQoL Indexes'!T$9,'Data &amp; Normalization'!$C513:$AT513),"-")</f>
        <v>0.76455718323690092</v>
      </c>
      <c r="U55" s="22">
        <f>IFERROR(AVERAGEIF('QoL DATA'!$C$14:$AT$14,'TQoL Indexes'!U$9,'Data &amp; Normalization'!$C513:$AT513),"-")</f>
        <v>0.80015884209872112</v>
      </c>
      <c r="V55" s="22">
        <f>IFERROR(AVERAGEIF('QoL DATA'!$C$14:$AT$14,'TQoL Indexes'!V$9,'Data &amp; Normalization'!$C513:$AT513),"-")</f>
        <v>0.88145182239629161</v>
      </c>
      <c r="W55" s="22">
        <f>IFERROR(AVERAGEIF('QoL DATA'!$C$14:$AT$14,'TQoL Indexes'!W$9,'Data &amp; Normalization'!$C513:$AT513),"-")</f>
        <v>0.66574186926679069</v>
      </c>
      <c r="X55" s="22">
        <f>IFERROR(AVERAGEIF('QoL DATA'!$C$14:$AT$14,'TQoL Indexes'!X$9,'Data &amp; Normalization'!$C513:$AT513),"-")</f>
        <v>0.5762626098757081</v>
      </c>
      <c r="Y55" s="22">
        <f>IFERROR(AVERAGEIF('QoL DATA'!$C$14:$AT$14,'TQoL Indexes'!Y$9,'Data &amp; Normalization'!$C513:$AT513),"-")</f>
        <v>0.60629819682314467</v>
      </c>
      <c r="Z55" s="21">
        <f t="shared" si="24"/>
        <v>0.80577711777753169</v>
      </c>
      <c r="AA55" s="22">
        <f t="shared" si="25"/>
        <v>0.65092948617092294</v>
      </c>
      <c r="AB55" s="22">
        <f t="shared" si="26"/>
        <v>0.51153502007228258</v>
      </c>
      <c r="AC55" s="22">
        <f t="shared" si="27"/>
        <v>0.65867429144518863</v>
      </c>
      <c r="AD55" s="22">
        <f t="shared" si="28"/>
        <v>0.79683476164762435</v>
      </c>
      <c r="AE55" s="22">
        <f t="shared" si="29"/>
        <v>0.49856006428290178</v>
      </c>
      <c r="AF55" s="22">
        <f t="shared" si="30"/>
        <v>0.84080533224750642</v>
      </c>
      <c r="AG55" s="22">
        <f t="shared" si="31"/>
        <v>0.62100223957124934</v>
      </c>
      <c r="AH55" s="22">
        <f t="shared" si="32"/>
        <v>0.60629819682314467</v>
      </c>
      <c r="AI55" s="21">
        <f t="shared" si="33"/>
        <v>0.65608054134024585</v>
      </c>
      <c r="AJ55" s="22">
        <f t="shared" si="34"/>
        <v>0.65135637245857159</v>
      </c>
      <c r="AK55" s="23">
        <f t="shared" si="35"/>
        <v>0.68936858954730018</v>
      </c>
      <c r="AL55" s="24">
        <f t="shared" si="36"/>
        <v>0.66549553569864672</v>
      </c>
      <c r="AM55"/>
      <c r="AO55" s="136">
        <f t="shared" si="37"/>
        <v>5</v>
      </c>
      <c r="AP55" s="137">
        <f t="shared" si="38"/>
        <v>5</v>
      </c>
      <c r="AQ55" s="137">
        <f t="shared" si="39"/>
        <v>5</v>
      </c>
      <c r="AR55" s="137">
        <f t="shared" si="40"/>
        <v>5</v>
      </c>
      <c r="AS55" s="137">
        <f t="shared" si="41"/>
        <v>5</v>
      </c>
      <c r="AT55" s="137">
        <f t="shared" si="42"/>
        <v>5</v>
      </c>
      <c r="AU55" s="137">
        <f t="shared" si="43"/>
        <v>5</v>
      </c>
      <c r="AV55" s="137">
        <f t="shared" si="44"/>
        <v>5</v>
      </c>
      <c r="AW55" s="125">
        <f t="shared" si="45"/>
        <v>5</v>
      </c>
      <c r="AX55" s="137">
        <f t="shared" si="46"/>
        <v>5</v>
      </c>
      <c r="AY55" s="137">
        <f t="shared" si="47"/>
        <v>5</v>
      </c>
      <c r="AZ55" s="125">
        <f t="shared" si="48"/>
        <v>5</v>
      </c>
    </row>
    <row r="56" spans="1:52" s="5" customFormat="1">
      <c r="A56"/>
      <c r="B56" s="397" t="str">
        <f>'QoL DATA'!B63</f>
        <v>Hajdina</v>
      </c>
      <c r="C56" s="224">
        <f>'QoL DATA'!A63</f>
        <v>159</v>
      </c>
      <c r="D56" s="21">
        <f>IFERROR(AVERAGEIF('QoL DATA'!$C$14:$AT$14,'TQoL Indexes'!D$9,'Data &amp; Normalization'!$C514:$AT514),"-")</f>
        <v>0.70287433169727231</v>
      </c>
      <c r="E56" s="22">
        <f>IFERROR(AVERAGEIF('QoL DATA'!$C$14:$AT$14,'TQoL Indexes'!E$9,'Data &amp; Normalization'!$C514:$AT514),"-")</f>
        <v>0.76620286310714103</v>
      </c>
      <c r="F56" s="22">
        <f>IFERROR(AVERAGEIF('QoL DATA'!$C$14:$AT$14,'TQoL Indexes'!F$9,'Data &amp; Normalization'!$C514:$AT514),"-")</f>
        <v>0.75</v>
      </c>
      <c r="G56" s="22">
        <f>IFERROR(AVERAGEIF('QoL DATA'!$C$14:$AT$14,'TQoL Indexes'!G$9,'Data &amp; Normalization'!$C514:$AT514),"-")</f>
        <v>0.88973436610211876</v>
      </c>
      <c r="H56" s="22">
        <f>IFERROR(AVERAGEIF('QoL DATA'!$C$14:$AT$14,'TQoL Indexes'!H$9,'Data &amp; Normalization'!$C514:$AT514),"-")</f>
        <v>0.7196564607795114</v>
      </c>
      <c r="I56" s="22">
        <f>IFERROR(AVERAGEIF('QoL DATA'!$C$14:$AT$14,'TQoL Indexes'!I$9,'Data &amp; Normalization'!$C514:$AT514),"-")</f>
        <v>0.25386908160814453</v>
      </c>
      <c r="J56" s="22">
        <f>IFERROR(AVERAGEIF('QoL DATA'!$C$14:$AT$14,'TQoL Indexes'!J$9,'Data &amp; Normalization'!$C514:$AT514),"-")</f>
        <v>0.52386740822623923</v>
      </c>
      <c r="K56" s="22" t="str">
        <f>IFERROR(AVERAGEIF('QoL DATA'!$C$14:$AT$14,'TQoL Indexes'!K$9,'Data &amp; Normalization'!$C514:$AT514),"-")</f>
        <v>-</v>
      </c>
      <c r="L56" s="22">
        <f>IFERROR(AVERAGEIF('QoL DATA'!$C$14:$AT$14,'TQoL Indexes'!L$9,'Data &amp; Normalization'!$C514:$AT514),"-")</f>
        <v>0.21056383882179072</v>
      </c>
      <c r="M56" s="22">
        <f>IFERROR(AVERAGEIF('QoL DATA'!$C$14:$AT$14,'TQoL Indexes'!M$9,'Data &amp; Normalization'!$C514:$AT514),"-")</f>
        <v>0.33917638766269675</v>
      </c>
      <c r="N56" s="22">
        <f>IFERROR(AVERAGEIF('QoL DATA'!$C$14:$AT$14,'TQoL Indexes'!N$9,'Data &amp; Normalization'!$C514:$AT514),"-")</f>
        <v>0.42660947358618867</v>
      </c>
      <c r="O56" s="22">
        <f>IFERROR(AVERAGEIF('QoL DATA'!$C$14:$AT$14,'TQoL Indexes'!O$9,'Data &amp; Normalization'!$C514:$AT514),"-")</f>
        <v>0.76026633130533527</v>
      </c>
      <c r="P56" s="22">
        <f>IFERROR(AVERAGEIF('QoL DATA'!$C$14:$AT$14,'TQoL Indexes'!P$9,'Data &amp; Normalization'!$C514:$AT514),"-")</f>
        <v>0.86487702268822941</v>
      </c>
      <c r="Q56" s="22">
        <f>IFERROR(AVERAGEIF('QoL DATA'!$C$14:$AT$14,'TQoL Indexes'!Q$9,'Data &amp; Normalization'!$C514:$AT514),"-")</f>
        <v>0.57460439704971944</v>
      </c>
      <c r="R56" s="22">
        <f>IFERROR(AVERAGEIF('QoL DATA'!$C$14:$AT$14,'TQoL Indexes'!R$9,'Data &amp; Normalization'!$C514:$AT514),"-")</f>
        <v>0.33178443733154239</v>
      </c>
      <c r="S56" s="22">
        <f>IFERROR(AVERAGEIF('QoL DATA'!$C$14:$AT$14,'TQoL Indexes'!S$9,'Data &amp; Normalization'!$C514:$AT514),"-")</f>
        <v>0.53096430756005231</v>
      </c>
      <c r="T56" s="22">
        <f>IFERROR(AVERAGEIF('QoL DATA'!$C$14:$AT$14,'TQoL Indexes'!T$9,'Data &amp; Normalization'!$C514:$AT514),"-")</f>
        <v>0.61940328414131085</v>
      </c>
      <c r="U56" s="22">
        <f>IFERROR(AVERAGEIF('QoL DATA'!$C$14:$AT$14,'TQoL Indexes'!U$9,'Data &amp; Normalization'!$C514:$AT514),"-")</f>
        <v>0.55108683656034474</v>
      </c>
      <c r="V56" s="22">
        <f>IFERROR(AVERAGEIF('QoL DATA'!$C$14:$AT$14,'TQoL Indexes'!V$9,'Data &amp; Normalization'!$C514:$AT514),"-")</f>
        <v>0.54089151546638969</v>
      </c>
      <c r="W56" s="22">
        <f>IFERROR(AVERAGEIF('QoL DATA'!$C$14:$AT$14,'TQoL Indexes'!W$9,'Data &amp; Normalization'!$C514:$AT514),"-")</f>
        <v>0.35754166045709801</v>
      </c>
      <c r="X56" s="22">
        <f>IFERROR(AVERAGEIF('QoL DATA'!$C$14:$AT$14,'TQoL Indexes'!X$9,'Data &amp; Normalization'!$C514:$AT514),"-")</f>
        <v>0.30091194275090327</v>
      </c>
      <c r="Y56" s="22">
        <f>IFERROR(AVERAGEIF('QoL DATA'!$C$14:$AT$14,'TQoL Indexes'!Y$9,'Data &amp; Normalization'!$C514:$AT514),"-")</f>
        <v>0.34182621477079345</v>
      </c>
      <c r="Z56" s="21">
        <f t="shared" si="24"/>
        <v>0.73969239826813782</v>
      </c>
      <c r="AA56" s="22">
        <f t="shared" si="25"/>
        <v>0.51953823110756092</v>
      </c>
      <c r="AB56" s="22">
        <f t="shared" si="26"/>
        <v>0.38289293062444274</v>
      </c>
      <c r="AC56" s="22">
        <f t="shared" si="27"/>
        <v>0.81257167699678234</v>
      </c>
      <c r="AD56" s="22">
        <f t="shared" si="28"/>
        <v>0.45319441719063092</v>
      </c>
      <c r="AE56" s="22">
        <f t="shared" si="29"/>
        <v>0.57518379585068158</v>
      </c>
      <c r="AF56" s="22">
        <f t="shared" si="30"/>
        <v>0.54598917601336727</v>
      </c>
      <c r="AG56" s="22">
        <f t="shared" si="31"/>
        <v>0.32922680160400064</v>
      </c>
      <c r="AH56" s="22">
        <f t="shared" si="32"/>
        <v>0.34182621477079345</v>
      </c>
      <c r="AI56" s="21">
        <f t="shared" si="33"/>
        <v>0.54737452000004727</v>
      </c>
      <c r="AJ56" s="22">
        <f t="shared" si="34"/>
        <v>0.6136499633460315</v>
      </c>
      <c r="AK56" s="23">
        <f t="shared" si="35"/>
        <v>0.40568073079605377</v>
      </c>
      <c r="AL56" s="24">
        <f t="shared" si="36"/>
        <v>0.51841365005001228</v>
      </c>
      <c r="AM56"/>
      <c r="AO56" s="136">
        <f t="shared" si="37"/>
        <v>5</v>
      </c>
      <c r="AP56" s="137">
        <f t="shared" si="38"/>
        <v>5</v>
      </c>
      <c r="AQ56" s="137">
        <f t="shared" si="39"/>
        <v>5</v>
      </c>
      <c r="AR56" s="137">
        <f t="shared" si="40"/>
        <v>5</v>
      </c>
      <c r="AS56" s="137">
        <f t="shared" si="41"/>
        <v>5</v>
      </c>
      <c r="AT56" s="137">
        <f t="shared" si="42"/>
        <v>5</v>
      </c>
      <c r="AU56" s="137">
        <f t="shared" si="43"/>
        <v>5</v>
      </c>
      <c r="AV56" s="137">
        <f t="shared" si="44"/>
        <v>5</v>
      </c>
      <c r="AW56" s="125">
        <f t="shared" si="45"/>
        <v>5</v>
      </c>
      <c r="AX56" s="137">
        <f t="shared" si="46"/>
        <v>5</v>
      </c>
      <c r="AY56" s="137">
        <f t="shared" si="47"/>
        <v>5</v>
      </c>
      <c r="AZ56" s="125">
        <f t="shared" si="48"/>
        <v>5</v>
      </c>
    </row>
    <row r="57" spans="1:52" s="5" customFormat="1">
      <c r="A57"/>
      <c r="B57" s="397" t="str">
        <f>'QoL DATA'!B64</f>
        <v>Hoče - Slivnica</v>
      </c>
      <c r="C57" s="224">
        <f>'QoL DATA'!A64</f>
        <v>160</v>
      </c>
      <c r="D57" s="21">
        <f>IFERROR(AVERAGEIF('QoL DATA'!$C$14:$AT$14,'TQoL Indexes'!D$9,'Data &amp; Normalization'!$C515:$AT515),"-")</f>
        <v>0.65559940704075559</v>
      </c>
      <c r="E57" s="22">
        <f>IFERROR(AVERAGEIF('QoL DATA'!$C$14:$AT$14,'TQoL Indexes'!E$9,'Data &amp; Normalization'!$C515:$AT515),"-")</f>
        <v>0.45962289150143498</v>
      </c>
      <c r="F57" s="22">
        <f>IFERROR(AVERAGEIF('QoL DATA'!$C$14:$AT$14,'TQoL Indexes'!F$9,'Data &amp; Normalization'!$C515:$AT515),"-")</f>
        <v>0.95661947982526341</v>
      </c>
      <c r="G57" s="22">
        <f>IFERROR(AVERAGEIF('QoL DATA'!$C$14:$AT$14,'TQoL Indexes'!G$9,'Data &amp; Normalization'!$C515:$AT515),"-")</f>
        <v>0.91010838458570076</v>
      </c>
      <c r="H57" s="22">
        <f>IFERROR(AVERAGEIF('QoL DATA'!$C$14:$AT$14,'TQoL Indexes'!H$9,'Data &amp; Normalization'!$C515:$AT515),"-")</f>
        <v>0.57475595434506821</v>
      </c>
      <c r="I57" s="22">
        <f>IFERROR(AVERAGEIF('QoL DATA'!$C$14:$AT$14,'TQoL Indexes'!I$9,'Data &amp; Normalization'!$C515:$AT515),"-")</f>
        <v>0.55282659745280927</v>
      </c>
      <c r="J57" s="22">
        <f>IFERROR(AVERAGEIF('QoL DATA'!$C$14:$AT$14,'TQoL Indexes'!J$9,'Data &amp; Normalization'!$C515:$AT515),"-")</f>
        <v>0.62625299052572259</v>
      </c>
      <c r="K57" s="22" t="str">
        <f>IFERROR(AVERAGEIF('QoL DATA'!$C$14:$AT$14,'TQoL Indexes'!K$9,'Data &amp; Normalization'!$C515:$AT515),"-")</f>
        <v>-</v>
      </c>
      <c r="L57" s="22">
        <f>IFERROR(AVERAGEIF('QoL DATA'!$C$14:$AT$14,'TQoL Indexes'!L$9,'Data &amp; Normalization'!$C515:$AT515),"-")</f>
        <v>0.24325965270722846</v>
      </c>
      <c r="M57" s="22">
        <f>IFERROR(AVERAGEIF('QoL DATA'!$C$14:$AT$14,'TQoL Indexes'!M$9,'Data &amp; Normalization'!$C515:$AT515),"-")</f>
        <v>0.44380920649404187</v>
      </c>
      <c r="N57" s="22">
        <f>IFERROR(AVERAGEIF('QoL DATA'!$C$14:$AT$14,'TQoL Indexes'!N$9,'Data &amp; Normalization'!$C515:$AT515),"-")</f>
        <v>0.64000221030957938</v>
      </c>
      <c r="O57" s="22">
        <f>IFERROR(AVERAGEIF('QoL DATA'!$C$14:$AT$14,'TQoL Indexes'!O$9,'Data &amp; Normalization'!$C515:$AT515),"-")</f>
        <v>0.60049299824471025</v>
      </c>
      <c r="P57" s="22">
        <f>IFERROR(AVERAGEIF('QoL DATA'!$C$14:$AT$14,'TQoL Indexes'!P$9,'Data &amp; Normalization'!$C515:$AT515),"-")</f>
        <v>0.73076939731845636</v>
      </c>
      <c r="Q57" s="22">
        <f>IFERROR(AVERAGEIF('QoL DATA'!$C$14:$AT$14,'TQoL Indexes'!Q$9,'Data &amp; Normalization'!$C515:$AT515),"-")</f>
        <v>0.48668655737267591</v>
      </c>
      <c r="R57" s="22">
        <f>IFERROR(AVERAGEIF('QoL DATA'!$C$14:$AT$14,'TQoL Indexes'!R$9,'Data &amp; Normalization'!$C515:$AT515),"-")</f>
        <v>0.38484656173491993</v>
      </c>
      <c r="S57" s="22">
        <f>IFERROR(AVERAGEIF('QoL DATA'!$C$14:$AT$14,'TQoL Indexes'!S$9,'Data &amp; Normalization'!$C515:$AT515),"-")</f>
        <v>0.24000231447039944</v>
      </c>
      <c r="T57" s="22">
        <f>IFERROR(AVERAGEIF('QoL DATA'!$C$14:$AT$14,'TQoL Indexes'!T$9,'Data &amp; Normalization'!$C515:$AT515),"-")</f>
        <v>0.78775305332481915</v>
      </c>
      <c r="U57" s="22">
        <f>IFERROR(AVERAGEIF('QoL DATA'!$C$14:$AT$14,'TQoL Indexes'!U$9,'Data &amp; Normalization'!$C515:$AT515),"-")</f>
        <v>0.69513180203966007</v>
      </c>
      <c r="V57" s="22">
        <f>IFERROR(AVERAGEIF('QoL DATA'!$C$14:$AT$14,'TQoL Indexes'!V$9,'Data &amp; Normalization'!$C515:$AT515),"-")</f>
        <v>0.49493195987530975</v>
      </c>
      <c r="W57" s="22">
        <f>IFERROR(AVERAGEIF('QoL DATA'!$C$14:$AT$14,'TQoL Indexes'!W$9,'Data &amp; Normalization'!$C515:$AT515),"-")</f>
        <v>0.1424059878674514</v>
      </c>
      <c r="X57" s="22">
        <f>IFERROR(AVERAGEIF('QoL DATA'!$C$14:$AT$14,'TQoL Indexes'!X$9,'Data &amp; Normalization'!$C515:$AT515),"-")</f>
        <v>0.22939190902329251</v>
      </c>
      <c r="Y57" s="22">
        <f>IFERROR(AVERAGEIF('QoL DATA'!$C$14:$AT$14,'TQoL Indexes'!Y$9,'Data &amp; Normalization'!$C515:$AT515),"-")</f>
        <v>0.29456736484153401</v>
      </c>
      <c r="Z57" s="21">
        <f t="shared" si="24"/>
        <v>0.69061392612248473</v>
      </c>
      <c r="AA57" s="22">
        <f t="shared" si="25"/>
        <v>0.58144071592330593</v>
      </c>
      <c r="AB57" s="22">
        <f t="shared" si="26"/>
        <v>0.54190570840181063</v>
      </c>
      <c r="AC57" s="22">
        <f t="shared" si="27"/>
        <v>0.66563119778158331</v>
      </c>
      <c r="AD57" s="22">
        <f t="shared" si="28"/>
        <v>0.43576655955379795</v>
      </c>
      <c r="AE57" s="22">
        <f t="shared" si="29"/>
        <v>0.51387768389760935</v>
      </c>
      <c r="AF57" s="22">
        <f t="shared" si="30"/>
        <v>0.59503188095748494</v>
      </c>
      <c r="AG57" s="22">
        <f t="shared" si="31"/>
        <v>0.18589894844537197</v>
      </c>
      <c r="AH57" s="22">
        <f t="shared" si="32"/>
        <v>0.29456736484153401</v>
      </c>
      <c r="AI57" s="21">
        <f t="shared" si="33"/>
        <v>0.60465345014920047</v>
      </c>
      <c r="AJ57" s="22">
        <f t="shared" si="34"/>
        <v>0.53842514707766354</v>
      </c>
      <c r="AK57" s="23">
        <f t="shared" si="35"/>
        <v>0.35849939808146364</v>
      </c>
      <c r="AL57" s="24">
        <f t="shared" si="36"/>
        <v>0.49461173973987771</v>
      </c>
      <c r="AM57"/>
      <c r="AO57" s="136">
        <f t="shared" si="37"/>
        <v>5</v>
      </c>
      <c r="AP57" s="137">
        <f t="shared" si="38"/>
        <v>5</v>
      </c>
      <c r="AQ57" s="137">
        <f t="shared" si="39"/>
        <v>5</v>
      </c>
      <c r="AR57" s="137">
        <f t="shared" si="40"/>
        <v>5</v>
      </c>
      <c r="AS57" s="137">
        <f t="shared" si="41"/>
        <v>5</v>
      </c>
      <c r="AT57" s="137">
        <f t="shared" si="42"/>
        <v>5</v>
      </c>
      <c r="AU57" s="137">
        <f t="shared" si="43"/>
        <v>5</v>
      </c>
      <c r="AV57" s="137">
        <f t="shared" si="44"/>
        <v>5</v>
      </c>
      <c r="AW57" s="125">
        <f t="shared" si="45"/>
        <v>5</v>
      </c>
      <c r="AX57" s="137">
        <f t="shared" si="46"/>
        <v>5</v>
      </c>
      <c r="AY57" s="137">
        <f t="shared" si="47"/>
        <v>5</v>
      </c>
      <c r="AZ57" s="125">
        <f t="shared" si="48"/>
        <v>5</v>
      </c>
    </row>
    <row r="58" spans="1:52" s="5" customFormat="1">
      <c r="A58"/>
      <c r="B58" s="397" t="str">
        <f>'QoL DATA'!B65</f>
        <v>Hodoš/Hodos</v>
      </c>
      <c r="C58" s="224">
        <f>'QoL DATA'!A65</f>
        <v>161</v>
      </c>
      <c r="D58" s="21">
        <f>IFERROR(AVERAGEIF('QoL DATA'!$C$14:$AT$14,'TQoL Indexes'!D$9,'Data &amp; Normalization'!$C516:$AT516),"-")</f>
        <v>0.73822029190444949</v>
      </c>
      <c r="E58" s="22">
        <f>IFERROR(AVERAGEIF('QoL DATA'!$C$14:$AT$14,'TQoL Indexes'!E$9,'Data &amp; Normalization'!$C516:$AT516),"-")</f>
        <v>0.29653284671532848</v>
      </c>
      <c r="F58" s="22">
        <f>IFERROR(AVERAGEIF('QoL DATA'!$C$14:$AT$14,'TQoL Indexes'!F$9,'Data &amp; Normalization'!$C516:$AT516),"-")</f>
        <v>0.5</v>
      </c>
      <c r="G58" s="22">
        <f>IFERROR(AVERAGEIF('QoL DATA'!$C$14:$AT$14,'TQoL Indexes'!G$9,'Data &amp; Normalization'!$C516:$AT516),"-")</f>
        <v>0.5</v>
      </c>
      <c r="H58" s="22">
        <f>IFERROR(AVERAGEIF('QoL DATA'!$C$14:$AT$14,'TQoL Indexes'!H$9,'Data &amp; Normalization'!$C516:$AT516),"-")</f>
        <v>0.32314538411606658</v>
      </c>
      <c r="I58" s="22">
        <f>IFERROR(AVERAGEIF('QoL DATA'!$C$14:$AT$14,'TQoL Indexes'!I$9,'Data &amp; Normalization'!$C516:$AT516),"-")</f>
        <v>3.4588125725478619E-2</v>
      </c>
      <c r="J58" s="22">
        <f>IFERROR(AVERAGEIF('QoL DATA'!$C$14:$AT$14,'TQoL Indexes'!J$9,'Data &amp; Normalization'!$C516:$AT516),"-")</f>
        <v>0</v>
      </c>
      <c r="K58" s="22" t="str">
        <f>IFERROR(AVERAGEIF('QoL DATA'!$C$14:$AT$14,'TQoL Indexes'!K$9,'Data &amp; Normalization'!$C516:$AT516),"-")</f>
        <v>-</v>
      </c>
      <c r="L58" s="22">
        <f>IFERROR(AVERAGEIF('QoL DATA'!$C$14:$AT$14,'TQoL Indexes'!L$9,'Data &amp; Normalization'!$C516:$AT516),"-")</f>
        <v>0.7872395720744263</v>
      </c>
      <c r="M58" s="22">
        <f>IFERROR(AVERAGEIF('QoL DATA'!$C$14:$AT$14,'TQoL Indexes'!M$9,'Data &amp; Normalization'!$C516:$AT516),"-")</f>
        <v>0.37676398458954874</v>
      </c>
      <c r="N58" s="22">
        <f>IFERROR(AVERAGEIF('QoL DATA'!$C$14:$AT$14,'TQoL Indexes'!N$9,'Data &amp; Normalization'!$C516:$AT516),"-")</f>
        <v>0.99930376112527386</v>
      </c>
      <c r="O58" s="22">
        <f>IFERROR(AVERAGEIF('QoL DATA'!$C$14:$AT$14,'TQoL Indexes'!O$9,'Data &amp; Normalization'!$C516:$AT516),"-")</f>
        <v>0.34747937653372962</v>
      </c>
      <c r="P58" s="22">
        <f>IFERROR(AVERAGEIF('QoL DATA'!$C$14:$AT$14,'TQoL Indexes'!P$9,'Data &amp; Normalization'!$C516:$AT516),"-")</f>
        <v>0.70796228246404502</v>
      </c>
      <c r="Q58" s="22">
        <f>IFERROR(AVERAGEIF('QoL DATA'!$C$14:$AT$14,'TQoL Indexes'!Q$9,'Data &amp; Normalization'!$C516:$AT516),"-")</f>
        <v>0</v>
      </c>
      <c r="R58" s="22">
        <f>IFERROR(AVERAGEIF('QoL DATA'!$C$14:$AT$14,'TQoL Indexes'!R$9,'Data &amp; Normalization'!$C516:$AT516),"-")</f>
        <v>0.15294117647058819</v>
      </c>
      <c r="S58" s="22">
        <f>IFERROR(AVERAGEIF('QoL DATA'!$C$14:$AT$14,'TQoL Indexes'!S$9,'Data &amp; Normalization'!$C516:$AT516),"-")</f>
        <v>1</v>
      </c>
      <c r="T58" s="22">
        <f>IFERROR(AVERAGEIF('QoL DATA'!$C$14:$AT$14,'TQoL Indexes'!T$9,'Data &amp; Normalization'!$C516:$AT516),"-")</f>
        <v>0.66851295624482132</v>
      </c>
      <c r="U58" s="22">
        <f>IFERROR(AVERAGEIF('QoL DATA'!$C$14:$AT$14,'TQoL Indexes'!U$9,'Data &amp; Normalization'!$C516:$AT516),"-")</f>
        <v>0.60147128298575936</v>
      </c>
      <c r="V58" s="22">
        <f>IFERROR(AVERAGEIF('QoL DATA'!$C$14:$AT$14,'TQoL Indexes'!V$9,'Data &amp; Normalization'!$C516:$AT516),"-")</f>
        <v>0.11529603948525335</v>
      </c>
      <c r="W58" s="22">
        <f>IFERROR(AVERAGEIF('QoL DATA'!$C$14:$AT$14,'TQoL Indexes'!W$9,'Data &amp; Normalization'!$C516:$AT516),"-")</f>
        <v>0.58068036937628453</v>
      </c>
      <c r="X58" s="22">
        <f>IFERROR(AVERAGEIF('QoL DATA'!$C$14:$AT$14,'TQoL Indexes'!X$9,'Data &amp; Normalization'!$C516:$AT516),"-")</f>
        <v>0.42583153528632806</v>
      </c>
      <c r="Y58" s="22">
        <f>IFERROR(AVERAGEIF('QoL DATA'!$C$14:$AT$14,'TQoL Indexes'!Y$9,'Data &amp; Normalization'!$C516:$AT516),"-")</f>
        <v>0.7164979555612363</v>
      </c>
      <c r="Z58" s="21">
        <f t="shared" si="24"/>
        <v>0.51158437953992597</v>
      </c>
      <c r="AA58" s="22">
        <f t="shared" si="25"/>
        <v>0.32899461638319433</v>
      </c>
      <c r="AB58" s="22">
        <f t="shared" si="26"/>
        <v>0.68803387285741135</v>
      </c>
      <c r="AC58" s="22">
        <f t="shared" si="27"/>
        <v>0.52772082949888732</v>
      </c>
      <c r="AD58" s="22">
        <f t="shared" si="28"/>
        <v>7.6470588235294096E-2</v>
      </c>
      <c r="AE58" s="22">
        <f t="shared" si="29"/>
        <v>0.83425647812241066</v>
      </c>
      <c r="AF58" s="22">
        <f t="shared" si="30"/>
        <v>0.35838366123550636</v>
      </c>
      <c r="AG58" s="22">
        <f t="shared" si="31"/>
        <v>0.50325595233130627</v>
      </c>
      <c r="AH58" s="22">
        <f t="shared" si="32"/>
        <v>0.7164979555612363</v>
      </c>
      <c r="AI58" s="21">
        <f t="shared" si="33"/>
        <v>0.5095376229268439</v>
      </c>
      <c r="AJ58" s="22">
        <f t="shared" si="34"/>
        <v>0.47948263195219737</v>
      </c>
      <c r="AK58" s="23">
        <f t="shared" si="35"/>
        <v>0.52604585637601631</v>
      </c>
      <c r="AL58" s="24">
        <f t="shared" si="36"/>
        <v>0.50483638816406251</v>
      </c>
      <c r="AM58"/>
      <c r="AO58" s="136">
        <f t="shared" si="37"/>
        <v>5</v>
      </c>
      <c r="AP58" s="137">
        <f t="shared" si="38"/>
        <v>5</v>
      </c>
      <c r="AQ58" s="137">
        <f t="shared" si="39"/>
        <v>5</v>
      </c>
      <c r="AR58" s="137">
        <f t="shared" si="40"/>
        <v>5</v>
      </c>
      <c r="AS58" s="137">
        <f t="shared" si="41"/>
        <v>5</v>
      </c>
      <c r="AT58" s="137">
        <f t="shared" si="42"/>
        <v>5</v>
      </c>
      <c r="AU58" s="137">
        <f t="shared" si="43"/>
        <v>5</v>
      </c>
      <c r="AV58" s="137">
        <f t="shared" si="44"/>
        <v>5</v>
      </c>
      <c r="AW58" s="125">
        <f t="shared" si="45"/>
        <v>5</v>
      </c>
      <c r="AX58" s="137">
        <f t="shared" si="46"/>
        <v>5</v>
      </c>
      <c r="AY58" s="137">
        <f t="shared" si="47"/>
        <v>5</v>
      </c>
      <c r="AZ58" s="125">
        <f t="shared" si="48"/>
        <v>5</v>
      </c>
    </row>
    <row r="59" spans="1:52" s="5" customFormat="1">
      <c r="A59"/>
      <c r="B59" s="397" t="str">
        <f>'QoL DATA'!B66</f>
        <v>Horjul</v>
      </c>
      <c r="C59" s="224">
        <f>'QoL DATA'!A66</f>
        <v>162</v>
      </c>
      <c r="D59" s="21">
        <f>IFERROR(AVERAGEIF('QoL DATA'!$C$14:$AT$14,'TQoL Indexes'!D$9,'Data &amp; Normalization'!$C517:$AT517),"-")</f>
        <v>0.87936719002441266</v>
      </c>
      <c r="E59" s="22">
        <f>IFERROR(AVERAGEIF('QoL DATA'!$C$14:$AT$14,'TQoL Indexes'!E$9,'Data &amp; Normalization'!$C517:$AT517),"-")</f>
        <v>0.50293271779721871</v>
      </c>
      <c r="F59" s="22">
        <f>IFERROR(AVERAGEIF('QoL DATA'!$C$14:$AT$14,'TQoL Indexes'!F$9,'Data &amp; Normalization'!$C517:$AT517),"-")</f>
        <v>0.68156229432941706</v>
      </c>
      <c r="G59" s="22">
        <f>IFERROR(AVERAGEIF('QoL DATA'!$C$14:$AT$14,'TQoL Indexes'!G$9,'Data &amp; Normalization'!$C517:$AT517),"-")</f>
        <v>0.88376676374389385</v>
      </c>
      <c r="H59" s="22">
        <f>IFERROR(AVERAGEIF('QoL DATA'!$C$14:$AT$14,'TQoL Indexes'!H$9,'Data &amp; Normalization'!$C517:$AT517),"-")</f>
        <v>0.57079796555906248</v>
      </c>
      <c r="I59" s="22">
        <f>IFERROR(AVERAGEIF('QoL DATA'!$C$14:$AT$14,'TQoL Indexes'!I$9,'Data &amp; Normalization'!$C517:$AT517),"-")</f>
        <v>0.65855294308484602</v>
      </c>
      <c r="J59" s="22">
        <f>IFERROR(AVERAGEIF('QoL DATA'!$C$14:$AT$14,'TQoL Indexes'!J$9,'Data &amp; Normalization'!$C517:$AT517),"-")</f>
        <v>0.44808386878204526</v>
      </c>
      <c r="K59" s="22" t="str">
        <f>IFERROR(AVERAGEIF('QoL DATA'!$C$14:$AT$14,'TQoL Indexes'!K$9,'Data &amp; Normalization'!$C517:$AT517),"-")</f>
        <v>-</v>
      </c>
      <c r="L59" s="22">
        <f>IFERROR(AVERAGEIF('QoL DATA'!$C$14:$AT$14,'TQoL Indexes'!L$9,'Data &amp; Normalization'!$C517:$AT517),"-")</f>
        <v>0.55547025236155123</v>
      </c>
      <c r="M59" s="22">
        <f>IFERROR(AVERAGEIF('QoL DATA'!$C$14:$AT$14,'TQoL Indexes'!M$9,'Data &amp; Normalization'!$C517:$AT517),"-")</f>
        <v>0.5120310954038052</v>
      </c>
      <c r="N59" s="22">
        <f>IFERROR(AVERAGEIF('QoL DATA'!$C$14:$AT$14,'TQoL Indexes'!N$9,'Data &amp; Normalization'!$C517:$AT517),"-")</f>
        <v>5.1140102768568146E-2</v>
      </c>
      <c r="O59" s="22">
        <f>IFERROR(AVERAGEIF('QoL DATA'!$C$14:$AT$14,'TQoL Indexes'!O$9,'Data &amp; Normalization'!$C517:$AT517),"-")</f>
        <v>0.82680920469453612</v>
      </c>
      <c r="P59" s="22">
        <f>IFERROR(AVERAGEIF('QoL DATA'!$C$14:$AT$14,'TQoL Indexes'!P$9,'Data &amp; Normalization'!$C517:$AT517),"-")</f>
        <v>0.4817515944391258</v>
      </c>
      <c r="Q59" s="22">
        <f>IFERROR(AVERAGEIF('QoL DATA'!$C$14:$AT$14,'TQoL Indexes'!Q$9,'Data &amp; Normalization'!$C517:$AT517),"-")</f>
        <v>0.82120082874688149</v>
      </c>
      <c r="R59" s="22">
        <f>IFERROR(AVERAGEIF('QoL DATA'!$C$14:$AT$14,'TQoL Indexes'!R$9,'Data &amp; Normalization'!$C517:$AT517),"-")</f>
        <v>0.79665482071694971</v>
      </c>
      <c r="S59" s="22">
        <f>IFERROR(AVERAGEIF('QoL DATA'!$C$14:$AT$14,'TQoL Indexes'!S$9,'Data &amp; Normalization'!$C517:$AT517),"-")</f>
        <v>0.26066722875233495</v>
      </c>
      <c r="T59" s="22">
        <f>IFERROR(AVERAGEIF('QoL DATA'!$C$14:$AT$14,'TQoL Indexes'!T$9,'Data &amp; Normalization'!$C517:$AT517),"-")</f>
        <v>0.585654913150636</v>
      </c>
      <c r="U59" s="22">
        <f>IFERROR(AVERAGEIF('QoL DATA'!$C$14:$AT$14,'TQoL Indexes'!U$9,'Data &amp; Normalization'!$C517:$AT517),"-")</f>
        <v>0.88071134507660109</v>
      </c>
      <c r="V59" s="22">
        <f>IFERROR(AVERAGEIF('QoL DATA'!$C$14:$AT$14,'TQoL Indexes'!V$9,'Data &amp; Normalization'!$C517:$AT517),"-")</f>
        <v>0.86621523059707495</v>
      </c>
      <c r="W59" s="22">
        <f>IFERROR(AVERAGEIF('QoL DATA'!$C$14:$AT$14,'TQoL Indexes'!W$9,'Data &amp; Normalization'!$C517:$AT517),"-")</f>
        <v>0.68322214381935997</v>
      </c>
      <c r="X59" s="22">
        <f>IFERROR(AVERAGEIF('QoL DATA'!$C$14:$AT$14,'TQoL Indexes'!X$9,'Data &amp; Normalization'!$C517:$AT517),"-")</f>
        <v>0.7142857142857143</v>
      </c>
      <c r="Y59" s="22">
        <f>IFERROR(AVERAGEIF('QoL DATA'!$C$14:$AT$14,'TQoL Indexes'!Y$9,'Data &amp; Normalization'!$C517:$AT517),"-")</f>
        <v>0.61365221969289552</v>
      </c>
      <c r="Z59" s="21">
        <f t="shared" si="24"/>
        <v>0.6879540673836827</v>
      </c>
      <c r="AA59" s="22">
        <f t="shared" si="25"/>
        <v>0.62333435870627985</v>
      </c>
      <c r="AB59" s="22">
        <f t="shared" si="26"/>
        <v>0.28158559908618669</v>
      </c>
      <c r="AC59" s="22">
        <f t="shared" si="27"/>
        <v>0.65428039956683093</v>
      </c>
      <c r="AD59" s="22">
        <f t="shared" si="28"/>
        <v>0.8089278247319156</v>
      </c>
      <c r="AE59" s="22">
        <f t="shared" si="29"/>
        <v>0.42316107095148547</v>
      </c>
      <c r="AF59" s="22">
        <f t="shared" si="30"/>
        <v>0.87346328783683802</v>
      </c>
      <c r="AG59" s="22">
        <f t="shared" si="31"/>
        <v>0.69875392905253708</v>
      </c>
      <c r="AH59" s="22">
        <f t="shared" si="32"/>
        <v>0.61365221969289552</v>
      </c>
      <c r="AI59" s="21">
        <f t="shared" si="33"/>
        <v>0.53095800839204965</v>
      </c>
      <c r="AJ59" s="22">
        <f t="shared" si="34"/>
        <v>0.62878976508341067</v>
      </c>
      <c r="AK59" s="23">
        <f t="shared" si="35"/>
        <v>0.72862314552742358</v>
      </c>
      <c r="AL59" s="24">
        <f t="shared" si="36"/>
        <v>0.62685179745819419</v>
      </c>
      <c r="AM59"/>
      <c r="AO59" s="136">
        <f t="shared" si="37"/>
        <v>5</v>
      </c>
      <c r="AP59" s="137">
        <f t="shared" si="38"/>
        <v>5</v>
      </c>
      <c r="AQ59" s="137">
        <f t="shared" si="39"/>
        <v>5</v>
      </c>
      <c r="AR59" s="137">
        <f t="shared" si="40"/>
        <v>5</v>
      </c>
      <c r="AS59" s="137">
        <f t="shared" si="41"/>
        <v>5</v>
      </c>
      <c r="AT59" s="137">
        <f t="shared" si="42"/>
        <v>5</v>
      </c>
      <c r="AU59" s="137">
        <f t="shared" si="43"/>
        <v>5</v>
      </c>
      <c r="AV59" s="137">
        <f t="shared" si="44"/>
        <v>5</v>
      </c>
      <c r="AW59" s="125">
        <f t="shared" si="45"/>
        <v>5</v>
      </c>
      <c r="AX59" s="137">
        <f t="shared" si="46"/>
        <v>5</v>
      </c>
      <c r="AY59" s="137">
        <f t="shared" si="47"/>
        <v>5</v>
      </c>
      <c r="AZ59" s="125">
        <f t="shared" si="48"/>
        <v>5</v>
      </c>
    </row>
    <row r="60" spans="1:52" s="5" customFormat="1">
      <c r="A60"/>
      <c r="B60" s="397" t="str">
        <f>'QoL DATA'!B67</f>
        <v>Hrastnik</v>
      </c>
      <c r="C60" s="224">
        <f>'QoL DATA'!A67</f>
        <v>34</v>
      </c>
      <c r="D60" s="21">
        <f>IFERROR(AVERAGEIF('QoL DATA'!$C$14:$AT$14,'TQoL Indexes'!D$9,'Data &amp; Normalization'!$C518:$AT518),"-")</f>
        <v>0.36217266931586489</v>
      </c>
      <c r="E60" s="22">
        <f>IFERROR(AVERAGEIF('QoL DATA'!$C$14:$AT$14,'TQoL Indexes'!E$9,'Data &amp; Normalization'!$C518:$AT518),"-")</f>
        <v>0.51240087396945067</v>
      </c>
      <c r="F60" s="22">
        <f>IFERROR(AVERAGEIF('QoL DATA'!$C$14:$AT$14,'TQoL Indexes'!F$9,'Data &amp; Normalization'!$C518:$AT518),"-")</f>
        <v>0.62431329342196107</v>
      </c>
      <c r="G60" s="22">
        <f>IFERROR(AVERAGEIF('QoL DATA'!$C$14:$AT$14,'TQoL Indexes'!G$9,'Data &amp; Normalization'!$C518:$AT518),"-")</f>
        <v>0.89001191540207092</v>
      </c>
      <c r="H60" s="22">
        <f>IFERROR(AVERAGEIF('QoL DATA'!$C$14:$AT$14,'TQoL Indexes'!H$9,'Data &amp; Normalization'!$C518:$AT518),"-")</f>
        <v>0.73620362853263888</v>
      </c>
      <c r="I60" s="22">
        <f>IFERROR(AVERAGEIF('QoL DATA'!$C$14:$AT$14,'TQoL Indexes'!I$9,'Data &amp; Normalization'!$C518:$AT518),"-")</f>
        <v>0.63060771732863663</v>
      </c>
      <c r="J60" s="22">
        <f>IFERROR(AVERAGEIF('QoL DATA'!$C$14:$AT$14,'TQoL Indexes'!J$9,'Data &amp; Normalization'!$C518:$AT518),"-")</f>
        <v>0.49176260757058304</v>
      </c>
      <c r="K60" s="22" t="str">
        <f>IFERROR(AVERAGEIF('QoL DATA'!$C$14:$AT$14,'TQoL Indexes'!K$9,'Data &amp; Normalization'!$C518:$AT518),"-")</f>
        <v>-</v>
      </c>
      <c r="L60" s="22">
        <f>IFERROR(AVERAGEIF('QoL DATA'!$C$14:$AT$14,'TQoL Indexes'!L$9,'Data &amp; Normalization'!$C518:$AT518),"-")</f>
        <v>0.56731664288965644</v>
      </c>
      <c r="M60" s="22">
        <f>IFERROR(AVERAGEIF('QoL DATA'!$C$14:$AT$14,'TQoL Indexes'!M$9,'Data &amp; Normalization'!$C518:$AT518),"-")</f>
        <v>0.54030418319880291</v>
      </c>
      <c r="N60" s="22">
        <f>IFERROR(AVERAGEIF('QoL DATA'!$C$14:$AT$14,'TQoL Indexes'!N$9,'Data &amp; Normalization'!$C518:$AT518),"-")</f>
        <v>0.30441135137640934</v>
      </c>
      <c r="O60" s="22">
        <f>IFERROR(AVERAGEIF('QoL DATA'!$C$14:$AT$14,'TQoL Indexes'!O$9,'Data &amp; Normalization'!$C518:$AT518),"-")</f>
        <v>0.19118129666688699</v>
      </c>
      <c r="P60" s="22">
        <f>IFERROR(AVERAGEIF('QoL DATA'!$C$14:$AT$14,'TQoL Indexes'!P$9,'Data &amp; Normalization'!$C518:$AT518),"-")</f>
        <v>0.59399644590345346</v>
      </c>
      <c r="Q60" s="22">
        <f>IFERROR(AVERAGEIF('QoL DATA'!$C$14:$AT$14,'TQoL Indexes'!Q$9,'Data &amp; Normalization'!$C518:$AT518),"-")</f>
        <v>0.37859179074773724</v>
      </c>
      <c r="R60" s="22">
        <f>IFERROR(AVERAGEIF('QoL DATA'!$C$14:$AT$14,'TQoL Indexes'!R$9,'Data &amp; Normalization'!$C518:$AT518),"-")</f>
        <v>0.28798472414372689</v>
      </c>
      <c r="S60" s="22">
        <f>IFERROR(AVERAGEIF('QoL DATA'!$C$14:$AT$14,'TQoL Indexes'!S$9,'Data &amp; Normalization'!$C518:$AT518),"-")</f>
        <v>0.20611185504802509</v>
      </c>
      <c r="T60" s="22">
        <f>IFERROR(AVERAGEIF('QoL DATA'!$C$14:$AT$14,'TQoL Indexes'!T$9,'Data &amp; Normalization'!$C518:$AT518),"-")</f>
        <v>0.91090349636414669</v>
      </c>
      <c r="U60" s="22">
        <f>IFERROR(AVERAGEIF('QoL DATA'!$C$14:$AT$14,'TQoL Indexes'!U$9,'Data &amp; Normalization'!$C518:$AT518),"-")</f>
        <v>0.2570358372140108</v>
      </c>
      <c r="V60" s="22">
        <f>IFERROR(AVERAGEIF('QoL DATA'!$C$14:$AT$14,'TQoL Indexes'!V$9,'Data &amp; Normalization'!$C518:$AT518),"-")</f>
        <v>0.46590250579490078</v>
      </c>
      <c r="W60" s="22">
        <f>IFERROR(AVERAGEIF('QoL DATA'!$C$14:$AT$14,'TQoL Indexes'!W$9,'Data &amp; Normalization'!$C518:$AT518),"-")</f>
        <v>0.49645834418452356</v>
      </c>
      <c r="X60" s="22">
        <f>IFERROR(AVERAGEIF('QoL DATA'!$C$14:$AT$14,'TQoL Indexes'!X$9,'Data &amp; Normalization'!$C518:$AT518),"-")</f>
        <v>0.142023470563026</v>
      </c>
      <c r="Y60" s="22">
        <f>IFERROR(AVERAGEIF('QoL DATA'!$C$14:$AT$14,'TQoL Indexes'!Y$9,'Data &amp; Normalization'!$C518:$AT518),"-")</f>
        <v>0.6307721392305532</v>
      </c>
      <c r="Z60" s="21">
        <f t="shared" si="24"/>
        <v>0.49962894556909215</v>
      </c>
      <c r="AA60" s="22">
        <f t="shared" si="25"/>
        <v>0.66318050234471726</v>
      </c>
      <c r="AB60" s="22">
        <f t="shared" si="26"/>
        <v>0.4223577672876061</v>
      </c>
      <c r="AC60" s="22">
        <f t="shared" si="27"/>
        <v>0.39258887128517023</v>
      </c>
      <c r="AD60" s="22">
        <f t="shared" si="28"/>
        <v>0.33328825744573209</v>
      </c>
      <c r="AE60" s="22">
        <f t="shared" si="29"/>
        <v>0.55850767570608584</v>
      </c>
      <c r="AF60" s="22">
        <f t="shared" si="30"/>
        <v>0.36146917150445579</v>
      </c>
      <c r="AG60" s="22">
        <f t="shared" si="31"/>
        <v>0.31924090737377475</v>
      </c>
      <c r="AH60" s="22">
        <f t="shared" si="32"/>
        <v>0.6307721392305532</v>
      </c>
      <c r="AI60" s="21">
        <f t="shared" si="33"/>
        <v>0.52838907173380523</v>
      </c>
      <c r="AJ60" s="22">
        <f t="shared" si="34"/>
        <v>0.42812826814566274</v>
      </c>
      <c r="AK60" s="23">
        <f t="shared" si="35"/>
        <v>0.4371607393695946</v>
      </c>
      <c r="AL60" s="24">
        <f t="shared" si="36"/>
        <v>0.46350015995962068</v>
      </c>
      <c r="AM60"/>
      <c r="AO60" s="136">
        <f t="shared" si="37"/>
        <v>5</v>
      </c>
      <c r="AP60" s="137">
        <f t="shared" si="38"/>
        <v>5</v>
      </c>
      <c r="AQ60" s="137">
        <f t="shared" si="39"/>
        <v>5</v>
      </c>
      <c r="AR60" s="137">
        <f t="shared" si="40"/>
        <v>5</v>
      </c>
      <c r="AS60" s="137">
        <f t="shared" si="41"/>
        <v>5</v>
      </c>
      <c r="AT60" s="137">
        <f t="shared" si="42"/>
        <v>5</v>
      </c>
      <c r="AU60" s="137">
        <f t="shared" si="43"/>
        <v>5</v>
      </c>
      <c r="AV60" s="137">
        <f t="shared" si="44"/>
        <v>5</v>
      </c>
      <c r="AW60" s="125">
        <f t="shared" si="45"/>
        <v>5</v>
      </c>
      <c r="AX60" s="137">
        <f t="shared" si="46"/>
        <v>5</v>
      </c>
      <c r="AY60" s="137">
        <f t="shared" si="47"/>
        <v>5</v>
      </c>
      <c r="AZ60" s="125">
        <f t="shared" si="48"/>
        <v>5</v>
      </c>
    </row>
    <row r="61" spans="1:52" s="5" customFormat="1">
      <c r="A61"/>
      <c r="B61" s="397" t="str">
        <f>'QoL DATA'!B68</f>
        <v>Hrpelje - Kozina</v>
      </c>
      <c r="C61" s="224">
        <f>'QoL DATA'!A68</f>
        <v>35</v>
      </c>
      <c r="D61" s="21">
        <f>IFERROR(AVERAGEIF('QoL DATA'!$C$14:$AT$14,'TQoL Indexes'!D$9,'Data &amp; Normalization'!$C519:$AT519),"-")</f>
        <v>0.37255272613379614</v>
      </c>
      <c r="E61" s="22">
        <f>IFERROR(AVERAGEIF('QoL DATA'!$C$14:$AT$14,'TQoL Indexes'!E$9,'Data &amp; Normalization'!$C519:$AT519),"-")</f>
        <v>0.83445250371801416</v>
      </c>
      <c r="F61" s="22">
        <f>IFERROR(AVERAGEIF('QoL DATA'!$C$14:$AT$14,'TQoL Indexes'!F$9,'Data &amp; Normalization'!$C519:$AT519),"-")</f>
        <v>0.44834172791038518</v>
      </c>
      <c r="G61" s="22">
        <f>IFERROR(AVERAGEIF('QoL DATA'!$C$14:$AT$14,'TQoL Indexes'!G$9,'Data &amp; Normalization'!$C519:$AT519),"-")</f>
        <v>0.66843032242276901</v>
      </c>
      <c r="H61" s="22">
        <f>IFERROR(AVERAGEIF('QoL DATA'!$C$14:$AT$14,'TQoL Indexes'!H$9,'Data &amp; Normalization'!$C519:$AT519),"-")</f>
        <v>0.8935575636219798</v>
      </c>
      <c r="I61" s="22">
        <f>IFERROR(AVERAGEIF('QoL DATA'!$C$14:$AT$14,'TQoL Indexes'!I$9,'Data &amp; Normalization'!$C519:$AT519),"-")</f>
        <v>0.55042151793200689</v>
      </c>
      <c r="J61" s="22">
        <f>IFERROR(AVERAGEIF('QoL DATA'!$C$14:$AT$14,'TQoL Indexes'!J$9,'Data &amp; Normalization'!$C519:$AT519),"-")</f>
        <v>0.60268814204508525</v>
      </c>
      <c r="K61" s="22" t="str">
        <f>IFERROR(AVERAGEIF('QoL DATA'!$C$14:$AT$14,'TQoL Indexes'!K$9,'Data &amp; Normalization'!$C519:$AT519),"-")</f>
        <v>-</v>
      </c>
      <c r="L61" s="22">
        <f>IFERROR(AVERAGEIF('QoL DATA'!$C$14:$AT$14,'TQoL Indexes'!L$9,'Data &amp; Normalization'!$C519:$AT519),"-")</f>
        <v>0.26134751431553588</v>
      </c>
      <c r="M61" s="22">
        <f>IFERROR(AVERAGEIF('QoL DATA'!$C$14:$AT$14,'TQoL Indexes'!M$9,'Data &amp; Normalization'!$C519:$AT519),"-")</f>
        <v>0.38029103830846805</v>
      </c>
      <c r="N61" s="22">
        <f>IFERROR(AVERAGEIF('QoL DATA'!$C$14:$AT$14,'TQoL Indexes'!N$9,'Data &amp; Normalization'!$C519:$AT519),"-")</f>
        <v>0.64222572413779577</v>
      </c>
      <c r="O61" s="22">
        <f>IFERROR(AVERAGEIF('QoL DATA'!$C$14:$AT$14,'TQoL Indexes'!O$9,'Data &amp; Normalization'!$C519:$AT519),"-")</f>
        <v>0.63653219476976641</v>
      </c>
      <c r="P61" s="22">
        <f>IFERROR(AVERAGEIF('QoL DATA'!$C$14:$AT$14,'TQoL Indexes'!P$9,'Data &amp; Normalization'!$C519:$AT519),"-")</f>
        <v>0.25286794998980078</v>
      </c>
      <c r="Q61" s="22">
        <f>IFERROR(AVERAGEIF('QoL DATA'!$C$14:$AT$14,'TQoL Indexes'!Q$9,'Data &amp; Normalization'!$C519:$AT519),"-")</f>
        <v>0.6097622377700529</v>
      </c>
      <c r="R61" s="22">
        <f>IFERROR(AVERAGEIF('QoL DATA'!$C$14:$AT$14,'TQoL Indexes'!R$9,'Data &amp; Normalization'!$C519:$AT519),"-")</f>
        <v>0.36928376778543021</v>
      </c>
      <c r="S61" s="22">
        <f>IFERROR(AVERAGEIF('QoL DATA'!$C$14:$AT$14,'TQoL Indexes'!S$9,'Data &amp; Normalization'!$C519:$AT519),"-")</f>
        <v>0.75331878523367879</v>
      </c>
      <c r="T61" s="22">
        <f>IFERROR(AVERAGEIF('QoL DATA'!$C$14:$AT$14,'TQoL Indexes'!T$9,'Data &amp; Normalization'!$C519:$AT519),"-")</f>
        <v>0.74563392112597515</v>
      </c>
      <c r="U61" s="22">
        <f>IFERROR(AVERAGEIF('QoL DATA'!$C$14:$AT$14,'TQoL Indexes'!U$9,'Data &amp; Normalization'!$C519:$AT519),"-")</f>
        <v>0.8586259505242515</v>
      </c>
      <c r="V61" s="22">
        <f>IFERROR(AVERAGEIF('QoL DATA'!$C$14:$AT$14,'TQoL Indexes'!V$9,'Data &amp; Normalization'!$C519:$AT519),"-")</f>
        <v>0.91417302773559306</v>
      </c>
      <c r="W61" s="22">
        <f>IFERROR(AVERAGEIF('QoL DATA'!$C$14:$AT$14,'TQoL Indexes'!W$9,'Data &amp; Normalization'!$C519:$AT519),"-")</f>
        <v>8.6519340560651817E-2</v>
      </c>
      <c r="X61" s="22">
        <f>IFERROR(AVERAGEIF('QoL DATA'!$C$14:$AT$14,'TQoL Indexes'!X$9,'Data &amp; Normalization'!$C519:$AT519),"-")</f>
        <v>0.7125623735217097</v>
      </c>
      <c r="Y61" s="22">
        <f>IFERROR(AVERAGEIF('QoL DATA'!$C$14:$AT$14,'TQoL Indexes'!Y$9,'Data &amp; Normalization'!$C519:$AT519),"-")</f>
        <v>0.7802110661097974</v>
      </c>
      <c r="Z61" s="21">
        <f t="shared" si="24"/>
        <v>0.55178231925406518</v>
      </c>
      <c r="AA61" s="22">
        <f t="shared" si="25"/>
        <v>0.59528901206747531</v>
      </c>
      <c r="AB61" s="22">
        <f t="shared" si="26"/>
        <v>0.51125838122313194</v>
      </c>
      <c r="AC61" s="22">
        <f t="shared" si="27"/>
        <v>0.4447000723797836</v>
      </c>
      <c r="AD61" s="22">
        <f t="shared" si="28"/>
        <v>0.48952300277774152</v>
      </c>
      <c r="AE61" s="22">
        <f t="shared" si="29"/>
        <v>0.74947635317982697</v>
      </c>
      <c r="AF61" s="22">
        <f t="shared" si="30"/>
        <v>0.88639948912992228</v>
      </c>
      <c r="AG61" s="22">
        <f t="shared" si="31"/>
        <v>0.39954085704118075</v>
      </c>
      <c r="AH61" s="22">
        <f t="shared" si="32"/>
        <v>0.7802110661097974</v>
      </c>
      <c r="AI61" s="21">
        <f t="shared" si="33"/>
        <v>0.55277657084822418</v>
      </c>
      <c r="AJ61" s="22">
        <f t="shared" si="34"/>
        <v>0.5612331427791174</v>
      </c>
      <c r="AK61" s="23">
        <f t="shared" si="35"/>
        <v>0.68871713742696672</v>
      </c>
      <c r="AL61" s="24">
        <f t="shared" si="36"/>
        <v>0.59936963863344173</v>
      </c>
      <c r="AM61"/>
      <c r="AO61" s="136">
        <f t="shared" si="37"/>
        <v>5</v>
      </c>
      <c r="AP61" s="137">
        <f t="shared" si="38"/>
        <v>5</v>
      </c>
      <c r="AQ61" s="137">
        <f t="shared" si="39"/>
        <v>5</v>
      </c>
      <c r="AR61" s="137">
        <f t="shared" si="40"/>
        <v>5</v>
      </c>
      <c r="AS61" s="137">
        <f t="shared" si="41"/>
        <v>5</v>
      </c>
      <c r="AT61" s="137">
        <f t="shared" si="42"/>
        <v>5</v>
      </c>
      <c r="AU61" s="137">
        <f t="shared" si="43"/>
        <v>5</v>
      </c>
      <c r="AV61" s="137">
        <f t="shared" si="44"/>
        <v>5</v>
      </c>
      <c r="AW61" s="125">
        <f t="shared" si="45"/>
        <v>5</v>
      </c>
      <c r="AX61" s="137">
        <f t="shared" si="46"/>
        <v>5</v>
      </c>
      <c r="AY61" s="137">
        <f t="shared" si="47"/>
        <v>5</v>
      </c>
      <c r="AZ61" s="125">
        <f t="shared" si="48"/>
        <v>5</v>
      </c>
    </row>
    <row r="62" spans="1:52" s="5" customFormat="1">
      <c r="A62"/>
      <c r="B62" s="397" t="str">
        <f>'QoL DATA'!B69</f>
        <v>Idrija</v>
      </c>
      <c r="C62" s="224">
        <f>'QoL DATA'!A69</f>
        <v>36</v>
      </c>
      <c r="D62" s="21">
        <f>IFERROR(AVERAGEIF('QoL DATA'!$C$14:$AT$14,'TQoL Indexes'!D$9,'Data &amp; Normalization'!$C520:$AT520),"-")</f>
        <v>0.58731975224014765</v>
      </c>
      <c r="E62" s="22">
        <f>IFERROR(AVERAGEIF('QoL DATA'!$C$14:$AT$14,'TQoL Indexes'!E$9,'Data &amp; Normalization'!$C520:$AT520),"-")</f>
        <v>0.77605626672046479</v>
      </c>
      <c r="F62" s="22">
        <f>IFERROR(AVERAGEIF('QoL DATA'!$C$14:$AT$14,'TQoL Indexes'!F$9,'Data &amp; Normalization'!$C520:$AT520),"-")</f>
        <v>0.60551370737358845</v>
      </c>
      <c r="G62" s="22">
        <f>IFERROR(AVERAGEIF('QoL DATA'!$C$14:$AT$14,'TQoL Indexes'!G$9,'Data &amp; Normalization'!$C520:$AT520),"-")</f>
        <v>0.71242957326438716</v>
      </c>
      <c r="H62" s="22">
        <f>IFERROR(AVERAGEIF('QoL DATA'!$C$14:$AT$14,'TQoL Indexes'!H$9,'Data &amp; Normalization'!$C520:$AT520),"-")</f>
        <v>0.7286743134293876</v>
      </c>
      <c r="I62" s="22">
        <f>IFERROR(AVERAGEIF('QoL DATA'!$C$14:$AT$14,'TQoL Indexes'!I$9,'Data &amp; Normalization'!$C520:$AT520),"-")</f>
        <v>0.89986399244548099</v>
      </c>
      <c r="J62" s="22">
        <f>IFERROR(AVERAGEIF('QoL DATA'!$C$14:$AT$14,'TQoL Indexes'!J$9,'Data &amp; Normalization'!$C520:$AT520),"-")</f>
        <v>0.6024702457772102</v>
      </c>
      <c r="K62" s="22" t="str">
        <f>IFERROR(AVERAGEIF('QoL DATA'!$C$14:$AT$14,'TQoL Indexes'!K$9,'Data &amp; Normalization'!$C520:$AT520),"-")</f>
        <v>-</v>
      </c>
      <c r="L62" s="22">
        <f>IFERROR(AVERAGEIF('QoL DATA'!$C$14:$AT$14,'TQoL Indexes'!L$9,'Data &amp; Normalization'!$C520:$AT520),"-")</f>
        <v>0.43192637952083546</v>
      </c>
      <c r="M62" s="22">
        <f>IFERROR(AVERAGEIF('QoL DATA'!$C$14:$AT$14,'TQoL Indexes'!M$9,'Data &amp; Normalization'!$C520:$AT520),"-")</f>
        <v>0.78212453221190881</v>
      </c>
      <c r="N62" s="22">
        <f>IFERROR(AVERAGEIF('QoL DATA'!$C$14:$AT$14,'TQoL Indexes'!N$9,'Data &amp; Normalization'!$C520:$AT520),"-")</f>
        <v>0.68876280891721242</v>
      </c>
      <c r="O62" s="22">
        <f>IFERROR(AVERAGEIF('QoL DATA'!$C$14:$AT$14,'TQoL Indexes'!O$9,'Data &amp; Normalization'!$C520:$AT520),"-")</f>
        <v>0.79794600709582064</v>
      </c>
      <c r="P62" s="22">
        <f>IFERROR(AVERAGEIF('QoL DATA'!$C$14:$AT$14,'TQoL Indexes'!P$9,'Data &amp; Normalization'!$C520:$AT520),"-")</f>
        <v>0.45177725010641329</v>
      </c>
      <c r="Q62" s="22">
        <f>IFERROR(AVERAGEIF('QoL DATA'!$C$14:$AT$14,'TQoL Indexes'!Q$9,'Data &amp; Normalization'!$C520:$AT520),"-")</f>
        <v>0.83060245341658268</v>
      </c>
      <c r="R62" s="22">
        <f>IFERROR(AVERAGEIF('QoL DATA'!$C$14:$AT$14,'TQoL Indexes'!R$9,'Data &amp; Normalization'!$C520:$AT520),"-")</f>
        <v>0.66932961510053568</v>
      </c>
      <c r="S62" s="22">
        <f>IFERROR(AVERAGEIF('QoL DATA'!$C$14:$AT$14,'TQoL Indexes'!S$9,'Data &amp; Normalization'!$C520:$AT520),"-")</f>
        <v>0.34580667559390954</v>
      </c>
      <c r="T62" s="22">
        <f>IFERROR(AVERAGEIF('QoL DATA'!$C$14:$AT$14,'TQoL Indexes'!T$9,'Data &amp; Normalization'!$C520:$AT520),"-")</f>
        <v>0.61940387732637203</v>
      </c>
      <c r="U62" s="22">
        <f>IFERROR(AVERAGEIF('QoL DATA'!$C$14:$AT$14,'TQoL Indexes'!U$9,'Data &amp; Normalization'!$C520:$AT520),"-")</f>
        <v>0.55674085017913255</v>
      </c>
      <c r="V62" s="22">
        <f>IFERROR(AVERAGEIF('QoL DATA'!$C$14:$AT$14,'TQoL Indexes'!V$9,'Data &amp; Normalization'!$C520:$AT520),"-")</f>
        <v>0.97042852289984827</v>
      </c>
      <c r="W62" s="22">
        <f>IFERROR(AVERAGEIF('QoL DATA'!$C$14:$AT$14,'TQoL Indexes'!W$9,'Data &amp; Normalization'!$C520:$AT520),"-")</f>
        <v>0.12099874845692912</v>
      </c>
      <c r="X62" s="22">
        <f>IFERROR(AVERAGEIF('QoL DATA'!$C$14:$AT$14,'TQoL Indexes'!X$9,'Data &amp; Normalization'!$C520:$AT520),"-")</f>
        <v>0.45718767719883002</v>
      </c>
      <c r="Y62" s="22">
        <f>IFERROR(AVERAGEIF('QoL DATA'!$C$14:$AT$14,'TQoL Indexes'!Y$9,'Data &amp; Normalization'!$C520:$AT520),"-")</f>
        <v>0.91786096773066816</v>
      </c>
      <c r="Z62" s="21">
        <f t="shared" si="24"/>
        <v>0.65629657544473352</v>
      </c>
      <c r="AA62" s="22">
        <f t="shared" si="25"/>
        <v>0.6750729008874603</v>
      </c>
      <c r="AB62" s="22">
        <f t="shared" si="26"/>
        <v>0.73544367056456061</v>
      </c>
      <c r="AC62" s="22">
        <f t="shared" si="27"/>
        <v>0.62486162860111694</v>
      </c>
      <c r="AD62" s="22">
        <f t="shared" si="28"/>
        <v>0.74996603425855923</v>
      </c>
      <c r="AE62" s="22">
        <f t="shared" si="29"/>
        <v>0.48260527646014079</v>
      </c>
      <c r="AF62" s="22">
        <f t="shared" si="30"/>
        <v>0.76358468653949041</v>
      </c>
      <c r="AG62" s="22">
        <f t="shared" si="31"/>
        <v>0.28909321282787959</v>
      </c>
      <c r="AH62" s="22">
        <f t="shared" si="32"/>
        <v>0.91786096773066816</v>
      </c>
      <c r="AI62" s="21">
        <f t="shared" si="33"/>
        <v>0.68893771563225148</v>
      </c>
      <c r="AJ62" s="22">
        <f t="shared" si="34"/>
        <v>0.61914431310660567</v>
      </c>
      <c r="AK62" s="23">
        <f t="shared" si="35"/>
        <v>0.6568462890326795</v>
      </c>
      <c r="AL62" s="24">
        <f t="shared" si="36"/>
        <v>0.65466437868719374</v>
      </c>
      <c r="AM62"/>
      <c r="AO62" s="136">
        <f t="shared" si="37"/>
        <v>5</v>
      </c>
      <c r="AP62" s="137">
        <f t="shared" si="38"/>
        <v>5</v>
      </c>
      <c r="AQ62" s="137">
        <f t="shared" si="39"/>
        <v>5</v>
      </c>
      <c r="AR62" s="137">
        <f t="shared" si="40"/>
        <v>5</v>
      </c>
      <c r="AS62" s="137">
        <f t="shared" si="41"/>
        <v>5</v>
      </c>
      <c r="AT62" s="137">
        <f t="shared" si="42"/>
        <v>5</v>
      </c>
      <c r="AU62" s="137">
        <f t="shared" si="43"/>
        <v>5</v>
      </c>
      <c r="AV62" s="137">
        <f t="shared" si="44"/>
        <v>5</v>
      </c>
      <c r="AW62" s="125">
        <f t="shared" si="45"/>
        <v>5</v>
      </c>
      <c r="AX62" s="137">
        <f t="shared" si="46"/>
        <v>5</v>
      </c>
      <c r="AY62" s="137">
        <f t="shared" si="47"/>
        <v>5</v>
      </c>
      <c r="AZ62" s="125">
        <f t="shared" si="48"/>
        <v>5</v>
      </c>
    </row>
    <row r="63" spans="1:52" s="5" customFormat="1">
      <c r="A63"/>
      <c r="B63" s="397" t="str">
        <f>'QoL DATA'!B70</f>
        <v>Ig</v>
      </c>
      <c r="C63" s="224">
        <f>'QoL DATA'!A70</f>
        <v>37</v>
      </c>
      <c r="D63" s="21">
        <f>IFERROR(AVERAGEIF('QoL DATA'!$C$14:$AT$14,'TQoL Indexes'!D$9,'Data &amp; Normalization'!$C521:$AT521),"-")</f>
        <v>0.64283997533771031</v>
      </c>
      <c r="E63" s="22">
        <f>IFERROR(AVERAGEIF('QoL DATA'!$C$14:$AT$14,'TQoL Indexes'!E$9,'Data &amp; Normalization'!$C521:$AT521),"-")</f>
        <v>0.94718291289428447</v>
      </c>
      <c r="F63" s="22">
        <f>IFERROR(AVERAGEIF('QoL DATA'!$C$14:$AT$14,'TQoL Indexes'!F$9,'Data &amp; Normalization'!$C521:$AT521),"-")</f>
        <v>0.5004189319315977</v>
      </c>
      <c r="G63" s="22">
        <f>IFERROR(AVERAGEIF('QoL DATA'!$C$14:$AT$14,'TQoL Indexes'!G$9,'Data &amp; Normalization'!$C521:$AT521),"-")</f>
        <v>0.65344095889729459</v>
      </c>
      <c r="H63" s="22">
        <f>IFERROR(AVERAGEIF('QoL DATA'!$C$14:$AT$14,'TQoL Indexes'!H$9,'Data &amp; Normalization'!$C521:$AT521),"-")</f>
        <v>1</v>
      </c>
      <c r="I63" s="22">
        <f>IFERROR(AVERAGEIF('QoL DATA'!$C$14:$AT$14,'TQoL Indexes'!I$9,'Data &amp; Normalization'!$C521:$AT521),"-")</f>
        <v>0.37054583336874697</v>
      </c>
      <c r="J63" s="22">
        <f>IFERROR(AVERAGEIF('QoL DATA'!$C$14:$AT$14,'TQoL Indexes'!J$9,'Data &amp; Normalization'!$C521:$AT521),"-")</f>
        <v>0.24204806404351989</v>
      </c>
      <c r="K63" s="22" t="str">
        <f>IFERROR(AVERAGEIF('QoL DATA'!$C$14:$AT$14,'TQoL Indexes'!K$9,'Data &amp; Normalization'!$C521:$AT521),"-")</f>
        <v>-</v>
      </c>
      <c r="L63" s="22">
        <f>IFERROR(AVERAGEIF('QoL DATA'!$C$14:$AT$14,'TQoL Indexes'!L$9,'Data &amp; Normalization'!$C521:$AT521),"-")</f>
        <v>0.47430755923992496</v>
      </c>
      <c r="M63" s="22">
        <f>IFERROR(AVERAGEIF('QoL DATA'!$C$14:$AT$14,'TQoL Indexes'!M$9,'Data &amp; Normalization'!$C521:$AT521),"-")</f>
        <v>0.51078653549872755</v>
      </c>
      <c r="N63" s="22">
        <f>IFERROR(AVERAGEIF('QoL DATA'!$C$14:$AT$14,'TQoL Indexes'!N$9,'Data &amp; Normalization'!$C521:$AT521),"-")</f>
        <v>0.99764133490252227</v>
      </c>
      <c r="O63" s="22">
        <f>IFERROR(AVERAGEIF('QoL DATA'!$C$14:$AT$14,'TQoL Indexes'!O$9,'Data &amp; Normalization'!$C521:$AT521),"-")</f>
        <v>0.57180410535613657</v>
      </c>
      <c r="P63" s="22">
        <f>IFERROR(AVERAGEIF('QoL DATA'!$C$14:$AT$14,'TQoL Indexes'!P$9,'Data &amp; Normalization'!$C521:$AT521),"-")</f>
        <v>0.63281892157126873</v>
      </c>
      <c r="Q63" s="22">
        <f>IFERROR(AVERAGEIF('QoL DATA'!$C$14:$AT$14,'TQoL Indexes'!Q$9,'Data &amp; Normalization'!$C521:$AT521),"-")</f>
        <v>0.70206674932532609</v>
      </c>
      <c r="R63" s="22">
        <f>IFERROR(AVERAGEIF('QoL DATA'!$C$14:$AT$14,'TQoL Indexes'!R$9,'Data &amp; Normalization'!$C521:$AT521),"-")</f>
        <v>0.81464302414344814</v>
      </c>
      <c r="S63" s="22">
        <f>IFERROR(AVERAGEIF('QoL DATA'!$C$14:$AT$14,'TQoL Indexes'!S$9,'Data &amp; Normalization'!$C521:$AT521),"-")</f>
        <v>0.57973350526542022</v>
      </c>
      <c r="T63" s="22">
        <f>IFERROR(AVERAGEIF('QoL DATA'!$C$14:$AT$14,'TQoL Indexes'!T$9,'Data &amp; Normalization'!$C521:$AT521),"-")</f>
        <v>0.80945014975408713</v>
      </c>
      <c r="U63" s="22">
        <f>IFERROR(AVERAGEIF('QoL DATA'!$C$14:$AT$14,'TQoL Indexes'!U$9,'Data &amp; Normalization'!$C521:$AT521),"-")</f>
        <v>0.82283136369587373</v>
      </c>
      <c r="V63" s="22">
        <f>IFERROR(AVERAGEIF('QoL DATA'!$C$14:$AT$14,'TQoL Indexes'!V$9,'Data &amp; Normalization'!$C521:$AT521),"-")</f>
        <v>0.79402875469586798</v>
      </c>
      <c r="W63" s="22">
        <f>IFERROR(AVERAGEIF('QoL DATA'!$C$14:$AT$14,'TQoL Indexes'!W$9,'Data &amp; Normalization'!$C521:$AT521),"-")</f>
        <v>0.63992238116620703</v>
      </c>
      <c r="X63" s="22">
        <f>IFERROR(AVERAGEIF('QoL DATA'!$C$14:$AT$14,'TQoL Indexes'!X$9,'Data &amp; Normalization'!$C521:$AT521),"-")</f>
        <v>0.58046374929863509</v>
      </c>
      <c r="Y63" s="22">
        <f>IFERROR(AVERAGEIF('QoL DATA'!$C$14:$AT$14,'TQoL Indexes'!Y$9,'Data &amp; Normalization'!$C521:$AT521),"-")</f>
        <v>0.50192368511579377</v>
      </c>
      <c r="Z63" s="21">
        <f t="shared" si="24"/>
        <v>0.69681394005453079</v>
      </c>
      <c r="AA63" s="22">
        <f t="shared" si="25"/>
        <v>0.54806848310989731</v>
      </c>
      <c r="AB63" s="22">
        <f t="shared" si="26"/>
        <v>0.75421393520062496</v>
      </c>
      <c r="AC63" s="22">
        <f t="shared" si="27"/>
        <v>0.60231151346370271</v>
      </c>
      <c r="AD63" s="22">
        <f t="shared" si="28"/>
        <v>0.75835488673438711</v>
      </c>
      <c r="AE63" s="22">
        <f t="shared" si="29"/>
        <v>0.69459182750975368</v>
      </c>
      <c r="AF63" s="22">
        <f t="shared" si="30"/>
        <v>0.80843005919587085</v>
      </c>
      <c r="AG63" s="22">
        <f t="shared" si="31"/>
        <v>0.61019306523242101</v>
      </c>
      <c r="AH63" s="22">
        <f t="shared" si="32"/>
        <v>0.50192368511579377</v>
      </c>
      <c r="AI63" s="21">
        <f t="shared" si="33"/>
        <v>0.66636545278835102</v>
      </c>
      <c r="AJ63" s="22">
        <f t="shared" si="34"/>
        <v>0.6850860759026145</v>
      </c>
      <c r="AK63" s="23">
        <f t="shared" si="35"/>
        <v>0.64018226984802851</v>
      </c>
      <c r="AL63" s="24">
        <f t="shared" si="36"/>
        <v>0.6637496941407417</v>
      </c>
      <c r="AM63"/>
      <c r="AO63" s="136">
        <f t="shared" si="37"/>
        <v>5</v>
      </c>
      <c r="AP63" s="137">
        <f t="shared" si="38"/>
        <v>5</v>
      </c>
      <c r="AQ63" s="137">
        <f t="shared" si="39"/>
        <v>5</v>
      </c>
      <c r="AR63" s="137">
        <f t="shared" si="40"/>
        <v>5</v>
      </c>
      <c r="AS63" s="137">
        <f t="shared" si="41"/>
        <v>5</v>
      </c>
      <c r="AT63" s="137">
        <f t="shared" si="42"/>
        <v>5</v>
      </c>
      <c r="AU63" s="137">
        <f t="shared" si="43"/>
        <v>5</v>
      </c>
      <c r="AV63" s="137">
        <f t="shared" si="44"/>
        <v>5</v>
      </c>
      <c r="AW63" s="125">
        <f t="shared" si="45"/>
        <v>5</v>
      </c>
      <c r="AX63" s="137">
        <f t="shared" si="46"/>
        <v>5</v>
      </c>
      <c r="AY63" s="137">
        <f t="shared" si="47"/>
        <v>5</v>
      </c>
      <c r="AZ63" s="125">
        <f t="shared" si="48"/>
        <v>5</v>
      </c>
    </row>
    <row r="64" spans="1:52" s="5" customFormat="1">
      <c r="A64"/>
      <c r="B64" s="397" t="str">
        <f>'QoL DATA'!B71</f>
        <v>Ilirska Bistrica</v>
      </c>
      <c r="C64" s="224">
        <f>'QoL DATA'!A71</f>
        <v>38</v>
      </c>
      <c r="D64" s="21">
        <f>IFERROR(AVERAGEIF('QoL DATA'!$C$14:$AT$14,'TQoL Indexes'!D$9,'Data &amp; Normalization'!$C522:$AT522),"-")</f>
        <v>0.60291058216147497</v>
      </c>
      <c r="E64" s="22">
        <f>IFERROR(AVERAGEIF('QoL DATA'!$C$14:$AT$14,'TQoL Indexes'!E$9,'Data &amp; Normalization'!$C522:$AT522),"-")</f>
        <v>0.32726470408339253</v>
      </c>
      <c r="F64" s="22">
        <f>IFERROR(AVERAGEIF('QoL DATA'!$C$14:$AT$14,'TQoL Indexes'!F$9,'Data &amp; Normalization'!$C522:$AT522),"-")</f>
        <v>0.83091167998132931</v>
      </c>
      <c r="G64" s="22">
        <f>IFERROR(AVERAGEIF('QoL DATA'!$C$14:$AT$14,'TQoL Indexes'!G$9,'Data &amp; Normalization'!$C522:$AT522),"-")</f>
        <v>0.65477157724132973</v>
      </c>
      <c r="H64" s="22">
        <f>IFERROR(AVERAGEIF('QoL DATA'!$C$14:$AT$14,'TQoL Indexes'!H$9,'Data &amp; Normalization'!$C522:$AT522),"-")</f>
        <v>0.99215283802813881</v>
      </c>
      <c r="I64" s="22">
        <f>IFERROR(AVERAGEIF('QoL DATA'!$C$14:$AT$14,'TQoL Indexes'!I$9,'Data &amp; Normalization'!$C522:$AT522),"-")</f>
        <v>0.68784880483126964</v>
      </c>
      <c r="J64" s="22">
        <f>IFERROR(AVERAGEIF('QoL DATA'!$C$14:$AT$14,'TQoL Indexes'!J$9,'Data &amp; Normalization'!$C522:$AT522),"-")</f>
        <v>0.44775035991554901</v>
      </c>
      <c r="K64" s="22" t="str">
        <f>IFERROR(AVERAGEIF('QoL DATA'!$C$14:$AT$14,'TQoL Indexes'!K$9,'Data &amp; Normalization'!$C522:$AT522),"-")</f>
        <v>-</v>
      </c>
      <c r="L64" s="22">
        <f>IFERROR(AVERAGEIF('QoL DATA'!$C$14:$AT$14,'TQoL Indexes'!L$9,'Data &amp; Normalization'!$C522:$AT522),"-")</f>
        <v>0.54629602076835659</v>
      </c>
      <c r="M64" s="22">
        <f>IFERROR(AVERAGEIF('QoL DATA'!$C$14:$AT$14,'TQoL Indexes'!M$9,'Data &amp; Normalization'!$C522:$AT522),"-")</f>
        <v>0.5348170001771082</v>
      </c>
      <c r="N64" s="22">
        <f>IFERROR(AVERAGEIF('QoL DATA'!$C$14:$AT$14,'TQoL Indexes'!N$9,'Data &amp; Normalization'!$C522:$AT522),"-")</f>
        <v>0.65785840296217712</v>
      </c>
      <c r="O64" s="22">
        <f>IFERROR(AVERAGEIF('QoL DATA'!$C$14:$AT$14,'TQoL Indexes'!O$9,'Data &amp; Normalization'!$C522:$AT522),"-")</f>
        <v>0.70799590521124922</v>
      </c>
      <c r="P64" s="22">
        <f>IFERROR(AVERAGEIF('QoL DATA'!$C$14:$AT$14,'TQoL Indexes'!P$9,'Data &amp; Normalization'!$C522:$AT522),"-")</f>
        <v>0.52855798473852</v>
      </c>
      <c r="Q64" s="22">
        <f>IFERROR(AVERAGEIF('QoL DATA'!$C$14:$AT$14,'TQoL Indexes'!Q$9,'Data &amp; Normalization'!$C522:$AT522),"-")</f>
        <v>0.60613875818631746</v>
      </c>
      <c r="R64" s="22">
        <f>IFERROR(AVERAGEIF('QoL DATA'!$C$14:$AT$14,'TQoL Indexes'!R$9,'Data &amp; Normalization'!$C522:$AT522),"-")</f>
        <v>0.53326084197380863</v>
      </c>
      <c r="S64" s="22">
        <f>IFERROR(AVERAGEIF('QoL DATA'!$C$14:$AT$14,'TQoL Indexes'!S$9,'Data &amp; Normalization'!$C522:$AT522),"-")</f>
        <v>0.45243763328869691</v>
      </c>
      <c r="T64" s="22">
        <f>IFERROR(AVERAGEIF('QoL DATA'!$C$14:$AT$14,'TQoL Indexes'!T$9,'Data &amp; Normalization'!$C522:$AT522),"-")</f>
        <v>0.54618315943484785</v>
      </c>
      <c r="U64" s="22">
        <f>IFERROR(AVERAGEIF('QoL DATA'!$C$14:$AT$14,'TQoL Indexes'!U$9,'Data &amp; Normalization'!$C522:$AT522),"-")</f>
        <v>0.50553663512487601</v>
      </c>
      <c r="V64" s="22">
        <f>IFERROR(AVERAGEIF('QoL DATA'!$C$14:$AT$14,'TQoL Indexes'!V$9,'Data &amp; Normalization'!$C522:$AT522),"-")</f>
        <v>0.74646061465909996</v>
      </c>
      <c r="W64" s="22">
        <f>IFERROR(AVERAGEIF('QoL DATA'!$C$14:$AT$14,'TQoL Indexes'!W$9,'Data &amp; Normalization'!$C522:$AT522),"-")</f>
        <v>0.62201444061347466</v>
      </c>
      <c r="X64" s="22">
        <f>IFERROR(AVERAGEIF('QoL DATA'!$C$14:$AT$14,'TQoL Indexes'!X$9,'Data &amp; Normalization'!$C522:$AT522),"-")</f>
        <v>0.65945428253892446</v>
      </c>
      <c r="Y64" s="22">
        <f>IFERROR(AVERAGEIF('QoL DATA'!$C$14:$AT$14,'TQoL Indexes'!Y$9,'Data &amp; Normalization'!$C522:$AT522),"-")</f>
        <v>0.89547731396121288</v>
      </c>
      <c r="Z64" s="21">
        <f t="shared" si="24"/>
        <v>0.58702898874206566</v>
      </c>
      <c r="AA64" s="22">
        <f t="shared" si="25"/>
        <v>0.66576392015692876</v>
      </c>
      <c r="AB64" s="22">
        <f t="shared" si="26"/>
        <v>0.59633770156964272</v>
      </c>
      <c r="AC64" s="22">
        <f t="shared" si="27"/>
        <v>0.61827694497488461</v>
      </c>
      <c r="AD64" s="22">
        <f t="shared" si="28"/>
        <v>0.56969980008006305</v>
      </c>
      <c r="AE64" s="22">
        <f t="shared" si="29"/>
        <v>0.49931039636177238</v>
      </c>
      <c r="AF64" s="22">
        <f t="shared" si="30"/>
        <v>0.62599862489198799</v>
      </c>
      <c r="AG64" s="22">
        <f t="shared" si="31"/>
        <v>0.64073436157619956</v>
      </c>
      <c r="AH64" s="22">
        <f t="shared" si="32"/>
        <v>0.89547731396121288</v>
      </c>
      <c r="AI64" s="21">
        <f t="shared" si="33"/>
        <v>0.61637687015621234</v>
      </c>
      <c r="AJ64" s="22">
        <f t="shared" si="34"/>
        <v>0.56242904713890662</v>
      </c>
      <c r="AK64" s="23">
        <f t="shared" si="35"/>
        <v>0.72073676680980014</v>
      </c>
      <c r="AL64" s="24">
        <f t="shared" si="36"/>
        <v>0.63151045635533154</v>
      </c>
      <c r="AM64"/>
      <c r="AO64" s="136">
        <f t="shared" si="37"/>
        <v>5</v>
      </c>
      <c r="AP64" s="137">
        <f t="shared" si="38"/>
        <v>5</v>
      </c>
      <c r="AQ64" s="137">
        <f t="shared" si="39"/>
        <v>5</v>
      </c>
      <c r="AR64" s="137">
        <f t="shared" si="40"/>
        <v>5</v>
      </c>
      <c r="AS64" s="137">
        <f t="shared" si="41"/>
        <v>5</v>
      </c>
      <c r="AT64" s="137">
        <f t="shared" si="42"/>
        <v>5</v>
      </c>
      <c r="AU64" s="137">
        <f t="shared" si="43"/>
        <v>5</v>
      </c>
      <c r="AV64" s="137">
        <f t="shared" si="44"/>
        <v>5</v>
      </c>
      <c r="AW64" s="125">
        <f t="shared" si="45"/>
        <v>5</v>
      </c>
      <c r="AX64" s="137">
        <f t="shared" si="46"/>
        <v>5</v>
      </c>
      <c r="AY64" s="137">
        <f t="shared" si="47"/>
        <v>5</v>
      </c>
      <c r="AZ64" s="125">
        <f t="shared" si="48"/>
        <v>5</v>
      </c>
    </row>
    <row r="65" spans="1:52" s="5" customFormat="1">
      <c r="A65"/>
      <c r="B65" s="397" t="str">
        <f>'QoL DATA'!B72</f>
        <v>Ivančna Gorica</v>
      </c>
      <c r="C65" s="224">
        <f>'QoL DATA'!A72</f>
        <v>39</v>
      </c>
      <c r="D65" s="21">
        <f>IFERROR(AVERAGEIF('QoL DATA'!$C$14:$AT$14,'TQoL Indexes'!D$9,'Data &amp; Normalization'!$C523:$AT523),"-")</f>
        <v>0.55682603899728156</v>
      </c>
      <c r="E65" s="22">
        <f>IFERROR(AVERAGEIF('QoL DATA'!$C$14:$AT$14,'TQoL Indexes'!E$9,'Data &amp; Normalization'!$C523:$AT523),"-")</f>
        <v>0.86584563184181107</v>
      </c>
      <c r="F65" s="22">
        <f>IFERROR(AVERAGEIF('QoL DATA'!$C$14:$AT$14,'TQoL Indexes'!F$9,'Data &amp; Normalization'!$C523:$AT523),"-")</f>
        <v>0.49927510869519232</v>
      </c>
      <c r="G65" s="22">
        <f>IFERROR(AVERAGEIF('QoL DATA'!$C$14:$AT$14,'TQoL Indexes'!G$9,'Data &amp; Normalization'!$C523:$AT523),"-")</f>
        <v>0.77788379801624985</v>
      </c>
      <c r="H65" s="22">
        <f>IFERROR(AVERAGEIF('QoL DATA'!$C$14:$AT$14,'TQoL Indexes'!H$9,'Data &amp; Normalization'!$C523:$AT523),"-")</f>
        <v>0.58726895193392714</v>
      </c>
      <c r="I65" s="22">
        <f>IFERROR(AVERAGEIF('QoL DATA'!$C$14:$AT$14,'TQoL Indexes'!I$9,'Data &amp; Normalization'!$C523:$AT523),"-")</f>
        <v>0.49967032663730826</v>
      </c>
      <c r="J65" s="22">
        <f>IFERROR(AVERAGEIF('QoL DATA'!$C$14:$AT$14,'TQoL Indexes'!J$9,'Data &amp; Normalization'!$C523:$AT523),"-")</f>
        <v>0.30266784188271995</v>
      </c>
      <c r="K65" s="22" t="str">
        <f>IFERROR(AVERAGEIF('QoL DATA'!$C$14:$AT$14,'TQoL Indexes'!K$9,'Data &amp; Normalization'!$C523:$AT523),"-")</f>
        <v>-</v>
      </c>
      <c r="L65" s="22">
        <f>IFERROR(AVERAGEIF('QoL DATA'!$C$14:$AT$14,'TQoL Indexes'!L$9,'Data &amp; Normalization'!$C523:$AT523),"-")</f>
        <v>0.50778430977640598</v>
      </c>
      <c r="M65" s="22">
        <f>IFERROR(AVERAGEIF('QoL DATA'!$C$14:$AT$14,'TQoL Indexes'!M$9,'Data &amp; Normalization'!$C523:$AT523),"-")</f>
        <v>0.59851805900102573</v>
      </c>
      <c r="N65" s="22">
        <f>IFERROR(AVERAGEIF('QoL DATA'!$C$14:$AT$14,'TQoL Indexes'!N$9,'Data &amp; Normalization'!$C523:$AT523),"-")</f>
        <v>0.2707882373047179</v>
      </c>
      <c r="O65" s="22">
        <f>IFERROR(AVERAGEIF('QoL DATA'!$C$14:$AT$14,'TQoL Indexes'!O$9,'Data &amp; Normalization'!$C523:$AT523),"-")</f>
        <v>0.36665983319365542</v>
      </c>
      <c r="P65" s="22">
        <f>IFERROR(AVERAGEIF('QoL DATA'!$C$14:$AT$14,'TQoL Indexes'!P$9,'Data &amp; Normalization'!$C523:$AT523),"-")</f>
        <v>0.55110091065715916</v>
      </c>
      <c r="Q65" s="22">
        <f>IFERROR(AVERAGEIF('QoL DATA'!$C$14:$AT$14,'TQoL Indexes'!Q$9,'Data &amp; Normalization'!$C523:$AT523),"-")</f>
        <v>0.81137244402329955</v>
      </c>
      <c r="R65" s="22">
        <f>IFERROR(AVERAGEIF('QoL DATA'!$C$14:$AT$14,'TQoL Indexes'!R$9,'Data &amp; Normalization'!$C523:$AT523),"-")</f>
        <v>0.79133275146520188</v>
      </c>
      <c r="S65" s="22">
        <f>IFERROR(AVERAGEIF('QoL DATA'!$C$14:$AT$14,'TQoL Indexes'!S$9,'Data &amp; Normalization'!$C523:$AT523),"-")</f>
        <v>0.26066722875233495</v>
      </c>
      <c r="T65" s="22">
        <f>IFERROR(AVERAGEIF('QoL DATA'!$C$14:$AT$14,'TQoL Indexes'!T$9,'Data &amp; Normalization'!$C523:$AT523),"-")</f>
        <v>0.70363471248364906</v>
      </c>
      <c r="U65" s="22">
        <f>IFERROR(AVERAGEIF('QoL DATA'!$C$14:$AT$14,'TQoL Indexes'!U$9,'Data &amp; Normalization'!$C523:$AT523),"-")</f>
        <v>0.66393431942172787</v>
      </c>
      <c r="V65" s="22">
        <f>IFERROR(AVERAGEIF('QoL DATA'!$C$14:$AT$14,'TQoL Indexes'!V$9,'Data &amp; Normalization'!$C523:$AT523),"-")</f>
        <v>0.80951512668851411</v>
      </c>
      <c r="W65" s="22">
        <f>IFERROR(AVERAGEIF('QoL DATA'!$C$14:$AT$14,'TQoL Indexes'!W$9,'Data &amp; Normalization'!$C523:$AT523),"-")</f>
        <v>0.71898454038103787</v>
      </c>
      <c r="X65" s="22">
        <f>IFERROR(AVERAGEIF('QoL DATA'!$C$14:$AT$14,'TQoL Indexes'!X$9,'Data &amp; Normalization'!$C523:$AT523),"-")</f>
        <v>0.52754759517793892</v>
      </c>
      <c r="Y65" s="22">
        <f>IFERROR(AVERAGEIF('QoL DATA'!$C$14:$AT$14,'TQoL Indexes'!Y$9,'Data &amp; Normalization'!$C523:$AT523),"-")</f>
        <v>0.69586312647235871</v>
      </c>
      <c r="Z65" s="21">
        <f t="shared" si="24"/>
        <v>0.64064892651142824</v>
      </c>
      <c r="AA65" s="22">
        <f t="shared" si="25"/>
        <v>0.53505504564932216</v>
      </c>
      <c r="AB65" s="22">
        <f t="shared" si="26"/>
        <v>0.43465314815287182</v>
      </c>
      <c r="AC65" s="22">
        <f t="shared" si="27"/>
        <v>0.45888037192540732</v>
      </c>
      <c r="AD65" s="22">
        <f t="shared" si="28"/>
        <v>0.80135259774425072</v>
      </c>
      <c r="AE65" s="22">
        <f t="shared" si="29"/>
        <v>0.482150970617992</v>
      </c>
      <c r="AF65" s="22">
        <f t="shared" si="30"/>
        <v>0.73672472305512104</v>
      </c>
      <c r="AG65" s="22">
        <f t="shared" si="31"/>
        <v>0.62326606777948834</v>
      </c>
      <c r="AH65" s="22">
        <f t="shared" si="32"/>
        <v>0.69586312647235871</v>
      </c>
      <c r="AI65" s="21">
        <f t="shared" si="33"/>
        <v>0.5367857067712074</v>
      </c>
      <c r="AJ65" s="22">
        <f t="shared" si="34"/>
        <v>0.58079464676254999</v>
      </c>
      <c r="AK65" s="23">
        <f t="shared" si="35"/>
        <v>0.68528463910232273</v>
      </c>
      <c r="AL65" s="24">
        <f t="shared" si="36"/>
        <v>0.5993836500957368</v>
      </c>
      <c r="AM65"/>
      <c r="AO65" s="136">
        <f t="shared" si="37"/>
        <v>5</v>
      </c>
      <c r="AP65" s="137">
        <f t="shared" si="38"/>
        <v>5</v>
      </c>
      <c r="AQ65" s="137">
        <f t="shared" si="39"/>
        <v>5</v>
      </c>
      <c r="AR65" s="137">
        <f t="shared" si="40"/>
        <v>5</v>
      </c>
      <c r="AS65" s="137">
        <f t="shared" si="41"/>
        <v>5</v>
      </c>
      <c r="AT65" s="137">
        <f t="shared" si="42"/>
        <v>5</v>
      </c>
      <c r="AU65" s="137">
        <f t="shared" si="43"/>
        <v>5</v>
      </c>
      <c r="AV65" s="137">
        <f t="shared" si="44"/>
        <v>5</v>
      </c>
      <c r="AW65" s="125">
        <f t="shared" si="45"/>
        <v>5</v>
      </c>
      <c r="AX65" s="137">
        <f t="shared" si="46"/>
        <v>5</v>
      </c>
      <c r="AY65" s="137">
        <f t="shared" si="47"/>
        <v>5</v>
      </c>
      <c r="AZ65" s="125">
        <f t="shared" si="48"/>
        <v>5</v>
      </c>
    </row>
    <row r="66" spans="1:52" s="5" customFormat="1">
      <c r="A66"/>
      <c r="B66" s="397" t="str">
        <f>'QoL DATA'!B73</f>
        <v>Izola/Isola</v>
      </c>
      <c r="C66" s="224">
        <f>'QoL DATA'!A73</f>
        <v>40</v>
      </c>
      <c r="D66" s="21">
        <f>IFERROR(AVERAGEIF('QoL DATA'!$C$14:$AT$14,'TQoL Indexes'!D$9,'Data &amp; Normalization'!$C524:$AT524),"-")</f>
        <v>0.49482804490422422</v>
      </c>
      <c r="E66" s="22">
        <f>IFERROR(AVERAGEIF('QoL DATA'!$C$14:$AT$14,'TQoL Indexes'!E$9,'Data &amp; Normalization'!$C524:$AT524),"-")</f>
        <v>0.98860825845604239</v>
      </c>
      <c r="F66" s="22">
        <f>IFERROR(AVERAGEIF('QoL DATA'!$C$14:$AT$14,'TQoL Indexes'!F$9,'Data &amp; Normalization'!$C524:$AT524),"-")</f>
        <v>0.99879488293973362</v>
      </c>
      <c r="G66" s="22">
        <f>IFERROR(AVERAGEIF('QoL DATA'!$C$14:$AT$14,'TQoL Indexes'!G$9,'Data &amp; Normalization'!$C524:$AT524),"-")</f>
        <v>0.9695631492176362</v>
      </c>
      <c r="H66" s="22">
        <f>IFERROR(AVERAGEIF('QoL DATA'!$C$14:$AT$14,'TQoL Indexes'!H$9,'Data &amp; Normalization'!$C524:$AT524),"-")</f>
        <v>0.6765798440103219</v>
      </c>
      <c r="I66" s="22">
        <f>IFERROR(AVERAGEIF('QoL DATA'!$C$14:$AT$14,'TQoL Indexes'!I$9,'Data &amp; Normalization'!$C524:$AT524),"-")</f>
        <v>0.66377651704026586</v>
      </c>
      <c r="J66" s="22">
        <f>IFERROR(AVERAGEIF('QoL DATA'!$C$14:$AT$14,'TQoL Indexes'!J$9,'Data &amp; Normalization'!$C524:$AT524),"-")</f>
        <v>0.71897907183147991</v>
      </c>
      <c r="K66" s="22" t="str">
        <f>IFERROR(AVERAGEIF('QoL DATA'!$C$14:$AT$14,'TQoL Indexes'!K$9,'Data &amp; Normalization'!$C524:$AT524),"-")</f>
        <v>-</v>
      </c>
      <c r="L66" s="22">
        <f>IFERROR(AVERAGEIF('QoL DATA'!$C$14:$AT$14,'TQoL Indexes'!L$9,'Data &amp; Normalization'!$C524:$AT524),"-")</f>
        <v>0.35399053266383373</v>
      </c>
      <c r="M66" s="22">
        <f>IFERROR(AVERAGEIF('QoL DATA'!$C$14:$AT$14,'TQoL Indexes'!M$9,'Data &amp; Normalization'!$C524:$AT524),"-")</f>
        <v>7.6701475446952411E-2</v>
      </c>
      <c r="N66" s="22">
        <f>IFERROR(AVERAGEIF('QoL DATA'!$C$14:$AT$14,'TQoL Indexes'!N$9,'Data &amp; Normalization'!$C524:$AT524),"-")</f>
        <v>4.1161155228659138E-2</v>
      </c>
      <c r="O66" s="22">
        <f>IFERROR(AVERAGEIF('QoL DATA'!$C$14:$AT$14,'TQoL Indexes'!O$9,'Data &amp; Normalization'!$C524:$AT524),"-")</f>
        <v>0.78770245554482976</v>
      </c>
      <c r="P66" s="22">
        <f>IFERROR(AVERAGEIF('QoL DATA'!$C$14:$AT$14,'TQoL Indexes'!P$9,'Data &amp; Normalization'!$C524:$AT524),"-")</f>
        <v>0.78006785723781369</v>
      </c>
      <c r="Q66" s="22">
        <f>IFERROR(AVERAGEIF('QoL DATA'!$C$14:$AT$14,'TQoL Indexes'!Q$9,'Data &amp; Normalization'!$C524:$AT524),"-")</f>
        <v>0.5256770250040903</v>
      </c>
      <c r="R66" s="22">
        <f>IFERROR(AVERAGEIF('QoL DATA'!$C$14:$AT$14,'TQoL Indexes'!R$9,'Data &amp; Normalization'!$C524:$AT524),"-")</f>
        <v>0.44341418774147789</v>
      </c>
      <c r="S66" s="22">
        <f>IFERROR(AVERAGEIF('QoL DATA'!$C$14:$AT$14,'TQoL Indexes'!S$9,'Data &amp; Normalization'!$C524:$AT524),"-")</f>
        <v>0.36068541387690312</v>
      </c>
      <c r="T66" s="22">
        <f>IFERROR(AVERAGEIF('QoL DATA'!$C$14:$AT$14,'TQoL Indexes'!T$9,'Data &amp; Normalization'!$C524:$AT524),"-")</f>
        <v>0.5</v>
      </c>
      <c r="U66" s="22">
        <f>IFERROR(AVERAGEIF('QoL DATA'!$C$14:$AT$14,'TQoL Indexes'!U$9,'Data &amp; Normalization'!$C524:$AT524),"-")</f>
        <v>0.62478672249675826</v>
      </c>
      <c r="V66" s="22">
        <f>IFERROR(AVERAGEIF('QoL DATA'!$C$14:$AT$14,'TQoL Indexes'!V$9,'Data &amp; Normalization'!$C524:$AT524),"-")</f>
        <v>0.89369105187435083</v>
      </c>
      <c r="W66" s="22">
        <f>IFERROR(AVERAGEIF('QoL DATA'!$C$14:$AT$14,'TQoL Indexes'!W$9,'Data &amp; Normalization'!$C524:$AT524),"-")</f>
        <v>0</v>
      </c>
      <c r="X66" s="22">
        <f>IFERROR(AVERAGEIF('QoL DATA'!$C$14:$AT$14,'TQoL Indexes'!X$9,'Data &amp; Normalization'!$C524:$AT524),"-")</f>
        <v>0.53546526520139437</v>
      </c>
      <c r="Y66" s="22">
        <f>IFERROR(AVERAGEIF('QoL DATA'!$C$14:$AT$14,'TQoL Indexes'!Y$9,'Data &amp; Normalization'!$C524:$AT524),"-")</f>
        <v>0.30553828286494267</v>
      </c>
      <c r="Z66" s="21">
        <f t="shared" si="24"/>
        <v>0.8274103954333335</v>
      </c>
      <c r="AA66" s="22">
        <f t="shared" si="25"/>
        <v>0.67657782295270752</v>
      </c>
      <c r="AB66" s="22">
        <f t="shared" si="26"/>
        <v>5.8931315337805774E-2</v>
      </c>
      <c r="AC66" s="22">
        <f t="shared" si="27"/>
        <v>0.78388515639132172</v>
      </c>
      <c r="AD66" s="22">
        <f t="shared" si="28"/>
        <v>0.4845456063727841</v>
      </c>
      <c r="AE66" s="22">
        <f t="shared" si="29"/>
        <v>0.43034270693845156</v>
      </c>
      <c r="AF66" s="22">
        <f t="shared" si="30"/>
        <v>0.75923888718555455</v>
      </c>
      <c r="AG66" s="22">
        <f t="shared" si="31"/>
        <v>0.26773263260069718</v>
      </c>
      <c r="AH66" s="22">
        <f t="shared" si="32"/>
        <v>0.30553828286494267</v>
      </c>
      <c r="AI66" s="21">
        <f t="shared" si="33"/>
        <v>0.52097317790794895</v>
      </c>
      <c r="AJ66" s="22">
        <f t="shared" si="34"/>
        <v>0.56625782323418572</v>
      </c>
      <c r="AK66" s="23">
        <f t="shared" si="35"/>
        <v>0.4441699342170648</v>
      </c>
      <c r="AL66" s="24">
        <f t="shared" si="36"/>
        <v>0.50919208486531131</v>
      </c>
      <c r="AM66"/>
      <c r="AO66" s="136">
        <f t="shared" si="37"/>
        <v>5</v>
      </c>
      <c r="AP66" s="137">
        <f t="shared" si="38"/>
        <v>5</v>
      </c>
      <c r="AQ66" s="137">
        <f t="shared" si="39"/>
        <v>5</v>
      </c>
      <c r="AR66" s="137">
        <f t="shared" si="40"/>
        <v>5</v>
      </c>
      <c r="AS66" s="137">
        <f t="shared" si="41"/>
        <v>5</v>
      </c>
      <c r="AT66" s="137">
        <f t="shared" si="42"/>
        <v>5</v>
      </c>
      <c r="AU66" s="137">
        <f t="shared" si="43"/>
        <v>5</v>
      </c>
      <c r="AV66" s="137">
        <f t="shared" si="44"/>
        <v>5</v>
      </c>
      <c r="AW66" s="125">
        <f t="shared" si="45"/>
        <v>5</v>
      </c>
      <c r="AX66" s="137">
        <f t="shared" si="46"/>
        <v>5</v>
      </c>
      <c r="AY66" s="137">
        <f t="shared" si="47"/>
        <v>5</v>
      </c>
      <c r="AZ66" s="125">
        <f t="shared" si="48"/>
        <v>5</v>
      </c>
    </row>
    <row r="67" spans="1:52" s="5" customFormat="1">
      <c r="A67"/>
      <c r="B67" s="397" t="str">
        <f>'QoL DATA'!B74</f>
        <v>Jesenice</v>
      </c>
      <c r="C67" s="224">
        <f>'QoL DATA'!A74</f>
        <v>41</v>
      </c>
      <c r="D67" s="21">
        <f>IFERROR(AVERAGEIF('QoL DATA'!$C$14:$AT$14,'TQoL Indexes'!D$9,'Data &amp; Normalization'!$C525:$AT525),"-")</f>
        <v>0.46806367599363724</v>
      </c>
      <c r="E67" s="22">
        <f>IFERROR(AVERAGEIF('QoL DATA'!$C$14:$AT$14,'TQoL Indexes'!E$9,'Data &amp; Normalization'!$C525:$AT525),"-")</f>
        <v>0.69512513034410839</v>
      </c>
      <c r="F67" s="22">
        <f>IFERROR(AVERAGEIF('QoL DATA'!$C$14:$AT$14,'TQoL Indexes'!F$9,'Data &amp; Normalization'!$C525:$AT525),"-")</f>
        <v>0.98935602978418835</v>
      </c>
      <c r="G67" s="22">
        <f>IFERROR(AVERAGEIF('QoL DATA'!$C$14:$AT$14,'TQoL Indexes'!G$9,'Data &amp; Normalization'!$C525:$AT525),"-")</f>
        <v>0.98560508787375523</v>
      </c>
      <c r="H67" s="22">
        <f>IFERROR(AVERAGEIF('QoL DATA'!$C$14:$AT$14,'TQoL Indexes'!H$9,'Data &amp; Normalization'!$C525:$AT525),"-")</f>
        <v>0.90754548379758204</v>
      </c>
      <c r="I67" s="22">
        <f>IFERROR(AVERAGEIF('QoL DATA'!$C$14:$AT$14,'TQoL Indexes'!I$9,'Data &amp; Normalization'!$C525:$AT525),"-")</f>
        <v>0.73526957238959034</v>
      </c>
      <c r="J67" s="22">
        <f>IFERROR(AVERAGEIF('QoL DATA'!$C$14:$AT$14,'TQoL Indexes'!J$9,'Data &amp; Normalization'!$C525:$AT525),"-")</f>
        <v>0.70331914386138195</v>
      </c>
      <c r="K67" s="22" t="str">
        <f>IFERROR(AVERAGEIF('QoL DATA'!$C$14:$AT$14,'TQoL Indexes'!K$9,'Data &amp; Normalization'!$C525:$AT525),"-")</f>
        <v>-</v>
      </c>
      <c r="L67" s="22">
        <f>IFERROR(AVERAGEIF('QoL DATA'!$C$14:$AT$14,'TQoL Indexes'!L$9,'Data &amp; Normalization'!$C525:$AT525),"-")</f>
        <v>0.33978266832273829</v>
      </c>
      <c r="M67" s="22">
        <f>IFERROR(AVERAGEIF('QoL DATA'!$C$14:$AT$14,'TQoL Indexes'!M$9,'Data &amp; Normalization'!$C525:$AT525),"-")</f>
        <v>0.67196010024762731</v>
      </c>
      <c r="N67" s="22">
        <f>IFERROR(AVERAGEIF('QoL DATA'!$C$14:$AT$14,'TQoL Indexes'!N$9,'Data &amp; Normalization'!$C525:$AT525),"-")</f>
        <v>0.83901053888855281</v>
      </c>
      <c r="O67" s="22">
        <f>IFERROR(AVERAGEIF('QoL DATA'!$C$14:$AT$14,'TQoL Indexes'!O$9,'Data &amp; Normalization'!$C525:$AT525),"-")</f>
        <v>0.27943222573311755</v>
      </c>
      <c r="P67" s="22">
        <f>IFERROR(AVERAGEIF('QoL DATA'!$C$14:$AT$14,'TQoL Indexes'!P$9,'Data &amp; Normalization'!$C525:$AT525),"-")</f>
        <v>0.52694919029053888</v>
      </c>
      <c r="Q67" s="22">
        <f>IFERROR(AVERAGEIF('QoL DATA'!$C$14:$AT$14,'TQoL Indexes'!Q$9,'Data &amp; Normalization'!$C525:$AT525),"-")</f>
        <v>0.53864509126006643</v>
      </c>
      <c r="R67" s="22">
        <f>IFERROR(AVERAGEIF('QoL DATA'!$C$14:$AT$14,'TQoL Indexes'!R$9,'Data &amp; Normalization'!$C525:$AT525),"-")</f>
        <v>0.57707171696823645</v>
      </c>
      <c r="S67" s="22">
        <f>IFERROR(AVERAGEIF('QoL DATA'!$C$14:$AT$14,'TQoL Indexes'!S$9,'Data &amp; Normalization'!$C525:$AT525),"-")</f>
        <v>0.12345219792028284</v>
      </c>
      <c r="T67" s="22">
        <f>IFERROR(AVERAGEIF('QoL DATA'!$C$14:$AT$14,'TQoL Indexes'!T$9,'Data &amp; Normalization'!$C525:$AT525),"-")</f>
        <v>0.60265571641876758</v>
      </c>
      <c r="U67" s="22">
        <f>IFERROR(AVERAGEIF('QoL DATA'!$C$14:$AT$14,'TQoL Indexes'!U$9,'Data &amp; Normalization'!$C525:$AT525),"-")</f>
        <v>0.52062809690042156</v>
      </c>
      <c r="V67" s="22">
        <f>IFERROR(AVERAGEIF('QoL DATA'!$C$14:$AT$14,'TQoL Indexes'!V$9,'Data &amp; Normalization'!$C525:$AT525),"-")</f>
        <v>0.78783920150267772</v>
      </c>
      <c r="W67" s="22">
        <f>IFERROR(AVERAGEIF('QoL DATA'!$C$14:$AT$14,'TQoL Indexes'!W$9,'Data &amp; Normalization'!$C525:$AT525),"-")</f>
        <v>0.28360355508754947</v>
      </c>
      <c r="X67" s="22">
        <f>IFERROR(AVERAGEIF('QoL DATA'!$C$14:$AT$14,'TQoL Indexes'!X$9,'Data &amp; Normalization'!$C525:$AT525),"-")</f>
        <v>0.37499999999999961</v>
      </c>
      <c r="Y67" s="22">
        <f>IFERROR(AVERAGEIF('QoL DATA'!$C$14:$AT$14,'TQoL Indexes'!Y$9,'Data &amp; Normalization'!$C525:$AT525),"-")</f>
        <v>0.77323967536520666</v>
      </c>
      <c r="Z67" s="21">
        <f t="shared" si="24"/>
        <v>0.71751494537397809</v>
      </c>
      <c r="AA67" s="22">
        <f t="shared" si="25"/>
        <v>0.73430439124900959</v>
      </c>
      <c r="AB67" s="22">
        <f t="shared" si="26"/>
        <v>0.75548531956809006</v>
      </c>
      <c r="AC67" s="22">
        <f t="shared" si="27"/>
        <v>0.40319070801182821</v>
      </c>
      <c r="AD67" s="22">
        <f t="shared" si="28"/>
        <v>0.55785840411415144</v>
      </c>
      <c r="AE67" s="22">
        <f t="shared" si="29"/>
        <v>0.36305395716952521</v>
      </c>
      <c r="AF67" s="22">
        <f t="shared" si="30"/>
        <v>0.65423364920154969</v>
      </c>
      <c r="AG67" s="22">
        <f t="shared" si="31"/>
        <v>0.32930177754377454</v>
      </c>
      <c r="AH67" s="22">
        <f t="shared" si="32"/>
        <v>0.77323967536520666</v>
      </c>
      <c r="AI67" s="21">
        <f t="shared" si="33"/>
        <v>0.73576821873035925</v>
      </c>
      <c r="AJ67" s="22">
        <f t="shared" si="34"/>
        <v>0.44136768976516827</v>
      </c>
      <c r="AK67" s="23">
        <f t="shared" si="35"/>
        <v>0.5855917007035103</v>
      </c>
      <c r="AL67" s="24">
        <f t="shared" si="36"/>
        <v>0.58131727175970482</v>
      </c>
      <c r="AM67"/>
      <c r="AO67" s="136">
        <f t="shared" si="37"/>
        <v>5</v>
      </c>
      <c r="AP67" s="137">
        <f t="shared" si="38"/>
        <v>5</v>
      </c>
      <c r="AQ67" s="137">
        <f t="shared" si="39"/>
        <v>5</v>
      </c>
      <c r="AR67" s="137">
        <f t="shared" si="40"/>
        <v>5</v>
      </c>
      <c r="AS67" s="137">
        <f t="shared" si="41"/>
        <v>5</v>
      </c>
      <c r="AT67" s="137">
        <f t="shared" si="42"/>
        <v>5</v>
      </c>
      <c r="AU67" s="137">
        <f t="shared" si="43"/>
        <v>5</v>
      </c>
      <c r="AV67" s="137">
        <f t="shared" si="44"/>
        <v>5</v>
      </c>
      <c r="AW67" s="125">
        <f t="shared" si="45"/>
        <v>5</v>
      </c>
      <c r="AX67" s="137">
        <f t="shared" si="46"/>
        <v>5</v>
      </c>
      <c r="AY67" s="137">
        <f t="shared" si="47"/>
        <v>5</v>
      </c>
      <c r="AZ67" s="125">
        <f t="shared" si="48"/>
        <v>5</v>
      </c>
    </row>
    <row r="68" spans="1:52" s="5" customFormat="1">
      <c r="A68"/>
      <c r="B68" s="397" t="str">
        <f>'QoL DATA'!B75</f>
        <v>Jezersko</v>
      </c>
      <c r="C68" s="224">
        <f>'QoL DATA'!A75</f>
        <v>163</v>
      </c>
      <c r="D68" s="21">
        <f>IFERROR(AVERAGEIF('QoL DATA'!$C$14:$AT$14,'TQoL Indexes'!D$9,'Data &amp; Normalization'!$C526:$AT526),"-")</f>
        <v>0.66013792260258053</v>
      </c>
      <c r="E68" s="22">
        <f>IFERROR(AVERAGEIF('QoL DATA'!$C$14:$AT$14,'TQoL Indexes'!E$9,'Data &amp; Normalization'!$C526:$AT526),"-")</f>
        <v>0.19512513034410839</v>
      </c>
      <c r="F68" s="22">
        <f>IFERROR(AVERAGEIF('QoL DATA'!$C$14:$AT$14,'TQoL Indexes'!F$9,'Data &amp; Normalization'!$C526:$AT526),"-")</f>
        <v>0</v>
      </c>
      <c r="G68" s="22">
        <f>IFERROR(AVERAGEIF('QoL DATA'!$C$14:$AT$14,'TQoL Indexes'!G$9,'Data &amp; Normalization'!$C526:$AT526),"-")</f>
        <v>0.95383038693431565</v>
      </c>
      <c r="H68" s="22">
        <f>IFERROR(AVERAGEIF('QoL DATA'!$C$14:$AT$14,'TQoL Indexes'!H$9,'Data &amp; Normalization'!$C526:$AT526),"-")</f>
        <v>0.49972456234875484</v>
      </c>
      <c r="I68" s="22">
        <f>IFERROR(AVERAGEIF('QoL DATA'!$C$14:$AT$14,'TQoL Indexes'!I$9,'Data &amp; Normalization'!$C526:$AT526),"-")</f>
        <v>0.25283336363447922</v>
      </c>
      <c r="J68" s="22">
        <f>IFERROR(AVERAGEIF('QoL DATA'!$C$14:$AT$14,'TQoL Indexes'!J$9,'Data &amp; Normalization'!$C526:$AT526),"-")</f>
        <v>0.43288721046592094</v>
      </c>
      <c r="K68" s="22" t="str">
        <f>IFERROR(AVERAGEIF('QoL DATA'!$C$14:$AT$14,'TQoL Indexes'!K$9,'Data &amp; Normalization'!$C526:$AT526),"-")</f>
        <v>-</v>
      </c>
      <c r="L68" s="22">
        <f>IFERROR(AVERAGEIF('QoL DATA'!$C$14:$AT$14,'TQoL Indexes'!L$9,'Data &amp; Normalization'!$C526:$AT526),"-")</f>
        <v>0.5380601814458299</v>
      </c>
      <c r="M68" s="22">
        <f>IFERROR(AVERAGEIF('QoL DATA'!$C$14:$AT$14,'TQoL Indexes'!M$9,'Data &amp; Normalization'!$C526:$AT526),"-")</f>
        <v>1</v>
      </c>
      <c r="N68" s="22">
        <f>IFERROR(AVERAGEIF('QoL DATA'!$C$14:$AT$14,'TQoL Indexes'!N$9,'Data &amp; Normalization'!$C526:$AT526),"-")</f>
        <v>0.99864787028348556</v>
      </c>
      <c r="O68" s="22">
        <f>IFERROR(AVERAGEIF('QoL DATA'!$C$14:$AT$14,'TQoL Indexes'!O$9,'Data &amp; Normalization'!$C526:$AT526),"-")</f>
        <v>0.25944048505478129</v>
      </c>
      <c r="P68" s="22">
        <f>IFERROR(AVERAGEIF('QoL DATA'!$C$14:$AT$14,'TQoL Indexes'!P$9,'Data &amp; Normalization'!$C526:$AT526),"-")</f>
        <v>0.46839484481281579</v>
      </c>
      <c r="Q68" s="22">
        <f>IFERROR(AVERAGEIF('QoL DATA'!$C$14:$AT$14,'TQoL Indexes'!Q$9,'Data &amp; Normalization'!$C526:$AT526),"-")</f>
        <v>0.92278401648249353</v>
      </c>
      <c r="R68" s="22">
        <f>IFERROR(AVERAGEIF('QoL DATA'!$C$14:$AT$14,'TQoL Indexes'!R$9,'Data &amp; Normalization'!$C526:$AT526),"-")</f>
        <v>0.85774559614647328</v>
      </c>
      <c r="S68" s="22">
        <f>IFERROR(AVERAGEIF('QoL DATA'!$C$14:$AT$14,'TQoL Indexes'!S$9,'Data &amp; Normalization'!$C526:$AT526),"-")</f>
        <v>0.86160293607102123</v>
      </c>
      <c r="T68" s="22">
        <f>IFERROR(AVERAGEIF('QoL DATA'!$C$14:$AT$14,'TQoL Indexes'!T$9,'Data &amp; Normalization'!$C526:$AT526),"-")</f>
        <v>0.29615498093004189</v>
      </c>
      <c r="U68" s="22">
        <f>IFERROR(AVERAGEIF('QoL DATA'!$C$14:$AT$14,'TQoL Indexes'!U$9,'Data &amp; Normalization'!$C526:$AT526),"-")</f>
        <v>0.76116960248363352</v>
      </c>
      <c r="V68" s="22">
        <f>IFERROR(AVERAGEIF('QoL DATA'!$C$14:$AT$14,'TQoL Indexes'!V$9,'Data &amp; Normalization'!$C526:$AT526),"-")</f>
        <v>0.87726051075053957</v>
      </c>
      <c r="W68" s="22">
        <f>IFERROR(AVERAGEIF('QoL DATA'!$C$14:$AT$14,'TQoL Indexes'!W$9,'Data &amp; Normalization'!$C526:$AT526),"-")</f>
        <v>0.2573029585130418</v>
      </c>
      <c r="X68" s="22">
        <f>IFERROR(AVERAGEIF('QoL DATA'!$C$14:$AT$14,'TQoL Indexes'!X$9,'Data &amp; Normalization'!$C526:$AT526),"-")</f>
        <v>0.83605292397738085</v>
      </c>
      <c r="Y68" s="22">
        <f>IFERROR(AVERAGEIF('QoL DATA'!$C$14:$AT$14,'TQoL Indexes'!Y$9,'Data &amp; Normalization'!$C526:$AT526),"-")</f>
        <v>0.86233168249685321</v>
      </c>
      <c r="Z68" s="21">
        <f t="shared" si="24"/>
        <v>0.28508768431556297</v>
      </c>
      <c r="AA68" s="22">
        <f t="shared" si="25"/>
        <v>0.53546714096586001</v>
      </c>
      <c r="AB68" s="22">
        <f t="shared" si="26"/>
        <v>0.99932393514174278</v>
      </c>
      <c r="AC68" s="22">
        <f t="shared" si="27"/>
        <v>0.36391766493379851</v>
      </c>
      <c r="AD68" s="22">
        <f t="shared" si="28"/>
        <v>0.89026480631448335</v>
      </c>
      <c r="AE68" s="22">
        <f t="shared" si="29"/>
        <v>0.57887895850053162</v>
      </c>
      <c r="AF68" s="22">
        <f t="shared" si="30"/>
        <v>0.8192150566170866</v>
      </c>
      <c r="AG68" s="22">
        <f t="shared" si="31"/>
        <v>0.5466779412452113</v>
      </c>
      <c r="AH68" s="22">
        <f t="shared" si="32"/>
        <v>0.86233168249685321</v>
      </c>
      <c r="AI68" s="21">
        <f t="shared" si="33"/>
        <v>0.60662625347438859</v>
      </c>
      <c r="AJ68" s="22">
        <f t="shared" si="34"/>
        <v>0.6110204765829379</v>
      </c>
      <c r="AK68" s="23">
        <f t="shared" si="35"/>
        <v>0.74274156011971704</v>
      </c>
      <c r="AL68" s="24">
        <f t="shared" si="36"/>
        <v>0.65199955319217662</v>
      </c>
      <c r="AM68"/>
      <c r="AO68" s="136">
        <f t="shared" si="37"/>
        <v>5</v>
      </c>
      <c r="AP68" s="137">
        <f t="shared" si="38"/>
        <v>5</v>
      </c>
      <c r="AQ68" s="137">
        <f t="shared" si="39"/>
        <v>5</v>
      </c>
      <c r="AR68" s="137">
        <f t="shared" si="40"/>
        <v>5</v>
      </c>
      <c r="AS68" s="137">
        <f t="shared" si="41"/>
        <v>5</v>
      </c>
      <c r="AT68" s="137">
        <f t="shared" si="42"/>
        <v>5</v>
      </c>
      <c r="AU68" s="137">
        <f t="shared" si="43"/>
        <v>5</v>
      </c>
      <c r="AV68" s="137">
        <f t="shared" si="44"/>
        <v>5</v>
      </c>
      <c r="AW68" s="125">
        <f t="shared" si="45"/>
        <v>5</v>
      </c>
      <c r="AX68" s="137">
        <f t="shared" si="46"/>
        <v>5</v>
      </c>
      <c r="AY68" s="137">
        <f t="shared" si="47"/>
        <v>5</v>
      </c>
      <c r="AZ68" s="125">
        <f t="shared" si="48"/>
        <v>5</v>
      </c>
    </row>
    <row r="69" spans="1:52" s="5" customFormat="1">
      <c r="A69"/>
      <c r="B69" s="397" t="str">
        <f>'QoL DATA'!B76</f>
        <v>Juršinci</v>
      </c>
      <c r="C69" s="224">
        <f>'QoL DATA'!A76</f>
        <v>42</v>
      </c>
      <c r="D69" s="21">
        <f>IFERROR(AVERAGEIF('QoL DATA'!$C$14:$AT$14,'TQoL Indexes'!D$9,'Data &amp; Normalization'!$C527:$AT527),"-")</f>
        <v>0.60472724406070066</v>
      </c>
      <c r="E69" s="22">
        <f>IFERROR(AVERAGEIF('QoL DATA'!$C$14:$AT$14,'TQoL Indexes'!E$9,'Data &amp; Normalization'!$C527:$AT527),"-")</f>
        <v>0.43504870053631745</v>
      </c>
      <c r="F69" s="22">
        <f>IFERROR(AVERAGEIF('QoL DATA'!$C$14:$AT$14,'TQoL Indexes'!F$9,'Data &amp; Normalization'!$C527:$AT527),"-")</f>
        <v>0.67881696624640619</v>
      </c>
      <c r="G69" s="22">
        <f>IFERROR(AVERAGEIF('QoL DATA'!$C$14:$AT$14,'TQoL Indexes'!G$9,'Data &amp; Normalization'!$C527:$AT527),"-")</f>
        <v>0.40580247580354811</v>
      </c>
      <c r="H69" s="22">
        <f>IFERROR(AVERAGEIF('QoL DATA'!$C$14:$AT$14,'TQoL Indexes'!H$9,'Data &amp; Normalization'!$C527:$AT527),"-")</f>
        <v>0.46203073886366047</v>
      </c>
      <c r="I69" s="22">
        <f>IFERROR(AVERAGEIF('QoL DATA'!$C$14:$AT$14,'TQoL Indexes'!I$9,'Data &amp; Normalization'!$C527:$AT527),"-")</f>
        <v>6.4554080247474763E-2</v>
      </c>
      <c r="J69" s="22">
        <f>IFERROR(AVERAGEIF('QoL DATA'!$C$14:$AT$14,'TQoL Indexes'!J$9,'Data &amp; Normalization'!$C527:$AT527),"-")</f>
        <v>0.14403618065632592</v>
      </c>
      <c r="K69" s="22" t="str">
        <f>IFERROR(AVERAGEIF('QoL DATA'!$C$14:$AT$14,'TQoL Indexes'!K$9,'Data &amp; Normalization'!$C527:$AT527),"-")</f>
        <v>-</v>
      </c>
      <c r="L69" s="22">
        <f>IFERROR(AVERAGEIF('QoL DATA'!$C$14:$AT$14,'TQoL Indexes'!L$9,'Data &amp; Normalization'!$C527:$AT527),"-")</f>
        <v>0.21056383882179072</v>
      </c>
      <c r="M69" s="22">
        <f>IFERROR(AVERAGEIF('QoL DATA'!$C$14:$AT$14,'TQoL Indexes'!M$9,'Data &amp; Normalization'!$C527:$AT527),"-")</f>
        <v>0.31370674077480187</v>
      </c>
      <c r="N69" s="22">
        <f>IFERROR(AVERAGEIF('QoL DATA'!$C$14:$AT$14,'TQoL Indexes'!N$9,'Data &amp; Normalization'!$C527:$AT527),"-")</f>
        <v>4.7310642287805682E-2</v>
      </c>
      <c r="O69" s="22">
        <f>IFERROR(AVERAGEIF('QoL DATA'!$C$14:$AT$14,'TQoL Indexes'!O$9,'Data &amp; Normalization'!$C527:$AT527),"-")</f>
        <v>0.6627373998006878</v>
      </c>
      <c r="P69" s="22">
        <f>IFERROR(AVERAGEIF('QoL DATA'!$C$14:$AT$14,'TQoL Indexes'!P$9,'Data &amp; Normalization'!$C527:$AT527),"-")</f>
        <v>0.78398433534878098</v>
      </c>
      <c r="Q69" s="22">
        <f>IFERROR(AVERAGEIF('QoL DATA'!$C$14:$AT$14,'TQoL Indexes'!Q$9,'Data &amp; Normalization'!$C527:$AT527),"-")</f>
        <v>0.36234253864390648</v>
      </c>
      <c r="R69" s="22">
        <f>IFERROR(AVERAGEIF('QoL DATA'!$C$14:$AT$14,'TQoL Indexes'!R$9,'Data &amp; Normalization'!$C527:$AT527),"-")</f>
        <v>0.10074130978000348</v>
      </c>
      <c r="S69" s="22">
        <f>IFERROR(AVERAGEIF('QoL DATA'!$C$14:$AT$14,'TQoL Indexes'!S$9,'Data &amp; Normalization'!$C527:$AT527),"-")</f>
        <v>0.89549339549339546</v>
      </c>
      <c r="T69" s="22">
        <f>IFERROR(AVERAGEIF('QoL DATA'!$C$14:$AT$14,'TQoL Indexes'!T$9,'Data &amp; Normalization'!$C527:$AT527),"-")</f>
        <v>0.52440750226690502</v>
      </c>
      <c r="U69" s="22">
        <f>IFERROR(AVERAGEIF('QoL DATA'!$C$14:$AT$14,'TQoL Indexes'!U$9,'Data &amp; Normalization'!$C527:$AT527),"-")</f>
        <v>0.58245854941305975</v>
      </c>
      <c r="V69" s="22">
        <f>IFERROR(AVERAGEIF('QoL DATA'!$C$14:$AT$14,'TQoL Indexes'!V$9,'Data &amp; Normalization'!$C527:$AT527),"-")</f>
        <v>0.4152520781712094</v>
      </c>
      <c r="W69" s="22">
        <f>IFERROR(AVERAGEIF('QoL DATA'!$C$14:$AT$14,'TQoL Indexes'!W$9,'Data &amp; Normalization'!$C527:$AT527),"-")</f>
        <v>0.48150727723816167</v>
      </c>
      <c r="X69" s="22">
        <f>IFERROR(AVERAGEIF('QoL DATA'!$C$14:$AT$14,'TQoL Indexes'!X$9,'Data &amp; Normalization'!$C527:$AT527),"-")</f>
        <v>0.12822266133160137</v>
      </c>
      <c r="Y69" s="22">
        <f>IFERROR(AVERAGEIF('QoL DATA'!$C$14:$AT$14,'TQoL Indexes'!Y$9,'Data &amp; Normalization'!$C527:$AT527),"-")</f>
        <v>0.3011231374351101</v>
      </c>
      <c r="Z69" s="21">
        <f t="shared" si="24"/>
        <v>0.57286430361447482</v>
      </c>
      <c r="AA69" s="22">
        <f t="shared" si="25"/>
        <v>0.25739746287855997</v>
      </c>
      <c r="AB69" s="22">
        <f t="shared" si="26"/>
        <v>0.18050869153130378</v>
      </c>
      <c r="AC69" s="22">
        <f t="shared" si="27"/>
        <v>0.72336086757473439</v>
      </c>
      <c r="AD69" s="22">
        <f t="shared" si="28"/>
        <v>0.23154192421195496</v>
      </c>
      <c r="AE69" s="22">
        <f t="shared" si="29"/>
        <v>0.70995044888015024</v>
      </c>
      <c r="AF69" s="22">
        <f t="shared" si="30"/>
        <v>0.49885531379213455</v>
      </c>
      <c r="AG69" s="22">
        <f t="shared" si="31"/>
        <v>0.30486496928488149</v>
      </c>
      <c r="AH69" s="22">
        <f t="shared" si="32"/>
        <v>0.3011231374351101</v>
      </c>
      <c r="AI69" s="21">
        <f t="shared" si="33"/>
        <v>0.33692348600811284</v>
      </c>
      <c r="AJ69" s="22">
        <f t="shared" si="34"/>
        <v>0.55495108022227979</v>
      </c>
      <c r="AK69" s="23">
        <f t="shared" si="35"/>
        <v>0.36828114017070868</v>
      </c>
      <c r="AL69" s="24">
        <f t="shared" si="36"/>
        <v>0.41496520910069318</v>
      </c>
      <c r="AM69"/>
      <c r="AO69" s="136">
        <f t="shared" si="37"/>
        <v>5</v>
      </c>
      <c r="AP69" s="137">
        <f t="shared" si="38"/>
        <v>5</v>
      </c>
      <c r="AQ69" s="137">
        <f t="shared" si="39"/>
        <v>5</v>
      </c>
      <c r="AR69" s="137">
        <f t="shared" si="40"/>
        <v>5</v>
      </c>
      <c r="AS69" s="137">
        <f t="shared" si="41"/>
        <v>5</v>
      </c>
      <c r="AT69" s="137">
        <f t="shared" si="42"/>
        <v>5</v>
      </c>
      <c r="AU69" s="137">
        <f t="shared" si="43"/>
        <v>5</v>
      </c>
      <c r="AV69" s="137">
        <f t="shared" si="44"/>
        <v>5</v>
      </c>
      <c r="AW69" s="125">
        <f t="shared" si="45"/>
        <v>5</v>
      </c>
      <c r="AX69" s="137">
        <f t="shared" si="46"/>
        <v>5</v>
      </c>
      <c r="AY69" s="137">
        <f t="shared" si="47"/>
        <v>5</v>
      </c>
      <c r="AZ69" s="125">
        <f t="shared" si="48"/>
        <v>5</v>
      </c>
    </row>
    <row r="70" spans="1:52" s="5" customFormat="1">
      <c r="A70"/>
      <c r="B70" s="397" t="str">
        <f>'QoL DATA'!B77</f>
        <v>Kamnik</v>
      </c>
      <c r="C70" s="224">
        <f>'QoL DATA'!A77</f>
        <v>43</v>
      </c>
      <c r="D70" s="21">
        <f>IFERROR(AVERAGEIF('QoL DATA'!$C$14:$AT$14,'TQoL Indexes'!D$9,'Data &amp; Normalization'!$C528:$AT528),"-")</f>
        <v>0.67512363785761842</v>
      </c>
      <c r="E70" s="22">
        <f>IFERROR(AVERAGEIF('QoL DATA'!$C$14:$AT$14,'TQoL Indexes'!E$9,'Data &amp; Normalization'!$C528:$AT528),"-")</f>
        <v>0.92072362137876973</v>
      </c>
      <c r="F70" s="22">
        <f>IFERROR(AVERAGEIF('QoL DATA'!$C$14:$AT$14,'TQoL Indexes'!F$9,'Data &amp; Normalization'!$C528:$AT528),"-")</f>
        <v>0.85054932187823895</v>
      </c>
      <c r="G70" s="22">
        <f>IFERROR(AVERAGEIF('QoL DATA'!$C$14:$AT$14,'TQoL Indexes'!G$9,'Data &amp; Normalization'!$C528:$AT528),"-")</f>
        <v>0.92212094911873677</v>
      </c>
      <c r="H70" s="22">
        <f>IFERROR(AVERAGEIF('QoL DATA'!$C$14:$AT$14,'TQoL Indexes'!H$9,'Data &amp; Normalization'!$C528:$AT528),"-")</f>
        <v>0.78872342940394247</v>
      </c>
      <c r="I70" s="22">
        <f>IFERROR(AVERAGEIF('QoL DATA'!$C$14:$AT$14,'TQoL Indexes'!I$9,'Data &amp; Normalization'!$C528:$AT528),"-")</f>
        <v>0.59832815466230382</v>
      </c>
      <c r="J70" s="22">
        <f>IFERROR(AVERAGEIF('QoL DATA'!$C$14:$AT$14,'TQoL Indexes'!J$9,'Data &amp; Normalization'!$C528:$AT528),"-")</f>
        <v>0.58612665637867911</v>
      </c>
      <c r="K70" s="22" t="str">
        <f>IFERROR(AVERAGEIF('QoL DATA'!$C$14:$AT$14,'TQoL Indexes'!K$9,'Data &amp; Normalization'!$C528:$AT528),"-")</f>
        <v>-</v>
      </c>
      <c r="L70" s="22">
        <f>IFERROR(AVERAGEIF('QoL DATA'!$C$14:$AT$14,'TQoL Indexes'!L$9,'Data &amp; Normalization'!$C528:$AT528),"-")</f>
        <v>0.40129540270829012</v>
      </c>
      <c r="M70" s="22">
        <f>IFERROR(AVERAGEIF('QoL DATA'!$C$14:$AT$14,'TQoL Indexes'!M$9,'Data &amp; Normalization'!$C528:$AT528),"-")</f>
        <v>0.73269548575156007</v>
      </c>
      <c r="N70" s="22">
        <f>IFERROR(AVERAGEIF('QoL DATA'!$C$14:$AT$14,'TQoL Indexes'!N$9,'Data &amp; Normalization'!$C528:$AT528),"-")</f>
        <v>0.3934497601668811</v>
      </c>
      <c r="O70" s="22">
        <f>IFERROR(AVERAGEIF('QoL DATA'!$C$14:$AT$14,'TQoL Indexes'!O$9,'Data &amp; Normalization'!$C528:$AT528),"-")</f>
        <v>0.73753865771625082</v>
      </c>
      <c r="P70" s="22">
        <f>IFERROR(AVERAGEIF('QoL DATA'!$C$14:$AT$14,'TQoL Indexes'!P$9,'Data &amp; Normalization'!$C528:$AT528),"-")</f>
        <v>0.57164289303510907</v>
      </c>
      <c r="Q70" s="22">
        <f>IFERROR(AVERAGEIF('QoL DATA'!$C$14:$AT$14,'TQoL Indexes'!Q$9,'Data &amp; Normalization'!$C528:$AT528),"-")</f>
        <v>0.6627629684851003</v>
      </c>
      <c r="R70" s="22">
        <f>IFERROR(AVERAGEIF('QoL DATA'!$C$14:$AT$14,'TQoL Indexes'!R$9,'Data &amp; Normalization'!$C528:$AT528),"-")</f>
        <v>0.78411447521046096</v>
      </c>
      <c r="S70" s="22">
        <f>IFERROR(AVERAGEIF('QoL DATA'!$C$14:$AT$14,'TQoL Indexes'!S$9,'Data &amp; Normalization'!$C528:$AT528),"-")</f>
        <v>0.22099059333101889</v>
      </c>
      <c r="T70" s="22">
        <f>IFERROR(AVERAGEIF('QoL DATA'!$C$14:$AT$14,'TQoL Indexes'!T$9,'Data &amp; Normalization'!$C528:$AT528),"-")</f>
        <v>0.66739246413278486</v>
      </c>
      <c r="U70" s="22">
        <f>IFERROR(AVERAGEIF('QoL DATA'!$C$14:$AT$14,'TQoL Indexes'!U$9,'Data &amp; Normalization'!$C528:$AT528),"-")</f>
        <v>0.65213209920211612</v>
      </c>
      <c r="V70" s="22">
        <f>IFERROR(AVERAGEIF('QoL DATA'!$C$14:$AT$14,'TQoL Indexes'!V$9,'Data &amp; Normalization'!$C528:$AT528),"-")</f>
        <v>0.7603084285828472</v>
      </c>
      <c r="W70" s="22">
        <f>IFERROR(AVERAGEIF('QoL DATA'!$C$14:$AT$14,'TQoL Indexes'!W$9,'Data &amp; Normalization'!$C528:$AT528),"-")</f>
        <v>0.67359997434088137</v>
      </c>
      <c r="X70" s="22">
        <f>IFERROR(AVERAGEIF('QoL DATA'!$C$14:$AT$14,'TQoL Indexes'!X$9,'Data &amp; Normalization'!$C528:$AT528),"-")</f>
        <v>0.61474008541752523</v>
      </c>
      <c r="Y70" s="22">
        <f>IFERROR(AVERAGEIF('QoL DATA'!$C$14:$AT$14,'TQoL Indexes'!Y$9,'Data &amp; Normalization'!$C528:$AT528),"-")</f>
        <v>0.5332237538768787</v>
      </c>
      <c r="Z70" s="21">
        <f t="shared" si="24"/>
        <v>0.81546552703820907</v>
      </c>
      <c r="AA70" s="22">
        <f t="shared" si="25"/>
        <v>0.65931891845439039</v>
      </c>
      <c r="AB70" s="22">
        <f t="shared" si="26"/>
        <v>0.56307262295922056</v>
      </c>
      <c r="AC70" s="22">
        <f t="shared" si="27"/>
        <v>0.65459077537567989</v>
      </c>
      <c r="AD70" s="22">
        <f t="shared" si="28"/>
        <v>0.72343872184778069</v>
      </c>
      <c r="AE70" s="22">
        <f t="shared" si="29"/>
        <v>0.44419152873190187</v>
      </c>
      <c r="AF70" s="22">
        <f t="shared" si="30"/>
        <v>0.70622026389248171</v>
      </c>
      <c r="AG70" s="22">
        <f t="shared" si="31"/>
        <v>0.64417002987920324</v>
      </c>
      <c r="AH70" s="22">
        <f t="shared" si="32"/>
        <v>0.5332237538768787</v>
      </c>
      <c r="AI70" s="21">
        <f t="shared" si="33"/>
        <v>0.67928568948394008</v>
      </c>
      <c r="AJ70" s="22">
        <f t="shared" si="34"/>
        <v>0.60740700865178743</v>
      </c>
      <c r="AK70" s="23">
        <f t="shared" si="35"/>
        <v>0.62787134921618781</v>
      </c>
      <c r="AL70" s="24">
        <f t="shared" si="36"/>
        <v>0.63783480010042681</v>
      </c>
      <c r="AM70" s="20"/>
      <c r="AO70" s="136">
        <f t="shared" si="37"/>
        <v>5</v>
      </c>
      <c r="AP70" s="137">
        <f t="shared" si="38"/>
        <v>5</v>
      </c>
      <c r="AQ70" s="137">
        <f t="shared" si="39"/>
        <v>5</v>
      </c>
      <c r="AR70" s="137">
        <f t="shared" si="40"/>
        <v>5</v>
      </c>
      <c r="AS70" s="137">
        <f t="shared" si="41"/>
        <v>5</v>
      </c>
      <c r="AT70" s="137">
        <f t="shared" si="42"/>
        <v>5</v>
      </c>
      <c r="AU70" s="137">
        <f t="shared" si="43"/>
        <v>5</v>
      </c>
      <c r="AV70" s="137">
        <f t="shared" si="44"/>
        <v>5</v>
      </c>
      <c r="AW70" s="125">
        <f t="shared" si="45"/>
        <v>5</v>
      </c>
      <c r="AX70" s="137">
        <f t="shared" si="46"/>
        <v>5</v>
      </c>
      <c r="AY70" s="137">
        <f t="shared" si="47"/>
        <v>5</v>
      </c>
      <c r="AZ70" s="125">
        <f t="shared" si="48"/>
        <v>5</v>
      </c>
    </row>
    <row r="71" spans="1:52" s="5" customFormat="1">
      <c r="A71"/>
      <c r="B71" s="397" t="str">
        <f>'QoL DATA'!B78</f>
        <v>Kanal</v>
      </c>
      <c r="C71" s="224">
        <f>'QoL DATA'!A78</f>
        <v>44</v>
      </c>
      <c r="D71" s="21">
        <f>IFERROR(AVERAGEIF('QoL DATA'!$C$14:$AT$14,'TQoL Indexes'!D$9,'Data &amp; Normalization'!$C529:$AT529),"-")</f>
        <v>0.61596277318402393</v>
      </c>
      <c r="E71" s="22">
        <f>IFERROR(AVERAGEIF('QoL DATA'!$C$14:$AT$14,'TQoL Indexes'!E$9,'Data &amp; Normalization'!$C529:$AT529),"-")</f>
        <v>0.4422575599582898</v>
      </c>
      <c r="F71" s="22">
        <f>IFERROR(AVERAGEIF('QoL DATA'!$C$14:$AT$14,'TQoL Indexes'!F$9,'Data &amp; Normalization'!$C529:$AT529),"-")</f>
        <v>0.65415305555889725</v>
      </c>
      <c r="G71" s="22">
        <f>IFERROR(AVERAGEIF('QoL DATA'!$C$14:$AT$14,'TQoL Indexes'!G$9,'Data &amp; Normalization'!$C529:$AT529),"-")</f>
        <v>0.7274131264414927</v>
      </c>
      <c r="H71" s="22">
        <f>IFERROR(AVERAGEIF('QoL DATA'!$C$14:$AT$14,'TQoL Indexes'!H$9,'Data &amp; Normalization'!$C529:$AT529),"-")</f>
        <v>0.38206926270634123</v>
      </c>
      <c r="I71" s="22">
        <f>IFERROR(AVERAGEIF('QoL DATA'!$C$14:$AT$14,'TQoL Indexes'!I$9,'Data &amp; Normalization'!$C529:$AT529),"-")</f>
        <v>0.52473798878559164</v>
      </c>
      <c r="J71" s="22">
        <f>IFERROR(AVERAGEIF('QoL DATA'!$C$14:$AT$14,'TQoL Indexes'!J$9,'Data &amp; Normalization'!$C529:$AT529),"-")</f>
        <v>0.3347600902641219</v>
      </c>
      <c r="K71" s="22" t="str">
        <f>IFERROR(AVERAGEIF('QoL DATA'!$C$14:$AT$14,'TQoL Indexes'!K$9,'Data &amp; Normalization'!$C529:$AT529),"-")</f>
        <v>-</v>
      </c>
      <c r="L71" s="22">
        <f>IFERROR(AVERAGEIF('QoL DATA'!$C$14:$AT$14,'TQoL Indexes'!L$9,'Data &amp; Normalization'!$C529:$AT529),"-")</f>
        <v>0.53701198375486459</v>
      </c>
      <c r="M71" s="22">
        <f>IFERROR(AVERAGEIF('QoL DATA'!$C$14:$AT$14,'TQoL Indexes'!M$9,'Data &amp; Normalization'!$C529:$AT529),"-")</f>
        <v>0.65298608039928863</v>
      </c>
      <c r="N71" s="22">
        <f>IFERROR(AVERAGEIF('QoL DATA'!$C$14:$AT$14,'TQoL Indexes'!N$9,'Data &amp; Normalization'!$C529:$AT529),"-")</f>
        <v>0.1402617913464464</v>
      </c>
      <c r="O71" s="22">
        <f>IFERROR(AVERAGEIF('QoL DATA'!$C$14:$AT$14,'TQoL Indexes'!O$9,'Data &amp; Normalization'!$C529:$AT529),"-")</f>
        <v>0.63069820057785986</v>
      </c>
      <c r="P71" s="22">
        <f>IFERROR(AVERAGEIF('QoL DATA'!$C$14:$AT$14,'TQoL Indexes'!P$9,'Data &amp; Normalization'!$C529:$AT529),"-")</f>
        <v>0.29959840020969447</v>
      </c>
      <c r="Q71" s="22">
        <f>IFERROR(AVERAGEIF('QoL DATA'!$C$14:$AT$14,'TQoL Indexes'!Q$9,'Data &amp; Normalization'!$C529:$AT529),"-")</f>
        <v>0.47717087629013277</v>
      </c>
      <c r="R71" s="22">
        <f>IFERROR(AVERAGEIF('QoL DATA'!$C$14:$AT$14,'TQoL Indexes'!R$9,'Data &amp; Normalization'!$C529:$AT529),"-")</f>
        <v>0.58463622419871975</v>
      </c>
      <c r="S71" s="22">
        <f>IFERROR(AVERAGEIF('QoL DATA'!$C$14:$AT$14,'TQoL Indexes'!S$9,'Data &amp; Normalization'!$C529:$AT529),"-")</f>
        <v>0.33588751673858042</v>
      </c>
      <c r="T71" s="22">
        <f>IFERROR(AVERAGEIF('QoL DATA'!$C$14:$AT$14,'TQoL Indexes'!T$9,'Data &amp; Normalization'!$C529:$AT529),"-")</f>
        <v>0.56368277671889344</v>
      </c>
      <c r="U71" s="22">
        <f>IFERROR(AVERAGEIF('QoL DATA'!$C$14:$AT$14,'TQoL Indexes'!U$9,'Data &amp; Normalization'!$C529:$AT529),"-")</f>
        <v>0.54199324189987585</v>
      </c>
      <c r="V71" s="22">
        <f>IFERROR(AVERAGEIF('QoL DATA'!$C$14:$AT$14,'TQoL Indexes'!V$9,'Data &amp; Normalization'!$C529:$AT529),"-")</f>
        <v>0.93321127407881055</v>
      </c>
      <c r="W71" s="22">
        <f>IFERROR(AVERAGEIF('QoL DATA'!$C$14:$AT$14,'TQoL Indexes'!W$9,'Data &amp; Normalization'!$C529:$AT529),"-")</f>
        <v>0.33581368206395984</v>
      </c>
      <c r="X71" s="22">
        <f>IFERROR(AVERAGEIF('QoL DATA'!$C$14:$AT$14,'TQoL Indexes'!X$9,'Data &amp; Normalization'!$C529:$AT529),"-")</f>
        <v>0.39196359032893979</v>
      </c>
      <c r="Y71" s="22">
        <f>IFERROR(AVERAGEIF('QoL DATA'!$C$14:$AT$14,'TQoL Indexes'!Y$9,'Data &amp; Normalization'!$C529:$AT529),"-")</f>
        <v>0.71443146422125481</v>
      </c>
      <c r="Z71" s="21">
        <f t="shared" si="24"/>
        <v>0.57079112956707034</v>
      </c>
      <c r="AA71" s="22">
        <f t="shared" si="25"/>
        <v>0.50119849039048237</v>
      </c>
      <c r="AB71" s="22">
        <f t="shared" si="26"/>
        <v>0.39662393587286748</v>
      </c>
      <c r="AC71" s="22">
        <f t="shared" si="27"/>
        <v>0.46514830039377719</v>
      </c>
      <c r="AD71" s="22">
        <f t="shared" si="28"/>
        <v>0.53090355024442626</v>
      </c>
      <c r="AE71" s="22">
        <f t="shared" si="29"/>
        <v>0.44978514672873693</v>
      </c>
      <c r="AF71" s="22">
        <f t="shared" si="30"/>
        <v>0.7376022579893432</v>
      </c>
      <c r="AG71" s="22">
        <f t="shared" si="31"/>
        <v>0.36388863619644984</v>
      </c>
      <c r="AH71" s="22">
        <f t="shared" si="32"/>
        <v>0.71443146422125481</v>
      </c>
      <c r="AI71" s="21">
        <f t="shared" si="33"/>
        <v>0.48953785194347338</v>
      </c>
      <c r="AJ71" s="22">
        <f t="shared" si="34"/>
        <v>0.48194566578898007</v>
      </c>
      <c r="AK71" s="23">
        <f t="shared" si="35"/>
        <v>0.60530745280234932</v>
      </c>
      <c r="AL71" s="24">
        <f t="shared" si="36"/>
        <v>0.52414907233438934</v>
      </c>
      <c r="AM71" s="20"/>
      <c r="AO71" s="136">
        <f t="shared" si="37"/>
        <v>5</v>
      </c>
      <c r="AP71" s="137">
        <f t="shared" si="38"/>
        <v>5</v>
      </c>
      <c r="AQ71" s="137">
        <f t="shared" si="39"/>
        <v>5</v>
      </c>
      <c r="AR71" s="137">
        <f t="shared" si="40"/>
        <v>5</v>
      </c>
      <c r="AS71" s="137">
        <f t="shared" si="41"/>
        <v>5</v>
      </c>
      <c r="AT71" s="137">
        <f t="shared" si="42"/>
        <v>5</v>
      </c>
      <c r="AU71" s="137">
        <f t="shared" si="43"/>
        <v>5</v>
      </c>
      <c r="AV71" s="137">
        <f t="shared" si="44"/>
        <v>5</v>
      </c>
      <c r="AW71" s="125">
        <f t="shared" si="45"/>
        <v>5</v>
      </c>
      <c r="AX71" s="137">
        <f t="shared" si="46"/>
        <v>5</v>
      </c>
      <c r="AY71" s="137">
        <f t="shared" si="47"/>
        <v>5</v>
      </c>
      <c r="AZ71" s="125">
        <f t="shared" si="48"/>
        <v>5</v>
      </c>
    </row>
    <row r="72" spans="1:52" s="5" customFormat="1">
      <c r="A72"/>
      <c r="B72" s="397" t="str">
        <f>'QoL DATA'!B79</f>
        <v>Kidričevo</v>
      </c>
      <c r="C72" s="224">
        <f>'QoL DATA'!A79</f>
        <v>45</v>
      </c>
      <c r="D72" s="21">
        <f>IFERROR(AVERAGEIF('QoL DATA'!$C$14:$AT$14,'TQoL Indexes'!D$9,'Data &amp; Normalization'!$C530:$AT530),"-")</f>
        <v>0.73366623526532437</v>
      </c>
      <c r="E72" s="22">
        <f>IFERROR(AVERAGEIF('QoL DATA'!$C$14:$AT$14,'TQoL Indexes'!E$9,'Data &amp; Normalization'!$C530:$AT530),"-")</f>
        <v>0.43614469768249725</v>
      </c>
      <c r="F72" s="22">
        <f>IFERROR(AVERAGEIF('QoL DATA'!$C$14:$AT$14,'TQoL Indexes'!F$9,'Data &amp; Normalization'!$C530:$AT530),"-")</f>
        <v>0.74889225897599376</v>
      </c>
      <c r="G72" s="22">
        <f>IFERROR(AVERAGEIF('QoL DATA'!$C$14:$AT$14,'TQoL Indexes'!G$9,'Data &amp; Normalization'!$C530:$AT530),"-")</f>
        <v>0.96712829249598342</v>
      </c>
      <c r="H72" s="22">
        <f>IFERROR(AVERAGEIF('QoL DATA'!$C$14:$AT$14,'TQoL Indexes'!H$9,'Data &amp; Normalization'!$C530:$AT530),"-")</f>
        <v>0.91608175100623312</v>
      </c>
      <c r="I72" s="22">
        <f>IFERROR(AVERAGEIF('QoL DATA'!$C$14:$AT$14,'TQoL Indexes'!I$9,'Data &amp; Normalization'!$C530:$AT530),"-")</f>
        <v>0.7981240206521073</v>
      </c>
      <c r="J72" s="22">
        <f>IFERROR(AVERAGEIF('QoL DATA'!$C$14:$AT$14,'TQoL Indexes'!J$9,'Data &amp; Normalization'!$C530:$AT530),"-")</f>
        <v>0.45023764170639413</v>
      </c>
      <c r="K72" s="22" t="str">
        <f>IFERROR(AVERAGEIF('QoL DATA'!$C$14:$AT$14,'TQoL Indexes'!K$9,'Data &amp; Normalization'!$C530:$AT530),"-")</f>
        <v>-</v>
      </c>
      <c r="L72" s="22">
        <f>IFERROR(AVERAGEIF('QoL DATA'!$C$14:$AT$14,'TQoL Indexes'!L$9,'Data &amp; Normalization'!$C530:$AT530),"-")</f>
        <v>0.2815897872608541</v>
      </c>
      <c r="M72" s="22">
        <f>IFERROR(AVERAGEIF('QoL DATA'!$C$14:$AT$14,'TQoL Indexes'!M$9,'Data &amp; Normalization'!$C530:$AT530),"-")</f>
        <v>0.46914384326068498</v>
      </c>
      <c r="N72" s="22">
        <f>IFERROR(AVERAGEIF('QoL DATA'!$C$14:$AT$14,'TQoL Indexes'!N$9,'Data &amp; Normalization'!$C530:$AT530),"-")</f>
        <v>0.34808682354183706</v>
      </c>
      <c r="O72" s="22">
        <f>IFERROR(AVERAGEIF('QoL DATA'!$C$14:$AT$14,'TQoL Indexes'!O$9,'Data &amp; Normalization'!$C530:$AT530),"-")</f>
        <v>0.42129663209314705</v>
      </c>
      <c r="P72" s="22">
        <f>IFERROR(AVERAGEIF('QoL DATA'!$C$14:$AT$14,'TQoL Indexes'!P$9,'Data &amp; Normalization'!$C530:$AT530),"-")</f>
        <v>0.36821859860749817</v>
      </c>
      <c r="Q72" s="22">
        <f>IFERROR(AVERAGEIF('QoL DATA'!$C$14:$AT$14,'TQoL Indexes'!Q$9,'Data &amp; Normalization'!$C530:$AT530),"-")</f>
        <v>0.55526595513894494</v>
      </c>
      <c r="R72" s="22">
        <f>IFERROR(AVERAGEIF('QoL DATA'!$C$14:$AT$14,'TQoL Indexes'!R$9,'Data &amp; Normalization'!$C530:$AT530),"-")</f>
        <v>0.29109571795013933</v>
      </c>
      <c r="S72" s="22">
        <f>IFERROR(AVERAGEIF('QoL DATA'!$C$14:$AT$14,'TQoL Indexes'!S$9,'Data &amp; Normalization'!$C530:$AT530),"-")</f>
        <v>0.59130585726330387</v>
      </c>
      <c r="T72" s="22">
        <f>IFERROR(AVERAGEIF('QoL DATA'!$C$14:$AT$14,'TQoL Indexes'!T$9,'Data &amp; Normalization'!$C530:$AT530),"-")</f>
        <v>0.81771818851785927</v>
      </c>
      <c r="U72" s="22">
        <f>IFERROR(AVERAGEIF('QoL DATA'!$C$14:$AT$14,'TQoL Indexes'!U$9,'Data &amp; Normalization'!$C530:$AT530),"-")</f>
        <v>0.40678664898806177</v>
      </c>
      <c r="V72" s="22">
        <f>IFERROR(AVERAGEIF('QoL DATA'!$C$14:$AT$14,'TQoL Indexes'!V$9,'Data &amp; Normalization'!$C530:$AT530),"-")</f>
        <v>0.58934887299176753</v>
      </c>
      <c r="W72" s="22">
        <f>IFERROR(AVERAGEIF('QoL DATA'!$C$14:$AT$14,'TQoL Indexes'!W$9,'Data &amp; Normalization'!$C530:$AT530),"-")</f>
        <v>0.29868605714707164</v>
      </c>
      <c r="X72" s="22">
        <f>IFERROR(AVERAGEIF('QoL DATA'!$C$14:$AT$14,'TQoL Indexes'!X$9,'Data &amp; Normalization'!$C530:$AT530),"-")</f>
        <v>0.30054884726337555</v>
      </c>
      <c r="Y72" s="22">
        <f>IFERROR(AVERAGEIF('QoL DATA'!$C$14:$AT$14,'TQoL Indexes'!Y$9,'Data &amp; Normalization'!$C530:$AT530),"-")</f>
        <v>0.40598285725994476</v>
      </c>
      <c r="Z72" s="21">
        <f t="shared" si="24"/>
        <v>0.63956773064127181</v>
      </c>
      <c r="AA72" s="22">
        <f t="shared" si="25"/>
        <v>0.6826322986243144</v>
      </c>
      <c r="AB72" s="22">
        <f t="shared" si="26"/>
        <v>0.40861533340126099</v>
      </c>
      <c r="AC72" s="22">
        <f t="shared" si="27"/>
        <v>0.39475761535032261</v>
      </c>
      <c r="AD72" s="22">
        <f t="shared" si="28"/>
        <v>0.42318083654454214</v>
      </c>
      <c r="AE72" s="22">
        <f t="shared" si="29"/>
        <v>0.70451202289058157</v>
      </c>
      <c r="AF72" s="22">
        <f t="shared" si="30"/>
        <v>0.49806776098991468</v>
      </c>
      <c r="AG72" s="22">
        <f t="shared" si="31"/>
        <v>0.29961745220522362</v>
      </c>
      <c r="AH72" s="22">
        <f t="shared" si="32"/>
        <v>0.40598285725994476</v>
      </c>
      <c r="AI72" s="21">
        <f t="shared" si="33"/>
        <v>0.57693845422228252</v>
      </c>
      <c r="AJ72" s="22">
        <f t="shared" si="34"/>
        <v>0.50748349159514883</v>
      </c>
      <c r="AK72" s="23">
        <f t="shared" si="35"/>
        <v>0.40122269015169432</v>
      </c>
      <c r="AL72" s="24">
        <f t="shared" si="36"/>
        <v>0.49248498742335384</v>
      </c>
      <c r="AM72" s="20"/>
      <c r="AO72" s="136">
        <f t="shared" si="37"/>
        <v>5</v>
      </c>
      <c r="AP72" s="137">
        <f t="shared" si="38"/>
        <v>5</v>
      </c>
      <c r="AQ72" s="137">
        <f t="shared" si="39"/>
        <v>5</v>
      </c>
      <c r="AR72" s="137">
        <f t="shared" si="40"/>
        <v>5</v>
      </c>
      <c r="AS72" s="137">
        <f t="shared" si="41"/>
        <v>5</v>
      </c>
      <c r="AT72" s="137">
        <f t="shared" si="42"/>
        <v>5</v>
      </c>
      <c r="AU72" s="137">
        <f t="shared" si="43"/>
        <v>5</v>
      </c>
      <c r="AV72" s="137">
        <f t="shared" si="44"/>
        <v>5</v>
      </c>
      <c r="AW72" s="125">
        <f t="shared" si="45"/>
        <v>5</v>
      </c>
      <c r="AX72" s="137">
        <f t="shared" si="46"/>
        <v>5</v>
      </c>
      <c r="AY72" s="137">
        <f t="shared" si="47"/>
        <v>5</v>
      </c>
      <c r="AZ72" s="125">
        <f t="shared" si="48"/>
        <v>5</v>
      </c>
    </row>
    <row r="73" spans="1:52" s="5" customFormat="1">
      <c r="A73"/>
      <c r="B73" s="397" t="str">
        <f>'QoL DATA'!B80</f>
        <v>Kobarid</v>
      </c>
      <c r="C73" s="224">
        <f>'QoL DATA'!A80</f>
        <v>46</v>
      </c>
      <c r="D73" s="21">
        <f>IFERROR(AVERAGEIF('QoL DATA'!$C$14:$AT$14,'TQoL Indexes'!D$9,'Data &amp; Normalization'!$C531:$AT531),"-")</f>
        <v>0.49729788238366679</v>
      </c>
      <c r="E73" s="22">
        <f>IFERROR(AVERAGEIF('QoL DATA'!$C$14:$AT$14,'TQoL Indexes'!E$9,'Data &amp; Normalization'!$C531:$AT531),"-")</f>
        <v>0.4422575599582898</v>
      </c>
      <c r="F73" s="22">
        <f>IFERROR(AVERAGEIF('QoL DATA'!$C$14:$AT$14,'TQoL Indexes'!F$9,'Data &amp; Normalization'!$C531:$AT531),"-")</f>
        <v>0.28699400813448106</v>
      </c>
      <c r="G73" s="22">
        <f>IFERROR(AVERAGEIF('QoL DATA'!$C$14:$AT$14,'TQoL Indexes'!G$9,'Data &amp; Normalization'!$C531:$AT531),"-")</f>
        <v>0.36735185118780489</v>
      </c>
      <c r="H73" s="22">
        <f>IFERROR(AVERAGEIF('QoL DATA'!$C$14:$AT$14,'TQoL Indexes'!H$9,'Data &amp; Normalization'!$C531:$AT531),"-")</f>
        <v>0.63002188205218568</v>
      </c>
      <c r="I73" s="22">
        <f>IFERROR(AVERAGEIF('QoL DATA'!$C$14:$AT$14,'TQoL Indexes'!I$9,'Data &amp; Normalization'!$C531:$AT531),"-")</f>
        <v>0.60447338183885058</v>
      </c>
      <c r="J73" s="22">
        <f>IFERROR(AVERAGEIF('QoL DATA'!$C$14:$AT$14,'TQoL Indexes'!J$9,'Data &amp; Normalization'!$C531:$AT531),"-")</f>
        <v>0.2714324990844994</v>
      </c>
      <c r="K73" s="22" t="str">
        <f>IFERROR(AVERAGEIF('QoL DATA'!$C$14:$AT$14,'TQoL Indexes'!K$9,'Data &amp; Normalization'!$C531:$AT531),"-")</f>
        <v>-</v>
      </c>
      <c r="L73" s="22">
        <f>IFERROR(AVERAGEIF('QoL DATA'!$C$14:$AT$14,'TQoL Indexes'!L$9,'Data &amp; Normalization'!$C531:$AT531),"-")</f>
        <v>0.57435584300539255</v>
      </c>
      <c r="M73" s="22">
        <f>IFERROR(AVERAGEIF('QoL DATA'!$C$14:$AT$14,'TQoL Indexes'!M$9,'Data &amp; Normalization'!$C531:$AT531),"-")</f>
        <v>0.58151614311984134</v>
      </c>
      <c r="N73" s="22">
        <f>IFERROR(AVERAGEIF('QoL DATA'!$C$14:$AT$14,'TQoL Indexes'!N$9,'Data &amp; Normalization'!$C531:$AT531),"-")</f>
        <v>0.73690186496960375</v>
      </c>
      <c r="O73" s="22">
        <f>IFERROR(AVERAGEIF('QoL DATA'!$C$14:$AT$14,'TQoL Indexes'!O$9,'Data &amp; Normalization'!$C531:$AT531),"-")</f>
        <v>0.77408399094379043</v>
      </c>
      <c r="P73" s="22">
        <f>IFERROR(AVERAGEIF('QoL DATA'!$C$14:$AT$14,'TQoL Indexes'!P$9,'Data &amp; Normalization'!$C531:$AT531),"-")</f>
        <v>0.23812130501423256</v>
      </c>
      <c r="Q73" s="22">
        <f>IFERROR(AVERAGEIF('QoL DATA'!$C$14:$AT$14,'TQoL Indexes'!Q$9,'Data &amp; Normalization'!$C531:$AT531),"-")</f>
        <v>0.70333580608567814</v>
      </c>
      <c r="R73" s="22">
        <f>IFERROR(AVERAGEIF('QoL DATA'!$C$14:$AT$14,'TQoL Indexes'!R$9,'Data &amp; Normalization'!$C531:$AT531),"-")</f>
        <v>0.67086959402828406</v>
      </c>
      <c r="S73" s="22">
        <f>IFERROR(AVERAGEIF('QoL DATA'!$C$14:$AT$14,'TQoL Indexes'!S$9,'Data &amp; Normalization'!$C531:$AT531),"-")</f>
        <v>0.69876341152936883</v>
      </c>
      <c r="T73" s="22">
        <f>IFERROR(AVERAGEIF('QoL DATA'!$C$14:$AT$14,'TQoL Indexes'!T$9,'Data &amp; Normalization'!$C531:$AT531),"-")</f>
        <v>0.19694982310934056</v>
      </c>
      <c r="U73" s="22">
        <f>IFERROR(AVERAGEIF('QoL DATA'!$C$14:$AT$14,'TQoL Indexes'!U$9,'Data &amp; Normalization'!$C531:$AT531),"-")</f>
        <v>0.57489931988225607</v>
      </c>
      <c r="V73" s="22">
        <f>IFERROR(AVERAGEIF('QoL DATA'!$C$14:$AT$14,'TQoL Indexes'!V$9,'Data &amp; Normalization'!$C531:$AT531),"-")</f>
        <v>0.85852699624330597</v>
      </c>
      <c r="W73" s="22">
        <f>IFERROR(AVERAGEIF('QoL DATA'!$C$14:$AT$14,'TQoL Indexes'!W$9,'Data &amp; Normalization'!$C531:$AT531),"-")</f>
        <v>0.26573221436237526</v>
      </c>
      <c r="X73" s="22">
        <f>IFERROR(AVERAGEIF('QoL DATA'!$C$14:$AT$14,'TQoL Indexes'!X$9,'Data &amp; Normalization'!$C531:$AT531),"-")</f>
        <v>0.65314674226047398</v>
      </c>
      <c r="Y73" s="22">
        <f>IFERROR(AVERAGEIF('QoL DATA'!$C$14:$AT$14,'TQoL Indexes'!Y$9,'Data &amp; Normalization'!$C531:$AT531),"-")</f>
        <v>0.70394307191383798</v>
      </c>
      <c r="Z73" s="21">
        <f t="shared" si="24"/>
        <v>0.40884981682547922</v>
      </c>
      <c r="AA73" s="22">
        <f t="shared" si="25"/>
        <v>0.48952709143374662</v>
      </c>
      <c r="AB73" s="22">
        <f t="shared" si="26"/>
        <v>0.65920900404472249</v>
      </c>
      <c r="AC73" s="22">
        <f t="shared" si="27"/>
        <v>0.5061026479790115</v>
      </c>
      <c r="AD73" s="22">
        <f t="shared" si="28"/>
        <v>0.68710270005698115</v>
      </c>
      <c r="AE73" s="22">
        <f t="shared" si="29"/>
        <v>0.44785661731935467</v>
      </c>
      <c r="AF73" s="22">
        <f t="shared" si="30"/>
        <v>0.71671315806278102</v>
      </c>
      <c r="AG73" s="22">
        <f t="shared" si="31"/>
        <v>0.45943947831142462</v>
      </c>
      <c r="AH73" s="22">
        <f t="shared" si="32"/>
        <v>0.70394307191383798</v>
      </c>
      <c r="AI73" s="21">
        <f t="shared" si="33"/>
        <v>0.51919530410131609</v>
      </c>
      <c r="AJ73" s="22">
        <f t="shared" si="34"/>
        <v>0.547020655118449</v>
      </c>
      <c r="AK73" s="23">
        <f t="shared" si="35"/>
        <v>0.62669856942934787</v>
      </c>
      <c r="AL73" s="24">
        <f t="shared" si="36"/>
        <v>0.56340794858198606</v>
      </c>
      <c r="AM73" s="20"/>
      <c r="AO73" s="136">
        <f t="shared" si="37"/>
        <v>5</v>
      </c>
      <c r="AP73" s="137">
        <f t="shared" si="38"/>
        <v>5</v>
      </c>
      <c r="AQ73" s="137">
        <f t="shared" si="39"/>
        <v>5</v>
      </c>
      <c r="AR73" s="137">
        <f t="shared" si="40"/>
        <v>5</v>
      </c>
      <c r="AS73" s="137">
        <f t="shared" si="41"/>
        <v>5</v>
      </c>
      <c r="AT73" s="137">
        <f t="shared" si="42"/>
        <v>5</v>
      </c>
      <c r="AU73" s="137">
        <f t="shared" si="43"/>
        <v>5</v>
      </c>
      <c r="AV73" s="137">
        <f t="shared" si="44"/>
        <v>5</v>
      </c>
      <c r="AW73" s="125">
        <f t="shared" si="45"/>
        <v>5</v>
      </c>
      <c r="AX73" s="137">
        <f t="shared" si="46"/>
        <v>5</v>
      </c>
      <c r="AY73" s="137">
        <f t="shared" si="47"/>
        <v>5</v>
      </c>
      <c r="AZ73" s="125">
        <f t="shared" si="48"/>
        <v>5</v>
      </c>
    </row>
    <row r="74" spans="1:52" s="5" customFormat="1">
      <c r="A74"/>
      <c r="B74" s="397" t="str">
        <f>'QoL DATA'!B81</f>
        <v>Kobilje</v>
      </c>
      <c r="C74" s="224">
        <f>'QoL DATA'!A81</f>
        <v>47</v>
      </c>
      <c r="D74" s="21">
        <f>IFERROR(AVERAGEIF('QoL DATA'!$C$14:$AT$14,'TQoL Indexes'!D$9,'Data &amp; Normalization'!$C532:$AT532),"-")</f>
        <v>0.73139021183367425</v>
      </c>
      <c r="E74" s="22">
        <f>IFERROR(AVERAGEIF('QoL DATA'!$C$14:$AT$14,'TQoL Indexes'!E$9,'Data &amp; Normalization'!$C532:$AT532),"-")</f>
        <v>0.29653284671532848</v>
      </c>
      <c r="F74" s="22">
        <f>IFERROR(AVERAGEIF('QoL DATA'!$C$14:$AT$14,'TQoL Indexes'!F$9,'Data &amp; Normalization'!$C532:$AT532),"-")</f>
        <v>0.75</v>
      </c>
      <c r="G74" s="22">
        <f>IFERROR(AVERAGEIF('QoL DATA'!$C$14:$AT$14,'TQoL Indexes'!G$9,'Data &amp; Normalization'!$C532:$AT532),"-")</f>
        <v>0.5</v>
      </c>
      <c r="H74" s="22">
        <f>IFERROR(AVERAGEIF('QoL DATA'!$C$14:$AT$14,'TQoL Indexes'!H$9,'Data &amp; Normalization'!$C532:$AT532),"-")</f>
        <v>0.98709553980404219</v>
      </c>
      <c r="I74" s="22">
        <f>IFERROR(AVERAGEIF('QoL DATA'!$C$14:$AT$14,'TQoL Indexes'!I$9,'Data &amp; Normalization'!$C532:$AT532),"-")</f>
        <v>0</v>
      </c>
      <c r="J74" s="22">
        <f>IFERROR(AVERAGEIF('QoL DATA'!$C$14:$AT$14,'TQoL Indexes'!J$9,'Data &amp; Normalization'!$C532:$AT532),"-")</f>
        <v>3.5150212757044122E-2</v>
      </c>
      <c r="K74" s="22" t="str">
        <f>IFERROR(AVERAGEIF('QoL DATA'!$C$14:$AT$14,'TQoL Indexes'!K$9,'Data &amp; Normalization'!$C532:$AT532),"-")</f>
        <v>-</v>
      </c>
      <c r="L74" s="22">
        <f>IFERROR(AVERAGEIF('QoL DATA'!$C$14:$AT$14,'TQoL Indexes'!L$9,'Data &amp; Normalization'!$C532:$AT532),"-")</f>
        <v>0.75316445668074072</v>
      </c>
      <c r="M74" s="22">
        <f>IFERROR(AVERAGEIF('QoL DATA'!$C$14:$AT$14,'TQoL Indexes'!M$9,'Data &amp; Normalization'!$C532:$AT532),"-")</f>
        <v>0.55266653933150278</v>
      </c>
      <c r="N74" s="22">
        <f>IFERROR(AVERAGEIF('QoL DATA'!$C$14:$AT$14,'TQoL Indexes'!N$9,'Data &amp; Normalization'!$C532:$AT532),"-")</f>
        <v>0.99889127902691743</v>
      </c>
      <c r="O74" s="22">
        <f>IFERROR(AVERAGEIF('QoL DATA'!$C$14:$AT$14,'TQoL Indexes'!O$9,'Data &amp; Normalization'!$C532:$AT532),"-")</f>
        <v>0.71652813807683846</v>
      </c>
      <c r="P74" s="22">
        <f>IFERROR(AVERAGEIF('QoL DATA'!$C$14:$AT$14,'TQoL Indexes'!P$9,'Data &amp; Normalization'!$C532:$AT532),"-")</f>
        <v>8.3371310102260399E-2</v>
      </c>
      <c r="Q74" s="22">
        <f>IFERROR(AVERAGEIF('QoL DATA'!$C$14:$AT$14,'TQoL Indexes'!Q$9,'Data &amp; Normalization'!$C532:$AT532),"-")</f>
        <v>0.25834272537724051</v>
      </c>
      <c r="R74" s="22">
        <f>IFERROR(AVERAGEIF('QoL DATA'!$C$14:$AT$14,'TQoL Indexes'!R$9,'Data &amp; Normalization'!$C532:$AT532),"-")</f>
        <v>0.28880017181749473</v>
      </c>
      <c r="S74" s="22">
        <f>IFERROR(AVERAGEIF('QoL DATA'!$C$14:$AT$14,'TQoL Indexes'!S$9,'Data &amp; Normalization'!$C532:$AT532),"-")</f>
        <v>0.75662517151878839</v>
      </c>
      <c r="T74" s="22">
        <f>IFERROR(AVERAGEIF('QoL DATA'!$C$14:$AT$14,'TQoL Indexes'!T$9,'Data &amp; Normalization'!$C532:$AT532),"-")</f>
        <v>0.4370013075084096</v>
      </c>
      <c r="U74" s="22">
        <f>IFERROR(AVERAGEIF('QoL DATA'!$C$14:$AT$14,'TQoL Indexes'!U$9,'Data &amp; Normalization'!$C532:$AT532),"-")</f>
        <v>0.655811623246493</v>
      </c>
      <c r="V74" s="22">
        <f>IFERROR(AVERAGEIF('QoL DATA'!$C$14:$AT$14,'TQoL Indexes'!V$9,'Data &amp; Normalization'!$C532:$AT532),"-")</f>
        <v>0.15476131004715882</v>
      </c>
      <c r="W74" s="22">
        <f>IFERROR(AVERAGEIF('QoL DATA'!$C$14:$AT$14,'TQoL Indexes'!W$9,'Data &amp; Normalization'!$C532:$AT532),"-")</f>
        <v>0.49403273322258656</v>
      </c>
      <c r="X74" s="22">
        <f>IFERROR(AVERAGEIF('QoL DATA'!$C$14:$AT$14,'TQoL Indexes'!X$9,'Data &amp; Normalization'!$C532:$AT532),"-")</f>
        <v>0.61660439841119596</v>
      </c>
      <c r="Y74" s="22">
        <f>IFERROR(AVERAGEIF('QoL DATA'!$C$14:$AT$14,'TQoL Indexes'!Y$9,'Data &amp; Normalization'!$C532:$AT532),"-")</f>
        <v>0.53766331685667046</v>
      </c>
      <c r="Z74" s="21">
        <f t="shared" si="24"/>
        <v>0.59264101951633419</v>
      </c>
      <c r="AA74" s="22">
        <f t="shared" si="25"/>
        <v>0.45508204184836548</v>
      </c>
      <c r="AB74" s="22">
        <f t="shared" si="26"/>
        <v>0.77577890917921011</v>
      </c>
      <c r="AC74" s="22">
        <f t="shared" si="27"/>
        <v>0.39994972408954943</v>
      </c>
      <c r="AD74" s="22">
        <f t="shared" si="28"/>
        <v>0.27357144859736759</v>
      </c>
      <c r="AE74" s="22">
        <f t="shared" si="29"/>
        <v>0.59681323951359899</v>
      </c>
      <c r="AF74" s="22">
        <f t="shared" si="30"/>
        <v>0.40528646664682588</v>
      </c>
      <c r="AG74" s="22">
        <f t="shared" si="31"/>
        <v>0.55531856581689132</v>
      </c>
      <c r="AH74" s="22">
        <f t="shared" si="32"/>
        <v>0.53766331685667046</v>
      </c>
      <c r="AI74" s="21">
        <f t="shared" si="33"/>
        <v>0.60783399018130324</v>
      </c>
      <c r="AJ74" s="22">
        <f t="shared" si="34"/>
        <v>0.42344480406683871</v>
      </c>
      <c r="AK74" s="23">
        <f t="shared" si="35"/>
        <v>0.49942278310679583</v>
      </c>
      <c r="AL74" s="24">
        <f t="shared" si="36"/>
        <v>0.5074572893642566</v>
      </c>
      <c r="AM74" s="20"/>
      <c r="AO74" s="136">
        <f t="shared" si="37"/>
        <v>5</v>
      </c>
      <c r="AP74" s="137">
        <f t="shared" si="38"/>
        <v>5</v>
      </c>
      <c r="AQ74" s="137">
        <f t="shared" si="39"/>
        <v>5</v>
      </c>
      <c r="AR74" s="137">
        <f t="shared" si="40"/>
        <v>5</v>
      </c>
      <c r="AS74" s="137">
        <f t="shared" si="41"/>
        <v>5</v>
      </c>
      <c r="AT74" s="137">
        <f t="shared" si="42"/>
        <v>5</v>
      </c>
      <c r="AU74" s="137">
        <f t="shared" si="43"/>
        <v>5</v>
      </c>
      <c r="AV74" s="137">
        <f t="shared" si="44"/>
        <v>5</v>
      </c>
      <c r="AW74" s="125">
        <f t="shared" si="45"/>
        <v>5</v>
      </c>
      <c r="AX74" s="137">
        <f t="shared" si="46"/>
        <v>5</v>
      </c>
      <c r="AY74" s="137">
        <f t="shared" si="47"/>
        <v>5</v>
      </c>
      <c r="AZ74" s="125">
        <f t="shared" si="48"/>
        <v>5</v>
      </c>
    </row>
    <row r="75" spans="1:52" s="5" customFormat="1">
      <c r="A75"/>
      <c r="B75" s="397" t="str">
        <f>'QoL DATA'!B82</f>
        <v>Kočevje</v>
      </c>
      <c r="C75" s="398">
        <f>'QoL DATA'!A82</f>
        <v>48</v>
      </c>
      <c r="D75" s="21">
        <f>IFERROR(AVERAGEIF('QoL DATA'!$C$14:$AT$14,'TQoL Indexes'!D$9,'Data &amp; Normalization'!$C533:$AT533),"-")</f>
        <v>0.54556265799912262</v>
      </c>
      <c r="E75" s="22">
        <f>IFERROR(AVERAGEIF('QoL DATA'!$C$14:$AT$14,'TQoL Indexes'!E$9,'Data &amp; Normalization'!$C533:$AT533),"-")</f>
        <v>0.5353339631101669</v>
      </c>
      <c r="F75" s="22">
        <f>IFERROR(AVERAGEIF('QoL DATA'!$C$14:$AT$14,'TQoL Indexes'!F$9,'Data &amp; Normalization'!$C533:$AT533),"-")</f>
        <v>0.78934653869871341</v>
      </c>
      <c r="G75" s="22">
        <f>IFERROR(AVERAGEIF('QoL DATA'!$C$14:$AT$14,'TQoL Indexes'!G$9,'Data &amp; Normalization'!$C533:$AT533),"-")</f>
        <v>0.84787963185012938</v>
      </c>
      <c r="H75" s="22">
        <f>IFERROR(AVERAGEIF('QoL DATA'!$C$14:$AT$14,'TQoL Indexes'!H$9,'Data &amp; Normalization'!$C533:$AT533),"-")</f>
        <v>0.91615652626236921</v>
      </c>
      <c r="I75" s="22">
        <f>IFERROR(AVERAGEIF('QoL DATA'!$C$14:$AT$14,'TQoL Indexes'!I$9,'Data &amp; Normalization'!$C533:$AT533),"-")</f>
        <v>0.78306052645020152</v>
      </c>
      <c r="J75" s="22">
        <f>IFERROR(AVERAGEIF('QoL DATA'!$C$14:$AT$14,'TQoL Indexes'!J$9,'Data &amp; Normalization'!$C533:$AT533),"-")</f>
        <v>0.61209751829864922</v>
      </c>
      <c r="K75" s="22" t="str">
        <f>IFERROR(AVERAGEIF('QoL DATA'!$C$14:$AT$14,'TQoL Indexes'!K$9,'Data &amp; Normalization'!$C533:$AT533),"-")</f>
        <v>-</v>
      </c>
      <c r="L75" s="22">
        <f>IFERROR(AVERAGEIF('QoL DATA'!$C$14:$AT$14,'TQoL Indexes'!L$9,'Data &amp; Normalization'!$C533:$AT533),"-")</f>
        <v>0.28864650975138301</v>
      </c>
      <c r="M75" s="22">
        <f>IFERROR(AVERAGEIF('QoL DATA'!$C$14:$AT$14,'TQoL Indexes'!M$9,'Data &amp; Normalization'!$C533:$AT533),"-")</f>
        <v>0.65903139486223883</v>
      </c>
      <c r="N75" s="22">
        <f>IFERROR(AVERAGEIF('QoL DATA'!$C$14:$AT$14,'TQoL Indexes'!N$9,'Data &amp; Normalization'!$C533:$AT533),"-")</f>
        <v>1</v>
      </c>
      <c r="O75" s="22">
        <f>IFERROR(AVERAGEIF('QoL DATA'!$C$14:$AT$14,'TQoL Indexes'!O$9,'Data &amp; Normalization'!$C533:$AT533),"-")</f>
        <v>0.4968892598166284</v>
      </c>
      <c r="P75" s="22">
        <f>IFERROR(AVERAGEIF('QoL DATA'!$C$14:$AT$14,'TQoL Indexes'!P$9,'Data &amp; Normalization'!$C533:$AT533),"-")</f>
        <v>0.51545881966584406</v>
      </c>
      <c r="Q75" s="22">
        <f>IFERROR(AVERAGEIF('QoL DATA'!$C$14:$AT$14,'TQoL Indexes'!Q$9,'Data &amp; Normalization'!$C533:$AT533),"-")</f>
        <v>0.22336339831703322</v>
      </c>
      <c r="R75" s="22">
        <f>IFERROR(AVERAGEIF('QoL DATA'!$C$14:$AT$14,'TQoL Indexes'!R$9,'Data &amp; Normalization'!$C533:$AT533),"-")</f>
        <v>0.60642778337222025</v>
      </c>
      <c r="S75" s="22">
        <f>IFERROR(AVERAGEIF('QoL DATA'!$C$14:$AT$14,'TQoL Indexes'!S$9,'Data &amp; Normalization'!$C533:$AT533),"-")</f>
        <v>0.18710013390864455</v>
      </c>
      <c r="T75" s="22">
        <f>IFERROR(AVERAGEIF('QoL DATA'!$C$14:$AT$14,'TQoL Indexes'!T$9,'Data &amp; Normalization'!$C533:$AT533),"-")</f>
        <v>0.73794220472794891</v>
      </c>
      <c r="U75" s="22">
        <f>IFERROR(AVERAGEIF('QoL DATA'!$C$14:$AT$14,'TQoL Indexes'!U$9,'Data &amp; Normalization'!$C533:$AT533),"-")</f>
        <v>0.36023098620132882</v>
      </c>
      <c r="V75" s="22">
        <f>IFERROR(AVERAGEIF('QoL DATA'!$C$14:$AT$14,'TQoL Indexes'!V$9,'Data &amp; Normalization'!$C533:$AT533),"-")</f>
        <v>0.78384271840780095</v>
      </c>
      <c r="W75" s="22">
        <f>IFERROR(AVERAGEIF('QoL DATA'!$C$14:$AT$14,'TQoL Indexes'!W$9,'Data &amp; Normalization'!$C533:$AT533),"-")</f>
        <v>0.14567991952928236</v>
      </c>
      <c r="X75" s="22">
        <f>IFERROR(AVERAGEIF('QoL DATA'!$C$14:$AT$14,'TQoL Indexes'!X$9,'Data &amp; Normalization'!$C533:$AT533),"-")</f>
        <v>4.8399519685156475E-2</v>
      </c>
      <c r="Y75" s="22">
        <f>IFERROR(AVERAGEIF('QoL DATA'!$C$14:$AT$14,'TQoL Indexes'!Y$9,'Data &amp; Normalization'!$C533:$AT533),"-")</f>
        <v>0.88632539536023192</v>
      </c>
      <c r="Z75" s="21">
        <f t="shared" ref="Z75:Z138" si="49">IFERROR(AVERAGE(D75:F75),"-")</f>
        <v>0.62341438660266757</v>
      </c>
      <c r="AA75" s="22">
        <f t="shared" ref="AA75:AA138" si="50">IFERROR(AVERAGE(G75:L75),"-")</f>
        <v>0.68956814252254639</v>
      </c>
      <c r="AB75" s="22">
        <f t="shared" ref="AB75:AB138" si="51">IFERROR(AVERAGE(M75:N75),"-")</f>
        <v>0.82951569743111941</v>
      </c>
      <c r="AC75" s="22">
        <f t="shared" ref="AC75:AC138" si="52">IFERROR(AVERAGE(O75:P75),"-")</f>
        <v>0.5061740397412362</v>
      </c>
      <c r="AD75" s="22">
        <f t="shared" ref="AD75:AD138" si="53">IFERROR(AVERAGE(Q75:R75),"-")</f>
        <v>0.41489559084462674</v>
      </c>
      <c r="AE75" s="22">
        <f t="shared" ref="AE75:AE138" si="54">IFERROR(AVERAGE(S75:T75),"-")</f>
        <v>0.46252116931829673</v>
      </c>
      <c r="AF75" s="22">
        <f t="shared" ref="AF75:AF138" si="55">IFERROR(AVERAGE(U75:V75),"-")</f>
        <v>0.57203685230456491</v>
      </c>
      <c r="AG75" s="22">
        <f t="shared" ref="AG75:AG138" si="56">IFERROR(AVERAGE(W75:X75),"-")</f>
        <v>9.703971960721941E-2</v>
      </c>
      <c r="AH75" s="22">
        <f t="shared" ref="AH75:AH138" si="57">IFERROR(AVERAGE(Y75),"-")</f>
        <v>0.88632539536023192</v>
      </c>
      <c r="AI75" s="21">
        <f t="shared" ref="AI75:AI138" si="58">IFERROR(SUMPRODUCT(AO75:AQ75,Z75:AB75)/SUM(AO75:AQ75),"-")</f>
        <v>0.71416607551877775</v>
      </c>
      <c r="AJ75" s="22">
        <f t="shared" ref="AJ75:AJ138" si="59">IFERROR(SUMPRODUCT(AR75:AT75,AC75:AE75)/SUM(AR75:AT75),"-")</f>
        <v>0.46119693330138656</v>
      </c>
      <c r="AK75" s="23">
        <f t="shared" ref="AK75:AK138" si="60">IFERROR(SUMPRODUCT(AU75:AW75,AF75:AH75)/SUM(AU75:AW75),"-")</f>
        <v>0.51846732242400539</v>
      </c>
      <c r="AL75" s="24">
        <f t="shared" ref="AL75:AL138" si="61">IFERROR($G$5*SUMPRODUCT(AX75:AZ75,AI75:AK75)/SUM(AX75:AZ75)+(1-$G$5)*IFERROR((AI75^AX75*AJ75^AY75*AK75^AZ75)^(1/SUM(AX75:AZ75)),SUMPRODUCT(AX75:AZ75,AI75:AK75)/SUM(AX75:AZ75)),"-")</f>
        <v>0.559704556822892</v>
      </c>
      <c r="AM75" s="20"/>
      <c r="AO75" s="136">
        <f t="shared" si="37"/>
        <v>5</v>
      </c>
      <c r="AP75" s="137">
        <f t="shared" si="38"/>
        <v>5</v>
      </c>
      <c r="AQ75" s="137">
        <f t="shared" si="39"/>
        <v>5</v>
      </c>
      <c r="AR75" s="137">
        <f t="shared" si="40"/>
        <v>5</v>
      </c>
      <c r="AS75" s="137">
        <f t="shared" si="41"/>
        <v>5</v>
      </c>
      <c r="AT75" s="137">
        <f t="shared" si="42"/>
        <v>5</v>
      </c>
      <c r="AU75" s="137">
        <f t="shared" si="43"/>
        <v>5</v>
      </c>
      <c r="AV75" s="137">
        <f t="shared" si="44"/>
        <v>5</v>
      </c>
      <c r="AW75" s="125">
        <f t="shared" si="45"/>
        <v>5</v>
      </c>
      <c r="AX75" s="137">
        <f t="shared" si="46"/>
        <v>5</v>
      </c>
      <c r="AY75" s="137">
        <f t="shared" si="47"/>
        <v>5</v>
      </c>
      <c r="AZ75" s="125">
        <f t="shared" si="48"/>
        <v>5</v>
      </c>
    </row>
    <row r="76" spans="1:52" s="5" customFormat="1">
      <c r="A76"/>
      <c r="B76" s="397" t="str">
        <f>'QoL DATA'!B83</f>
        <v>Komen</v>
      </c>
      <c r="C76" s="224">
        <f>'QoL DATA'!A83</f>
        <v>49</v>
      </c>
      <c r="D76" s="21">
        <f>IFERROR(AVERAGEIF('QoL DATA'!$C$14:$AT$14,'TQoL Indexes'!D$9,'Data &amp; Normalization'!$C534:$AT534),"-")</f>
        <v>0.4482340469993934</v>
      </c>
      <c r="E76" s="22">
        <f>IFERROR(AVERAGEIF('QoL DATA'!$C$14:$AT$14,'TQoL Indexes'!E$9,'Data &amp; Normalization'!$C534:$AT534),"-")</f>
        <v>0.4903545359749738</v>
      </c>
      <c r="F76" s="22">
        <f>IFERROR(AVERAGEIF('QoL DATA'!$C$14:$AT$14,'TQoL Indexes'!F$9,'Data &amp; Normalization'!$C534:$AT534),"-")</f>
        <v>0.55288725896357271</v>
      </c>
      <c r="G76" s="22">
        <f>IFERROR(AVERAGEIF('QoL DATA'!$C$14:$AT$14,'TQoL Indexes'!G$9,'Data &amp; Normalization'!$C534:$AT534),"-")</f>
        <v>0.10222947521023797</v>
      </c>
      <c r="H76" s="22">
        <f>IFERROR(AVERAGEIF('QoL DATA'!$C$14:$AT$14,'TQoL Indexes'!H$9,'Data &amp; Normalization'!$C534:$AT534),"-")</f>
        <v>0.99388118158472372</v>
      </c>
      <c r="I76" s="22">
        <f>IFERROR(AVERAGEIF('QoL DATA'!$C$14:$AT$14,'TQoL Indexes'!I$9,'Data &amp; Normalization'!$C534:$AT534),"-")</f>
        <v>0.41228700050872658</v>
      </c>
      <c r="J76" s="22">
        <f>IFERROR(AVERAGEIF('QoL DATA'!$C$14:$AT$14,'TQoL Indexes'!J$9,'Data &amp; Normalization'!$C534:$AT534),"-")</f>
        <v>0.19950065559130906</v>
      </c>
      <c r="K76" s="22" t="str">
        <f>IFERROR(AVERAGEIF('QoL DATA'!$C$14:$AT$14,'TQoL Indexes'!K$9,'Data &amp; Normalization'!$C534:$AT534),"-")</f>
        <v>-</v>
      </c>
      <c r="L76" s="22">
        <f>IFERROR(AVERAGEIF('QoL DATA'!$C$14:$AT$14,'TQoL Indexes'!L$9,'Data &amp; Normalization'!$C534:$AT534),"-")</f>
        <v>0.31417802502933678</v>
      </c>
      <c r="M76" s="22">
        <f>IFERROR(AVERAGEIF('QoL DATA'!$C$14:$AT$14,'TQoL Indexes'!M$9,'Data &amp; Normalization'!$C534:$AT534),"-")</f>
        <v>0.36098078266025663</v>
      </c>
      <c r="N76" s="22">
        <f>IFERROR(AVERAGEIF('QoL DATA'!$C$14:$AT$14,'TQoL Indexes'!N$9,'Data &amp; Normalization'!$C534:$AT534),"-")</f>
        <v>0.98519080098081868</v>
      </c>
      <c r="O76" s="22">
        <f>IFERROR(AVERAGEIF('QoL DATA'!$C$14:$AT$14,'TQoL Indexes'!O$9,'Data &amp; Normalization'!$C534:$AT534),"-")</f>
        <v>0.74987418377105475</v>
      </c>
      <c r="P76" s="22">
        <f>IFERROR(AVERAGEIF('QoL DATA'!$C$14:$AT$14,'TQoL Indexes'!P$9,'Data &amp; Normalization'!$C534:$AT534),"-")</f>
        <v>0.51992262431138769</v>
      </c>
      <c r="Q76" s="22">
        <f>IFERROR(AVERAGEIF('QoL DATA'!$C$14:$AT$14,'TQoL Indexes'!Q$9,'Data &amp; Normalization'!$C534:$AT534),"-")</f>
        <v>0.58027304776595201</v>
      </c>
      <c r="R76" s="22">
        <f>IFERROR(AVERAGEIF('QoL DATA'!$C$14:$AT$14,'TQoL Indexes'!R$9,'Data &amp; Normalization'!$C534:$AT534),"-")</f>
        <v>0.47215171241057158</v>
      </c>
      <c r="S76" s="22">
        <f>IFERROR(AVERAGEIF('QoL DATA'!$C$14:$AT$14,'TQoL Indexes'!S$9,'Data &amp; Normalization'!$C534:$AT534),"-")</f>
        <v>0.94591578634131812</v>
      </c>
      <c r="T76" s="22">
        <f>IFERROR(AVERAGEIF('QoL DATA'!$C$14:$AT$14,'TQoL Indexes'!T$9,'Data &amp; Normalization'!$C534:$AT534),"-")</f>
        <v>0.65352002682457633</v>
      </c>
      <c r="U76" s="22">
        <f>IFERROR(AVERAGEIF('QoL DATA'!$C$14:$AT$14,'TQoL Indexes'!U$9,'Data &amp; Normalization'!$C534:$AT534),"-")</f>
        <v>0.6742543727868775</v>
      </c>
      <c r="V76" s="22">
        <f>IFERROR(AVERAGEIF('QoL DATA'!$C$14:$AT$14,'TQoL Indexes'!V$9,'Data &amp; Normalization'!$C534:$AT534),"-")</f>
        <v>0.83823984893293924</v>
      </c>
      <c r="W76" s="22">
        <f>IFERROR(AVERAGEIF('QoL DATA'!$C$14:$AT$14,'TQoL Indexes'!W$9,'Data &amp; Normalization'!$C534:$AT534),"-")</f>
        <v>9.2773750721662801E-2</v>
      </c>
      <c r="X76" s="22">
        <f>IFERROR(AVERAGEIF('QoL DATA'!$C$14:$AT$14,'TQoL Indexes'!X$9,'Data &amp; Normalization'!$C534:$AT534),"-")</f>
        <v>0.93872484372576848</v>
      </c>
      <c r="Y76" s="22">
        <f>IFERROR(AVERAGEIF('QoL DATA'!$C$14:$AT$14,'TQoL Indexes'!Y$9,'Data &amp; Normalization'!$C534:$AT534),"-")</f>
        <v>0.75255468504023115</v>
      </c>
      <c r="Z76" s="21">
        <f t="shared" si="49"/>
        <v>0.49715861397931332</v>
      </c>
      <c r="AA76" s="22">
        <f t="shared" si="50"/>
        <v>0.40441526758486679</v>
      </c>
      <c r="AB76" s="22">
        <f t="shared" si="51"/>
        <v>0.67308579182053763</v>
      </c>
      <c r="AC76" s="22">
        <f t="shared" si="52"/>
        <v>0.63489840404122122</v>
      </c>
      <c r="AD76" s="22">
        <f t="shared" si="53"/>
        <v>0.52621238008826177</v>
      </c>
      <c r="AE76" s="22">
        <f t="shared" si="54"/>
        <v>0.79971790658294717</v>
      </c>
      <c r="AF76" s="22">
        <f t="shared" si="55"/>
        <v>0.75624711085990837</v>
      </c>
      <c r="AG76" s="22">
        <f t="shared" si="56"/>
        <v>0.51574929722371565</v>
      </c>
      <c r="AH76" s="22">
        <f t="shared" si="57"/>
        <v>0.75255468504023115</v>
      </c>
      <c r="AI76" s="21">
        <f t="shared" si="58"/>
        <v>0.52488655779490589</v>
      </c>
      <c r="AJ76" s="22">
        <f t="shared" si="59"/>
        <v>0.65360956357081013</v>
      </c>
      <c r="AK76" s="23">
        <f t="shared" si="60"/>
        <v>0.67485036437461843</v>
      </c>
      <c r="AL76" s="24">
        <f t="shared" si="61"/>
        <v>0.61591139826324781</v>
      </c>
      <c r="AM76" s="20"/>
      <c r="AO76" s="136">
        <f t="shared" si="37"/>
        <v>5</v>
      </c>
      <c r="AP76" s="137">
        <f t="shared" si="38"/>
        <v>5</v>
      </c>
      <c r="AQ76" s="137">
        <f t="shared" si="39"/>
        <v>5</v>
      </c>
      <c r="AR76" s="137">
        <f t="shared" si="40"/>
        <v>5</v>
      </c>
      <c r="AS76" s="137">
        <f t="shared" si="41"/>
        <v>5</v>
      </c>
      <c r="AT76" s="137">
        <f t="shared" si="42"/>
        <v>5</v>
      </c>
      <c r="AU76" s="137">
        <f t="shared" si="43"/>
        <v>5</v>
      </c>
      <c r="AV76" s="137">
        <f t="shared" si="44"/>
        <v>5</v>
      </c>
      <c r="AW76" s="125">
        <f t="shared" si="45"/>
        <v>5</v>
      </c>
      <c r="AX76" s="137">
        <f t="shared" si="46"/>
        <v>5</v>
      </c>
      <c r="AY76" s="137">
        <f t="shared" si="47"/>
        <v>5</v>
      </c>
      <c r="AZ76" s="125">
        <f t="shared" si="48"/>
        <v>5</v>
      </c>
    </row>
    <row r="77" spans="1:52" s="5" customFormat="1">
      <c r="A77"/>
      <c r="B77" s="397" t="str">
        <f>'QoL DATA'!B84</f>
        <v>Komenda</v>
      </c>
      <c r="C77" s="224">
        <f>'QoL DATA'!A84</f>
        <v>164</v>
      </c>
      <c r="D77" s="21">
        <f>IFERROR(AVERAGEIF('QoL DATA'!$C$14:$AT$14,'TQoL Indexes'!D$9,'Data &amp; Normalization'!$C535:$AT535),"-")</f>
        <v>1</v>
      </c>
      <c r="E77" s="22">
        <f>IFERROR(AVERAGEIF('QoL DATA'!$C$14:$AT$14,'TQoL Indexes'!E$9,'Data &amp; Normalization'!$C535:$AT535),"-")</f>
        <v>0.69850168848036176</v>
      </c>
      <c r="F77" s="22">
        <f>IFERROR(AVERAGEIF('QoL DATA'!$C$14:$AT$14,'TQoL Indexes'!F$9,'Data &amp; Normalization'!$C535:$AT535),"-")</f>
        <v>0.74459266432045856</v>
      </c>
      <c r="G77" s="22">
        <f>IFERROR(AVERAGEIF('QoL DATA'!$C$14:$AT$14,'TQoL Indexes'!G$9,'Data &amp; Normalization'!$C535:$AT535),"-")</f>
        <v>0.97284703445774434</v>
      </c>
      <c r="H77" s="22">
        <f>IFERROR(AVERAGEIF('QoL DATA'!$C$14:$AT$14,'TQoL Indexes'!H$9,'Data &amp; Normalization'!$C535:$AT535),"-")</f>
        <v>1</v>
      </c>
      <c r="I77" s="22">
        <f>IFERROR(AVERAGEIF('QoL DATA'!$C$14:$AT$14,'TQoL Indexes'!I$9,'Data &amp; Normalization'!$C535:$AT535),"-")</f>
        <v>0.65054300747879235</v>
      </c>
      <c r="J77" s="22">
        <f>IFERROR(AVERAGEIF('QoL DATA'!$C$14:$AT$14,'TQoL Indexes'!J$9,'Data &amp; Normalization'!$C535:$AT535),"-")</f>
        <v>0.61120328016969061</v>
      </c>
      <c r="K77" s="22" t="str">
        <f>IFERROR(AVERAGEIF('QoL DATA'!$C$14:$AT$14,'TQoL Indexes'!K$9,'Data &amp; Normalization'!$C535:$AT535),"-")</f>
        <v>-</v>
      </c>
      <c r="L77" s="22">
        <f>IFERROR(AVERAGEIF('QoL DATA'!$C$14:$AT$14,'TQoL Indexes'!L$9,'Data &amp; Normalization'!$C535:$AT535),"-")</f>
        <v>0.31883832279922592</v>
      </c>
      <c r="M77" s="22">
        <f>IFERROR(AVERAGEIF('QoL DATA'!$C$14:$AT$14,'TQoL Indexes'!M$9,'Data &amp; Normalization'!$C535:$AT535),"-")</f>
        <v>0.56178308558626544</v>
      </c>
      <c r="N77" s="22">
        <f>IFERROR(AVERAGEIF('QoL DATA'!$C$14:$AT$14,'TQoL Indexes'!N$9,'Data &amp; Normalization'!$C535:$AT535),"-")</f>
        <v>6.1254857657647065E-2</v>
      </c>
      <c r="O77" s="22">
        <f>IFERROR(AVERAGEIF('QoL DATA'!$C$14:$AT$14,'TQoL Indexes'!O$9,'Data &amp; Normalization'!$C535:$AT535),"-")</f>
        <v>0.77475767886072389</v>
      </c>
      <c r="P77" s="22">
        <f>IFERROR(AVERAGEIF('QoL DATA'!$C$14:$AT$14,'TQoL Indexes'!P$9,'Data &amp; Normalization'!$C535:$AT535),"-")</f>
        <v>0.46511992558611814</v>
      </c>
      <c r="Q77" s="22">
        <f>IFERROR(AVERAGEIF('QoL DATA'!$C$14:$AT$14,'TQoL Indexes'!Q$9,'Data &amp; Normalization'!$C535:$AT535),"-")</f>
        <v>0.91182272074713566</v>
      </c>
      <c r="R77" s="22">
        <f>IFERROR(AVERAGEIF('QoL DATA'!$C$14:$AT$14,'TQoL Indexes'!R$9,'Data &amp; Normalization'!$C535:$AT535),"-")</f>
        <v>0.92960742121306805</v>
      </c>
      <c r="S77" s="22">
        <f>IFERROR(AVERAGEIF('QoL DATA'!$C$14:$AT$14,'TQoL Indexes'!S$9,'Data &amp; Normalization'!$C535:$AT535),"-")</f>
        <v>3.748615450743098E-2</v>
      </c>
      <c r="T77" s="22">
        <f>IFERROR(AVERAGEIF('QoL DATA'!$C$14:$AT$14,'TQoL Indexes'!T$9,'Data &amp; Normalization'!$C535:$AT535),"-")</f>
        <v>0.84095130775376514</v>
      </c>
      <c r="U77" s="22">
        <f>IFERROR(AVERAGEIF('QoL DATA'!$C$14:$AT$14,'TQoL Indexes'!U$9,'Data &amp; Normalization'!$C535:$AT535),"-")</f>
        <v>0.70092189043336028</v>
      </c>
      <c r="V77" s="22">
        <f>IFERROR(AVERAGEIF('QoL DATA'!$C$14:$AT$14,'TQoL Indexes'!V$9,'Data &amp; Normalization'!$C535:$AT535),"-")</f>
        <v>0.90118445767724409</v>
      </c>
      <c r="W77" s="22">
        <f>IFERROR(AVERAGEIF('QoL DATA'!$C$14:$AT$14,'TQoL Indexes'!W$9,'Data &amp; Normalization'!$C535:$AT535),"-")</f>
        <v>0.69316505228045411</v>
      </c>
      <c r="X77" s="22">
        <f>IFERROR(AVERAGEIF('QoL DATA'!$C$14:$AT$14,'TQoL Indexes'!X$9,'Data &amp; Normalization'!$C535:$AT535),"-")</f>
        <v>0.67658159459139433</v>
      </c>
      <c r="Y77" s="22">
        <f>IFERROR(AVERAGEIF('QoL DATA'!$C$14:$AT$14,'TQoL Indexes'!Y$9,'Data &amp; Normalization'!$C535:$AT535),"-")</f>
        <v>0.20652362059482454</v>
      </c>
      <c r="Z77" s="21">
        <f t="shared" si="49"/>
        <v>0.81436478426694014</v>
      </c>
      <c r="AA77" s="22">
        <f t="shared" si="50"/>
        <v>0.71068632898109063</v>
      </c>
      <c r="AB77" s="22">
        <f t="shared" si="51"/>
        <v>0.31151897162195624</v>
      </c>
      <c r="AC77" s="22">
        <f t="shared" si="52"/>
        <v>0.61993880222342101</v>
      </c>
      <c r="AD77" s="22">
        <f t="shared" si="53"/>
        <v>0.92071507098010186</v>
      </c>
      <c r="AE77" s="22">
        <f t="shared" si="54"/>
        <v>0.43921873113059806</v>
      </c>
      <c r="AF77" s="22">
        <f t="shared" si="55"/>
        <v>0.80105317405530219</v>
      </c>
      <c r="AG77" s="22">
        <f t="shared" si="56"/>
        <v>0.68487332343592422</v>
      </c>
      <c r="AH77" s="22">
        <f t="shared" si="57"/>
        <v>0.20652362059482454</v>
      </c>
      <c r="AI77" s="21">
        <f t="shared" si="58"/>
        <v>0.61219002828999569</v>
      </c>
      <c r="AJ77" s="22">
        <f t="shared" si="59"/>
        <v>0.65995753477804031</v>
      </c>
      <c r="AK77" s="23">
        <f t="shared" si="60"/>
        <v>0.56415003936201702</v>
      </c>
      <c r="AL77" s="24">
        <f t="shared" si="61"/>
        <v>0.61147299016481793</v>
      </c>
      <c r="AM77" s="20"/>
      <c r="AO77" s="136">
        <f t="shared" si="37"/>
        <v>5</v>
      </c>
      <c r="AP77" s="137">
        <f t="shared" si="38"/>
        <v>5</v>
      </c>
      <c r="AQ77" s="137">
        <f t="shared" si="39"/>
        <v>5</v>
      </c>
      <c r="AR77" s="137">
        <f t="shared" si="40"/>
        <v>5</v>
      </c>
      <c r="AS77" s="137">
        <f t="shared" si="41"/>
        <v>5</v>
      </c>
      <c r="AT77" s="137">
        <f t="shared" si="42"/>
        <v>5</v>
      </c>
      <c r="AU77" s="137">
        <f t="shared" si="43"/>
        <v>5</v>
      </c>
      <c r="AV77" s="137">
        <f t="shared" si="44"/>
        <v>5</v>
      </c>
      <c r="AW77" s="125">
        <f t="shared" si="45"/>
        <v>5</v>
      </c>
      <c r="AX77" s="137">
        <f t="shared" si="46"/>
        <v>5</v>
      </c>
      <c r="AY77" s="137">
        <f t="shared" si="47"/>
        <v>5</v>
      </c>
      <c r="AZ77" s="125">
        <f t="shared" si="48"/>
        <v>5</v>
      </c>
    </row>
    <row r="78" spans="1:52" s="5" customFormat="1">
      <c r="A78"/>
      <c r="B78" s="397" t="str">
        <f>'QoL DATA'!B85</f>
        <v>Koper/Capodistria</v>
      </c>
      <c r="C78" s="224">
        <f>'QoL DATA'!A85</f>
        <v>50</v>
      </c>
      <c r="D78" s="21">
        <f>IFERROR(AVERAGEIF('QoL DATA'!$C$14:$AT$14,'TQoL Indexes'!D$9,'Data &amp; Normalization'!$C536:$AT536),"-")</f>
        <v>0.52187900374468854</v>
      </c>
      <c r="E78" s="22">
        <f>IFERROR(AVERAGEIF('QoL DATA'!$C$14:$AT$14,'TQoL Indexes'!E$9,'Data &amp; Normalization'!$C536:$AT536),"-")</f>
        <v>0.73802067039444241</v>
      </c>
      <c r="F78" s="22">
        <f>IFERROR(AVERAGEIF('QoL DATA'!$C$14:$AT$14,'TQoL Indexes'!F$9,'Data &amp; Normalization'!$C536:$AT536),"-")</f>
        <v>0.94850140928185356</v>
      </c>
      <c r="G78" s="22">
        <f>IFERROR(AVERAGEIF('QoL DATA'!$C$14:$AT$14,'TQoL Indexes'!G$9,'Data &amp; Normalization'!$C536:$AT536),"-")</f>
        <v>0.87900463379576599</v>
      </c>
      <c r="H78" s="22">
        <f>IFERROR(AVERAGEIF('QoL DATA'!$C$14:$AT$14,'TQoL Indexes'!H$9,'Data &amp; Normalization'!$C536:$AT536),"-")</f>
        <v>0.79535401456173827</v>
      </c>
      <c r="I78" s="22">
        <f>IFERROR(AVERAGEIF('QoL DATA'!$C$14:$AT$14,'TQoL Indexes'!I$9,'Data &amp; Normalization'!$C536:$AT536),"-")</f>
        <v>0.90917695905343021</v>
      </c>
      <c r="J78" s="22">
        <f>IFERROR(AVERAGEIF('QoL DATA'!$C$14:$AT$14,'TQoL Indexes'!J$9,'Data &amp; Normalization'!$C536:$AT536),"-")</f>
        <v>0.77429310614161628</v>
      </c>
      <c r="K78" s="22" t="str">
        <f>IFERROR(AVERAGEIF('QoL DATA'!$C$14:$AT$14,'TQoL Indexes'!K$9,'Data &amp; Normalization'!$C536:$AT536),"-")</f>
        <v>-</v>
      </c>
      <c r="L78" s="22">
        <f>IFERROR(AVERAGEIF('QoL DATA'!$C$14:$AT$14,'TQoL Indexes'!L$9,'Data &amp; Normalization'!$C536:$AT536),"-")</f>
        <v>3.5131753864377224E-2</v>
      </c>
      <c r="M78" s="22">
        <f>IFERROR(AVERAGEIF('QoL DATA'!$C$14:$AT$14,'TQoL Indexes'!M$9,'Data &amp; Normalization'!$C536:$AT536),"-")</f>
        <v>0.25684352545433325</v>
      </c>
      <c r="N78" s="22">
        <f>IFERROR(AVERAGEIF('QoL DATA'!$C$14:$AT$14,'TQoL Indexes'!N$9,'Data &amp; Normalization'!$C536:$AT536),"-")</f>
        <v>0.67955279722460771</v>
      </c>
      <c r="O78" s="22">
        <f>IFERROR(AVERAGEIF('QoL DATA'!$C$14:$AT$14,'TQoL Indexes'!O$9,'Data &amp; Normalization'!$C536:$AT536),"-")</f>
        <v>0.79909088895691072</v>
      </c>
      <c r="P78" s="22">
        <f>IFERROR(AVERAGEIF('QoL DATA'!$C$14:$AT$14,'TQoL Indexes'!P$9,'Data &amp; Normalization'!$C536:$AT536),"-")</f>
        <v>0.73424184814496374</v>
      </c>
      <c r="Q78" s="22">
        <f>IFERROR(AVERAGEIF('QoL DATA'!$C$14:$AT$14,'TQoL Indexes'!Q$9,'Data &amp; Normalization'!$C536:$AT536),"-")</f>
        <v>0.56699526640810305</v>
      </c>
      <c r="R78" s="22">
        <f>IFERROR(AVERAGEIF('QoL DATA'!$C$14:$AT$14,'TQoL Indexes'!R$9,'Data &amp; Normalization'!$C536:$AT536),"-")</f>
        <v>0.43790254857869804</v>
      </c>
      <c r="S78" s="22">
        <f>IFERROR(AVERAGEIF('QoL DATA'!$C$14:$AT$14,'TQoL Indexes'!S$9,'Data &amp; Normalization'!$C536:$AT536),"-")</f>
        <v>0.10857345963728926</v>
      </c>
      <c r="T78" s="22">
        <f>IFERROR(AVERAGEIF('QoL DATA'!$C$14:$AT$14,'TQoL Indexes'!T$9,'Data &amp; Normalization'!$C536:$AT536),"-")</f>
        <v>0.57384263271208158</v>
      </c>
      <c r="U78" s="22">
        <f>IFERROR(AVERAGEIF('QoL DATA'!$C$14:$AT$14,'TQoL Indexes'!U$9,'Data &amp; Normalization'!$C536:$AT536),"-")</f>
        <v>0.69839666678974466</v>
      </c>
      <c r="V78" s="22">
        <f>IFERROR(AVERAGEIF('QoL DATA'!$C$14:$AT$14,'TQoL Indexes'!V$9,'Data &amp; Normalization'!$C536:$AT536),"-")</f>
        <v>0.93750000000000022</v>
      </c>
      <c r="W78" s="22">
        <f>IFERROR(AVERAGEIF('QoL DATA'!$C$14:$AT$14,'TQoL Indexes'!W$9,'Data &amp; Normalization'!$C536:$AT536),"-")</f>
        <v>7.016165244723846E-2</v>
      </c>
      <c r="X78" s="22">
        <f>IFERROR(AVERAGEIF('QoL DATA'!$C$14:$AT$14,'TQoL Indexes'!X$9,'Data &amp; Normalization'!$C536:$AT536),"-")</f>
        <v>0.51765848328397801</v>
      </c>
      <c r="Y78" s="22">
        <f>IFERROR(AVERAGEIF('QoL DATA'!$C$14:$AT$14,'TQoL Indexes'!Y$9,'Data &amp; Normalization'!$C536:$AT536),"-")</f>
        <v>0.58050390180063716</v>
      </c>
      <c r="Z78" s="21">
        <f t="shared" si="49"/>
        <v>0.7361336944736615</v>
      </c>
      <c r="AA78" s="22">
        <f t="shared" si="50"/>
        <v>0.67859209348338567</v>
      </c>
      <c r="AB78" s="22">
        <f t="shared" si="51"/>
        <v>0.46819816133947045</v>
      </c>
      <c r="AC78" s="22">
        <f t="shared" si="52"/>
        <v>0.76666636855093717</v>
      </c>
      <c r="AD78" s="22">
        <f t="shared" si="53"/>
        <v>0.50244890749340054</v>
      </c>
      <c r="AE78" s="22">
        <f t="shared" si="54"/>
        <v>0.34120804617468542</v>
      </c>
      <c r="AF78" s="22">
        <f t="shared" si="55"/>
        <v>0.8179483333948725</v>
      </c>
      <c r="AG78" s="22">
        <f t="shared" si="56"/>
        <v>0.29391006786560825</v>
      </c>
      <c r="AH78" s="22">
        <f t="shared" si="57"/>
        <v>0.58050390180063716</v>
      </c>
      <c r="AI78" s="21">
        <f t="shared" si="58"/>
        <v>0.62764131643217247</v>
      </c>
      <c r="AJ78" s="22">
        <f t="shared" si="59"/>
        <v>0.53677444073967429</v>
      </c>
      <c r="AK78" s="23">
        <f t="shared" si="60"/>
        <v>0.56412076768703934</v>
      </c>
      <c r="AL78" s="24">
        <f t="shared" si="61"/>
        <v>0.5755611566187091</v>
      </c>
      <c r="AM78" s="20"/>
      <c r="AO78" s="136">
        <f t="shared" si="37"/>
        <v>5</v>
      </c>
      <c r="AP78" s="137">
        <f t="shared" si="38"/>
        <v>5</v>
      </c>
      <c r="AQ78" s="137">
        <f t="shared" si="39"/>
        <v>5</v>
      </c>
      <c r="AR78" s="137">
        <f t="shared" si="40"/>
        <v>5</v>
      </c>
      <c r="AS78" s="137">
        <f t="shared" si="41"/>
        <v>5</v>
      </c>
      <c r="AT78" s="137">
        <f t="shared" si="42"/>
        <v>5</v>
      </c>
      <c r="AU78" s="137">
        <f t="shared" si="43"/>
        <v>5</v>
      </c>
      <c r="AV78" s="137">
        <f t="shared" si="44"/>
        <v>5</v>
      </c>
      <c r="AW78" s="125">
        <f t="shared" si="45"/>
        <v>5</v>
      </c>
      <c r="AX78" s="137">
        <f t="shared" si="46"/>
        <v>5</v>
      </c>
      <c r="AY78" s="137">
        <f t="shared" si="47"/>
        <v>5</v>
      </c>
      <c r="AZ78" s="125">
        <f t="shared" si="48"/>
        <v>5</v>
      </c>
    </row>
    <row r="79" spans="1:52" s="5" customFormat="1">
      <c r="A79"/>
      <c r="B79" s="397" t="str">
        <f>'QoL DATA'!B86</f>
        <v>Kostanjevica na Krki</v>
      </c>
      <c r="C79" s="224">
        <f>'QoL DATA'!A86</f>
        <v>197</v>
      </c>
      <c r="D79" s="21">
        <f>IFERROR(AVERAGEIF('QoL DATA'!$C$14:$AT$14,'TQoL Indexes'!D$9,'Data &amp; Normalization'!$C537:$AT537),"-")</f>
        <v>0.62791982405271274</v>
      </c>
      <c r="E79" s="22">
        <f>IFERROR(AVERAGEIF('QoL DATA'!$C$14:$AT$14,'TQoL Indexes'!E$9,'Data &amp; Normalization'!$C537:$AT537),"-")</f>
        <v>0</v>
      </c>
      <c r="F79" s="22">
        <f>IFERROR(AVERAGEIF('QoL DATA'!$C$14:$AT$14,'TQoL Indexes'!F$9,'Data &amp; Normalization'!$C537:$AT537),"-")</f>
        <v>0.74264477790901195</v>
      </c>
      <c r="G79" s="22">
        <f>IFERROR(AVERAGEIF('QoL DATA'!$C$14:$AT$14,'TQoL Indexes'!G$9,'Data &amp; Normalization'!$C537:$AT537),"-")</f>
        <v>0.67744663129402793</v>
      </c>
      <c r="H79" s="22">
        <f>IFERROR(AVERAGEIF('QoL DATA'!$C$14:$AT$14,'TQoL Indexes'!H$9,'Data &amp; Normalization'!$C537:$AT537),"-")</f>
        <v>0.68015331210625352</v>
      </c>
      <c r="I79" s="22">
        <f>IFERROR(AVERAGEIF('QoL DATA'!$C$14:$AT$14,'TQoL Indexes'!I$9,'Data &amp; Normalization'!$C537:$AT537),"-")</f>
        <v>0.48001168361459179</v>
      </c>
      <c r="J79" s="22">
        <f>IFERROR(AVERAGEIF('QoL DATA'!$C$14:$AT$14,'TQoL Indexes'!J$9,'Data &amp; Normalization'!$C537:$AT537),"-")</f>
        <v>0.37066224367664646</v>
      </c>
      <c r="K79" s="22" t="str">
        <f>IFERROR(AVERAGEIF('QoL DATA'!$C$14:$AT$14,'TQoL Indexes'!K$9,'Data &amp; Normalization'!$C537:$AT537),"-")</f>
        <v>-</v>
      </c>
      <c r="L79" s="22">
        <f>IFERROR(AVERAGEIF('QoL DATA'!$C$14:$AT$14,'TQoL Indexes'!L$9,'Data &amp; Normalization'!$C537:$AT537),"-")</f>
        <v>0.54943405535102863</v>
      </c>
      <c r="M79" s="22">
        <f>IFERROR(AVERAGEIF('QoL DATA'!$C$14:$AT$14,'TQoL Indexes'!M$9,'Data &amp; Normalization'!$C537:$AT537),"-")</f>
        <v>0.6295026989408643</v>
      </c>
      <c r="N79" s="22">
        <f>IFERROR(AVERAGEIF('QoL DATA'!$C$14:$AT$14,'TQoL Indexes'!N$9,'Data &amp; Normalization'!$C537:$AT537),"-")</f>
        <v>0.7805855932375334</v>
      </c>
      <c r="O79" s="22">
        <f>IFERROR(AVERAGEIF('QoL DATA'!$C$14:$AT$14,'TQoL Indexes'!O$9,'Data &amp; Normalization'!$C537:$AT537),"-")</f>
        <v>0.49900986647597778</v>
      </c>
      <c r="P79" s="22">
        <f>IFERROR(AVERAGEIF('QoL DATA'!$C$14:$AT$14,'TQoL Indexes'!P$9,'Data &amp; Normalization'!$C537:$AT537),"-")</f>
        <v>0.52424126511849622</v>
      </c>
      <c r="Q79" s="22">
        <f>IFERROR(AVERAGEIF('QoL DATA'!$C$14:$AT$14,'TQoL Indexes'!Q$9,'Data &amp; Normalization'!$C537:$AT537),"-")</f>
        <v>0.52856474177109303</v>
      </c>
      <c r="R79" s="22">
        <f>IFERROR(AVERAGEIF('QoL DATA'!$C$14:$AT$14,'TQoL Indexes'!R$9,'Data &amp; Normalization'!$C537:$AT537),"-")</f>
        <v>0.74226622607850412</v>
      </c>
      <c r="S79" s="22">
        <f>IFERROR(AVERAGEIF('QoL DATA'!$C$14:$AT$14,'TQoL Indexes'!S$9,'Data &amp; Normalization'!$C537:$AT537),"-")</f>
        <v>0.73513366066557562</v>
      </c>
      <c r="T79" s="22">
        <f>IFERROR(AVERAGEIF('QoL DATA'!$C$14:$AT$14,'TQoL Indexes'!T$9,'Data &amp; Normalization'!$C537:$AT537),"-")</f>
        <v>0.70539661839685985</v>
      </c>
      <c r="U79" s="22">
        <f>IFERROR(AVERAGEIF('QoL DATA'!$C$14:$AT$14,'TQoL Indexes'!U$9,'Data &amp; Normalization'!$C537:$AT537),"-")</f>
        <v>0.16622320533623081</v>
      </c>
      <c r="V79" s="22">
        <f>IFERROR(AVERAGEIF('QoL DATA'!$C$14:$AT$14,'TQoL Indexes'!V$9,'Data &amp; Normalization'!$C537:$AT537),"-")</f>
        <v>0.50137129326192986</v>
      </c>
      <c r="W79" s="22">
        <f>IFERROR(AVERAGEIF('QoL DATA'!$C$14:$AT$14,'TQoL Indexes'!W$9,'Data &amp; Normalization'!$C537:$AT537),"-")</f>
        <v>0.52866341991052346</v>
      </c>
      <c r="X79" s="22">
        <f>IFERROR(AVERAGEIF('QoL DATA'!$C$14:$AT$14,'TQoL Indexes'!X$9,'Data &amp; Normalization'!$C537:$AT537),"-")</f>
        <v>0.56894271398556306</v>
      </c>
      <c r="Y79" s="22">
        <f>IFERROR(AVERAGEIF('QoL DATA'!$C$14:$AT$14,'TQoL Indexes'!Y$9,'Data &amp; Normalization'!$C537:$AT537),"-")</f>
        <v>0.50246073484458353</v>
      </c>
      <c r="Z79" s="21">
        <f t="shared" si="49"/>
        <v>0.45685486732057495</v>
      </c>
      <c r="AA79" s="22">
        <f t="shared" si="50"/>
        <v>0.55154158520850971</v>
      </c>
      <c r="AB79" s="22">
        <f t="shared" si="51"/>
        <v>0.70504414608919885</v>
      </c>
      <c r="AC79" s="22">
        <f t="shared" si="52"/>
        <v>0.51162556579723706</v>
      </c>
      <c r="AD79" s="22">
        <f t="shared" si="53"/>
        <v>0.63541548392479852</v>
      </c>
      <c r="AE79" s="22">
        <f t="shared" si="54"/>
        <v>0.72026513953121774</v>
      </c>
      <c r="AF79" s="22">
        <f t="shared" si="55"/>
        <v>0.33379724929908033</v>
      </c>
      <c r="AG79" s="22">
        <f t="shared" si="56"/>
        <v>0.54880306694804326</v>
      </c>
      <c r="AH79" s="22">
        <f t="shared" si="57"/>
        <v>0.50246073484458353</v>
      </c>
      <c r="AI79" s="21">
        <f t="shared" si="58"/>
        <v>0.57114686620609445</v>
      </c>
      <c r="AJ79" s="22">
        <f t="shared" si="59"/>
        <v>0.62243539641775114</v>
      </c>
      <c r="AK79" s="23">
        <f t="shared" si="60"/>
        <v>0.46168701703056902</v>
      </c>
      <c r="AL79" s="24">
        <f t="shared" si="61"/>
        <v>0.54963606559406597</v>
      </c>
      <c r="AM79" s="20"/>
      <c r="AO79" s="136">
        <f t="shared" si="37"/>
        <v>5</v>
      </c>
      <c r="AP79" s="137">
        <f t="shared" si="38"/>
        <v>5</v>
      </c>
      <c r="AQ79" s="137">
        <f t="shared" si="39"/>
        <v>5</v>
      </c>
      <c r="AR79" s="137">
        <f t="shared" si="40"/>
        <v>5</v>
      </c>
      <c r="AS79" s="137">
        <f t="shared" si="41"/>
        <v>5</v>
      </c>
      <c r="AT79" s="137">
        <f t="shared" si="42"/>
        <v>5</v>
      </c>
      <c r="AU79" s="137">
        <f t="shared" si="43"/>
        <v>5</v>
      </c>
      <c r="AV79" s="137">
        <f t="shared" si="44"/>
        <v>5</v>
      </c>
      <c r="AW79" s="125">
        <f t="shared" si="45"/>
        <v>5</v>
      </c>
      <c r="AX79" s="137">
        <f t="shared" si="46"/>
        <v>5</v>
      </c>
      <c r="AY79" s="137">
        <f t="shared" si="47"/>
        <v>5</v>
      </c>
      <c r="AZ79" s="125">
        <f t="shared" si="48"/>
        <v>5</v>
      </c>
    </row>
    <row r="80" spans="1:52" s="5" customFormat="1">
      <c r="A80"/>
      <c r="B80" s="397" t="str">
        <f>'QoL DATA'!B87</f>
        <v>Kostel</v>
      </c>
      <c r="C80" s="224">
        <f>'QoL DATA'!A87</f>
        <v>165</v>
      </c>
      <c r="D80" s="21">
        <f>IFERROR(AVERAGEIF('QoL DATA'!$C$14:$AT$14,'TQoL Indexes'!D$9,'Data &amp; Normalization'!$C538:$AT538),"-")</f>
        <v>0.25808988704618907</v>
      </c>
      <c r="E80" s="22">
        <f>IFERROR(AVERAGEIF('QoL DATA'!$C$14:$AT$14,'TQoL Indexes'!E$9,'Data &amp; Normalization'!$C538:$AT538),"-")</f>
        <v>8.0291970802919693E-2</v>
      </c>
      <c r="F80" s="22">
        <f>IFERROR(AVERAGEIF('QoL DATA'!$C$14:$AT$14,'TQoL Indexes'!F$9,'Data &amp; Normalization'!$C538:$AT538),"-")</f>
        <v>0.43967312608051812</v>
      </c>
      <c r="G80" s="22">
        <f>IFERROR(AVERAGEIF('QoL DATA'!$C$14:$AT$14,'TQoL Indexes'!G$9,'Data &amp; Normalization'!$C538:$AT538),"-")</f>
        <v>0.42729451575686583</v>
      </c>
      <c r="H80" s="22">
        <f>IFERROR(AVERAGEIF('QoL DATA'!$C$14:$AT$14,'TQoL Indexes'!H$9,'Data &amp; Normalization'!$C538:$AT538),"-")</f>
        <v>0</v>
      </c>
      <c r="I80" s="22">
        <f>IFERROR(AVERAGEIF('QoL DATA'!$C$14:$AT$14,'TQoL Indexes'!I$9,'Data &amp; Normalization'!$C538:$AT538),"-")</f>
        <v>0.35653790113875472</v>
      </c>
      <c r="J80" s="22">
        <f>IFERROR(AVERAGEIF('QoL DATA'!$C$14:$AT$14,'TQoL Indexes'!J$9,'Data &amp; Normalization'!$C538:$AT538),"-")</f>
        <v>0.40336761848819985</v>
      </c>
      <c r="K80" s="22" t="str">
        <f>IFERROR(AVERAGEIF('QoL DATA'!$C$14:$AT$14,'TQoL Indexes'!K$9,'Data &amp; Normalization'!$C538:$AT538),"-")</f>
        <v>-</v>
      </c>
      <c r="L80" s="22">
        <f>IFERROR(AVERAGEIF('QoL DATA'!$C$14:$AT$14,'TQoL Indexes'!L$9,'Data &amp; Normalization'!$C538:$AT538),"-")</f>
        <v>0.24942709899083612</v>
      </c>
      <c r="M80" s="22">
        <f>IFERROR(AVERAGEIF('QoL DATA'!$C$14:$AT$14,'TQoL Indexes'!M$9,'Data &amp; Normalization'!$C538:$AT538),"-")</f>
        <v>0.74205318826305544</v>
      </c>
      <c r="N80" s="22">
        <f>IFERROR(AVERAGEIF('QoL DATA'!$C$14:$AT$14,'TQoL Indexes'!N$9,'Data &amp; Normalization'!$C538:$AT538),"-")</f>
        <v>0.99961587266525576</v>
      </c>
      <c r="O80" s="22">
        <f>IFERROR(AVERAGEIF('QoL DATA'!$C$14:$AT$14,'TQoL Indexes'!O$9,'Data &amp; Normalization'!$C538:$AT538),"-")</f>
        <v>0.55734702519122326</v>
      </c>
      <c r="P80" s="22">
        <f>IFERROR(AVERAGEIF('QoL DATA'!$C$14:$AT$14,'TQoL Indexes'!P$9,'Data &amp; Normalization'!$C538:$AT538),"-")</f>
        <v>0.39205540409478534</v>
      </c>
      <c r="Q80" s="22">
        <f>IFERROR(AVERAGEIF('QoL DATA'!$C$14:$AT$14,'TQoL Indexes'!Q$9,'Data &amp; Normalization'!$C538:$AT538),"-")</f>
        <v>0.28883158659707542</v>
      </c>
      <c r="R80" s="22">
        <f>IFERROR(AVERAGEIF('QoL DATA'!$C$14:$AT$14,'TQoL Indexes'!R$9,'Data &amp; Normalization'!$C538:$AT538),"-")</f>
        <v>0.77743092877280373</v>
      </c>
      <c r="S80" s="22">
        <f>IFERROR(AVERAGEIF('QoL DATA'!$C$14:$AT$14,'TQoL Indexes'!S$9,'Data &amp; Normalization'!$C538:$AT538),"-")</f>
        <v>0.66404635553571723</v>
      </c>
      <c r="T80" s="22">
        <f>IFERROR(AVERAGEIF('QoL DATA'!$C$14:$AT$14,'TQoL Indexes'!T$9,'Data &amp; Normalization'!$C538:$AT538),"-")</f>
        <v>0.141316544229902</v>
      </c>
      <c r="U80" s="22">
        <f>IFERROR(AVERAGEIF('QoL DATA'!$C$14:$AT$14,'TQoL Indexes'!U$9,'Data &amp; Normalization'!$C538:$AT538),"-")</f>
        <v>0.51031871565226683</v>
      </c>
      <c r="V80" s="22">
        <f>IFERROR(AVERAGEIF('QoL DATA'!$C$14:$AT$14,'TQoL Indexes'!V$9,'Data &amp; Normalization'!$C538:$AT538),"-")</f>
        <v>0.7393818439773</v>
      </c>
      <c r="W80" s="22">
        <f>IFERROR(AVERAGEIF('QoL DATA'!$C$14:$AT$14,'TQoL Indexes'!W$9,'Data &amp; Normalization'!$C538:$AT538),"-")</f>
        <v>0.24302420075322234</v>
      </c>
      <c r="X80" s="22">
        <f>IFERROR(AVERAGEIF('QoL DATA'!$C$14:$AT$14,'TQoL Indexes'!X$9,'Data &amp; Normalization'!$C538:$AT538),"-")</f>
        <v>0.12938972583795708</v>
      </c>
      <c r="Y80" s="22">
        <f>IFERROR(AVERAGEIF('QoL DATA'!$C$14:$AT$14,'TQoL Indexes'!Y$9,'Data &amp; Normalization'!$C538:$AT538),"-")</f>
        <v>0.79125499358360574</v>
      </c>
      <c r="Z80" s="21">
        <f t="shared" si="49"/>
        <v>0.25935166130987564</v>
      </c>
      <c r="AA80" s="22">
        <f t="shared" si="50"/>
        <v>0.28732542687493129</v>
      </c>
      <c r="AB80" s="22">
        <f t="shared" si="51"/>
        <v>0.8708345304641556</v>
      </c>
      <c r="AC80" s="22">
        <f t="shared" si="52"/>
        <v>0.4747012146430043</v>
      </c>
      <c r="AD80" s="22">
        <f t="shared" si="53"/>
        <v>0.53313125768493963</v>
      </c>
      <c r="AE80" s="22">
        <f t="shared" si="54"/>
        <v>0.40268144988280963</v>
      </c>
      <c r="AF80" s="22">
        <f t="shared" si="55"/>
        <v>0.62485027981478347</v>
      </c>
      <c r="AG80" s="22">
        <f t="shared" si="56"/>
        <v>0.18620696329558972</v>
      </c>
      <c r="AH80" s="22">
        <f t="shared" si="57"/>
        <v>0.79125499358360574</v>
      </c>
      <c r="AI80" s="21">
        <f t="shared" si="58"/>
        <v>0.47250387288298751</v>
      </c>
      <c r="AJ80" s="22">
        <f t="shared" si="59"/>
        <v>0.47017130740358454</v>
      </c>
      <c r="AK80" s="23">
        <f t="shared" si="60"/>
        <v>0.53410407889799294</v>
      </c>
      <c r="AL80" s="24">
        <f t="shared" si="61"/>
        <v>0.4918264694834511</v>
      </c>
      <c r="AM80" s="20"/>
      <c r="AO80" s="136">
        <f t="shared" si="37"/>
        <v>5</v>
      </c>
      <c r="AP80" s="137">
        <f t="shared" si="38"/>
        <v>5</v>
      </c>
      <c r="AQ80" s="137">
        <f t="shared" si="39"/>
        <v>5</v>
      </c>
      <c r="AR80" s="137">
        <f t="shared" si="40"/>
        <v>5</v>
      </c>
      <c r="AS80" s="137">
        <f t="shared" si="41"/>
        <v>5</v>
      </c>
      <c r="AT80" s="137">
        <f t="shared" si="42"/>
        <v>5</v>
      </c>
      <c r="AU80" s="137">
        <f t="shared" si="43"/>
        <v>5</v>
      </c>
      <c r="AV80" s="137">
        <f t="shared" si="44"/>
        <v>5</v>
      </c>
      <c r="AW80" s="125">
        <f t="shared" si="45"/>
        <v>5</v>
      </c>
      <c r="AX80" s="137">
        <f t="shared" si="46"/>
        <v>5</v>
      </c>
      <c r="AY80" s="137">
        <f t="shared" si="47"/>
        <v>5</v>
      </c>
      <c r="AZ80" s="125">
        <f t="shared" si="48"/>
        <v>5</v>
      </c>
    </row>
    <row r="81" spans="1:52" s="5" customFormat="1">
      <c r="A81"/>
      <c r="B81" s="397" t="str">
        <f>'QoL DATA'!B88</f>
        <v>Kozje</v>
      </c>
      <c r="C81" s="224">
        <f>'QoL DATA'!A88</f>
        <v>51</v>
      </c>
      <c r="D81" s="21">
        <f>IFERROR(AVERAGEIF('QoL DATA'!$C$14:$AT$14,'TQoL Indexes'!D$9,'Data &amp; Normalization'!$C539:$AT539),"-")</f>
        <v>0.59269662737828044</v>
      </c>
      <c r="E81" s="22">
        <f>IFERROR(AVERAGEIF('QoL DATA'!$C$14:$AT$14,'TQoL Indexes'!E$9,'Data &amp; Normalization'!$C539:$AT539),"-")</f>
        <v>0.29646800901526216</v>
      </c>
      <c r="F81" s="22">
        <f>IFERROR(AVERAGEIF('QoL DATA'!$C$14:$AT$14,'TQoL Indexes'!F$9,'Data &amp; Normalization'!$C539:$AT539),"-")</f>
        <v>0.6519676037236366</v>
      </c>
      <c r="G81" s="22">
        <f>IFERROR(AVERAGEIF('QoL DATA'!$C$14:$AT$14,'TQoL Indexes'!G$9,'Data &amp; Normalization'!$C539:$AT539),"-")</f>
        <v>0.71212901498559589</v>
      </c>
      <c r="H81" s="22">
        <f>IFERROR(AVERAGEIF('QoL DATA'!$C$14:$AT$14,'TQoL Indexes'!H$9,'Data &amp; Normalization'!$C539:$AT539),"-")</f>
        <v>0.6405965309957965</v>
      </c>
      <c r="I81" s="22">
        <f>IFERROR(AVERAGEIF('QoL DATA'!$C$14:$AT$14,'TQoL Indexes'!I$9,'Data &amp; Normalization'!$C539:$AT539),"-")</f>
        <v>0.32624481156508056</v>
      </c>
      <c r="J81" s="22">
        <f>IFERROR(AVERAGEIF('QoL DATA'!$C$14:$AT$14,'TQoL Indexes'!J$9,'Data &amp; Normalization'!$C539:$AT539),"-")</f>
        <v>0.16554139240830923</v>
      </c>
      <c r="K81" s="22" t="str">
        <f>IFERROR(AVERAGEIF('QoL DATA'!$C$14:$AT$14,'TQoL Indexes'!K$9,'Data &amp; Normalization'!$C539:$AT539),"-")</f>
        <v>-</v>
      </c>
      <c r="L81" s="22">
        <f>IFERROR(AVERAGEIF('QoL DATA'!$C$14:$AT$14,'TQoL Indexes'!L$9,'Data &amp; Normalization'!$C539:$AT539),"-")</f>
        <v>0.34593367103350192</v>
      </c>
      <c r="M81" s="22">
        <f>IFERROR(AVERAGEIF('QoL DATA'!$C$14:$AT$14,'TQoL Indexes'!M$9,'Data &amp; Normalization'!$C539:$AT539),"-")</f>
        <v>0.45365251296301812</v>
      </c>
      <c r="N81" s="22">
        <f>IFERROR(AVERAGEIF('QoL DATA'!$C$14:$AT$14,'TQoL Indexes'!N$9,'Data &amp; Normalization'!$C539:$AT539),"-")</f>
        <v>0.90883427161277575</v>
      </c>
      <c r="O81" s="22">
        <f>IFERROR(AVERAGEIF('QoL DATA'!$C$14:$AT$14,'TQoL Indexes'!O$9,'Data &amp; Normalization'!$C539:$AT539),"-")</f>
        <v>0.37983605671976961</v>
      </c>
      <c r="P81" s="22">
        <f>IFERROR(AVERAGEIF('QoL DATA'!$C$14:$AT$14,'TQoL Indexes'!P$9,'Data &amp; Normalization'!$C539:$AT539),"-")</f>
        <v>0.56008064810035685</v>
      </c>
      <c r="Q81" s="22">
        <f>IFERROR(AVERAGEIF('QoL DATA'!$C$14:$AT$14,'TQoL Indexes'!Q$9,'Data &amp; Normalization'!$C539:$AT539),"-")</f>
        <v>0.25584401389394568</v>
      </c>
      <c r="R81" s="22">
        <f>IFERROR(AVERAGEIF('QoL DATA'!$C$14:$AT$14,'TQoL Indexes'!R$9,'Data &amp; Normalization'!$C539:$AT539),"-")</f>
        <v>0.4368076130784444</v>
      </c>
      <c r="S81" s="22">
        <f>IFERROR(AVERAGEIF('QoL DATA'!$C$14:$AT$14,'TQoL Indexes'!S$9,'Data &amp; Normalization'!$C539:$AT539),"-")</f>
        <v>0.90706574749127944</v>
      </c>
      <c r="T81" s="22">
        <f>IFERROR(AVERAGEIF('QoL DATA'!$C$14:$AT$14,'TQoL Indexes'!T$9,'Data &amp; Normalization'!$C539:$AT539),"-")</f>
        <v>0.63112608741612808</v>
      </c>
      <c r="U81" s="22">
        <f>IFERROR(AVERAGEIF('QoL DATA'!$C$14:$AT$14,'TQoL Indexes'!U$9,'Data &amp; Normalization'!$C539:$AT539),"-")</f>
        <v>0.62779333258201608</v>
      </c>
      <c r="V81" s="22">
        <f>IFERROR(AVERAGEIF('QoL DATA'!$C$14:$AT$14,'TQoL Indexes'!V$9,'Data &amp; Normalization'!$C539:$AT539),"-")</f>
        <v>0.51816151786427944</v>
      </c>
      <c r="W81" s="22">
        <f>IFERROR(AVERAGEIF('QoL DATA'!$C$14:$AT$14,'TQoL Indexes'!W$9,'Data &amp; Normalization'!$C539:$AT539),"-")</f>
        <v>0.34137674133601759</v>
      </c>
      <c r="X81" s="22">
        <f>IFERROR(AVERAGEIF('QoL DATA'!$C$14:$AT$14,'TQoL Indexes'!X$9,'Data &amp; Normalization'!$C539:$AT539),"-")</f>
        <v>0.14478454785358785</v>
      </c>
      <c r="Y81" s="22">
        <f>IFERROR(AVERAGEIF('QoL DATA'!$C$14:$AT$14,'TQoL Indexes'!Y$9,'Data &amp; Normalization'!$C539:$AT539),"-")</f>
        <v>0.61396333294033012</v>
      </c>
      <c r="Z81" s="21">
        <f t="shared" si="49"/>
        <v>0.51371074670572636</v>
      </c>
      <c r="AA81" s="22">
        <f t="shared" si="50"/>
        <v>0.43808908419765674</v>
      </c>
      <c r="AB81" s="22">
        <f t="shared" si="51"/>
        <v>0.68124339228789688</v>
      </c>
      <c r="AC81" s="22">
        <f t="shared" si="52"/>
        <v>0.46995835241006323</v>
      </c>
      <c r="AD81" s="22">
        <f t="shared" si="53"/>
        <v>0.34632581348619507</v>
      </c>
      <c r="AE81" s="22">
        <f t="shared" si="54"/>
        <v>0.76909591745370376</v>
      </c>
      <c r="AF81" s="22">
        <f t="shared" si="55"/>
        <v>0.57297742522314776</v>
      </c>
      <c r="AG81" s="22">
        <f t="shared" si="56"/>
        <v>0.24308064459480272</v>
      </c>
      <c r="AH81" s="22">
        <f t="shared" si="57"/>
        <v>0.61396333294033012</v>
      </c>
      <c r="AI81" s="21">
        <f t="shared" si="58"/>
        <v>0.54434774106376005</v>
      </c>
      <c r="AJ81" s="22">
        <f t="shared" si="59"/>
        <v>0.52846002778332068</v>
      </c>
      <c r="AK81" s="23">
        <f t="shared" si="60"/>
        <v>0.47667380091942685</v>
      </c>
      <c r="AL81" s="24">
        <f t="shared" si="61"/>
        <v>0.51608079082017122</v>
      </c>
      <c r="AM81" s="20"/>
      <c r="AO81" s="136">
        <f t="shared" si="37"/>
        <v>5</v>
      </c>
      <c r="AP81" s="137">
        <f t="shared" si="38"/>
        <v>5</v>
      </c>
      <c r="AQ81" s="137">
        <f t="shared" si="39"/>
        <v>5</v>
      </c>
      <c r="AR81" s="137">
        <f t="shared" si="40"/>
        <v>5</v>
      </c>
      <c r="AS81" s="137">
        <f t="shared" si="41"/>
        <v>5</v>
      </c>
      <c r="AT81" s="137">
        <f t="shared" si="42"/>
        <v>5</v>
      </c>
      <c r="AU81" s="137">
        <f t="shared" si="43"/>
        <v>5</v>
      </c>
      <c r="AV81" s="137">
        <f t="shared" si="44"/>
        <v>5</v>
      </c>
      <c r="AW81" s="125">
        <f t="shared" si="45"/>
        <v>5</v>
      </c>
      <c r="AX81" s="137">
        <f t="shared" si="46"/>
        <v>5</v>
      </c>
      <c r="AY81" s="137">
        <f t="shared" si="47"/>
        <v>5</v>
      </c>
      <c r="AZ81" s="125">
        <f t="shared" si="48"/>
        <v>5</v>
      </c>
    </row>
    <row r="82" spans="1:52" s="5" customFormat="1">
      <c r="A82"/>
      <c r="B82" s="397" t="str">
        <f>'QoL DATA'!B89</f>
        <v>Kranj</v>
      </c>
      <c r="C82" s="224">
        <f>'QoL DATA'!A89</f>
        <v>52</v>
      </c>
      <c r="D82" s="21">
        <f>IFERROR(AVERAGEIF('QoL DATA'!$C$14:$AT$14,'TQoL Indexes'!D$9,'Data &amp; Normalization'!$C540:$AT540),"-")</f>
        <v>0.51460043702584657</v>
      </c>
      <c r="E82" s="22">
        <f>IFERROR(AVERAGEIF('QoL DATA'!$C$14:$AT$14,'TQoL Indexes'!E$9,'Data &amp; Normalization'!$C540:$AT540),"-")</f>
        <v>0.66844541566388005</v>
      </c>
      <c r="F82" s="22">
        <f>IFERROR(AVERAGEIF('QoL DATA'!$C$14:$AT$14,'TQoL Indexes'!F$9,'Data &amp; Normalization'!$C540:$AT540),"-")</f>
        <v>0.95246770051952967</v>
      </c>
      <c r="G82" s="22">
        <f>IFERROR(AVERAGEIF('QoL DATA'!$C$14:$AT$14,'TQoL Indexes'!G$9,'Data &amp; Normalization'!$C540:$AT540),"-")</f>
        <v>0.98239564741174634</v>
      </c>
      <c r="H82" s="22">
        <f>IFERROR(AVERAGEIF('QoL DATA'!$C$14:$AT$14,'TQoL Indexes'!H$9,'Data &amp; Normalization'!$C540:$AT540),"-")</f>
        <v>0.9703618146696853</v>
      </c>
      <c r="I82" s="22">
        <f>IFERROR(AVERAGEIF('QoL DATA'!$C$14:$AT$14,'TQoL Indexes'!I$9,'Data &amp; Normalization'!$C540:$AT540),"-")</f>
        <v>0.80372257058151453</v>
      </c>
      <c r="J82" s="22">
        <f>IFERROR(AVERAGEIF('QoL DATA'!$C$14:$AT$14,'TQoL Indexes'!J$9,'Data &amp; Normalization'!$C540:$AT540),"-")</f>
        <v>0.65874871522360445</v>
      </c>
      <c r="K82" s="22" t="str">
        <f>IFERROR(AVERAGEIF('QoL DATA'!$C$14:$AT$14,'TQoL Indexes'!K$9,'Data &amp; Normalization'!$C540:$AT540),"-")</f>
        <v>-</v>
      </c>
      <c r="L82" s="22">
        <f>IFERROR(AVERAGEIF('QoL DATA'!$C$14:$AT$14,'TQoL Indexes'!L$9,'Data &amp; Normalization'!$C540:$AT540),"-")</f>
        <v>0.33650824761879444</v>
      </c>
      <c r="M82" s="22">
        <f>IFERROR(AVERAGEIF('QoL DATA'!$C$14:$AT$14,'TQoL Indexes'!M$9,'Data &amp; Normalization'!$C540:$AT540),"-")</f>
        <v>0.75831359873859383</v>
      </c>
      <c r="N82" s="22">
        <f>IFERROR(AVERAGEIF('QoL DATA'!$C$14:$AT$14,'TQoL Indexes'!N$9,'Data &amp; Normalization'!$C540:$AT540),"-")</f>
        <v>0.26995633628782106</v>
      </c>
      <c r="O82" s="22">
        <f>IFERROR(AVERAGEIF('QoL DATA'!$C$14:$AT$14,'TQoL Indexes'!O$9,'Data &amp; Normalization'!$C540:$AT540),"-")</f>
        <v>0.80445683279466107</v>
      </c>
      <c r="P82" s="22">
        <f>IFERROR(AVERAGEIF('QoL DATA'!$C$14:$AT$14,'TQoL Indexes'!P$9,'Data &amp; Normalization'!$C540:$AT540),"-")</f>
        <v>0.57260615740772536</v>
      </c>
      <c r="Q82" s="22">
        <f>IFERROR(AVERAGEIF('QoL DATA'!$C$14:$AT$14,'TQoL Indexes'!Q$9,'Data &amp; Normalization'!$C540:$AT540),"-")</f>
        <v>0.65053919587430808</v>
      </c>
      <c r="R82" s="22">
        <f>IFERROR(AVERAGEIF('QoL DATA'!$C$14:$AT$14,'TQoL Indexes'!R$9,'Data &amp; Normalization'!$C540:$AT540),"-")</f>
        <v>0.87592660143792256</v>
      </c>
      <c r="S82" s="22">
        <f>IFERROR(AVERAGEIF('QoL DATA'!$C$14:$AT$14,'TQoL Indexes'!S$9,'Data &amp; Normalization'!$C540:$AT540),"-")</f>
        <v>0.21272462761824462</v>
      </c>
      <c r="T82" s="22">
        <f>IFERROR(AVERAGEIF('QoL DATA'!$C$14:$AT$14,'TQoL Indexes'!T$9,'Data &amp; Normalization'!$C540:$AT540),"-")</f>
        <v>0.81449541663696579</v>
      </c>
      <c r="U82" s="22">
        <f>IFERROR(AVERAGEIF('QoL DATA'!$C$14:$AT$14,'TQoL Indexes'!U$9,'Data &amp; Normalization'!$C540:$AT540),"-")</f>
        <v>0.69842317801899245</v>
      </c>
      <c r="V82" s="22">
        <f>IFERROR(AVERAGEIF('QoL DATA'!$C$14:$AT$14,'TQoL Indexes'!V$9,'Data &amp; Normalization'!$C540:$AT540),"-")</f>
        <v>0.84054282231636168</v>
      </c>
      <c r="W82" s="22">
        <f>IFERROR(AVERAGEIF('QoL DATA'!$C$14:$AT$14,'TQoL Indexes'!W$9,'Data &amp; Normalization'!$C540:$AT540),"-")</f>
        <v>0.24784115852587141</v>
      </c>
      <c r="X82" s="22">
        <f>IFERROR(AVERAGEIF('QoL DATA'!$C$14:$AT$14,'TQoL Indexes'!X$9,'Data &amp; Normalization'!$C540:$AT540),"-")</f>
        <v>0.58681632427328978</v>
      </c>
      <c r="Y82" s="22">
        <f>IFERROR(AVERAGEIF('QoL DATA'!$C$14:$AT$14,'TQoL Indexes'!Y$9,'Data &amp; Normalization'!$C540:$AT540),"-")</f>
        <v>0.35015739022430908</v>
      </c>
      <c r="Z82" s="21">
        <f t="shared" si="49"/>
        <v>0.71183785106975217</v>
      </c>
      <c r="AA82" s="22">
        <f t="shared" si="50"/>
        <v>0.75034739910106896</v>
      </c>
      <c r="AB82" s="22">
        <f t="shared" si="51"/>
        <v>0.51413496751320742</v>
      </c>
      <c r="AC82" s="22">
        <f t="shared" si="52"/>
        <v>0.68853149510119316</v>
      </c>
      <c r="AD82" s="22">
        <f t="shared" si="53"/>
        <v>0.76323289865611532</v>
      </c>
      <c r="AE82" s="22">
        <f t="shared" si="54"/>
        <v>0.5136100221276052</v>
      </c>
      <c r="AF82" s="22">
        <f t="shared" si="55"/>
        <v>0.76948300016767712</v>
      </c>
      <c r="AG82" s="22">
        <f t="shared" si="56"/>
        <v>0.41732874139958059</v>
      </c>
      <c r="AH82" s="22">
        <f t="shared" si="57"/>
        <v>0.35015739022430908</v>
      </c>
      <c r="AI82" s="21">
        <f t="shared" si="58"/>
        <v>0.65877340589467626</v>
      </c>
      <c r="AJ82" s="22">
        <f t="shared" si="59"/>
        <v>0.65512480529497119</v>
      </c>
      <c r="AK82" s="23">
        <f t="shared" si="60"/>
        <v>0.5123230439305223</v>
      </c>
      <c r="AL82" s="24">
        <f t="shared" si="61"/>
        <v>0.6067165164404158</v>
      </c>
      <c r="AM82" s="20"/>
      <c r="AO82" s="136">
        <f t="shared" si="37"/>
        <v>5</v>
      </c>
      <c r="AP82" s="137">
        <f t="shared" si="38"/>
        <v>5</v>
      </c>
      <c r="AQ82" s="137">
        <f t="shared" si="39"/>
        <v>5</v>
      </c>
      <c r="AR82" s="137">
        <f t="shared" si="40"/>
        <v>5</v>
      </c>
      <c r="AS82" s="137">
        <f t="shared" si="41"/>
        <v>5</v>
      </c>
      <c r="AT82" s="137">
        <f t="shared" si="42"/>
        <v>5</v>
      </c>
      <c r="AU82" s="137">
        <f t="shared" si="43"/>
        <v>5</v>
      </c>
      <c r="AV82" s="137">
        <f t="shared" si="44"/>
        <v>5</v>
      </c>
      <c r="AW82" s="125">
        <f t="shared" si="45"/>
        <v>5</v>
      </c>
      <c r="AX82" s="137">
        <f t="shared" si="46"/>
        <v>5</v>
      </c>
      <c r="AY82" s="137">
        <f t="shared" si="47"/>
        <v>5</v>
      </c>
      <c r="AZ82" s="125">
        <f t="shared" si="48"/>
        <v>5</v>
      </c>
    </row>
    <row r="83" spans="1:52" s="5" customFormat="1">
      <c r="A83"/>
      <c r="B83" s="397" t="str">
        <f>'QoL DATA'!B90</f>
        <v>Kranjska Gora</v>
      </c>
      <c r="C83" s="224">
        <f>'QoL DATA'!A90</f>
        <v>53</v>
      </c>
      <c r="D83" s="21">
        <f>IFERROR(AVERAGEIF('QoL DATA'!$C$14:$AT$14,'TQoL Indexes'!D$9,'Data &amp; Normalization'!$C541:$AT541),"-")</f>
        <v>0.73855615642611838</v>
      </c>
      <c r="E83" s="22">
        <f>IFERROR(AVERAGEIF('QoL DATA'!$C$14:$AT$14,'TQoL Indexes'!E$9,'Data &amp; Normalization'!$C541:$AT541),"-")</f>
        <v>0.63581784240502137</v>
      </c>
      <c r="F83" s="22">
        <f>IFERROR(AVERAGEIF('QoL DATA'!$C$14:$AT$14,'TQoL Indexes'!F$9,'Data &amp; Normalization'!$C541:$AT541),"-")</f>
        <v>0.73321479535478074</v>
      </c>
      <c r="G83" s="22">
        <f>IFERROR(AVERAGEIF('QoL DATA'!$C$14:$AT$14,'TQoL Indexes'!G$9,'Data &amp; Normalization'!$C541:$AT541),"-")</f>
        <v>0.96436159365851015</v>
      </c>
      <c r="H83" s="22">
        <f>IFERROR(AVERAGEIF('QoL DATA'!$C$14:$AT$14,'TQoL Indexes'!H$9,'Data &amp; Normalization'!$C541:$AT541),"-")</f>
        <v>0.67062188346064222</v>
      </c>
      <c r="I83" s="22">
        <f>IFERROR(AVERAGEIF('QoL DATA'!$C$14:$AT$14,'TQoL Indexes'!I$9,'Data &amp; Normalization'!$C541:$AT541),"-")</f>
        <v>0.36680229862384239</v>
      </c>
      <c r="J83" s="22">
        <f>IFERROR(AVERAGEIF('QoL DATA'!$C$14:$AT$14,'TQoL Indexes'!J$9,'Data &amp; Normalization'!$C541:$AT541),"-")</f>
        <v>0.72634881262909212</v>
      </c>
      <c r="K83" s="22" t="str">
        <f>IFERROR(AVERAGEIF('QoL DATA'!$C$14:$AT$14,'TQoL Indexes'!K$9,'Data &amp; Normalization'!$C541:$AT541),"-")</f>
        <v>-</v>
      </c>
      <c r="L83" s="22">
        <f>IFERROR(AVERAGEIF('QoL DATA'!$C$14:$AT$14,'TQoL Indexes'!L$9,'Data &amp; Normalization'!$C541:$AT541),"-")</f>
        <v>0.36980921950029289</v>
      </c>
      <c r="M83" s="22">
        <f>IFERROR(AVERAGEIF('QoL DATA'!$C$14:$AT$14,'TQoL Indexes'!M$9,'Data &amp; Normalization'!$C541:$AT541),"-")</f>
        <v>0.99544915827044445</v>
      </c>
      <c r="N83" s="22">
        <f>IFERROR(AVERAGEIF('QoL DATA'!$C$14:$AT$14,'TQoL Indexes'!N$9,'Data &amp; Normalization'!$C541:$AT541),"-")</f>
        <v>0.93327140268799991</v>
      </c>
      <c r="O83" s="22">
        <f>IFERROR(AVERAGEIF('QoL DATA'!$C$14:$AT$14,'TQoL Indexes'!O$9,'Data &amp; Normalization'!$C541:$AT541),"-")</f>
        <v>0.88200715511643413</v>
      </c>
      <c r="P83" s="22">
        <f>IFERROR(AVERAGEIF('QoL DATA'!$C$14:$AT$14,'TQoL Indexes'!P$9,'Data &amp; Normalization'!$C541:$AT541),"-")</f>
        <v>0.51031784217917719</v>
      </c>
      <c r="Q83" s="22">
        <f>IFERROR(AVERAGEIF('QoL DATA'!$C$14:$AT$14,'TQoL Indexes'!Q$9,'Data &amp; Normalization'!$C541:$AT541),"-")</f>
        <v>0.89989927219699917</v>
      </c>
      <c r="R83" s="22">
        <f>IFERROR(AVERAGEIF('QoL DATA'!$C$14:$AT$14,'TQoL Indexes'!R$9,'Data &amp; Normalization'!$C541:$AT541),"-")</f>
        <v>0.85565178427754218</v>
      </c>
      <c r="S83" s="22">
        <f>IFERROR(AVERAGEIF('QoL DATA'!$C$14:$AT$14,'TQoL Indexes'!S$9,'Data &amp; Normalization'!$C541:$AT541),"-")</f>
        <v>0.5970920332622458</v>
      </c>
      <c r="T83" s="22">
        <f>IFERROR(AVERAGEIF('QoL DATA'!$C$14:$AT$14,'TQoL Indexes'!T$9,'Data &amp; Normalization'!$C541:$AT541),"-")</f>
        <v>0.32927758283574765</v>
      </c>
      <c r="U83" s="22">
        <f>IFERROR(AVERAGEIF('QoL DATA'!$C$14:$AT$14,'TQoL Indexes'!U$9,'Data &amp; Normalization'!$C541:$AT541),"-")</f>
        <v>0.66814342349746392</v>
      </c>
      <c r="V83" s="22">
        <f>IFERROR(AVERAGEIF('QoL DATA'!$C$14:$AT$14,'TQoL Indexes'!V$9,'Data &amp; Normalization'!$C541:$AT541),"-")</f>
        <v>0.9382068779474062</v>
      </c>
      <c r="W83" s="22">
        <f>IFERROR(AVERAGEIF('QoL DATA'!$C$14:$AT$14,'TQoL Indexes'!W$9,'Data &amp; Normalization'!$C541:$AT541),"-")</f>
        <v>0.28376392457885752</v>
      </c>
      <c r="X83" s="22">
        <f>IFERROR(AVERAGEIF('QoL DATA'!$C$14:$AT$14,'TQoL Indexes'!X$9,'Data &amp; Normalization'!$C541:$AT541),"-")</f>
        <v>0.59979607716483985</v>
      </c>
      <c r="Y83" s="22">
        <f>IFERROR(AVERAGEIF('QoL DATA'!$C$14:$AT$14,'TQoL Indexes'!Y$9,'Data &amp; Normalization'!$C541:$AT541),"-")</f>
        <v>0.58390913844844716</v>
      </c>
      <c r="Z83" s="21">
        <f t="shared" si="49"/>
        <v>0.70252959806197346</v>
      </c>
      <c r="AA83" s="22">
        <f t="shared" si="50"/>
        <v>0.61958876157447595</v>
      </c>
      <c r="AB83" s="22">
        <f t="shared" si="51"/>
        <v>0.96436028047922218</v>
      </c>
      <c r="AC83" s="22">
        <f t="shared" si="52"/>
        <v>0.69616249864780566</v>
      </c>
      <c r="AD83" s="22">
        <f t="shared" si="53"/>
        <v>0.87777552823727067</v>
      </c>
      <c r="AE83" s="22">
        <f t="shared" si="54"/>
        <v>0.46318480804899675</v>
      </c>
      <c r="AF83" s="22">
        <f t="shared" si="55"/>
        <v>0.80317515072243506</v>
      </c>
      <c r="AG83" s="22">
        <f t="shared" si="56"/>
        <v>0.44178000087184865</v>
      </c>
      <c r="AH83" s="22">
        <f t="shared" si="57"/>
        <v>0.58390913844844716</v>
      </c>
      <c r="AI83" s="21">
        <f t="shared" si="58"/>
        <v>0.76215954670522379</v>
      </c>
      <c r="AJ83" s="22">
        <f t="shared" si="59"/>
        <v>0.67904094497802447</v>
      </c>
      <c r="AK83" s="23">
        <f t="shared" si="60"/>
        <v>0.60962143001424363</v>
      </c>
      <c r="AL83" s="24">
        <f t="shared" si="61"/>
        <v>0.68218887677255702</v>
      </c>
      <c r="AM83" s="20"/>
      <c r="AO83" s="136">
        <f t="shared" si="37"/>
        <v>5</v>
      </c>
      <c r="AP83" s="137">
        <f t="shared" si="38"/>
        <v>5</v>
      </c>
      <c r="AQ83" s="137">
        <f t="shared" si="39"/>
        <v>5</v>
      </c>
      <c r="AR83" s="137">
        <f t="shared" si="40"/>
        <v>5</v>
      </c>
      <c r="AS83" s="137">
        <f t="shared" si="41"/>
        <v>5</v>
      </c>
      <c r="AT83" s="137">
        <f t="shared" si="42"/>
        <v>5</v>
      </c>
      <c r="AU83" s="137">
        <f t="shared" si="43"/>
        <v>5</v>
      </c>
      <c r="AV83" s="137">
        <f t="shared" si="44"/>
        <v>5</v>
      </c>
      <c r="AW83" s="125">
        <f t="shared" si="45"/>
        <v>5</v>
      </c>
      <c r="AX83" s="137">
        <f t="shared" si="46"/>
        <v>5</v>
      </c>
      <c r="AY83" s="137">
        <f t="shared" si="47"/>
        <v>5</v>
      </c>
      <c r="AZ83" s="125">
        <f t="shared" si="48"/>
        <v>5</v>
      </c>
    </row>
    <row r="84" spans="1:52" s="5" customFormat="1">
      <c r="A84"/>
      <c r="B84" s="397" t="str">
        <f>'QoL DATA'!B91</f>
        <v>Križevci</v>
      </c>
      <c r="C84" s="224">
        <f>'QoL DATA'!A91</f>
        <v>166</v>
      </c>
      <c r="D84" s="21">
        <f>IFERROR(AVERAGEIF('QoL DATA'!$C$14:$AT$14,'TQoL Indexes'!D$9,'Data &amp; Normalization'!$C542:$AT542),"-")</f>
        <v>0.77632673777431183</v>
      </c>
      <c r="E84" s="22">
        <f>IFERROR(AVERAGEIF('QoL DATA'!$C$14:$AT$14,'TQoL Indexes'!E$9,'Data &amp; Normalization'!$C542:$AT542),"-")</f>
        <v>0.53840375421112163</v>
      </c>
      <c r="F84" s="22">
        <f>IFERROR(AVERAGEIF('QoL DATA'!$C$14:$AT$14,'TQoL Indexes'!F$9,'Data &amp; Normalization'!$C542:$AT542),"-")</f>
        <v>0.73347309237989933</v>
      </c>
      <c r="G84" s="22">
        <f>IFERROR(AVERAGEIF('QoL DATA'!$C$14:$AT$14,'TQoL Indexes'!G$9,'Data &amp; Normalization'!$C542:$AT542),"-")</f>
        <v>0.85309436309684039</v>
      </c>
      <c r="H84" s="22">
        <f>IFERROR(AVERAGEIF('QoL DATA'!$C$14:$AT$14,'TQoL Indexes'!H$9,'Data &amp; Normalization'!$C542:$AT542),"-")</f>
        <v>0.75567663617675818</v>
      </c>
      <c r="I84" s="22">
        <f>IFERROR(AVERAGEIF('QoL DATA'!$C$14:$AT$14,'TQoL Indexes'!I$9,'Data &amp; Normalization'!$C542:$AT542),"-")</f>
        <v>0.47972332679024687</v>
      </c>
      <c r="J84" s="22">
        <f>IFERROR(AVERAGEIF('QoL DATA'!$C$14:$AT$14,'TQoL Indexes'!J$9,'Data &amp; Normalization'!$C542:$AT542),"-")</f>
        <v>0.35300387410620232</v>
      </c>
      <c r="K84" s="22" t="str">
        <f>IFERROR(AVERAGEIF('QoL DATA'!$C$14:$AT$14,'TQoL Indexes'!K$9,'Data &amp; Normalization'!$C542:$AT542),"-")</f>
        <v>-</v>
      </c>
      <c r="L84" s="22">
        <f>IFERROR(AVERAGEIF('QoL DATA'!$C$14:$AT$14,'TQoL Indexes'!L$9,'Data &amp; Normalization'!$C542:$AT542),"-")</f>
        <v>0.12078445507087968</v>
      </c>
      <c r="M84" s="22">
        <f>IFERROR(AVERAGEIF('QoL DATA'!$C$14:$AT$14,'TQoL Indexes'!M$9,'Data &amp; Normalization'!$C542:$AT542),"-")</f>
        <v>0.46402282015302443</v>
      </c>
      <c r="N84" s="22">
        <f>IFERROR(AVERAGEIF('QoL DATA'!$C$14:$AT$14,'TQoL Indexes'!N$9,'Data &amp; Normalization'!$C542:$AT542),"-")</f>
        <v>0.13563133404516681</v>
      </c>
      <c r="O84" s="22">
        <f>IFERROR(AVERAGEIF('QoL DATA'!$C$14:$AT$14,'TQoL Indexes'!O$9,'Data &amp; Normalization'!$C542:$AT542),"-")</f>
        <v>0.80482025490316877</v>
      </c>
      <c r="P84" s="22">
        <f>IFERROR(AVERAGEIF('QoL DATA'!$C$14:$AT$14,'TQoL Indexes'!P$9,'Data &amp; Normalization'!$C542:$AT542),"-")</f>
        <v>0.62909107710487366</v>
      </c>
      <c r="Q84" s="22">
        <f>IFERROR(AVERAGEIF('QoL DATA'!$C$14:$AT$14,'TQoL Indexes'!Q$9,'Data &amp; Normalization'!$C542:$AT542),"-")</f>
        <v>0.41573439388700895</v>
      </c>
      <c r="R84" s="22">
        <f>IFERROR(AVERAGEIF('QoL DATA'!$C$14:$AT$14,'TQoL Indexes'!R$9,'Data &amp; Normalization'!$C542:$AT542),"-")</f>
        <v>0.31320799351343298</v>
      </c>
      <c r="S84" s="22">
        <f>IFERROR(AVERAGEIF('QoL DATA'!$C$14:$AT$14,'TQoL Indexes'!S$9,'Data &amp; Normalization'!$C542:$AT542),"-")</f>
        <v>0.78720924465605302</v>
      </c>
      <c r="T84" s="22">
        <f>IFERROR(AVERAGEIF('QoL DATA'!$C$14:$AT$14,'TQoL Indexes'!T$9,'Data &amp; Normalization'!$C542:$AT542),"-")</f>
        <v>0.60794293788090459</v>
      </c>
      <c r="U84" s="22">
        <f>IFERROR(AVERAGEIF('QoL DATA'!$C$14:$AT$14,'TQoL Indexes'!U$9,'Data &amp; Normalization'!$C542:$AT542),"-")</f>
        <v>0.69283768784447475</v>
      </c>
      <c r="V84" s="22">
        <f>IFERROR(AVERAGEIF('QoL DATA'!$C$14:$AT$14,'TQoL Indexes'!V$9,'Data &amp; Normalization'!$C542:$AT542),"-")</f>
        <v>0.19222833906162612</v>
      </c>
      <c r="W84" s="22">
        <f>IFERROR(AVERAGEIF('QoL DATA'!$C$14:$AT$14,'TQoL Indexes'!W$9,'Data &amp; Normalization'!$C542:$AT542),"-")</f>
        <v>0.49355162474866265</v>
      </c>
      <c r="X84" s="22">
        <f>IFERROR(AVERAGEIF('QoL DATA'!$C$14:$AT$14,'TQoL Indexes'!X$9,'Data &amp; Normalization'!$C542:$AT542),"-")</f>
        <v>0.53496589147916962</v>
      </c>
      <c r="Y84" s="22">
        <f>IFERROR(AVERAGEIF('QoL DATA'!$C$14:$AT$14,'TQoL Indexes'!Y$9,'Data &amp; Normalization'!$C542:$AT542),"-")</f>
        <v>0.32885287733093205</v>
      </c>
      <c r="Z84" s="21">
        <f t="shared" si="49"/>
        <v>0.68273452812177771</v>
      </c>
      <c r="AA84" s="22">
        <f t="shared" si="50"/>
        <v>0.51245653104818545</v>
      </c>
      <c r="AB84" s="22">
        <f t="shared" si="51"/>
        <v>0.29982707709909562</v>
      </c>
      <c r="AC84" s="22">
        <f t="shared" si="52"/>
        <v>0.71695566600402127</v>
      </c>
      <c r="AD84" s="22">
        <f t="shared" si="53"/>
        <v>0.36447119370022096</v>
      </c>
      <c r="AE84" s="22">
        <f t="shared" si="54"/>
        <v>0.69757609126847875</v>
      </c>
      <c r="AF84" s="22">
        <f t="shared" si="55"/>
        <v>0.44253301345305041</v>
      </c>
      <c r="AG84" s="22">
        <f t="shared" si="56"/>
        <v>0.51425875811391619</v>
      </c>
      <c r="AH84" s="22">
        <f t="shared" si="57"/>
        <v>0.32885287733093205</v>
      </c>
      <c r="AI84" s="21">
        <f t="shared" si="58"/>
        <v>0.49833937875635292</v>
      </c>
      <c r="AJ84" s="22">
        <f t="shared" si="59"/>
        <v>0.5930009836575737</v>
      </c>
      <c r="AK84" s="23">
        <f t="shared" si="60"/>
        <v>0.42854821629929951</v>
      </c>
      <c r="AL84" s="24">
        <f t="shared" si="61"/>
        <v>0.50440516300732541</v>
      </c>
      <c r="AM84" s="20"/>
      <c r="AO84" s="136">
        <f t="shared" si="37"/>
        <v>5</v>
      </c>
      <c r="AP84" s="137">
        <f t="shared" si="38"/>
        <v>5</v>
      </c>
      <c r="AQ84" s="137">
        <f t="shared" si="39"/>
        <v>5</v>
      </c>
      <c r="AR84" s="137">
        <f t="shared" si="40"/>
        <v>5</v>
      </c>
      <c r="AS84" s="137">
        <f t="shared" si="41"/>
        <v>5</v>
      </c>
      <c r="AT84" s="137">
        <f t="shared" si="42"/>
        <v>5</v>
      </c>
      <c r="AU84" s="137">
        <f t="shared" si="43"/>
        <v>5</v>
      </c>
      <c r="AV84" s="137">
        <f t="shared" si="44"/>
        <v>5</v>
      </c>
      <c r="AW84" s="125">
        <f t="shared" si="45"/>
        <v>5</v>
      </c>
      <c r="AX84" s="137">
        <f t="shared" si="46"/>
        <v>5</v>
      </c>
      <c r="AY84" s="137">
        <f t="shared" si="47"/>
        <v>5</v>
      </c>
      <c r="AZ84" s="125">
        <f t="shared" si="48"/>
        <v>5</v>
      </c>
    </row>
    <row r="85" spans="1:52" s="5" customFormat="1">
      <c r="A85"/>
      <c r="B85" s="397" t="str">
        <f>'QoL DATA'!B92</f>
        <v>Krško</v>
      </c>
      <c r="C85" s="224">
        <f>'QoL DATA'!A92</f>
        <v>54</v>
      </c>
      <c r="D85" s="21">
        <f>IFERROR(AVERAGEIF('QoL DATA'!$C$14:$AT$14,'TQoL Indexes'!D$9,'Data &amp; Normalization'!$C543:$AT543),"-")</f>
        <v>0.64187666813979782</v>
      </c>
      <c r="E85" s="22">
        <f>IFERROR(AVERAGEIF('QoL DATA'!$C$14:$AT$14,'TQoL Indexes'!E$9,'Data &amp; Normalization'!$C543:$AT543),"-")</f>
        <v>0.28518366681319041</v>
      </c>
      <c r="F85" s="22">
        <f>IFERROR(AVERAGEIF('QoL DATA'!$C$14:$AT$14,'TQoL Indexes'!F$9,'Data &amp; Normalization'!$C543:$AT543),"-")</f>
        <v>0.94687420283638135</v>
      </c>
      <c r="G85" s="22">
        <f>IFERROR(AVERAGEIF('QoL DATA'!$C$14:$AT$14,'TQoL Indexes'!G$9,'Data &amp; Normalization'!$C543:$AT543),"-")</f>
        <v>0.81412223380086413</v>
      </c>
      <c r="H85" s="22">
        <f>IFERROR(AVERAGEIF('QoL DATA'!$C$14:$AT$14,'TQoL Indexes'!H$9,'Data &amp; Normalization'!$C543:$AT543),"-")</f>
        <v>0.71863170472269078</v>
      </c>
      <c r="I85" s="22">
        <f>IFERROR(AVERAGEIF('QoL DATA'!$C$14:$AT$14,'TQoL Indexes'!I$9,'Data &amp; Normalization'!$C543:$AT543),"-")</f>
        <v>0.82208966441654829</v>
      </c>
      <c r="J85" s="22">
        <f>IFERROR(AVERAGEIF('QoL DATA'!$C$14:$AT$14,'TQoL Indexes'!J$9,'Data &amp; Normalization'!$C543:$AT543),"-")</f>
        <v>0.56164442374167378</v>
      </c>
      <c r="K85" s="22" t="str">
        <f>IFERROR(AVERAGEIF('QoL DATA'!$C$14:$AT$14,'TQoL Indexes'!K$9,'Data &amp; Normalization'!$C543:$AT543),"-")</f>
        <v>-</v>
      </c>
      <c r="L85" s="22">
        <f>IFERROR(AVERAGEIF('QoL DATA'!$C$14:$AT$14,'TQoL Indexes'!L$9,'Data &amp; Normalization'!$C543:$AT543),"-")</f>
        <v>0.39202170566616762</v>
      </c>
      <c r="M85" s="22">
        <f>IFERROR(AVERAGEIF('QoL DATA'!$C$14:$AT$14,'TQoL Indexes'!M$9,'Data &amp; Normalization'!$C543:$AT543),"-")</f>
        <v>0.33901213094877658</v>
      </c>
      <c r="N85" s="22">
        <f>IFERROR(AVERAGEIF('QoL DATA'!$C$14:$AT$14,'TQoL Indexes'!N$9,'Data &amp; Normalization'!$C543:$AT543),"-")</f>
        <v>0.44967710320703219</v>
      </c>
      <c r="O85" s="22">
        <f>IFERROR(AVERAGEIF('QoL DATA'!$C$14:$AT$14,'TQoL Indexes'!O$9,'Data &amp; Normalization'!$C543:$AT543),"-")</f>
        <v>0.44090700663385868</v>
      </c>
      <c r="P85" s="22">
        <f>IFERROR(AVERAGEIF('QoL DATA'!$C$14:$AT$14,'TQoL Indexes'!P$9,'Data &amp; Normalization'!$C543:$AT543),"-")</f>
        <v>0.61659656839565169</v>
      </c>
      <c r="Q85" s="22">
        <f>IFERROR(AVERAGEIF('QoL DATA'!$C$14:$AT$14,'TQoL Indexes'!Q$9,'Data &amp; Normalization'!$C543:$AT543),"-")</f>
        <v>0.42014435132547834</v>
      </c>
      <c r="R85" s="22">
        <f>IFERROR(AVERAGEIF('QoL DATA'!$C$14:$AT$14,'TQoL Indexes'!R$9,'Data &amp; Normalization'!$C543:$AT543),"-")</f>
        <v>0.71289878043131427</v>
      </c>
      <c r="S85" s="22">
        <f>IFERROR(AVERAGEIF('QoL DATA'!$C$14:$AT$14,'TQoL Indexes'!S$9,'Data &amp; Normalization'!$C543:$AT543),"-")</f>
        <v>0.11022665277984434</v>
      </c>
      <c r="T85" s="22">
        <f>IFERROR(AVERAGEIF('QoL DATA'!$C$14:$AT$14,'TQoL Indexes'!T$9,'Data &amp; Normalization'!$C543:$AT543),"-")</f>
        <v>0.79723251409324347</v>
      </c>
      <c r="U85" s="22">
        <f>IFERROR(AVERAGEIF('QoL DATA'!$C$14:$AT$14,'TQoL Indexes'!U$9,'Data &amp; Normalization'!$C543:$AT543),"-")</f>
        <v>0.57685853036639512</v>
      </c>
      <c r="V85" s="22">
        <f>IFERROR(AVERAGEIF('QoL DATA'!$C$14:$AT$14,'TQoL Indexes'!V$9,'Data &amp; Normalization'!$C543:$AT543),"-")</f>
        <v>0.62875919191111862</v>
      </c>
      <c r="W85" s="22">
        <f>IFERROR(AVERAGEIF('QoL DATA'!$C$14:$AT$14,'TQoL Indexes'!W$9,'Data &amp; Normalization'!$C543:$AT543),"-")</f>
        <v>0.45521419289147158</v>
      </c>
      <c r="X85" s="22">
        <f>IFERROR(AVERAGEIF('QoL DATA'!$C$14:$AT$14,'TQoL Indexes'!X$9,'Data &amp; Normalization'!$C543:$AT543),"-")</f>
        <v>0.64821100235589013</v>
      </c>
      <c r="Y85" s="22">
        <f>IFERROR(AVERAGEIF('QoL DATA'!$C$14:$AT$14,'TQoL Indexes'!Y$9,'Data &amp; Normalization'!$C543:$AT543),"-")</f>
        <v>0.46228871995288945</v>
      </c>
      <c r="Z85" s="21">
        <f t="shared" si="49"/>
        <v>0.62464484592978986</v>
      </c>
      <c r="AA85" s="22">
        <f t="shared" si="50"/>
        <v>0.66170194646958891</v>
      </c>
      <c r="AB85" s="22">
        <f t="shared" si="51"/>
        <v>0.39434461707790436</v>
      </c>
      <c r="AC85" s="22">
        <f t="shared" si="52"/>
        <v>0.52875178751475516</v>
      </c>
      <c r="AD85" s="22">
        <f t="shared" si="53"/>
        <v>0.5665215658783963</v>
      </c>
      <c r="AE85" s="22">
        <f t="shared" si="54"/>
        <v>0.4537295834365439</v>
      </c>
      <c r="AF85" s="22">
        <f t="shared" si="55"/>
        <v>0.60280886113875687</v>
      </c>
      <c r="AG85" s="22">
        <f t="shared" si="56"/>
        <v>0.55171259762368086</v>
      </c>
      <c r="AH85" s="22">
        <f t="shared" si="57"/>
        <v>0.46228871995288945</v>
      </c>
      <c r="AI85" s="21">
        <f t="shared" si="58"/>
        <v>0.56023046982576108</v>
      </c>
      <c r="AJ85" s="22">
        <f t="shared" si="59"/>
        <v>0.51633431227656512</v>
      </c>
      <c r="AK85" s="23">
        <f t="shared" si="60"/>
        <v>0.53893672623844247</v>
      </c>
      <c r="AL85" s="24">
        <f t="shared" si="61"/>
        <v>0.53835116257683568</v>
      </c>
      <c r="AM85" s="20"/>
      <c r="AO85" s="136">
        <f t="shared" si="37"/>
        <v>5</v>
      </c>
      <c r="AP85" s="137">
        <f t="shared" si="38"/>
        <v>5</v>
      </c>
      <c r="AQ85" s="137">
        <f t="shared" si="39"/>
        <v>5</v>
      </c>
      <c r="AR85" s="137">
        <f t="shared" si="40"/>
        <v>5</v>
      </c>
      <c r="AS85" s="137">
        <f t="shared" si="41"/>
        <v>5</v>
      </c>
      <c r="AT85" s="137">
        <f t="shared" si="42"/>
        <v>5</v>
      </c>
      <c r="AU85" s="137">
        <f t="shared" si="43"/>
        <v>5</v>
      </c>
      <c r="AV85" s="137">
        <f t="shared" si="44"/>
        <v>5</v>
      </c>
      <c r="AW85" s="125">
        <f t="shared" si="45"/>
        <v>5</v>
      </c>
      <c r="AX85" s="137">
        <f t="shared" si="46"/>
        <v>5</v>
      </c>
      <c r="AY85" s="137">
        <f t="shared" si="47"/>
        <v>5</v>
      </c>
      <c r="AZ85" s="125">
        <f t="shared" si="48"/>
        <v>5</v>
      </c>
    </row>
    <row r="86" spans="1:52" s="5" customFormat="1">
      <c r="A86"/>
      <c r="B86" s="397" t="str">
        <f>'QoL DATA'!B93</f>
        <v>Kungota</v>
      </c>
      <c r="C86" s="224">
        <f>'QoL DATA'!A93</f>
        <v>55</v>
      </c>
      <c r="D86" s="21">
        <f>IFERROR(AVERAGEIF('QoL DATA'!$C$14:$AT$14,'TQoL Indexes'!D$9,'Data &amp; Normalization'!$C544:$AT544),"-")</f>
        <v>0.61350758267797589</v>
      </c>
      <c r="E86" s="22">
        <f>IFERROR(AVERAGEIF('QoL DATA'!$C$14:$AT$14,'TQoL Indexes'!E$9,'Data &amp; Normalization'!$C544:$AT544),"-")</f>
        <v>0.43451586601419778</v>
      </c>
      <c r="F86" s="22">
        <f>IFERROR(AVERAGEIF('QoL DATA'!$C$14:$AT$14,'TQoL Indexes'!F$9,'Data &amp; Normalization'!$C544:$AT544),"-")</f>
        <v>0.59881885521956124</v>
      </c>
      <c r="G86" s="22">
        <f>IFERROR(AVERAGEIF('QoL DATA'!$C$14:$AT$14,'TQoL Indexes'!G$9,'Data &amp; Normalization'!$C544:$AT544),"-")</f>
        <v>0.82382236251700824</v>
      </c>
      <c r="H86" s="22">
        <f>IFERROR(AVERAGEIF('QoL DATA'!$C$14:$AT$14,'TQoL Indexes'!H$9,'Data &amp; Normalization'!$C544:$AT544),"-")</f>
        <v>0.38281394304464905</v>
      </c>
      <c r="I86" s="22">
        <f>IFERROR(AVERAGEIF('QoL DATA'!$C$14:$AT$14,'TQoL Indexes'!I$9,'Data &amp; Normalization'!$C544:$AT544),"-")</f>
        <v>0.33923965001955869</v>
      </c>
      <c r="J86" s="22">
        <f>IFERROR(AVERAGEIF('QoL DATA'!$C$14:$AT$14,'TQoL Indexes'!J$9,'Data &amp; Normalization'!$C544:$AT544),"-")</f>
        <v>0.17264156392560281</v>
      </c>
      <c r="K86" s="22" t="str">
        <f>IFERROR(AVERAGEIF('QoL DATA'!$C$14:$AT$14,'TQoL Indexes'!K$9,'Data &amp; Normalization'!$C544:$AT544),"-")</f>
        <v>-</v>
      </c>
      <c r="L86" s="22">
        <f>IFERROR(AVERAGEIF('QoL DATA'!$C$14:$AT$14,'TQoL Indexes'!L$9,'Data &amp; Normalization'!$C544:$AT544),"-")</f>
        <v>0.36677315918626552</v>
      </c>
      <c r="M86" s="22">
        <f>IFERROR(AVERAGEIF('QoL DATA'!$C$14:$AT$14,'TQoL Indexes'!M$9,'Data &amp; Normalization'!$C544:$AT544),"-")</f>
        <v>0.13909954039958453</v>
      </c>
      <c r="N86" s="22">
        <f>IFERROR(AVERAGEIF('QoL DATA'!$C$14:$AT$14,'TQoL Indexes'!N$9,'Data &amp; Normalization'!$C544:$AT544),"-")</f>
        <v>0</v>
      </c>
      <c r="O86" s="22">
        <f>IFERROR(AVERAGEIF('QoL DATA'!$C$14:$AT$14,'TQoL Indexes'!O$9,'Data &amp; Normalization'!$C544:$AT544),"-")</f>
        <v>0.31780661571732483</v>
      </c>
      <c r="P86" s="22">
        <f>IFERROR(AVERAGEIF('QoL DATA'!$C$14:$AT$14,'TQoL Indexes'!P$9,'Data &amp; Normalization'!$C544:$AT544),"-")</f>
        <v>0.89399720700077678</v>
      </c>
      <c r="Q86" s="22">
        <f>IFERROR(AVERAGEIF('QoL DATA'!$C$14:$AT$14,'TQoL Indexes'!Q$9,'Data &amp; Normalization'!$C544:$AT544),"-")</f>
        <v>0.2313539183785896</v>
      </c>
      <c r="R86" s="22">
        <f>IFERROR(AVERAGEIF('QoL DATA'!$C$14:$AT$14,'TQoL Indexes'!R$9,'Data &amp; Normalization'!$C544:$AT544),"-")</f>
        <v>0.31003044768531107</v>
      </c>
      <c r="S86" s="22">
        <f>IFERROR(AVERAGEIF('QoL DATA'!$C$14:$AT$14,'TQoL Indexes'!S$9,'Data &amp; Normalization'!$C544:$AT544),"-")</f>
        <v>0.7136421498123624</v>
      </c>
      <c r="T86" s="22">
        <f>IFERROR(AVERAGEIF('QoL DATA'!$C$14:$AT$14,'TQoL Indexes'!T$9,'Data &amp; Normalization'!$C544:$AT544),"-")</f>
        <v>0.66653745083242755</v>
      </c>
      <c r="U86" s="22">
        <f>IFERROR(AVERAGEIF('QoL DATA'!$C$14:$AT$14,'TQoL Indexes'!U$9,'Data &amp; Normalization'!$C544:$AT544),"-")</f>
        <v>0.75636359105468809</v>
      </c>
      <c r="V86" s="22">
        <f>IFERROR(AVERAGEIF('QoL DATA'!$C$14:$AT$14,'TQoL Indexes'!V$9,'Data &amp; Normalization'!$C544:$AT544),"-")</f>
        <v>0.57136469906482301</v>
      </c>
      <c r="W86" s="22">
        <f>IFERROR(AVERAGEIF('QoL DATA'!$C$14:$AT$14,'TQoL Indexes'!W$9,'Data &amp; Normalization'!$C544:$AT544),"-")</f>
        <v>0.48615799248609276</v>
      </c>
      <c r="X86" s="22">
        <f>IFERROR(AVERAGEIF('QoL DATA'!$C$14:$AT$14,'TQoL Indexes'!X$9,'Data &amp; Normalization'!$C544:$AT544),"-")</f>
        <v>0.15941450225880904</v>
      </c>
      <c r="Y86" s="22">
        <f>IFERROR(AVERAGEIF('QoL DATA'!$C$14:$AT$14,'TQoL Indexes'!Y$9,'Data &amp; Normalization'!$C544:$AT544),"-")</f>
        <v>0.21559146661110695</v>
      </c>
      <c r="Z86" s="21">
        <f t="shared" si="49"/>
        <v>0.54894743463724505</v>
      </c>
      <c r="AA86" s="22">
        <f t="shared" si="50"/>
        <v>0.41705813573861689</v>
      </c>
      <c r="AB86" s="22">
        <f t="shared" si="51"/>
        <v>6.9549770199792263E-2</v>
      </c>
      <c r="AC86" s="22">
        <f t="shared" si="52"/>
        <v>0.6059019113590508</v>
      </c>
      <c r="AD86" s="22">
        <f t="shared" si="53"/>
        <v>0.27069218303195031</v>
      </c>
      <c r="AE86" s="22">
        <f t="shared" si="54"/>
        <v>0.69008980032239498</v>
      </c>
      <c r="AF86" s="22">
        <f t="shared" si="55"/>
        <v>0.66386414505975555</v>
      </c>
      <c r="AG86" s="22">
        <f t="shared" si="56"/>
        <v>0.32278624737245087</v>
      </c>
      <c r="AH86" s="22">
        <f t="shared" si="57"/>
        <v>0.21559146661110695</v>
      </c>
      <c r="AI86" s="21">
        <f t="shared" si="58"/>
        <v>0.34518511352521808</v>
      </c>
      <c r="AJ86" s="22">
        <f t="shared" si="59"/>
        <v>0.52222796490446532</v>
      </c>
      <c r="AK86" s="23">
        <f t="shared" si="60"/>
        <v>0.40074728634777113</v>
      </c>
      <c r="AL86" s="24">
        <f t="shared" si="61"/>
        <v>0.41960011197452907</v>
      </c>
      <c r="AM86" s="20"/>
      <c r="AO86" s="136">
        <f t="shared" si="37"/>
        <v>5</v>
      </c>
      <c r="AP86" s="137">
        <f t="shared" si="38"/>
        <v>5</v>
      </c>
      <c r="AQ86" s="137">
        <f t="shared" si="39"/>
        <v>5</v>
      </c>
      <c r="AR86" s="137">
        <f t="shared" si="40"/>
        <v>5</v>
      </c>
      <c r="AS86" s="137">
        <f t="shared" si="41"/>
        <v>5</v>
      </c>
      <c r="AT86" s="137">
        <f t="shared" si="42"/>
        <v>5</v>
      </c>
      <c r="AU86" s="137">
        <f t="shared" si="43"/>
        <v>5</v>
      </c>
      <c r="AV86" s="137">
        <f t="shared" si="44"/>
        <v>5</v>
      </c>
      <c r="AW86" s="125">
        <f t="shared" si="45"/>
        <v>5</v>
      </c>
      <c r="AX86" s="137">
        <f t="shared" si="46"/>
        <v>5</v>
      </c>
      <c r="AY86" s="137">
        <f t="shared" si="47"/>
        <v>5</v>
      </c>
      <c r="AZ86" s="125">
        <f t="shared" si="48"/>
        <v>5</v>
      </c>
    </row>
    <row r="87" spans="1:52" s="5" customFormat="1">
      <c r="A87"/>
      <c r="B87" s="397" t="str">
        <f>'QoL DATA'!B94</f>
        <v>Kuzma</v>
      </c>
      <c r="C87" s="224">
        <f>'QoL DATA'!A94</f>
        <v>56</v>
      </c>
      <c r="D87" s="21">
        <f>IFERROR(AVERAGEIF('QoL DATA'!$C$14:$AT$14,'TQoL Indexes'!D$9,'Data &amp; Normalization'!$C545:$AT545),"-")</f>
        <v>0.53426858629550467</v>
      </c>
      <c r="E87" s="22">
        <f>IFERROR(AVERAGEIF('QoL DATA'!$C$14:$AT$14,'TQoL Indexes'!E$9,'Data &amp; Normalization'!$C545:$AT545),"-")</f>
        <v>0.7117442195368292</v>
      </c>
      <c r="F87" s="22">
        <f>IFERROR(AVERAGEIF('QoL DATA'!$C$14:$AT$14,'TQoL Indexes'!F$9,'Data &amp; Normalization'!$C545:$AT545),"-")</f>
        <v>0.74639279121845181</v>
      </c>
      <c r="G87" s="22">
        <f>IFERROR(AVERAGEIF('QoL DATA'!$C$14:$AT$14,'TQoL Indexes'!G$9,'Data &amp; Normalization'!$C545:$AT545),"-")</f>
        <v>0.41485185177024575</v>
      </c>
      <c r="H87" s="22">
        <f>IFERROR(AVERAGEIF('QoL DATA'!$C$14:$AT$14,'TQoL Indexes'!H$9,'Data &amp; Normalization'!$C545:$AT545),"-")</f>
        <v>0.23901397705796049</v>
      </c>
      <c r="I87" s="22">
        <f>IFERROR(AVERAGEIF('QoL DATA'!$C$14:$AT$14,'TQoL Indexes'!I$9,'Data &amp; Normalization'!$C545:$AT545),"-")</f>
        <v>0.54558901222489797</v>
      </c>
      <c r="J87" s="22">
        <f>IFERROR(AVERAGEIF('QoL DATA'!$C$14:$AT$14,'TQoL Indexes'!J$9,'Data &amp; Normalization'!$C545:$AT545),"-")</f>
        <v>0.33075460000131601</v>
      </c>
      <c r="K87" s="22" t="str">
        <f>IFERROR(AVERAGEIF('QoL DATA'!$C$14:$AT$14,'TQoL Indexes'!K$9,'Data &amp; Normalization'!$C545:$AT545),"-")</f>
        <v>-</v>
      </c>
      <c r="L87" s="22">
        <f>IFERROR(AVERAGEIF('QoL DATA'!$C$14:$AT$14,'TQoL Indexes'!L$9,'Data &amp; Normalization'!$C545:$AT545),"-")</f>
        <v>0.38496417754003298</v>
      </c>
      <c r="M87" s="22">
        <f>IFERROR(AVERAGEIF('QoL DATA'!$C$14:$AT$14,'TQoL Indexes'!M$9,'Data &amp; Normalization'!$C545:$AT545),"-")</f>
        <v>0.43348886316300084</v>
      </c>
      <c r="N87" s="22">
        <f>IFERROR(AVERAGEIF('QoL DATA'!$C$14:$AT$14,'TQoL Indexes'!N$9,'Data &amp; Normalization'!$C545:$AT545),"-")</f>
        <v>0.99917063537766926</v>
      </c>
      <c r="O87" s="22">
        <f>IFERROR(AVERAGEIF('QoL DATA'!$C$14:$AT$14,'TQoL Indexes'!O$9,'Data &amp; Normalization'!$C545:$AT545),"-")</f>
        <v>0.40695978783889497</v>
      </c>
      <c r="P87" s="22">
        <f>IFERROR(AVERAGEIF('QoL DATA'!$C$14:$AT$14,'TQoL Indexes'!P$9,'Data &amp; Normalization'!$C545:$AT545),"-")</f>
        <v>0.83636393809247234</v>
      </c>
      <c r="Q87" s="22">
        <f>IFERROR(AVERAGEIF('QoL DATA'!$C$14:$AT$14,'TQoL Indexes'!Q$9,'Data &amp; Normalization'!$C545:$AT545),"-")</f>
        <v>0</v>
      </c>
      <c r="R87" s="22">
        <f>IFERROR(AVERAGEIF('QoL DATA'!$C$14:$AT$14,'TQoL Indexes'!R$9,'Data &amp; Normalization'!$C545:$AT545),"-")</f>
        <v>0.20410074845860721</v>
      </c>
      <c r="S87" s="22">
        <f>IFERROR(AVERAGEIF('QoL DATA'!$C$14:$AT$14,'TQoL Indexes'!S$9,'Data &amp; Normalization'!$C545:$AT545),"-")</f>
        <v>1</v>
      </c>
      <c r="T87" s="22">
        <f>IFERROR(AVERAGEIF('QoL DATA'!$C$14:$AT$14,'TQoL Indexes'!T$9,'Data &amp; Normalization'!$C545:$AT545),"-")</f>
        <v>0.68862393867881244</v>
      </c>
      <c r="U87" s="22">
        <f>IFERROR(AVERAGEIF('QoL DATA'!$C$14:$AT$14,'TQoL Indexes'!U$9,'Data &amp; Normalization'!$C545:$AT545),"-")</f>
        <v>0.69651803607214413</v>
      </c>
      <c r="V87" s="22">
        <f>IFERROR(AVERAGEIF('QoL DATA'!$C$14:$AT$14,'TQoL Indexes'!V$9,'Data &amp; Normalization'!$C545:$AT545),"-")</f>
        <v>6.2500000000000347E-2</v>
      </c>
      <c r="W87" s="22">
        <f>IFERROR(AVERAGEIF('QoL DATA'!$C$14:$AT$14,'TQoL Indexes'!W$9,'Data &amp; Normalization'!$C545:$AT545),"-")</f>
        <v>0.58068036937628453</v>
      </c>
      <c r="X87" s="22">
        <f>IFERROR(AVERAGEIF('QoL DATA'!$C$14:$AT$14,'TQoL Indexes'!X$9,'Data &amp; Normalization'!$C545:$AT545),"-")</f>
        <v>0.51087318545876248</v>
      </c>
      <c r="Y87" s="22">
        <f>IFERROR(AVERAGEIF('QoL DATA'!$C$14:$AT$14,'TQoL Indexes'!Y$9,'Data &amp; Normalization'!$C545:$AT545),"-")</f>
        <v>0.26513613275016623</v>
      </c>
      <c r="Z87" s="21">
        <f t="shared" si="49"/>
        <v>0.66413519901692852</v>
      </c>
      <c r="AA87" s="22">
        <f t="shared" si="50"/>
        <v>0.38303472371889064</v>
      </c>
      <c r="AB87" s="22">
        <f t="shared" si="51"/>
        <v>0.7163297492703351</v>
      </c>
      <c r="AC87" s="22">
        <f t="shared" si="52"/>
        <v>0.6216618629656836</v>
      </c>
      <c r="AD87" s="22">
        <f t="shared" si="53"/>
        <v>0.1020503742293036</v>
      </c>
      <c r="AE87" s="22">
        <f t="shared" si="54"/>
        <v>0.84431196933940622</v>
      </c>
      <c r="AF87" s="22">
        <f t="shared" si="55"/>
        <v>0.37950901803607223</v>
      </c>
      <c r="AG87" s="22">
        <f t="shared" si="56"/>
        <v>0.54577677741752351</v>
      </c>
      <c r="AH87" s="22">
        <f t="shared" si="57"/>
        <v>0.26513613275016623</v>
      </c>
      <c r="AI87" s="21">
        <f t="shared" si="58"/>
        <v>0.58783322400205151</v>
      </c>
      <c r="AJ87" s="22">
        <f t="shared" si="59"/>
        <v>0.52267473551146437</v>
      </c>
      <c r="AK87" s="23">
        <f t="shared" si="60"/>
        <v>0.39680730940125397</v>
      </c>
      <c r="AL87" s="24">
        <f t="shared" si="61"/>
        <v>0.49914694166715406</v>
      </c>
      <c r="AM87" s="20"/>
      <c r="AO87" s="136">
        <f t="shared" si="37"/>
        <v>5</v>
      </c>
      <c r="AP87" s="137">
        <f t="shared" si="38"/>
        <v>5</v>
      </c>
      <c r="AQ87" s="137">
        <f t="shared" si="39"/>
        <v>5</v>
      </c>
      <c r="AR87" s="137">
        <f t="shared" si="40"/>
        <v>5</v>
      </c>
      <c r="AS87" s="137">
        <f t="shared" si="41"/>
        <v>5</v>
      </c>
      <c r="AT87" s="137">
        <f t="shared" si="42"/>
        <v>5</v>
      </c>
      <c r="AU87" s="137">
        <f t="shared" si="43"/>
        <v>5</v>
      </c>
      <c r="AV87" s="137">
        <f t="shared" si="44"/>
        <v>5</v>
      </c>
      <c r="AW87" s="125">
        <f t="shared" si="45"/>
        <v>5</v>
      </c>
      <c r="AX87" s="137">
        <f t="shared" si="46"/>
        <v>5</v>
      </c>
      <c r="AY87" s="137">
        <f t="shared" si="47"/>
        <v>5</v>
      </c>
      <c r="AZ87" s="125">
        <f t="shared" si="48"/>
        <v>5</v>
      </c>
    </row>
    <row r="88" spans="1:52" s="5" customFormat="1">
      <c r="A88"/>
      <c r="B88" s="397" t="str">
        <f>'QoL DATA'!B95</f>
        <v>Laško</v>
      </c>
      <c r="C88" s="224">
        <f>'QoL DATA'!A95</f>
        <v>57</v>
      </c>
      <c r="D88" s="21">
        <f>IFERROR(AVERAGEIF('QoL DATA'!$C$14:$AT$14,'TQoL Indexes'!D$9,'Data &amp; Normalization'!$C546:$AT546),"-")</f>
        <v>0.44558692925278931</v>
      </c>
      <c r="E88" s="22">
        <f>IFERROR(AVERAGEIF('QoL DATA'!$C$14:$AT$14,'TQoL Indexes'!E$9,'Data &amp; Normalization'!$C546:$AT546),"-")</f>
        <v>0.55975963350256897</v>
      </c>
      <c r="F88" s="22">
        <f>IFERROR(AVERAGEIF('QoL DATA'!$C$14:$AT$14,'TQoL Indexes'!F$9,'Data &amp; Normalization'!$C546:$AT546),"-")</f>
        <v>0.57562408718286751</v>
      </c>
      <c r="G88" s="22">
        <f>IFERROR(AVERAGEIF('QoL DATA'!$C$14:$AT$14,'TQoL Indexes'!G$9,'Data &amp; Normalization'!$C546:$AT546),"-")</f>
        <v>0.52473181759253262</v>
      </c>
      <c r="H88" s="22">
        <f>IFERROR(AVERAGEIF('QoL DATA'!$C$14:$AT$14,'TQoL Indexes'!H$9,'Data &amp; Normalization'!$C546:$AT546),"-")</f>
        <v>0.58228791136270008</v>
      </c>
      <c r="I88" s="22">
        <f>IFERROR(AVERAGEIF('QoL DATA'!$C$14:$AT$14,'TQoL Indexes'!I$9,'Data &amp; Normalization'!$C546:$AT546),"-")</f>
        <v>0.58610948359917558</v>
      </c>
      <c r="J88" s="22">
        <f>IFERROR(AVERAGEIF('QoL DATA'!$C$14:$AT$14,'TQoL Indexes'!J$9,'Data &amp; Normalization'!$C546:$AT546),"-")</f>
        <v>0.26854283407164165</v>
      </c>
      <c r="K88" s="22" t="str">
        <f>IFERROR(AVERAGEIF('QoL DATA'!$C$14:$AT$14,'TQoL Indexes'!K$9,'Data &amp; Normalization'!$C546:$AT546),"-")</f>
        <v>-</v>
      </c>
      <c r="L88" s="22">
        <f>IFERROR(AVERAGEIF('QoL DATA'!$C$14:$AT$14,'TQoL Indexes'!L$9,'Data &amp; Normalization'!$C546:$AT546),"-")</f>
        <v>0.53683699385251871</v>
      </c>
      <c r="M88" s="22">
        <f>IFERROR(AVERAGEIF('QoL DATA'!$C$14:$AT$14,'TQoL Indexes'!M$9,'Data &amp; Normalization'!$C546:$AT546),"-")</f>
        <v>0.5541827024451027</v>
      </c>
      <c r="N88" s="22">
        <f>IFERROR(AVERAGEIF('QoL DATA'!$C$14:$AT$14,'TQoL Indexes'!N$9,'Data &amp; Normalization'!$C546:$AT546),"-")</f>
        <v>0.25401869395521176</v>
      </c>
      <c r="O88" s="22">
        <f>IFERROR(AVERAGEIF('QoL DATA'!$C$14:$AT$14,'TQoL Indexes'!O$9,'Data &amp; Normalization'!$C546:$AT546),"-")</f>
        <v>0.56363861874241317</v>
      </c>
      <c r="P88" s="22">
        <f>IFERROR(AVERAGEIF('QoL DATA'!$C$14:$AT$14,'TQoL Indexes'!P$9,'Data &amp; Normalization'!$C546:$AT546),"-")</f>
        <v>0.45816530524510823</v>
      </c>
      <c r="Q88" s="22">
        <f>IFERROR(AVERAGEIF('QoL DATA'!$C$14:$AT$14,'TQoL Indexes'!Q$9,'Data &amp; Normalization'!$C546:$AT546),"-")</f>
        <v>0.45538792624767022</v>
      </c>
      <c r="R88" s="22">
        <f>IFERROR(AVERAGEIF('QoL DATA'!$C$14:$AT$14,'TQoL Indexes'!R$9,'Data &amp; Normalization'!$C546:$AT546),"-")</f>
        <v>0.50841917185126895</v>
      </c>
      <c r="S88" s="22">
        <f>IFERROR(AVERAGEIF('QoL DATA'!$C$14:$AT$14,'TQoL Indexes'!S$9,'Data &amp; Normalization'!$C546:$AT546),"-")</f>
        <v>0.47310254757063253</v>
      </c>
      <c r="T88" s="22">
        <f>IFERROR(AVERAGEIF('QoL DATA'!$C$14:$AT$14,'TQoL Indexes'!T$9,'Data &amp; Normalization'!$C546:$AT546),"-")</f>
        <v>0.56333879522016006</v>
      </c>
      <c r="U88" s="22">
        <f>IFERROR(AVERAGEIF('QoL DATA'!$C$14:$AT$14,'TQoL Indexes'!U$9,'Data &amp; Normalization'!$C546:$AT546),"-")</f>
        <v>0.53439716714930841</v>
      </c>
      <c r="V88" s="22">
        <f>IFERROR(AVERAGEIF('QoL DATA'!$C$14:$AT$14,'TQoL Indexes'!V$9,'Data &amp; Normalization'!$C546:$AT546),"-")</f>
        <v>0.59234623531292463</v>
      </c>
      <c r="W88" s="22">
        <f>IFERROR(AVERAGEIF('QoL DATA'!$C$14:$AT$14,'TQoL Indexes'!W$9,'Data &amp; Normalization'!$C546:$AT546),"-")</f>
        <v>0.26680492787780974</v>
      </c>
      <c r="X88" s="22">
        <f>IFERROR(AVERAGEIF('QoL DATA'!$C$14:$AT$14,'TQoL Indexes'!X$9,'Data &amp; Normalization'!$C546:$AT546),"-")</f>
        <v>0.13625754178739205</v>
      </c>
      <c r="Y88" s="22">
        <f>IFERROR(AVERAGEIF('QoL DATA'!$C$14:$AT$14,'TQoL Indexes'!Y$9,'Data &amp; Normalization'!$C546:$AT546),"-")</f>
        <v>0.56786956610395145</v>
      </c>
      <c r="Z88" s="21">
        <f t="shared" si="49"/>
        <v>0.52699021664607526</v>
      </c>
      <c r="AA88" s="22">
        <f t="shared" si="50"/>
        <v>0.49970180809571374</v>
      </c>
      <c r="AB88" s="22">
        <f t="shared" si="51"/>
        <v>0.40410069820015726</v>
      </c>
      <c r="AC88" s="22">
        <f t="shared" si="52"/>
        <v>0.5109019619937607</v>
      </c>
      <c r="AD88" s="22">
        <f t="shared" si="53"/>
        <v>0.48190354904946958</v>
      </c>
      <c r="AE88" s="22">
        <f t="shared" si="54"/>
        <v>0.51822067139539629</v>
      </c>
      <c r="AF88" s="22">
        <f t="shared" si="55"/>
        <v>0.56337170123111657</v>
      </c>
      <c r="AG88" s="22">
        <f t="shared" si="56"/>
        <v>0.20153123483260088</v>
      </c>
      <c r="AH88" s="22">
        <f t="shared" si="57"/>
        <v>0.56786956610395145</v>
      </c>
      <c r="AI88" s="21">
        <f t="shared" si="58"/>
        <v>0.47693090764731544</v>
      </c>
      <c r="AJ88" s="22">
        <f t="shared" si="59"/>
        <v>0.50367539414620888</v>
      </c>
      <c r="AK88" s="23">
        <f t="shared" si="60"/>
        <v>0.44425750072255626</v>
      </c>
      <c r="AL88" s="24">
        <f t="shared" si="61"/>
        <v>0.47464215329598247</v>
      </c>
      <c r="AM88"/>
      <c r="AO88" s="136">
        <f t="shared" si="37"/>
        <v>5</v>
      </c>
      <c r="AP88" s="137">
        <f t="shared" si="38"/>
        <v>5</v>
      </c>
      <c r="AQ88" s="137">
        <f t="shared" si="39"/>
        <v>5</v>
      </c>
      <c r="AR88" s="137">
        <f t="shared" si="40"/>
        <v>5</v>
      </c>
      <c r="AS88" s="137">
        <f t="shared" si="41"/>
        <v>5</v>
      </c>
      <c r="AT88" s="137">
        <f t="shared" si="42"/>
        <v>5</v>
      </c>
      <c r="AU88" s="137">
        <f t="shared" si="43"/>
        <v>5</v>
      </c>
      <c r="AV88" s="137">
        <f t="shared" si="44"/>
        <v>5</v>
      </c>
      <c r="AW88" s="125">
        <f t="shared" si="45"/>
        <v>5</v>
      </c>
      <c r="AX88" s="137">
        <f t="shared" si="46"/>
        <v>5</v>
      </c>
      <c r="AY88" s="137">
        <f t="shared" si="47"/>
        <v>5</v>
      </c>
      <c r="AZ88" s="125">
        <f t="shared" si="48"/>
        <v>5</v>
      </c>
    </row>
    <row r="89" spans="1:52" s="5" customFormat="1">
      <c r="A89"/>
      <c r="B89" s="397" t="str">
        <f>'QoL DATA'!B96</f>
        <v>Lenart</v>
      </c>
      <c r="C89" s="224">
        <f>'QoL DATA'!A96</f>
        <v>58</v>
      </c>
      <c r="D89" s="21">
        <f>IFERROR(AVERAGEIF('QoL DATA'!$C$14:$AT$14,'TQoL Indexes'!D$9,'Data &amp; Normalization'!$C547:$AT547),"-")</f>
        <v>0.56119897034695565</v>
      </c>
      <c r="E89" s="22">
        <f>IFERROR(AVERAGEIF('QoL DATA'!$C$14:$AT$14,'TQoL Indexes'!E$9,'Data &amp; Normalization'!$C547:$AT547),"-")</f>
        <v>0.79282973182728611</v>
      </c>
      <c r="F89" s="22">
        <f>IFERROR(AVERAGEIF('QoL DATA'!$C$14:$AT$14,'TQoL Indexes'!F$9,'Data &amp; Normalization'!$C547:$AT547),"-")</f>
        <v>0.68473002182042064</v>
      </c>
      <c r="G89" s="22">
        <f>IFERROR(AVERAGEIF('QoL DATA'!$C$14:$AT$14,'TQoL Indexes'!G$9,'Data &amp; Normalization'!$C547:$AT547),"-")</f>
        <v>0.7467062908940495</v>
      </c>
      <c r="H89" s="22">
        <f>IFERROR(AVERAGEIF('QoL DATA'!$C$14:$AT$14,'TQoL Indexes'!H$9,'Data &amp; Normalization'!$C547:$AT547),"-")</f>
        <v>0.91265719008611579</v>
      </c>
      <c r="I89" s="22">
        <f>IFERROR(AVERAGEIF('QoL DATA'!$C$14:$AT$14,'TQoL Indexes'!I$9,'Data &amp; Normalization'!$C547:$AT547),"-")</f>
        <v>0.76450886386643924</v>
      </c>
      <c r="J89" s="22">
        <f>IFERROR(AVERAGEIF('QoL DATA'!$C$14:$AT$14,'TQoL Indexes'!J$9,'Data &amp; Normalization'!$C547:$AT547),"-")</f>
        <v>0.71732192859003352</v>
      </c>
      <c r="K89" s="22" t="str">
        <f>IFERROR(AVERAGEIF('QoL DATA'!$C$14:$AT$14,'TQoL Indexes'!K$9,'Data &amp; Normalization'!$C547:$AT547),"-")</f>
        <v>-</v>
      </c>
      <c r="L89" s="22">
        <f>IFERROR(AVERAGEIF('QoL DATA'!$C$14:$AT$14,'TQoL Indexes'!L$9,'Data &amp; Normalization'!$C547:$AT547),"-")</f>
        <v>0.12752927905010714</v>
      </c>
      <c r="M89" s="22">
        <f>IFERROR(AVERAGEIF('QoL DATA'!$C$14:$AT$14,'TQoL Indexes'!M$9,'Data &amp; Normalization'!$C547:$AT547),"-")</f>
        <v>0.37622428321366358</v>
      </c>
      <c r="N89" s="22">
        <f>IFERROR(AVERAGEIF('QoL DATA'!$C$14:$AT$14,'TQoL Indexes'!N$9,'Data &amp; Normalization'!$C547:$AT547),"-")</f>
        <v>0.33519178018950269</v>
      </c>
      <c r="O89" s="22">
        <f>IFERROR(AVERAGEIF('QoL DATA'!$C$14:$AT$14,'TQoL Indexes'!O$9,'Data &amp; Normalization'!$C547:$AT547),"-")</f>
        <v>0.65060387218363069</v>
      </c>
      <c r="P89" s="22">
        <f>IFERROR(AVERAGEIF('QoL DATA'!$C$14:$AT$14,'TQoL Indexes'!P$9,'Data &amp; Normalization'!$C547:$AT547),"-")</f>
        <v>0.62221649981967397</v>
      </c>
      <c r="Q89" s="22">
        <f>IFERROR(AVERAGEIF('QoL DATA'!$C$14:$AT$14,'TQoL Indexes'!Q$9,'Data &amp; Normalization'!$C547:$AT547),"-")</f>
        <v>0.50935420709798385</v>
      </c>
      <c r="R89" s="22">
        <f>IFERROR(AVERAGEIF('QoL DATA'!$C$14:$AT$14,'TQoL Indexes'!R$9,'Data &amp; Normalization'!$C547:$AT547),"-")</f>
        <v>0.29516072350450517</v>
      </c>
      <c r="S89" s="22">
        <f>IFERROR(AVERAGEIF('QoL DATA'!$C$14:$AT$14,'TQoL Indexes'!S$9,'Data &amp; Normalization'!$C547:$AT547),"-")</f>
        <v>0.70702937724214321</v>
      </c>
      <c r="T89" s="22">
        <f>IFERROR(AVERAGEIF('QoL DATA'!$C$14:$AT$14,'TQoL Indexes'!T$9,'Data &amp; Normalization'!$C547:$AT547),"-")</f>
        <v>0.76732596481383331</v>
      </c>
      <c r="U89" s="22">
        <f>IFERROR(AVERAGEIF('QoL DATA'!$C$14:$AT$14,'TQoL Indexes'!U$9,'Data &amp; Normalization'!$C547:$AT547),"-")</f>
        <v>0.69205404802991954</v>
      </c>
      <c r="V89" s="22">
        <f>IFERROR(AVERAGEIF('QoL DATA'!$C$14:$AT$14,'TQoL Indexes'!V$9,'Data &amp; Normalization'!$C547:$AT547),"-")</f>
        <v>0.59734183918152028</v>
      </c>
      <c r="W89" s="22">
        <f>IFERROR(AVERAGEIF('QoL DATA'!$C$14:$AT$14,'TQoL Indexes'!W$9,'Data &amp; Normalization'!$C547:$AT547),"-")</f>
        <v>0.5745215821967864</v>
      </c>
      <c r="X89" s="22">
        <f>IFERROR(AVERAGEIF('QoL DATA'!$C$14:$AT$14,'TQoL Indexes'!X$9,'Data &amp; Normalization'!$C547:$AT547),"-")</f>
        <v>0.12760117753428002</v>
      </c>
      <c r="Y89" s="22">
        <f>IFERROR(AVERAGEIF('QoL DATA'!$C$14:$AT$14,'TQoL Indexes'!Y$9,'Data &amp; Normalization'!$C547:$AT547),"-")</f>
        <v>0.18998867896381263</v>
      </c>
      <c r="Z89" s="21">
        <f t="shared" si="49"/>
        <v>0.67958624133155421</v>
      </c>
      <c r="AA89" s="22">
        <f t="shared" si="50"/>
        <v>0.65374471049734906</v>
      </c>
      <c r="AB89" s="22">
        <f t="shared" si="51"/>
        <v>0.35570803170158316</v>
      </c>
      <c r="AC89" s="22">
        <f t="shared" si="52"/>
        <v>0.63641018600165233</v>
      </c>
      <c r="AD89" s="22">
        <f t="shared" si="53"/>
        <v>0.40225746530124451</v>
      </c>
      <c r="AE89" s="22">
        <f t="shared" si="54"/>
        <v>0.73717767102798826</v>
      </c>
      <c r="AF89" s="22">
        <f t="shared" si="55"/>
        <v>0.64469794360571986</v>
      </c>
      <c r="AG89" s="22">
        <f t="shared" si="56"/>
        <v>0.35106137986553321</v>
      </c>
      <c r="AH89" s="22">
        <f t="shared" si="57"/>
        <v>0.18998867896381263</v>
      </c>
      <c r="AI89" s="21">
        <f t="shared" si="58"/>
        <v>0.56301299451016218</v>
      </c>
      <c r="AJ89" s="22">
        <f t="shared" si="59"/>
        <v>0.59194844077696174</v>
      </c>
      <c r="AK89" s="23">
        <f t="shared" si="60"/>
        <v>0.39524933414502184</v>
      </c>
      <c r="AL89" s="24">
        <f t="shared" si="61"/>
        <v>0.51277473700929554</v>
      </c>
      <c r="AM89"/>
      <c r="AO89" s="136">
        <f t="shared" si="37"/>
        <v>5</v>
      </c>
      <c r="AP89" s="137">
        <f t="shared" si="38"/>
        <v>5</v>
      </c>
      <c r="AQ89" s="137">
        <f t="shared" si="39"/>
        <v>5</v>
      </c>
      <c r="AR89" s="137">
        <f t="shared" si="40"/>
        <v>5</v>
      </c>
      <c r="AS89" s="137">
        <f t="shared" si="41"/>
        <v>5</v>
      </c>
      <c r="AT89" s="137">
        <f t="shared" si="42"/>
        <v>5</v>
      </c>
      <c r="AU89" s="137">
        <f t="shared" si="43"/>
        <v>5</v>
      </c>
      <c r="AV89" s="137">
        <f t="shared" si="44"/>
        <v>5</v>
      </c>
      <c r="AW89" s="125">
        <f t="shared" si="45"/>
        <v>5</v>
      </c>
      <c r="AX89" s="137">
        <f t="shared" si="46"/>
        <v>5</v>
      </c>
      <c r="AY89" s="137">
        <f t="shared" si="47"/>
        <v>5</v>
      </c>
      <c r="AZ89" s="125">
        <f t="shared" si="48"/>
        <v>5</v>
      </c>
    </row>
    <row r="90" spans="1:52" s="5" customFormat="1">
      <c r="A90"/>
      <c r="B90" s="397" t="str">
        <f>'QoL DATA'!B97</f>
        <v>Lendava/Lendva</v>
      </c>
      <c r="C90" s="224">
        <f>'QoL DATA'!A97</f>
        <v>59</v>
      </c>
      <c r="D90" s="21">
        <f>IFERROR(AVERAGEIF('QoL DATA'!$C$14:$AT$14,'TQoL Indexes'!D$9,'Data &amp; Normalization'!$C548:$AT548),"-")</f>
        <v>0.66307528671322113</v>
      </c>
      <c r="E90" s="22">
        <f>IFERROR(AVERAGEIF('QoL DATA'!$C$14:$AT$14,'TQoL Indexes'!E$9,'Data &amp; Normalization'!$C548:$AT548),"-")</f>
        <v>0.72244869184280691</v>
      </c>
      <c r="F90" s="22">
        <f>IFERROR(AVERAGEIF('QoL DATA'!$C$14:$AT$14,'TQoL Indexes'!F$9,'Data &amp; Normalization'!$C548:$AT548),"-")</f>
        <v>0.87810010035485719</v>
      </c>
      <c r="G90" s="22">
        <f>IFERROR(AVERAGEIF('QoL DATA'!$C$14:$AT$14,'TQoL Indexes'!G$9,'Data &amp; Normalization'!$C548:$AT548),"-")</f>
        <v>0.7539814848774713</v>
      </c>
      <c r="H90" s="22">
        <f>IFERROR(AVERAGEIF('QoL DATA'!$C$14:$AT$14,'TQoL Indexes'!H$9,'Data &amp; Normalization'!$C548:$AT548),"-")</f>
        <v>0.75245588892713755</v>
      </c>
      <c r="I90" s="22">
        <f>IFERROR(AVERAGEIF('QoL DATA'!$C$14:$AT$14,'TQoL Indexes'!I$9,'Data &amp; Normalization'!$C548:$AT548),"-")</f>
        <v>0.79076126630629817</v>
      </c>
      <c r="J90" s="22">
        <f>IFERROR(AVERAGEIF('QoL DATA'!$C$14:$AT$14,'TQoL Indexes'!J$9,'Data &amp; Normalization'!$C548:$AT548),"-")</f>
        <v>0.65739124326936382</v>
      </c>
      <c r="K90" s="22" t="str">
        <f>IFERROR(AVERAGEIF('QoL DATA'!$C$14:$AT$14,'TQoL Indexes'!K$9,'Data &amp; Normalization'!$C548:$AT548),"-")</f>
        <v>-</v>
      </c>
      <c r="L90" s="22">
        <f>IFERROR(AVERAGEIF('QoL DATA'!$C$14:$AT$14,'TQoL Indexes'!L$9,'Data &amp; Normalization'!$C548:$AT548),"-")</f>
        <v>0.56185989906034361</v>
      </c>
      <c r="M90" s="22">
        <f>IFERROR(AVERAGEIF('QoL DATA'!$C$14:$AT$14,'TQoL Indexes'!M$9,'Data &amp; Normalization'!$C548:$AT548),"-")</f>
        <v>0.21476345966355762</v>
      </c>
      <c r="N90" s="22">
        <f>IFERROR(AVERAGEIF('QoL DATA'!$C$14:$AT$14,'TQoL Indexes'!N$9,'Data &amp; Normalization'!$C548:$AT548),"-")</f>
        <v>0.51057704281957117</v>
      </c>
      <c r="O90" s="22">
        <f>IFERROR(AVERAGEIF('QoL DATA'!$C$14:$AT$14,'TQoL Indexes'!O$9,'Data &amp; Normalization'!$C548:$AT548),"-")</f>
        <v>0.22372542311376836</v>
      </c>
      <c r="P90" s="22">
        <f>IFERROR(AVERAGEIF('QoL DATA'!$C$14:$AT$14,'TQoL Indexes'!P$9,'Data &amp; Normalization'!$C548:$AT548),"-")</f>
        <v>0.64852875516629738</v>
      </c>
      <c r="Q90" s="22">
        <f>IFERROR(AVERAGEIF('QoL DATA'!$C$14:$AT$14,'TQoL Indexes'!Q$9,'Data &amp; Normalization'!$C548:$AT548),"-")</f>
        <v>0.17649506199765022</v>
      </c>
      <c r="R90" s="22">
        <f>IFERROR(AVERAGEIF('QoL DATA'!$C$14:$AT$14,'TQoL Indexes'!R$9,'Data &amp; Normalization'!$C548:$AT548),"-")</f>
        <v>0.33835102073340972</v>
      </c>
      <c r="S90" s="22">
        <f>IFERROR(AVERAGEIF('QoL DATA'!$C$14:$AT$14,'TQoL Indexes'!S$9,'Data &amp; Normalization'!$C548:$AT548),"-")</f>
        <v>0.47062275785680041</v>
      </c>
      <c r="T90" s="22">
        <f>IFERROR(AVERAGEIF('QoL DATA'!$C$14:$AT$14,'TQoL Indexes'!T$9,'Data &amp; Normalization'!$C548:$AT548),"-")</f>
        <v>0.59677090105725505</v>
      </c>
      <c r="U90" s="22">
        <f>IFERROR(AVERAGEIF('QoL DATA'!$C$14:$AT$14,'TQoL Indexes'!U$9,'Data &amp; Normalization'!$C548:$AT548),"-")</f>
        <v>0.52886312503186839</v>
      </c>
      <c r="V90" s="22">
        <f>IFERROR(AVERAGEIF('QoL DATA'!$C$14:$AT$14,'TQoL Indexes'!V$9,'Data &amp; Normalization'!$C548:$AT548),"-")</f>
        <v>0.15601021101430784</v>
      </c>
      <c r="W90" s="22">
        <f>IFERROR(AVERAGEIF('QoL DATA'!$C$14:$AT$14,'TQoL Indexes'!W$9,'Data &amp; Normalization'!$C548:$AT548),"-")</f>
        <v>0.35852051306734883</v>
      </c>
      <c r="X90" s="22">
        <f>IFERROR(AVERAGEIF('QoL DATA'!$C$14:$AT$14,'TQoL Indexes'!X$9,'Data &amp; Normalization'!$C548:$AT548),"-")</f>
        <v>0.33241766270781919</v>
      </c>
      <c r="Y90" s="22">
        <f>IFERROR(AVERAGEIF('QoL DATA'!$C$14:$AT$14,'TQoL Indexes'!Y$9,'Data &amp; Normalization'!$C548:$AT548),"-")</f>
        <v>0.10381719298968695</v>
      </c>
      <c r="Z90" s="21">
        <f t="shared" si="49"/>
        <v>0.75454135963696167</v>
      </c>
      <c r="AA90" s="22">
        <f t="shared" si="50"/>
        <v>0.70328995648812298</v>
      </c>
      <c r="AB90" s="22">
        <f t="shared" si="51"/>
        <v>0.36267025124156438</v>
      </c>
      <c r="AC90" s="22">
        <f t="shared" si="52"/>
        <v>0.43612708914003284</v>
      </c>
      <c r="AD90" s="22">
        <f t="shared" si="53"/>
        <v>0.25742304136552996</v>
      </c>
      <c r="AE90" s="22">
        <f t="shared" si="54"/>
        <v>0.53369682945702768</v>
      </c>
      <c r="AF90" s="22">
        <f t="shared" si="55"/>
        <v>0.34243666802308814</v>
      </c>
      <c r="AG90" s="22">
        <f t="shared" si="56"/>
        <v>0.34546908788758401</v>
      </c>
      <c r="AH90" s="22">
        <f t="shared" si="57"/>
        <v>0.10381719298968695</v>
      </c>
      <c r="AI90" s="21">
        <f t="shared" si="58"/>
        <v>0.60683385578888305</v>
      </c>
      <c r="AJ90" s="22">
        <f t="shared" si="59"/>
        <v>0.40908231998753014</v>
      </c>
      <c r="AK90" s="23">
        <f t="shared" si="60"/>
        <v>0.26390764963345303</v>
      </c>
      <c r="AL90" s="24">
        <f t="shared" si="61"/>
        <v>0.41486852781430167</v>
      </c>
      <c r="AM90"/>
      <c r="AO90" s="136">
        <f t="shared" si="37"/>
        <v>5</v>
      </c>
      <c r="AP90" s="137">
        <f t="shared" si="38"/>
        <v>5</v>
      </c>
      <c r="AQ90" s="137">
        <f t="shared" si="39"/>
        <v>5</v>
      </c>
      <c r="AR90" s="137">
        <f t="shared" si="40"/>
        <v>5</v>
      </c>
      <c r="AS90" s="137">
        <f t="shared" si="41"/>
        <v>5</v>
      </c>
      <c r="AT90" s="137">
        <f t="shared" si="42"/>
        <v>5</v>
      </c>
      <c r="AU90" s="137">
        <f t="shared" si="43"/>
        <v>5</v>
      </c>
      <c r="AV90" s="137">
        <f t="shared" si="44"/>
        <v>5</v>
      </c>
      <c r="AW90" s="125">
        <f t="shared" si="45"/>
        <v>5</v>
      </c>
      <c r="AX90" s="137">
        <f t="shared" si="46"/>
        <v>5</v>
      </c>
      <c r="AY90" s="137">
        <f t="shared" si="47"/>
        <v>5</v>
      </c>
      <c r="AZ90" s="125">
        <f t="shared" si="48"/>
        <v>5</v>
      </c>
    </row>
    <row r="91" spans="1:52" s="5" customFormat="1">
      <c r="A91"/>
      <c r="B91" s="397" t="str">
        <f>'QoL DATA'!B98</f>
        <v>Litija</v>
      </c>
      <c r="C91" s="224">
        <f>'QoL DATA'!A98</f>
        <v>60</v>
      </c>
      <c r="D91" s="21">
        <f>IFERROR(AVERAGEIF('QoL DATA'!$C$14:$AT$14,'TQoL Indexes'!D$9,'Data &amp; Normalization'!$C549:$AT549),"-")</f>
        <v>0.54359619626448363</v>
      </c>
      <c r="E91" s="22">
        <f>IFERROR(AVERAGEIF('QoL DATA'!$C$14:$AT$14,'TQoL Indexes'!E$9,'Data &amp; Normalization'!$C549:$AT549),"-")</f>
        <v>0.31292514729943233</v>
      </c>
      <c r="F91" s="22">
        <f>IFERROR(AVERAGEIF('QoL DATA'!$C$14:$AT$14,'TQoL Indexes'!F$9,'Data &amp; Normalization'!$C549:$AT549),"-")</f>
        <v>0.45691933903732074</v>
      </c>
      <c r="G91" s="22">
        <f>IFERROR(AVERAGEIF('QoL DATA'!$C$14:$AT$14,'TQoL Indexes'!G$9,'Data &amp; Normalization'!$C549:$AT549),"-")</f>
        <v>0.71359484352405345</v>
      </c>
      <c r="H91" s="22">
        <f>IFERROR(AVERAGEIF('QoL DATA'!$C$14:$AT$14,'TQoL Indexes'!H$9,'Data &amp; Normalization'!$C549:$AT549),"-")</f>
        <v>0.86041709276795297</v>
      </c>
      <c r="I91" s="22">
        <f>IFERROR(AVERAGEIF('QoL DATA'!$C$14:$AT$14,'TQoL Indexes'!I$9,'Data &amp; Normalization'!$C549:$AT549),"-")</f>
        <v>0.47677720649398869</v>
      </c>
      <c r="J91" s="22">
        <f>IFERROR(AVERAGEIF('QoL DATA'!$C$14:$AT$14,'TQoL Indexes'!J$9,'Data &amp; Normalization'!$C549:$AT549),"-")</f>
        <v>0.41766619173376079</v>
      </c>
      <c r="K91" s="22" t="str">
        <f>IFERROR(AVERAGEIF('QoL DATA'!$C$14:$AT$14,'TQoL Indexes'!K$9,'Data &amp; Normalization'!$C549:$AT549),"-")</f>
        <v>-</v>
      </c>
      <c r="L91" s="22">
        <f>IFERROR(AVERAGEIF('QoL DATA'!$C$14:$AT$14,'TQoL Indexes'!L$9,'Data &amp; Normalization'!$C549:$AT549),"-")</f>
        <v>0.27594179476613101</v>
      </c>
      <c r="M91" s="22">
        <f>IFERROR(AVERAGEIF('QoL DATA'!$C$14:$AT$14,'TQoL Indexes'!M$9,'Data &amp; Normalization'!$C549:$AT549),"-")</f>
        <v>0.64439311169686997</v>
      </c>
      <c r="N91" s="22">
        <f>IFERROR(AVERAGEIF('QoL DATA'!$C$14:$AT$14,'TQoL Indexes'!N$9,'Data &amp; Normalization'!$C549:$AT549),"-")</f>
        <v>7.0085016183355234E-2</v>
      </c>
      <c r="O91" s="22">
        <f>IFERROR(AVERAGEIF('QoL DATA'!$C$14:$AT$14,'TQoL Indexes'!O$9,'Data &amp; Normalization'!$C549:$AT549),"-")</f>
        <v>0.49403550156375237</v>
      </c>
      <c r="P91" s="22">
        <f>IFERROR(AVERAGEIF('QoL DATA'!$C$14:$AT$14,'TQoL Indexes'!P$9,'Data &amp; Normalization'!$C549:$AT549),"-")</f>
        <v>0.4320583346942376</v>
      </c>
      <c r="Q91" s="22">
        <f>IFERROR(AVERAGEIF('QoL DATA'!$C$14:$AT$14,'TQoL Indexes'!Q$9,'Data &amp; Normalization'!$C549:$AT549),"-")</f>
        <v>0.66293231822369403</v>
      </c>
      <c r="R91" s="22">
        <f>IFERROR(AVERAGEIF('QoL DATA'!$C$14:$AT$14,'TQoL Indexes'!R$9,'Data &amp; Normalization'!$C549:$AT549),"-")</f>
        <v>0.37248791564577638</v>
      </c>
      <c r="S91" s="22">
        <f>IFERROR(AVERAGEIF('QoL DATA'!$C$14:$AT$14,'TQoL Indexes'!S$9,'Data &amp; Normalization'!$C549:$AT549),"-")</f>
        <v>0.47558233728446486</v>
      </c>
      <c r="T91" s="22">
        <f>IFERROR(AVERAGEIF('QoL DATA'!$C$14:$AT$14,'TQoL Indexes'!T$9,'Data &amp; Normalization'!$C549:$AT549),"-")</f>
        <v>0.46950206979200576</v>
      </c>
      <c r="U91" s="22">
        <f>IFERROR(AVERAGEIF('QoL DATA'!$C$14:$AT$14,'TQoL Indexes'!U$9,'Data &amp; Normalization'!$C549:$AT549),"-")</f>
        <v>0.63529306241895944</v>
      </c>
      <c r="V91" s="22">
        <f>IFERROR(AVERAGEIF('QoL DATA'!$C$14:$AT$14,'TQoL Indexes'!V$9,'Data &amp; Normalization'!$C549:$AT549),"-")</f>
        <v>0.62576182958996118</v>
      </c>
      <c r="W91" s="22">
        <f>IFERROR(AVERAGEIF('QoL DATA'!$C$14:$AT$14,'TQoL Indexes'!W$9,'Data &amp; Normalization'!$C549:$AT549),"-")</f>
        <v>0.33368331050693045</v>
      </c>
      <c r="X91" s="22">
        <f>IFERROR(AVERAGEIF('QoL DATA'!$C$14:$AT$14,'TQoL Indexes'!X$9,'Data &amp; Normalization'!$C549:$AT549),"-")</f>
        <v>0.1761363527672089</v>
      </c>
      <c r="Y91" s="22">
        <f>IFERROR(AVERAGEIF('QoL DATA'!$C$14:$AT$14,'TQoL Indexes'!Y$9,'Data &amp; Normalization'!$C549:$AT549),"-")</f>
        <v>0.64745295686679727</v>
      </c>
      <c r="Z91" s="21">
        <f t="shared" si="49"/>
        <v>0.43781356086707895</v>
      </c>
      <c r="AA91" s="22">
        <f t="shared" si="50"/>
        <v>0.54887942585717742</v>
      </c>
      <c r="AB91" s="22">
        <f t="shared" si="51"/>
        <v>0.35723906394011262</v>
      </c>
      <c r="AC91" s="22">
        <f t="shared" si="52"/>
        <v>0.46304691812899501</v>
      </c>
      <c r="AD91" s="22">
        <f t="shared" si="53"/>
        <v>0.51771011693473523</v>
      </c>
      <c r="AE91" s="22">
        <f t="shared" si="54"/>
        <v>0.47254220353823528</v>
      </c>
      <c r="AF91" s="22">
        <f t="shared" si="55"/>
        <v>0.63052744600446031</v>
      </c>
      <c r="AG91" s="22">
        <f t="shared" si="56"/>
        <v>0.25490983163706971</v>
      </c>
      <c r="AH91" s="22">
        <f t="shared" si="57"/>
        <v>0.64745295686679727</v>
      </c>
      <c r="AI91" s="21">
        <f t="shared" si="58"/>
        <v>0.44797735022145635</v>
      </c>
      <c r="AJ91" s="22">
        <f t="shared" si="59"/>
        <v>0.48443307953398851</v>
      </c>
      <c r="AK91" s="23">
        <f t="shared" si="60"/>
        <v>0.51096341150277569</v>
      </c>
      <c r="AL91" s="24">
        <f t="shared" si="61"/>
        <v>0.48077533310875131</v>
      </c>
      <c r="AM91"/>
      <c r="AO91" s="136">
        <f t="shared" si="37"/>
        <v>5</v>
      </c>
      <c r="AP91" s="137">
        <f t="shared" si="38"/>
        <v>5</v>
      </c>
      <c r="AQ91" s="137">
        <f t="shared" si="39"/>
        <v>5</v>
      </c>
      <c r="AR91" s="137">
        <f t="shared" si="40"/>
        <v>5</v>
      </c>
      <c r="AS91" s="137">
        <f t="shared" si="41"/>
        <v>5</v>
      </c>
      <c r="AT91" s="137">
        <f t="shared" si="42"/>
        <v>5</v>
      </c>
      <c r="AU91" s="137">
        <f t="shared" si="43"/>
        <v>5</v>
      </c>
      <c r="AV91" s="137">
        <f t="shared" si="44"/>
        <v>5</v>
      </c>
      <c r="AW91" s="125">
        <f t="shared" si="45"/>
        <v>5</v>
      </c>
      <c r="AX91" s="137">
        <f t="shared" si="46"/>
        <v>5</v>
      </c>
      <c r="AY91" s="137">
        <f t="shared" si="47"/>
        <v>5</v>
      </c>
      <c r="AZ91" s="125">
        <f t="shared" si="48"/>
        <v>5</v>
      </c>
    </row>
    <row r="92" spans="1:52" s="5" customFormat="1">
      <c r="A92"/>
      <c r="B92" s="397" t="str">
        <f>'QoL DATA'!B99</f>
        <v>Ljubljana</v>
      </c>
      <c r="C92" s="224">
        <f>'QoL DATA'!A99</f>
        <v>61</v>
      </c>
      <c r="D92" s="21">
        <f>IFERROR(AVERAGEIF('QoL DATA'!$C$14:$AT$14,'TQoL Indexes'!D$9,'Data &amp; Normalization'!$C550:$AT550),"-")</f>
        <v>0.46429343847142374</v>
      </c>
      <c r="E92" s="22">
        <f>IFERROR(AVERAGEIF('QoL DATA'!$C$14:$AT$14,'TQoL Indexes'!E$9,'Data &amp; Normalization'!$C550:$AT550),"-")</f>
        <v>1</v>
      </c>
      <c r="F92" s="22">
        <f>IFERROR(AVERAGEIF('QoL DATA'!$C$14:$AT$14,'TQoL Indexes'!F$9,'Data &amp; Normalization'!$C550:$AT550),"-")</f>
        <v>0.99255135545359097</v>
      </c>
      <c r="G92" s="22">
        <f>IFERROR(AVERAGEIF('QoL DATA'!$C$14:$AT$14,'TQoL Indexes'!G$9,'Data &amp; Normalization'!$C550:$AT550),"-")</f>
        <v>0.99320043010492909</v>
      </c>
      <c r="H92" s="22">
        <f>IFERROR(AVERAGEIF('QoL DATA'!$C$14:$AT$14,'TQoL Indexes'!H$9,'Data &amp; Normalization'!$C550:$AT550),"-")</f>
        <v>0.93892301235737141</v>
      </c>
      <c r="I92" s="22">
        <f>IFERROR(AVERAGEIF('QoL DATA'!$C$14:$AT$14,'TQoL Indexes'!I$9,'Data &amp; Normalization'!$C550:$AT550),"-")</f>
        <v>1</v>
      </c>
      <c r="J92" s="22">
        <f>IFERROR(AVERAGEIF('QoL DATA'!$C$14:$AT$14,'TQoL Indexes'!J$9,'Data &amp; Normalization'!$C550:$AT550),"-")</f>
        <v>0.93090317555219504</v>
      </c>
      <c r="K92" s="22" t="str">
        <f>IFERROR(AVERAGEIF('QoL DATA'!$C$14:$AT$14,'TQoL Indexes'!K$9,'Data &amp; Normalization'!$C550:$AT550),"-")</f>
        <v>-</v>
      </c>
      <c r="L92" s="22">
        <f>IFERROR(AVERAGEIF('QoL DATA'!$C$14:$AT$14,'TQoL Indexes'!L$9,'Data &amp; Normalization'!$C550:$AT550),"-")</f>
        <v>0.50264503008312067</v>
      </c>
      <c r="M92" s="22">
        <f>IFERROR(AVERAGEIF('QoL DATA'!$C$14:$AT$14,'TQoL Indexes'!M$9,'Data &amp; Normalization'!$C550:$AT550),"-")</f>
        <v>0.34882639160829365</v>
      </c>
      <c r="N92" s="22">
        <f>IFERROR(AVERAGEIF('QoL DATA'!$C$14:$AT$14,'TQoL Indexes'!N$9,'Data &amp; Normalization'!$C550:$AT550),"-")</f>
        <v>0.24815244594201483</v>
      </c>
      <c r="O92" s="22">
        <f>IFERROR(AVERAGEIF('QoL DATA'!$C$14:$AT$14,'TQoL Indexes'!O$9,'Data &amp; Normalization'!$C550:$AT550),"-")</f>
        <v>0.85976286423733117</v>
      </c>
      <c r="P92" s="22">
        <f>IFERROR(AVERAGEIF('QoL DATA'!$C$14:$AT$14,'TQoL Indexes'!P$9,'Data &amp; Normalization'!$C550:$AT550),"-")</f>
        <v>0.61306012016725209</v>
      </c>
      <c r="Q92" s="22">
        <f>IFERROR(AVERAGEIF('QoL DATA'!$C$14:$AT$14,'TQoL Indexes'!Q$9,'Data &amp; Normalization'!$C550:$AT550),"-")</f>
        <v>0.71175364401234498</v>
      </c>
      <c r="R92" s="22">
        <f>IFERROR(AVERAGEIF('QoL DATA'!$C$14:$AT$14,'TQoL Indexes'!R$9,'Data &amp; Normalization'!$C550:$AT550),"-")</f>
        <v>0.96470588235294108</v>
      </c>
      <c r="S92" s="22">
        <f>IFERROR(AVERAGEIF('QoL DATA'!$C$14:$AT$14,'TQoL Indexes'!S$9,'Data &amp; Normalization'!$C550:$AT550),"-")</f>
        <v>0</v>
      </c>
      <c r="T92" s="22">
        <f>IFERROR(AVERAGEIF('QoL DATA'!$C$14:$AT$14,'TQoL Indexes'!T$9,'Data &amp; Normalization'!$C550:$AT550),"-")</f>
        <v>0.82281334231368053</v>
      </c>
      <c r="U92" s="22">
        <f>IFERROR(AVERAGEIF('QoL DATA'!$C$14:$AT$14,'TQoL Indexes'!U$9,'Data &amp; Normalization'!$C550:$AT550),"-")</f>
        <v>0.67553269164028262</v>
      </c>
      <c r="V92" s="22">
        <f>IFERROR(AVERAGEIF('QoL DATA'!$C$14:$AT$14,'TQoL Indexes'!V$9,'Data &amp; Normalization'!$C550:$AT550),"-")</f>
        <v>0.91542192870274186</v>
      </c>
      <c r="W92" s="22">
        <f>IFERROR(AVERAGEIF('QoL DATA'!$C$14:$AT$14,'TQoL Indexes'!W$9,'Data &amp; Normalization'!$C550:$AT550),"-")</f>
        <v>0.5</v>
      </c>
      <c r="X92" s="22">
        <f>IFERROR(AVERAGEIF('QoL DATA'!$C$14:$AT$14,'TQoL Indexes'!X$9,'Data &amp; Normalization'!$C550:$AT550),"-")</f>
        <v>0.45272762594423704</v>
      </c>
      <c r="Y92" s="22">
        <f>IFERROR(AVERAGEIF('QoL DATA'!$C$14:$AT$14,'TQoL Indexes'!Y$9,'Data &amp; Normalization'!$C550:$AT550),"-")</f>
        <v>0.1842581346351031</v>
      </c>
      <c r="Z92" s="21">
        <f t="shared" si="49"/>
        <v>0.81894826464167159</v>
      </c>
      <c r="AA92" s="22">
        <f t="shared" si="50"/>
        <v>0.87313432961952309</v>
      </c>
      <c r="AB92" s="22">
        <f t="shared" si="51"/>
        <v>0.29848941877515422</v>
      </c>
      <c r="AC92" s="22">
        <f t="shared" si="52"/>
        <v>0.73641149220229163</v>
      </c>
      <c r="AD92" s="22">
        <f t="shared" si="53"/>
        <v>0.83822976318264297</v>
      </c>
      <c r="AE92" s="22">
        <f t="shared" si="54"/>
        <v>0.41140667115684026</v>
      </c>
      <c r="AF92" s="22">
        <f t="shared" si="55"/>
        <v>0.79547731017151224</v>
      </c>
      <c r="AG92" s="22">
        <f t="shared" si="56"/>
        <v>0.47636381297211849</v>
      </c>
      <c r="AH92" s="22">
        <f t="shared" si="57"/>
        <v>0.1842581346351031</v>
      </c>
      <c r="AI92" s="21">
        <f t="shared" si="58"/>
        <v>0.66352400434544967</v>
      </c>
      <c r="AJ92" s="22">
        <f t="shared" si="59"/>
        <v>0.66201597551392488</v>
      </c>
      <c r="AK92" s="23">
        <f t="shared" si="60"/>
        <v>0.48536641925957796</v>
      </c>
      <c r="AL92" s="24">
        <f t="shared" si="61"/>
        <v>0.60051754513454891</v>
      </c>
      <c r="AM92"/>
      <c r="AO92" s="136">
        <f t="shared" si="37"/>
        <v>5</v>
      </c>
      <c r="AP92" s="137">
        <f t="shared" si="38"/>
        <v>5</v>
      </c>
      <c r="AQ92" s="137">
        <f t="shared" si="39"/>
        <v>5</v>
      </c>
      <c r="AR92" s="137">
        <f t="shared" si="40"/>
        <v>5</v>
      </c>
      <c r="AS92" s="137">
        <f t="shared" si="41"/>
        <v>5</v>
      </c>
      <c r="AT92" s="137">
        <f t="shared" si="42"/>
        <v>5</v>
      </c>
      <c r="AU92" s="137">
        <f t="shared" si="43"/>
        <v>5</v>
      </c>
      <c r="AV92" s="137">
        <f t="shared" si="44"/>
        <v>5</v>
      </c>
      <c r="AW92" s="125">
        <f t="shared" si="45"/>
        <v>5</v>
      </c>
      <c r="AX92" s="137">
        <f t="shared" si="46"/>
        <v>5</v>
      </c>
      <c r="AY92" s="137">
        <f t="shared" si="47"/>
        <v>5</v>
      </c>
      <c r="AZ92" s="125">
        <f t="shared" si="48"/>
        <v>5</v>
      </c>
    </row>
    <row r="93" spans="1:52" s="5" customFormat="1">
      <c r="A93"/>
      <c r="B93" s="397" t="str">
        <f>'QoL DATA'!B100</f>
        <v>Ljubno</v>
      </c>
      <c r="C93" s="224">
        <f>'QoL DATA'!A100</f>
        <v>62</v>
      </c>
      <c r="D93" s="21">
        <f>IFERROR(AVERAGEIF('QoL DATA'!$C$14:$AT$14,'TQoL Indexes'!D$9,'Data &amp; Normalization'!$C551:$AT551),"-")</f>
        <v>0.72021229319599722</v>
      </c>
      <c r="E93" s="22">
        <f>IFERROR(AVERAGEIF('QoL DATA'!$C$14:$AT$14,'TQoL Indexes'!E$9,'Data &amp; Normalization'!$C551:$AT551),"-")</f>
        <v>0.3486683131422384</v>
      </c>
      <c r="F93" s="22">
        <f>IFERROR(AVERAGEIF('QoL DATA'!$C$14:$AT$14,'TQoL Indexes'!F$9,'Data &amp; Normalization'!$C551:$AT551),"-")</f>
        <v>0.61056556932115336</v>
      </c>
      <c r="G93" s="22">
        <f>IFERROR(AVERAGEIF('QoL DATA'!$C$14:$AT$14,'TQoL Indexes'!G$9,'Data &amp; Normalization'!$C551:$AT551),"-")</f>
        <v>0.83551189732339393</v>
      </c>
      <c r="H93" s="22">
        <f>IFERROR(AVERAGEIF('QoL DATA'!$C$14:$AT$14,'TQoL Indexes'!H$9,'Data &amp; Normalization'!$C551:$AT551),"-")</f>
        <v>0.20390695717078591</v>
      </c>
      <c r="I93" s="22">
        <f>IFERROR(AVERAGEIF('QoL DATA'!$C$14:$AT$14,'TQoL Indexes'!I$9,'Data &amp; Normalization'!$C551:$AT551),"-")</f>
        <v>0.74003024723351518</v>
      </c>
      <c r="J93" s="22">
        <f>IFERROR(AVERAGEIF('QoL DATA'!$C$14:$AT$14,'TQoL Indexes'!J$9,'Data &amp; Normalization'!$C551:$AT551),"-")</f>
        <v>0.29257711560678307</v>
      </c>
      <c r="K93" s="22" t="str">
        <f>IFERROR(AVERAGEIF('QoL DATA'!$C$14:$AT$14,'TQoL Indexes'!K$9,'Data &amp; Normalization'!$C551:$AT551),"-")</f>
        <v>-</v>
      </c>
      <c r="L93" s="22">
        <f>IFERROR(AVERAGEIF('QoL DATA'!$C$14:$AT$14,'TQoL Indexes'!L$9,'Data &amp; Normalization'!$C551:$AT551),"-")</f>
        <v>0.42230056026587059</v>
      </c>
      <c r="M93" s="22">
        <f>IFERROR(AVERAGEIF('QoL DATA'!$C$14:$AT$14,'TQoL Indexes'!M$9,'Data &amp; Normalization'!$C551:$AT551),"-")</f>
        <v>0.80217568025574415</v>
      </c>
      <c r="N93" s="22">
        <f>IFERROR(AVERAGEIF('QoL DATA'!$C$14:$AT$14,'TQoL Indexes'!N$9,'Data &amp; Normalization'!$C551:$AT551),"-")</f>
        <v>0.23849062352234859</v>
      </c>
      <c r="O93" s="22">
        <f>IFERROR(AVERAGEIF('QoL DATA'!$C$14:$AT$14,'TQoL Indexes'!O$9,'Data &amp; Normalization'!$C551:$AT551),"-")</f>
        <v>0.45397575310948596</v>
      </c>
      <c r="P93" s="22">
        <f>IFERROR(AVERAGEIF('QoL DATA'!$C$14:$AT$14,'TQoL Indexes'!P$9,'Data &amp; Normalization'!$C551:$AT551),"-")</f>
        <v>0.1756303965572118</v>
      </c>
      <c r="Q93" s="22">
        <f>IFERROR(AVERAGEIF('QoL DATA'!$C$14:$AT$14,'TQoL Indexes'!Q$9,'Data &amp; Normalization'!$C551:$AT551),"-")</f>
        <v>0.40140752416312409</v>
      </c>
      <c r="R93" s="22">
        <f>IFERROR(AVERAGEIF('QoL DATA'!$C$14:$AT$14,'TQoL Indexes'!R$9,'Data &amp; Normalization'!$C551:$AT551),"-")</f>
        <v>0.49931802880645793</v>
      </c>
      <c r="S93" s="22">
        <f>IFERROR(AVERAGEIF('QoL DATA'!$C$14:$AT$14,'TQoL Indexes'!S$9,'Data &amp; Normalization'!$C551:$AT551),"-")</f>
        <v>0.42185356015143249</v>
      </c>
      <c r="T93" s="22">
        <f>IFERROR(AVERAGEIF('QoL DATA'!$C$14:$AT$14,'TQoL Indexes'!T$9,'Data &amp; Normalization'!$C551:$AT551),"-")</f>
        <v>0.33756927730786607</v>
      </c>
      <c r="U93" s="22">
        <f>IFERROR(AVERAGEIF('QoL DATA'!$C$14:$AT$14,'TQoL Indexes'!U$9,'Data &amp; Normalization'!$C551:$AT551),"-")</f>
        <v>0.22750894243099135</v>
      </c>
      <c r="V93" s="22">
        <f>IFERROR(AVERAGEIF('QoL DATA'!$C$14:$AT$14,'TQoL Indexes'!V$9,'Data &amp; Normalization'!$C551:$AT551),"-")</f>
        <v>0.49493195987530975</v>
      </c>
      <c r="W93" s="22">
        <f>IFERROR(AVERAGEIF('QoL DATA'!$C$14:$AT$14,'TQoL Indexes'!W$9,'Data &amp; Normalization'!$C551:$AT551),"-")</f>
        <v>0.46341792422138545</v>
      </c>
      <c r="X93" s="22">
        <f>IFERROR(AVERAGEIF('QoL DATA'!$C$14:$AT$14,'TQoL Indexes'!X$9,'Data &amp; Normalization'!$C551:$AT551),"-")</f>
        <v>0.34285881412639563</v>
      </c>
      <c r="Y93" s="22">
        <f>IFERROR(AVERAGEIF('QoL DATA'!$C$14:$AT$14,'TQoL Indexes'!Y$9,'Data &amp; Normalization'!$C551:$AT551),"-")</f>
        <v>0.70373705428576261</v>
      </c>
      <c r="Z93" s="21">
        <f t="shared" si="49"/>
        <v>0.55981539188646301</v>
      </c>
      <c r="AA93" s="22">
        <f t="shared" si="50"/>
        <v>0.49886535552006972</v>
      </c>
      <c r="AB93" s="22">
        <f t="shared" si="51"/>
        <v>0.52033315188904639</v>
      </c>
      <c r="AC93" s="22">
        <f t="shared" si="52"/>
        <v>0.31480307483334891</v>
      </c>
      <c r="AD93" s="22">
        <f t="shared" si="53"/>
        <v>0.45036277648479101</v>
      </c>
      <c r="AE93" s="22">
        <f t="shared" si="54"/>
        <v>0.37971141872964931</v>
      </c>
      <c r="AF93" s="22">
        <f t="shared" si="55"/>
        <v>0.36122045115315055</v>
      </c>
      <c r="AG93" s="22">
        <f t="shared" si="56"/>
        <v>0.40313836917389057</v>
      </c>
      <c r="AH93" s="22">
        <f t="shared" si="57"/>
        <v>0.70373705428576261</v>
      </c>
      <c r="AI93" s="21">
        <f t="shared" si="58"/>
        <v>0.52633796643185971</v>
      </c>
      <c r="AJ93" s="22">
        <f t="shared" si="59"/>
        <v>0.38162575668259641</v>
      </c>
      <c r="AK93" s="23">
        <f t="shared" si="60"/>
        <v>0.48936529153760128</v>
      </c>
      <c r="AL93" s="24">
        <f t="shared" si="61"/>
        <v>0.46364178639044173</v>
      </c>
      <c r="AM93"/>
      <c r="AO93" s="136">
        <f t="shared" si="37"/>
        <v>5</v>
      </c>
      <c r="AP93" s="137">
        <f t="shared" si="38"/>
        <v>5</v>
      </c>
      <c r="AQ93" s="137">
        <f t="shared" si="39"/>
        <v>5</v>
      </c>
      <c r="AR93" s="137">
        <f t="shared" si="40"/>
        <v>5</v>
      </c>
      <c r="AS93" s="137">
        <f t="shared" si="41"/>
        <v>5</v>
      </c>
      <c r="AT93" s="137">
        <f t="shared" si="42"/>
        <v>5</v>
      </c>
      <c r="AU93" s="137">
        <f t="shared" si="43"/>
        <v>5</v>
      </c>
      <c r="AV93" s="137">
        <f t="shared" si="44"/>
        <v>5</v>
      </c>
      <c r="AW93" s="125">
        <f t="shared" si="45"/>
        <v>5</v>
      </c>
      <c r="AX93" s="137">
        <f t="shared" si="46"/>
        <v>5</v>
      </c>
      <c r="AY93" s="137">
        <f t="shared" si="47"/>
        <v>5</v>
      </c>
      <c r="AZ93" s="125">
        <f t="shared" si="48"/>
        <v>5</v>
      </c>
    </row>
    <row r="94" spans="1:52" s="5" customFormat="1">
      <c r="A94"/>
      <c r="B94" s="397" t="str">
        <f>'QoL DATA'!B101</f>
        <v>Ljutomer</v>
      </c>
      <c r="C94" s="224">
        <f>'QoL DATA'!A101</f>
        <v>63</v>
      </c>
      <c r="D94" s="21">
        <f>IFERROR(AVERAGEIF('QoL DATA'!$C$14:$AT$14,'TQoL Indexes'!D$9,'Data &amp; Normalization'!$C552:$AT552),"-")</f>
        <v>0.55887921908073657</v>
      </c>
      <c r="E94" s="22">
        <f>IFERROR(AVERAGEIF('QoL DATA'!$C$14:$AT$14,'TQoL Indexes'!E$9,'Data &amp; Normalization'!$C552:$AT552),"-")</f>
        <v>0.70302947238991242</v>
      </c>
      <c r="F94" s="22">
        <f>IFERROR(AVERAGEIF('QoL DATA'!$C$14:$AT$14,'TQoL Indexes'!F$9,'Data &amp; Normalization'!$C552:$AT552),"-")</f>
        <v>0.86704108505682109</v>
      </c>
      <c r="G94" s="22">
        <f>IFERROR(AVERAGEIF('QoL DATA'!$C$14:$AT$14,'TQoL Indexes'!G$9,'Data &amp; Normalization'!$C552:$AT552),"-")</f>
        <v>0.66477098353416531</v>
      </c>
      <c r="H94" s="22">
        <f>IFERROR(AVERAGEIF('QoL DATA'!$C$14:$AT$14,'TQoL Indexes'!H$9,'Data &amp; Normalization'!$C552:$AT552),"-")</f>
        <v>0.8060361901170302</v>
      </c>
      <c r="I94" s="22">
        <f>IFERROR(AVERAGEIF('QoL DATA'!$C$14:$AT$14,'TQoL Indexes'!I$9,'Data &amp; Normalization'!$C552:$AT552),"-")</f>
        <v>0.8131334692137131</v>
      </c>
      <c r="J94" s="22">
        <f>IFERROR(AVERAGEIF('QoL DATA'!$C$14:$AT$14,'TQoL Indexes'!J$9,'Data &amp; Normalization'!$C552:$AT552),"-")</f>
        <v>0.47140501330223411</v>
      </c>
      <c r="K94" s="22" t="str">
        <f>IFERROR(AVERAGEIF('QoL DATA'!$C$14:$AT$14,'TQoL Indexes'!K$9,'Data &amp; Normalization'!$C552:$AT552),"-")</f>
        <v>-</v>
      </c>
      <c r="L94" s="22">
        <f>IFERROR(AVERAGEIF('QoL DATA'!$C$14:$AT$14,'TQoL Indexes'!L$9,'Data &amp; Normalization'!$C552:$AT552),"-")</f>
        <v>0.13201238716313721</v>
      </c>
      <c r="M94" s="22">
        <f>IFERROR(AVERAGEIF('QoL DATA'!$C$14:$AT$14,'TQoL Indexes'!M$9,'Data &amp; Normalization'!$C552:$AT552),"-")</f>
        <v>0.30270374792613947</v>
      </c>
      <c r="N94" s="22">
        <f>IFERROR(AVERAGEIF('QoL DATA'!$C$14:$AT$14,'TQoL Indexes'!N$9,'Data &amp; Normalization'!$C552:$AT552),"-")</f>
        <v>0.18430390774556674</v>
      </c>
      <c r="O94" s="22">
        <f>IFERROR(AVERAGEIF('QoL DATA'!$C$14:$AT$14,'TQoL Indexes'!O$9,'Data &amp; Normalization'!$C552:$AT552),"-")</f>
        <v>0.67942840216598754</v>
      </c>
      <c r="P94" s="22">
        <f>IFERROR(AVERAGEIF('QoL DATA'!$C$14:$AT$14,'TQoL Indexes'!P$9,'Data &amp; Normalization'!$C552:$AT552),"-")</f>
        <v>0.68788909605230053</v>
      </c>
      <c r="Q94" s="22">
        <f>IFERROR(AVERAGEIF('QoL DATA'!$C$14:$AT$14,'TQoL Indexes'!Q$9,'Data &amp; Normalization'!$C552:$AT552),"-")</f>
        <v>0.31798087095359995</v>
      </c>
      <c r="R94" s="22">
        <f>IFERROR(AVERAGEIF('QoL DATA'!$C$14:$AT$14,'TQoL Indexes'!R$9,'Data &amp; Normalization'!$C552:$AT552),"-")</f>
        <v>0.31628961424018687</v>
      </c>
      <c r="S94" s="22">
        <f>IFERROR(AVERAGEIF('QoL DATA'!$C$14:$AT$14,'TQoL Indexes'!S$9,'Data &amp; Normalization'!$C552:$AT552),"-")</f>
        <v>0.65495379325166569</v>
      </c>
      <c r="T94" s="22">
        <f>IFERROR(AVERAGEIF('QoL DATA'!$C$14:$AT$14,'TQoL Indexes'!T$9,'Data &amp; Normalization'!$C552:$AT552),"-")</f>
        <v>0.66056144544149409</v>
      </c>
      <c r="U94" s="22">
        <f>IFERROR(AVERAGEIF('QoL DATA'!$C$14:$AT$14,'TQoL Indexes'!U$9,'Data &amp; Normalization'!$C552:$AT552),"-")</f>
        <v>0.59762797047493099</v>
      </c>
      <c r="V94" s="22">
        <f>IFERROR(AVERAGEIF('QoL DATA'!$C$14:$AT$14,'TQoL Indexes'!V$9,'Data &amp; Normalization'!$C552:$AT552),"-")</f>
        <v>0.21845525937175331</v>
      </c>
      <c r="W94" s="22">
        <f>IFERROR(AVERAGEIF('QoL DATA'!$C$14:$AT$14,'TQoL Indexes'!W$9,'Data &amp; Normalization'!$C552:$AT552),"-")</f>
        <v>0.44223338753011104</v>
      </c>
      <c r="X94" s="22">
        <f>IFERROR(AVERAGEIF('QoL DATA'!$C$14:$AT$14,'TQoL Indexes'!X$9,'Data &amp; Normalization'!$C552:$AT552),"-")</f>
        <v>0.49391777038319051</v>
      </c>
      <c r="Y94" s="22">
        <f>IFERROR(AVERAGEIF('QoL DATA'!$C$14:$AT$14,'TQoL Indexes'!Y$9,'Data &amp; Normalization'!$C552:$AT552),"-")</f>
        <v>0.12986050696628182</v>
      </c>
      <c r="Z94" s="21">
        <f t="shared" si="49"/>
        <v>0.70964992550915673</v>
      </c>
      <c r="AA94" s="22">
        <f t="shared" si="50"/>
        <v>0.57747160866605596</v>
      </c>
      <c r="AB94" s="22">
        <f t="shared" si="51"/>
        <v>0.24350382783585311</v>
      </c>
      <c r="AC94" s="22">
        <f t="shared" si="52"/>
        <v>0.68365874910914404</v>
      </c>
      <c r="AD94" s="22">
        <f t="shared" si="53"/>
        <v>0.31713524259689341</v>
      </c>
      <c r="AE94" s="22">
        <f t="shared" si="54"/>
        <v>0.65775761934657995</v>
      </c>
      <c r="AF94" s="22">
        <f t="shared" si="55"/>
        <v>0.40804161492334212</v>
      </c>
      <c r="AG94" s="22">
        <f t="shared" si="56"/>
        <v>0.46807557895665075</v>
      </c>
      <c r="AH94" s="22">
        <f t="shared" si="57"/>
        <v>0.12986050696628182</v>
      </c>
      <c r="AI94" s="21">
        <f t="shared" si="58"/>
        <v>0.51020845400368864</v>
      </c>
      <c r="AJ94" s="22">
        <f t="shared" si="59"/>
        <v>0.55285053701753917</v>
      </c>
      <c r="AK94" s="23">
        <f t="shared" si="60"/>
        <v>0.33532590028209158</v>
      </c>
      <c r="AL94" s="24">
        <f t="shared" si="61"/>
        <v>0.4608766220636013</v>
      </c>
      <c r="AM94"/>
      <c r="AO94" s="136">
        <f t="shared" si="37"/>
        <v>5</v>
      </c>
      <c r="AP94" s="137">
        <f t="shared" si="38"/>
        <v>5</v>
      </c>
      <c r="AQ94" s="137">
        <f t="shared" si="39"/>
        <v>5</v>
      </c>
      <c r="AR94" s="137">
        <f t="shared" si="40"/>
        <v>5</v>
      </c>
      <c r="AS94" s="137">
        <f t="shared" si="41"/>
        <v>5</v>
      </c>
      <c r="AT94" s="137">
        <f t="shared" si="42"/>
        <v>5</v>
      </c>
      <c r="AU94" s="137">
        <f t="shared" si="43"/>
        <v>5</v>
      </c>
      <c r="AV94" s="137">
        <f t="shared" si="44"/>
        <v>5</v>
      </c>
      <c r="AW94" s="125">
        <f t="shared" si="45"/>
        <v>5</v>
      </c>
      <c r="AX94" s="137">
        <f t="shared" si="46"/>
        <v>5</v>
      </c>
      <c r="AY94" s="137">
        <f t="shared" si="47"/>
        <v>5</v>
      </c>
      <c r="AZ94" s="125">
        <f t="shared" si="48"/>
        <v>5</v>
      </c>
    </row>
    <row r="95" spans="1:52" s="5" customFormat="1">
      <c r="A95"/>
      <c r="B95" s="397" t="str">
        <f>'QoL DATA'!B102</f>
        <v>Log - Dragomer</v>
      </c>
      <c r="C95" s="224">
        <f>'QoL DATA'!A102</f>
        <v>208</v>
      </c>
      <c r="D95" s="21">
        <f>IFERROR(AVERAGEIF('QoL DATA'!$C$14:$AT$14,'TQoL Indexes'!D$9,'Data &amp; Normalization'!$C553:$AT553),"-")</f>
        <v>0.72114497149385237</v>
      </c>
      <c r="E95" s="22">
        <f>IFERROR(AVERAGEIF('QoL DATA'!$C$14:$AT$14,'TQoL Indexes'!E$9,'Data &amp; Normalization'!$C553:$AT553),"-")</f>
        <v>0.58710339350461149</v>
      </c>
      <c r="F95" s="22">
        <f>IFERROR(AVERAGEIF('QoL DATA'!$C$14:$AT$14,'TQoL Indexes'!F$9,'Data &amp; Normalization'!$C553:$AT553),"-")</f>
        <v>0.7493372232110922</v>
      </c>
      <c r="G95" s="22">
        <f>IFERROR(AVERAGEIF('QoL DATA'!$C$14:$AT$14,'TQoL Indexes'!G$9,'Data &amp; Normalization'!$C553:$AT553),"-")</f>
        <v>0.92008381445081211</v>
      </c>
      <c r="H95" s="22">
        <f>IFERROR(AVERAGEIF('QoL DATA'!$C$14:$AT$14,'TQoL Indexes'!H$9,'Data &amp; Normalization'!$C553:$AT553),"-")</f>
        <v>1</v>
      </c>
      <c r="I95" s="22">
        <f>IFERROR(AVERAGEIF('QoL DATA'!$C$14:$AT$14,'TQoL Indexes'!I$9,'Data &amp; Normalization'!$C553:$AT553),"-")</f>
        <v>0.19771160113050257</v>
      </c>
      <c r="J95" s="22">
        <f>IFERROR(AVERAGEIF('QoL DATA'!$C$14:$AT$14,'TQoL Indexes'!J$9,'Data &amp; Normalization'!$C553:$AT553),"-")</f>
        <v>0.51795520842798282</v>
      </c>
      <c r="K95" s="22" t="str">
        <f>IFERROR(AVERAGEIF('QoL DATA'!$C$14:$AT$14,'TQoL Indexes'!K$9,'Data &amp; Normalization'!$C553:$AT553),"-")</f>
        <v>-</v>
      </c>
      <c r="L95" s="22">
        <f>IFERROR(AVERAGEIF('QoL DATA'!$C$14:$AT$14,'TQoL Indexes'!L$9,'Data &amp; Normalization'!$C553:$AT553),"-")</f>
        <v>0.36162016230793792</v>
      </c>
      <c r="M95" s="22">
        <f>IFERROR(AVERAGEIF('QoL DATA'!$C$14:$AT$14,'TQoL Indexes'!M$9,'Data &amp; Normalization'!$C553:$AT553),"-")</f>
        <v>0.51525110409829999</v>
      </c>
      <c r="N95" s="22">
        <f>IFERROR(AVERAGEIF('QoL DATA'!$C$14:$AT$14,'TQoL Indexes'!N$9,'Data &amp; Normalization'!$C553:$AT553),"-")</f>
        <v>0.31953059442468107</v>
      </c>
      <c r="O95" s="22">
        <f>IFERROR(AVERAGEIF('QoL DATA'!$C$14:$AT$14,'TQoL Indexes'!O$9,'Data &amp; Normalization'!$C553:$AT553),"-")</f>
        <v>0.86014236612309181</v>
      </c>
      <c r="P95" s="22">
        <f>IFERROR(AVERAGEIF('QoL DATA'!$C$14:$AT$14,'TQoL Indexes'!P$9,'Data &amp; Normalization'!$C553:$AT553),"-")</f>
        <v>0.5378908047405746</v>
      </c>
      <c r="Q95" s="22">
        <f>IFERROR(AVERAGEIF('QoL DATA'!$C$14:$AT$14,'TQoL Indexes'!Q$9,'Data &amp; Normalization'!$C553:$AT553),"-")</f>
        <v>0.81582430430943631</v>
      </c>
      <c r="R95" s="22">
        <f>IFERROR(AVERAGEIF('QoL DATA'!$C$14:$AT$14,'TQoL Indexes'!R$9,'Data &amp; Normalization'!$C553:$AT553),"-")</f>
        <v>0.96470588235294108</v>
      </c>
      <c r="S95" s="22">
        <f>IFERROR(AVERAGEIF('QoL DATA'!$C$14:$AT$14,'TQoL Indexes'!S$9,'Data &amp; Normalization'!$C553:$AT553),"-")</f>
        <v>0.26149382532361254</v>
      </c>
      <c r="T95" s="22">
        <f>IFERROR(AVERAGEIF('QoL DATA'!$C$14:$AT$14,'TQoL Indexes'!T$9,'Data &amp; Normalization'!$C553:$AT553),"-")</f>
        <v>1</v>
      </c>
      <c r="U95" s="22">
        <f>IFERROR(AVERAGEIF('QoL DATA'!$C$14:$AT$14,'TQoL Indexes'!U$9,'Data &amp; Normalization'!$C553:$AT553),"-")</f>
        <v>0.76057138489031773</v>
      </c>
      <c r="V95" s="22">
        <f>IFERROR(AVERAGEIF('QoL DATA'!$C$14:$AT$14,'TQoL Indexes'!V$9,'Data &amp; Normalization'!$C553:$AT553),"-")</f>
        <v>0.85922138518104096</v>
      </c>
      <c r="W95" s="22">
        <f>IFERROR(AVERAGEIF('QoL DATA'!$C$14:$AT$14,'TQoL Indexes'!W$9,'Data &amp; Normalization'!$C553:$AT553),"-")</f>
        <v>0.6891558149977548</v>
      </c>
      <c r="X95" s="22">
        <f>IFERROR(AVERAGEIF('QoL DATA'!$C$14:$AT$14,'TQoL Indexes'!X$9,'Data &amp; Normalization'!$C553:$AT553),"-")</f>
        <v>0.65862373488999093</v>
      </c>
      <c r="Y95" s="22">
        <f>IFERROR(AVERAGEIF('QoL DATA'!$C$14:$AT$14,'TQoL Indexes'!Y$9,'Data &amp; Normalization'!$C553:$AT553),"-")</f>
        <v>0.4774803581651621</v>
      </c>
      <c r="Z95" s="21">
        <f t="shared" si="49"/>
        <v>0.68586186273651872</v>
      </c>
      <c r="AA95" s="22">
        <f t="shared" si="50"/>
        <v>0.5994741572634471</v>
      </c>
      <c r="AB95" s="22">
        <f t="shared" si="51"/>
        <v>0.4173908492614905</v>
      </c>
      <c r="AC95" s="22">
        <f t="shared" si="52"/>
        <v>0.6990165854318332</v>
      </c>
      <c r="AD95" s="22">
        <f t="shared" si="53"/>
        <v>0.89026509333118864</v>
      </c>
      <c r="AE95" s="22">
        <f t="shared" si="54"/>
        <v>0.63074691266180627</v>
      </c>
      <c r="AF95" s="22">
        <f t="shared" si="55"/>
        <v>0.80989638503567929</v>
      </c>
      <c r="AG95" s="22">
        <f t="shared" si="56"/>
        <v>0.67388977494387281</v>
      </c>
      <c r="AH95" s="22">
        <f t="shared" si="57"/>
        <v>0.4774803581651621</v>
      </c>
      <c r="AI95" s="21">
        <f t="shared" si="58"/>
        <v>0.56757562308715204</v>
      </c>
      <c r="AJ95" s="22">
        <f t="shared" si="59"/>
        <v>0.74000953047494267</v>
      </c>
      <c r="AK95" s="23">
        <f t="shared" si="60"/>
        <v>0.65375550604823807</v>
      </c>
      <c r="AL95" s="24">
        <f t="shared" si="61"/>
        <v>0.65187422985697463</v>
      </c>
      <c r="AM95"/>
      <c r="AO95" s="136">
        <f t="shared" si="37"/>
        <v>5</v>
      </c>
      <c r="AP95" s="137">
        <f t="shared" si="38"/>
        <v>5</v>
      </c>
      <c r="AQ95" s="137">
        <f t="shared" si="39"/>
        <v>5</v>
      </c>
      <c r="AR95" s="137">
        <f t="shared" si="40"/>
        <v>5</v>
      </c>
      <c r="AS95" s="137">
        <f t="shared" si="41"/>
        <v>5</v>
      </c>
      <c r="AT95" s="137">
        <f t="shared" si="42"/>
        <v>5</v>
      </c>
      <c r="AU95" s="137">
        <f t="shared" si="43"/>
        <v>5</v>
      </c>
      <c r="AV95" s="137">
        <f t="shared" si="44"/>
        <v>5</v>
      </c>
      <c r="AW95" s="125">
        <f t="shared" si="45"/>
        <v>5</v>
      </c>
      <c r="AX95" s="137">
        <f t="shared" si="46"/>
        <v>5</v>
      </c>
      <c r="AY95" s="137">
        <f t="shared" si="47"/>
        <v>5</v>
      </c>
      <c r="AZ95" s="125">
        <f t="shared" si="48"/>
        <v>5</v>
      </c>
    </row>
    <row r="96" spans="1:52" s="5" customFormat="1">
      <c r="A96"/>
      <c r="B96" s="397" t="str">
        <f>'QoL DATA'!B103</f>
        <v>Logatec</v>
      </c>
      <c r="C96" s="224">
        <f>'QoL DATA'!A103</f>
        <v>64</v>
      </c>
      <c r="D96" s="21">
        <f>IFERROR(AVERAGEIF('QoL DATA'!$C$14:$AT$14,'TQoL Indexes'!D$9,'Data &amp; Normalization'!$C554:$AT554),"-")</f>
        <v>0.72272741799423468</v>
      </c>
      <c r="E96" s="22">
        <f>IFERROR(AVERAGEIF('QoL DATA'!$C$14:$AT$14,'TQoL Indexes'!E$9,'Data &amp; Normalization'!$C554:$AT554),"-")</f>
        <v>0.90259179281803181</v>
      </c>
      <c r="F96" s="22">
        <f>IFERROR(AVERAGEIF('QoL DATA'!$C$14:$AT$14,'TQoL Indexes'!F$9,'Data &amp; Normalization'!$C554:$AT554),"-")</f>
        <v>0.62905923531587615</v>
      </c>
      <c r="G96" s="22">
        <f>IFERROR(AVERAGEIF('QoL DATA'!$C$14:$AT$14,'TQoL Indexes'!G$9,'Data &amp; Normalization'!$C554:$AT554),"-")</f>
        <v>0.97104092924757091</v>
      </c>
      <c r="H96" s="22">
        <f>IFERROR(AVERAGEIF('QoL DATA'!$C$14:$AT$14,'TQoL Indexes'!H$9,'Data &amp; Normalization'!$C554:$AT554),"-")</f>
        <v>0.76999026269272142</v>
      </c>
      <c r="I96" s="22">
        <f>IFERROR(AVERAGEIF('QoL DATA'!$C$14:$AT$14,'TQoL Indexes'!I$9,'Data &amp; Normalization'!$C554:$AT554),"-")</f>
        <v>0.62387505264357435</v>
      </c>
      <c r="J96" s="22">
        <f>IFERROR(AVERAGEIF('QoL DATA'!$C$14:$AT$14,'TQoL Indexes'!J$9,'Data &amp; Normalization'!$C554:$AT554),"-")</f>
        <v>0.57414644880730437</v>
      </c>
      <c r="K96" s="22" t="str">
        <f>IFERROR(AVERAGEIF('QoL DATA'!$C$14:$AT$14,'TQoL Indexes'!K$9,'Data &amp; Normalization'!$C554:$AT554),"-")</f>
        <v>-</v>
      </c>
      <c r="L96" s="22">
        <f>IFERROR(AVERAGEIF('QoL DATA'!$C$14:$AT$14,'TQoL Indexes'!L$9,'Data &amp; Normalization'!$C554:$AT554),"-")</f>
        <v>0.36294389770463609</v>
      </c>
      <c r="M96" s="22">
        <f>IFERROR(AVERAGEIF('QoL DATA'!$C$14:$AT$14,'TQoL Indexes'!M$9,'Data &amp; Normalization'!$C554:$AT554),"-")</f>
        <v>0.69706272653487089</v>
      </c>
      <c r="N96" s="22">
        <f>IFERROR(AVERAGEIF('QoL DATA'!$C$14:$AT$14,'TQoL Indexes'!N$9,'Data &amp; Normalization'!$C554:$AT554),"-")</f>
        <v>0.52010754695546579</v>
      </c>
      <c r="O96" s="22">
        <f>IFERROR(AVERAGEIF('QoL DATA'!$C$14:$AT$14,'TQoL Indexes'!O$9,'Data &amp; Normalization'!$C554:$AT554),"-")</f>
        <v>0.70441930870512615</v>
      </c>
      <c r="P96" s="22">
        <f>IFERROR(AVERAGEIF('QoL DATA'!$C$14:$AT$14,'TQoL Indexes'!P$9,'Data &amp; Normalization'!$C554:$AT554),"-")</f>
        <v>0.38931080691082465</v>
      </c>
      <c r="Q96" s="22">
        <f>IFERROR(AVERAGEIF('QoL DATA'!$C$14:$AT$14,'TQoL Indexes'!Q$9,'Data &amp; Normalization'!$C554:$AT554),"-")</f>
        <v>0.80095527754387219</v>
      </c>
      <c r="R96" s="22">
        <f>IFERROR(AVERAGEIF('QoL DATA'!$C$14:$AT$14,'TQoL Indexes'!R$9,'Data &amp; Normalization'!$C554:$AT554),"-")</f>
        <v>0.84363065513544044</v>
      </c>
      <c r="S96" s="22">
        <f>IFERROR(AVERAGEIF('QoL DATA'!$C$14:$AT$14,'TQoL Indexes'!S$9,'Data &amp; Normalization'!$C554:$AT554),"-")</f>
        <v>0.40036204929821939</v>
      </c>
      <c r="T96" s="22">
        <f>IFERROR(AVERAGEIF('QoL DATA'!$C$14:$AT$14,'TQoL Indexes'!T$9,'Data &amp; Normalization'!$C554:$AT554),"-")</f>
        <v>0.5</v>
      </c>
      <c r="U96" s="22">
        <f>IFERROR(AVERAGEIF('QoL DATA'!$C$14:$AT$14,'TQoL Indexes'!U$9,'Data &amp; Normalization'!$C554:$AT554),"-")</f>
        <v>0.67582558313630692</v>
      </c>
      <c r="V96" s="22">
        <f>IFERROR(AVERAGEIF('QoL DATA'!$C$14:$AT$14,'TQoL Indexes'!V$9,'Data &amp; Normalization'!$C554:$AT554),"-")</f>
        <v>0.93750000000000022</v>
      </c>
      <c r="W96" s="22">
        <f>IFERROR(AVERAGEIF('QoL DATA'!$C$14:$AT$14,'TQoL Indexes'!W$9,'Data &amp; Normalization'!$C554:$AT554),"-")</f>
        <v>0.83862018089678636</v>
      </c>
      <c r="X96" s="22">
        <f>IFERROR(AVERAGEIF('QoL DATA'!$C$14:$AT$14,'TQoL Indexes'!X$9,'Data &amp; Normalization'!$C554:$AT554),"-")</f>
        <v>0.55105166618696089</v>
      </c>
      <c r="Y96" s="22">
        <f>IFERROR(AVERAGEIF('QoL DATA'!$C$14:$AT$14,'TQoL Indexes'!Y$9,'Data &amp; Normalization'!$C554:$AT554),"-")</f>
        <v>0.60838528705822803</v>
      </c>
      <c r="Z96" s="21">
        <f t="shared" si="49"/>
        <v>0.75145948204271418</v>
      </c>
      <c r="AA96" s="22">
        <f t="shared" si="50"/>
        <v>0.66039931821916142</v>
      </c>
      <c r="AB96" s="22">
        <f t="shared" si="51"/>
        <v>0.60858513674516834</v>
      </c>
      <c r="AC96" s="22">
        <f t="shared" si="52"/>
        <v>0.54686505780797545</v>
      </c>
      <c r="AD96" s="22">
        <f t="shared" si="53"/>
        <v>0.82229296633965632</v>
      </c>
      <c r="AE96" s="22">
        <f t="shared" si="54"/>
        <v>0.4501810246491097</v>
      </c>
      <c r="AF96" s="22">
        <f t="shared" si="55"/>
        <v>0.80666279156815357</v>
      </c>
      <c r="AG96" s="22">
        <f t="shared" si="56"/>
        <v>0.69483592354187362</v>
      </c>
      <c r="AH96" s="22">
        <f t="shared" si="57"/>
        <v>0.60838528705822803</v>
      </c>
      <c r="AI96" s="21">
        <f t="shared" si="58"/>
        <v>0.67348131233568131</v>
      </c>
      <c r="AJ96" s="22">
        <f t="shared" si="59"/>
        <v>0.60644634959891375</v>
      </c>
      <c r="AK96" s="23">
        <f t="shared" si="60"/>
        <v>0.70329466738941837</v>
      </c>
      <c r="AL96" s="24">
        <f t="shared" si="61"/>
        <v>0.66044169534293151</v>
      </c>
      <c r="AM96"/>
      <c r="AO96" s="136">
        <f t="shared" si="37"/>
        <v>5</v>
      </c>
      <c r="AP96" s="137">
        <f t="shared" si="38"/>
        <v>5</v>
      </c>
      <c r="AQ96" s="137">
        <f t="shared" si="39"/>
        <v>5</v>
      </c>
      <c r="AR96" s="137">
        <f t="shared" si="40"/>
        <v>5</v>
      </c>
      <c r="AS96" s="137">
        <f t="shared" si="41"/>
        <v>5</v>
      </c>
      <c r="AT96" s="137">
        <f t="shared" si="42"/>
        <v>5</v>
      </c>
      <c r="AU96" s="137">
        <f t="shared" si="43"/>
        <v>5</v>
      </c>
      <c r="AV96" s="137">
        <f t="shared" si="44"/>
        <v>5</v>
      </c>
      <c r="AW96" s="125">
        <f t="shared" si="45"/>
        <v>5</v>
      </c>
      <c r="AX96" s="137">
        <f t="shared" si="46"/>
        <v>5</v>
      </c>
      <c r="AY96" s="137">
        <f t="shared" si="47"/>
        <v>5</v>
      </c>
      <c r="AZ96" s="125">
        <f t="shared" si="48"/>
        <v>5</v>
      </c>
    </row>
    <row r="97" spans="1:52" s="5" customFormat="1">
      <c r="A97"/>
      <c r="B97" s="397" t="str">
        <f>'QoL DATA'!B104</f>
        <v>Loška dolina</v>
      </c>
      <c r="C97" s="224">
        <f>'QoL DATA'!A104</f>
        <v>65</v>
      </c>
      <c r="D97" s="21">
        <f>IFERROR(AVERAGEIF('QoL DATA'!$C$14:$AT$14,'TQoL Indexes'!D$9,'Data &amp; Normalization'!$C555:$AT555),"-")</f>
        <v>0.62481498883072883</v>
      </c>
      <c r="E97" s="22">
        <f>IFERROR(AVERAGEIF('QoL DATA'!$C$14:$AT$14,'TQoL Indexes'!E$9,'Data &amp; Normalization'!$C555:$AT555),"-")</f>
        <v>0.46223689042153082</v>
      </c>
      <c r="F97" s="22">
        <f>IFERROR(AVERAGEIF('QoL DATA'!$C$14:$AT$14,'TQoL Indexes'!F$9,'Data &amp; Normalization'!$C555:$AT555),"-")</f>
        <v>0.61654045843712291</v>
      </c>
      <c r="G97" s="22">
        <f>IFERROR(AVERAGEIF('QoL DATA'!$C$14:$AT$14,'TQoL Indexes'!G$9,'Data &amp; Normalization'!$C555:$AT555),"-")</f>
        <v>0.8023797669929158</v>
      </c>
      <c r="H97" s="22">
        <f>IFERROR(AVERAGEIF('QoL DATA'!$C$14:$AT$14,'TQoL Indexes'!H$9,'Data &amp; Normalization'!$C555:$AT555),"-")</f>
        <v>0.91352873294353465</v>
      </c>
      <c r="I97" s="22">
        <f>IFERROR(AVERAGEIF('QoL DATA'!$C$14:$AT$14,'TQoL Indexes'!I$9,'Data &amp; Normalization'!$C555:$AT555),"-")</f>
        <v>0.82262821199409109</v>
      </c>
      <c r="J97" s="22">
        <f>IFERROR(AVERAGEIF('QoL DATA'!$C$14:$AT$14,'TQoL Indexes'!J$9,'Data &amp; Normalization'!$C555:$AT555),"-")</f>
        <v>0.30743655136582104</v>
      </c>
      <c r="K97" s="22" t="str">
        <f>IFERROR(AVERAGEIF('QoL DATA'!$C$14:$AT$14,'TQoL Indexes'!K$9,'Data &amp; Normalization'!$C555:$AT555),"-")</f>
        <v>-</v>
      </c>
      <c r="L97" s="22">
        <f>IFERROR(AVERAGEIF('QoL DATA'!$C$14:$AT$14,'TQoL Indexes'!L$9,'Data &amp; Normalization'!$C555:$AT555),"-")</f>
        <v>0.46730258928031182</v>
      </c>
      <c r="M97" s="22">
        <f>IFERROR(AVERAGEIF('QoL DATA'!$C$14:$AT$14,'TQoL Indexes'!M$9,'Data &amp; Normalization'!$C555:$AT555),"-")</f>
        <v>0.85413968907306947</v>
      </c>
      <c r="N97" s="22">
        <f>IFERROR(AVERAGEIF('QoL DATA'!$C$14:$AT$14,'TQoL Indexes'!N$9,'Data &amp; Normalization'!$C555:$AT555),"-")</f>
        <v>0.99996601773787508</v>
      </c>
      <c r="O97" s="22">
        <f>IFERROR(AVERAGEIF('QoL DATA'!$C$14:$AT$14,'TQoL Indexes'!O$9,'Data &amp; Normalization'!$C555:$AT555),"-")</f>
        <v>0.47023676876670295</v>
      </c>
      <c r="P97" s="22">
        <f>IFERROR(AVERAGEIF('QoL DATA'!$C$14:$AT$14,'TQoL Indexes'!P$9,'Data &amp; Normalization'!$C555:$AT555),"-")</f>
        <v>0.61795649215284132</v>
      </c>
      <c r="Q97" s="22">
        <f>IFERROR(AVERAGEIF('QoL DATA'!$C$14:$AT$14,'TQoL Indexes'!Q$9,'Data &amp; Normalization'!$C555:$AT555),"-")</f>
        <v>0.57936599459339377</v>
      </c>
      <c r="R97" s="22">
        <f>IFERROR(AVERAGEIF('QoL DATA'!$C$14:$AT$14,'TQoL Indexes'!R$9,'Data &amp; Normalization'!$C555:$AT555),"-")</f>
        <v>0.52300758707066064</v>
      </c>
      <c r="S97" s="22">
        <f>IFERROR(AVERAGEIF('QoL DATA'!$C$14:$AT$14,'TQoL Indexes'!S$9,'Data &amp; Normalization'!$C555:$AT555),"-")</f>
        <v>0.62850270297078814</v>
      </c>
      <c r="T97" s="22">
        <f>IFERROR(AVERAGEIF('QoL DATA'!$C$14:$AT$14,'TQoL Indexes'!T$9,'Data &amp; Normalization'!$C555:$AT555),"-")</f>
        <v>0.62358263294482308</v>
      </c>
      <c r="U97" s="22">
        <f>IFERROR(AVERAGEIF('QoL DATA'!$C$14:$AT$14,'TQoL Indexes'!U$9,'Data &amp; Normalization'!$C555:$AT555),"-")</f>
        <v>0.49350922267021724</v>
      </c>
      <c r="V97" s="22">
        <f>IFERROR(AVERAGEIF('QoL DATA'!$C$14:$AT$14,'TQoL Indexes'!V$9,'Data &amp; Normalization'!$C555:$AT555),"-")</f>
        <v>0.68601380784909272</v>
      </c>
      <c r="W97" s="22">
        <f>IFERROR(AVERAGEIF('QoL DATA'!$C$14:$AT$14,'TQoL Indexes'!W$9,'Data &amp; Normalization'!$C555:$AT555),"-")</f>
        <v>0.29437956987128461</v>
      </c>
      <c r="X97" s="22">
        <f>IFERROR(AVERAGEIF('QoL DATA'!$C$14:$AT$14,'TQoL Indexes'!X$9,'Data &amp; Normalization'!$C555:$AT555),"-")</f>
        <v>0.87787707813484761</v>
      </c>
      <c r="Y97" s="22">
        <f>IFERROR(AVERAGEIF('QoL DATA'!$C$14:$AT$14,'TQoL Indexes'!Y$9,'Data &amp; Normalization'!$C555:$AT555),"-")</f>
        <v>0.65784099665734797</v>
      </c>
      <c r="Z97" s="21">
        <f t="shared" si="49"/>
        <v>0.56786411256312752</v>
      </c>
      <c r="AA97" s="22">
        <f t="shared" si="50"/>
        <v>0.66265517051533496</v>
      </c>
      <c r="AB97" s="22">
        <f t="shared" si="51"/>
        <v>0.92705285340547228</v>
      </c>
      <c r="AC97" s="22">
        <f t="shared" si="52"/>
        <v>0.54409663045977208</v>
      </c>
      <c r="AD97" s="22">
        <f t="shared" si="53"/>
        <v>0.55118679083202715</v>
      </c>
      <c r="AE97" s="22">
        <f t="shared" si="54"/>
        <v>0.62604266795780561</v>
      </c>
      <c r="AF97" s="22">
        <f t="shared" si="55"/>
        <v>0.58976151525965492</v>
      </c>
      <c r="AG97" s="22">
        <f t="shared" si="56"/>
        <v>0.58612832400306614</v>
      </c>
      <c r="AH97" s="22">
        <f t="shared" si="57"/>
        <v>0.65784099665734797</v>
      </c>
      <c r="AI97" s="21">
        <f t="shared" si="58"/>
        <v>0.71919071216131158</v>
      </c>
      <c r="AJ97" s="22">
        <f t="shared" si="59"/>
        <v>0.57377536308320165</v>
      </c>
      <c r="AK97" s="23">
        <f t="shared" si="60"/>
        <v>0.6112436119733563</v>
      </c>
      <c r="AL97" s="24">
        <f t="shared" si="61"/>
        <v>0.63328317729506411</v>
      </c>
      <c r="AM97"/>
      <c r="AO97" s="136">
        <f t="shared" si="37"/>
        <v>5</v>
      </c>
      <c r="AP97" s="137">
        <f t="shared" si="38"/>
        <v>5</v>
      </c>
      <c r="AQ97" s="137">
        <f t="shared" si="39"/>
        <v>5</v>
      </c>
      <c r="AR97" s="137">
        <f t="shared" si="40"/>
        <v>5</v>
      </c>
      <c r="AS97" s="137">
        <f t="shared" si="41"/>
        <v>5</v>
      </c>
      <c r="AT97" s="137">
        <f t="shared" si="42"/>
        <v>5</v>
      </c>
      <c r="AU97" s="137">
        <f t="shared" si="43"/>
        <v>5</v>
      </c>
      <c r="AV97" s="137">
        <f t="shared" si="44"/>
        <v>5</v>
      </c>
      <c r="AW97" s="125">
        <f t="shared" si="45"/>
        <v>5</v>
      </c>
      <c r="AX97" s="137">
        <f t="shared" si="46"/>
        <v>5</v>
      </c>
      <c r="AY97" s="137">
        <f t="shared" si="47"/>
        <v>5</v>
      </c>
      <c r="AZ97" s="125">
        <f t="shared" si="48"/>
        <v>5</v>
      </c>
    </row>
    <row r="98" spans="1:52" s="5" customFormat="1">
      <c r="A98"/>
      <c r="B98" s="397" t="str">
        <f>'QoL DATA'!B105</f>
        <v>Loški Potok</v>
      </c>
      <c r="C98" s="224">
        <f>'QoL DATA'!A105</f>
        <v>66</v>
      </c>
      <c r="D98" s="21">
        <f>IFERROR(AVERAGEIF('QoL DATA'!$C$14:$AT$14,'TQoL Indexes'!D$9,'Data &amp; Normalization'!$C556:$AT556),"-")</f>
        <v>0.37212494343698571</v>
      </c>
      <c r="E98" s="22">
        <f>IFERROR(AVERAGEIF('QoL DATA'!$C$14:$AT$14,'TQoL Indexes'!E$9,'Data &amp; Normalization'!$C556:$AT556),"-")</f>
        <v>8.0291970802919693E-2</v>
      </c>
      <c r="F98" s="22">
        <f>IFERROR(AVERAGEIF('QoL DATA'!$C$14:$AT$14,'TQoL Indexes'!F$9,'Data &amp; Normalization'!$C556:$AT556),"-")</f>
        <v>0.56279420690112636</v>
      </c>
      <c r="G98" s="22">
        <f>IFERROR(AVERAGEIF('QoL DATA'!$C$14:$AT$14,'TQoL Indexes'!G$9,'Data &amp; Normalization'!$C556:$AT556),"-")</f>
        <v>0</v>
      </c>
      <c r="H98" s="22">
        <f>IFERROR(AVERAGEIF('QoL DATA'!$C$14:$AT$14,'TQoL Indexes'!H$9,'Data &amp; Normalization'!$C556:$AT556),"-")</f>
        <v>0.89309642339641049</v>
      </c>
      <c r="I98" s="22">
        <f>IFERROR(AVERAGEIF('QoL DATA'!$C$14:$AT$14,'TQoL Indexes'!I$9,'Data &amp; Normalization'!$C556:$AT556),"-")</f>
        <v>0.32281587298398406</v>
      </c>
      <c r="J98" s="22">
        <f>IFERROR(AVERAGEIF('QoL DATA'!$C$14:$AT$14,'TQoL Indexes'!J$9,'Data &amp; Normalization'!$C556:$AT556),"-")</f>
        <v>0.34485596360013432</v>
      </c>
      <c r="K98" s="22" t="str">
        <f>IFERROR(AVERAGEIF('QoL DATA'!$C$14:$AT$14,'TQoL Indexes'!K$9,'Data &amp; Normalization'!$C556:$AT556),"-")</f>
        <v>-</v>
      </c>
      <c r="L98" s="22">
        <f>IFERROR(AVERAGEIF('QoL DATA'!$C$14:$AT$14,'TQoL Indexes'!L$9,'Data &amp; Normalization'!$C556:$AT556),"-")</f>
        <v>0.31719409618235123</v>
      </c>
      <c r="M98" s="22">
        <f>IFERROR(AVERAGEIF('QoL DATA'!$C$14:$AT$14,'TQoL Indexes'!M$9,'Data &amp; Normalization'!$C556:$AT556),"-")</f>
        <v>0.54599099788836414</v>
      </c>
      <c r="N98" s="22">
        <f>IFERROR(AVERAGEIF('QoL DATA'!$C$14:$AT$14,'TQoL Indexes'!N$9,'Data &amp; Normalization'!$C556:$AT556),"-")</f>
        <v>0.99983423992139375</v>
      </c>
      <c r="O98" s="22">
        <f>IFERROR(AVERAGEIF('QoL DATA'!$C$14:$AT$14,'TQoL Indexes'!O$9,'Data &amp; Normalization'!$C556:$AT556),"-")</f>
        <v>0.28235441709612114</v>
      </c>
      <c r="P98" s="22">
        <f>IFERROR(AVERAGEIF('QoL DATA'!$C$14:$AT$14,'TQoL Indexes'!P$9,'Data &amp; Normalization'!$C556:$AT556),"-")</f>
        <v>0.68106310312864105</v>
      </c>
      <c r="Q98" s="22">
        <f>IFERROR(AVERAGEIF('QoL DATA'!$C$14:$AT$14,'TQoL Indexes'!Q$9,'Data &amp; Normalization'!$C556:$AT556),"-")</f>
        <v>0.65927049405115024</v>
      </c>
      <c r="R98" s="22">
        <f>IFERROR(AVERAGEIF('QoL DATA'!$C$14:$AT$14,'TQoL Indexes'!R$9,'Data &amp; Normalization'!$C556:$AT556),"-")</f>
        <v>0.55892202603742747</v>
      </c>
      <c r="S98" s="22">
        <f>IFERROR(AVERAGEIF('QoL DATA'!$C$14:$AT$14,'TQoL Indexes'!S$9,'Data &amp; Normalization'!$C556:$AT556),"-")</f>
        <v>0.69545702524425923</v>
      </c>
      <c r="T98" s="22">
        <f>IFERROR(AVERAGEIF('QoL DATA'!$C$14:$AT$14,'TQoL Indexes'!T$9,'Data &amp; Normalization'!$C556:$AT556),"-")</f>
        <v>0.7679338966953031</v>
      </c>
      <c r="U98" s="22">
        <f>IFERROR(AVERAGEIF('QoL DATA'!$C$14:$AT$14,'TQoL Indexes'!U$9,'Data &amp; Normalization'!$C556:$AT556),"-")</f>
        <v>0.49338449626525754</v>
      </c>
      <c r="V98" s="22">
        <f>IFERROR(AVERAGEIF('QoL DATA'!$C$14:$AT$14,'TQoL Indexes'!V$9,'Data &amp; Normalization'!$C556:$AT556),"-")</f>
        <v>0.86252347933818241</v>
      </c>
      <c r="W98" s="22">
        <f>IFERROR(AVERAGEIF('QoL DATA'!$C$14:$AT$14,'TQoL Indexes'!W$9,'Data &amp; Normalization'!$C556:$AT556),"-")</f>
        <v>0.51276568513323395</v>
      </c>
      <c r="X98" s="22">
        <f>IFERROR(AVERAGEIF('QoL DATA'!$C$14:$AT$14,'TQoL Indexes'!X$9,'Data &amp; Normalization'!$C556:$AT556),"-")</f>
        <v>0.23491397063447902</v>
      </c>
      <c r="Y98" s="22">
        <f>IFERROR(AVERAGEIF('QoL DATA'!$C$14:$AT$14,'TQoL Indexes'!Y$9,'Data &amp; Normalization'!$C556:$AT556),"-")</f>
        <v>0.78812873825939422</v>
      </c>
      <c r="Z98" s="21">
        <f t="shared" si="49"/>
        <v>0.33840370704701056</v>
      </c>
      <c r="AA98" s="22">
        <f t="shared" si="50"/>
        <v>0.375592471232576</v>
      </c>
      <c r="AB98" s="22">
        <f t="shared" si="51"/>
        <v>0.77291261890487895</v>
      </c>
      <c r="AC98" s="22">
        <f t="shared" si="52"/>
        <v>0.48170876011238106</v>
      </c>
      <c r="AD98" s="22">
        <f t="shared" si="53"/>
        <v>0.60909626004428885</v>
      </c>
      <c r="AE98" s="22">
        <f t="shared" si="54"/>
        <v>0.73169546096978122</v>
      </c>
      <c r="AF98" s="22">
        <f t="shared" si="55"/>
        <v>0.67795398780172</v>
      </c>
      <c r="AG98" s="22">
        <f t="shared" si="56"/>
        <v>0.3738398278838565</v>
      </c>
      <c r="AH98" s="22">
        <f t="shared" si="57"/>
        <v>0.78812873825939422</v>
      </c>
      <c r="AI98" s="21">
        <f t="shared" si="58"/>
        <v>0.49563626572815517</v>
      </c>
      <c r="AJ98" s="22">
        <f t="shared" si="59"/>
        <v>0.60750016037548371</v>
      </c>
      <c r="AK98" s="23">
        <f t="shared" si="60"/>
        <v>0.61330751798165695</v>
      </c>
      <c r="AL98" s="24">
        <f t="shared" si="61"/>
        <v>0.57080357330262799</v>
      </c>
      <c r="AM98"/>
      <c r="AO98" s="136">
        <f t="shared" si="37"/>
        <v>5</v>
      </c>
      <c r="AP98" s="137">
        <f t="shared" si="38"/>
        <v>5</v>
      </c>
      <c r="AQ98" s="137">
        <f t="shared" si="39"/>
        <v>5</v>
      </c>
      <c r="AR98" s="137">
        <f t="shared" si="40"/>
        <v>5</v>
      </c>
      <c r="AS98" s="137">
        <f t="shared" si="41"/>
        <v>5</v>
      </c>
      <c r="AT98" s="137">
        <f t="shared" si="42"/>
        <v>5</v>
      </c>
      <c r="AU98" s="137">
        <f t="shared" si="43"/>
        <v>5</v>
      </c>
      <c r="AV98" s="137">
        <f t="shared" si="44"/>
        <v>5</v>
      </c>
      <c r="AW98" s="125">
        <f t="shared" si="45"/>
        <v>5</v>
      </c>
      <c r="AX98" s="137">
        <f t="shared" si="46"/>
        <v>5</v>
      </c>
      <c r="AY98" s="137">
        <f t="shared" si="47"/>
        <v>5</v>
      </c>
      <c r="AZ98" s="125">
        <f t="shared" si="48"/>
        <v>5</v>
      </c>
    </row>
    <row r="99" spans="1:52" s="5" customFormat="1">
      <c r="A99"/>
      <c r="B99" s="397" t="str">
        <f>'QoL DATA'!B106</f>
        <v>Lovrenc na Pohorju</v>
      </c>
      <c r="C99" s="224">
        <f>'QoL DATA'!A106</f>
        <v>167</v>
      </c>
      <c r="D99" s="21">
        <f>IFERROR(AVERAGEIF('QoL DATA'!$C$14:$AT$14,'TQoL Indexes'!D$9,'Data &amp; Normalization'!$C557:$AT557),"-")</f>
        <v>0.64395071533559567</v>
      </c>
      <c r="E99" s="22">
        <f>IFERROR(AVERAGEIF('QoL DATA'!$C$14:$AT$14,'TQoL Indexes'!E$9,'Data &amp; Normalization'!$C557:$AT557),"-")</f>
        <v>0.43378519290928041</v>
      </c>
      <c r="F99" s="22">
        <f>IFERROR(AVERAGEIF('QoL DATA'!$C$14:$AT$14,'TQoL Indexes'!F$9,'Data &amp; Normalization'!$C557:$AT557),"-")</f>
        <v>0.64886487571990048</v>
      </c>
      <c r="G99" s="22">
        <f>IFERROR(AVERAGEIF('QoL DATA'!$C$14:$AT$14,'TQoL Indexes'!G$9,'Data &amp; Normalization'!$C557:$AT557),"-")</f>
        <v>0.69722523358512145</v>
      </c>
      <c r="H99" s="22">
        <f>IFERROR(AVERAGEIF('QoL DATA'!$C$14:$AT$14,'TQoL Indexes'!H$9,'Data &amp; Normalization'!$C557:$AT557),"-")</f>
        <v>0.47118861749651603</v>
      </c>
      <c r="I99" s="22">
        <f>IFERROR(AVERAGEIF('QoL DATA'!$C$14:$AT$14,'TQoL Indexes'!I$9,'Data &amp; Normalization'!$C557:$AT557),"-")</f>
        <v>0.35483341057966217</v>
      </c>
      <c r="J99" s="22">
        <f>IFERROR(AVERAGEIF('QoL DATA'!$C$14:$AT$14,'TQoL Indexes'!J$9,'Data &amp; Normalization'!$C557:$AT557),"-")</f>
        <v>0.39079022842683425</v>
      </c>
      <c r="K99" s="22" t="str">
        <f>IFERROR(AVERAGEIF('QoL DATA'!$C$14:$AT$14,'TQoL Indexes'!K$9,'Data &amp; Normalization'!$C557:$AT557),"-")</f>
        <v>-</v>
      </c>
      <c r="L99" s="22">
        <f>IFERROR(AVERAGEIF('QoL DATA'!$C$14:$AT$14,'TQoL Indexes'!L$9,'Data &amp; Normalization'!$C557:$AT557),"-")</f>
        <v>0.25603277193109342</v>
      </c>
      <c r="M99" s="22">
        <f>IFERROR(AVERAGEIF('QoL DATA'!$C$14:$AT$14,'TQoL Indexes'!M$9,'Data &amp; Normalization'!$C557:$AT557),"-")</f>
        <v>0.86349528317950608</v>
      </c>
      <c r="N99" s="22">
        <f>IFERROR(AVERAGEIF('QoL DATA'!$C$14:$AT$14,'TQoL Indexes'!N$9,'Data &amp; Normalization'!$C557:$AT557),"-")</f>
        <v>0.78062133278923529</v>
      </c>
      <c r="O99" s="22">
        <f>IFERROR(AVERAGEIF('QoL DATA'!$C$14:$AT$14,'TQoL Indexes'!O$9,'Data &amp; Normalization'!$C557:$AT557),"-")</f>
        <v>5.777265811033977E-2</v>
      </c>
      <c r="P99" s="22">
        <f>IFERROR(AVERAGEIF('QoL DATA'!$C$14:$AT$14,'TQoL Indexes'!P$9,'Data &amp; Normalization'!$C557:$AT557),"-")</f>
        <v>0.48631309982681498</v>
      </c>
      <c r="Q99" s="22">
        <f>IFERROR(AVERAGEIF('QoL DATA'!$C$14:$AT$14,'TQoL Indexes'!Q$9,'Data &amp; Normalization'!$C557:$AT557),"-")</f>
        <v>0.40594422992049267</v>
      </c>
      <c r="R99" s="22">
        <f>IFERROR(AVERAGEIF('QoL DATA'!$C$14:$AT$14,'TQoL Indexes'!R$9,'Data &amp; Normalization'!$C557:$AT557),"-")</f>
        <v>0.23284526567172995</v>
      </c>
      <c r="S99" s="22">
        <f>IFERROR(AVERAGEIF('QoL DATA'!$C$14:$AT$14,'TQoL Indexes'!S$9,'Data &amp; Normalization'!$C557:$AT557),"-")</f>
        <v>0.46814296814296807</v>
      </c>
      <c r="T99" s="22">
        <f>IFERROR(AVERAGEIF('QoL DATA'!$C$14:$AT$14,'TQoL Indexes'!T$9,'Data &amp; Normalization'!$C557:$AT557),"-")</f>
        <v>0.53115932966997093</v>
      </c>
      <c r="U99" s="22">
        <f>IFERROR(AVERAGEIF('QoL DATA'!$C$14:$AT$14,'TQoL Indexes'!U$9,'Data &amp; Normalization'!$C557:$AT557),"-")</f>
        <v>0.29786731457110066</v>
      </c>
      <c r="V99" s="22">
        <f>IFERROR(AVERAGEIF('QoL DATA'!$C$14:$AT$14,'TQoL Indexes'!V$9,'Data &amp; Normalization'!$C557:$AT557),"-")</f>
        <v>0.47270152266005916</v>
      </c>
      <c r="W99" s="22">
        <f>IFERROR(AVERAGEIF('QoL DATA'!$C$14:$AT$14,'TQoL Indexes'!W$9,'Data &amp; Normalization'!$C557:$AT557),"-")</f>
        <v>0.45969702642027727</v>
      </c>
      <c r="X99" s="22">
        <f>IFERROR(AVERAGEIF('QoL DATA'!$C$14:$AT$14,'TQoL Indexes'!X$9,'Data &amp; Normalization'!$C557:$AT557),"-")</f>
        <v>0.2158117116208102</v>
      </c>
      <c r="Y99" s="22">
        <f>IFERROR(AVERAGEIF('QoL DATA'!$C$14:$AT$14,'TQoL Indexes'!Y$9,'Data &amp; Normalization'!$C557:$AT557),"-")</f>
        <v>0.601947578041095</v>
      </c>
      <c r="Z99" s="21">
        <f t="shared" si="49"/>
        <v>0.57553359465492548</v>
      </c>
      <c r="AA99" s="22">
        <f t="shared" si="50"/>
        <v>0.4340140524038455</v>
      </c>
      <c r="AB99" s="22">
        <f t="shared" si="51"/>
        <v>0.82205830798437063</v>
      </c>
      <c r="AC99" s="22">
        <f t="shared" si="52"/>
        <v>0.27204287896857737</v>
      </c>
      <c r="AD99" s="22">
        <f t="shared" si="53"/>
        <v>0.31939474779611132</v>
      </c>
      <c r="AE99" s="22">
        <f t="shared" si="54"/>
        <v>0.4996511489064695</v>
      </c>
      <c r="AF99" s="22">
        <f t="shared" si="55"/>
        <v>0.38528441861557994</v>
      </c>
      <c r="AG99" s="22">
        <f t="shared" si="56"/>
        <v>0.33775436902054373</v>
      </c>
      <c r="AH99" s="22">
        <f t="shared" si="57"/>
        <v>0.601947578041095</v>
      </c>
      <c r="AI99" s="21">
        <f t="shared" si="58"/>
        <v>0.6105353183477138</v>
      </c>
      <c r="AJ99" s="22">
        <f t="shared" si="59"/>
        <v>0.36369625855705273</v>
      </c>
      <c r="AK99" s="23">
        <f t="shared" si="60"/>
        <v>0.44166212189240622</v>
      </c>
      <c r="AL99" s="24">
        <f t="shared" si="61"/>
        <v>0.46655960878246594</v>
      </c>
      <c r="AM99"/>
      <c r="AO99" s="136">
        <f t="shared" si="37"/>
        <v>5</v>
      </c>
      <c r="AP99" s="137">
        <f t="shared" si="38"/>
        <v>5</v>
      </c>
      <c r="AQ99" s="137">
        <f t="shared" si="39"/>
        <v>5</v>
      </c>
      <c r="AR99" s="137">
        <f t="shared" si="40"/>
        <v>5</v>
      </c>
      <c r="AS99" s="137">
        <f t="shared" si="41"/>
        <v>5</v>
      </c>
      <c r="AT99" s="137">
        <f t="shared" si="42"/>
        <v>5</v>
      </c>
      <c r="AU99" s="137">
        <f t="shared" si="43"/>
        <v>5</v>
      </c>
      <c r="AV99" s="137">
        <f t="shared" si="44"/>
        <v>5</v>
      </c>
      <c r="AW99" s="125">
        <f t="shared" si="45"/>
        <v>5</v>
      </c>
      <c r="AX99" s="137">
        <f t="shared" si="46"/>
        <v>5</v>
      </c>
      <c r="AY99" s="137">
        <f t="shared" si="47"/>
        <v>5</v>
      </c>
      <c r="AZ99" s="125">
        <f t="shared" si="48"/>
        <v>5</v>
      </c>
    </row>
    <row r="100" spans="1:52" s="5" customFormat="1">
      <c r="A100"/>
      <c r="B100" s="397" t="str">
        <f>'QoL DATA'!B107</f>
        <v>Luče</v>
      </c>
      <c r="C100" s="224">
        <f>'QoL DATA'!A107</f>
        <v>67</v>
      </c>
      <c r="D100" s="21">
        <f>IFERROR(AVERAGEIF('QoL DATA'!$C$14:$AT$14,'TQoL Indexes'!D$9,'Data &amp; Normalization'!$C558:$AT558),"-")</f>
        <v>0.72733855500476974</v>
      </c>
      <c r="E100" s="22">
        <f>IFERROR(AVERAGEIF('QoL DATA'!$C$14:$AT$14,'TQoL Indexes'!E$9,'Data &amp; Normalization'!$C558:$AT558),"-")</f>
        <v>0.66279843335243405</v>
      </c>
      <c r="F100" s="22">
        <f>IFERROR(AVERAGEIF('QoL DATA'!$C$14:$AT$14,'TQoL Indexes'!F$9,'Data &amp; Normalization'!$C558:$AT558),"-")</f>
        <v>0.4687411249275889</v>
      </c>
      <c r="G100" s="22">
        <f>IFERROR(AVERAGEIF('QoL DATA'!$C$14:$AT$14,'TQoL Indexes'!G$9,'Data &amp; Normalization'!$C558:$AT558),"-")</f>
        <v>0.64620646945335158</v>
      </c>
      <c r="H100" s="22">
        <f>IFERROR(AVERAGEIF('QoL DATA'!$C$14:$AT$14,'TQoL Indexes'!H$9,'Data &amp; Normalization'!$C558:$AT558),"-")</f>
        <v>4.6626400585340665E-3</v>
      </c>
      <c r="I100" s="22">
        <f>IFERROR(AVERAGEIF('QoL DATA'!$C$14:$AT$14,'TQoL Indexes'!I$9,'Data &amp; Normalization'!$C558:$AT558),"-")</f>
        <v>0.63157644568056237</v>
      </c>
      <c r="J100" s="22">
        <f>IFERROR(AVERAGEIF('QoL DATA'!$C$14:$AT$14,'TQoL Indexes'!J$9,'Data &amp; Normalization'!$C558:$AT558),"-")</f>
        <v>0.18666427437055289</v>
      </c>
      <c r="K100" s="22" t="str">
        <f>IFERROR(AVERAGEIF('QoL DATA'!$C$14:$AT$14,'TQoL Indexes'!K$9,'Data &amp; Normalization'!$C558:$AT558),"-")</f>
        <v>-</v>
      </c>
      <c r="L100" s="22">
        <f>IFERROR(AVERAGEIF('QoL DATA'!$C$14:$AT$14,'TQoL Indexes'!L$9,'Data &amp; Normalization'!$C558:$AT558),"-")</f>
        <v>0.24112443658758442</v>
      </c>
      <c r="M100" s="22">
        <f>IFERROR(AVERAGEIF('QoL DATA'!$C$14:$AT$14,'TQoL Indexes'!M$9,'Data &amp; Normalization'!$C558:$AT558),"-")</f>
        <v>0.98343009789078417</v>
      </c>
      <c r="N100" s="22">
        <f>IFERROR(AVERAGEIF('QoL DATA'!$C$14:$AT$14,'TQoL Indexes'!N$9,'Data &amp; Normalization'!$C558:$AT558),"-")</f>
        <v>0.50227061422220476</v>
      </c>
      <c r="O100" s="22">
        <f>IFERROR(AVERAGEIF('QoL DATA'!$C$14:$AT$14,'TQoL Indexes'!O$9,'Data &amp; Normalization'!$C558:$AT558),"-")</f>
        <v>0.7012527508206583</v>
      </c>
      <c r="P100" s="22">
        <f>IFERROR(AVERAGEIF('QoL DATA'!$C$14:$AT$14,'TQoL Indexes'!P$9,'Data &amp; Normalization'!$C558:$AT558),"-")</f>
        <v>0.29126246241052839</v>
      </c>
      <c r="Q100" s="22">
        <f>IFERROR(AVERAGEIF('QoL DATA'!$C$14:$AT$14,'TQoL Indexes'!Q$9,'Data &amp; Normalization'!$C558:$AT558),"-")</f>
        <v>0.31235541702315783</v>
      </c>
      <c r="R100" s="22">
        <f>IFERROR(AVERAGEIF('QoL DATA'!$C$14:$AT$14,'TQoL Indexes'!R$9,'Data &amp; Normalization'!$C558:$AT558),"-")</f>
        <v>0.43460295547990746</v>
      </c>
      <c r="S100" s="22">
        <f>IFERROR(AVERAGEIF('QoL DATA'!$C$14:$AT$14,'TQoL Indexes'!S$9,'Data &amp; Normalization'!$C558:$AT558),"-")</f>
        <v>0.87400188464018247</v>
      </c>
      <c r="T100" s="22">
        <f>IFERROR(AVERAGEIF('QoL DATA'!$C$14:$AT$14,'TQoL Indexes'!T$9,'Data &amp; Normalization'!$C558:$AT558),"-")</f>
        <v>0.5</v>
      </c>
      <c r="U100" s="22">
        <f>IFERROR(AVERAGEIF('QoL DATA'!$C$14:$AT$14,'TQoL Indexes'!U$9,'Data &amp; Normalization'!$C558:$AT558),"-")</f>
        <v>0.35423304512108494</v>
      </c>
      <c r="V100" s="22">
        <f>IFERROR(AVERAGEIF('QoL DATA'!$C$14:$AT$14,'TQoL Indexes'!V$9,'Data &amp; Normalization'!$C558:$AT558),"-")</f>
        <v>0.44497592118935336</v>
      </c>
      <c r="W100" s="22">
        <f>IFERROR(AVERAGEIF('QoL DATA'!$C$14:$AT$14,'TQoL Indexes'!W$9,'Data &amp; Normalization'!$C558:$AT558),"-")</f>
        <v>0.46261607676484562</v>
      </c>
      <c r="X100" s="22">
        <f>IFERROR(AVERAGEIF('QoL DATA'!$C$14:$AT$14,'TQoL Indexes'!X$9,'Data &amp; Normalization'!$C558:$AT558),"-")</f>
        <v>0.26220543899288062</v>
      </c>
      <c r="Y100" s="22">
        <f>IFERROR(AVERAGEIF('QoL DATA'!$C$14:$AT$14,'TQoL Indexes'!Y$9,'Data &amp; Normalization'!$C558:$AT558),"-")</f>
        <v>0.93370711517793414</v>
      </c>
      <c r="Z100" s="21">
        <f t="shared" si="49"/>
        <v>0.61962603776159753</v>
      </c>
      <c r="AA100" s="22">
        <f t="shared" si="50"/>
        <v>0.34204685323011708</v>
      </c>
      <c r="AB100" s="22">
        <f t="shared" si="51"/>
        <v>0.74285035605649452</v>
      </c>
      <c r="AC100" s="22">
        <f t="shared" si="52"/>
        <v>0.49625760661559337</v>
      </c>
      <c r="AD100" s="22">
        <f t="shared" si="53"/>
        <v>0.37347918625153265</v>
      </c>
      <c r="AE100" s="22">
        <f t="shared" si="54"/>
        <v>0.68700094232009123</v>
      </c>
      <c r="AF100" s="22">
        <f t="shared" si="55"/>
        <v>0.39960448315521913</v>
      </c>
      <c r="AG100" s="22">
        <f t="shared" si="56"/>
        <v>0.36241075787886312</v>
      </c>
      <c r="AH100" s="22">
        <f t="shared" si="57"/>
        <v>0.93370711517793414</v>
      </c>
      <c r="AI100" s="21">
        <f t="shared" si="58"/>
        <v>0.56817441568273641</v>
      </c>
      <c r="AJ100" s="22">
        <f t="shared" si="59"/>
        <v>0.51891257839573901</v>
      </c>
      <c r="AK100" s="23">
        <f t="shared" si="60"/>
        <v>0.56524078540400546</v>
      </c>
      <c r="AL100" s="24">
        <f t="shared" si="61"/>
        <v>0.55054024929917733</v>
      </c>
      <c r="AM100"/>
      <c r="AO100" s="136">
        <f t="shared" si="37"/>
        <v>5</v>
      </c>
      <c r="AP100" s="137">
        <f t="shared" si="38"/>
        <v>5</v>
      </c>
      <c r="AQ100" s="137">
        <f t="shared" si="39"/>
        <v>5</v>
      </c>
      <c r="AR100" s="137">
        <f t="shared" si="40"/>
        <v>5</v>
      </c>
      <c r="AS100" s="137">
        <f t="shared" si="41"/>
        <v>5</v>
      </c>
      <c r="AT100" s="137">
        <f t="shared" si="42"/>
        <v>5</v>
      </c>
      <c r="AU100" s="137">
        <f t="shared" si="43"/>
        <v>5</v>
      </c>
      <c r="AV100" s="137">
        <f t="shared" si="44"/>
        <v>5</v>
      </c>
      <c r="AW100" s="125">
        <f t="shared" si="45"/>
        <v>5</v>
      </c>
      <c r="AX100" s="137">
        <f t="shared" si="46"/>
        <v>5</v>
      </c>
      <c r="AY100" s="137">
        <f t="shared" si="47"/>
        <v>5</v>
      </c>
      <c r="AZ100" s="125">
        <f t="shared" si="48"/>
        <v>5</v>
      </c>
    </row>
    <row r="101" spans="1:52" s="5" customFormat="1">
      <c r="A101"/>
      <c r="B101" s="397" t="str">
        <f>'QoL DATA'!B108</f>
        <v>Lukovica</v>
      </c>
      <c r="C101" s="224">
        <f>'QoL DATA'!A108</f>
        <v>68</v>
      </c>
      <c r="D101" s="21">
        <f>IFERROR(AVERAGEIF('QoL DATA'!$C$14:$AT$14,'TQoL Indexes'!D$9,'Data &amp; Normalization'!$C559:$AT559),"-")</f>
        <v>0.7893511044783883</v>
      </c>
      <c r="E101" s="22">
        <f>IFERROR(AVERAGEIF('QoL DATA'!$C$14:$AT$14,'TQoL Indexes'!E$9,'Data &amp; Normalization'!$C559:$AT559),"-")</f>
        <v>0.59214017971158062</v>
      </c>
      <c r="F101" s="22">
        <f>IFERROR(AVERAGEIF('QoL DATA'!$C$14:$AT$14,'TQoL Indexes'!F$9,'Data &amp; Normalization'!$C559:$AT559),"-")</f>
        <v>0.496236027494045</v>
      </c>
      <c r="G101" s="22">
        <f>IFERROR(AVERAGEIF('QoL DATA'!$C$14:$AT$14,'TQoL Indexes'!G$9,'Data &amp; Normalization'!$C559:$AT559),"-")</f>
        <v>0.82171930406058946</v>
      </c>
      <c r="H101" s="22">
        <f>IFERROR(AVERAGEIF('QoL DATA'!$C$14:$AT$14,'TQoL Indexes'!H$9,'Data &amp; Normalization'!$C559:$AT559),"-")</f>
        <v>0.60107557357665042</v>
      </c>
      <c r="I101" s="22">
        <f>IFERROR(AVERAGEIF('QoL DATA'!$C$14:$AT$14,'TQoL Indexes'!I$9,'Data &amp; Normalization'!$C559:$AT559),"-")</f>
        <v>0.40150675300539118</v>
      </c>
      <c r="J101" s="22">
        <f>IFERROR(AVERAGEIF('QoL DATA'!$C$14:$AT$14,'TQoL Indexes'!J$9,'Data &amp; Normalization'!$C559:$AT559),"-")</f>
        <v>0.23091664656520766</v>
      </c>
      <c r="K101" s="22" t="str">
        <f>IFERROR(AVERAGEIF('QoL DATA'!$C$14:$AT$14,'TQoL Indexes'!K$9,'Data &amp; Normalization'!$C559:$AT559),"-")</f>
        <v>-</v>
      </c>
      <c r="L101" s="22">
        <f>IFERROR(AVERAGEIF('QoL DATA'!$C$14:$AT$14,'TQoL Indexes'!L$9,'Data &amp; Normalization'!$C559:$AT559),"-")</f>
        <v>0.50803325945740418</v>
      </c>
      <c r="M101" s="22">
        <f>IFERROR(AVERAGEIF('QoL DATA'!$C$14:$AT$14,'TQoL Indexes'!M$9,'Data &amp; Normalization'!$C559:$AT559),"-")</f>
        <v>0.58651585987371746</v>
      </c>
      <c r="N101" s="22">
        <f>IFERROR(AVERAGEIF('QoL DATA'!$C$14:$AT$14,'TQoL Indexes'!N$9,'Data &amp; Normalization'!$C559:$AT559),"-")</f>
        <v>3.7360645150116292E-2</v>
      </c>
      <c r="O101" s="22">
        <f>IFERROR(AVERAGEIF('QoL DATA'!$C$14:$AT$14,'TQoL Indexes'!O$9,'Data &amp; Normalization'!$C559:$AT559),"-")</f>
        <v>0.68488710046523382</v>
      </c>
      <c r="P101" s="22">
        <f>IFERROR(AVERAGEIF('QoL DATA'!$C$14:$AT$14,'TQoL Indexes'!P$9,'Data &amp; Normalization'!$C559:$AT559),"-")</f>
        <v>0.31607292773305051</v>
      </c>
      <c r="Q101" s="22">
        <f>IFERROR(AVERAGEIF('QoL DATA'!$C$14:$AT$14,'TQoL Indexes'!Q$9,'Data &amp; Normalization'!$C559:$AT559),"-")</f>
        <v>0.6914267182473397</v>
      </c>
      <c r="R101" s="22">
        <f>IFERROR(AVERAGEIF('QoL DATA'!$C$14:$AT$14,'TQoL Indexes'!R$9,'Data &amp; Normalization'!$C559:$AT559),"-")</f>
        <v>0.69977432793965355</v>
      </c>
      <c r="S101" s="22">
        <f>IFERROR(AVERAGEIF('QoL DATA'!$C$14:$AT$14,'TQoL Indexes'!S$9,'Data &amp; Normalization'!$C559:$AT559),"-")</f>
        <v>0.34415348245135469</v>
      </c>
      <c r="T101" s="22">
        <f>IFERROR(AVERAGEIF('QoL DATA'!$C$14:$AT$14,'TQoL Indexes'!T$9,'Data &amp; Normalization'!$C559:$AT559),"-")</f>
        <v>1</v>
      </c>
      <c r="U101" s="22">
        <f>IFERROR(AVERAGEIF('QoL DATA'!$C$14:$AT$14,'TQoL Indexes'!U$9,'Data &amp; Normalization'!$C559:$AT559),"-")</f>
        <v>0.6149243550203598</v>
      </c>
      <c r="V101" s="22">
        <f>IFERROR(AVERAGEIF('QoL DATA'!$C$14:$AT$14,'TQoL Indexes'!V$9,'Data &amp; Normalization'!$C559:$AT559),"-")</f>
        <v>0.83099622332347534</v>
      </c>
      <c r="W101" s="22">
        <f>IFERROR(AVERAGEIF('QoL DATA'!$C$14:$AT$14,'TQoL Indexes'!W$9,'Data &amp; Normalization'!$C559:$AT559),"-")</f>
        <v>0.80189556738726031</v>
      </c>
      <c r="X101" s="22">
        <f>IFERROR(AVERAGEIF('QoL DATA'!$C$14:$AT$14,'TQoL Indexes'!X$9,'Data &amp; Normalization'!$C559:$AT559),"-")</f>
        <v>0.57590814510170285</v>
      </c>
      <c r="Y101" s="22">
        <f>IFERROR(AVERAGEIF('QoL DATA'!$C$14:$AT$14,'TQoL Indexes'!Y$9,'Data &amp; Normalization'!$C559:$AT559),"-")</f>
        <v>0.50043876351820482</v>
      </c>
      <c r="Z101" s="21">
        <f t="shared" si="49"/>
        <v>0.62590910389467125</v>
      </c>
      <c r="AA101" s="22">
        <f t="shared" si="50"/>
        <v>0.51265030733304862</v>
      </c>
      <c r="AB101" s="22">
        <f t="shared" si="51"/>
        <v>0.31193825251191687</v>
      </c>
      <c r="AC101" s="22">
        <f t="shared" si="52"/>
        <v>0.50048001409914211</v>
      </c>
      <c r="AD101" s="22">
        <f t="shared" si="53"/>
        <v>0.69560052309349663</v>
      </c>
      <c r="AE101" s="22">
        <f t="shared" si="54"/>
        <v>0.6720767412256774</v>
      </c>
      <c r="AF101" s="22">
        <f t="shared" si="55"/>
        <v>0.72296028917191757</v>
      </c>
      <c r="AG101" s="22">
        <f t="shared" si="56"/>
        <v>0.68890185624448153</v>
      </c>
      <c r="AH101" s="22">
        <f t="shared" si="57"/>
        <v>0.50043876351820482</v>
      </c>
      <c r="AI101" s="21">
        <f t="shared" si="58"/>
        <v>0.4834992212465456</v>
      </c>
      <c r="AJ101" s="22">
        <f t="shared" si="59"/>
        <v>0.62271909280610538</v>
      </c>
      <c r="AK101" s="23">
        <f t="shared" si="60"/>
        <v>0.63743363631153471</v>
      </c>
      <c r="AL101" s="24">
        <f t="shared" si="61"/>
        <v>0.57901910258185452</v>
      </c>
      <c r="AM101"/>
      <c r="AO101" s="136">
        <f t="shared" si="37"/>
        <v>5</v>
      </c>
      <c r="AP101" s="137">
        <f t="shared" si="38"/>
        <v>5</v>
      </c>
      <c r="AQ101" s="137">
        <f t="shared" si="39"/>
        <v>5</v>
      </c>
      <c r="AR101" s="137">
        <f t="shared" si="40"/>
        <v>5</v>
      </c>
      <c r="AS101" s="137">
        <f t="shared" si="41"/>
        <v>5</v>
      </c>
      <c r="AT101" s="137">
        <f t="shared" si="42"/>
        <v>5</v>
      </c>
      <c r="AU101" s="137">
        <f t="shared" si="43"/>
        <v>5</v>
      </c>
      <c r="AV101" s="137">
        <f t="shared" si="44"/>
        <v>5</v>
      </c>
      <c r="AW101" s="125">
        <f t="shared" si="45"/>
        <v>5</v>
      </c>
      <c r="AX101" s="137">
        <f t="shared" si="46"/>
        <v>5</v>
      </c>
      <c r="AY101" s="137">
        <f t="shared" si="47"/>
        <v>5</v>
      </c>
      <c r="AZ101" s="125">
        <f t="shared" si="48"/>
        <v>5</v>
      </c>
    </row>
    <row r="102" spans="1:52" s="5" customFormat="1">
      <c r="A102"/>
      <c r="B102" s="397" t="str">
        <f>'QoL DATA'!B109</f>
        <v>Majšperk</v>
      </c>
      <c r="C102" s="224">
        <f>'QoL DATA'!A109</f>
        <v>69</v>
      </c>
      <c r="D102" s="21">
        <f>IFERROR(AVERAGEIF('QoL DATA'!$C$14:$AT$14,'TQoL Indexes'!D$9,'Data &amp; Normalization'!$C560:$AT560),"-")</f>
        <v>0.48967313972135484</v>
      </c>
      <c r="E102" s="22">
        <f>IFERROR(AVERAGEIF('QoL DATA'!$C$14:$AT$14,'TQoL Indexes'!E$9,'Data &amp; Normalization'!$C560:$AT560),"-")</f>
        <v>0.43378519290928041</v>
      </c>
      <c r="F102" s="22">
        <f>IFERROR(AVERAGEIF('QoL DATA'!$C$14:$AT$14,'TQoL Indexes'!F$9,'Data &amp; Normalization'!$C560:$AT560),"-")</f>
        <v>0.56163486581430178</v>
      </c>
      <c r="G102" s="22">
        <f>IFERROR(AVERAGEIF('QoL DATA'!$C$14:$AT$14,'TQoL Indexes'!G$9,'Data &amp; Normalization'!$C560:$AT560),"-")</f>
        <v>0.74738230063278566</v>
      </c>
      <c r="H102" s="22">
        <f>IFERROR(AVERAGEIF('QoL DATA'!$C$14:$AT$14,'TQoL Indexes'!H$9,'Data &amp; Normalization'!$C560:$AT560),"-")</f>
        <v>0.30230195333136534</v>
      </c>
      <c r="I102" s="22">
        <f>IFERROR(AVERAGEIF('QoL DATA'!$C$14:$AT$14,'TQoL Indexes'!I$9,'Data &amp; Normalization'!$C560:$AT560),"-")</f>
        <v>0.11973434356750418</v>
      </c>
      <c r="J102" s="22">
        <f>IFERROR(AVERAGEIF('QoL DATA'!$C$14:$AT$14,'TQoL Indexes'!J$9,'Data &amp; Normalization'!$C560:$AT560),"-")</f>
        <v>0.41308947162292337</v>
      </c>
      <c r="K102" s="22" t="str">
        <f>IFERROR(AVERAGEIF('QoL DATA'!$C$14:$AT$14,'TQoL Indexes'!K$9,'Data &amp; Normalization'!$C560:$AT560),"-")</f>
        <v>-</v>
      </c>
      <c r="L102" s="22">
        <f>IFERROR(AVERAGEIF('QoL DATA'!$C$14:$AT$14,'TQoL Indexes'!L$9,'Data &amp; Normalization'!$C560:$AT560),"-")</f>
        <v>0.32402722387430971</v>
      </c>
      <c r="M102" s="22">
        <f>IFERROR(AVERAGEIF('QoL DATA'!$C$14:$AT$14,'TQoL Indexes'!M$9,'Data &amp; Normalization'!$C560:$AT560),"-")</f>
        <v>0.38297453301515505</v>
      </c>
      <c r="N102" s="22">
        <f>IFERROR(AVERAGEIF('QoL DATA'!$C$14:$AT$14,'TQoL Indexes'!N$9,'Data &amp; Normalization'!$C560:$AT560),"-")</f>
        <v>0.61619020505623179</v>
      </c>
      <c r="O102" s="22">
        <f>IFERROR(AVERAGEIF('QoL DATA'!$C$14:$AT$14,'TQoL Indexes'!O$9,'Data &amp; Normalization'!$C560:$AT560),"-")</f>
        <v>0.44050674363922498</v>
      </c>
      <c r="P102" s="22">
        <f>IFERROR(AVERAGEIF('QoL DATA'!$C$14:$AT$14,'TQoL Indexes'!P$9,'Data &amp; Normalization'!$C560:$AT560),"-")</f>
        <v>0.84457220135879751</v>
      </c>
      <c r="Q102" s="22">
        <f>IFERROR(AVERAGEIF('QoL DATA'!$C$14:$AT$14,'TQoL Indexes'!Q$9,'Data &amp; Normalization'!$C560:$AT560),"-")</f>
        <v>0.51844251550374354</v>
      </c>
      <c r="R102" s="22">
        <f>IFERROR(AVERAGEIF('QoL DATA'!$C$14:$AT$14,'TQoL Indexes'!R$9,'Data &amp; Normalization'!$C560:$AT560),"-")</f>
        <v>0.24061215083795817</v>
      </c>
      <c r="S102" s="22">
        <f>IFERROR(AVERAGEIF('QoL DATA'!$C$14:$AT$14,'TQoL Indexes'!S$9,'Data &amp; Normalization'!$C560:$AT560),"-")</f>
        <v>0.75083899551984667</v>
      </c>
      <c r="T102" s="22">
        <f>IFERROR(AVERAGEIF('QoL DATA'!$C$14:$AT$14,'TQoL Indexes'!T$9,'Data &amp; Normalization'!$C560:$AT560),"-")</f>
        <v>0.6805766224723595</v>
      </c>
      <c r="U102" s="22">
        <f>IFERROR(AVERAGEIF('QoL DATA'!$C$14:$AT$14,'TQoL Indexes'!U$9,'Data &amp; Normalization'!$C560:$AT560),"-")</f>
        <v>0.28489432507790752</v>
      </c>
      <c r="V102" s="22">
        <f>IFERROR(AVERAGEIF('QoL DATA'!$C$14:$AT$14,'TQoL Indexes'!V$9,'Data &amp; Normalization'!$C560:$AT560),"-")</f>
        <v>0.40051504675885219</v>
      </c>
      <c r="W102" s="22">
        <f>IFERROR(AVERAGEIF('QoL DATA'!$C$14:$AT$14,'TQoL Indexes'!W$9,'Data &amp; Normalization'!$C560:$AT560),"-")</f>
        <v>0.36283385367026111</v>
      </c>
      <c r="X102" s="22">
        <f>IFERROR(AVERAGEIF('QoL DATA'!$C$14:$AT$14,'TQoL Indexes'!X$9,'Data &amp; Normalization'!$C560:$AT560),"-")</f>
        <v>0.11232663169728833</v>
      </c>
      <c r="Y102" s="22">
        <f>IFERROR(AVERAGEIF('QoL DATA'!$C$14:$AT$14,'TQoL Indexes'!Y$9,'Data &amp; Normalization'!$C560:$AT560),"-")</f>
        <v>0.30711850277636338</v>
      </c>
      <c r="Z102" s="21">
        <f t="shared" si="49"/>
        <v>0.49503106614831233</v>
      </c>
      <c r="AA102" s="22">
        <f t="shared" si="50"/>
        <v>0.38130705860577774</v>
      </c>
      <c r="AB102" s="22">
        <f t="shared" si="51"/>
        <v>0.49958236903569342</v>
      </c>
      <c r="AC102" s="22">
        <f t="shared" si="52"/>
        <v>0.64253947249901122</v>
      </c>
      <c r="AD102" s="22">
        <f t="shared" si="53"/>
        <v>0.37952733317085086</v>
      </c>
      <c r="AE102" s="22">
        <f t="shared" si="54"/>
        <v>0.71570780899610309</v>
      </c>
      <c r="AF102" s="22">
        <f t="shared" si="55"/>
        <v>0.34270468591837988</v>
      </c>
      <c r="AG102" s="22">
        <f t="shared" si="56"/>
        <v>0.23758024268377473</v>
      </c>
      <c r="AH102" s="22">
        <f t="shared" si="57"/>
        <v>0.30711850277636338</v>
      </c>
      <c r="AI102" s="21">
        <f t="shared" si="58"/>
        <v>0.45864016459659446</v>
      </c>
      <c r="AJ102" s="22">
        <f t="shared" si="59"/>
        <v>0.57925820488865509</v>
      </c>
      <c r="AK102" s="23">
        <f t="shared" si="60"/>
        <v>0.29580114379283934</v>
      </c>
      <c r="AL102" s="24">
        <f t="shared" si="61"/>
        <v>0.43644967376117227</v>
      </c>
      <c r="AM102"/>
      <c r="AO102" s="136">
        <f t="shared" si="37"/>
        <v>5</v>
      </c>
      <c r="AP102" s="137">
        <f t="shared" si="38"/>
        <v>5</v>
      </c>
      <c r="AQ102" s="137">
        <f t="shared" si="39"/>
        <v>5</v>
      </c>
      <c r="AR102" s="137">
        <f t="shared" si="40"/>
        <v>5</v>
      </c>
      <c r="AS102" s="137">
        <f t="shared" si="41"/>
        <v>5</v>
      </c>
      <c r="AT102" s="137">
        <f t="shared" si="42"/>
        <v>5</v>
      </c>
      <c r="AU102" s="137">
        <f t="shared" si="43"/>
        <v>5</v>
      </c>
      <c r="AV102" s="137">
        <f t="shared" si="44"/>
        <v>5</v>
      </c>
      <c r="AW102" s="125">
        <f t="shared" si="45"/>
        <v>5</v>
      </c>
      <c r="AX102" s="137">
        <f t="shared" si="46"/>
        <v>5</v>
      </c>
      <c r="AY102" s="137">
        <f t="shared" si="47"/>
        <v>5</v>
      </c>
      <c r="AZ102" s="125">
        <f t="shared" si="48"/>
        <v>5</v>
      </c>
    </row>
    <row r="103" spans="1:52" s="5" customFormat="1">
      <c r="A103"/>
      <c r="B103" s="397" t="str">
        <f>'QoL DATA'!B110</f>
        <v>Makole</v>
      </c>
      <c r="C103" s="224">
        <f>'QoL DATA'!A110</f>
        <v>198</v>
      </c>
      <c r="D103" s="21">
        <f>IFERROR(AVERAGEIF('QoL DATA'!$C$14:$AT$14,'TQoL Indexes'!D$9,'Data &amp; Normalization'!$C561:$AT561),"-")</f>
        <v>0.35932309042379629</v>
      </c>
      <c r="E103" s="22">
        <f>IFERROR(AVERAGEIF('QoL DATA'!$C$14:$AT$14,'TQoL Indexes'!E$9,'Data &amp; Normalization'!$C561:$AT561),"-")</f>
        <v>0.43378519290928041</v>
      </c>
      <c r="F103" s="22">
        <f>IFERROR(AVERAGEIF('QoL DATA'!$C$14:$AT$14,'TQoL Indexes'!F$9,'Data &amp; Normalization'!$C561:$AT561),"-")</f>
        <v>0.58114434120551584</v>
      </c>
      <c r="G103" s="22">
        <f>IFERROR(AVERAGEIF('QoL DATA'!$C$14:$AT$14,'TQoL Indexes'!G$9,'Data &amp; Normalization'!$C561:$AT561),"-")</f>
        <v>0.30787872525081139</v>
      </c>
      <c r="H103" s="22">
        <f>IFERROR(AVERAGEIF('QoL DATA'!$C$14:$AT$14,'TQoL Indexes'!H$9,'Data &amp; Normalization'!$C561:$AT561),"-")</f>
        <v>0.35873224458037944</v>
      </c>
      <c r="I103" s="22">
        <f>IFERROR(AVERAGEIF('QoL DATA'!$C$14:$AT$14,'TQoL Indexes'!I$9,'Data &amp; Normalization'!$C561:$AT561),"-")</f>
        <v>2.9992222797704159E-2</v>
      </c>
      <c r="J103" s="22">
        <f>IFERROR(AVERAGEIF('QoL DATA'!$C$14:$AT$14,'TQoL Indexes'!J$9,'Data &amp; Normalization'!$C561:$AT561),"-")</f>
        <v>9.0100465063558136E-2</v>
      </c>
      <c r="K103" s="22" t="str">
        <f>IFERROR(AVERAGEIF('QoL DATA'!$C$14:$AT$14,'TQoL Indexes'!K$9,'Data &amp; Normalization'!$C561:$AT561),"-")</f>
        <v>-</v>
      </c>
      <c r="L103" s="22">
        <f>IFERROR(AVERAGEIF('QoL DATA'!$C$14:$AT$14,'TQoL Indexes'!L$9,'Data &amp; Normalization'!$C561:$AT561),"-")</f>
        <v>0.21422493835860759</v>
      </c>
      <c r="M103" s="22">
        <f>IFERROR(AVERAGEIF('QoL DATA'!$C$14:$AT$14,'TQoL Indexes'!M$9,'Data &amp; Normalization'!$C561:$AT561),"-")</f>
        <v>0.44063690176907727</v>
      </c>
      <c r="N103" s="22">
        <f>IFERROR(AVERAGEIF('QoL DATA'!$C$14:$AT$14,'TQoL Indexes'!N$9,'Data &amp; Normalization'!$C561:$AT561),"-")</f>
        <v>0.4716564365571802</v>
      </c>
      <c r="O103" s="22">
        <f>IFERROR(AVERAGEIF('QoL DATA'!$C$14:$AT$14,'TQoL Indexes'!O$9,'Data &amp; Normalization'!$C561:$AT561),"-")</f>
        <v>0.43567900775519286</v>
      </c>
      <c r="P103" s="22">
        <f>IFERROR(AVERAGEIF('QoL DATA'!$C$14:$AT$14,'TQoL Indexes'!P$9,'Data &amp; Normalization'!$C561:$AT561),"-")</f>
        <v>0.4229733446073477</v>
      </c>
      <c r="Q103" s="22">
        <f>IFERROR(AVERAGEIF('QoL DATA'!$C$14:$AT$14,'TQoL Indexes'!Q$9,'Data &amp; Normalization'!$C561:$AT561),"-")</f>
        <v>0.41669310953060645</v>
      </c>
      <c r="R103" s="22">
        <f>IFERROR(AVERAGEIF('QoL DATA'!$C$14:$AT$14,'TQoL Indexes'!R$9,'Data &amp; Normalization'!$C561:$AT561),"-")</f>
        <v>0.1825840730575195</v>
      </c>
      <c r="S103" s="22">
        <f>IFERROR(AVERAGEIF('QoL DATA'!$C$14:$AT$14,'TQoL Indexes'!S$9,'Data &amp; Normalization'!$C561:$AT561),"-")</f>
        <v>0.91615830977533097</v>
      </c>
      <c r="T103" s="22">
        <f>IFERROR(AVERAGEIF('QoL DATA'!$C$14:$AT$14,'TQoL Indexes'!T$9,'Data &amp; Normalization'!$C561:$AT561),"-")</f>
        <v>0.58217573850455118</v>
      </c>
      <c r="U103" s="22">
        <f>IFERROR(AVERAGEIF('QoL DATA'!$C$14:$AT$14,'TQoL Indexes'!U$9,'Data &amp; Normalization'!$C561:$AT561),"-")</f>
        <v>0.51262949314299766</v>
      </c>
      <c r="V103" s="22">
        <f>IFERROR(AVERAGEIF('QoL DATA'!$C$14:$AT$14,'TQoL Indexes'!V$9,'Data &amp; Normalization'!$C561:$AT561),"-")</f>
        <v>0.55537876668531694</v>
      </c>
      <c r="W103" s="22">
        <f>IFERROR(AVERAGEIF('QoL DATA'!$C$14:$AT$14,'TQoL Indexes'!W$9,'Data &amp; Normalization'!$C561:$AT561),"-")</f>
        <v>0.50524196195174187</v>
      </c>
      <c r="X103" s="22">
        <f>IFERROR(AVERAGEIF('QoL DATA'!$C$14:$AT$14,'TQoL Indexes'!X$9,'Data &amp; Normalization'!$C561:$AT561),"-")</f>
        <v>5.5073717766631579E-2</v>
      </c>
      <c r="Y103" s="22">
        <f>IFERROR(AVERAGEIF('QoL DATA'!$C$14:$AT$14,'TQoL Indexes'!Y$9,'Data &amp; Normalization'!$C561:$AT561),"-")</f>
        <v>0.40057191782816465</v>
      </c>
      <c r="Z103" s="21">
        <f t="shared" si="49"/>
        <v>0.45808420817953088</v>
      </c>
      <c r="AA103" s="22">
        <f t="shared" si="50"/>
        <v>0.20018571921021217</v>
      </c>
      <c r="AB103" s="22">
        <f t="shared" si="51"/>
        <v>0.45614666916312874</v>
      </c>
      <c r="AC103" s="22">
        <f t="shared" si="52"/>
        <v>0.42932617618127028</v>
      </c>
      <c r="AD103" s="22">
        <f t="shared" si="53"/>
        <v>0.29963859129406301</v>
      </c>
      <c r="AE103" s="22">
        <f t="shared" si="54"/>
        <v>0.74916702413994107</v>
      </c>
      <c r="AF103" s="22">
        <f t="shared" si="55"/>
        <v>0.53400412991415735</v>
      </c>
      <c r="AG103" s="22">
        <f t="shared" si="56"/>
        <v>0.28015783985918674</v>
      </c>
      <c r="AH103" s="22">
        <f t="shared" si="57"/>
        <v>0.40057191782816465</v>
      </c>
      <c r="AI103" s="21">
        <f t="shared" si="58"/>
        <v>0.37147219885095722</v>
      </c>
      <c r="AJ103" s="22">
        <f t="shared" si="59"/>
        <v>0.49271059720509147</v>
      </c>
      <c r="AK103" s="23">
        <f t="shared" si="60"/>
        <v>0.40491129586716951</v>
      </c>
      <c r="AL103" s="24">
        <f t="shared" si="61"/>
        <v>0.42153667540567163</v>
      </c>
      <c r="AM103"/>
      <c r="AO103" s="136">
        <f t="shared" si="37"/>
        <v>5</v>
      </c>
      <c r="AP103" s="137">
        <f t="shared" si="38"/>
        <v>5</v>
      </c>
      <c r="AQ103" s="137">
        <f t="shared" si="39"/>
        <v>5</v>
      </c>
      <c r="AR103" s="137">
        <f t="shared" si="40"/>
        <v>5</v>
      </c>
      <c r="AS103" s="137">
        <f t="shared" si="41"/>
        <v>5</v>
      </c>
      <c r="AT103" s="137">
        <f t="shared" si="42"/>
        <v>5</v>
      </c>
      <c r="AU103" s="137">
        <f t="shared" si="43"/>
        <v>5</v>
      </c>
      <c r="AV103" s="137">
        <f t="shared" si="44"/>
        <v>5</v>
      </c>
      <c r="AW103" s="125">
        <f t="shared" si="45"/>
        <v>5</v>
      </c>
      <c r="AX103" s="137">
        <f t="shared" si="46"/>
        <v>5</v>
      </c>
      <c r="AY103" s="137">
        <f t="shared" si="47"/>
        <v>5</v>
      </c>
      <c r="AZ103" s="125">
        <f t="shared" si="48"/>
        <v>5</v>
      </c>
    </row>
    <row r="104" spans="1:52" s="5" customFormat="1">
      <c r="A104"/>
      <c r="B104" s="397" t="str">
        <f>'QoL DATA'!B111</f>
        <v>Maribor</v>
      </c>
      <c r="C104" s="224">
        <f>'QoL DATA'!A111</f>
        <v>70</v>
      </c>
      <c r="D104" s="21">
        <f>IFERROR(AVERAGEIF('QoL DATA'!$C$14:$AT$14,'TQoL Indexes'!D$9,'Data &amp; Normalization'!$C562:$AT562),"-")</f>
        <v>0.48653583030701525</v>
      </c>
      <c r="E104" s="22">
        <f>IFERROR(AVERAGEIF('QoL DATA'!$C$14:$AT$14,'TQoL Indexes'!E$9,'Data &amp; Normalization'!$C562:$AT562),"-")</f>
        <v>0.89430505444674835</v>
      </c>
      <c r="F104" s="22">
        <f>IFERROR(AVERAGEIF('QoL DATA'!$C$14:$AT$14,'TQoL Indexes'!F$9,'Data &amp; Normalization'!$C562:$AT562),"-")</f>
        <v>0.99294280135836943</v>
      </c>
      <c r="G104" s="22">
        <f>IFERROR(AVERAGEIF('QoL DATA'!$C$14:$AT$14,'TQoL Indexes'!G$9,'Data &amp; Normalization'!$C562:$AT562),"-")</f>
        <v>0.99410938380107483</v>
      </c>
      <c r="H104" s="22">
        <f>IFERROR(AVERAGEIF('QoL DATA'!$C$14:$AT$14,'TQoL Indexes'!H$9,'Data &amp; Normalization'!$C562:$AT562),"-")</f>
        <v>0.7796843351678342</v>
      </c>
      <c r="I104" s="22">
        <f>IFERROR(AVERAGEIF('QoL DATA'!$C$14:$AT$14,'TQoL Indexes'!I$9,'Data &amp; Normalization'!$C562:$AT562),"-")</f>
        <v>0.99522595517192314</v>
      </c>
      <c r="J104" s="22">
        <f>IFERROR(AVERAGEIF('QoL DATA'!$C$14:$AT$14,'TQoL Indexes'!J$9,'Data &amp; Normalization'!$C562:$AT562),"-")</f>
        <v>0.992775613762378</v>
      </c>
      <c r="K104" s="22" t="str">
        <f>IFERROR(AVERAGEIF('QoL DATA'!$C$14:$AT$14,'TQoL Indexes'!K$9,'Data &amp; Normalization'!$C562:$AT562),"-")</f>
        <v>-</v>
      </c>
      <c r="L104" s="22">
        <f>IFERROR(AVERAGEIF('QoL DATA'!$C$14:$AT$14,'TQoL Indexes'!L$9,'Data &amp; Normalization'!$C562:$AT562),"-")</f>
        <v>0.24685036895838308</v>
      </c>
      <c r="M104" s="22">
        <f>IFERROR(AVERAGEIF('QoL DATA'!$C$14:$AT$14,'TQoL Indexes'!M$9,'Data &amp; Normalization'!$C562:$AT562),"-")</f>
        <v>0.25629636037799441</v>
      </c>
      <c r="N104" s="22">
        <f>IFERROR(AVERAGEIF('QoL DATA'!$C$14:$AT$14,'TQoL Indexes'!N$9,'Data &amp; Normalization'!$C562:$AT562),"-")</f>
        <v>0.28926022131410223</v>
      </c>
      <c r="O104" s="22">
        <f>IFERROR(AVERAGEIF('QoL DATA'!$C$14:$AT$14,'TQoL Indexes'!O$9,'Data &amp; Normalization'!$C562:$AT562),"-")</f>
        <v>0.58802773918769058</v>
      </c>
      <c r="P104" s="22">
        <f>IFERROR(AVERAGEIF('QoL DATA'!$C$14:$AT$14,'TQoL Indexes'!P$9,'Data &amp; Normalization'!$C562:$AT562),"-")</f>
        <v>0.83032355552607151</v>
      </c>
      <c r="Q104" s="22">
        <f>IFERROR(AVERAGEIF('QoL DATA'!$C$14:$AT$14,'TQoL Indexes'!Q$9,'Data &amp; Normalization'!$C562:$AT562),"-")</f>
        <v>0.30020948551139831</v>
      </c>
      <c r="R104" s="22">
        <f>IFERROR(AVERAGEIF('QoL DATA'!$C$14:$AT$14,'TQoL Indexes'!R$9,'Data &amp; Normalization'!$C562:$AT562),"-")</f>
        <v>0.46942611261007711</v>
      </c>
      <c r="S104" s="22">
        <f>IFERROR(AVERAGEIF('QoL DATA'!$C$14:$AT$14,'TQoL Indexes'!S$9,'Data &amp; Normalization'!$C562:$AT562),"-")</f>
        <v>0</v>
      </c>
      <c r="T104" s="22">
        <f>IFERROR(AVERAGEIF('QoL DATA'!$C$14:$AT$14,'TQoL Indexes'!T$9,'Data &amp; Normalization'!$C562:$AT562),"-")</f>
        <v>0.81715800932010318</v>
      </c>
      <c r="U104" s="22">
        <f>IFERROR(AVERAGEIF('QoL DATA'!$C$14:$AT$14,'TQoL Indexes'!U$9,'Data &amp; Normalization'!$C562:$AT562),"-")</f>
        <v>0.54750208302817416</v>
      </c>
      <c r="V104" s="22">
        <f>IFERROR(AVERAGEIF('QoL DATA'!$C$14:$AT$14,'TQoL Indexes'!V$9,'Data &amp; Normalization'!$C562:$AT562),"-")</f>
        <v>0.73871742866277668</v>
      </c>
      <c r="W104" s="22">
        <f>IFERROR(AVERAGEIF('QoL DATA'!$C$14:$AT$14,'TQoL Indexes'!W$9,'Data &amp; Normalization'!$C562:$AT562),"-")</f>
        <v>0.17600339629647185</v>
      </c>
      <c r="X104" s="22">
        <f>IFERROR(AVERAGEIF('QoL DATA'!$C$14:$AT$14,'TQoL Indexes'!X$9,'Data &amp; Normalization'!$C562:$AT562),"-")</f>
        <v>0.14799117689838076</v>
      </c>
      <c r="Y104" s="22">
        <f>IFERROR(AVERAGEIF('QoL DATA'!$C$14:$AT$14,'TQoL Indexes'!Y$9,'Data &amp; Normalization'!$C562:$AT562),"-")</f>
        <v>0.26027780692621527</v>
      </c>
      <c r="Z104" s="21">
        <f t="shared" si="49"/>
        <v>0.79126122870404425</v>
      </c>
      <c r="AA104" s="22">
        <f t="shared" si="50"/>
        <v>0.8017291313723186</v>
      </c>
      <c r="AB104" s="22">
        <f t="shared" si="51"/>
        <v>0.27277829084604832</v>
      </c>
      <c r="AC104" s="22">
        <f t="shared" si="52"/>
        <v>0.7091756473568811</v>
      </c>
      <c r="AD104" s="22">
        <f t="shared" si="53"/>
        <v>0.38481779906073771</v>
      </c>
      <c r="AE104" s="22">
        <f t="shared" si="54"/>
        <v>0.40857900466005159</v>
      </c>
      <c r="AF104" s="22">
        <f t="shared" si="55"/>
        <v>0.64310975584547547</v>
      </c>
      <c r="AG104" s="22">
        <f t="shared" si="56"/>
        <v>0.16199728659742629</v>
      </c>
      <c r="AH104" s="22">
        <f t="shared" si="57"/>
        <v>0.26027780692621527</v>
      </c>
      <c r="AI104" s="21">
        <f t="shared" si="58"/>
        <v>0.62192288364080384</v>
      </c>
      <c r="AJ104" s="22">
        <f t="shared" si="59"/>
        <v>0.50085748369255678</v>
      </c>
      <c r="AK104" s="23">
        <f t="shared" si="60"/>
        <v>0.35512828312303901</v>
      </c>
      <c r="AL104" s="24">
        <f t="shared" si="61"/>
        <v>0.48633878722839546</v>
      </c>
      <c r="AM104"/>
      <c r="AO104" s="136">
        <f t="shared" si="37"/>
        <v>5</v>
      </c>
      <c r="AP104" s="137">
        <f t="shared" si="38"/>
        <v>5</v>
      </c>
      <c r="AQ104" s="137">
        <f t="shared" si="39"/>
        <v>5</v>
      </c>
      <c r="AR104" s="137">
        <f t="shared" si="40"/>
        <v>5</v>
      </c>
      <c r="AS104" s="137">
        <f t="shared" si="41"/>
        <v>5</v>
      </c>
      <c r="AT104" s="137">
        <f t="shared" si="42"/>
        <v>5</v>
      </c>
      <c r="AU104" s="137">
        <f t="shared" si="43"/>
        <v>5</v>
      </c>
      <c r="AV104" s="137">
        <f t="shared" si="44"/>
        <v>5</v>
      </c>
      <c r="AW104" s="125">
        <f t="shared" si="45"/>
        <v>5</v>
      </c>
      <c r="AX104" s="137">
        <f t="shared" si="46"/>
        <v>5</v>
      </c>
      <c r="AY104" s="137">
        <f t="shared" si="47"/>
        <v>5</v>
      </c>
      <c r="AZ104" s="125">
        <f t="shared" si="48"/>
        <v>5</v>
      </c>
    </row>
    <row r="105" spans="1:52" s="5" customFormat="1">
      <c r="A105"/>
      <c r="B105" s="397" t="str">
        <f>'QoL DATA'!B112</f>
        <v>Markovci</v>
      </c>
      <c r="C105" s="224">
        <f>'QoL DATA'!A112</f>
        <v>168</v>
      </c>
      <c r="D105" s="21">
        <f>IFERROR(AVERAGEIF('QoL DATA'!$C$14:$AT$14,'TQoL Indexes'!D$9,'Data &amp; Normalization'!$C563:$AT563),"-")</f>
        <v>0.85517808245482452</v>
      </c>
      <c r="E105" s="22">
        <f>IFERROR(AVERAGEIF('QoL DATA'!$C$14:$AT$14,'TQoL Indexes'!E$9,'Data &amp; Normalization'!$C563:$AT563),"-")</f>
        <v>0.52907109925287066</v>
      </c>
      <c r="F105" s="22">
        <f>IFERROR(AVERAGEIF('QoL DATA'!$C$14:$AT$14,'TQoL Indexes'!F$9,'Data &amp; Normalization'!$C563:$AT563),"-")</f>
        <v>0.73350926871250355</v>
      </c>
      <c r="G105" s="22">
        <f>IFERROR(AVERAGEIF('QoL DATA'!$C$14:$AT$14,'TQoL Indexes'!G$9,'Data &amp; Normalization'!$C563:$AT563),"-")</f>
        <v>0.93015145528090237</v>
      </c>
      <c r="H105" s="22">
        <f>IFERROR(AVERAGEIF('QoL DATA'!$C$14:$AT$14,'TQoL Indexes'!H$9,'Data &amp; Normalization'!$C563:$AT563),"-")</f>
        <v>0.88351495426513715</v>
      </c>
      <c r="I105" s="22">
        <f>IFERROR(AVERAGEIF('QoL DATA'!$C$14:$AT$14,'TQoL Indexes'!I$9,'Data &amp; Normalization'!$C563:$AT563),"-")</f>
        <v>0.38761134982846407</v>
      </c>
      <c r="J105" s="22">
        <f>IFERROR(AVERAGEIF('QoL DATA'!$C$14:$AT$14,'TQoL Indexes'!J$9,'Data &amp; Normalization'!$C563:$AT563),"-")</f>
        <v>0.46123150427413101</v>
      </c>
      <c r="K105" s="22" t="str">
        <f>IFERROR(AVERAGEIF('QoL DATA'!$C$14:$AT$14,'TQoL Indexes'!K$9,'Data &amp; Normalization'!$C563:$AT563),"-")</f>
        <v>-</v>
      </c>
      <c r="L105" s="22">
        <f>IFERROR(AVERAGEIF('QoL DATA'!$C$14:$AT$14,'TQoL Indexes'!L$9,'Data &amp; Normalization'!$C563:$AT563),"-")</f>
        <v>0.21056383882179072</v>
      </c>
      <c r="M105" s="22">
        <f>IFERROR(AVERAGEIF('QoL DATA'!$C$14:$AT$14,'TQoL Indexes'!M$9,'Data &amp; Normalization'!$C563:$AT563),"-")</f>
        <v>0.35611968411278561</v>
      </c>
      <c r="N105" s="22">
        <f>IFERROR(AVERAGEIF('QoL DATA'!$C$14:$AT$14,'TQoL Indexes'!N$9,'Data &amp; Normalization'!$C563:$AT563),"-")</f>
        <v>0.36525599272867854</v>
      </c>
      <c r="O105" s="22">
        <f>IFERROR(AVERAGEIF('QoL DATA'!$C$14:$AT$14,'TQoL Indexes'!O$9,'Data &amp; Normalization'!$C563:$AT563),"-")</f>
        <v>0.66580428285403526</v>
      </c>
      <c r="P105" s="22">
        <f>IFERROR(AVERAGEIF('QoL DATA'!$C$14:$AT$14,'TQoL Indexes'!P$9,'Data &amp; Normalization'!$C563:$AT563),"-")</f>
        <v>0.87770965622947228</v>
      </c>
      <c r="Q105" s="22">
        <f>IFERROR(AVERAGEIF('QoL DATA'!$C$14:$AT$14,'TQoL Indexes'!Q$9,'Data &amp; Normalization'!$C563:$AT563),"-")</f>
        <v>0.58435982777940376</v>
      </c>
      <c r="R105" s="22">
        <f>IFERROR(AVERAGEIF('QoL DATA'!$C$14:$AT$14,'TQoL Indexes'!R$9,'Data &amp; Normalization'!$C563:$AT563),"-")</f>
        <v>0.25000493921382561</v>
      </c>
      <c r="S105" s="22">
        <f>IFERROR(AVERAGEIF('QoL DATA'!$C$14:$AT$14,'TQoL Indexes'!S$9,'Data &amp; Normalization'!$C563:$AT563),"-")</f>
        <v>0.2771991601778836</v>
      </c>
      <c r="T105" s="22">
        <f>IFERROR(AVERAGEIF('QoL DATA'!$C$14:$AT$14,'TQoL Indexes'!T$9,'Data &amp; Normalization'!$C563:$AT563),"-")</f>
        <v>0.61909722999596983</v>
      </c>
      <c r="U105" s="22">
        <f>IFERROR(AVERAGEIF('QoL DATA'!$C$14:$AT$14,'TQoL Indexes'!U$9,'Data &amp; Normalization'!$C563:$AT563),"-")</f>
        <v>0.42522093480001771</v>
      </c>
      <c r="V105" s="22">
        <f>IFERROR(AVERAGEIF('QoL DATA'!$C$14:$AT$14,'TQoL Indexes'!V$9,'Data &amp; Normalization'!$C563:$AT563),"-")</f>
        <v>0.38477889457277609</v>
      </c>
      <c r="W105" s="22">
        <f>IFERROR(AVERAGEIF('QoL DATA'!$C$14:$AT$14,'TQoL Indexes'!W$9,'Data &amp; Normalization'!$C563:$AT563),"-")</f>
        <v>0.41335024343227289</v>
      </c>
      <c r="X105" s="22">
        <f>IFERROR(AVERAGEIF('QoL DATA'!$C$14:$AT$14,'TQoL Indexes'!X$9,'Data &amp; Normalization'!$C563:$AT563),"-")</f>
        <v>0.35083743652034871</v>
      </c>
      <c r="Y105" s="22">
        <f>IFERROR(AVERAGEIF('QoL DATA'!$C$14:$AT$14,'TQoL Indexes'!Y$9,'Data &amp; Normalization'!$C563:$AT563),"-")</f>
        <v>0.48555211883995331</v>
      </c>
      <c r="Z105" s="21">
        <f t="shared" si="49"/>
        <v>0.70591948347339961</v>
      </c>
      <c r="AA105" s="22">
        <f t="shared" si="50"/>
        <v>0.57461462049408507</v>
      </c>
      <c r="AB105" s="22">
        <f t="shared" si="51"/>
        <v>0.36068783842073204</v>
      </c>
      <c r="AC105" s="22">
        <f t="shared" si="52"/>
        <v>0.77175696954175377</v>
      </c>
      <c r="AD105" s="22">
        <f t="shared" si="53"/>
        <v>0.41718238349661468</v>
      </c>
      <c r="AE105" s="22">
        <f t="shared" si="54"/>
        <v>0.44814819508692672</v>
      </c>
      <c r="AF105" s="22">
        <f t="shared" si="55"/>
        <v>0.4049999146863969</v>
      </c>
      <c r="AG105" s="22">
        <f t="shared" si="56"/>
        <v>0.3820938399763108</v>
      </c>
      <c r="AH105" s="22">
        <f t="shared" si="57"/>
        <v>0.48555211883995331</v>
      </c>
      <c r="AI105" s="21">
        <f t="shared" si="58"/>
        <v>0.54707398079607228</v>
      </c>
      <c r="AJ105" s="22">
        <f t="shared" si="59"/>
        <v>0.54569584937509841</v>
      </c>
      <c r="AK105" s="23">
        <f t="shared" si="60"/>
        <v>0.42421529116755363</v>
      </c>
      <c r="AL105" s="24">
        <f t="shared" si="61"/>
        <v>0.50392177712688757</v>
      </c>
      <c r="AM105"/>
      <c r="AO105" s="136">
        <f t="shared" si="37"/>
        <v>5</v>
      </c>
      <c r="AP105" s="137">
        <f t="shared" si="38"/>
        <v>5</v>
      </c>
      <c r="AQ105" s="137">
        <f t="shared" si="39"/>
        <v>5</v>
      </c>
      <c r="AR105" s="137">
        <f t="shared" si="40"/>
        <v>5</v>
      </c>
      <c r="AS105" s="137">
        <f t="shared" si="41"/>
        <v>5</v>
      </c>
      <c r="AT105" s="137">
        <f t="shared" si="42"/>
        <v>5</v>
      </c>
      <c r="AU105" s="137">
        <f t="shared" si="43"/>
        <v>5</v>
      </c>
      <c r="AV105" s="137">
        <f t="shared" si="44"/>
        <v>5</v>
      </c>
      <c r="AW105" s="125">
        <f t="shared" si="45"/>
        <v>5</v>
      </c>
      <c r="AX105" s="137">
        <f t="shared" si="46"/>
        <v>5</v>
      </c>
      <c r="AY105" s="137">
        <f t="shared" si="47"/>
        <v>5</v>
      </c>
      <c r="AZ105" s="125">
        <f t="shared" si="48"/>
        <v>5</v>
      </c>
    </row>
    <row r="106" spans="1:52" s="5" customFormat="1">
      <c r="A106"/>
      <c r="B106" s="397" t="str">
        <f>'QoL DATA'!B113</f>
        <v>Medvode</v>
      </c>
      <c r="C106" s="224">
        <f>'QoL DATA'!A113</f>
        <v>71</v>
      </c>
      <c r="D106" s="21">
        <f>IFERROR(AVERAGEIF('QoL DATA'!$C$14:$AT$14,'TQoL Indexes'!D$9,'Data &amp; Normalization'!$C564:$AT564),"-")</f>
        <v>0.56662337030068788</v>
      </c>
      <c r="E106" s="22">
        <f>IFERROR(AVERAGEIF('QoL DATA'!$C$14:$AT$14,'TQoL Indexes'!E$9,'Data &amp; Normalization'!$C564:$AT564),"-")</f>
        <v>0.95455623227629705</v>
      </c>
      <c r="F106" s="22">
        <f>IFERROR(AVERAGEIF('QoL DATA'!$C$14:$AT$14,'TQoL Indexes'!F$9,'Data &amp; Normalization'!$C564:$AT564),"-")</f>
        <v>0.68283096829699885</v>
      </c>
      <c r="G106" s="22">
        <f>IFERROR(AVERAGEIF('QoL DATA'!$C$14:$AT$14,'TQoL Indexes'!G$9,'Data &amp; Normalization'!$C564:$AT564),"-")</f>
        <v>0.92189375980921473</v>
      </c>
      <c r="H106" s="22">
        <f>IFERROR(AVERAGEIF('QoL DATA'!$C$14:$AT$14,'TQoL Indexes'!H$9,'Data &amp; Normalization'!$C564:$AT564),"-")</f>
        <v>0.69995710553981816</v>
      </c>
      <c r="I106" s="22">
        <f>IFERROR(AVERAGEIF('QoL DATA'!$C$14:$AT$14,'TQoL Indexes'!I$9,'Data &amp; Normalization'!$C564:$AT564),"-")</f>
        <v>0.48503831793196617</v>
      </c>
      <c r="J106" s="22">
        <f>IFERROR(AVERAGEIF('QoL DATA'!$C$14:$AT$14,'TQoL Indexes'!J$9,'Data &amp; Normalization'!$C564:$AT564),"-")</f>
        <v>0.4696332942175685</v>
      </c>
      <c r="K106" s="22" t="str">
        <f>IFERROR(AVERAGEIF('QoL DATA'!$C$14:$AT$14,'TQoL Indexes'!K$9,'Data &amp; Normalization'!$C564:$AT564),"-")</f>
        <v>-</v>
      </c>
      <c r="L106" s="22">
        <f>IFERROR(AVERAGEIF('QoL DATA'!$C$14:$AT$14,'TQoL Indexes'!L$9,'Data &amp; Normalization'!$C564:$AT564),"-")</f>
        <v>0.4107056110458962</v>
      </c>
      <c r="M106" s="22">
        <f>IFERROR(AVERAGEIF('QoL DATA'!$C$14:$AT$14,'TQoL Indexes'!M$9,'Data &amp; Normalization'!$C564:$AT564),"-")</f>
        <v>0.70941834561430683</v>
      </c>
      <c r="N106" s="22">
        <f>IFERROR(AVERAGEIF('QoL DATA'!$C$14:$AT$14,'TQoL Indexes'!N$9,'Data &amp; Normalization'!$C564:$AT564),"-")</f>
        <v>0.721574552375008</v>
      </c>
      <c r="O106" s="22">
        <f>IFERROR(AVERAGEIF('QoL DATA'!$C$14:$AT$14,'TQoL Indexes'!O$9,'Data &amp; Normalization'!$C564:$AT564),"-")</f>
        <v>0.93977122549437242</v>
      </c>
      <c r="P106" s="22">
        <f>IFERROR(AVERAGEIF('QoL DATA'!$C$14:$AT$14,'TQoL Indexes'!P$9,'Data &amp; Normalization'!$C564:$AT564),"-")</f>
        <v>0.62185191850858956</v>
      </c>
      <c r="Q106" s="22">
        <f>IFERROR(AVERAGEIF('QoL DATA'!$C$14:$AT$14,'TQoL Indexes'!Q$9,'Data &amp; Normalization'!$C564:$AT564),"-")</f>
        <v>0.77620407257517909</v>
      </c>
      <c r="R106" s="22">
        <f>IFERROR(AVERAGEIF('QoL DATA'!$C$14:$AT$14,'TQoL Indexes'!R$9,'Data &amp; Normalization'!$C564:$AT564),"-")</f>
        <v>0.93879658236368446</v>
      </c>
      <c r="S106" s="22">
        <f>IFERROR(AVERAGEIF('QoL DATA'!$C$14:$AT$14,'TQoL Indexes'!S$9,'Data &amp; Normalization'!$C564:$AT564),"-")</f>
        <v>0.26149382532361254</v>
      </c>
      <c r="T106" s="22">
        <f>IFERROR(AVERAGEIF('QoL DATA'!$C$14:$AT$14,'TQoL Indexes'!T$9,'Data &amp; Normalization'!$C564:$AT564),"-")</f>
        <v>0.76525089861007667</v>
      </c>
      <c r="U106" s="22">
        <f>IFERROR(AVERAGEIF('QoL DATA'!$C$14:$AT$14,'TQoL Indexes'!U$9,'Data &amp; Normalization'!$C564:$AT564),"-")</f>
        <v>0.8349753029883753</v>
      </c>
      <c r="V106" s="22">
        <f>IFERROR(AVERAGEIF('QoL DATA'!$C$14:$AT$14,'TQoL Indexes'!V$9,'Data &amp; Normalization'!$C564:$AT564),"-")</f>
        <v>0.88145182239629161</v>
      </c>
      <c r="W106" s="22">
        <f>IFERROR(AVERAGEIF('QoL DATA'!$C$14:$AT$14,'TQoL Indexes'!W$9,'Data &amp; Normalization'!$C564:$AT564),"-")</f>
        <v>0.56583167618192309</v>
      </c>
      <c r="X106" s="22">
        <f>IFERROR(AVERAGEIF('QoL DATA'!$C$14:$AT$14,'TQoL Indexes'!X$9,'Data &amp; Normalization'!$C564:$AT564),"-")</f>
        <v>0.62450062515505078</v>
      </c>
      <c r="Y106" s="22">
        <f>IFERROR(AVERAGEIF('QoL DATA'!$C$14:$AT$14,'TQoL Indexes'!Y$9,'Data &amp; Normalization'!$C564:$AT564),"-")</f>
        <v>0.51133003235187802</v>
      </c>
      <c r="Z106" s="21">
        <f t="shared" si="49"/>
        <v>0.73467019029132796</v>
      </c>
      <c r="AA106" s="22">
        <f t="shared" si="50"/>
        <v>0.59744561770889271</v>
      </c>
      <c r="AB106" s="22">
        <f t="shared" si="51"/>
        <v>0.71549644899465736</v>
      </c>
      <c r="AC106" s="22">
        <f t="shared" si="52"/>
        <v>0.78081157200148099</v>
      </c>
      <c r="AD106" s="22">
        <f t="shared" si="53"/>
        <v>0.85750032746943172</v>
      </c>
      <c r="AE106" s="22">
        <f t="shared" si="54"/>
        <v>0.51337236196684466</v>
      </c>
      <c r="AF106" s="22">
        <f t="shared" si="55"/>
        <v>0.85821356269233351</v>
      </c>
      <c r="AG106" s="22">
        <f t="shared" si="56"/>
        <v>0.59516615066848688</v>
      </c>
      <c r="AH106" s="22">
        <f t="shared" si="57"/>
        <v>0.51133003235187802</v>
      </c>
      <c r="AI106" s="21">
        <f t="shared" si="58"/>
        <v>0.68253741899829257</v>
      </c>
      <c r="AJ106" s="22">
        <f t="shared" si="59"/>
        <v>0.71722808714591912</v>
      </c>
      <c r="AK106" s="23">
        <f t="shared" si="60"/>
        <v>0.65490324857089943</v>
      </c>
      <c r="AL106" s="24">
        <f t="shared" si="61"/>
        <v>0.68465290744292617</v>
      </c>
      <c r="AM106"/>
      <c r="AO106" s="136">
        <f t="shared" si="37"/>
        <v>5</v>
      </c>
      <c r="AP106" s="137">
        <f t="shared" si="38"/>
        <v>5</v>
      </c>
      <c r="AQ106" s="137">
        <f t="shared" si="39"/>
        <v>5</v>
      </c>
      <c r="AR106" s="137">
        <f t="shared" si="40"/>
        <v>5</v>
      </c>
      <c r="AS106" s="137">
        <f t="shared" si="41"/>
        <v>5</v>
      </c>
      <c r="AT106" s="137">
        <f t="shared" si="42"/>
        <v>5</v>
      </c>
      <c r="AU106" s="137">
        <f t="shared" si="43"/>
        <v>5</v>
      </c>
      <c r="AV106" s="137">
        <f t="shared" si="44"/>
        <v>5</v>
      </c>
      <c r="AW106" s="125">
        <f t="shared" si="45"/>
        <v>5</v>
      </c>
      <c r="AX106" s="137">
        <f t="shared" si="46"/>
        <v>5</v>
      </c>
      <c r="AY106" s="137">
        <f t="shared" si="47"/>
        <v>5</v>
      </c>
      <c r="AZ106" s="125">
        <f t="shared" si="48"/>
        <v>5</v>
      </c>
    </row>
    <row r="107" spans="1:52" s="5" customFormat="1">
      <c r="A107"/>
      <c r="B107" s="397" t="str">
        <f>'QoL DATA'!B114</f>
        <v>Mengeš</v>
      </c>
      <c r="C107" s="224">
        <f>'QoL DATA'!A114</f>
        <v>72</v>
      </c>
      <c r="D107" s="21">
        <f>IFERROR(AVERAGEIF('QoL DATA'!$C$14:$AT$14,'TQoL Indexes'!D$9,'Data &amp; Normalization'!$C565:$AT565),"-")</f>
        <v>0.74346723273357562</v>
      </c>
      <c r="E107" s="22">
        <f>IFERROR(AVERAGEIF('QoL DATA'!$C$14:$AT$14,'TQoL Indexes'!E$9,'Data &amp; Normalization'!$C565:$AT565),"-")</f>
        <v>0.98027259301171021</v>
      </c>
      <c r="F107" s="22">
        <f>IFERROR(AVERAGEIF('QoL DATA'!$C$14:$AT$14,'TQoL Indexes'!F$9,'Data &amp; Normalization'!$C565:$AT565),"-")</f>
        <v>0.70600003620428975</v>
      </c>
      <c r="G107" s="22">
        <f>IFERROR(AVERAGEIF('QoL DATA'!$C$14:$AT$14,'TQoL Indexes'!G$9,'Data &amp; Normalization'!$C565:$AT565),"-")</f>
        <v>0.98917247335444025</v>
      </c>
      <c r="H107" s="22">
        <f>IFERROR(AVERAGEIF('QoL DATA'!$C$14:$AT$14,'TQoL Indexes'!H$9,'Data &amp; Normalization'!$C565:$AT565),"-")</f>
        <v>0.97088702679829009</v>
      </c>
      <c r="I107" s="22">
        <f>IFERROR(AVERAGEIF('QoL DATA'!$C$14:$AT$14,'TQoL Indexes'!I$9,'Data &amp; Normalization'!$C565:$AT565),"-")</f>
        <v>0.4853420255736991</v>
      </c>
      <c r="J107" s="22">
        <f>IFERROR(AVERAGEIF('QoL DATA'!$C$14:$AT$14,'TQoL Indexes'!J$9,'Data &amp; Normalization'!$C565:$AT565),"-")</f>
        <v>0.68263959583114087</v>
      </c>
      <c r="K107" s="22" t="str">
        <f>IFERROR(AVERAGEIF('QoL DATA'!$C$14:$AT$14,'TQoL Indexes'!K$9,'Data &amp; Normalization'!$C565:$AT565),"-")</f>
        <v>-</v>
      </c>
      <c r="L107" s="22">
        <f>IFERROR(AVERAGEIF('QoL DATA'!$C$14:$AT$14,'TQoL Indexes'!L$9,'Data &amp; Normalization'!$C565:$AT565),"-")</f>
        <v>0.53122557807597648</v>
      </c>
      <c r="M107" s="22">
        <f>IFERROR(AVERAGEIF('QoL DATA'!$C$14:$AT$14,'TQoL Indexes'!M$9,'Data &amp; Normalization'!$C565:$AT565),"-")</f>
        <v>0.49530727074745279</v>
      </c>
      <c r="N107" s="22">
        <f>IFERROR(AVERAGEIF('QoL DATA'!$C$14:$AT$14,'TQoL Indexes'!N$9,'Data &amp; Normalization'!$C565:$AT565),"-")</f>
        <v>0.40751510657250983</v>
      </c>
      <c r="O107" s="22">
        <f>IFERROR(AVERAGEIF('QoL DATA'!$C$14:$AT$14,'TQoL Indexes'!O$9,'Data &amp; Normalization'!$C565:$AT565),"-")</f>
        <v>0.90888851306015828</v>
      </c>
      <c r="P107" s="22">
        <f>IFERROR(AVERAGEIF('QoL DATA'!$C$14:$AT$14,'TQoL Indexes'!P$9,'Data &amp; Normalization'!$C565:$AT565),"-")</f>
        <v>0.48819279669319632</v>
      </c>
      <c r="Q107" s="22">
        <f>IFERROR(AVERAGEIF('QoL DATA'!$C$14:$AT$14,'TQoL Indexes'!Q$9,'Data &amp; Normalization'!$C565:$AT565),"-")</f>
        <v>0.76802802801381831</v>
      </c>
      <c r="R107" s="22">
        <f>IFERROR(AVERAGEIF('QoL DATA'!$C$14:$AT$14,'TQoL Indexes'!R$9,'Data &amp; Normalization'!$C565:$AT565),"-")</f>
        <v>0.90930208427374581</v>
      </c>
      <c r="S107" s="22">
        <f>IFERROR(AVERAGEIF('QoL DATA'!$C$14:$AT$14,'TQoL Indexes'!S$9,'Data &amp; Normalization'!$C565:$AT565),"-")</f>
        <v>0.1110532493511216</v>
      </c>
      <c r="T107" s="22">
        <f>IFERROR(AVERAGEIF('QoL DATA'!$C$14:$AT$14,'TQoL Indexes'!T$9,'Data &amp; Normalization'!$C565:$AT565),"-")</f>
        <v>0.77254504431512139</v>
      </c>
      <c r="U107" s="22">
        <f>IFERROR(AVERAGEIF('QoL DATA'!$C$14:$AT$14,'TQoL Indexes'!U$9,'Data &amp; Normalization'!$C565:$AT565),"-")</f>
        <v>0.81157774312206787</v>
      </c>
      <c r="V107" s="22">
        <f>IFERROR(AVERAGEIF('QoL DATA'!$C$14:$AT$14,'TQoL Indexes'!V$9,'Data &amp; Normalization'!$C565:$AT565),"-")</f>
        <v>0.88220116297658091</v>
      </c>
      <c r="W107" s="22">
        <f>IFERROR(AVERAGEIF('QoL DATA'!$C$14:$AT$14,'TQoL Indexes'!W$9,'Data &amp; Normalization'!$C565:$AT565),"-")</f>
        <v>0.73806850984668693</v>
      </c>
      <c r="X107" s="22">
        <f>IFERROR(AVERAGEIF('QoL DATA'!$C$14:$AT$14,'TQoL Indexes'!X$9,'Data &amp; Normalization'!$C565:$AT565),"-")</f>
        <v>0.58916269720177161</v>
      </c>
      <c r="Y107" s="22">
        <f>IFERROR(AVERAGEIF('QoL DATA'!$C$14:$AT$14,'TQoL Indexes'!Y$9,'Data &amp; Normalization'!$C565:$AT565),"-")</f>
        <v>0.29544283513935043</v>
      </c>
      <c r="Z107" s="21">
        <f t="shared" si="49"/>
        <v>0.80991328731652512</v>
      </c>
      <c r="AA107" s="22">
        <f t="shared" si="50"/>
        <v>0.73185333992670931</v>
      </c>
      <c r="AB107" s="22">
        <f t="shared" si="51"/>
        <v>0.45141118865998131</v>
      </c>
      <c r="AC107" s="22">
        <f t="shared" si="52"/>
        <v>0.69854065487667727</v>
      </c>
      <c r="AD107" s="22">
        <f t="shared" si="53"/>
        <v>0.83866505614378206</v>
      </c>
      <c r="AE107" s="22">
        <f t="shared" si="54"/>
        <v>0.44179914683312149</v>
      </c>
      <c r="AF107" s="22">
        <f t="shared" si="55"/>
        <v>0.84688945304932439</v>
      </c>
      <c r="AG107" s="22">
        <f t="shared" si="56"/>
        <v>0.66361560352422932</v>
      </c>
      <c r="AH107" s="22">
        <f t="shared" si="57"/>
        <v>0.29544283513935043</v>
      </c>
      <c r="AI107" s="21">
        <f t="shared" si="58"/>
        <v>0.66439260530107191</v>
      </c>
      <c r="AJ107" s="22">
        <f t="shared" si="59"/>
        <v>0.65966828595119364</v>
      </c>
      <c r="AK107" s="23">
        <f t="shared" si="60"/>
        <v>0.60198263057096801</v>
      </c>
      <c r="AL107" s="24">
        <f t="shared" si="61"/>
        <v>0.64169432858264841</v>
      </c>
      <c r="AM107"/>
      <c r="AO107" s="136">
        <f t="shared" si="37"/>
        <v>5</v>
      </c>
      <c r="AP107" s="137">
        <f t="shared" si="38"/>
        <v>5</v>
      </c>
      <c r="AQ107" s="137">
        <f t="shared" si="39"/>
        <v>5</v>
      </c>
      <c r="AR107" s="137">
        <f t="shared" si="40"/>
        <v>5</v>
      </c>
      <c r="AS107" s="137">
        <f t="shared" si="41"/>
        <v>5</v>
      </c>
      <c r="AT107" s="137">
        <f t="shared" si="42"/>
        <v>5</v>
      </c>
      <c r="AU107" s="137">
        <f t="shared" si="43"/>
        <v>5</v>
      </c>
      <c r="AV107" s="137">
        <f t="shared" si="44"/>
        <v>5</v>
      </c>
      <c r="AW107" s="125">
        <f t="shared" si="45"/>
        <v>5</v>
      </c>
      <c r="AX107" s="137">
        <f t="shared" si="46"/>
        <v>5</v>
      </c>
      <c r="AY107" s="137">
        <f t="shared" si="47"/>
        <v>5</v>
      </c>
      <c r="AZ107" s="125">
        <f t="shared" si="48"/>
        <v>5</v>
      </c>
    </row>
    <row r="108" spans="1:52" s="5" customFormat="1">
      <c r="A108"/>
      <c r="B108" s="397" t="str">
        <f>'QoL DATA'!B115</f>
        <v>Metlika</v>
      </c>
      <c r="C108" s="224">
        <f>'QoL DATA'!A115</f>
        <v>73</v>
      </c>
      <c r="D108" s="21">
        <f>IFERROR(AVERAGEIF('QoL DATA'!$C$14:$AT$14,'TQoL Indexes'!D$9,'Data &amp; Normalization'!$C566:$AT566),"-")</f>
        <v>0.59988601632589789</v>
      </c>
      <c r="E108" s="22">
        <f>IFERROR(AVERAGEIF('QoL DATA'!$C$14:$AT$14,'TQoL Indexes'!E$9,'Data &amp; Normalization'!$C566:$AT566),"-")</f>
        <v>0.52045937583590918</v>
      </c>
      <c r="F108" s="22">
        <f>IFERROR(AVERAGEIF('QoL DATA'!$C$14:$AT$14,'TQoL Indexes'!F$9,'Data &amp; Normalization'!$C566:$AT566),"-")</f>
        <v>0.58321840801920466</v>
      </c>
      <c r="G108" s="22">
        <f>IFERROR(AVERAGEIF('QoL DATA'!$C$14:$AT$14,'TQoL Indexes'!G$9,'Data &amp; Normalization'!$C566:$AT566),"-")</f>
        <v>0.81412758898276671</v>
      </c>
      <c r="H108" s="22">
        <f>IFERROR(AVERAGEIF('QoL DATA'!$C$14:$AT$14,'TQoL Indexes'!H$9,'Data &amp; Normalization'!$C566:$AT566),"-")</f>
        <v>0.7670234734808028</v>
      </c>
      <c r="I108" s="22">
        <f>IFERROR(AVERAGEIF('QoL DATA'!$C$14:$AT$14,'TQoL Indexes'!I$9,'Data &amp; Normalization'!$C566:$AT566),"-")</f>
        <v>0.74859480565379388</v>
      </c>
      <c r="J108" s="22">
        <f>IFERROR(AVERAGEIF('QoL DATA'!$C$14:$AT$14,'TQoL Indexes'!J$9,'Data &amp; Normalization'!$C566:$AT566),"-")</f>
        <v>0.38700441883058273</v>
      </c>
      <c r="K108" s="22" t="str">
        <f>IFERROR(AVERAGEIF('QoL DATA'!$C$14:$AT$14,'TQoL Indexes'!K$9,'Data &amp; Normalization'!$C566:$AT566),"-")</f>
        <v>-</v>
      </c>
      <c r="L108" s="22">
        <f>IFERROR(AVERAGEIF('QoL DATA'!$C$14:$AT$14,'TQoL Indexes'!L$9,'Data &amp; Normalization'!$C566:$AT566),"-")</f>
        <v>0.55708799569471812</v>
      </c>
      <c r="M108" s="22">
        <f>IFERROR(AVERAGEIF('QoL DATA'!$C$14:$AT$14,'TQoL Indexes'!M$9,'Data &amp; Normalization'!$C566:$AT566),"-")</f>
        <v>0.361386241642984</v>
      </c>
      <c r="N108" s="22">
        <f>IFERROR(AVERAGEIF('QoL DATA'!$C$14:$AT$14,'TQoL Indexes'!N$9,'Data &amp; Normalization'!$C566:$AT566),"-")</f>
        <v>0.32509573255380814</v>
      </c>
      <c r="O108" s="22">
        <f>IFERROR(AVERAGEIF('QoL DATA'!$C$14:$AT$14,'TQoL Indexes'!O$9,'Data &amp; Normalization'!$C566:$AT566),"-")</f>
        <v>0.54158065303502667</v>
      </c>
      <c r="P108" s="22">
        <f>IFERROR(AVERAGEIF('QoL DATA'!$C$14:$AT$14,'TQoL Indexes'!P$9,'Data &amp; Normalization'!$C566:$AT566),"-")</f>
        <v>0.58531094248476756</v>
      </c>
      <c r="Q108" s="22">
        <f>IFERROR(AVERAGEIF('QoL DATA'!$C$14:$AT$14,'TQoL Indexes'!Q$9,'Data &amp; Normalization'!$C566:$AT566),"-")</f>
        <v>0.3371035773398609</v>
      </c>
      <c r="R108" s="22">
        <f>IFERROR(AVERAGEIF('QoL DATA'!$C$14:$AT$14,'TQoL Indexes'!R$9,'Data &amp; Normalization'!$C566:$AT566),"-")</f>
        <v>0.64583800119097401</v>
      </c>
      <c r="S108" s="22">
        <f>IFERROR(AVERAGEIF('QoL DATA'!$C$14:$AT$14,'TQoL Indexes'!S$9,'Data &amp; Normalization'!$C566:$AT566),"-")</f>
        <v>0.5127791829919488</v>
      </c>
      <c r="T108" s="22">
        <f>IFERROR(AVERAGEIF('QoL DATA'!$C$14:$AT$14,'TQoL Indexes'!T$9,'Data &amp; Normalization'!$C566:$AT566),"-")</f>
        <v>0.71961084798635744</v>
      </c>
      <c r="U108" s="22">
        <f>IFERROR(AVERAGEIF('QoL DATA'!$C$14:$AT$14,'TQoL Indexes'!U$9,'Data &amp; Normalization'!$C566:$AT566),"-")</f>
        <v>0.65960146105465967</v>
      </c>
      <c r="V108" s="22">
        <f>IFERROR(AVERAGEIF('QoL DATA'!$C$14:$AT$14,'TQoL Indexes'!V$9,'Data &amp; Normalization'!$C566:$AT566),"-")</f>
        <v>0.82755425225801282</v>
      </c>
      <c r="W108" s="22">
        <f>IFERROR(AVERAGEIF('QoL DATA'!$C$14:$AT$14,'TQoL Indexes'!W$9,'Data &amp; Normalization'!$C566:$AT566),"-")</f>
        <v>0.20277145843492089</v>
      </c>
      <c r="X108" s="22">
        <f>IFERROR(AVERAGEIF('QoL DATA'!$C$14:$AT$14,'TQoL Indexes'!X$9,'Data &amp; Normalization'!$C566:$AT566),"-")</f>
        <v>0.14477505172340421</v>
      </c>
      <c r="Y108" s="22">
        <f>IFERROR(AVERAGEIF('QoL DATA'!$C$14:$AT$14,'TQoL Indexes'!Y$9,'Data &amp; Normalization'!$C566:$AT566),"-")</f>
        <v>0.59310763776767339</v>
      </c>
      <c r="Z108" s="21">
        <f t="shared" si="49"/>
        <v>0.56785460006033717</v>
      </c>
      <c r="AA108" s="22">
        <f t="shared" si="50"/>
        <v>0.65476765652853286</v>
      </c>
      <c r="AB108" s="22">
        <f t="shared" si="51"/>
        <v>0.34324098709839607</v>
      </c>
      <c r="AC108" s="22">
        <f t="shared" si="52"/>
        <v>0.56344579775989712</v>
      </c>
      <c r="AD108" s="22">
        <f t="shared" si="53"/>
        <v>0.49147078926541743</v>
      </c>
      <c r="AE108" s="22">
        <f t="shared" si="54"/>
        <v>0.61619501548915312</v>
      </c>
      <c r="AF108" s="22">
        <f t="shared" si="55"/>
        <v>0.74357785665633624</v>
      </c>
      <c r="AG108" s="22">
        <f t="shared" si="56"/>
        <v>0.17377325507916255</v>
      </c>
      <c r="AH108" s="22">
        <f t="shared" si="57"/>
        <v>0.59310763776767339</v>
      </c>
      <c r="AI108" s="21">
        <f t="shared" si="58"/>
        <v>0.52195441456242209</v>
      </c>
      <c r="AJ108" s="22">
        <f t="shared" si="59"/>
        <v>0.55703720083815589</v>
      </c>
      <c r="AK108" s="23">
        <f t="shared" si="60"/>
        <v>0.50348624983439072</v>
      </c>
      <c r="AL108" s="24">
        <f t="shared" si="61"/>
        <v>0.52726098280256395</v>
      </c>
      <c r="AM108"/>
      <c r="AO108" s="136">
        <f t="shared" ref="AO108:AO221" si="62">IF(Z108="-","-",AO$5)</f>
        <v>5</v>
      </c>
      <c r="AP108" s="137">
        <f t="shared" ref="AP108:AP221" si="63">IF(AA108="-","-",AP$5)</f>
        <v>5</v>
      </c>
      <c r="AQ108" s="137">
        <f t="shared" ref="AQ108:AQ221" si="64">IF(AB108="-","-",AQ$5)</f>
        <v>5</v>
      </c>
      <c r="AR108" s="137">
        <f t="shared" ref="AR108:AR221" si="65">IF(AC108="-","-",AR$5)</f>
        <v>5</v>
      </c>
      <c r="AS108" s="137">
        <f t="shared" ref="AS108:AS221" si="66">IF(AD108="-","-",AS$5)</f>
        <v>5</v>
      </c>
      <c r="AT108" s="137">
        <f t="shared" ref="AT108:AT221" si="67">IF(AE108="-","-",AT$5)</f>
        <v>5</v>
      </c>
      <c r="AU108" s="137">
        <f t="shared" ref="AU108:AU221" si="68">IF(AF108="-","-",AU$5)</f>
        <v>5</v>
      </c>
      <c r="AV108" s="137">
        <f t="shared" ref="AV108:AV221" si="69">IF(AG108="-","-",AV$5)</f>
        <v>5</v>
      </c>
      <c r="AW108" s="125">
        <f t="shared" ref="AW108:AW221" si="70">IF(AH108="-","-",AW$5)</f>
        <v>5</v>
      </c>
      <c r="AX108" s="137">
        <f t="shared" ref="AX108:AX221" si="71">IF(AI108="-","-",AX$5)</f>
        <v>5</v>
      </c>
      <c r="AY108" s="137">
        <f t="shared" ref="AY108:AY221" si="72">IF(AJ108="-","-",AY$5)</f>
        <v>5</v>
      </c>
      <c r="AZ108" s="125">
        <f t="shared" ref="AZ108:AZ221" si="73">IF(AK108="-","-",AZ$5)</f>
        <v>5</v>
      </c>
    </row>
    <row r="109" spans="1:52" s="5" customFormat="1">
      <c r="A109"/>
      <c r="B109" s="397" t="str">
        <f>'QoL DATA'!B116</f>
        <v>Mežica</v>
      </c>
      <c r="C109" s="224">
        <f>'QoL DATA'!A116</f>
        <v>74</v>
      </c>
      <c r="D109" s="21">
        <f>IFERROR(AVERAGEIF('QoL DATA'!$C$14:$AT$14,'TQoL Indexes'!D$9,'Data &amp; Normalization'!$C567:$AT567),"-")</f>
        <v>0.56735770920660566</v>
      </c>
      <c r="E109" s="22">
        <f>IFERROR(AVERAGEIF('QoL DATA'!$C$14:$AT$14,'TQoL Indexes'!E$9,'Data &amp; Normalization'!$C567:$AT567),"-")</f>
        <v>0.74100625651720542</v>
      </c>
      <c r="F109" s="22">
        <f>IFERROR(AVERAGEIF('QoL DATA'!$C$14:$AT$14,'TQoL Indexes'!F$9,'Data &amp; Normalization'!$C567:$AT567),"-")</f>
        <v>0.7244883885380351</v>
      </c>
      <c r="G109" s="22">
        <f>IFERROR(AVERAGEIF('QoL DATA'!$C$14:$AT$14,'TQoL Indexes'!G$9,'Data &amp; Normalization'!$C567:$AT567),"-")</f>
        <v>0.96294146201105468</v>
      </c>
      <c r="H109" s="22">
        <f>IFERROR(AVERAGEIF('QoL DATA'!$C$14:$AT$14,'TQoL Indexes'!H$9,'Data &amp; Normalization'!$C567:$AT567),"-")</f>
        <v>0.8656815037799277</v>
      </c>
      <c r="I109" s="22">
        <f>IFERROR(AVERAGEIF('QoL DATA'!$C$14:$AT$14,'TQoL Indexes'!I$9,'Data &amp; Normalization'!$C567:$AT567),"-")</f>
        <v>0.79203761769918968</v>
      </c>
      <c r="J109" s="22">
        <f>IFERROR(AVERAGEIF('QoL DATA'!$C$14:$AT$14,'TQoL Indexes'!J$9,'Data &amp; Normalization'!$C567:$AT567),"-")</f>
        <v>0.57679580012377385</v>
      </c>
      <c r="K109" s="22" t="str">
        <f>IFERROR(AVERAGEIF('QoL DATA'!$C$14:$AT$14,'TQoL Indexes'!K$9,'Data &amp; Normalization'!$C567:$AT567),"-")</f>
        <v>-</v>
      </c>
      <c r="L109" s="22">
        <f>IFERROR(AVERAGEIF('QoL DATA'!$C$14:$AT$14,'TQoL Indexes'!L$9,'Data &amp; Normalization'!$C567:$AT567),"-")</f>
        <v>0.54321959230201322</v>
      </c>
      <c r="M109" s="22">
        <f>IFERROR(AVERAGEIF('QoL DATA'!$C$14:$AT$14,'TQoL Indexes'!M$9,'Data &amp; Normalization'!$C567:$AT567),"-")</f>
        <v>0.80378154285685133</v>
      </c>
      <c r="N109" s="22">
        <f>IFERROR(AVERAGEIF('QoL DATA'!$C$14:$AT$14,'TQoL Indexes'!N$9,'Data &amp; Normalization'!$C567:$AT567),"-")</f>
        <v>7.7886426100957973E-2</v>
      </c>
      <c r="O109" s="22">
        <f>IFERROR(AVERAGEIF('QoL DATA'!$C$14:$AT$14,'TQoL Indexes'!O$9,'Data &amp; Normalization'!$C567:$AT567),"-")</f>
        <v>0.69061775477245702</v>
      </c>
      <c r="P109" s="22">
        <f>IFERROR(AVERAGEIF('QoL DATA'!$C$14:$AT$14,'TQoL Indexes'!P$9,'Data &amp; Normalization'!$C567:$AT567),"-")</f>
        <v>0.50738816918826912</v>
      </c>
      <c r="Q109" s="22">
        <f>IFERROR(AVERAGEIF('QoL DATA'!$C$14:$AT$14,'TQoL Indexes'!Q$9,'Data &amp; Normalization'!$C567:$AT567),"-")</f>
        <v>0.72881945673994075</v>
      </c>
      <c r="R109" s="22">
        <f>IFERROR(AVERAGEIF('QoL DATA'!$C$14:$AT$14,'TQoL Indexes'!R$9,'Data &amp; Normalization'!$C567:$AT567),"-")</f>
        <v>0.15576264647125304</v>
      </c>
      <c r="S109" s="22">
        <f>IFERROR(AVERAGEIF('QoL DATA'!$C$14:$AT$14,'TQoL Indexes'!S$9,'Data &amp; Normalization'!$C567:$AT567),"-")</f>
        <v>0.2267767693299606</v>
      </c>
      <c r="T109" s="22">
        <f>IFERROR(AVERAGEIF('QoL DATA'!$C$14:$AT$14,'TQoL Indexes'!T$9,'Data &amp; Normalization'!$C567:$AT567),"-")</f>
        <v>0.31587158486308947</v>
      </c>
      <c r="U109" s="22">
        <f>IFERROR(AVERAGEIF('QoL DATA'!$C$14:$AT$14,'TQoL Indexes'!U$9,'Data &amp; Normalization'!$C567:$AT567),"-")</f>
        <v>0.48235366934178792</v>
      </c>
      <c r="V109" s="22">
        <f>IFERROR(AVERAGEIF('QoL DATA'!$C$14:$AT$14,'TQoL Indexes'!V$9,'Data &amp; Normalization'!$C567:$AT567),"-")</f>
        <v>0.23113909759411722</v>
      </c>
      <c r="W109" s="22">
        <f>IFERROR(AVERAGEIF('QoL DATA'!$C$14:$AT$14,'TQoL Indexes'!W$9,'Data &amp; Normalization'!$C567:$AT567),"-")</f>
        <v>0.42206129811142934</v>
      </c>
      <c r="X109" s="22">
        <f>IFERROR(AVERAGEIF('QoL DATA'!$C$14:$AT$14,'TQoL Indexes'!X$9,'Data &amp; Normalization'!$C567:$AT567),"-")</f>
        <v>0.37586279995290789</v>
      </c>
      <c r="Y109" s="22">
        <f>IFERROR(AVERAGEIF('QoL DATA'!$C$14:$AT$14,'TQoL Indexes'!Y$9,'Data &amp; Normalization'!$C567:$AT567),"-")</f>
        <v>0.89290656075461039</v>
      </c>
      <c r="Z109" s="21">
        <f t="shared" si="49"/>
        <v>0.67761745142061536</v>
      </c>
      <c r="AA109" s="22">
        <f t="shared" si="50"/>
        <v>0.74813519518319183</v>
      </c>
      <c r="AB109" s="22">
        <f t="shared" si="51"/>
        <v>0.44083398447890465</v>
      </c>
      <c r="AC109" s="22">
        <f t="shared" si="52"/>
        <v>0.59900296198036307</v>
      </c>
      <c r="AD109" s="22">
        <f t="shared" si="53"/>
        <v>0.4422910516055969</v>
      </c>
      <c r="AE109" s="22">
        <f t="shared" si="54"/>
        <v>0.27132417709652501</v>
      </c>
      <c r="AF109" s="22">
        <f t="shared" si="55"/>
        <v>0.35674638346795257</v>
      </c>
      <c r="AG109" s="22">
        <f t="shared" si="56"/>
        <v>0.39896204903216859</v>
      </c>
      <c r="AH109" s="22">
        <f t="shared" si="57"/>
        <v>0.89290656075461039</v>
      </c>
      <c r="AI109" s="21">
        <f t="shared" si="58"/>
        <v>0.62219554369423735</v>
      </c>
      <c r="AJ109" s="22">
        <f t="shared" si="59"/>
        <v>0.43753939689416171</v>
      </c>
      <c r="AK109" s="23">
        <f t="shared" si="60"/>
        <v>0.54953833108491046</v>
      </c>
      <c r="AL109" s="24">
        <f t="shared" si="61"/>
        <v>0.53364262803136642</v>
      </c>
      <c r="AM109"/>
      <c r="AO109" s="136">
        <f t="shared" si="62"/>
        <v>5</v>
      </c>
      <c r="AP109" s="137">
        <f t="shared" si="63"/>
        <v>5</v>
      </c>
      <c r="AQ109" s="137">
        <f t="shared" si="64"/>
        <v>5</v>
      </c>
      <c r="AR109" s="137">
        <f t="shared" si="65"/>
        <v>5</v>
      </c>
      <c r="AS109" s="137">
        <f t="shared" si="66"/>
        <v>5</v>
      </c>
      <c r="AT109" s="137">
        <f t="shared" si="67"/>
        <v>5</v>
      </c>
      <c r="AU109" s="137">
        <f t="shared" si="68"/>
        <v>5</v>
      </c>
      <c r="AV109" s="137">
        <f t="shared" si="69"/>
        <v>5</v>
      </c>
      <c r="AW109" s="125">
        <f t="shared" si="70"/>
        <v>5</v>
      </c>
      <c r="AX109" s="137">
        <f t="shared" si="71"/>
        <v>5</v>
      </c>
      <c r="AY109" s="137">
        <f t="shared" si="72"/>
        <v>5</v>
      </c>
      <c r="AZ109" s="125">
        <f t="shared" si="73"/>
        <v>5</v>
      </c>
    </row>
    <row r="110" spans="1:52" s="5" customFormat="1">
      <c r="A110"/>
      <c r="B110" s="397" t="str">
        <f>'QoL DATA'!B117</f>
        <v>Miklavž na Dravskem polju</v>
      </c>
      <c r="C110" s="224">
        <f>'QoL DATA'!A117</f>
        <v>169</v>
      </c>
      <c r="D110" s="21">
        <f>IFERROR(AVERAGEIF('QoL DATA'!$C$14:$AT$14,'TQoL Indexes'!D$9,'Data &amp; Normalization'!$C568:$AT568),"-")</f>
        <v>0.87373950148000146</v>
      </c>
      <c r="E110" s="22">
        <f>IFERROR(AVERAGEIF('QoL DATA'!$C$14:$AT$14,'TQoL Indexes'!E$9,'Data &amp; Normalization'!$C568:$AT568),"-")</f>
        <v>0.43559488141195685</v>
      </c>
      <c r="F110" s="22">
        <f>IFERROR(AVERAGEIF('QoL DATA'!$C$14:$AT$14,'TQoL Indexes'!F$9,'Data &amp; Normalization'!$C568:$AT568),"-")</f>
        <v>0.75</v>
      </c>
      <c r="G110" s="22">
        <f>IFERROR(AVERAGEIF('QoL DATA'!$C$14:$AT$14,'TQoL Indexes'!G$9,'Data &amp; Normalization'!$C568:$AT568),"-")</f>
        <v>1</v>
      </c>
      <c r="H110" s="22">
        <f>IFERROR(AVERAGEIF('QoL DATA'!$C$14:$AT$14,'TQoL Indexes'!H$9,'Data &amp; Normalization'!$C568:$AT568),"-")</f>
        <v>0.69752172995218487</v>
      </c>
      <c r="I110" s="22">
        <f>IFERROR(AVERAGEIF('QoL DATA'!$C$14:$AT$14,'TQoL Indexes'!I$9,'Data &amp; Normalization'!$C568:$AT568),"-")</f>
        <v>0.23266922724706007</v>
      </c>
      <c r="J110" s="22">
        <f>IFERROR(AVERAGEIF('QoL DATA'!$C$14:$AT$14,'TQoL Indexes'!J$9,'Data &amp; Normalization'!$C568:$AT568),"-")</f>
        <v>0.38776097861465403</v>
      </c>
      <c r="K110" s="22" t="str">
        <f>IFERROR(AVERAGEIF('QoL DATA'!$C$14:$AT$14,'TQoL Indexes'!K$9,'Data &amp; Normalization'!$C568:$AT568),"-")</f>
        <v>-</v>
      </c>
      <c r="L110" s="22">
        <f>IFERROR(AVERAGEIF('QoL DATA'!$C$14:$AT$14,'TQoL Indexes'!L$9,'Data &amp; Normalization'!$C568:$AT568),"-")</f>
        <v>0.2043116794620736</v>
      </c>
      <c r="M110" s="22">
        <f>IFERROR(AVERAGEIF('QoL DATA'!$C$14:$AT$14,'TQoL Indexes'!M$9,'Data &amp; Normalization'!$C568:$AT568),"-")</f>
        <v>0.44561973595822868</v>
      </c>
      <c r="N110" s="22">
        <f>IFERROR(AVERAGEIF('QoL DATA'!$C$14:$AT$14,'TQoL Indexes'!N$9,'Data &amp; Normalization'!$C568:$AT568),"-")</f>
        <v>0.71345179409697879</v>
      </c>
      <c r="O110" s="22">
        <f>IFERROR(AVERAGEIF('QoL DATA'!$C$14:$AT$14,'TQoL Indexes'!O$9,'Data &amp; Normalization'!$C568:$AT568),"-")</f>
        <v>0.61895089196057662</v>
      </c>
      <c r="P110" s="22">
        <f>IFERROR(AVERAGEIF('QoL DATA'!$C$14:$AT$14,'TQoL Indexes'!P$9,'Data &amp; Normalization'!$C568:$AT568),"-")</f>
        <v>0.91687798057008651</v>
      </c>
      <c r="Q110" s="22">
        <f>IFERROR(AVERAGEIF('QoL DATA'!$C$14:$AT$14,'TQoL Indexes'!Q$9,'Data &amp; Normalization'!$C568:$AT568),"-")</f>
        <v>0.44665576989053712</v>
      </c>
      <c r="R110" s="22">
        <f>IFERROR(AVERAGEIF('QoL DATA'!$C$14:$AT$14,'TQoL Indexes'!R$9,'Data &amp; Normalization'!$C568:$AT568),"-")</f>
        <v>0.34678696600694353</v>
      </c>
      <c r="S110" s="22">
        <f>IFERROR(AVERAGEIF('QoL DATA'!$C$14:$AT$14,'TQoL Indexes'!S$9,'Data &amp; Normalization'!$C568:$AT568),"-")</f>
        <v>0.18957992362247666</v>
      </c>
      <c r="T110" s="22">
        <f>IFERROR(AVERAGEIF('QoL DATA'!$C$14:$AT$14,'TQoL Indexes'!T$9,'Data &amp; Normalization'!$C568:$AT568),"-")</f>
        <v>0.78759585459336967</v>
      </c>
      <c r="U110" s="22">
        <f>IFERROR(AVERAGEIF('QoL DATA'!$C$14:$AT$14,'TQoL Indexes'!U$9,'Data &amp; Normalization'!$C568:$AT568),"-")</f>
        <v>0.67448694040574897</v>
      </c>
      <c r="V110" s="22">
        <f>IFERROR(AVERAGEIF('QoL DATA'!$C$14:$AT$14,'TQoL Indexes'!V$9,'Data &amp; Normalization'!$C568:$AT568),"-")</f>
        <v>0.50667162896650941</v>
      </c>
      <c r="W110" s="22">
        <f>IFERROR(AVERAGEIF('QoL DATA'!$C$14:$AT$14,'TQoL Indexes'!W$9,'Data &amp; Normalization'!$C568:$AT568),"-")</f>
        <v>0.1424059878674514</v>
      </c>
      <c r="X110" s="22">
        <f>IFERROR(AVERAGEIF('QoL DATA'!$C$14:$AT$14,'TQoL Indexes'!X$9,'Data &amp; Normalization'!$C568:$AT568),"-")</f>
        <v>0.24893094127936918</v>
      </c>
      <c r="Y110" s="22">
        <f>IFERROR(AVERAGEIF('QoL DATA'!$C$14:$AT$14,'TQoL Indexes'!Y$9,'Data &amp; Normalization'!$C568:$AT568),"-")</f>
        <v>0.38462278667603622</v>
      </c>
      <c r="Z110" s="21">
        <f t="shared" si="49"/>
        <v>0.68644479429731942</v>
      </c>
      <c r="AA110" s="22">
        <f t="shared" si="50"/>
        <v>0.50445272305519451</v>
      </c>
      <c r="AB110" s="22">
        <f t="shared" si="51"/>
        <v>0.57953576502760373</v>
      </c>
      <c r="AC110" s="22">
        <f t="shared" si="52"/>
        <v>0.76791443626533162</v>
      </c>
      <c r="AD110" s="22">
        <f t="shared" si="53"/>
        <v>0.39672136794874036</v>
      </c>
      <c r="AE110" s="22">
        <f t="shared" si="54"/>
        <v>0.48858788910792317</v>
      </c>
      <c r="AF110" s="22">
        <f t="shared" si="55"/>
        <v>0.59057928468612919</v>
      </c>
      <c r="AG110" s="22">
        <f t="shared" si="56"/>
        <v>0.19566846457341031</v>
      </c>
      <c r="AH110" s="22">
        <f t="shared" si="57"/>
        <v>0.38462278667603622</v>
      </c>
      <c r="AI110" s="21">
        <f t="shared" si="58"/>
        <v>0.59014442746003926</v>
      </c>
      <c r="AJ110" s="22">
        <f t="shared" si="59"/>
        <v>0.55107456444066494</v>
      </c>
      <c r="AK110" s="23">
        <f t="shared" si="60"/>
        <v>0.39029017864519194</v>
      </c>
      <c r="AL110" s="24">
        <f t="shared" si="61"/>
        <v>0.50653009008525829</v>
      </c>
      <c r="AM110"/>
      <c r="AO110" s="136">
        <f t="shared" si="62"/>
        <v>5</v>
      </c>
      <c r="AP110" s="137">
        <f t="shared" si="63"/>
        <v>5</v>
      </c>
      <c r="AQ110" s="137">
        <f t="shared" si="64"/>
        <v>5</v>
      </c>
      <c r="AR110" s="137">
        <f t="shared" si="65"/>
        <v>5</v>
      </c>
      <c r="AS110" s="137">
        <f t="shared" si="66"/>
        <v>5</v>
      </c>
      <c r="AT110" s="137">
        <f t="shared" si="67"/>
        <v>5</v>
      </c>
      <c r="AU110" s="137">
        <f t="shared" si="68"/>
        <v>5</v>
      </c>
      <c r="AV110" s="137">
        <f t="shared" si="69"/>
        <v>5</v>
      </c>
      <c r="AW110" s="125">
        <f t="shared" si="70"/>
        <v>5</v>
      </c>
      <c r="AX110" s="137">
        <f t="shared" si="71"/>
        <v>5</v>
      </c>
      <c r="AY110" s="137">
        <f t="shared" si="72"/>
        <v>5</v>
      </c>
      <c r="AZ110" s="125">
        <f t="shared" si="73"/>
        <v>5</v>
      </c>
    </row>
    <row r="111" spans="1:52" s="5" customFormat="1">
      <c r="A111"/>
      <c r="B111" s="397" t="str">
        <f>'QoL DATA'!B118</f>
        <v>Miren - Kostanjevica</v>
      </c>
      <c r="C111" s="224">
        <f>'QoL DATA'!A118</f>
        <v>75</v>
      </c>
      <c r="D111" s="21">
        <f>IFERROR(AVERAGEIF('QoL DATA'!$C$14:$AT$14,'TQoL Indexes'!D$9,'Data &amp; Normalization'!$C569:$AT569),"-")</f>
        <v>0.618077771876266</v>
      </c>
      <c r="E111" s="22">
        <f>IFERROR(AVERAGEIF('QoL DATA'!$C$14:$AT$14,'TQoL Indexes'!E$9,'Data &amp; Normalization'!$C569:$AT569),"-")</f>
        <v>0.4422575599582898</v>
      </c>
      <c r="F111" s="22">
        <f>IFERROR(AVERAGEIF('QoL DATA'!$C$14:$AT$14,'TQoL Indexes'!F$9,'Data &amp; Normalization'!$C569:$AT569),"-")</f>
        <v>0.47458875877200157</v>
      </c>
      <c r="G111" s="22">
        <f>IFERROR(AVERAGEIF('QoL DATA'!$C$14:$AT$14,'TQoL Indexes'!G$9,'Data &amp; Normalization'!$C569:$AT569),"-")</f>
        <v>0.47453580464680067</v>
      </c>
      <c r="H111" s="22">
        <f>IFERROR(AVERAGEIF('QoL DATA'!$C$14:$AT$14,'TQoL Indexes'!H$9,'Data &amp; Normalization'!$C569:$AT569),"-")</f>
        <v>0.68563008862152652</v>
      </c>
      <c r="I111" s="22">
        <f>IFERROR(AVERAGEIF('QoL DATA'!$C$14:$AT$14,'TQoL Indexes'!I$9,'Data &amp; Normalization'!$C569:$AT569),"-")</f>
        <v>0.37900285766025832</v>
      </c>
      <c r="J111" s="22">
        <f>IFERROR(AVERAGEIF('QoL DATA'!$C$14:$AT$14,'TQoL Indexes'!J$9,'Data &amp; Normalization'!$C569:$AT569),"-")</f>
        <v>0.43749016964076315</v>
      </c>
      <c r="K111" s="22" t="str">
        <f>IFERROR(AVERAGEIF('QoL DATA'!$C$14:$AT$14,'TQoL Indexes'!K$9,'Data &amp; Normalization'!$C569:$AT569),"-")</f>
        <v>-</v>
      </c>
      <c r="L111" s="22">
        <f>IFERROR(AVERAGEIF('QoL DATA'!$C$14:$AT$14,'TQoL Indexes'!L$9,'Data &amp; Normalization'!$C569:$AT569),"-")</f>
        <v>0.36300912289189519</v>
      </c>
      <c r="M111" s="22">
        <f>IFERROR(AVERAGEIF('QoL DATA'!$C$14:$AT$14,'TQoL Indexes'!M$9,'Data &amp; Normalization'!$C569:$AT569),"-")</f>
        <v>0.35574351713125685</v>
      </c>
      <c r="N111" s="22">
        <f>IFERROR(AVERAGEIF('QoL DATA'!$C$14:$AT$14,'TQoL Indexes'!N$9,'Data &amp; Normalization'!$C569:$AT569),"-")</f>
        <v>0.90825744061728531</v>
      </c>
      <c r="O111" s="22">
        <f>IFERROR(AVERAGEIF('QoL DATA'!$C$14:$AT$14,'TQoL Indexes'!O$9,'Data &amp; Normalization'!$C569:$AT569),"-")</f>
        <v>0.96645868200487828</v>
      </c>
      <c r="P111" s="22">
        <f>IFERROR(AVERAGEIF('QoL DATA'!$C$14:$AT$14,'TQoL Indexes'!P$9,'Data &amp; Normalization'!$C569:$AT569),"-")</f>
        <v>0.63480971056023128</v>
      </c>
      <c r="Q111" s="22">
        <f>IFERROR(AVERAGEIF('QoL DATA'!$C$14:$AT$14,'TQoL Indexes'!Q$9,'Data &amp; Normalization'!$C569:$AT569),"-")</f>
        <v>0.78826347733349444</v>
      </c>
      <c r="R111" s="22">
        <f>IFERROR(AVERAGEIF('QoL DATA'!$C$14:$AT$14,'TQoL Indexes'!R$9,'Data &amp; Normalization'!$C569:$AT569),"-")</f>
        <v>0.69304723388337464</v>
      </c>
      <c r="S111" s="22">
        <f>IFERROR(AVERAGEIF('QoL DATA'!$C$14:$AT$14,'TQoL Indexes'!S$9,'Data &amp; Normalization'!$C569:$AT569),"-")</f>
        <v>0.81531352807948543</v>
      </c>
      <c r="T111" s="22">
        <f>IFERROR(AVERAGEIF('QoL DATA'!$C$14:$AT$14,'TQoL Indexes'!T$9,'Data &amp; Normalization'!$C569:$AT569),"-")</f>
        <v>0.64618364734918743</v>
      </c>
      <c r="U111" s="22">
        <f>IFERROR(AVERAGEIF('QoL DATA'!$C$14:$AT$14,'TQoL Indexes'!U$9,'Data &amp; Normalization'!$C569:$AT569),"-")</f>
        <v>0.66822055860049701</v>
      </c>
      <c r="V111" s="22">
        <f>IFERROR(AVERAGEIF('QoL DATA'!$C$14:$AT$14,'TQoL Indexes'!V$9,'Data &amp; Normalization'!$C569:$AT569),"-")</f>
        <v>0.98566511469906493</v>
      </c>
      <c r="W111" s="22">
        <f>IFERROR(AVERAGEIF('QoL DATA'!$C$14:$AT$14,'TQoL Indexes'!W$9,'Data &amp; Normalization'!$C569:$AT569),"-")</f>
        <v>0.34848287187728966</v>
      </c>
      <c r="X111" s="22">
        <f>IFERROR(AVERAGEIF('QoL DATA'!$C$14:$AT$14,'TQoL Indexes'!X$9,'Data &amp; Normalization'!$C569:$AT569),"-")</f>
        <v>0.43873466482244983</v>
      </c>
      <c r="Y111" s="22">
        <f>IFERROR(AVERAGEIF('QoL DATA'!$C$14:$AT$14,'TQoL Indexes'!Y$9,'Data &amp; Normalization'!$C569:$AT569),"-")</f>
        <v>0.64715146002145141</v>
      </c>
      <c r="Z111" s="21">
        <f t="shared" si="49"/>
        <v>0.51164136353551914</v>
      </c>
      <c r="AA111" s="22">
        <f t="shared" si="50"/>
        <v>0.46793360869224881</v>
      </c>
      <c r="AB111" s="22">
        <f t="shared" si="51"/>
        <v>0.63200047887427102</v>
      </c>
      <c r="AC111" s="22">
        <f t="shared" si="52"/>
        <v>0.80063419628255472</v>
      </c>
      <c r="AD111" s="22">
        <f t="shared" si="53"/>
        <v>0.74065535560843454</v>
      </c>
      <c r="AE111" s="22">
        <f t="shared" si="54"/>
        <v>0.73074858771433648</v>
      </c>
      <c r="AF111" s="22">
        <f t="shared" si="55"/>
        <v>0.82694283664978097</v>
      </c>
      <c r="AG111" s="22">
        <f t="shared" si="56"/>
        <v>0.39360876834986974</v>
      </c>
      <c r="AH111" s="22">
        <f t="shared" si="57"/>
        <v>0.64715146002145141</v>
      </c>
      <c r="AI111" s="21">
        <f t="shared" si="58"/>
        <v>0.53719181703401309</v>
      </c>
      <c r="AJ111" s="22">
        <f t="shared" si="59"/>
        <v>0.75734604653510862</v>
      </c>
      <c r="AK111" s="23">
        <f t="shared" si="60"/>
        <v>0.62256768834036746</v>
      </c>
      <c r="AL111" s="24">
        <f t="shared" si="61"/>
        <v>0.63587167714400183</v>
      </c>
      <c r="AM111"/>
      <c r="AO111" s="136">
        <f t="shared" si="62"/>
        <v>5</v>
      </c>
      <c r="AP111" s="137">
        <f t="shared" si="63"/>
        <v>5</v>
      </c>
      <c r="AQ111" s="137">
        <f t="shared" si="64"/>
        <v>5</v>
      </c>
      <c r="AR111" s="137">
        <f t="shared" si="65"/>
        <v>5</v>
      </c>
      <c r="AS111" s="137">
        <f t="shared" si="66"/>
        <v>5</v>
      </c>
      <c r="AT111" s="137">
        <f t="shared" si="67"/>
        <v>5</v>
      </c>
      <c r="AU111" s="137">
        <f t="shared" si="68"/>
        <v>5</v>
      </c>
      <c r="AV111" s="137">
        <f t="shared" si="69"/>
        <v>5</v>
      </c>
      <c r="AW111" s="125">
        <f t="shared" si="70"/>
        <v>5</v>
      </c>
      <c r="AX111" s="137">
        <f t="shared" si="71"/>
        <v>5</v>
      </c>
      <c r="AY111" s="137">
        <f t="shared" si="72"/>
        <v>5</v>
      </c>
      <c r="AZ111" s="125">
        <f t="shared" si="73"/>
        <v>5</v>
      </c>
    </row>
    <row r="112" spans="1:52" s="5" customFormat="1">
      <c r="A112"/>
      <c r="B112" s="397" t="str">
        <f>'QoL DATA'!B119</f>
        <v>Mirna</v>
      </c>
      <c r="C112" s="224">
        <f>'QoL DATA'!A119</f>
        <v>212</v>
      </c>
      <c r="D112" s="21">
        <f>IFERROR(AVERAGEIF('QoL DATA'!$C$14:$AT$14,'TQoL Indexes'!D$9,'Data &amp; Normalization'!$C570:$AT570),"-")</f>
        <v>0.3114741679713145</v>
      </c>
      <c r="E112" s="22">
        <f>IFERROR(AVERAGEIF('QoL DATA'!$C$14:$AT$14,'TQoL Indexes'!E$9,'Data &amp; Normalization'!$C570:$AT570),"-")</f>
        <v>0.22865846739943618</v>
      </c>
      <c r="F112" s="22">
        <f>IFERROR(AVERAGEIF('QoL DATA'!$C$14:$AT$14,'TQoL Indexes'!F$9,'Data &amp; Normalization'!$C570:$AT570),"-")</f>
        <v>0.70635304015454969</v>
      </c>
      <c r="G112" s="22">
        <f>IFERROR(AVERAGEIF('QoL DATA'!$C$14:$AT$14,'TQoL Indexes'!G$9,'Data &amp; Normalization'!$C570:$AT570),"-")</f>
        <v>0.78825971610630563</v>
      </c>
      <c r="H112" s="22">
        <f>IFERROR(AVERAGEIF('QoL DATA'!$C$14:$AT$14,'TQoL Indexes'!H$9,'Data &amp; Normalization'!$C570:$AT570),"-")</f>
        <v>0.88677672832445076</v>
      </c>
      <c r="I112" s="22">
        <f>IFERROR(AVERAGEIF('QoL DATA'!$C$14:$AT$14,'TQoL Indexes'!I$9,'Data &amp; Normalization'!$C570:$AT570),"-")</f>
        <v>0.47491771249698422</v>
      </c>
      <c r="J112" s="22">
        <f>IFERROR(AVERAGEIF('QoL DATA'!$C$14:$AT$14,'TQoL Indexes'!J$9,'Data &amp; Normalization'!$C570:$AT570),"-")</f>
        <v>0.33758666346708138</v>
      </c>
      <c r="K112" s="22" t="str">
        <f>IFERROR(AVERAGEIF('QoL DATA'!$C$14:$AT$14,'TQoL Indexes'!K$9,'Data &amp; Normalization'!$C570:$AT570),"-")</f>
        <v>-</v>
      </c>
      <c r="L112" s="22">
        <f>IFERROR(AVERAGEIF('QoL DATA'!$C$14:$AT$14,'TQoL Indexes'!L$9,'Data &amp; Normalization'!$C570:$AT570),"-")</f>
        <v>0.22023870149705779</v>
      </c>
      <c r="M112" s="22">
        <f>IFERROR(AVERAGEIF('QoL DATA'!$C$14:$AT$14,'TQoL Indexes'!M$9,'Data &amp; Normalization'!$C570:$AT570),"-")</f>
        <v>0.53898635440981157</v>
      </c>
      <c r="N112" s="22">
        <f>IFERROR(AVERAGEIF('QoL DATA'!$C$14:$AT$14,'TQoL Indexes'!N$9,'Data &amp; Normalization'!$C570:$AT570),"-")</f>
        <v>9.3099862934379829E-2</v>
      </c>
      <c r="O112" s="22">
        <f>IFERROR(AVERAGEIF('QoL DATA'!$C$14:$AT$14,'TQoL Indexes'!O$9,'Data &amp; Normalization'!$C570:$AT570),"-")</f>
        <v>0.24029544537325825</v>
      </c>
      <c r="P112" s="22">
        <f>IFERROR(AVERAGEIF('QoL DATA'!$C$14:$AT$14,'TQoL Indexes'!P$9,'Data &amp; Normalization'!$C570:$AT570),"-")</f>
        <v>0.56295160937157873</v>
      </c>
      <c r="Q112" s="22">
        <f>IFERROR(AVERAGEIF('QoL DATA'!$C$14:$AT$14,'TQoL Indexes'!Q$9,'Data &amp; Normalization'!$C570:$AT570),"-")</f>
        <v>0.92306126218904216</v>
      </c>
      <c r="R112" s="22">
        <f>IFERROR(AVERAGEIF('QoL DATA'!$C$14:$AT$14,'TQoL Indexes'!R$9,'Data &amp; Normalization'!$C570:$AT570),"-")</f>
        <v>0.76798287852756086</v>
      </c>
      <c r="S112" s="22">
        <f>IFERROR(AVERAGEIF('QoL DATA'!$C$14:$AT$14,'TQoL Indexes'!S$9,'Data &amp; Normalization'!$C570:$AT570),"-")</f>
        <v>0.29042470531832243</v>
      </c>
      <c r="T112" s="22">
        <f>IFERROR(AVERAGEIF('QoL DATA'!$C$14:$AT$14,'TQoL Indexes'!T$9,'Data &amp; Normalization'!$C570:$AT570),"-")</f>
        <v>0.63462474775076716</v>
      </c>
      <c r="U112" s="22">
        <f>IFERROR(AVERAGEIF('QoL DATA'!$C$14:$AT$14,'TQoL Indexes'!U$9,'Data &amp; Normalization'!$C570:$AT570),"-")</f>
        <v>0.44749175157360666</v>
      </c>
      <c r="V112" s="22">
        <f>IFERROR(AVERAGEIF('QoL DATA'!$C$14:$AT$14,'TQoL Indexes'!V$9,'Data &amp; Normalization'!$C570:$AT570),"-")</f>
        <v>0.77235282951003115</v>
      </c>
      <c r="W112" s="22">
        <f>IFERROR(AVERAGEIF('QoL DATA'!$C$14:$AT$14,'TQoL Indexes'!W$9,'Data &amp; Normalization'!$C570:$AT570),"-")</f>
        <v>0.36891425142998158</v>
      </c>
      <c r="X112" s="22">
        <f>IFERROR(AVERAGEIF('QoL DATA'!$C$14:$AT$14,'TQoL Indexes'!X$9,'Data &amp; Normalization'!$C570:$AT570),"-")</f>
        <v>0.17718753146135127</v>
      </c>
      <c r="Y112" s="22">
        <f>IFERROR(AVERAGEIF('QoL DATA'!$C$14:$AT$14,'TQoL Indexes'!Y$9,'Data &amp; Normalization'!$C570:$AT570),"-")</f>
        <v>0.63852592968372024</v>
      </c>
      <c r="Z112" s="21">
        <f t="shared" si="49"/>
        <v>0.41549522517510012</v>
      </c>
      <c r="AA112" s="22">
        <f t="shared" si="50"/>
        <v>0.54155590437837597</v>
      </c>
      <c r="AB112" s="22">
        <f t="shared" si="51"/>
        <v>0.31604310867209573</v>
      </c>
      <c r="AC112" s="22">
        <f t="shared" si="52"/>
        <v>0.40162352737241847</v>
      </c>
      <c r="AD112" s="22">
        <f t="shared" si="53"/>
        <v>0.84552207035830151</v>
      </c>
      <c r="AE112" s="22">
        <f t="shared" si="54"/>
        <v>0.46252472653454479</v>
      </c>
      <c r="AF112" s="22">
        <f t="shared" si="55"/>
        <v>0.6099222905418189</v>
      </c>
      <c r="AG112" s="22">
        <f t="shared" si="56"/>
        <v>0.27305089144566641</v>
      </c>
      <c r="AH112" s="22">
        <f t="shared" si="57"/>
        <v>0.63852592968372024</v>
      </c>
      <c r="AI112" s="21">
        <f t="shared" si="58"/>
        <v>0.42436474607519065</v>
      </c>
      <c r="AJ112" s="22">
        <f t="shared" si="59"/>
        <v>0.56989010808842155</v>
      </c>
      <c r="AK112" s="23">
        <f t="shared" si="60"/>
        <v>0.50716637055706859</v>
      </c>
      <c r="AL112" s="24">
        <f t="shared" si="61"/>
        <v>0.49866282083257957</v>
      </c>
      <c r="AM112"/>
      <c r="AO112" s="136">
        <f t="shared" si="62"/>
        <v>5</v>
      </c>
      <c r="AP112" s="137">
        <f t="shared" si="63"/>
        <v>5</v>
      </c>
      <c r="AQ112" s="137">
        <f t="shared" si="64"/>
        <v>5</v>
      </c>
      <c r="AR112" s="137">
        <f t="shared" si="65"/>
        <v>5</v>
      </c>
      <c r="AS112" s="137">
        <f t="shared" si="66"/>
        <v>5</v>
      </c>
      <c r="AT112" s="137">
        <f t="shared" si="67"/>
        <v>5</v>
      </c>
      <c r="AU112" s="137">
        <f t="shared" si="68"/>
        <v>5</v>
      </c>
      <c r="AV112" s="137">
        <f t="shared" si="69"/>
        <v>5</v>
      </c>
      <c r="AW112" s="125">
        <f t="shared" si="70"/>
        <v>5</v>
      </c>
      <c r="AX112" s="137">
        <f t="shared" si="71"/>
        <v>5</v>
      </c>
      <c r="AY112" s="137">
        <f t="shared" si="72"/>
        <v>5</v>
      </c>
      <c r="AZ112" s="125">
        <f t="shared" si="73"/>
        <v>5</v>
      </c>
    </row>
    <row r="113" spans="1:52" s="5" customFormat="1">
      <c r="A113"/>
      <c r="B113" s="397" t="str">
        <f>'QoL DATA'!B120</f>
        <v>Mirna Peč</v>
      </c>
      <c r="C113" s="224">
        <f>'QoL DATA'!A120</f>
        <v>170</v>
      </c>
      <c r="D113" s="21">
        <f>IFERROR(AVERAGEIF('QoL DATA'!$C$14:$AT$14,'TQoL Indexes'!D$9,'Data &amp; Normalization'!$C571:$AT571),"-")</f>
        <v>0.59124368694555174</v>
      </c>
      <c r="E113" s="22">
        <f>IFERROR(AVERAGEIF('QoL DATA'!$C$14:$AT$14,'TQoL Indexes'!E$9,'Data &amp; Normalization'!$C571:$AT571),"-")</f>
        <v>0.17361737825668661</v>
      </c>
      <c r="F113" s="22">
        <f>IFERROR(AVERAGEIF('QoL DATA'!$C$14:$AT$14,'TQoL Indexes'!F$9,'Data &amp; Normalization'!$C571:$AT571),"-")</f>
        <v>0.51395463375724371</v>
      </c>
      <c r="G113" s="22">
        <f>IFERROR(AVERAGEIF('QoL DATA'!$C$14:$AT$14,'TQoL Indexes'!G$9,'Data &amp; Normalization'!$C571:$AT571),"-")</f>
        <v>0.59015821914306055</v>
      </c>
      <c r="H113" s="22">
        <f>IFERROR(AVERAGEIF('QoL DATA'!$C$14:$AT$14,'TQoL Indexes'!H$9,'Data &amp; Normalization'!$C571:$AT571),"-")</f>
        <v>0.83296208670299365</v>
      </c>
      <c r="I113" s="22">
        <f>IFERROR(AVERAGEIF('QoL DATA'!$C$14:$AT$14,'TQoL Indexes'!I$9,'Data &amp; Normalization'!$C571:$AT571),"-")</f>
        <v>6.3681204502722119E-2</v>
      </c>
      <c r="J113" s="22">
        <f>IFERROR(AVERAGEIF('QoL DATA'!$C$14:$AT$14,'TQoL Indexes'!J$9,'Data &amp; Normalization'!$C571:$AT571),"-")</f>
        <v>0.21680457799819081</v>
      </c>
      <c r="K113" s="22" t="str">
        <f>IFERROR(AVERAGEIF('QoL DATA'!$C$14:$AT$14,'TQoL Indexes'!K$9,'Data &amp; Normalization'!$C571:$AT571),"-")</f>
        <v>-</v>
      </c>
      <c r="L113" s="22">
        <f>IFERROR(AVERAGEIF('QoL DATA'!$C$14:$AT$14,'TQoL Indexes'!L$9,'Data &amp; Normalization'!$C571:$AT571),"-")</f>
        <v>0.36777831259618343</v>
      </c>
      <c r="M113" s="22">
        <f>IFERROR(AVERAGEIF('QoL DATA'!$C$14:$AT$14,'TQoL Indexes'!M$9,'Data &amp; Normalization'!$C571:$AT571),"-")</f>
        <v>0.65607833689966677</v>
      </c>
      <c r="N113" s="22">
        <f>IFERROR(AVERAGEIF('QoL DATA'!$C$14:$AT$14,'TQoL Indexes'!N$9,'Data &amp; Normalization'!$C571:$AT571),"-")</f>
        <v>0.19186684250144523</v>
      </c>
      <c r="O113" s="22">
        <f>IFERROR(AVERAGEIF('QoL DATA'!$C$14:$AT$14,'TQoL Indexes'!O$9,'Data &amp; Normalization'!$C571:$AT571),"-")</f>
        <v>0.63814498933041897</v>
      </c>
      <c r="P113" s="22">
        <f>IFERROR(AVERAGEIF('QoL DATA'!$C$14:$AT$14,'TQoL Indexes'!P$9,'Data &amp; Normalization'!$C571:$AT571),"-")</f>
        <v>0.2065760389043525</v>
      </c>
      <c r="Q113" s="22">
        <f>IFERROR(AVERAGEIF('QoL DATA'!$C$14:$AT$14,'TQoL Indexes'!Q$9,'Data &amp; Normalization'!$C571:$AT571),"-")</f>
        <v>0.81566646525207753</v>
      </c>
      <c r="R113" s="22">
        <f>IFERROR(AVERAGEIF('QoL DATA'!$C$14:$AT$14,'TQoL Indexes'!R$9,'Data &amp; Normalization'!$C571:$AT571),"-")</f>
        <v>0.7532831885476341</v>
      </c>
      <c r="S113" s="22">
        <f>IFERROR(AVERAGEIF('QoL DATA'!$C$14:$AT$14,'TQoL Indexes'!S$9,'Data &amp; Normalization'!$C571:$AT571),"-")</f>
        <v>0.58965266412074913</v>
      </c>
      <c r="T113" s="22">
        <f>IFERROR(AVERAGEIF('QoL DATA'!$C$14:$AT$14,'TQoL Indexes'!T$9,'Data &amp; Normalization'!$C571:$AT571),"-")</f>
        <v>0.64689258692766405</v>
      </c>
      <c r="U113" s="22">
        <f>IFERROR(AVERAGEIF('QoL DATA'!$C$14:$AT$14,'TQoL Indexes'!U$9,'Data &amp; Normalization'!$C571:$AT571),"-")</f>
        <v>0.6428034643728977</v>
      </c>
      <c r="V113" s="22">
        <f>IFERROR(AVERAGEIF('QoL DATA'!$C$14:$AT$14,'TQoL Indexes'!V$9,'Data &amp; Normalization'!$C571:$AT571),"-")</f>
        <v>0.78084535608664385</v>
      </c>
      <c r="W113" s="22">
        <f>IFERROR(AVERAGEIF('QoL DATA'!$C$14:$AT$14,'TQoL Indexes'!W$9,'Data &amp; Normalization'!$C571:$AT571),"-")</f>
        <v>0.30524756338071601</v>
      </c>
      <c r="X113" s="22">
        <f>IFERROR(AVERAGEIF('QoL DATA'!$C$14:$AT$14,'TQoL Indexes'!X$9,'Data &amp; Normalization'!$C571:$AT571),"-")</f>
        <v>0.2017694376938288</v>
      </c>
      <c r="Y113" s="22">
        <f>IFERROR(AVERAGEIF('QoL DATA'!$C$14:$AT$14,'TQoL Indexes'!Y$9,'Data &amp; Normalization'!$C571:$AT571),"-")</f>
        <v>0.31500547318438693</v>
      </c>
      <c r="Z113" s="21">
        <f t="shared" si="49"/>
        <v>0.4262718996531607</v>
      </c>
      <c r="AA113" s="22">
        <f t="shared" si="50"/>
        <v>0.41427688018863018</v>
      </c>
      <c r="AB113" s="22">
        <f t="shared" si="51"/>
        <v>0.42397258970055601</v>
      </c>
      <c r="AC113" s="22">
        <f t="shared" si="52"/>
        <v>0.42236051411738573</v>
      </c>
      <c r="AD113" s="22">
        <f t="shared" si="53"/>
        <v>0.78447482689985581</v>
      </c>
      <c r="AE113" s="22">
        <f t="shared" si="54"/>
        <v>0.61827262552420659</v>
      </c>
      <c r="AF113" s="22">
        <f t="shared" si="55"/>
        <v>0.71182441022977083</v>
      </c>
      <c r="AG113" s="22">
        <f t="shared" si="56"/>
        <v>0.25350850053727242</v>
      </c>
      <c r="AH113" s="22">
        <f t="shared" si="57"/>
        <v>0.31500547318438693</v>
      </c>
      <c r="AI113" s="21">
        <f t="shared" si="58"/>
        <v>0.42150712318078226</v>
      </c>
      <c r="AJ113" s="22">
        <f t="shared" si="59"/>
        <v>0.60836932218048267</v>
      </c>
      <c r="AK113" s="23">
        <f t="shared" si="60"/>
        <v>0.42677946131714345</v>
      </c>
      <c r="AL113" s="24">
        <f t="shared" si="61"/>
        <v>0.48193967665066345</v>
      </c>
      <c r="AM113"/>
      <c r="AO113" s="136">
        <f t="shared" si="62"/>
        <v>5</v>
      </c>
      <c r="AP113" s="137">
        <f t="shared" si="63"/>
        <v>5</v>
      </c>
      <c r="AQ113" s="137">
        <f t="shared" si="64"/>
        <v>5</v>
      </c>
      <c r="AR113" s="137">
        <f t="shared" si="65"/>
        <v>5</v>
      </c>
      <c r="AS113" s="137">
        <f t="shared" si="66"/>
        <v>5</v>
      </c>
      <c r="AT113" s="137">
        <f t="shared" si="67"/>
        <v>5</v>
      </c>
      <c r="AU113" s="137">
        <f t="shared" si="68"/>
        <v>5</v>
      </c>
      <c r="AV113" s="137">
        <f t="shared" si="69"/>
        <v>5</v>
      </c>
      <c r="AW113" s="125">
        <f t="shared" si="70"/>
        <v>5</v>
      </c>
      <c r="AX113" s="137">
        <f t="shared" si="71"/>
        <v>5</v>
      </c>
      <c r="AY113" s="137">
        <f t="shared" si="72"/>
        <v>5</v>
      </c>
      <c r="AZ113" s="125">
        <f t="shared" si="73"/>
        <v>5</v>
      </c>
    </row>
    <row r="114" spans="1:52" s="5" customFormat="1">
      <c r="A114"/>
      <c r="B114" s="397" t="str">
        <f>'QoL DATA'!B121</f>
        <v>Mislinja</v>
      </c>
      <c r="C114" s="224">
        <f>'QoL DATA'!A121</f>
        <v>76</v>
      </c>
      <c r="D114" s="21">
        <f>IFERROR(AVERAGEIF('QoL DATA'!$C$14:$AT$14,'TQoL Indexes'!D$9,'Data &amp; Normalization'!$C572:$AT572),"-")</f>
        <v>0.73248923879816896</v>
      </c>
      <c r="E114" s="22">
        <f>IFERROR(AVERAGEIF('QoL DATA'!$C$14:$AT$14,'TQoL Indexes'!E$9,'Data &amp; Normalization'!$C572:$AT572),"-")</f>
        <v>0.24372697833476056</v>
      </c>
      <c r="F114" s="22">
        <f>IFERROR(AVERAGEIF('QoL DATA'!$C$14:$AT$14,'TQoL Indexes'!F$9,'Data &amp; Normalization'!$C572:$AT572),"-")</f>
        <v>0.499324907386897</v>
      </c>
      <c r="G114" s="22">
        <f>IFERROR(AVERAGEIF('QoL DATA'!$C$14:$AT$14,'TQoL Indexes'!G$9,'Data &amp; Normalization'!$C572:$AT572),"-")</f>
        <v>0.67758225067320521</v>
      </c>
      <c r="H114" s="22">
        <f>IFERROR(AVERAGEIF('QoL DATA'!$C$14:$AT$14,'TQoL Indexes'!H$9,'Data &amp; Normalization'!$C572:$AT572),"-")</f>
        <v>0.90079378412833577</v>
      </c>
      <c r="I114" s="22">
        <f>IFERROR(AVERAGEIF('QoL DATA'!$C$14:$AT$14,'TQoL Indexes'!I$9,'Data &amp; Normalization'!$C572:$AT572),"-")</f>
        <v>0.1718739612321184</v>
      </c>
      <c r="J114" s="22">
        <f>IFERROR(AVERAGEIF('QoL DATA'!$C$14:$AT$14,'TQoL Indexes'!J$9,'Data &amp; Normalization'!$C572:$AT572),"-")</f>
        <v>0.29467781182390923</v>
      </c>
      <c r="K114" s="22" t="str">
        <f>IFERROR(AVERAGEIF('QoL DATA'!$C$14:$AT$14,'TQoL Indexes'!K$9,'Data &amp; Normalization'!$C572:$AT572),"-")</f>
        <v>-</v>
      </c>
      <c r="L114" s="22">
        <f>IFERROR(AVERAGEIF('QoL DATA'!$C$14:$AT$14,'TQoL Indexes'!L$9,'Data &amp; Normalization'!$C572:$AT572),"-")</f>
        <v>0.35410438963823276</v>
      </c>
      <c r="M114" s="22">
        <f>IFERROR(AVERAGEIF('QoL DATA'!$C$14:$AT$14,'TQoL Indexes'!M$9,'Data &amp; Normalization'!$C572:$AT572),"-")</f>
        <v>0.80013450979345047</v>
      </c>
      <c r="N114" s="22">
        <f>IFERROR(AVERAGEIF('QoL DATA'!$C$14:$AT$14,'TQoL Indexes'!N$9,'Data &amp; Normalization'!$C572:$AT572),"-")</f>
        <v>0.85134285307715984</v>
      </c>
      <c r="O114" s="22">
        <f>IFERROR(AVERAGEIF('QoL DATA'!$C$14:$AT$14,'TQoL Indexes'!O$9,'Data &amp; Normalization'!$C572:$AT572),"-")</f>
        <v>0.5158001403874547</v>
      </c>
      <c r="P114" s="22">
        <f>IFERROR(AVERAGEIF('QoL DATA'!$C$14:$AT$14,'TQoL Indexes'!P$9,'Data &amp; Normalization'!$C572:$AT572),"-")</f>
        <v>0.41173087753763465</v>
      </c>
      <c r="Q114" s="22">
        <f>IFERROR(AVERAGEIF('QoL DATA'!$C$14:$AT$14,'TQoL Indexes'!Q$9,'Data &amp; Normalization'!$C572:$AT572),"-")</f>
        <v>0.61869424979425247</v>
      </c>
      <c r="R114" s="22">
        <f>IFERROR(AVERAGEIF('QoL DATA'!$C$14:$AT$14,'TQoL Indexes'!R$9,'Data &amp; Normalization'!$C572:$AT572),"-")</f>
        <v>0.26245934335197385</v>
      </c>
      <c r="S114" s="22">
        <f>IFERROR(AVERAGEIF('QoL DATA'!$C$14:$AT$14,'TQoL Indexes'!S$9,'Data &amp; Normalization'!$C572:$AT572),"-")</f>
        <v>0.68884425267403993</v>
      </c>
      <c r="T114" s="22">
        <f>IFERROR(AVERAGEIF('QoL DATA'!$C$14:$AT$14,'TQoL Indexes'!T$9,'Data &amp; Normalization'!$C572:$AT572),"-")</f>
        <v>0.87427850111763306</v>
      </c>
      <c r="U114" s="22">
        <f>IFERROR(AVERAGEIF('QoL DATA'!$C$14:$AT$14,'TQoL Indexes'!U$9,'Data &amp; Normalization'!$C572:$AT572),"-")</f>
        <v>0.52301765786077103</v>
      </c>
      <c r="V114" s="22">
        <f>IFERROR(AVERAGEIF('QoL DATA'!$C$14:$AT$14,'TQoL Indexes'!V$9,'Data &amp; Normalization'!$C572:$AT572),"-")</f>
        <v>0.27734843337862686</v>
      </c>
      <c r="W114" s="22">
        <f>IFERROR(AVERAGEIF('QoL DATA'!$C$14:$AT$14,'TQoL Indexes'!W$9,'Data &amp; Normalization'!$C572:$AT572),"-")</f>
        <v>0.44756004722939724</v>
      </c>
      <c r="X114" s="22">
        <f>IFERROR(AVERAGEIF('QoL DATA'!$C$14:$AT$14,'TQoL Indexes'!X$9,'Data &amp; Normalization'!$C572:$AT572),"-")</f>
        <v>0.36377695643687086</v>
      </c>
      <c r="Y114" s="22">
        <f>IFERROR(AVERAGEIF('QoL DATA'!$C$14:$AT$14,'TQoL Indexes'!Y$9,'Data &amp; Normalization'!$C572:$AT572),"-")</f>
        <v>0.81925866876046083</v>
      </c>
      <c r="Z114" s="21">
        <f t="shared" si="49"/>
        <v>0.4918470415066088</v>
      </c>
      <c r="AA114" s="22">
        <f t="shared" si="50"/>
        <v>0.47980643949916024</v>
      </c>
      <c r="AB114" s="22">
        <f t="shared" si="51"/>
        <v>0.82573868143530516</v>
      </c>
      <c r="AC114" s="22">
        <f t="shared" si="52"/>
        <v>0.46376550896254465</v>
      </c>
      <c r="AD114" s="22">
        <f t="shared" si="53"/>
        <v>0.44057679657311316</v>
      </c>
      <c r="AE114" s="22">
        <f t="shared" si="54"/>
        <v>0.78156137689583649</v>
      </c>
      <c r="AF114" s="22">
        <f t="shared" si="55"/>
        <v>0.40018304561969897</v>
      </c>
      <c r="AG114" s="22">
        <f t="shared" si="56"/>
        <v>0.40566850183313408</v>
      </c>
      <c r="AH114" s="22">
        <f t="shared" si="57"/>
        <v>0.81925866876046083</v>
      </c>
      <c r="AI114" s="21">
        <f t="shared" si="58"/>
        <v>0.59913072081369145</v>
      </c>
      <c r="AJ114" s="22">
        <f t="shared" si="59"/>
        <v>0.56196789414383141</v>
      </c>
      <c r="AK114" s="23">
        <f t="shared" si="60"/>
        <v>0.54170340540443129</v>
      </c>
      <c r="AL114" s="24">
        <f t="shared" si="61"/>
        <v>0.56735375735781435</v>
      </c>
      <c r="AM114"/>
      <c r="AO114" s="136">
        <f t="shared" si="62"/>
        <v>5</v>
      </c>
      <c r="AP114" s="137">
        <f t="shared" si="63"/>
        <v>5</v>
      </c>
      <c r="AQ114" s="137">
        <f t="shared" si="64"/>
        <v>5</v>
      </c>
      <c r="AR114" s="137">
        <f t="shared" si="65"/>
        <v>5</v>
      </c>
      <c r="AS114" s="137">
        <f t="shared" si="66"/>
        <v>5</v>
      </c>
      <c r="AT114" s="137">
        <f t="shared" si="67"/>
        <v>5</v>
      </c>
      <c r="AU114" s="137">
        <f t="shared" si="68"/>
        <v>5</v>
      </c>
      <c r="AV114" s="137">
        <f t="shared" si="69"/>
        <v>5</v>
      </c>
      <c r="AW114" s="125">
        <f t="shared" si="70"/>
        <v>5</v>
      </c>
      <c r="AX114" s="137">
        <f t="shared" si="71"/>
        <v>5</v>
      </c>
      <c r="AY114" s="137">
        <f t="shared" si="72"/>
        <v>5</v>
      </c>
      <c r="AZ114" s="125">
        <f t="shared" si="73"/>
        <v>5</v>
      </c>
    </row>
    <row r="115" spans="1:52" s="5" customFormat="1">
      <c r="A115"/>
      <c r="B115" s="397" t="str">
        <f>'QoL DATA'!B122</f>
        <v>Mokronog - Trebelno</v>
      </c>
      <c r="C115" s="224">
        <f>'QoL DATA'!A122</f>
        <v>199</v>
      </c>
      <c r="D115" s="21">
        <f>IFERROR(AVERAGEIF('QoL DATA'!$C$14:$AT$14,'TQoL Indexes'!D$9,'Data &amp; Normalization'!$C573:$AT573),"-")</f>
        <v>0.62843682973670845</v>
      </c>
      <c r="E115" s="22">
        <f>IFERROR(AVERAGEIF('QoL DATA'!$C$14:$AT$14,'TQoL Indexes'!E$9,'Data &amp; Normalization'!$C573:$AT573),"-")</f>
        <v>8.0291970802919693E-2</v>
      </c>
      <c r="F115" s="22">
        <f>IFERROR(AVERAGEIF('QoL DATA'!$C$14:$AT$14,'TQoL Indexes'!F$9,'Data &amp; Normalization'!$C573:$AT573),"-")</f>
        <v>0.32244409341393543</v>
      </c>
      <c r="G115" s="22">
        <f>IFERROR(AVERAGEIF('QoL DATA'!$C$14:$AT$14,'TQoL Indexes'!G$9,'Data &amp; Normalization'!$C573:$AT573),"-")</f>
        <v>0.56217869358929895</v>
      </c>
      <c r="H115" s="22">
        <f>IFERROR(AVERAGEIF('QoL DATA'!$C$14:$AT$14,'TQoL Indexes'!H$9,'Data &amp; Normalization'!$C573:$AT573),"-")</f>
        <v>0.8388981401473482</v>
      </c>
      <c r="I115" s="22">
        <f>IFERROR(AVERAGEIF('QoL DATA'!$C$14:$AT$14,'TQoL Indexes'!I$9,'Data &amp; Normalization'!$C573:$AT573),"-")</f>
        <v>0.33217877282444741</v>
      </c>
      <c r="J115" s="22">
        <f>IFERROR(AVERAGEIF('QoL DATA'!$C$14:$AT$14,'TQoL Indexes'!J$9,'Data &amp; Normalization'!$C573:$AT573),"-")</f>
        <v>0.17435332556119254</v>
      </c>
      <c r="K115" s="22" t="str">
        <f>IFERROR(AVERAGEIF('QoL DATA'!$C$14:$AT$14,'TQoL Indexes'!K$9,'Data &amp; Normalization'!$C573:$AT573),"-")</f>
        <v>-</v>
      </c>
      <c r="L115" s="22">
        <f>IFERROR(AVERAGEIF('QoL DATA'!$C$14:$AT$14,'TQoL Indexes'!L$9,'Data &amp; Normalization'!$C573:$AT573),"-")</f>
        <v>0.72023870149705782</v>
      </c>
      <c r="M115" s="22">
        <f>IFERROR(AVERAGEIF('QoL DATA'!$C$14:$AT$14,'TQoL Indexes'!M$9,'Data &amp; Normalization'!$C573:$AT573),"-")</f>
        <v>0.55332504475765898</v>
      </c>
      <c r="N115" s="22">
        <f>IFERROR(AVERAGEIF('QoL DATA'!$C$14:$AT$14,'TQoL Indexes'!N$9,'Data &amp; Normalization'!$C573:$AT573),"-")</f>
        <v>0.13002541727323241</v>
      </c>
      <c r="O115" s="22">
        <f>IFERROR(AVERAGEIF('QoL DATA'!$C$14:$AT$14,'TQoL Indexes'!O$9,'Data &amp; Normalization'!$C573:$AT573),"-")</f>
        <v>0.44653839262118428</v>
      </c>
      <c r="P115" s="22">
        <f>IFERROR(AVERAGEIF('QoL DATA'!$C$14:$AT$14,'TQoL Indexes'!P$9,'Data &amp; Normalization'!$C573:$AT573),"-")</f>
        <v>0.74017519708795476</v>
      </c>
      <c r="Q115" s="22">
        <f>IFERROR(AVERAGEIF('QoL DATA'!$C$14:$AT$14,'TQoL Indexes'!Q$9,'Data &amp; Normalization'!$C573:$AT573),"-")</f>
        <v>0.72329002752916627</v>
      </c>
      <c r="R115" s="22">
        <f>IFERROR(AVERAGEIF('QoL DATA'!$C$14:$AT$14,'TQoL Indexes'!R$9,'Data &amp; Normalization'!$C573:$AT573),"-")</f>
        <v>0.67868490466342457</v>
      </c>
      <c r="S115" s="22">
        <f>IFERROR(AVERAGEIF('QoL DATA'!$C$14:$AT$14,'TQoL Indexes'!S$9,'Data &amp; Normalization'!$C573:$AT573),"-")</f>
        <v>0.79795500008265952</v>
      </c>
      <c r="T115" s="22">
        <f>IFERROR(AVERAGEIF('QoL DATA'!$C$14:$AT$14,'TQoL Indexes'!T$9,'Data &amp; Normalization'!$C573:$AT573),"-")</f>
        <v>0.94688946232401627</v>
      </c>
      <c r="U115" s="22">
        <f>IFERROR(AVERAGEIF('QoL DATA'!$C$14:$AT$14,'TQoL Indexes'!U$9,'Data &amp; Normalization'!$C573:$AT573),"-")</f>
        <v>0.41667373139678815</v>
      </c>
      <c r="V115" s="22">
        <f>IFERROR(AVERAGEIF('QoL DATA'!$C$14:$AT$14,'TQoL Indexes'!V$9,'Data &amp; Normalization'!$C573:$AT573),"-")</f>
        <v>0.77085414834945243</v>
      </c>
      <c r="W115" s="22">
        <f>IFERROR(AVERAGEIF('QoL DATA'!$C$14:$AT$14,'TQoL Indexes'!W$9,'Data &amp; Normalization'!$C573:$AT573),"-")</f>
        <v>0.43707128523587035</v>
      </c>
      <c r="X115" s="22">
        <f>IFERROR(AVERAGEIF('QoL DATA'!$C$14:$AT$14,'TQoL Indexes'!X$9,'Data &amp; Normalization'!$C573:$AT573),"-")</f>
        <v>0.21608653324725932</v>
      </c>
      <c r="Y115" s="22">
        <f>IFERROR(AVERAGEIF('QoL DATA'!$C$14:$AT$14,'TQoL Indexes'!Y$9,'Data &amp; Normalization'!$C573:$AT573),"-")</f>
        <v>0.51656457908086018</v>
      </c>
      <c r="Z115" s="21">
        <f t="shared" si="49"/>
        <v>0.3437242979845212</v>
      </c>
      <c r="AA115" s="22">
        <f t="shared" si="50"/>
        <v>0.52556952672386903</v>
      </c>
      <c r="AB115" s="22">
        <f t="shared" si="51"/>
        <v>0.34167523101544572</v>
      </c>
      <c r="AC115" s="22">
        <f t="shared" si="52"/>
        <v>0.59335679485456949</v>
      </c>
      <c r="AD115" s="22">
        <f t="shared" si="53"/>
        <v>0.70098746609629536</v>
      </c>
      <c r="AE115" s="22">
        <f t="shared" si="54"/>
        <v>0.87242223120333784</v>
      </c>
      <c r="AF115" s="22">
        <f t="shared" si="55"/>
        <v>0.59376393987312026</v>
      </c>
      <c r="AG115" s="22">
        <f t="shared" si="56"/>
        <v>0.32657890924156485</v>
      </c>
      <c r="AH115" s="22">
        <f t="shared" si="57"/>
        <v>0.51656457908086018</v>
      </c>
      <c r="AI115" s="21">
        <f t="shared" si="58"/>
        <v>0.4036563519079453</v>
      </c>
      <c r="AJ115" s="22">
        <f t="shared" si="59"/>
        <v>0.72225549738473427</v>
      </c>
      <c r="AK115" s="23">
        <f t="shared" si="60"/>
        <v>0.47896914273184849</v>
      </c>
      <c r="AL115" s="24">
        <f t="shared" si="61"/>
        <v>0.52688221205537866</v>
      </c>
      <c r="AM115"/>
      <c r="AO115" s="136">
        <f t="shared" si="62"/>
        <v>5</v>
      </c>
      <c r="AP115" s="137">
        <f t="shared" si="63"/>
        <v>5</v>
      </c>
      <c r="AQ115" s="137">
        <f t="shared" si="64"/>
        <v>5</v>
      </c>
      <c r="AR115" s="137">
        <f t="shared" si="65"/>
        <v>5</v>
      </c>
      <c r="AS115" s="137">
        <f t="shared" si="66"/>
        <v>5</v>
      </c>
      <c r="AT115" s="137">
        <f t="shared" si="67"/>
        <v>5</v>
      </c>
      <c r="AU115" s="137">
        <f t="shared" si="68"/>
        <v>5</v>
      </c>
      <c r="AV115" s="137">
        <f t="shared" si="69"/>
        <v>5</v>
      </c>
      <c r="AW115" s="125">
        <f t="shared" si="70"/>
        <v>5</v>
      </c>
      <c r="AX115" s="137">
        <f t="shared" si="71"/>
        <v>5</v>
      </c>
      <c r="AY115" s="137">
        <f t="shared" si="72"/>
        <v>5</v>
      </c>
      <c r="AZ115" s="125">
        <f t="shared" si="73"/>
        <v>5</v>
      </c>
    </row>
    <row r="116" spans="1:52" s="5" customFormat="1">
      <c r="A116"/>
      <c r="B116" s="397" t="str">
        <f>'QoL DATA'!B123</f>
        <v>Moravče</v>
      </c>
      <c r="C116" s="224">
        <f>'QoL DATA'!A123</f>
        <v>77</v>
      </c>
      <c r="D116" s="21">
        <f>IFERROR(AVERAGEIF('QoL DATA'!$C$14:$AT$14,'TQoL Indexes'!D$9,'Data &amp; Normalization'!$C574:$AT574),"-")</f>
        <v>0.68816302202478086</v>
      </c>
      <c r="E116" s="22">
        <f>IFERROR(AVERAGEIF('QoL DATA'!$C$14:$AT$14,'TQoL Indexes'!E$9,'Data &amp; Normalization'!$C574:$AT574),"-")</f>
        <v>0.89504217660040752</v>
      </c>
      <c r="F116" s="22">
        <f>IFERROR(AVERAGEIF('QoL DATA'!$C$14:$AT$14,'TQoL Indexes'!F$9,'Data &amp; Normalization'!$C574:$AT574),"-")</f>
        <v>0.46255201736060336</v>
      </c>
      <c r="G116" s="22">
        <f>IFERROR(AVERAGEIF('QoL DATA'!$C$14:$AT$14,'TQoL Indexes'!G$9,'Data &amp; Normalization'!$C574:$AT574),"-")</f>
        <v>0.82687713699134469</v>
      </c>
      <c r="H116" s="22">
        <f>IFERROR(AVERAGEIF('QoL DATA'!$C$14:$AT$14,'TQoL Indexes'!H$9,'Data &amp; Normalization'!$C574:$AT574),"-")</f>
        <v>0.37987295608358468</v>
      </c>
      <c r="I116" s="22">
        <f>IFERROR(AVERAGEIF('QoL DATA'!$C$14:$AT$14,'TQoL Indexes'!I$9,'Data &amp; Normalization'!$C574:$AT574),"-")</f>
        <v>0.25565391907272333</v>
      </c>
      <c r="J116" s="22">
        <f>IFERROR(AVERAGEIF('QoL DATA'!$C$14:$AT$14,'TQoL Indexes'!J$9,'Data &amp; Normalization'!$C574:$AT574),"-")</f>
        <v>0.2283633720926915</v>
      </c>
      <c r="K116" s="22" t="str">
        <f>IFERROR(AVERAGEIF('QoL DATA'!$C$14:$AT$14,'TQoL Indexes'!K$9,'Data &amp; Normalization'!$C574:$AT574),"-")</f>
        <v>-</v>
      </c>
      <c r="L116" s="22">
        <f>IFERROR(AVERAGEIF('QoL DATA'!$C$14:$AT$14,'TQoL Indexes'!L$9,'Data &amp; Normalization'!$C574:$AT574),"-")</f>
        <v>0.48403329878758927</v>
      </c>
      <c r="M116" s="22">
        <f>IFERROR(AVERAGEIF('QoL DATA'!$C$14:$AT$14,'TQoL Indexes'!M$9,'Data &amp; Normalization'!$C574:$AT574),"-")</f>
        <v>0.56422179742838519</v>
      </c>
      <c r="N116" s="22">
        <f>IFERROR(AVERAGEIF('QoL DATA'!$C$14:$AT$14,'TQoL Indexes'!N$9,'Data &amp; Normalization'!$C574:$AT574),"-")</f>
        <v>0.20930964291035348</v>
      </c>
      <c r="O116" s="22">
        <f>IFERROR(AVERAGEIF('QoL DATA'!$C$14:$AT$14,'TQoL Indexes'!O$9,'Data &amp; Normalization'!$C574:$AT574),"-")</f>
        <v>0.78628168376557062</v>
      </c>
      <c r="P116" s="22">
        <f>IFERROR(AVERAGEIF('QoL DATA'!$C$14:$AT$14,'TQoL Indexes'!P$9,'Data &amp; Normalization'!$C574:$AT574),"-")</f>
        <v>0.57628443648487049</v>
      </c>
      <c r="Q116" s="22">
        <f>IFERROR(AVERAGEIF('QoL DATA'!$C$14:$AT$14,'TQoL Indexes'!Q$9,'Data &amp; Normalization'!$C574:$AT574),"-")</f>
        <v>0.76161896204824109</v>
      </c>
      <c r="R116" s="22">
        <f>IFERROR(AVERAGEIF('QoL DATA'!$C$14:$AT$14,'TQoL Indexes'!R$9,'Data &amp; Normalization'!$C574:$AT574),"-")</f>
        <v>0.69509583647251216</v>
      </c>
      <c r="S116" s="22">
        <f>IFERROR(AVERAGEIF('QoL DATA'!$C$14:$AT$14,'TQoL Indexes'!S$9,'Data &amp; Normalization'!$C574:$AT574),"-")</f>
        <v>0.53344409727388431</v>
      </c>
      <c r="T116" s="22">
        <f>IFERROR(AVERAGEIF('QoL DATA'!$C$14:$AT$14,'TQoL Indexes'!T$9,'Data &amp; Normalization'!$C574:$AT574),"-")</f>
        <v>0.55176535230704948</v>
      </c>
      <c r="U116" s="22">
        <f>IFERROR(AVERAGEIF('QoL DATA'!$C$14:$AT$14,'TQoL Indexes'!U$9,'Data &amp; Normalization'!$C574:$AT574),"-")</f>
        <v>0.54935798530651081</v>
      </c>
      <c r="V116" s="22">
        <f>IFERROR(AVERAGEIF('QoL DATA'!$C$14:$AT$14,'TQoL Indexes'!V$9,'Data &amp; Normalization'!$C574:$AT574),"-")</f>
        <v>0.88694698665174676</v>
      </c>
      <c r="W116" s="22">
        <f>IFERROR(AVERAGEIF('QoL DATA'!$C$14:$AT$14,'TQoL Indexes'!W$9,'Data &amp; Normalization'!$C574:$AT574),"-")</f>
        <v>0.80606517416126766</v>
      </c>
      <c r="X116" s="22">
        <f>IFERROR(AVERAGEIF('QoL DATA'!$C$14:$AT$14,'TQoL Indexes'!X$9,'Data &amp; Normalization'!$C574:$AT574),"-")</f>
        <v>0.64396181181303314</v>
      </c>
      <c r="Y116" s="22">
        <f>IFERROR(AVERAGEIF('QoL DATA'!$C$14:$AT$14,'TQoL Indexes'!Y$9,'Data &amp; Normalization'!$C574:$AT574),"-")</f>
        <v>0.44282498162517692</v>
      </c>
      <c r="Z116" s="21">
        <f t="shared" si="49"/>
        <v>0.6819190719952638</v>
      </c>
      <c r="AA116" s="22">
        <f t="shared" si="50"/>
        <v>0.43496013660558663</v>
      </c>
      <c r="AB116" s="22">
        <f t="shared" si="51"/>
        <v>0.38676572016936933</v>
      </c>
      <c r="AC116" s="22">
        <f t="shared" si="52"/>
        <v>0.68128306012522055</v>
      </c>
      <c r="AD116" s="22">
        <f t="shared" si="53"/>
        <v>0.72835739926037668</v>
      </c>
      <c r="AE116" s="22">
        <f t="shared" si="54"/>
        <v>0.54260472479046684</v>
      </c>
      <c r="AF116" s="22">
        <f t="shared" si="55"/>
        <v>0.71815248597912884</v>
      </c>
      <c r="AG116" s="22">
        <f t="shared" si="56"/>
        <v>0.72501349298715034</v>
      </c>
      <c r="AH116" s="22">
        <f t="shared" si="57"/>
        <v>0.44282498162517692</v>
      </c>
      <c r="AI116" s="21">
        <f t="shared" si="58"/>
        <v>0.50121497625673994</v>
      </c>
      <c r="AJ116" s="22">
        <f t="shared" si="59"/>
        <v>0.65074839472535473</v>
      </c>
      <c r="AK116" s="23">
        <f t="shared" si="60"/>
        <v>0.62866365353048537</v>
      </c>
      <c r="AL116" s="24">
        <f t="shared" si="61"/>
        <v>0.59161259693700541</v>
      </c>
      <c r="AM116"/>
      <c r="AO116" s="136">
        <f t="shared" si="62"/>
        <v>5</v>
      </c>
      <c r="AP116" s="137">
        <f t="shared" si="63"/>
        <v>5</v>
      </c>
      <c r="AQ116" s="137">
        <f t="shared" si="64"/>
        <v>5</v>
      </c>
      <c r="AR116" s="137">
        <f t="shared" si="65"/>
        <v>5</v>
      </c>
      <c r="AS116" s="137">
        <f t="shared" si="66"/>
        <v>5</v>
      </c>
      <c r="AT116" s="137">
        <f t="shared" si="67"/>
        <v>5</v>
      </c>
      <c r="AU116" s="137">
        <f t="shared" si="68"/>
        <v>5</v>
      </c>
      <c r="AV116" s="137">
        <f t="shared" si="69"/>
        <v>5</v>
      </c>
      <c r="AW116" s="125">
        <f t="shared" si="70"/>
        <v>5</v>
      </c>
      <c r="AX116" s="137">
        <f t="shared" si="71"/>
        <v>5</v>
      </c>
      <c r="AY116" s="137">
        <f t="shared" si="72"/>
        <v>5</v>
      </c>
      <c r="AZ116" s="125">
        <f t="shared" si="73"/>
        <v>5</v>
      </c>
    </row>
    <row r="117" spans="1:52" s="5" customFormat="1">
      <c r="A117"/>
      <c r="B117" s="397" t="str">
        <f>'QoL DATA'!B124</f>
        <v>Moravske Toplice</v>
      </c>
      <c r="C117" s="224">
        <f>'QoL DATA'!A124</f>
        <v>78</v>
      </c>
      <c r="D117" s="21">
        <f>IFERROR(AVERAGEIF('QoL DATA'!$C$14:$AT$14,'TQoL Indexes'!D$9,'Data &amp; Normalization'!$C575:$AT575),"-")</f>
        <v>0.78246869236847583</v>
      </c>
      <c r="E117" s="22">
        <f>IFERROR(AVERAGEIF('QoL DATA'!$C$14:$AT$14,'TQoL Indexes'!E$9,'Data &amp; Normalization'!$C575:$AT575),"-")</f>
        <v>0.41443772241076732</v>
      </c>
      <c r="F117" s="22">
        <f>IFERROR(AVERAGEIF('QoL DATA'!$C$14:$AT$14,'TQoL Indexes'!F$9,'Data &amp; Normalization'!$C575:$AT575),"-")</f>
        <v>0.72254505348055786</v>
      </c>
      <c r="G117" s="22">
        <f>IFERROR(AVERAGEIF('QoL DATA'!$C$14:$AT$14,'TQoL Indexes'!G$9,'Data &amp; Normalization'!$C575:$AT575),"-")</f>
        <v>0.56301820786780399</v>
      </c>
      <c r="H117" s="22">
        <f>IFERROR(AVERAGEIF('QoL DATA'!$C$14:$AT$14,'TQoL Indexes'!H$9,'Data &amp; Normalization'!$C575:$AT575),"-")</f>
        <v>0.53891628680621506</v>
      </c>
      <c r="I117" s="22">
        <f>IFERROR(AVERAGEIF('QoL DATA'!$C$14:$AT$14,'TQoL Indexes'!I$9,'Data &amp; Normalization'!$C575:$AT575),"-")</f>
        <v>0.40161262760737382</v>
      </c>
      <c r="J117" s="22">
        <f>IFERROR(AVERAGEIF('QoL DATA'!$C$14:$AT$14,'TQoL Indexes'!J$9,'Data &amp; Normalization'!$C575:$AT575),"-")</f>
        <v>0.29157616552163906</v>
      </c>
      <c r="K117" s="22" t="str">
        <f>IFERROR(AVERAGEIF('QoL DATA'!$C$14:$AT$14,'TQoL Indexes'!K$9,'Data &amp; Normalization'!$C575:$AT575),"-")</f>
        <v>-</v>
      </c>
      <c r="L117" s="22">
        <f>IFERROR(AVERAGEIF('QoL DATA'!$C$14:$AT$14,'TQoL Indexes'!L$9,'Data &amp; Normalization'!$C575:$AT575),"-")</f>
        <v>0.4974818806380551</v>
      </c>
      <c r="M117" s="22">
        <f>IFERROR(AVERAGEIF('QoL DATA'!$C$14:$AT$14,'TQoL Indexes'!M$9,'Data &amp; Normalization'!$C575:$AT575),"-")</f>
        <v>0.33607449362719966</v>
      </c>
      <c r="N117" s="22">
        <f>IFERROR(AVERAGEIF('QoL DATA'!$C$14:$AT$14,'TQoL Indexes'!N$9,'Data &amp; Normalization'!$C575:$AT575),"-")</f>
        <v>0.68544516088645147</v>
      </c>
      <c r="O117" s="22">
        <f>IFERROR(AVERAGEIF('QoL DATA'!$C$14:$AT$14,'TQoL Indexes'!O$9,'Data &amp; Normalization'!$C575:$AT575),"-")</f>
        <v>0.29821062608167842</v>
      </c>
      <c r="P117" s="22">
        <f>IFERROR(AVERAGEIF('QoL DATA'!$C$14:$AT$14,'TQoL Indexes'!P$9,'Data &amp; Normalization'!$C575:$AT575),"-")</f>
        <v>0.5373776305843001</v>
      </c>
      <c r="Q117" s="22">
        <f>IFERROR(AVERAGEIF('QoL DATA'!$C$14:$AT$14,'TQoL Indexes'!Q$9,'Data &amp; Normalization'!$C575:$AT575),"-")</f>
        <v>0.27245275437035549</v>
      </c>
      <c r="R117" s="22">
        <f>IFERROR(AVERAGEIF('QoL DATA'!$C$14:$AT$14,'TQoL Indexes'!R$9,'Data &amp; Normalization'!$C575:$AT575),"-")</f>
        <v>0.33898091845340173</v>
      </c>
      <c r="S117" s="22">
        <f>IFERROR(AVERAGEIF('QoL DATA'!$C$14:$AT$14,'TQoL Indexes'!S$9,'Data &amp; Normalization'!$C575:$AT575),"-")</f>
        <v>0.83763163550397579</v>
      </c>
      <c r="T117" s="22">
        <f>IFERROR(AVERAGEIF('QoL DATA'!$C$14:$AT$14,'TQoL Indexes'!T$9,'Data &amp; Normalization'!$C575:$AT575),"-")</f>
        <v>0.72949630361349038</v>
      </c>
      <c r="U117" s="22">
        <f>IFERROR(AVERAGEIF('QoL DATA'!$C$14:$AT$14,'TQoL Indexes'!U$9,'Data &amp; Normalization'!$C575:$AT575),"-")</f>
        <v>0.52659387369934563</v>
      </c>
      <c r="V117" s="22">
        <f>IFERROR(AVERAGEIF('QoL DATA'!$C$14:$AT$14,'TQoL Indexes'!V$9,'Data &amp; Normalization'!$C575:$AT575),"-")</f>
        <v>0.32685986332027867</v>
      </c>
      <c r="W117" s="22">
        <f>IFERROR(AVERAGEIF('QoL DATA'!$C$14:$AT$14,'TQoL Indexes'!W$9,'Data &amp; Normalization'!$C575:$AT575),"-")</f>
        <v>0.47703356714394135</v>
      </c>
      <c r="X117" s="22">
        <f>IFERROR(AVERAGEIF('QoL DATA'!$C$14:$AT$14,'TQoL Indexes'!X$9,'Data &amp; Normalization'!$C575:$AT575),"-")</f>
        <v>0.59695382868613578</v>
      </c>
      <c r="Y117" s="22">
        <f>IFERROR(AVERAGEIF('QoL DATA'!$C$14:$AT$14,'TQoL Indexes'!Y$9,'Data &amp; Normalization'!$C575:$AT575),"-")</f>
        <v>0.3683639337966933</v>
      </c>
      <c r="Z117" s="21">
        <f t="shared" si="49"/>
        <v>0.63981715608660039</v>
      </c>
      <c r="AA117" s="22">
        <f t="shared" si="50"/>
        <v>0.45852103368821739</v>
      </c>
      <c r="AB117" s="22">
        <f t="shared" si="51"/>
        <v>0.51075982725682556</v>
      </c>
      <c r="AC117" s="22">
        <f t="shared" si="52"/>
        <v>0.41779412833298923</v>
      </c>
      <c r="AD117" s="22">
        <f t="shared" si="53"/>
        <v>0.30571683641187863</v>
      </c>
      <c r="AE117" s="22">
        <f t="shared" si="54"/>
        <v>0.78356396955873309</v>
      </c>
      <c r="AF117" s="22">
        <f t="shared" si="55"/>
        <v>0.42672686850981212</v>
      </c>
      <c r="AG117" s="22">
        <f t="shared" si="56"/>
        <v>0.53699369791503859</v>
      </c>
      <c r="AH117" s="22">
        <f t="shared" si="57"/>
        <v>0.3683639337966933</v>
      </c>
      <c r="AI117" s="21">
        <f t="shared" si="58"/>
        <v>0.53636600567721449</v>
      </c>
      <c r="AJ117" s="22">
        <f t="shared" si="59"/>
        <v>0.50235831143453369</v>
      </c>
      <c r="AK117" s="23">
        <f t="shared" si="60"/>
        <v>0.44402816674051465</v>
      </c>
      <c r="AL117" s="24">
        <f t="shared" si="61"/>
        <v>0.49350144614546931</v>
      </c>
      <c r="AM117"/>
      <c r="AO117" s="136">
        <f t="shared" si="62"/>
        <v>5</v>
      </c>
      <c r="AP117" s="137">
        <f t="shared" si="63"/>
        <v>5</v>
      </c>
      <c r="AQ117" s="137">
        <f t="shared" si="64"/>
        <v>5</v>
      </c>
      <c r="AR117" s="137">
        <f t="shared" si="65"/>
        <v>5</v>
      </c>
      <c r="AS117" s="137">
        <f t="shared" si="66"/>
        <v>5</v>
      </c>
      <c r="AT117" s="137">
        <f t="shared" si="67"/>
        <v>5</v>
      </c>
      <c r="AU117" s="137">
        <f t="shared" si="68"/>
        <v>5</v>
      </c>
      <c r="AV117" s="137">
        <f t="shared" si="69"/>
        <v>5</v>
      </c>
      <c r="AW117" s="125">
        <f t="shared" si="70"/>
        <v>5</v>
      </c>
      <c r="AX117" s="137">
        <f t="shared" si="71"/>
        <v>5</v>
      </c>
      <c r="AY117" s="137">
        <f t="shared" si="72"/>
        <v>5</v>
      </c>
      <c r="AZ117" s="125">
        <f t="shared" si="73"/>
        <v>5</v>
      </c>
    </row>
    <row r="118" spans="1:52" s="5" customFormat="1">
      <c r="A118"/>
      <c r="B118" s="397" t="str">
        <f>'QoL DATA'!B125</f>
        <v>Mozirje</v>
      </c>
      <c r="C118" s="224">
        <f>'QoL DATA'!A125</f>
        <v>79</v>
      </c>
      <c r="D118" s="21">
        <f>IFERROR(AVERAGEIF('QoL DATA'!$C$14:$AT$14,'TQoL Indexes'!D$9,'Data &amp; Normalization'!$C576:$AT576),"-")</f>
        <v>0.78538057606629086</v>
      </c>
      <c r="E118" s="22">
        <f>IFERROR(AVERAGEIF('QoL DATA'!$C$14:$AT$14,'TQoL Indexes'!E$9,'Data &amp; Normalization'!$C576:$AT576),"-")</f>
        <v>0.65754099161671298</v>
      </c>
      <c r="F118" s="22">
        <f>IFERROR(AVERAGEIF('QoL DATA'!$C$14:$AT$14,'TQoL Indexes'!F$9,'Data &amp; Normalization'!$C576:$AT576),"-")</f>
        <v>0.55408736155703875</v>
      </c>
      <c r="G118" s="22">
        <f>IFERROR(AVERAGEIF('QoL DATA'!$C$14:$AT$14,'TQoL Indexes'!G$9,'Data &amp; Normalization'!$C576:$AT576),"-")</f>
        <v>0.74085758462190365</v>
      </c>
      <c r="H118" s="22">
        <f>IFERROR(AVERAGEIF('QoL DATA'!$C$14:$AT$14,'TQoL Indexes'!H$9,'Data &amp; Normalization'!$C576:$AT576),"-")</f>
        <v>9.710654224039314E-2</v>
      </c>
      <c r="I118" s="22">
        <f>IFERROR(AVERAGEIF('QoL DATA'!$C$14:$AT$14,'TQoL Indexes'!I$9,'Data &amp; Normalization'!$C576:$AT576),"-")</f>
        <v>0.47244606533338218</v>
      </c>
      <c r="J118" s="22">
        <f>IFERROR(AVERAGEIF('QoL DATA'!$C$14:$AT$14,'TQoL Indexes'!J$9,'Data &amp; Normalization'!$C576:$AT576),"-")</f>
        <v>0.76252977862400961</v>
      </c>
      <c r="K118" s="22" t="str">
        <f>IFERROR(AVERAGEIF('QoL DATA'!$C$14:$AT$14,'TQoL Indexes'!K$9,'Data &amp; Normalization'!$C576:$AT576),"-")</f>
        <v>-</v>
      </c>
      <c r="L118" s="22">
        <f>IFERROR(AVERAGEIF('QoL DATA'!$C$14:$AT$14,'TQoL Indexes'!L$9,'Data &amp; Normalization'!$C576:$AT576),"-")</f>
        <v>0.27834159821421517</v>
      </c>
      <c r="M118" s="22">
        <f>IFERROR(AVERAGEIF('QoL DATA'!$C$14:$AT$14,'TQoL Indexes'!M$9,'Data &amp; Normalization'!$C576:$AT576),"-")</f>
        <v>0.66373740735816389</v>
      </c>
      <c r="N118" s="22">
        <f>IFERROR(AVERAGEIF('QoL DATA'!$C$14:$AT$14,'TQoL Indexes'!N$9,'Data &amp; Normalization'!$C576:$AT576),"-")</f>
        <v>0.29095134424547814</v>
      </c>
      <c r="O118" s="22">
        <f>IFERROR(AVERAGEIF('QoL DATA'!$C$14:$AT$14,'TQoL Indexes'!O$9,'Data &amp; Normalization'!$C576:$AT576),"-")</f>
        <v>0.69026247579352096</v>
      </c>
      <c r="P118" s="22">
        <f>IFERROR(AVERAGEIF('QoL DATA'!$C$14:$AT$14,'TQoL Indexes'!P$9,'Data &amp; Normalization'!$C576:$AT576),"-")</f>
        <v>0.52607735230926522</v>
      </c>
      <c r="Q118" s="22">
        <f>IFERROR(AVERAGEIF('QoL DATA'!$C$14:$AT$14,'TQoL Indexes'!Q$9,'Data &amp; Normalization'!$C576:$AT576),"-")</f>
        <v>0.64560837790751513</v>
      </c>
      <c r="R118" s="22">
        <f>IFERROR(AVERAGEIF('QoL DATA'!$C$14:$AT$14,'TQoL Indexes'!R$9,'Data &amp; Normalization'!$C576:$AT576),"-")</f>
        <v>0.66604450949387961</v>
      </c>
      <c r="S118" s="22">
        <f>IFERROR(AVERAGEIF('QoL DATA'!$C$14:$AT$14,'TQoL Indexes'!S$9,'Data &amp; Normalization'!$C576:$AT576),"-")</f>
        <v>0.2838119327481029</v>
      </c>
      <c r="T118" s="22">
        <f>IFERROR(AVERAGEIF('QoL DATA'!$C$14:$AT$14,'TQoL Indexes'!T$9,'Data &amp; Normalization'!$C576:$AT576),"-")</f>
        <v>0.56702041369036094</v>
      </c>
      <c r="U118" s="22">
        <f>IFERROR(AVERAGEIF('QoL DATA'!$C$14:$AT$14,'TQoL Indexes'!U$9,'Data &amp; Normalization'!$C576:$AT576),"-")</f>
        <v>0.5107406024000487</v>
      </c>
      <c r="V118" s="22">
        <f>IFERROR(AVERAGEIF('QoL DATA'!$C$14:$AT$14,'TQoL Indexes'!V$9,'Data &amp; Normalization'!$C576:$AT576),"-")</f>
        <v>0.58685107105746948</v>
      </c>
      <c r="W118" s="22">
        <f>IFERROR(AVERAGEIF('QoL DATA'!$C$14:$AT$14,'TQoL Indexes'!W$9,'Data &amp; Normalization'!$C576:$AT576),"-")</f>
        <v>0.45523908016467873</v>
      </c>
      <c r="X118" s="22">
        <f>IFERROR(AVERAGEIF('QoL DATA'!$C$14:$AT$14,'TQoL Indexes'!X$9,'Data &amp; Normalization'!$C576:$AT576),"-")</f>
        <v>0.42174254019284374</v>
      </c>
      <c r="Y118" s="22">
        <f>IFERROR(AVERAGEIF('QoL DATA'!$C$14:$AT$14,'TQoL Indexes'!Y$9,'Data &amp; Normalization'!$C576:$AT576),"-")</f>
        <v>0.64281582309598728</v>
      </c>
      <c r="Z118" s="21">
        <f t="shared" si="49"/>
        <v>0.6656696430800142</v>
      </c>
      <c r="AA118" s="22">
        <f t="shared" si="50"/>
        <v>0.47025631380678073</v>
      </c>
      <c r="AB118" s="22">
        <f t="shared" si="51"/>
        <v>0.47734437580182099</v>
      </c>
      <c r="AC118" s="22">
        <f t="shared" si="52"/>
        <v>0.60816991405139309</v>
      </c>
      <c r="AD118" s="22">
        <f t="shared" si="53"/>
        <v>0.65582644370069731</v>
      </c>
      <c r="AE118" s="22">
        <f t="shared" si="54"/>
        <v>0.42541617321923192</v>
      </c>
      <c r="AF118" s="22">
        <f t="shared" si="55"/>
        <v>0.54879583672875909</v>
      </c>
      <c r="AG118" s="22">
        <f t="shared" si="56"/>
        <v>0.43849081017876124</v>
      </c>
      <c r="AH118" s="22">
        <f t="shared" si="57"/>
        <v>0.64281582309598728</v>
      </c>
      <c r="AI118" s="21">
        <f t="shared" si="58"/>
        <v>0.53775677756287199</v>
      </c>
      <c r="AJ118" s="22">
        <f t="shared" si="59"/>
        <v>0.56313751032377413</v>
      </c>
      <c r="AK118" s="23">
        <f t="shared" si="60"/>
        <v>0.54336749000116924</v>
      </c>
      <c r="AL118" s="24">
        <f t="shared" si="61"/>
        <v>0.54803360353009056</v>
      </c>
      <c r="AM118"/>
      <c r="AO118" s="136">
        <f t="shared" si="62"/>
        <v>5</v>
      </c>
      <c r="AP118" s="137">
        <f t="shared" si="63"/>
        <v>5</v>
      </c>
      <c r="AQ118" s="137">
        <f t="shared" si="64"/>
        <v>5</v>
      </c>
      <c r="AR118" s="137">
        <f t="shared" si="65"/>
        <v>5</v>
      </c>
      <c r="AS118" s="137">
        <f t="shared" si="66"/>
        <v>5</v>
      </c>
      <c r="AT118" s="137">
        <f t="shared" si="67"/>
        <v>5</v>
      </c>
      <c r="AU118" s="137">
        <f t="shared" si="68"/>
        <v>5</v>
      </c>
      <c r="AV118" s="137">
        <f t="shared" si="69"/>
        <v>5</v>
      </c>
      <c r="AW118" s="125">
        <f t="shared" si="70"/>
        <v>5</v>
      </c>
      <c r="AX118" s="137">
        <f t="shared" si="71"/>
        <v>5</v>
      </c>
      <c r="AY118" s="137">
        <f t="shared" si="72"/>
        <v>5</v>
      </c>
      <c r="AZ118" s="125">
        <f t="shared" si="73"/>
        <v>5</v>
      </c>
    </row>
    <row r="119" spans="1:52" s="5" customFormat="1">
      <c r="A119"/>
      <c r="B119" s="397" t="str">
        <f>'QoL DATA'!B126</f>
        <v>Murska Sobota</v>
      </c>
      <c r="C119" s="224">
        <f>'QoL DATA'!A126</f>
        <v>80</v>
      </c>
      <c r="D119" s="21">
        <f>IFERROR(AVERAGEIF('QoL DATA'!$C$14:$AT$14,'TQoL Indexes'!D$9,'Data &amp; Normalization'!$C577:$AT577),"-")</f>
        <v>0.6643724297187783</v>
      </c>
      <c r="E119" s="22">
        <f>IFERROR(AVERAGEIF('QoL DATA'!$C$14:$AT$14,'TQoL Indexes'!E$9,'Data &amp; Normalization'!$C577:$AT577),"-")</f>
        <v>0.79653284671532854</v>
      </c>
      <c r="F119" s="22">
        <f>IFERROR(AVERAGEIF('QoL DATA'!$C$14:$AT$14,'TQoL Indexes'!F$9,'Data &amp; Normalization'!$C577:$AT577),"-")</f>
        <v>0.89598074458814669</v>
      </c>
      <c r="G119" s="22">
        <f>IFERROR(AVERAGEIF('QoL DATA'!$C$14:$AT$14,'TQoL Indexes'!G$9,'Data &amp; Normalization'!$C577:$AT577),"-")</f>
        <v>0.99101381956655255</v>
      </c>
      <c r="H119" s="22">
        <f>IFERROR(AVERAGEIF('QoL DATA'!$C$14:$AT$14,'TQoL Indexes'!H$9,'Data &amp; Normalization'!$C577:$AT577),"-")</f>
        <v>0.9101064835720174</v>
      </c>
      <c r="I119" s="22">
        <f>IFERROR(AVERAGEIF('QoL DATA'!$C$14:$AT$14,'TQoL Indexes'!I$9,'Data &amp; Normalization'!$C577:$AT577),"-")</f>
        <v>0.99287005314649446</v>
      </c>
      <c r="J119" s="22">
        <f>IFERROR(AVERAGEIF('QoL DATA'!$C$14:$AT$14,'TQoL Indexes'!J$9,'Data &amp; Normalization'!$C577:$AT577),"-")</f>
        <v>0.98893760734198088</v>
      </c>
      <c r="K119" s="22" t="str">
        <f>IFERROR(AVERAGEIF('QoL DATA'!$C$14:$AT$14,'TQoL Indexes'!K$9,'Data &amp; Normalization'!$C577:$AT577),"-")</f>
        <v>-</v>
      </c>
      <c r="L119" s="22">
        <f>IFERROR(AVERAGEIF('QoL DATA'!$C$14:$AT$14,'TQoL Indexes'!L$9,'Data &amp; Normalization'!$C577:$AT577),"-")</f>
        <v>0.32827535507593752</v>
      </c>
      <c r="M119" s="22">
        <f>IFERROR(AVERAGEIF('QoL DATA'!$C$14:$AT$14,'TQoL Indexes'!M$9,'Data &amp; Normalization'!$C577:$AT577),"-")</f>
        <v>0.34046776204510548</v>
      </c>
      <c r="N119" s="22">
        <f>IFERROR(AVERAGEIF('QoL DATA'!$C$14:$AT$14,'TQoL Indexes'!N$9,'Data &amp; Normalization'!$C577:$AT577),"-")</f>
        <v>0.13525381951150109</v>
      </c>
      <c r="O119" s="22">
        <f>IFERROR(AVERAGEIF('QoL DATA'!$C$14:$AT$14,'TQoL Indexes'!O$9,'Data &amp; Normalization'!$C577:$AT577),"-")</f>
        <v>0.55312745483113945</v>
      </c>
      <c r="P119" s="22">
        <f>IFERROR(AVERAGEIF('QoL DATA'!$C$14:$AT$14,'TQoL Indexes'!P$9,'Data &amp; Normalization'!$C577:$AT577),"-")</f>
        <v>0.58068895502188123</v>
      </c>
      <c r="Q119" s="22">
        <f>IFERROR(AVERAGEIF('QoL DATA'!$C$14:$AT$14,'TQoL Indexes'!Q$9,'Data &amp; Normalization'!$C577:$AT577),"-")</f>
        <v>0.27844851872733251</v>
      </c>
      <c r="R119" s="22">
        <f>IFERROR(AVERAGEIF('QoL DATA'!$C$14:$AT$14,'TQoL Indexes'!R$9,'Data &amp; Normalization'!$C577:$AT577),"-")</f>
        <v>0.50372296508246039</v>
      </c>
      <c r="S119" s="22">
        <f>IFERROR(AVERAGEIF('QoL DATA'!$C$14:$AT$14,'TQoL Indexes'!S$9,'Data &amp; Normalization'!$C577:$AT577),"-")</f>
        <v>4.575212022020525E-2</v>
      </c>
      <c r="T119" s="22">
        <f>IFERROR(AVERAGEIF('QoL DATA'!$C$14:$AT$14,'TQoL Indexes'!T$9,'Data &amp; Normalization'!$C577:$AT577),"-")</f>
        <v>0.90231886365250502</v>
      </c>
      <c r="U119" s="22">
        <f>IFERROR(AVERAGEIF('QoL DATA'!$C$14:$AT$14,'TQoL Indexes'!U$9,'Data &amp; Normalization'!$C577:$AT577),"-")</f>
        <v>0.44027130998177766</v>
      </c>
      <c r="V119" s="22">
        <f>IFERROR(AVERAGEIF('QoL DATA'!$C$14:$AT$14,'TQoL Indexes'!V$9,'Data &amp; Normalization'!$C577:$AT577),"-")</f>
        <v>0.28489679082407515</v>
      </c>
      <c r="W119" s="22">
        <f>IFERROR(AVERAGEIF('QoL DATA'!$C$14:$AT$14,'TQoL Indexes'!W$9,'Data &amp; Normalization'!$C577:$AT577),"-")</f>
        <v>0.38417963167662472</v>
      </c>
      <c r="X119" s="22">
        <f>IFERROR(AVERAGEIF('QoL DATA'!$C$14:$AT$14,'TQoL Indexes'!X$9,'Data &amp; Normalization'!$C577:$AT577),"-")</f>
        <v>0.51541975315479283</v>
      </c>
      <c r="Y119" s="22">
        <f>IFERROR(AVERAGEIF('QoL DATA'!$C$14:$AT$14,'TQoL Indexes'!Y$9,'Data &amp; Normalization'!$C577:$AT577),"-")</f>
        <v>0.14310553896290817</v>
      </c>
      <c r="Z119" s="21">
        <f t="shared" si="49"/>
        <v>0.78562867367408451</v>
      </c>
      <c r="AA119" s="22">
        <f t="shared" si="50"/>
        <v>0.84224066374059647</v>
      </c>
      <c r="AB119" s="22">
        <f t="shared" si="51"/>
        <v>0.2378607907783033</v>
      </c>
      <c r="AC119" s="22">
        <f t="shared" si="52"/>
        <v>0.5669082049265104</v>
      </c>
      <c r="AD119" s="22">
        <f t="shared" si="53"/>
        <v>0.39108574190489642</v>
      </c>
      <c r="AE119" s="22">
        <f t="shared" si="54"/>
        <v>0.47403549193635514</v>
      </c>
      <c r="AF119" s="22">
        <f t="shared" si="55"/>
        <v>0.36258405040292641</v>
      </c>
      <c r="AG119" s="22">
        <f t="shared" si="56"/>
        <v>0.44979969241570877</v>
      </c>
      <c r="AH119" s="22">
        <f t="shared" si="57"/>
        <v>0.14310553896290817</v>
      </c>
      <c r="AI119" s="21">
        <f t="shared" si="58"/>
        <v>0.62191004273099482</v>
      </c>
      <c r="AJ119" s="22">
        <f t="shared" si="59"/>
        <v>0.47734314625592067</v>
      </c>
      <c r="AK119" s="23">
        <f t="shared" si="60"/>
        <v>0.31849642726051447</v>
      </c>
      <c r="AL119" s="24">
        <f t="shared" si="61"/>
        <v>0.4640761611038659</v>
      </c>
      <c r="AM119"/>
      <c r="AO119" s="136">
        <f t="shared" si="62"/>
        <v>5</v>
      </c>
      <c r="AP119" s="137">
        <f t="shared" si="63"/>
        <v>5</v>
      </c>
      <c r="AQ119" s="137">
        <f t="shared" si="64"/>
        <v>5</v>
      </c>
      <c r="AR119" s="137">
        <f t="shared" si="65"/>
        <v>5</v>
      </c>
      <c r="AS119" s="137">
        <f t="shared" si="66"/>
        <v>5</v>
      </c>
      <c r="AT119" s="137">
        <f t="shared" si="67"/>
        <v>5</v>
      </c>
      <c r="AU119" s="137">
        <f t="shared" si="68"/>
        <v>5</v>
      </c>
      <c r="AV119" s="137">
        <f t="shared" si="69"/>
        <v>5</v>
      </c>
      <c r="AW119" s="125">
        <f t="shared" si="70"/>
        <v>5</v>
      </c>
      <c r="AX119" s="137">
        <f t="shared" si="71"/>
        <v>5</v>
      </c>
      <c r="AY119" s="137">
        <f t="shared" si="72"/>
        <v>5</v>
      </c>
      <c r="AZ119" s="125">
        <f t="shared" si="73"/>
        <v>5</v>
      </c>
    </row>
    <row r="120" spans="1:52" s="5" customFormat="1">
      <c r="A120"/>
      <c r="B120" s="397" t="str">
        <f>'QoL DATA'!B127</f>
        <v>Muta</v>
      </c>
      <c r="C120" s="224">
        <f>'QoL DATA'!A127</f>
        <v>81</v>
      </c>
      <c r="D120" s="21">
        <f>IFERROR(AVERAGEIF('QoL DATA'!$C$14:$AT$14,'TQoL Indexes'!D$9,'Data &amp; Normalization'!$C578:$AT578),"-")</f>
        <v>0.77063027119842431</v>
      </c>
      <c r="E120" s="22">
        <f>IFERROR(AVERAGEIF('QoL DATA'!$C$14:$AT$14,'TQoL Indexes'!E$9,'Data &amp; Normalization'!$C578:$AT578),"-")</f>
        <v>0.59139271533990889</v>
      </c>
      <c r="F120" s="22">
        <f>IFERROR(AVERAGEIF('QoL DATA'!$C$14:$AT$14,'TQoL Indexes'!F$9,'Data &amp; Normalization'!$C578:$AT578),"-")</f>
        <v>0.73294542946121077</v>
      </c>
      <c r="G120" s="22">
        <f>IFERROR(AVERAGEIF('QoL DATA'!$C$14:$AT$14,'TQoL Indexes'!G$9,'Data &amp; Normalization'!$C578:$AT578),"-")</f>
        <v>0.81538800138500345</v>
      </c>
      <c r="H120" s="22">
        <f>IFERROR(AVERAGEIF('QoL DATA'!$C$14:$AT$14,'TQoL Indexes'!H$9,'Data &amp; Normalization'!$C578:$AT578),"-")</f>
        <v>0.5034436505702975</v>
      </c>
      <c r="I120" s="22">
        <f>IFERROR(AVERAGEIF('QoL DATA'!$C$14:$AT$14,'TQoL Indexes'!I$9,'Data &amp; Normalization'!$C578:$AT578),"-")</f>
        <v>0.67935918709013499</v>
      </c>
      <c r="J120" s="22">
        <f>IFERROR(AVERAGEIF('QoL DATA'!$C$14:$AT$14,'TQoL Indexes'!J$9,'Data &amp; Normalization'!$C578:$AT578),"-")</f>
        <v>0.45718991765094896</v>
      </c>
      <c r="K120" s="22" t="str">
        <f>IFERROR(AVERAGEIF('QoL DATA'!$C$14:$AT$14,'TQoL Indexes'!K$9,'Data &amp; Normalization'!$C578:$AT578),"-")</f>
        <v>-</v>
      </c>
      <c r="L120" s="22">
        <f>IFERROR(AVERAGEIF('QoL DATA'!$C$14:$AT$14,'TQoL Indexes'!L$9,'Data &amp; Normalization'!$C578:$AT578),"-")</f>
        <v>0.48826717577619427</v>
      </c>
      <c r="M120" s="22">
        <f>IFERROR(AVERAGEIF('QoL DATA'!$C$14:$AT$14,'TQoL Indexes'!M$9,'Data &amp; Normalization'!$C578:$AT578),"-")</f>
        <v>0.58893778409295483</v>
      </c>
      <c r="N120" s="22">
        <f>IFERROR(AVERAGEIF('QoL DATA'!$C$14:$AT$14,'TQoL Indexes'!N$9,'Data &amp; Normalization'!$C578:$AT578),"-")</f>
        <v>0.70485564772299347</v>
      </c>
      <c r="O120" s="22">
        <f>IFERROR(AVERAGEIF('QoL DATA'!$C$14:$AT$14,'TQoL Indexes'!O$9,'Data &amp; Normalization'!$C578:$AT578),"-")</f>
        <v>0.51580638216294794</v>
      </c>
      <c r="P120" s="22">
        <f>IFERROR(AVERAGEIF('QoL DATA'!$C$14:$AT$14,'TQoL Indexes'!P$9,'Data &amp; Normalization'!$C578:$AT578),"-")</f>
        <v>0.39370802132126242</v>
      </c>
      <c r="Q120" s="22">
        <f>IFERROR(AVERAGEIF('QoL DATA'!$C$14:$AT$14,'TQoL Indexes'!Q$9,'Data &amp; Normalization'!$C578:$AT578),"-")</f>
        <v>0.43494837780779816</v>
      </c>
      <c r="R120" s="22">
        <f>IFERROR(AVERAGEIF('QoL DATA'!$C$14:$AT$14,'TQoL Indexes'!R$9,'Data &amp; Normalization'!$C578:$AT578),"-")</f>
        <v>0.16974310493185943</v>
      </c>
      <c r="S120" s="22">
        <f>IFERROR(AVERAGEIF('QoL DATA'!$C$14:$AT$14,'TQoL Indexes'!S$9,'Data &amp; Normalization'!$C578:$AT578),"-")</f>
        <v>0.62188993040056861</v>
      </c>
      <c r="T120" s="22">
        <f>IFERROR(AVERAGEIF('QoL DATA'!$C$14:$AT$14,'TQoL Indexes'!T$9,'Data &amp; Normalization'!$C578:$AT578),"-")</f>
        <v>0.78252240899377179</v>
      </c>
      <c r="U120" s="22">
        <f>IFERROR(AVERAGEIF('QoL DATA'!$C$14:$AT$14,'TQoL Indexes'!U$9,'Data &amp; Normalization'!$C578:$AT578),"-")</f>
        <v>0.59986037658768954</v>
      </c>
      <c r="V120" s="22">
        <f>IFERROR(AVERAGEIF('QoL DATA'!$C$14:$AT$14,'TQoL Indexes'!V$9,'Data &amp; Normalization'!$C578:$AT578),"-")</f>
        <v>0.22439503237151304</v>
      </c>
      <c r="W120" s="22">
        <f>IFERROR(AVERAGEIF('QoL DATA'!$C$14:$AT$14,'TQoL Indexes'!W$9,'Data &amp; Normalization'!$C578:$AT578),"-")</f>
        <v>0.53464068100962669</v>
      </c>
      <c r="X120" s="22">
        <f>IFERROR(AVERAGEIF('QoL DATA'!$C$14:$AT$14,'TQoL Indexes'!X$9,'Data &amp; Normalization'!$C578:$AT578),"-")</f>
        <v>0.34338706567454785</v>
      </c>
      <c r="Y120" s="22">
        <f>IFERROR(AVERAGEIF('QoL DATA'!$C$14:$AT$14,'TQoL Indexes'!Y$9,'Data &amp; Normalization'!$C578:$AT578),"-")</f>
        <v>0.67178292586959409</v>
      </c>
      <c r="Z120" s="21">
        <f t="shared" si="49"/>
        <v>0.69832280533318125</v>
      </c>
      <c r="AA120" s="22">
        <f t="shared" si="50"/>
        <v>0.5887295864945159</v>
      </c>
      <c r="AB120" s="22">
        <f t="shared" si="51"/>
        <v>0.64689671590797415</v>
      </c>
      <c r="AC120" s="22">
        <f t="shared" si="52"/>
        <v>0.45475720174210521</v>
      </c>
      <c r="AD120" s="22">
        <f t="shared" si="53"/>
        <v>0.30234574136982878</v>
      </c>
      <c r="AE120" s="22">
        <f t="shared" si="54"/>
        <v>0.7022061696971702</v>
      </c>
      <c r="AF120" s="22">
        <f t="shared" si="55"/>
        <v>0.41212770447960129</v>
      </c>
      <c r="AG120" s="22">
        <f t="shared" si="56"/>
        <v>0.4390138733420873</v>
      </c>
      <c r="AH120" s="22">
        <f t="shared" si="57"/>
        <v>0.67178292586959409</v>
      </c>
      <c r="AI120" s="21">
        <f t="shared" si="58"/>
        <v>0.64464970257855703</v>
      </c>
      <c r="AJ120" s="22">
        <f t="shared" si="59"/>
        <v>0.4864363709363681</v>
      </c>
      <c r="AK120" s="23">
        <f t="shared" si="60"/>
        <v>0.50764150123042762</v>
      </c>
      <c r="AL120" s="24">
        <f t="shared" si="61"/>
        <v>0.54410235309957466</v>
      </c>
      <c r="AM120"/>
      <c r="AO120" s="136">
        <f t="shared" si="62"/>
        <v>5</v>
      </c>
      <c r="AP120" s="137">
        <f t="shared" si="63"/>
        <v>5</v>
      </c>
      <c r="AQ120" s="137">
        <f t="shared" si="64"/>
        <v>5</v>
      </c>
      <c r="AR120" s="137">
        <f t="shared" si="65"/>
        <v>5</v>
      </c>
      <c r="AS120" s="137">
        <f t="shared" si="66"/>
        <v>5</v>
      </c>
      <c r="AT120" s="137">
        <f t="shared" si="67"/>
        <v>5</v>
      </c>
      <c r="AU120" s="137">
        <f t="shared" si="68"/>
        <v>5</v>
      </c>
      <c r="AV120" s="137">
        <f t="shared" si="69"/>
        <v>5</v>
      </c>
      <c r="AW120" s="125">
        <f t="shared" si="70"/>
        <v>5</v>
      </c>
      <c r="AX120" s="137">
        <f t="shared" si="71"/>
        <v>5</v>
      </c>
      <c r="AY120" s="137">
        <f t="shared" si="72"/>
        <v>5</v>
      </c>
      <c r="AZ120" s="125">
        <f t="shared" si="73"/>
        <v>5</v>
      </c>
    </row>
    <row r="121" spans="1:52" s="5" customFormat="1">
      <c r="A121"/>
      <c r="B121" s="397" t="str">
        <f>'QoL DATA'!B128</f>
        <v>Naklo</v>
      </c>
      <c r="C121" s="224">
        <f>'QoL DATA'!A128</f>
        <v>82</v>
      </c>
      <c r="D121" s="21">
        <f>IFERROR(AVERAGEIF('QoL DATA'!$C$14:$AT$14,'TQoL Indexes'!D$9,'Data &amp; Normalization'!$C579:$AT579),"-")</f>
        <v>0.8985816113409083</v>
      </c>
      <c r="E121" s="22">
        <f>IFERROR(AVERAGEIF('QoL DATA'!$C$14:$AT$14,'TQoL Indexes'!E$9,'Data &amp; Normalization'!$C579:$AT579),"-")</f>
        <v>0.60500850051112431</v>
      </c>
      <c r="F121" s="22">
        <f>IFERROR(AVERAGEIF('QoL DATA'!$C$14:$AT$14,'TQoL Indexes'!F$9,'Data &amp; Normalization'!$C579:$AT579),"-")</f>
        <v>0.88869426556319642</v>
      </c>
      <c r="G121" s="22">
        <f>IFERROR(AVERAGEIF('QoL DATA'!$C$14:$AT$14,'TQoL Indexes'!G$9,'Data &amp; Normalization'!$C579:$AT579),"-")</f>
        <v>0.9972244355207962</v>
      </c>
      <c r="H121" s="22">
        <f>IFERROR(AVERAGEIF('QoL DATA'!$C$14:$AT$14,'TQoL Indexes'!H$9,'Data &amp; Normalization'!$C579:$AT579),"-")</f>
        <v>0.82822591489457931</v>
      </c>
      <c r="I121" s="22">
        <f>IFERROR(AVERAGEIF('QoL DATA'!$C$14:$AT$14,'TQoL Indexes'!I$9,'Data &amp; Normalization'!$C579:$AT579),"-")</f>
        <v>0.60359217839924262</v>
      </c>
      <c r="J121" s="22">
        <f>IFERROR(AVERAGEIF('QoL DATA'!$C$14:$AT$14,'TQoL Indexes'!J$9,'Data &amp; Normalization'!$C579:$AT579),"-")</f>
        <v>0.31963830344430233</v>
      </c>
      <c r="K121" s="22" t="str">
        <f>IFERROR(AVERAGEIF('QoL DATA'!$C$14:$AT$14,'TQoL Indexes'!K$9,'Data &amp; Normalization'!$C579:$AT579),"-")</f>
        <v>-</v>
      </c>
      <c r="L121" s="22">
        <f>IFERROR(AVERAGEIF('QoL DATA'!$C$14:$AT$14,'TQoL Indexes'!L$9,'Data &amp; Normalization'!$C579:$AT579),"-")</f>
        <v>0.29582627750431023</v>
      </c>
      <c r="M121" s="22">
        <f>IFERROR(AVERAGEIF('QoL DATA'!$C$14:$AT$14,'TQoL Indexes'!M$9,'Data &amp; Normalization'!$C579:$AT579),"-")</f>
        <v>0.71393475745449497</v>
      </c>
      <c r="N121" s="22">
        <f>IFERROR(AVERAGEIF('QoL DATA'!$C$14:$AT$14,'TQoL Indexes'!N$9,'Data &amp; Normalization'!$C579:$AT579),"-")</f>
        <v>0.3489145257639093</v>
      </c>
      <c r="O121" s="22">
        <f>IFERROR(AVERAGEIF('QoL DATA'!$C$14:$AT$14,'TQoL Indexes'!O$9,'Data &amp; Normalization'!$C579:$AT579),"-")</f>
        <v>0.89949650746374488</v>
      </c>
      <c r="P121" s="22">
        <f>IFERROR(AVERAGEIF('QoL DATA'!$C$14:$AT$14,'TQoL Indexes'!P$9,'Data &amp; Normalization'!$C579:$AT579),"-")</f>
        <v>0.46915383791889198</v>
      </c>
      <c r="Q121" s="22">
        <f>IFERROR(AVERAGEIF('QoL DATA'!$C$14:$AT$14,'TQoL Indexes'!Q$9,'Data &amp; Normalization'!$C579:$AT579),"-")</f>
        <v>0.83844318594021972</v>
      </c>
      <c r="R121" s="22">
        <f>IFERROR(AVERAGEIF('QoL DATA'!$C$14:$AT$14,'TQoL Indexes'!R$9,'Data &amp; Normalization'!$C579:$AT579),"-")</f>
        <v>0.92522627222680121</v>
      </c>
      <c r="S121" s="22">
        <f>IFERROR(AVERAGEIF('QoL DATA'!$C$14:$AT$14,'TQoL Indexes'!S$9,'Data &amp; Normalization'!$C579:$AT579),"-")</f>
        <v>0.34911306187901914</v>
      </c>
      <c r="T121" s="22">
        <f>IFERROR(AVERAGEIF('QoL DATA'!$C$14:$AT$14,'TQoL Indexes'!T$9,'Data &amp; Normalization'!$C579:$AT579),"-")</f>
        <v>0.4399900899818221</v>
      </c>
      <c r="U121" s="22">
        <f>IFERROR(AVERAGEIF('QoL DATA'!$C$14:$AT$14,'TQoL Indexes'!U$9,'Data &amp; Normalization'!$C579:$AT579),"-")</f>
        <v>0.80893853915565495</v>
      </c>
      <c r="V121" s="22">
        <f>IFERROR(AVERAGEIF('QoL DATA'!$C$14:$AT$14,'TQoL Indexes'!V$9,'Data &amp; Normalization'!$C579:$AT579),"-")</f>
        <v>0.95319368955319306</v>
      </c>
      <c r="W121" s="22">
        <f>IFERROR(AVERAGEIF('QoL DATA'!$C$14:$AT$14,'TQoL Indexes'!W$9,'Data &amp; Normalization'!$C579:$AT579),"-")</f>
        <v>0.33091255502340172</v>
      </c>
      <c r="X121" s="22">
        <f>IFERROR(AVERAGEIF('QoL DATA'!$C$14:$AT$14,'TQoL Indexes'!X$9,'Data &amp; Normalization'!$C579:$AT579),"-")</f>
        <v>0.85796872268343471</v>
      </c>
      <c r="Y121" s="22">
        <f>IFERROR(AVERAGEIF('QoL DATA'!$C$14:$AT$14,'TQoL Indexes'!Y$9,'Data &amp; Normalization'!$C579:$AT579),"-")</f>
        <v>0.2838389341863386</v>
      </c>
      <c r="Z121" s="21">
        <f t="shared" si="49"/>
        <v>0.79742812580507627</v>
      </c>
      <c r="AA121" s="22">
        <f t="shared" si="50"/>
        <v>0.60890142195264607</v>
      </c>
      <c r="AB121" s="22">
        <f t="shared" si="51"/>
        <v>0.53142464160920211</v>
      </c>
      <c r="AC121" s="22">
        <f t="shared" si="52"/>
        <v>0.68432517269131843</v>
      </c>
      <c r="AD121" s="22">
        <f t="shared" si="53"/>
        <v>0.88183472908351046</v>
      </c>
      <c r="AE121" s="22">
        <f t="shared" si="54"/>
        <v>0.39455157593042062</v>
      </c>
      <c r="AF121" s="22">
        <f t="shared" si="55"/>
        <v>0.88106611435442406</v>
      </c>
      <c r="AG121" s="22">
        <f t="shared" si="56"/>
        <v>0.59444063885341825</v>
      </c>
      <c r="AH121" s="22">
        <f t="shared" si="57"/>
        <v>0.2838389341863386</v>
      </c>
      <c r="AI121" s="21">
        <f t="shared" si="58"/>
        <v>0.64591806312230815</v>
      </c>
      <c r="AJ121" s="22">
        <f t="shared" si="59"/>
        <v>0.65357049256841648</v>
      </c>
      <c r="AK121" s="23">
        <f t="shared" si="60"/>
        <v>0.58644856246472699</v>
      </c>
      <c r="AL121" s="24">
        <f t="shared" si="61"/>
        <v>0.62827968280391444</v>
      </c>
      <c r="AM121"/>
      <c r="AO121" s="136">
        <f t="shared" si="62"/>
        <v>5</v>
      </c>
      <c r="AP121" s="137">
        <f t="shared" si="63"/>
        <v>5</v>
      </c>
      <c r="AQ121" s="137">
        <f t="shared" si="64"/>
        <v>5</v>
      </c>
      <c r="AR121" s="137">
        <f t="shared" si="65"/>
        <v>5</v>
      </c>
      <c r="AS121" s="137">
        <f t="shared" si="66"/>
        <v>5</v>
      </c>
      <c r="AT121" s="137">
        <f t="shared" si="67"/>
        <v>5</v>
      </c>
      <c r="AU121" s="137">
        <f t="shared" si="68"/>
        <v>5</v>
      </c>
      <c r="AV121" s="137">
        <f t="shared" si="69"/>
        <v>5</v>
      </c>
      <c r="AW121" s="125">
        <f t="shared" si="70"/>
        <v>5</v>
      </c>
      <c r="AX121" s="137">
        <f t="shared" si="71"/>
        <v>5</v>
      </c>
      <c r="AY121" s="137">
        <f t="shared" si="72"/>
        <v>5</v>
      </c>
      <c r="AZ121" s="125">
        <f t="shared" si="73"/>
        <v>5</v>
      </c>
    </row>
    <row r="122" spans="1:52" s="5" customFormat="1">
      <c r="A122"/>
      <c r="B122" s="397" t="str">
        <f>'QoL DATA'!B129</f>
        <v>Nazarje</v>
      </c>
      <c r="C122" s="224">
        <f>'QoL DATA'!A129</f>
        <v>83</v>
      </c>
      <c r="D122" s="21">
        <f>IFERROR(AVERAGEIF('QoL DATA'!$C$14:$AT$14,'TQoL Indexes'!D$9,'Data &amp; Normalization'!$C580:$AT580),"-")</f>
        <v>0.59047829940936336</v>
      </c>
      <c r="E122" s="22">
        <f>IFERROR(AVERAGEIF('QoL DATA'!$C$14:$AT$14,'TQoL Indexes'!E$9,'Data &amp; Normalization'!$C580:$AT580),"-")</f>
        <v>0.72899502838868624</v>
      </c>
      <c r="F122" s="22">
        <f>IFERROR(AVERAGEIF('QoL DATA'!$C$14:$AT$14,'TQoL Indexes'!F$9,'Data &amp; Normalization'!$C580:$AT580),"-")</f>
        <v>0.68154918746746374</v>
      </c>
      <c r="G122" s="22">
        <f>IFERROR(AVERAGEIF('QoL DATA'!$C$14:$AT$14,'TQoL Indexes'!G$9,'Data &amp; Normalization'!$C580:$AT580),"-")</f>
        <v>0.92238368878022714</v>
      </c>
      <c r="H122" s="22">
        <f>IFERROR(AVERAGEIF('QoL DATA'!$C$14:$AT$14,'TQoL Indexes'!H$9,'Data &amp; Normalization'!$C580:$AT580),"-")</f>
        <v>0.67139411926206394</v>
      </c>
      <c r="I122" s="22">
        <f>IFERROR(AVERAGEIF('QoL DATA'!$C$14:$AT$14,'TQoL Indexes'!I$9,'Data &amp; Normalization'!$C580:$AT580),"-")</f>
        <v>0.89487620816707236</v>
      </c>
      <c r="J122" s="22">
        <f>IFERROR(AVERAGEIF('QoL DATA'!$C$14:$AT$14,'TQoL Indexes'!J$9,'Data &amp; Normalization'!$C580:$AT580),"-")</f>
        <v>0.33195463859069485</v>
      </c>
      <c r="K122" s="22" t="str">
        <f>IFERROR(AVERAGEIF('QoL DATA'!$C$14:$AT$14,'TQoL Indexes'!K$9,'Data &amp; Normalization'!$C580:$AT580),"-")</f>
        <v>-</v>
      </c>
      <c r="L122" s="22">
        <f>IFERROR(AVERAGEIF('QoL DATA'!$C$14:$AT$14,'TQoL Indexes'!L$9,'Data &amp; Normalization'!$C580:$AT580),"-")</f>
        <v>0.53602192317283159</v>
      </c>
      <c r="M122" s="22">
        <f>IFERROR(AVERAGEIF('QoL DATA'!$C$14:$AT$14,'TQoL Indexes'!M$9,'Data &amp; Normalization'!$C580:$AT580),"-")</f>
        <v>0.85763646502823709</v>
      </c>
      <c r="N122" s="22">
        <f>IFERROR(AVERAGEIF('QoL DATA'!$C$14:$AT$14,'TQoL Indexes'!N$9,'Data &amp; Normalization'!$C580:$AT580),"-")</f>
        <v>0.59739460023219226</v>
      </c>
      <c r="O122" s="22">
        <f>IFERROR(AVERAGEIF('QoL DATA'!$C$14:$AT$14,'TQoL Indexes'!O$9,'Data &amp; Normalization'!$C580:$AT580),"-")</f>
        <v>0.46811243145277265</v>
      </c>
      <c r="P122" s="22">
        <f>IFERROR(AVERAGEIF('QoL DATA'!$C$14:$AT$14,'TQoL Indexes'!P$9,'Data &amp; Normalization'!$C580:$AT580),"-")</f>
        <v>0.62805185404850739</v>
      </c>
      <c r="Q122" s="22">
        <f>IFERROR(AVERAGEIF('QoL DATA'!$C$14:$AT$14,'TQoL Indexes'!Q$9,'Data &amp; Normalization'!$C580:$AT580),"-")</f>
        <v>0.52936139566613605</v>
      </c>
      <c r="R122" s="22">
        <f>IFERROR(AVERAGEIF('QoL DATA'!$C$14:$AT$14,'TQoL Indexes'!R$9,'Data &amp; Normalization'!$C580:$AT580),"-")</f>
        <v>0.52507230568313246</v>
      </c>
      <c r="S122" s="22">
        <f>IFERROR(AVERAGEIF('QoL DATA'!$C$14:$AT$14,'TQoL Indexes'!S$9,'Data &amp; Normalization'!$C580:$AT580),"-")</f>
        <v>0.24082891104167692</v>
      </c>
      <c r="T122" s="22">
        <f>IFERROR(AVERAGEIF('QoL DATA'!$C$14:$AT$14,'TQoL Indexes'!T$9,'Data &amp; Normalization'!$C580:$AT580),"-")</f>
        <v>0.61866582072146703</v>
      </c>
      <c r="U122" s="22">
        <f>IFERROR(AVERAGEIF('QoL DATA'!$C$14:$AT$14,'TQoL Indexes'!U$9,'Data &amp; Normalization'!$C580:$AT580),"-")</f>
        <v>0.41976567615219623</v>
      </c>
      <c r="V122" s="22">
        <f>IFERROR(AVERAGEIF('QoL DATA'!$C$14:$AT$14,'TQoL Indexes'!V$9,'Data &amp; Normalization'!$C580:$AT580),"-")</f>
        <v>0.53239898888977699</v>
      </c>
      <c r="W122" s="22">
        <f>IFERROR(AVERAGEIF('QoL DATA'!$C$14:$AT$14,'TQoL Indexes'!W$9,'Data &amp; Normalization'!$C580:$AT580),"-")</f>
        <v>0.49853884281783167</v>
      </c>
      <c r="X122" s="22">
        <f>IFERROR(AVERAGEIF('QoL DATA'!$C$14:$AT$14,'TQoL Indexes'!X$9,'Data &amp; Normalization'!$C580:$AT580),"-")</f>
        <v>0.33085682309320513</v>
      </c>
      <c r="Y122" s="22">
        <f>IFERROR(AVERAGEIF('QoL DATA'!$C$14:$AT$14,'TQoL Indexes'!Y$9,'Data &amp; Normalization'!$C580:$AT580),"-")</f>
        <v>0.64146055169657445</v>
      </c>
      <c r="Z122" s="21">
        <f t="shared" si="49"/>
        <v>0.66700750508850437</v>
      </c>
      <c r="AA122" s="22">
        <f t="shared" si="50"/>
        <v>0.671326115594578</v>
      </c>
      <c r="AB122" s="22">
        <f t="shared" si="51"/>
        <v>0.72751553263021473</v>
      </c>
      <c r="AC122" s="22">
        <f t="shared" si="52"/>
        <v>0.54808214275064004</v>
      </c>
      <c r="AD122" s="22">
        <f t="shared" si="53"/>
        <v>0.5272168506746342</v>
      </c>
      <c r="AE122" s="22">
        <f t="shared" si="54"/>
        <v>0.42974736588157197</v>
      </c>
      <c r="AF122" s="22">
        <f t="shared" si="55"/>
        <v>0.47608233252098664</v>
      </c>
      <c r="AG122" s="22">
        <f t="shared" si="56"/>
        <v>0.41469783295551843</v>
      </c>
      <c r="AH122" s="22">
        <f t="shared" si="57"/>
        <v>0.64146055169657445</v>
      </c>
      <c r="AI122" s="21">
        <f t="shared" si="58"/>
        <v>0.68861638443776563</v>
      </c>
      <c r="AJ122" s="22">
        <f t="shared" si="59"/>
        <v>0.50168211976894872</v>
      </c>
      <c r="AK122" s="23">
        <f t="shared" si="60"/>
        <v>0.51074690572435988</v>
      </c>
      <c r="AL122" s="24">
        <f t="shared" si="61"/>
        <v>0.56394796792226876</v>
      </c>
      <c r="AM122"/>
      <c r="AO122" s="136">
        <f t="shared" si="62"/>
        <v>5</v>
      </c>
      <c r="AP122" s="137">
        <f t="shared" si="63"/>
        <v>5</v>
      </c>
      <c r="AQ122" s="137">
        <f t="shared" si="64"/>
        <v>5</v>
      </c>
      <c r="AR122" s="137">
        <f t="shared" si="65"/>
        <v>5</v>
      </c>
      <c r="AS122" s="137">
        <f t="shared" si="66"/>
        <v>5</v>
      </c>
      <c r="AT122" s="137">
        <f t="shared" si="67"/>
        <v>5</v>
      </c>
      <c r="AU122" s="137">
        <f t="shared" si="68"/>
        <v>5</v>
      </c>
      <c r="AV122" s="137">
        <f t="shared" si="69"/>
        <v>5</v>
      </c>
      <c r="AW122" s="125">
        <f t="shared" si="70"/>
        <v>5</v>
      </c>
      <c r="AX122" s="137">
        <f t="shared" si="71"/>
        <v>5</v>
      </c>
      <c r="AY122" s="137">
        <f t="shared" si="72"/>
        <v>5</v>
      </c>
      <c r="AZ122" s="125">
        <f t="shared" si="73"/>
        <v>5</v>
      </c>
    </row>
    <row r="123" spans="1:52" s="5" customFormat="1">
      <c r="A123"/>
      <c r="B123" s="397" t="str">
        <f>'QoL DATA'!B130</f>
        <v>Nova Gorica</v>
      </c>
      <c r="C123" s="224">
        <f>'QoL DATA'!A130</f>
        <v>84</v>
      </c>
      <c r="D123" s="21">
        <f>IFERROR(AVERAGEIF('QoL DATA'!$C$14:$AT$14,'TQoL Indexes'!D$9,'Data &amp; Normalization'!$C581:$AT581),"-")</f>
        <v>0.55455944004944835</v>
      </c>
      <c r="E123" s="22">
        <f>IFERROR(AVERAGEIF('QoL DATA'!$C$14:$AT$14,'TQoL Indexes'!E$9,'Data &amp; Normalization'!$C581:$AT581),"-")</f>
        <v>0.78303905945035746</v>
      </c>
      <c r="F123" s="22">
        <f>IFERROR(AVERAGEIF('QoL DATA'!$C$14:$AT$14,'TQoL Indexes'!F$9,'Data &amp; Normalization'!$C581:$AT581),"-")</f>
        <v>0.90309793994287835</v>
      </c>
      <c r="G123" s="22">
        <f>IFERROR(AVERAGEIF('QoL DATA'!$C$14:$AT$14,'TQoL Indexes'!G$9,'Data &amp; Normalization'!$C581:$AT581),"-")</f>
        <v>0.87882181565010487</v>
      </c>
      <c r="H123" s="22">
        <f>IFERROR(AVERAGEIF('QoL DATA'!$C$14:$AT$14,'TQoL Indexes'!H$9,'Data &amp; Normalization'!$C581:$AT581),"-")</f>
        <v>0.84806585156288183</v>
      </c>
      <c r="I123" s="22">
        <f>IFERROR(AVERAGEIF('QoL DATA'!$C$14:$AT$14,'TQoL Indexes'!I$9,'Data &amp; Normalization'!$C581:$AT581),"-")</f>
        <v>0.88679962499643405</v>
      </c>
      <c r="J123" s="22">
        <f>IFERROR(AVERAGEIF('QoL DATA'!$C$14:$AT$14,'TQoL Indexes'!J$9,'Data &amp; Normalization'!$C581:$AT581),"-")</f>
        <v>0.92035219178412975</v>
      </c>
      <c r="K123" s="22" t="str">
        <f>IFERROR(AVERAGEIF('QoL DATA'!$C$14:$AT$14,'TQoL Indexes'!K$9,'Data &amp; Normalization'!$C581:$AT581),"-")</f>
        <v>-</v>
      </c>
      <c r="L123" s="22">
        <f>IFERROR(AVERAGEIF('QoL DATA'!$C$14:$AT$14,'TQoL Indexes'!L$9,'Data &amp; Normalization'!$C581:$AT581),"-")</f>
        <v>0.40154564525262798</v>
      </c>
      <c r="M123" s="22">
        <f>IFERROR(AVERAGEIF('QoL DATA'!$C$14:$AT$14,'TQoL Indexes'!M$9,'Data &amp; Normalization'!$C581:$AT581),"-")</f>
        <v>0.55072122434291204</v>
      </c>
      <c r="N123" s="22">
        <f>IFERROR(AVERAGEIF('QoL DATA'!$C$14:$AT$14,'TQoL Indexes'!N$9,'Data &amp; Normalization'!$C581:$AT581),"-")</f>
        <v>0.66517973491777016</v>
      </c>
      <c r="O123" s="22">
        <f>IFERROR(AVERAGEIF('QoL DATA'!$C$14:$AT$14,'TQoL Indexes'!O$9,'Data &amp; Normalization'!$C581:$AT581),"-")</f>
        <v>0.91689793915515128</v>
      </c>
      <c r="P123" s="22">
        <f>IFERROR(AVERAGEIF('QoL DATA'!$C$14:$AT$14,'TQoL Indexes'!P$9,'Data &amp; Normalization'!$C581:$AT581),"-")</f>
        <v>0.54556867680218391</v>
      </c>
      <c r="Q123" s="22">
        <f>IFERROR(AVERAGEIF('QoL DATA'!$C$14:$AT$14,'TQoL Indexes'!Q$9,'Data &amp; Normalization'!$C581:$AT581),"-")</f>
        <v>0.6295026641066741</v>
      </c>
      <c r="R123" s="22">
        <f>IFERROR(AVERAGEIF('QoL DATA'!$C$14:$AT$14,'TQoL Indexes'!R$9,'Data &amp; Normalization'!$C581:$AT581),"-")</f>
        <v>0.72569432353141905</v>
      </c>
      <c r="S123" s="22">
        <f>IFERROR(AVERAGEIF('QoL DATA'!$C$14:$AT$14,'TQoL Indexes'!S$9,'Data &amp; Normalization'!$C581:$AT581),"-")</f>
        <v>0.39870885615566465</v>
      </c>
      <c r="T123" s="22">
        <f>IFERROR(AVERAGEIF('QoL DATA'!$C$14:$AT$14,'TQoL Indexes'!T$9,'Data &amp; Normalization'!$C581:$AT581),"-")</f>
        <v>0.65889327677410925</v>
      </c>
      <c r="U123" s="22">
        <f>IFERROR(AVERAGEIF('QoL DATA'!$C$14:$AT$14,'TQoL Indexes'!U$9,'Data &amp; Normalization'!$C581:$AT581),"-")</f>
        <v>0.61337808149876039</v>
      </c>
      <c r="V123" s="22">
        <f>IFERROR(AVERAGEIF('QoL DATA'!$C$14:$AT$14,'TQoL Indexes'!V$9,'Data &amp; Normalization'!$C581:$AT581),"-")</f>
        <v>0.91872402285988319</v>
      </c>
      <c r="W123" s="22">
        <f>IFERROR(AVERAGEIF('QoL DATA'!$C$14:$AT$14,'TQoL Indexes'!W$9,'Data &amp; Normalization'!$C581:$AT581),"-")</f>
        <v>0.29347613635865477</v>
      </c>
      <c r="X123" s="22">
        <f>IFERROR(AVERAGEIF('QoL DATA'!$C$14:$AT$14,'TQoL Indexes'!X$9,'Data &amp; Normalization'!$C581:$AT581),"-")</f>
        <v>0.3555438814169517</v>
      </c>
      <c r="Y123" s="22">
        <f>IFERROR(AVERAGEIF('QoL DATA'!$C$14:$AT$14,'TQoL Indexes'!Y$9,'Data &amp; Normalization'!$C581:$AT581),"-")</f>
        <v>0.64768469240235249</v>
      </c>
      <c r="Z123" s="21">
        <f t="shared" si="49"/>
        <v>0.74689881314756146</v>
      </c>
      <c r="AA123" s="22">
        <f t="shared" si="50"/>
        <v>0.78711702584923571</v>
      </c>
      <c r="AB123" s="22">
        <f t="shared" si="51"/>
        <v>0.6079504796303411</v>
      </c>
      <c r="AC123" s="22">
        <f t="shared" si="52"/>
        <v>0.73123330797866759</v>
      </c>
      <c r="AD123" s="22">
        <f t="shared" si="53"/>
        <v>0.67759849381904658</v>
      </c>
      <c r="AE123" s="22">
        <f t="shared" si="54"/>
        <v>0.528801066464887</v>
      </c>
      <c r="AF123" s="22">
        <f t="shared" si="55"/>
        <v>0.76605105217932179</v>
      </c>
      <c r="AG123" s="22">
        <f t="shared" si="56"/>
        <v>0.32451000888780324</v>
      </c>
      <c r="AH123" s="22">
        <f t="shared" si="57"/>
        <v>0.64768469240235249</v>
      </c>
      <c r="AI123" s="21">
        <f t="shared" si="58"/>
        <v>0.71398877287571272</v>
      </c>
      <c r="AJ123" s="22">
        <f t="shared" si="59"/>
        <v>0.64587762275420035</v>
      </c>
      <c r="AK123" s="23">
        <f t="shared" si="60"/>
        <v>0.57941525115649239</v>
      </c>
      <c r="AL123" s="24">
        <f t="shared" si="61"/>
        <v>0.64525659920567424</v>
      </c>
      <c r="AM123"/>
      <c r="AO123" s="136">
        <f t="shared" si="62"/>
        <v>5</v>
      </c>
      <c r="AP123" s="137">
        <f t="shared" si="63"/>
        <v>5</v>
      </c>
      <c r="AQ123" s="137">
        <f t="shared" si="64"/>
        <v>5</v>
      </c>
      <c r="AR123" s="137">
        <f t="shared" si="65"/>
        <v>5</v>
      </c>
      <c r="AS123" s="137">
        <f t="shared" si="66"/>
        <v>5</v>
      </c>
      <c r="AT123" s="137">
        <f t="shared" si="67"/>
        <v>5</v>
      </c>
      <c r="AU123" s="137">
        <f t="shared" si="68"/>
        <v>5</v>
      </c>
      <c r="AV123" s="137">
        <f t="shared" si="69"/>
        <v>5</v>
      </c>
      <c r="AW123" s="125">
        <f t="shared" si="70"/>
        <v>5</v>
      </c>
      <c r="AX123" s="137">
        <f t="shared" si="71"/>
        <v>5</v>
      </c>
      <c r="AY123" s="137">
        <f t="shared" si="72"/>
        <v>5</v>
      </c>
      <c r="AZ123" s="125">
        <f t="shared" si="73"/>
        <v>5</v>
      </c>
    </row>
    <row r="124" spans="1:52" s="5" customFormat="1">
      <c r="A124"/>
      <c r="B124" s="397" t="str">
        <f>'QoL DATA'!B131</f>
        <v>Novo mesto</v>
      </c>
      <c r="C124" s="224">
        <f>'QoL DATA'!A131</f>
        <v>85</v>
      </c>
      <c r="D124" s="21">
        <f>IFERROR(AVERAGEIF('QoL DATA'!$C$14:$AT$14,'TQoL Indexes'!D$9,'Data &amp; Normalization'!$C582:$AT582),"-")</f>
        <v>0.63902700220253106</v>
      </c>
      <c r="E124" s="22">
        <f>IFERROR(AVERAGEIF('QoL DATA'!$C$14:$AT$14,'TQoL Indexes'!E$9,'Data &amp; Normalization'!$C582:$AT582),"-")</f>
        <v>0.48554498417272574</v>
      </c>
      <c r="F124" s="22">
        <f>IFERROR(AVERAGEIF('QoL DATA'!$C$14:$AT$14,'TQoL Indexes'!F$9,'Data &amp; Normalization'!$C582:$AT582),"-")</f>
        <v>0.93593185364409837</v>
      </c>
      <c r="G124" s="22">
        <f>IFERROR(AVERAGEIF('QoL DATA'!$C$14:$AT$14,'TQoL Indexes'!G$9,'Data &amp; Normalization'!$C582:$AT582),"-")</f>
        <v>0.86745150678298666</v>
      </c>
      <c r="H124" s="22">
        <f>IFERROR(AVERAGEIF('QoL DATA'!$C$14:$AT$14,'TQoL Indexes'!H$9,'Data &amp; Normalization'!$C582:$AT582),"-")</f>
        <v>0.91972119101803917</v>
      </c>
      <c r="I124" s="22">
        <f>IFERROR(AVERAGEIF('QoL DATA'!$C$14:$AT$14,'TQoL Indexes'!I$9,'Data &amp; Normalization'!$C582:$AT582),"-")</f>
        <v>0.99630607144562811</v>
      </c>
      <c r="J124" s="22">
        <f>IFERROR(AVERAGEIF('QoL DATA'!$C$14:$AT$14,'TQoL Indexes'!J$9,'Data &amp; Normalization'!$C582:$AT582),"-")</f>
        <v>0.78656714635500391</v>
      </c>
      <c r="K124" s="22" t="str">
        <f>IFERROR(AVERAGEIF('QoL DATA'!$C$14:$AT$14,'TQoL Indexes'!K$9,'Data &amp; Normalization'!$C582:$AT582),"-")</f>
        <v>-</v>
      </c>
      <c r="L124" s="22">
        <f>IFERROR(AVERAGEIF('QoL DATA'!$C$14:$AT$14,'TQoL Indexes'!L$9,'Data &amp; Normalization'!$C582:$AT582),"-")</f>
        <v>0.32667683054376812</v>
      </c>
      <c r="M124" s="22">
        <f>IFERROR(AVERAGEIF('QoL DATA'!$C$14:$AT$14,'TQoL Indexes'!M$9,'Data &amp; Normalization'!$C582:$AT582),"-")</f>
        <v>0.49101459392031477</v>
      </c>
      <c r="N124" s="22">
        <f>IFERROR(AVERAGEIF('QoL DATA'!$C$14:$AT$14,'TQoL Indexes'!N$9,'Data &amp; Normalization'!$C582:$AT582),"-")</f>
        <v>0.2957126163547088</v>
      </c>
      <c r="O124" s="22">
        <f>IFERROR(AVERAGEIF('QoL DATA'!$C$14:$AT$14,'TQoL Indexes'!O$9,'Data &amp; Normalization'!$C582:$AT582),"-")</f>
        <v>0.68536790645328494</v>
      </c>
      <c r="P124" s="22">
        <f>IFERROR(AVERAGEIF('QoL DATA'!$C$14:$AT$14,'TQoL Indexes'!P$9,'Data &amp; Normalization'!$C582:$AT582),"-")</f>
        <v>0.64017492972626955</v>
      </c>
      <c r="Q124" s="22">
        <f>IFERROR(AVERAGEIF('QoL DATA'!$C$14:$AT$14,'TQoL Indexes'!Q$9,'Data &amp; Normalization'!$C582:$AT582),"-")</f>
        <v>0.779569104561042</v>
      </c>
      <c r="R124" s="22">
        <f>IFERROR(AVERAGEIF('QoL DATA'!$C$14:$AT$14,'TQoL Indexes'!R$9,'Data &amp; Normalization'!$C582:$AT582),"-")</f>
        <v>0.87015799307847685</v>
      </c>
      <c r="S124" s="22">
        <f>IFERROR(AVERAGEIF('QoL DATA'!$C$14:$AT$14,'TQoL Indexes'!S$9,'Data &amp; Normalization'!$C582:$AT582),"-")</f>
        <v>0</v>
      </c>
      <c r="T124" s="22">
        <f>IFERROR(AVERAGEIF('QoL DATA'!$C$14:$AT$14,'TQoL Indexes'!T$9,'Data &amp; Normalization'!$C582:$AT582),"-")</f>
        <v>0.87098701135981493</v>
      </c>
      <c r="U124" s="22">
        <f>IFERROR(AVERAGEIF('QoL DATA'!$C$14:$AT$14,'TQoL Indexes'!U$9,'Data &amp; Normalization'!$C582:$AT582),"-")</f>
        <v>0.61578602808640825</v>
      </c>
      <c r="V124" s="22">
        <f>IFERROR(AVERAGEIF('QoL DATA'!$C$14:$AT$14,'TQoL Indexes'!V$9,'Data &amp; Normalization'!$C582:$AT582),"-")</f>
        <v>0.86876798417392687</v>
      </c>
      <c r="W124" s="22">
        <f>IFERROR(AVERAGEIF('QoL DATA'!$C$14:$AT$14,'TQoL Indexes'!W$9,'Data &amp; Normalization'!$C582:$AT582),"-")</f>
        <v>0.20838439063070011</v>
      </c>
      <c r="X124" s="22">
        <f>IFERROR(AVERAGEIF('QoL DATA'!$C$14:$AT$14,'TQoL Indexes'!X$9,'Data &amp; Normalization'!$C582:$AT582),"-")</f>
        <v>0.23967888675484378</v>
      </c>
      <c r="Y124" s="22">
        <f>IFERROR(AVERAGEIF('QoL DATA'!$C$14:$AT$14,'TQoL Indexes'!Y$9,'Data &amp; Normalization'!$C582:$AT582),"-")</f>
        <v>0.4773662680839405</v>
      </c>
      <c r="Z124" s="21">
        <f t="shared" si="49"/>
        <v>0.68683461333978502</v>
      </c>
      <c r="AA124" s="22">
        <f t="shared" si="50"/>
        <v>0.77934454922908514</v>
      </c>
      <c r="AB124" s="22">
        <f t="shared" si="51"/>
        <v>0.39336360513751178</v>
      </c>
      <c r="AC124" s="22">
        <f t="shared" si="52"/>
        <v>0.66277141808977724</v>
      </c>
      <c r="AD124" s="22">
        <f t="shared" si="53"/>
        <v>0.82486354881975943</v>
      </c>
      <c r="AE124" s="22">
        <f t="shared" si="54"/>
        <v>0.43549350567990747</v>
      </c>
      <c r="AF124" s="22">
        <f t="shared" si="55"/>
        <v>0.74227700613016756</v>
      </c>
      <c r="AG124" s="22">
        <f t="shared" si="56"/>
        <v>0.22403163869277193</v>
      </c>
      <c r="AH124" s="22">
        <f t="shared" si="57"/>
        <v>0.4773662680839405</v>
      </c>
      <c r="AI124" s="21">
        <f t="shared" si="58"/>
        <v>0.61984758923546068</v>
      </c>
      <c r="AJ124" s="22">
        <f t="shared" si="59"/>
        <v>0.64104282419648129</v>
      </c>
      <c r="AK124" s="23">
        <f t="shared" si="60"/>
        <v>0.48122497096896005</v>
      </c>
      <c r="AL124" s="24">
        <f t="shared" si="61"/>
        <v>0.57840842044900631</v>
      </c>
      <c r="AM124"/>
      <c r="AO124" s="136">
        <f t="shared" si="62"/>
        <v>5</v>
      </c>
      <c r="AP124" s="137">
        <f t="shared" si="63"/>
        <v>5</v>
      </c>
      <c r="AQ124" s="137">
        <f t="shared" si="64"/>
        <v>5</v>
      </c>
      <c r="AR124" s="137">
        <f t="shared" si="65"/>
        <v>5</v>
      </c>
      <c r="AS124" s="137">
        <f t="shared" si="66"/>
        <v>5</v>
      </c>
      <c r="AT124" s="137">
        <f t="shared" si="67"/>
        <v>5</v>
      </c>
      <c r="AU124" s="137">
        <f t="shared" si="68"/>
        <v>5</v>
      </c>
      <c r="AV124" s="137">
        <f t="shared" si="69"/>
        <v>5</v>
      </c>
      <c r="AW124" s="125">
        <f t="shared" si="70"/>
        <v>5</v>
      </c>
      <c r="AX124" s="137">
        <f t="shared" si="71"/>
        <v>5</v>
      </c>
      <c r="AY124" s="137">
        <f t="shared" si="72"/>
        <v>5</v>
      </c>
      <c r="AZ124" s="125">
        <f t="shared" si="73"/>
        <v>5</v>
      </c>
    </row>
    <row r="125" spans="1:52" s="5" customFormat="1">
      <c r="A125"/>
      <c r="B125" s="397" t="str">
        <f>'QoL DATA'!B132</f>
        <v>Odranci</v>
      </c>
      <c r="C125" s="224">
        <f>'QoL DATA'!A132</f>
        <v>86</v>
      </c>
      <c r="D125" s="21">
        <f>IFERROR(AVERAGEIF('QoL DATA'!$C$14:$AT$14,'TQoL Indexes'!D$9,'Data &amp; Normalization'!$C583:$AT583),"-")</f>
        <v>1</v>
      </c>
      <c r="E125" s="22">
        <f>IFERROR(AVERAGEIF('QoL DATA'!$C$14:$AT$14,'TQoL Indexes'!E$9,'Data &amp; Normalization'!$C583:$AT583),"-")</f>
        <v>0.29653284671532848</v>
      </c>
      <c r="F125" s="22">
        <f>IFERROR(AVERAGEIF('QoL DATA'!$C$14:$AT$14,'TQoL Indexes'!F$9,'Data &amp; Normalization'!$C583:$AT583),"-")</f>
        <v>0.75</v>
      </c>
      <c r="G125" s="22">
        <f>IFERROR(AVERAGEIF('QoL DATA'!$C$14:$AT$14,'TQoL Indexes'!G$9,'Data &amp; Normalization'!$C583:$AT583),"-")</f>
        <v>1</v>
      </c>
      <c r="H125" s="22">
        <f>IFERROR(AVERAGEIF('QoL DATA'!$C$14:$AT$14,'TQoL Indexes'!H$9,'Data &amp; Normalization'!$C583:$AT583),"-")</f>
        <v>0.79277280543366646</v>
      </c>
      <c r="I125" s="22">
        <f>IFERROR(AVERAGEIF('QoL DATA'!$C$14:$AT$14,'TQoL Indexes'!I$9,'Data &amp; Normalization'!$C583:$AT583),"-")</f>
        <v>0.80225563641959563</v>
      </c>
      <c r="J125" s="22">
        <f>IFERROR(AVERAGEIF('QoL DATA'!$C$14:$AT$14,'TQoL Indexes'!J$9,'Data &amp; Normalization'!$C583:$AT583),"-")</f>
        <v>0.72968475002682309</v>
      </c>
      <c r="K125" s="22" t="str">
        <f>IFERROR(AVERAGEIF('QoL DATA'!$C$14:$AT$14,'TQoL Indexes'!K$9,'Data &amp; Normalization'!$C583:$AT583),"-")</f>
        <v>-</v>
      </c>
      <c r="L125" s="22">
        <f>IFERROR(AVERAGEIF('QoL DATA'!$C$14:$AT$14,'TQoL Indexes'!L$9,'Data &amp; Normalization'!$C583:$AT583),"-")</f>
        <v>0.34672803879927172</v>
      </c>
      <c r="M125" s="22">
        <f>IFERROR(AVERAGEIF('QoL DATA'!$C$14:$AT$14,'TQoL Indexes'!M$9,'Data &amp; Normalization'!$C583:$AT583),"-")</f>
        <v>0.39163251018497552</v>
      </c>
      <c r="N125" s="22">
        <f>IFERROR(AVERAGEIF('QoL DATA'!$C$14:$AT$14,'TQoL Indexes'!N$9,'Data &amp; Normalization'!$C583:$AT583),"-")</f>
        <v>0</v>
      </c>
      <c r="O125" s="22">
        <f>IFERROR(AVERAGEIF('QoL DATA'!$C$14:$AT$14,'TQoL Indexes'!O$9,'Data &amp; Normalization'!$C583:$AT583),"-")</f>
        <v>0.22875291839754291</v>
      </c>
      <c r="P125" s="22">
        <f>IFERROR(AVERAGEIF('QoL DATA'!$C$14:$AT$14,'TQoL Indexes'!P$9,'Data &amp; Normalization'!$C583:$AT583),"-")</f>
        <v>0.58302393108893091</v>
      </c>
      <c r="Q125" s="22">
        <f>IFERROR(AVERAGEIF('QoL DATA'!$C$14:$AT$14,'TQoL Indexes'!Q$9,'Data &amp; Normalization'!$C583:$AT583),"-")</f>
        <v>0.26375838627202153</v>
      </c>
      <c r="R125" s="22">
        <f>IFERROR(AVERAGEIF('QoL DATA'!$C$14:$AT$14,'TQoL Indexes'!R$9,'Data &amp; Normalization'!$C583:$AT583),"-")</f>
        <v>0.22220181217912544</v>
      </c>
      <c r="S125" s="22">
        <f>IFERROR(AVERAGEIF('QoL DATA'!$C$14:$AT$14,'TQoL Indexes'!S$9,'Data &amp; Normalization'!$C583:$AT583),"-")</f>
        <v>0.72025492238258204</v>
      </c>
      <c r="T125" s="22">
        <f>IFERROR(AVERAGEIF('QoL DATA'!$C$14:$AT$14,'TQoL Indexes'!T$9,'Data &amp; Normalization'!$C583:$AT583),"-")</f>
        <v>0.70154265746525835</v>
      </c>
      <c r="U125" s="22">
        <f>IFERROR(AVERAGEIF('QoL DATA'!$C$14:$AT$14,'TQoL Indexes'!U$9,'Data &amp; Normalization'!$C583:$AT583),"-")</f>
        <v>0.22470270821050864</v>
      </c>
      <c r="V125" s="22">
        <f>IFERROR(AVERAGEIF('QoL DATA'!$C$14:$AT$14,'TQoL Indexes'!V$9,'Data &amp; Normalization'!$C583:$AT583),"-")</f>
        <v>0.22769712652865515</v>
      </c>
      <c r="W125" s="22">
        <f>IFERROR(AVERAGEIF('QoL DATA'!$C$14:$AT$14,'TQoL Indexes'!W$9,'Data &amp; Normalization'!$C583:$AT583),"-")</f>
        <v>0.54021914671928295</v>
      </c>
      <c r="X125" s="22">
        <f>IFERROR(AVERAGEIF('QoL DATA'!$C$14:$AT$14,'TQoL Indexes'!X$9,'Data &amp; Normalization'!$C583:$AT583),"-")</f>
        <v>0.33080834654208702</v>
      </c>
      <c r="Y125" s="22">
        <f>IFERROR(AVERAGEIF('QoL DATA'!$C$14:$AT$14,'TQoL Indexes'!Y$9,'Data &amp; Normalization'!$C583:$AT583),"-")</f>
        <v>9.6497360461386239E-2</v>
      </c>
      <c r="Z125" s="21">
        <f t="shared" si="49"/>
        <v>0.68217761557177614</v>
      </c>
      <c r="AA125" s="22">
        <f t="shared" si="50"/>
        <v>0.7342882461358714</v>
      </c>
      <c r="AB125" s="22">
        <f t="shared" si="51"/>
        <v>0.19581625509248776</v>
      </c>
      <c r="AC125" s="22">
        <f t="shared" si="52"/>
        <v>0.40588842474323694</v>
      </c>
      <c r="AD125" s="22">
        <f t="shared" si="53"/>
        <v>0.24298009922557348</v>
      </c>
      <c r="AE125" s="22">
        <f t="shared" si="54"/>
        <v>0.71089878992392019</v>
      </c>
      <c r="AF125" s="22">
        <f t="shared" si="55"/>
        <v>0.22619991736958189</v>
      </c>
      <c r="AG125" s="22">
        <f t="shared" si="56"/>
        <v>0.43551374663068498</v>
      </c>
      <c r="AH125" s="22">
        <f t="shared" si="57"/>
        <v>9.6497360461386239E-2</v>
      </c>
      <c r="AI125" s="21">
        <f t="shared" si="58"/>
        <v>0.53742737226671189</v>
      </c>
      <c r="AJ125" s="22">
        <f t="shared" si="59"/>
        <v>0.45325577129757683</v>
      </c>
      <c r="AK125" s="23">
        <f t="shared" si="60"/>
        <v>0.25273700815388439</v>
      </c>
      <c r="AL125" s="24">
        <f t="shared" si="61"/>
        <v>0.40466707705603255</v>
      </c>
      <c r="AM125"/>
      <c r="AO125" s="136">
        <f t="shared" si="62"/>
        <v>5</v>
      </c>
      <c r="AP125" s="137">
        <f t="shared" si="63"/>
        <v>5</v>
      </c>
      <c r="AQ125" s="137">
        <f t="shared" si="64"/>
        <v>5</v>
      </c>
      <c r="AR125" s="137">
        <f t="shared" si="65"/>
        <v>5</v>
      </c>
      <c r="AS125" s="137">
        <f t="shared" si="66"/>
        <v>5</v>
      </c>
      <c r="AT125" s="137">
        <f t="shared" si="67"/>
        <v>5</v>
      </c>
      <c r="AU125" s="137">
        <f t="shared" si="68"/>
        <v>5</v>
      </c>
      <c r="AV125" s="137">
        <f t="shared" si="69"/>
        <v>5</v>
      </c>
      <c r="AW125" s="125">
        <f t="shared" si="70"/>
        <v>5</v>
      </c>
      <c r="AX125" s="137">
        <f t="shared" si="71"/>
        <v>5</v>
      </c>
      <c r="AY125" s="137">
        <f t="shared" si="72"/>
        <v>5</v>
      </c>
      <c r="AZ125" s="125">
        <f t="shared" si="73"/>
        <v>5</v>
      </c>
    </row>
    <row r="126" spans="1:52" s="5" customFormat="1">
      <c r="A126"/>
      <c r="B126" s="397" t="str">
        <f>'QoL DATA'!B133</f>
        <v>Oplotnica</v>
      </c>
      <c r="C126" s="224">
        <f>'QoL DATA'!A133</f>
        <v>171</v>
      </c>
      <c r="D126" s="21">
        <f>IFERROR(AVERAGEIF('QoL DATA'!$C$14:$AT$14,'TQoL Indexes'!D$9,'Data &amp; Normalization'!$C584:$AT584),"-")</f>
        <v>0.23906620877733439</v>
      </c>
      <c r="E126" s="22">
        <f>IFERROR(AVERAGEIF('QoL DATA'!$C$14:$AT$14,'TQoL Indexes'!E$9,'Data &amp; Normalization'!$C584:$AT584),"-")</f>
        <v>0.50077675597292848</v>
      </c>
      <c r="F126" s="22">
        <f>IFERROR(AVERAGEIF('QoL DATA'!$C$14:$AT$14,'TQoL Indexes'!F$9,'Data &amp; Normalization'!$C584:$AT584),"-")</f>
        <v>0.62202809174720941</v>
      </c>
      <c r="G126" s="22">
        <f>IFERROR(AVERAGEIF('QoL DATA'!$C$14:$AT$14,'TQoL Indexes'!G$9,'Data &amp; Normalization'!$C584:$AT584),"-")</f>
        <v>0.57852145353519946</v>
      </c>
      <c r="H126" s="22">
        <f>IFERROR(AVERAGEIF('QoL DATA'!$C$14:$AT$14,'TQoL Indexes'!H$9,'Data &amp; Normalization'!$C584:$AT584),"-")</f>
        <v>0.46183746296149603</v>
      </c>
      <c r="I126" s="22">
        <f>IFERROR(AVERAGEIF('QoL DATA'!$C$14:$AT$14,'TQoL Indexes'!I$9,'Data &amp; Normalization'!$C584:$AT584),"-")</f>
        <v>0.21387100449913599</v>
      </c>
      <c r="J126" s="22">
        <f>IFERROR(AVERAGEIF('QoL DATA'!$C$14:$AT$14,'TQoL Indexes'!J$9,'Data &amp; Normalization'!$C584:$AT584),"-")</f>
        <v>0.34231844869809008</v>
      </c>
      <c r="K126" s="22" t="str">
        <f>IFERROR(AVERAGEIF('QoL DATA'!$C$14:$AT$14,'TQoL Indexes'!K$9,'Data &amp; Normalization'!$C584:$AT584),"-")</f>
        <v>-</v>
      </c>
      <c r="L126" s="22">
        <f>IFERROR(AVERAGEIF('QoL DATA'!$C$14:$AT$14,'TQoL Indexes'!L$9,'Data &amp; Normalization'!$C584:$AT584),"-")</f>
        <v>0.25146913424307854</v>
      </c>
      <c r="M126" s="22">
        <f>IFERROR(AVERAGEIF('QoL DATA'!$C$14:$AT$14,'TQoL Indexes'!M$9,'Data &amp; Normalization'!$C584:$AT584),"-")</f>
        <v>0.52671945957093547</v>
      </c>
      <c r="N126" s="22">
        <f>IFERROR(AVERAGEIF('QoL DATA'!$C$14:$AT$14,'TQoL Indexes'!N$9,'Data &amp; Normalization'!$C584:$AT584),"-")</f>
        <v>0.86090556311993505</v>
      </c>
      <c r="O126" s="22">
        <f>IFERROR(AVERAGEIF('QoL DATA'!$C$14:$AT$14,'TQoL Indexes'!O$9,'Data &amp; Normalization'!$C584:$AT584),"-")</f>
        <v>0.43328318977180519</v>
      </c>
      <c r="P126" s="22">
        <f>IFERROR(AVERAGEIF('QoL DATA'!$C$14:$AT$14,'TQoL Indexes'!P$9,'Data &amp; Normalization'!$C584:$AT584),"-")</f>
        <v>0.74134202354788292</v>
      </c>
      <c r="Q126" s="22">
        <f>IFERROR(AVERAGEIF('QoL DATA'!$C$14:$AT$14,'TQoL Indexes'!Q$9,'Data &amp; Normalization'!$C584:$AT584),"-")</f>
        <v>0.55021365186558369</v>
      </c>
      <c r="R126" s="22">
        <f>IFERROR(AVERAGEIF('QoL DATA'!$C$14:$AT$14,'TQoL Indexes'!R$9,'Data &amp; Normalization'!$C584:$AT584),"-")</f>
        <v>0.27591300464931279</v>
      </c>
      <c r="S126" s="22">
        <f>IFERROR(AVERAGEIF('QoL DATA'!$C$14:$AT$14,'TQoL Indexes'!S$9,'Data &amp; Normalization'!$C584:$AT584),"-")</f>
        <v>0.63346228239845259</v>
      </c>
      <c r="T126" s="22">
        <f>IFERROR(AVERAGEIF('QoL DATA'!$C$14:$AT$14,'TQoL Indexes'!T$9,'Data &amp; Normalization'!$C584:$AT584),"-")</f>
        <v>0.67837428985806691</v>
      </c>
      <c r="U126" s="22">
        <f>IFERROR(AVERAGEIF('QoL DATA'!$C$14:$AT$14,'TQoL Indexes'!U$9,'Data &amp; Normalization'!$C584:$AT584),"-")</f>
        <v>0.32246176186820552</v>
      </c>
      <c r="V126" s="22">
        <f>IFERROR(AVERAGEIF('QoL DATA'!$C$14:$AT$14,'TQoL Indexes'!V$9,'Data &amp; Normalization'!$C584:$AT584),"-")</f>
        <v>0.58635151067060998</v>
      </c>
      <c r="W126" s="22">
        <f>IFERROR(AVERAGEIF('QoL DATA'!$C$14:$AT$14,'TQoL Indexes'!W$9,'Data &amp; Normalization'!$C584:$AT584),"-")</f>
        <v>0.45905554845504526</v>
      </c>
      <c r="X126" s="22">
        <f>IFERROR(AVERAGEIF('QoL DATA'!$C$14:$AT$14,'TQoL Indexes'!X$9,'Data &amp; Normalization'!$C584:$AT584),"-")</f>
        <v>0.29271950765495058</v>
      </c>
      <c r="Y126" s="22">
        <f>IFERROR(AVERAGEIF('QoL DATA'!$C$14:$AT$14,'TQoL Indexes'!Y$9,'Data &amp; Normalization'!$C584:$AT584),"-")</f>
        <v>0.31905181173263081</v>
      </c>
      <c r="Z126" s="21">
        <f t="shared" si="49"/>
        <v>0.45395701883249079</v>
      </c>
      <c r="AA126" s="22">
        <f t="shared" si="50"/>
        <v>0.36960350078740006</v>
      </c>
      <c r="AB126" s="22">
        <f t="shared" si="51"/>
        <v>0.6938125113454352</v>
      </c>
      <c r="AC126" s="22">
        <f t="shared" si="52"/>
        <v>0.58731260665984408</v>
      </c>
      <c r="AD126" s="22">
        <f t="shared" si="53"/>
        <v>0.41306332825744824</v>
      </c>
      <c r="AE126" s="22">
        <f t="shared" si="54"/>
        <v>0.65591828612825975</v>
      </c>
      <c r="AF126" s="22">
        <f t="shared" si="55"/>
        <v>0.45440663626940775</v>
      </c>
      <c r="AG126" s="22">
        <f t="shared" si="56"/>
        <v>0.37588752805499792</v>
      </c>
      <c r="AH126" s="22">
        <f t="shared" si="57"/>
        <v>0.31905181173263081</v>
      </c>
      <c r="AI126" s="21">
        <f t="shared" si="58"/>
        <v>0.50579101032177542</v>
      </c>
      <c r="AJ126" s="22">
        <f t="shared" si="59"/>
        <v>0.55209807368185071</v>
      </c>
      <c r="AK126" s="23">
        <f t="shared" si="60"/>
        <v>0.38311532535234549</v>
      </c>
      <c r="AL126" s="24">
        <f t="shared" si="61"/>
        <v>0.47752818056889534</v>
      </c>
      <c r="AM126"/>
      <c r="AO126" s="136">
        <f t="shared" si="62"/>
        <v>5</v>
      </c>
      <c r="AP126" s="137">
        <f t="shared" si="63"/>
        <v>5</v>
      </c>
      <c r="AQ126" s="137">
        <f t="shared" si="64"/>
        <v>5</v>
      </c>
      <c r="AR126" s="137">
        <f t="shared" si="65"/>
        <v>5</v>
      </c>
      <c r="AS126" s="137">
        <f t="shared" si="66"/>
        <v>5</v>
      </c>
      <c r="AT126" s="137">
        <f t="shared" si="67"/>
        <v>5</v>
      </c>
      <c r="AU126" s="137">
        <f t="shared" si="68"/>
        <v>5</v>
      </c>
      <c r="AV126" s="137">
        <f t="shared" si="69"/>
        <v>5</v>
      </c>
      <c r="AW126" s="125">
        <f t="shared" si="70"/>
        <v>5</v>
      </c>
      <c r="AX126" s="137">
        <f t="shared" si="71"/>
        <v>5</v>
      </c>
      <c r="AY126" s="137">
        <f t="shared" si="72"/>
        <v>5</v>
      </c>
      <c r="AZ126" s="125">
        <f t="shared" si="73"/>
        <v>5</v>
      </c>
    </row>
    <row r="127" spans="1:52" s="5" customFormat="1">
      <c r="A127"/>
      <c r="B127" s="397" t="str">
        <f>'QoL DATA'!B134</f>
        <v>Ormož</v>
      </c>
      <c r="C127" s="224">
        <f>'QoL DATA'!A134</f>
        <v>87</v>
      </c>
      <c r="D127" s="21">
        <f>IFERROR(AVERAGEIF('QoL DATA'!$C$14:$AT$14,'TQoL Indexes'!D$9,'Data &amp; Normalization'!$C585:$AT585),"-")</f>
        <v>0.57681663874436118</v>
      </c>
      <c r="E127" s="22">
        <f>IFERROR(AVERAGEIF('QoL DATA'!$C$14:$AT$14,'TQoL Indexes'!E$9,'Data &amp; Normalization'!$C585:$AT585),"-")</f>
        <v>0.72256428813129958</v>
      </c>
      <c r="F127" s="22">
        <f>IFERROR(AVERAGEIF('QoL DATA'!$C$14:$AT$14,'TQoL Indexes'!F$9,'Data &amp; Normalization'!$C585:$AT585),"-")</f>
        <v>0.7975824402297218</v>
      </c>
      <c r="G127" s="22">
        <f>IFERROR(AVERAGEIF('QoL DATA'!$C$14:$AT$14,'TQoL Indexes'!G$9,'Data &amp; Normalization'!$C585:$AT585),"-")</f>
        <v>0.72210639121134057</v>
      </c>
      <c r="H127" s="22">
        <f>IFERROR(AVERAGEIF('QoL DATA'!$C$14:$AT$14,'TQoL Indexes'!H$9,'Data &amp; Normalization'!$C585:$AT585),"-")</f>
        <v>0.63701448920245007</v>
      </c>
      <c r="I127" s="22">
        <f>IFERROR(AVERAGEIF('QoL DATA'!$C$14:$AT$14,'TQoL Indexes'!I$9,'Data &amp; Normalization'!$C585:$AT585),"-")</f>
        <v>0.65906097396976193</v>
      </c>
      <c r="J127" s="22">
        <f>IFERROR(AVERAGEIF('QoL DATA'!$C$14:$AT$14,'TQoL Indexes'!J$9,'Data &amp; Normalization'!$C585:$AT585),"-")</f>
        <v>0.29301735545762875</v>
      </c>
      <c r="K127" s="22" t="str">
        <f>IFERROR(AVERAGEIF('QoL DATA'!$C$14:$AT$14,'TQoL Indexes'!K$9,'Data &amp; Normalization'!$C585:$AT585),"-")</f>
        <v>-</v>
      </c>
      <c r="L127" s="22">
        <f>IFERROR(AVERAGEIF('QoL DATA'!$C$14:$AT$14,'TQoL Indexes'!L$9,'Data &amp; Normalization'!$C585:$AT585),"-")</f>
        <v>0.3499857660818585</v>
      </c>
      <c r="M127" s="22">
        <f>IFERROR(AVERAGEIF('QoL DATA'!$C$14:$AT$14,'TQoL Indexes'!M$9,'Data &amp; Normalization'!$C585:$AT585),"-")</f>
        <v>0.25763533937170074</v>
      </c>
      <c r="N127" s="22">
        <f>IFERROR(AVERAGEIF('QoL DATA'!$C$14:$AT$14,'TQoL Indexes'!N$9,'Data &amp; Normalization'!$C585:$AT585),"-")</f>
        <v>0.28586752422759981</v>
      </c>
      <c r="O127" s="22">
        <f>IFERROR(AVERAGEIF('QoL DATA'!$C$14:$AT$14,'TQoL Indexes'!O$9,'Data &amp; Normalization'!$C585:$AT585),"-")</f>
        <v>0.48778916733744782</v>
      </c>
      <c r="P127" s="22">
        <f>IFERROR(AVERAGEIF('QoL DATA'!$C$14:$AT$14,'TQoL Indexes'!P$9,'Data &amp; Normalization'!$C585:$AT585),"-")</f>
        <v>0.72054978494349786</v>
      </c>
      <c r="Q127" s="22">
        <f>IFERROR(AVERAGEIF('QoL DATA'!$C$14:$AT$14,'TQoL Indexes'!Q$9,'Data &amp; Normalization'!$C585:$AT585),"-")</f>
        <v>0.37528777705634875</v>
      </c>
      <c r="R127" s="22">
        <f>IFERROR(AVERAGEIF('QoL DATA'!$C$14:$AT$14,'TQoL Indexes'!R$9,'Data &amp; Normalization'!$C585:$AT585),"-")</f>
        <v>0.1965497366674763</v>
      </c>
      <c r="S127" s="22">
        <f>IFERROR(AVERAGEIF('QoL DATA'!$C$14:$AT$14,'TQoL Indexes'!S$9,'Data &amp; Normalization'!$C585:$AT585),"-")</f>
        <v>0.61197077154523938</v>
      </c>
      <c r="T127" s="22">
        <f>IFERROR(AVERAGEIF('QoL DATA'!$C$14:$AT$14,'TQoL Indexes'!T$9,'Data &amp; Normalization'!$C585:$AT585),"-")</f>
        <v>0.54040004321487189</v>
      </c>
      <c r="U127" s="22">
        <f>IFERROR(AVERAGEIF('QoL DATA'!$C$14:$AT$14,'TQoL Indexes'!U$9,'Data &amp; Normalization'!$C585:$AT585),"-")</f>
        <v>0.3769660385257253</v>
      </c>
      <c r="V127" s="22">
        <f>IFERROR(AVERAGEIF('QoL DATA'!$C$14:$AT$14,'TQoL Indexes'!V$9,'Data &amp; Normalization'!$C585:$AT585),"-")</f>
        <v>0.34306560227000249</v>
      </c>
      <c r="W127" s="22">
        <f>IFERROR(AVERAGEIF('QoL DATA'!$C$14:$AT$14,'TQoL Indexes'!W$9,'Data &amp; Normalization'!$C585:$AT585),"-")</f>
        <v>0.46579106708998019</v>
      </c>
      <c r="X127" s="22">
        <f>IFERROR(AVERAGEIF('QoL DATA'!$C$14:$AT$14,'TQoL Indexes'!X$9,'Data &amp; Normalization'!$C585:$AT585),"-")</f>
        <v>0.27601840719043674</v>
      </c>
      <c r="Y127" s="22">
        <f>IFERROR(AVERAGEIF('QoL DATA'!$C$14:$AT$14,'TQoL Indexes'!Y$9,'Data &amp; Normalization'!$C585:$AT585),"-")</f>
        <v>0.47499193014506691</v>
      </c>
      <c r="Z127" s="21">
        <f t="shared" si="49"/>
        <v>0.69898778903512759</v>
      </c>
      <c r="AA127" s="22">
        <f t="shared" si="50"/>
        <v>0.53223699518460799</v>
      </c>
      <c r="AB127" s="22">
        <f t="shared" si="51"/>
        <v>0.27175143179965028</v>
      </c>
      <c r="AC127" s="22">
        <f t="shared" si="52"/>
        <v>0.60416947614047278</v>
      </c>
      <c r="AD127" s="22">
        <f t="shared" si="53"/>
        <v>0.28591875686191254</v>
      </c>
      <c r="AE127" s="22">
        <f t="shared" si="54"/>
        <v>0.57618540738005564</v>
      </c>
      <c r="AF127" s="22">
        <f t="shared" si="55"/>
        <v>0.36001582039786389</v>
      </c>
      <c r="AG127" s="22">
        <f t="shared" si="56"/>
        <v>0.37090473714020844</v>
      </c>
      <c r="AH127" s="22">
        <f t="shared" si="57"/>
        <v>0.47499193014506691</v>
      </c>
      <c r="AI127" s="21">
        <f t="shared" si="58"/>
        <v>0.5009920720064619</v>
      </c>
      <c r="AJ127" s="22">
        <f t="shared" si="59"/>
        <v>0.48875788012748028</v>
      </c>
      <c r="AK127" s="23">
        <f t="shared" si="60"/>
        <v>0.40197082922771304</v>
      </c>
      <c r="AL127" s="24">
        <f t="shared" si="61"/>
        <v>0.46281046951400018</v>
      </c>
      <c r="AM127"/>
      <c r="AO127" s="136">
        <f t="shared" si="62"/>
        <v>5</v>
      </c>
      <c r="AP127" s="137">
        <f t="shared" si="63"/>
        <v>5</v>
      </c>
      <c r="AQ127" s="137">
        <f t="shared" si="64"/>
        <v>5</v>
      </c>
      <c r="AR127" s="137">
        <f t="shared" si="65"/>
        <v>5</v>
      </c>
      <c r="AS127" s="137">
        <f t="shared" si="66"/>
        <v>5</v>
      </c>
      <c r="AT127" s="137">
        <f t="shared" si="67"/>
        <v>5</v>
      </c>
      <c r="AU127" s="137">
        <f t="shared" si="68"/>
        <v>5</v>
      </c>
      <c r="AV127" s="137">
        <f t="shared" si="69"/>
        <v>5</v>
      </c>
      <c r="AW127" s="125">
        <f t="shared" si="70"/>
        <v>5</v>
      </c>
      <c r="AX127" s="137">
        <f t="shared" si="71"/>
        <v>5</v>
      </c>
      <c r="AY127" s="137">
        <f t="shared" si="72"/>
        <v>5</v>
      </c>
      <c r="AZ127" s="125">
        <f t="shared" si="73"/>
        <v>5</v>
      </c>
    </row>
    <row r="128" spans="1:52" s="5" customFormat="1">
      <c r="A128"/>
      <c r="B128" s="397" t="str">
        <f>'QoL DATA'!B135</f>
        <v>Osilnica</v>
      </c>
      <c r="C128" s="224">
        <f>'QoL DATA'!A135</f>
        <v>88</v>
      </c>
      <c r="D128" s="21">
        <f>IFERROR(AVERAGEIF('QoL DATA'!$C$14:$AT$14,'TQoL Indexes'!D$9,'Data &amp; Normalization'!$C586:$AT586),"-")</f>
        <v>0.60775970910560073</v>
      </c>
      <c r="E128" s="22">
        <f>IFERROR(AVERAGEIF('QoL DATA'!$C$14:$AT$14,'TQoL Indexes'!E$9,'Data &amp; Normalization'!$C586:$AT586),"-")</f>
        <v>8.0291970802919693E-2</v>
      </c>
      <c r="F128" s="22">
        <f>IFERROR(AVERAGEIF('QoL DATA'!$C$14:$AT$14,'TQoL Indexes'!F$9,'Data &amp; Normalization'!$C586:$AT586),"-")</f>
        <v>0</v>
      </c>
      <c r="G128" s="22">
        <f>IFERROR(AVERAGEIF('QoL DATA'!$C$14:$AT$14,'TQoL Indexes'!G$9,'Data &amp; Normalization'!$C586:$AT586),"-")</f>
        <v>0</v>
      </c>
      <c r="H128" s="22">
        <f>IFERROR(AVERAGEIF('QoL DATA'!$C$14:$AT$14,'TQoL Indexes'!H$9,'Data &amp; Normalization'!$C586:$AT586),"-")</f>
        <v>0</v>
      </c>
      <c r="I128" s="22">
        <f>IFERROR(AVERAGEIF('QoL DATA'!$C$14:$AT$14,'TQoL Indexes'!I$9,'Data &amp; Normalization'!$C586:$AT586),"-")</f>
        <v>0.24714919499224308</v>
      </c>
      <c r="J128" s="22">
        <f>IFERROR(AVERAGEIF('QoL DATA'!$C$14:$AT$14,'TQoL Indexes'!J$9,'Data &amp; Normalization'!$C586:$AT586),"-")</f>
        <v>0.16018858986335438</v>
      </c>
      <c r="K128" s="22" t="str">
        <f>IFERROR(AVERAGEIF('QoL DATA'!$C$14:$AT$14,'TQoL Indexes'!K$9,'Data &amp; Normalization'!$C586:$AT586),"-")</f>
        <v>-</v>
      </c>
      <c r="L128" s="22">
        <f>IFERROR(AVERAGEIF('QoL DATA'!$C$14:$AT$14,'TQoL Indexes'!L$9,'Data &amp; Normalization'!$C586:$AT586),"-")</f>
        <v>0.24942709899083612</v>
      </c>
      <c r="M128" s="22">
        <f>IFERROR(AVERAGEIF('QoL DATA'!$C$14:$AT$14,'TQoL Indexes'!M$9,'Data &amp; Normalization'!$C586:$AT586),"-")</f>
        <v>0.83806964637120529</v>
      </c>
      <c r="N128" s="22">
        <f>IFERROR(AVERAGEIF('QoL DATA'!$C$14:$AT$14,'TQoL Indexes'!N$9,'Data &amp; Normalization'!$C586:$AT586),"-")</f>
        <v>0.99908069198645166</v>
      </c>
      <c r="O128" s="22">
        <f>IFERROR(AVERAGEIF('QoL DATA'!$C$14:$AT$14,'TQoL Indexes'!O$9,'Data &amp; Normalization'!$C586:$AT586),"-")</f>
        <v>0.61741226096325419</v>
      </c>
      <c r="P128" s="22">
        <f>IFERROR(AVERAGEIF('QoL DATA'!$C$14:$AT$14,'TQoL Indexes'!P$9,'Data &amp; Normalization'!$C586:$AT586),"-")</f>
        <v>0.87223560324063942</v>
      </c>
      <c r="Q128" s="22">
        <f>IFERROR(AVERAGEIF('QoL DATA'!$C$14:$AT$14,'TQoL Indexes'!Q$9,'Data &amp; Normalization'!$C586:$AT586),"-")</f>
        <v>1.4882925625887679E-3</v>
      </c>
      <c r="R128" s="22">
        <f>IFERROR(AVERAGEIF('QoL DATA'!$C$14:$AT$14,'TQoL Indexes'!R$9,'Data &amp; Normalization'!$C586:$AT586),"-")</f>
        <v>0.47058823529411764</v>
      </c>
      <c r="S128" s="22">
        <f>IFERROR(AVERAGEIF('QoL DATA'!$C$14:$AT$14,'TQoL Indexes'!S$9,'Data &amp; Normalization'!$C586:$AT586),"-")</f>
        <v>0.98393922862007965</v>
      </c>
      <c r="T128" s="22">
        <f>IFERROR(AVERAGEIF('QoL DATA'!$C$14:$AT$14,'TQoL Indexes'!T$9,'Data &amp; Normalization'!$C586:$AT586),"-")</f>
        <v>0.3905328612032653</v>
      </c>
      <c r="U128" s="22">
        <f>IFERROR(AVERAGEIF('QoL DATA'!$C$14:$AT$14,'TQoL Indexes'!U$9,'Data &amp; Normalization'!$C586:$AT586),"-")</f>
        <v>0.63076152304609223</v>
      </c>
      <c r="V128" s="22">
        <f>IFERROR(AVERAGEIF('QoL DATA'!$C$14:$AT$14,'TQoL Indexes'!V$9,'Data &amp; Normalization'!$C586:$AT586),"-")</f>
        <v>0.53930790904004478</v>
      </c>
      <c r="W128" s="22">
        <f>IFERROR(AVERAGEIF('QoL DATA'!$C$14:$AT$14,'TQoL Indexes'!W$9,'Data &amp; Normalization'!$C586:$AT586),"-")</f>
        <v>0.11440786872422745</v>
      </c>
      <c r="X128" s="22">
        <f>IFERROR(AVERAGEIF('QoL DATA'!$C$14:$AT$14,'TQoL Indexes'!X$9,'Data &amp; Normalization'!$C586:$AT586),"-")</f>
        <v>0</v>
      </c>
      <c r="Y128" s="22">
        <f>IFERROR(AVERAGEIF('QoL DATA'!$C$14:$AT$14,'TQoL Indexes'!Y$9,'Data &amp; Normalization'!$C586:$AT586),"-")</f>
        <v>0.95322536223196286</v>
      </c>
      <c r="Z128" s="21">
        <f t="shared" si="49"/>
        <v>0.22935055996950682</v>
      </c>
      <c r="AA128" s="22">
        <f t="shared" si="50"/>
        <v>0.13135297676928673</v>
      </c>
      <c r="AB128" s="22">
        <f t="shared" si="51"/>
        <v>0.91857516917882842</v>
      </c>
      <c r="AC128" s="22">
        <f t="shared" si="52"/>
        <v>0.74482393210194675</v>
      </c>
      <c r="AD128" s="22">
        <f t="shared" si="53"/>
        <v>0.2360382639283532</v>
      </c>
      <c r="AE128" s="22">
        <f t="shared" si="54"/>
        <v>0.68723604491167245</v>
      </c>
      <c r="AF128" s="22">
        <f t="shared" si="55"/>
        <v>0.58503471604306845</v>
      </c>
      <c r="AG128" s="22">
        <f t="shared" si="56"/>
        <v>5.7203934362113726E-2</v>
      </c>
      <c r="AH128" s="22">
        <f t="shared" si="57"/>
        <v>0.95322536223196286</v>
      </c>
      <c r="AI128" s="21">
        <f t="shared" si="58"/>
        <v>0.42642623530587398</v>
      </c>
      <c r="AJ128" s="22">
        <f t="shared" si="59"/>
        <v>0.55603274698065752</v>
      </c>
      <c r="AK128" s="23">
        <f t="shared" si="60"/>
        <v>0.53182133754571503</v>
      </c>
      <c r="AL128" s="24">
        <f t="shared" si="61"/>
        <v>0.50311027554606147</v>
      </c>
      <c r="AM128"/>
      <c r="AO128" s="136">
        <f t="shared" si="62"/>
        <v>5</v>
      </c>
      <c r="AP128" s="137">
        <f t="shared" si="63"/>
        <v>5</v>
      </c>
      <c r="AQ128" s="137">
        <f t="shared" si="64"/>
        <v>5</v>
      </c>
      <c r="AR128" s="137">
        <f t="shared" si="65"/>
        <v>5</v>
      </c>
      <c r="AS128" s="137">
        <f t="shared" si="66"/>
        <v>5</v>
      </c>
      <c r="AT128" s="137">
        <f t="shared" si="67"/>
        <v>5</v>
      </c>
      <c r="AU128" s="137">
        <f t="shared" si="68"/>
        <v>5</v>
      </c>
      <c r="AV128" s="137">
        <f t="shared" si="69"/>
        <v>5</v>
      </c>
      <c r="AW128" s="125">
        <f t="shared" si="70"/>
        <v>5</v>
      </c>
      <c r="AX128" s="137">
        <f t="shared" si="71"/>
        <v>5</v>
      </c>
      <c r="AY128" s="137">
        <f t="shared" si="72"/>
        <v>5</v>
      </c>
      <c r="AZ128" s="125">
        <f t="shared" si="73"/>
        <v>5</v>
      </c>
    </row>
    <row r="129" spans="1:52" s="5" customFormat="1">
      <c r="A129"/>
      <c r="B129" s="397" t="str">
        <f>'QoL DATA'!B136</f>
        <v>Pesnica</v>
      </c>
      <c r="C129" s="224">
        <f>'QoL DATA'!A136</f>
        <v>89</v>
      </c>
      <c r="D129" s="21">
        <f>IFERROR(AVERAGEIF('QoL DATA'!$C$14:$AT$14,'TQoL Indexes'!D$9,'Data &amp; Normalization'!$C587:$AT587),"-")</f>
        <v>0.64444962759621971</v>
      </c>
      <c r="E129" s="22">
        <f>IFERROR(AVERAGEIF('QoL DATA'!$C$14:$AT$14,'TQoL Indexes'!E$9,'Data &amp; Normalization'!$C587:$AT587),"-")</f>
        <v>0.51534306198036339</v>
      </c>
      <c r="F129" s="22">
        <f>IFERROR(AVERAGEIF('QoL DATA'!$C$14:$AT$14,'TQoL Indexes'!F$9,'Data &amp; Normalization'!$C587:$AT587),"-")</f>
        <v>0.69309132651395866</v>
      </c>
      <c r="G129" s="22">
        <f>IFERROR(AVERAGEIF('QoL DATA'!$C$14:$AT$14,'TQoL Indexes'!G$9,'Data &amp; Normalization'!$C587:$AT587),"-")</f>
        <v>0.74975323610092715</v>
      </c>
      <c r="H129" s="22">
        <f>IFERROR(AVERAGEIF('QoL DATA'!$C$14:$AT$14,'TQoL Indexes'!H$9,'Data &amp; Normalization'!$C587:$AT587),"-")</f>
        <v>0.48092374789318437</v>
      </c>
      <c r="I129" s="22">
        <f>IFERROR(AVERAGEIF('QoL DATA'!$C$14:$AT$14,'TQoL Indexes'!I$9,'Data &amp; Normalization'!$C587:$AT587),"-")</f>
        <v>0.34838674350254262</v>
      </c>
      <c r="J129" s="22">
        <f>IFERROR(AVERAGEIF('QoL DATA'!$C$14:$AT$14,'TQoL Indexes'!J$9,'Data &amp; Normalization'!$C587:$AT587),"-")</f>
        <v>0.29067676235616613</v>
      </c>
      <c r="K129" s="22" t="str">
        <f>IFERROR(AVERAGEIF('QoL DATA'!$C$14:$AT$14,'TQoL Indexes'!K$9,'Data &amp; Normalization'!$C587:$AT587),"-")</f>
        <v>-</v>
      </c>
      <c r="L129" s="22">
        <f>IFERROR(AVERAGEIF('QoL DATA'!$C$14:$AT$14,'TQoL Indexes'!L$9,'Data &amp; Normalization'!$C587:$AT587),"-")</f>
        <v>0.28790870609406544</v>
      </c>
      <c r="M129" s="22">
        <f>IFERROR(AVERAGEIF('QoL DATA'!$C$14:$AT$14,'TQoL Indexes'!M$9,'Data &amp; Normalization'!$C587:$AT587),"-")</f>
        <v>3.8918079843007769E-2</v>
      </c>
      <c r="N129" s="22">
        <f>IFERROR(AVERAGEIF('QoL DATA'!$C$14:$AT$14,'TQoL Indexes'!N$9,'Data &amp; Normalization'!$C587:$AT587),"-")</f>
        <v>0.28892054356159275</v>
      </c>
      <c r="O129" s="22">
        <f>IFERROR(AVERAGEIF('QoL DATA'!$C$14:$AT$14,'TQoL Indexes'!O$9,'Data &amp; Normalization'!$C587:$AT587),"-")</f>
        <v>0.25947678710920602</v>
      </c>
      <c r="P129" s="22">
        <f>IFERROR(AVERAGEIF('QoL DATA'!$C$14:$AT$14,'TQoL Indexes'!P$9,'Data &amp; Normalization'!$C587:$AT587),"-")</f>
        <v>0.63989722780839675</v>
      </c>
      <c r="Q129" s="22">
        <f>IFERROR(AVERAGEIF('QoL DATA'!$C$14:$AT$14,'TQoL Indexes'!Q$9,'Data &amp; Normalization'!$C587:$AT587),"-")</f>
        <v>0.35912667148668931</v>
      </c>
      <c r="R129" s="22">
        <f>IFERROR(AVERAGEIF('QoL DATA'!$C$14:$AT$14,'TQoL Indexes'!R$9,'Data &amp; Normalization'!$C587:$AT587),"-")</f>
        <v>0.21205981732698334</v>
      </c>
      <c r="S129" s="22">
        <f>IFERROR(AVERAGEIF('QoL DATA'!$C$14:$AT$14,'TQoL Indexes'!S$9,'Data &amp; Normalization'!$C587:$AT587),"-")</f>
        <v>0.74091983666451755</v>
      </c>
      <c r="T129" s="22">
        <f>IFERROR(AVERAGEIF('QoL DATA'!$C$14:$AT$14,'TQoL Indexes'!T$9,'Data &amp; Normalization'!$C587:$AT587),"-")</f>
        <v>0.62503993718433948</v>
      </c>
      <c r="U129" s="22">
        <f>IFERROR(AVERAGEIF('QoL DATA'!$C$14:$AT$14,'TQoL Indexes'!U$9,'Data &amp; Normalization'!$C587:$AT587),"-")</f>
        <v>0.51182263883236523</v>
      </c>
      <c r="V129" s="22">
        <f>IFERROR(AVERAGEIF('QoL DATA'!$C$14:$AT$14,'TQoL Indexes'!V$9,'Data &amp; Normalization'!$C587:$AT587),"-")</f>
        <v>0.55412986571816814</v>
      </c>
      <c r="W129" s="22">
        <f>IFERROR(AVERAGEIF('QoL DATA'!$C$14:$AT$14,'TQoL Indexes'!W$9,'Data &amp; Normalization'!$C587:$AT587),"-")</f>
        <v>0.53025960259578553</v>
      </c>
      <c r="X129" s="22">
        <f>IFERROR(AVERAGEIF('QoL DATA'!$C$14:$AT$14,'TQoL Indexes'!X$9,'Data &amp; Normalization'!$C587:$AT587),"-")</f>
        <v>0.12561068878140297</v>
      </c>
      <c r="Y129" s="22">
        <f>IFERROR(AVERAGEIF('QoL DATA'!$C$14:$AT$14,'TQoL Indexes'!Y$9,'Data &amp; Normalization'!$C587:$AT587),"-")</f>
        <v>0.12909247471921517</v>
      </c>
      <c r="Z129" s="21">
        <f t="shared" si="49"/>
        <v>0.61762800536351392</v>
      </c>
      <c r="AA129" s="22">
        <f t="shared" si="50"/>
        <v>0.4315298391893771</v>
      </c>
      <c r="AB129" s="22">
        <f t="shared" si="51"/>
        <v>0.16391931170230026</v>
      </c>
      <c r="AC129" s="22">
        <f t="shared" si="52"/>
        <v>0.44968700745880141</v>
      </c>
      <c r="AD129" s="22">
        <f t="shared" si="53"/>
        <v>0.28559324440683631</v>
      </c>
      <c r="AE129" s="22">
        <f t="shared" si="54"/>
        <v>0.68297988692442857</v>
      </c>
      <c r="AF129" s="22">
        <f t="shared" si="55"/>
        <v>0.53297625227526668</v>
      </c>
      <c r="AG129" s="22">
        <f t="shared" si="56"/>
        <v>0.32793514568859428</v>
      </c>
      <c r="AH129" s="22">
        <f t="shared" si="57"/>
        <v>0.12909247471921517</v>
      </c>
      <c r="AI129" s="21">
        <f t="shared" si="58"/>
        <v>0.40435905208506379</v>
      </c>
      <c r="AJ129" s="22">
        <f t="shared" si="59"/>
        <v>0.47275337959668878</v>
      </c>
      <c r="AK129" s="23">
        <f t="shared" si="60"/>
        <v>0.3300012908943587</v>
      </c>
      <c r="AL129" s="24">
        <f t="shared" si="61"/>
        <v>0.40022659428706803</v>
      </c>
      <c r="AM129"/>
      <c r="AO129" s="136">
        <f t="shared" si="62"/>
        <v>5</v>
      </c>
      <c r="AP129" s="137">
        <f t="shared" si="63"/>
        <v>5</v>
      </c>
      <c r="AQ129" s="137">
        <f t="shared" si="64"/>
        <v>5</v>
      </c>
      <c r="AR129" s="137">
        <f t="shared" si="65"/>
        <v>5</v>
      </c>
      <c r="AS129" s="137">
        <f t="shared" si="66"/>
        <v>5</v>
      </c>
      <c r="AT129" s="137">
        <f t="shared" si="67"/>
        <v>5</v>
      </c>
      <c r="AU129" s="137">
        <f t="shared" si="68"/>
        <v>5</v>
      </c>
      <c r="AV129" s="137">
        <f t="shared" si="69"/>
        <v>5</v>
      </c>
      <c r="AW129" s="125">
        <f t="shared" si="70"/>
        <v>5</v>
      </c>
      <c r="AX129" s="137">
        <f t="shared" si="71"/>
        <v>5</v>
      </c>
      <c r="AY129" s="137">
        <f t="shared" si="72"/>
        <v>5</v>
      </c>
      <c r="AZ129" s="125">
        <f t="shared" si="73"/>
        <v>5</v>
      </c>
    </row>
    <row r="130" spans="1:52" s="5" customFormat="1">
      <c r="A130"/>
      <c r="B130" s="397" t="str">
        <f>'QoL DATA'!B137</f>
        <v>Piran/Pirano</v>
      </c>
      <c r="C130" s="224">
        <f>'QoL DATA'!A137</f>
        <v>90</v>
      </c>
      <c r="D130" s="21">
        <f>IFERROR(AVERAGEIF('QoL DATA'!$C$14:$AT$14,'TQoL Indexes'!D$9,'Data &amp; Normalization'!$C588:$AT588),"-")</f>
        <v>0.55869980747000236</v>
      </c>
      <c r="E130" s="22">
        <f>IFERROR(AVERAGEIF('QoL DATA'!$C$14:$AT$14,'TQoL Indexes'!E$9,'Data &amp; Normalization'!$C588:$AT588),"-")</f>
        <v>0.9167166139639944</v>
      </c>
      <c r="F130" s="22">
        <f>IFERROR(AVERAGEIF('QoL DATA'!$C$14:$AT$14,'TQoL Indexes'!F$9,'Data &amp; Normalization'!$C588:$AT588),"-")</f>
        <v>0.90754544528919234</v>
      </c>
      <c r="G130" s="22">
        <f>IFERROR(AVERAGEIF('QoL DATA'!$C$14:$AT$14,'TQoL Indexes'!G$9,'Data &amp; Normalization'!$C588:$AT588),"-")</f>
        <v>0.81902096315288575</v>
      </c>
      <c r="H130" s="22">
        <f>IFERROR(AVERAGEIF('QoL DATA'!$C$14:$AT$14,'TQoL Indexes'!H$9,'Data &amp; Normalization'!$C588:$AT588),"-")</f>
        <v>0.75126774882922509</v>
      </c>
      <c r="I130" s="22">
        <f>IFERROR(AVERAGEIF('QoL DATA'!$C$14:$AT$14,'TQoL Indexes'!I$9,'Data &amp; Normalization'!$C588:$AT588),"-")</f>
        <v>0.74162627692133687</v>
      </c>
      <c r="J130" s="22">
        <f>IFERROR(AVERAGEIF('QoL DATA'!$C$14:$AT$14,'TQoL Indexes'!J$9,'Data &amp; Normalization'!$C588:$AT588),"-")</f>
        <v>0.87798698006722264</v>
      </c>
      <c r="K130" s="22" t="str">
        <f>IFERROR(AVERAGEIF('QoL DATA'!$C$14:$AT$14,'TQoL Indexes'!K$9,'Data &amp; Normalization'!$C588:$AT588),"-")</f>
        <v>-</v>
      </c>
      <c r="L130" s="22">
        <f>IFERROR(AVERAGEIF('QoL DATA'!$C$14:$AT$14,'TQoL Indexes'!L$9,'Data &amp; Normalization'!$C588:$AT588),"-")</f>
        <v>0.46716031478143799</v>
      </c>
      <c r="M130" s="22">
        <f>IFERROR(AVERAGEIF('QoL DATA'!$C$14:$AT$14,'TQoL Indexes'!M$9,'Data &amp; Normalization'!$C588:$AT588),"-")</f>
        <v>0.10253219174973051</v>
      </c>
      <c r="N130" s="22">
        <f>IFERROR(AVERAGEIF('QoL DATA'!$C$14:$AT$14,'TQoL Indexes'!N$9,'Data &amp; Normalization'!$C588:$AT588),"-")</f>
        <v>0.47239221348550076</v>
      </c>
      <c r="O130" s="22">
        <f>IFERROR(AVERAGEIF('QoL DATA'!$C$14:$AT$14,'TQoL Indexes'!O$9,'Data &amp; Normalization'!$C588:$AT588),"-")</f>
        <v>0.88395229411016274</v>
      </c>
      <c r="P130" s="22">
        <f>IFERROR(AVERAGEIF('QoL DATA'!$C$14:$AT$14,'TQoL Indexes'!P$9,'Data &amp; Normalization'!$C588:$AT588),"-")</f>
        <v>0.80411273655877813</v>
      </c>
      <c r="Q130" s="22">
        <f>IFERROR(AVERAGEIF('QoL DATA'!$C$14:$AT$14,'TQoL Indexes'!Q$9,'Data &amp; Normalization'!$C588:$AT588),"-")</f>
        <v>0.48454745565753427</v>
      </c>
      <c r="R130" s="22">
        <f>IFERROR(AVERAGEIF('QoL DATA'!$C$14:$AT$14,'TQoL Indexes'!R$9,'Data &amp; Normalization'!$C588:$AT588),"-")</f>
        <v>0.45587007615966368</v>
      </c>
      <c r="S130" s="22">
        <f>IFERROR(AVERAGEIF('QoL DATA'!$C$14:$AT$14,'TQoL Indexes'!S$9,'Data &amp; Normalization'!$C588:$AT588),"-")</f>
        <v>0.2524012630395609</v>
      </c>
      <c r="T130" s="22">
        <f>IFERROR(AVERAGEIF('QoL DATA'!$C$14:$AT$14,'TQoL Indexes'!T$9,'Data &amp; Normalization'!$C588:$AT588),"-")</f>
        <v>0.55011315740546451</v>
      </c>
      <c r="U130" s="22">
        <f>IFERROR(AVERAGEIF('QoL DATA'!$C$14:$AT$14,'TQoL Indexes'!U$9,'Data &amp; Normalization'!$C588:$AT588),"-")</f>
        <v>0.63724324915268871</v>
      </c>
      <c r="V130" s="22">
        <f>IFERROR(AVERAGEIF('QoL DATA'!$C$14:$AT$14,'TQoL Indexes'!V$9,'Data &amp; Normalization'!$C588:$AT588),"-")</f>
        <v>0.93750000000000022</v>
      </c>
      <c r="W130" s="22">
        <f>IFERROR(AVERAGEIF('QoL DATA'!$C$14:$AT$14,'TQoL Indexes'!W$9,'Data &amp; Normalization'!$C588:$AT588),"-")</f>
        <v>0.14617679132721798</v>
      </c>
      <c r="X130" s="22">
        <f>IFERROR(AVERAGEIF('QoL DATA'!$C$14:$AT$14,'TQoL Indexes'!X$9,'Data &amp; Normalization'!$C588:$AT588),"-")</f>
        <v>0.5</v>
      </c>
      <c r="Y130" s="22">
        <f>IFERROR(AVERAGEIF('QoL DATA'!$C$14:$AT$14,'TQoL Indexes'!Y$9,'Data &amp; Normalization'!$C588:$AT588),"-")</f>
        <v>0.23038299626903611</v>
      </c>
      <c r="Z130" s="21">
        <f t="shared" si="49"/>
        <v>0.79432062224106303</v>
      </c>
      <c r="AA130" s="22">
        <f t="shared" si="50"/>
        <v>0.73141245675042177</v>
      </c>
      <c r="AB130" s="22">
        <f t="shared" si="51"/>
        <v>0.28746220261761563</v>
      </c>
      <c r="AC130" s="22">
        <f t="shared" si="52"/>
        <v>0.84403251533447043</v>
      </c>
      <c r="AD130" s="22">
        <f t="shared" si="53"/>
        <v>0.47020876590859895</v>
      </c>
      <c r="AE130" s="22">
        <f t="shared" si="54"/>
        <v>0.40125721022251271</v>
      </c>
      <c r="AF130" s="22">
        <f t="shared" si="55"/>
        <v>0.78737162457634446</v>
      </c>
      <c r="AG130" s="22">
        <f t="shared" si="56"/>
        <v>0.32308839566360897</v>
      </c>
      <c r="AH130" s="22">
        <f t="shared" si="57"/>
        <v>0.23038299626903611</v>
      </c>
      <c r="AI130" s="21">
        <f t="shared" si="58"/>
        <v>0.60439842720303349</v>
      </c>
      <c r="AJ130" s="22">
        <f t="shared" si="59"/>
        <v>0.57183283048852729</v>
      </c>
      <c r="AK130" s="23">
        <f t="shared" si="60"/>
        <v>0.44694767216966319</v>
      </c>
      <c r="AL130" s="24">
        <f t="shared" si="61"/>
        <v>0.53880862961676934</v>
      </c>
      <c r="AM130"/>
      <c r="AO130" s="136">
        <f t="shared" si="62"/>
        <v>5</v>
      </c>
      <c r="AP130" s="137">
        <f t="shared" si="63"/>
        <v>5</v>
      </c>
      <c r="AQ130" s="137">
        <f t="shared" si="64"/>
        <v>5</v>
      </c>
      <c r="AR130" s="137">
        <f t="shared" si="65"/>
        <v>5</v>
      </c>
      <c r="AS130" s="137">
        <f t="shared" si="66"/>
        <v>5</v>
      </c>
      <c r="AT130" s="137">
        <f t="shared" si="67"/>
        <v>5</v>
      </c>
      <c r="AU130" s="137">
        <f t="shared" si="68"/>
        <v>5</v>
      </c>
      <c r="AV130" s="137">
        <f t="shared" si="69"/>
        <v>5</v>
      </c>
      <c r="AW130" s="125">
        <f t="shared" si="70"/>
        <v>5</v>
      </c>
      <c r="AX130" s="137">
        <f t="shared" si="71"/>
        <v>5</v>
      </c>
      <c r="AY130" s="137">
        <f t="shared" si="72"/>
        <v>5</v>
      </c>
      <c r="AZ130" s="125">
        <f t="shared" si="73"/>
        <v>5</v>
      </c>
    </row>
    <row r="131" spans="1:52" s="5" customFormat="1">
      <c r="A131"/>
      <c r="B131" s="397" t="str">
        <f>'QoL DATA'!B138</f>
        <v>Pivka</v>
      </c>
      <c r="C131" s="224">
        <f>'QoL DATA'!A138</f>
        <v>91</v>
      </c>
      <c r="D131" s="21">
        <f>IFERROR(AVERAGEIF('QoL DATA'!$C$14:$AT$14,'TQoL Indexes'!D$9,'Data &amp; Normalization'!$C589:$AT589),"-")</f>
        <v>0.5299390162047275</v>
      </c>
      <c r="E131" s="22">
        <f>IFERROR(AVERAGEIF('QoL DATA'!$C$14:$AT$14,'TQoL Indexes'!E$9,'Data &amp; Normalization'!$C589:$AT589),"-")</f>
        <v>0</v>
      </c>
      <c r="F131" s="22">
        <f>IFERROR(AVERAGEIF('QoL DATA'!$C$14:$AT$14,'TQoL Indexes'!F$9,'Data &amp; Normalization'!$C589:$AT589),"-")</f>
        <v>0.56929292980880553</v>
      </c>
      <c r="G131" s="22">
        <f>IFERROR(AVERAGEIF('QoL DATA'!$C$14:$AT$14,'TQoL Indexes'!G$9,'Data &amp; Normalization'!$C589:$AT589),"-")</f>
        <v>0.73847482006309306</v>
      </c>
      <c r="H131" s="22">
        <f>IFERROR(AVERAGEIF('QoL DATA'!$C$14:$AT$14,'TQoL Indexes'!H$9,'Data &amp; Normalization'!$C589:$AT589),"-")</f>
        <v>0.77359167598395895</v>
      </c>
      <c r="I131" s="22">
        <f>IFERROR(AVERAGEIF('QoL DATA'!$C$14:$AT$14,'TQoL Indexes'!I$9,'Data &amp; Normalization'!$C589:$AT589),"-")</f>
        <v>0.61286984749742279</v>
      </c>
      <c r="J131" s="22">
        <f>IFERROR(AVERAGEIF('QoL DATA'!$C$14:$AT$14,'TQoL Indexes'!J$9,'Data &amp; Normalization'!$C589:$AT589),"-")</f>
        <v>0.23675229174943296</v>
      </c>
      <c r="K131" s="22" t="str">
        <f>IFERROR(AVERAGEIF('QoL DATA'!$C$14:$AT$14,'TQoL Indexes'!K$9,'Data &amp; Normalization'!$C589:$AT589),"-")</f>
        <v>-</v>
      </c>
      <c r="L131" s="22">
        <f>IFERROR(AVERAGEIF('QoL DATA'!$C$14:$AT$14,'TQoL Indexes'!L$9,'Data &amp; Normalization'!$C589:$AT589),"-")</f>
        <v>0.55588502448560306</v>
      </c>
      <c r="M131" s="22">
        <f>IFERROR(AVERAGEIF('QoL DATA'!$C$14:$AT$14,'TQoL Indexes'!M$9,'Data &amp; Normalization'!$C589:$AT589),"-")</f>
        <v>0.55125651554157173</v>
      </c>
      <c r="N131" s="22">
        <f>IFERROR(AVERAGEIF('QoL DATA'!$C$14:$AT$14,'TQoL Indexes'!N$9,'Data &amp; Normalization'!$C589:$AT589),"-")</f>
        <v>0.65957929785203184</v>
      </c>
      <c r="O131" s="22">
        <f>IFERROR(AVERAGEIF('QoL DATA'!$C$14:$AT$14,'TQoL Indexes'!O$9,'Data &amp; Normalization'!$C589:$AT589),"-")</f>
        <v>0.65574488303777434</v>
      </c>
      <c r="P131" s="22">
        <f>IFERROR(AVERAGEIF('QoL DATA'!$C$14:$AT$14,'TQoL Indexes'!P$9,'Data &amp; Normalization'!$C589:$AT589),"-")</f>
        <v>0.58136661189660654</v>
      </c>
      <c r="Q131" s="22">
        <f>IFERROR(AVERAGEIF('QoL DATA'!$C$14:$AT$14,'TQoL Indexes'!Q$9,'Data &amp; Normalization'!$C589:$AT589),"-")</f>
        <v>0.5818556057517128</v>
      </c>
      <c r="R131" s="22">
        <f>IFERROR(AVERAGEIF('QoL DATA'!$C$14:$AT$14,'TQoL Indexes'!R$9,'Data &amp; Normalization'!$C589:$AT589),"-")</f>
        <v>0.53546485639908425</v>
      </c>
      <c r="S131" s="22">
        <f>IFERROR(AVERAGEIF('QoL DATA'!$C$14:$AT$14,'TQoL Indexes'!S$9,'Data &amp; Normalization'!$C589:$AT589),"-")</f>
        <v>0.61114417497396212</v>
      </c>
      <c r="T131" s="22">
        <f>IFERROR(AVERAGEIF('QoL DATA'!$C$14:$AT$14,'TQoL Indexes'!T$9,'Data &amp; Normalization'!$C589:$AT589),"-")</f>
        <v>0.72961924907030462</v>
      </c>
      <c r="U131" s="22">
        <f>IFERROR(AVERAGEIF('QoL DATA'!$C$14:$AT$14,'TQoL Indexes'!U$9,'Data &amp; Normalization'!$C589:$AT589),"-")</f>
        <v>0.55223795645891216</v>
      </c>
      <c r="V131" s="22">
        <f>IFERROR(AVERAGEIF('QoL DATA'!$C$14:$AT$14,'TQoL Indexes'!V$9,'Data &amp; Normalization'!$C589:$AT589),"-")</f>
        <v>0.74895841659339801</v>
      </c>
      <c r="W131" s="22">
        <f>IFERROR(AVERAGEIF('QoL DATA'!$C$14:$AT$14,'TQoL Indexes'!W$9,'Data &amp; Normalization'!$C589:$AT589),"-")</f>
        <v>0.23199583775248284</v>
      </c>
      <c r="X131" s="22">
        <f>IFERROR(AVERAGEIF('QoL DATA'!$C$14:$AT$14,'TQoL Indexes'!X$9,'Data &amp; Normalization'!$C589:$AT589),"-")</f>
        <v>0.71086230675992679</v>
      </c>
      <c r="Y131" s="22">
        <f>IFERROR(AVERAGEIF('QoL DATA'!$C$14:$AT$14,'TQoL Indexes'!Y$9,'Data &amp; Normalization'!$C589:$AT589),"-")</f>
        <v>0.88529087160776343</v>
      </c>
      <c r="Z131" s="21">
        <f t="shared" si="49"/>
        <v>0.36641064867117762</v>
      </c>
      <c r="AA131" s="22">
        <f t="shared" si="50"/>
        <v>0.5835147319559022</v>
      </c>
      <c r="AB131" s="22">
        <f t="shared" si="51"/>
        <v>0.60541790669680173</v>
      </c>
      <c r="AC131" s="22">
        <f t="shared" si="52"/>
        <v>0.61855574746719044</v>
      </c>
      <c r="AD131" s="22">
        <f t="shared" si="53"/>
        <v>0.55866023107539853</v>
      </c>
      <c r="AE131" s="22">
        <f t="shared" si="54"/>
        <v>0.67038171202213337</v>
      </c>
      <c r="AF131" s="22">
        <f t="shared" si="55"/>
        <v>0.65059818652615509</v>
      </c>
      <c r="AG131" s="22">
        <f t="shared" si="56"/>
        <v>0.47142907225620478</v>
      </c>
      <c r="AH131" s="22">
        <f t="shared" si="57"/>
        <v>0.88529087160776343</v>
      </c>
      <c r="AI131" s="21">
        <f t="shared" si="58"/>
        <v>0.51844776244129387</v>
      </c>
      <c r="AJ131" s="22">
        <f t="shared" si="59"/>
        <v>0.61586589685490745</v>
      </c>
      <c r="AK131" s="23">
        <f t="shared" si="60"/>
        <v>0.66910604346337432</v>
      </c>
      <c r="AL131" s="24">
        <f t="shared" si="61"/>
        <v>0.599474167319201</v>
      </c>
      <c r="AM131"/>
      <c r="AO131" s="136">
        <f t="shared" si="62"/>
        <v>5</v>
      </c>
      <c r="AP131" s="137">
        <f t="shared" si="63"/>
        <v>5</v>
      </c>
      <c r="AQ131" s="137">
        <f t="shared" si="64"/>
        <v>5</v>
      </c>
      <c r="AR131" s="137">
        <f t="shared" si="65"/>
        <v>5</v>
      </c>
      <c r="AS131" s="137">
        <f t="shared" si="66"/>
        <v>5</v>
      </c>
      <c r="AT131" s="137">
        <f t="shared" si="67"/>
        <v>5</v>
      </c>
      <c r="AU131" s="137">
        <f t="shared" si="68"/>
        <v>5</v>
      </c>
      <c r="AV131" s="137">
        <f t="shared" si="69"/>
        <v>5</v>
      </c>
      <c r="AW131" s="125">
        <f t="shared" si="70"/>
        <v>5</v>
      </c>
      <c r="AX131" s="137">
        <f t="shared" si="71"/>
        <v>5</v>
      </c>
      <c r="AY131" s="137">
        <f t="shared" si="72"/>
        <v>5</v>
      </c>
      <c r="AZ131" s="125">
        <f t="shared" si="73"/>
        <v>5</v>
      </c>
    </row>
    <row r="132" spans="1:52" s="5" customFormat="1">
      <c r="A132"/>
      <c r="B132" s="397" t="str">
        <f>'QoL DATA'!B139</f>
        <v>Podčetrtek</v>
      </c>
      <c r="C132" s="224">
        <f>'QoL DATA'!A139</f>
        <v>92</v>
      </c>
      <c r="D132" s="21">
        <f>IFERROR(AVERAGEIF('QoL DATA'!$C$14:$AT$14,'TQoL Indexes'!D$9,'Data &amp; Normalization'!$C590:$AT590),"-")</f>
        <v>0.63366539550731982</v>
      </c>
      <c r="E132" s="22">
        <f>IFERROR(AVERAGEIF('QoL DATA'!$C$14:$AT$14,'TQoL Indexes'!E$9,'Data &amp; Normalization'!$C590:$AT590),"-")</f>
        <v>0.32853729347566396</v>
      </c>
      <c r="F132" s="22">
        <f>IFERROR(AVERAGEIF('QoL DATA'!$C$14:$AT$14,'TQoL Indexes'!F$9,'Data &amp; Normalization'!$C590:$AT590),"-")</f>
        <v>0.42869835707035558</v>
      </c>
      <c r="G132" s="22">
        <f>IFERROR(AVERAGEIF('QoL DATA'!$C$14:$AT$14,'TQoL Indexes'!G$9,'Data &amp; Normalization'!$C590:$AT590),"-")</f>
        <v>0.52619187365308462</v>
      </c>
      <c r="H132" s="22">
        <f>IFERROR(AVERAGEIF('QoL DATA'!$C$14:$AT$14,'TQoL Indexes'!H$9,'Data &amp; Normalization'!$C590:$AT590),"-")</f>
        <v>0.63378190321793904</v>
      </c>
      <c r="I132" s="22">
        <f>IFERROR(AVERAGEIF('QoL DATA'!$C$14:$AT$14,'TQoL Indexes'!I$9,'Data &amp; Normalization'!$C590:$AT590),"-")</f>
        <v>0.62061245566640122</v>
      </c>
      <c r="J132" s="22">
        <f>IFERROR(AVERAGEIF('QoL DATA'!$C$14:$AT$14,'TQoL Indexes'!J$9,'Data &amp; Normalization'!$C590:$AT590),"-")</f>
        <v>0.30850020095657388</v>
      </c>
      <c r="K132" s="22" t="str">
        <f>IFERROR(AVERAGEIF('QoL DATA'!$C$14:$AT$14,'TQoL Indexes'!K$9,'Data &amp; Normalization'!$C590:$AT590),"-")</f>
        <v>-</v>
      </c>
      <c r="L132" s="22">
        <f>IFERROR(AVERAGEIF('QoL DATA'!$C$14:$AT$14,'TQoL Indexes'!L$9,'Data &amp; Normalization'!$C590:$AT590),"-")</f>
        <v>0.19478542766350693</v>
      </c>
      <c r="M132" s="22">
        <f>IFERROR(AVERAGEIF('QoL DATA'!$C$14:$AT$14,'TQoL Indexes'!M$9,'Data &amp; Normalization'!$C590:$AT590),"-")</f>
        <v>0.28544925033783003</v>
      </c>
      <c r="N132" s="22">
        <f>IFERROR(AVERAGEIF('QoL DATA'!$C$14:$AT$14,'TQoL Indexes'!N$9,'Data &amp; Normalization'!$C590:$AT590),"-")</f>
        <v>0.50728632327595224</v>
      </c>
      <c r="O132" s="22">
        <f>IFERROR(AVERAGEIF('QoL DATA'!$C$14:$AT$14,'TQoL Indexes'!O$9,'Data &amp; Normalization'!$C590:$AT590),"-")</f>
        <v>0.49229303960190157</v>
      </c>
      <c r="P132" s="22">
        <f>IFERROR(AVERAGEIF('QoL DATA'!$C$14:$AT$14,'TQoL Indexes'!P$9,'Data &amp; Normalization'!$C590:$AT590),"-")</f>
        <v>0.30347003176547382</v>
      </c>
      <c r="Q132" s="22">
        <f>IFERROR(AVERAGEIF('QoL DATA'!$C$14:$AT$14,'TQoL Indexes'!Q$9,'Data &amp; Normalization'!$C590:$AT590),"-")</f>
        <v>0.38563218653561543</v>
      </c>
      <c r="R132" s="22">
        <f>IFERROR(AVERAGEIF('QoL DATA'!$C$14:$AT$14,'TQoL Indexes'!R$9,'Data &amp; Normalization'!$C590:$AT590),"-")</f>
        <v>0.49917356896730525</v>
      </c>
      <c r="S132" s="22">
        <f>IFERROR(AVERAGEIF('QoL DATA'!$C$14:$AT$14,'TQoL Indexes'!S$9,'Data &amp; Normalization'!$C590:$AT590),"-")</f>
        <v>0.78555605151349828</v>
      </c>
      <c r="T132" s="22">
        <f>IFERROR(AVERAGEIF('QoL DATA'!$C$14:$AT$14,'TQoL Indexes'!T$9,'Data &amp; Normalization'!$C590:$AT590),"-")</f>
        <v>0.62286910552924113</v>
      </c>
      <c r="U132" s="22">
        <f>IFERROR(AVERAGEIF('QoL DATA'!$C$14:$AT$14,'TQoL Indexes'!U$9,'Data &amp; Normalization'!$C590:$AT590),"-")</f>
        <v>0.38989567809101344</v>
      </c>
      <c r="V132" s="22">
        <f>IFERROR(AVERAGEIF('QoL DATA'!$C$14:$AT$14,'TQoL Indexes'!V$9,'Data &amp; Normalization'!$C590:$AT590),"-")</f>
        <v>0.47270152266005916</v>
      </c>
      <c r="W132" s="22">
        <f>IFERROR(AVERAGEIF('QoL DATA'!$C$14:$AT$14,'TQoL Indexes'!W$9,'Data &amp; Normalization'!$C590:$AT590),"-")</f>
        <v>0.32245314136167658</v>
      </c>
      <c r="X132" s="22">
        <f>IFERROR(AVERAGEIF('QoL DATA'!$C$14:$AT$14,'TQoL Indexes'!X$9,'Data &amp; Normalization'!$C590:$AT590),"-")</f>
        <v>0.1499547521588625</v>
      </c>
      <c r="Y132" s="22">
        <f>IFERROR(AVERAGEIF('QoL DATA'!$C$14:$AT$14,'TQoL Indexes'!Y$9,'Data &amp; Normalization'!$C590:$AT590),"-")</f>
        <v>0.48604575277950623</v>
      </c>
      <c r="Z132" s="21">
        <f t="shared" si="49"/>
        <v>0.46363368201777977</v>
      </c>
      <c r="AA132" s="22">
        <f t="shared" si="50"/>
        <v>0.45677437223150114</v>
      </c>
      <c r="AB132" s="22">
        <f t="shared" si="51"/>
        <v>0.39636778680689111</v>
      </c>
      <c r="AC132" s="22">
        <f t="shared" si="52"/>
        <v>0.39788153568368767</v>
      </c>
      <c r="AD132" s="22">
        <f t="shared" si="53"/>
        <v>0.44240287775146037</v>
      </c>
      <c r="AE132" s="22">
        <f t="shared" si="54"/>
        <v>0.70421257852136976</v>
      </c>
      <c r="AF132" s="22">
        <f t="shared" si="55"/>
        <v>0.4312986003755363</v>
      </c>
      <c r="AG132" s="22">
        <f t="shared" si="56"/>
        <v>0.23620394676026954</v>
      </c>
      <c r="AH132" s="22">
        <f t="shared" si="57"/>
        <v>0.48604575277950623</v>
      </c>
      <c r="AI132" s="21">
        <f t="shared" si="58"/>
        <v>0.43892528035205736</v>
      </c>
      <c r="AJ132" s="22">
        <f t="shared" si="59"/>
        <v>0.5148323306521726</v>
      </c>
      <c r="AK132" s="23">
        <f t="shared" si="60"/>
        <v>0.38451609997177072</v>
      </c>
      <c r="AL132" s="24">
        <f t="shared" si="61"/>
        <v>0.44450477920491605</v>
      </c>
      <c r="AM132"/>
      <c r="AO132" s="136">
        <f t="shared" si="62"/>
        <v>5</v>
      </c>
      <c r="AP132" s="137">
        <f t="shared" si="63"/>
        <v>5</v>
      </c>
      <c r="AQ132" s="137">
        <f t="shared" si="64"/>
        <v>5</v>
      </c>
      <c r="AR132" s="137">
        <f t="shared" si="65"/>
        <v>5</v>
      </c>
      <c r="AS132" s="137">
        <f t="shared" si="66"/>
        <v>5</v>
      </c>
      <c r="AT132" s="137">
        <f t="shared" si="67"/>
        <v>5</v>
      </c>
      <c r="AU132" s="137">
        <f t="shared" si="68"/>
        <v>5</v>
      </c>
      <c r="AV132" s="137">
        <f t="shared" si="69"/>
        <v>5</v>
      </c>
      <c r="AW132" s="125">
        <f t="shared" si="70"/>
        <v>5</v>
      </c>
      <c r="AX132" s="137">
        <f t="shared" si="71"/>
        <v>5</v>
      </c>
      <c r="AY132" s="137">
        <f t="shared" si="72"/>
        <v>5</v>
      </c>
      <c r="AZ132" s="125">
        <f t="shared" si="73"/>
        <v>5</v>
      </c>
    </row>
    <row r="133" spans="1:52" s="5" customFormat="1">
      <c r="A133"/>
      <c r="B133" s="397" t="str">
        <f>'QoL DATA'!B140</f>
        <v>Podlehnik</v>
      </c>
      <c r="C133" s="224">
        <f>'QoL DATA'!A140</f>
        <v>172</v>
      </c>
      <c r="D133" s="21">
        <f>IFERROR(AVERAGEIF('QoL DATA'!$C$14:$AT$14,'TQoL Indexes'!D$9,'Data &amp; Normalization'!$C591:$AT591),"-")</f>
        <v>0.3296004208822424</v>
      </c>
      <c r="E133" s="22">
        <f>IFERROR(AVERAGEIF('QoL DATA'!$C$14:$AT$14,'TQoL Indexes'!E$9,'Data &amp; Normalization'!$C591:$AT591),"-")</f>
        <v>0.43378519290928041</v>
      </c>
      <c r="F133" s="22">
        <f>IFERROR(AVERAGEIF('QoL DATA'!$C$14:$AT$14,'TQoL Indexes'!F$9,'Data &amp; Normalization'!$C591:$AT591),"-")</f>
        <v>0.46628993301467792</v>
      </c>
      <c r="G133" s="22">
        <f>IFERROR(AVERAGEIF('QoL DATA'!$C$14:$AT$14,'TQoL Indexes'!G$9,'Data &amp; Normalization'!$C591:$AT591),"-")</f>
        <v>0.64756105097023975</v>
      </c>
      <c r="H133" s="22">
        <f>IFERROR(AVERAGEIF('QoL DATA'!$C$14:$AT$14,'TQoL Indexes'!H$9,'Data &amp; Normalization'!$C591:$AT591),"-")</f>
        <v>7.6856704261550537E-4</v>
      </c>
      <c r="I133" s="22">
        <f>IFERROR(AVERAGEIF('QoL DATA'!$C$14:$AT$14,'TQoL Indexes'!I$9,'Data &amp; Normalization'!$C591:$AT591),"-")</f>
        <v>0.30320281786478559</v>
      </c>
      <c r="J133" s="22">
        <f>IFERROR(AVERAGEIF('QoL DATA'!$C$14:$AT$14,'TQoL Indexes'!J$9,'Data &amp; Normalization'!$C591:$AT591),"-")</f>
        <v>0.18921988273131626</v>
      </c>
      <c r="K133" s="22" t="str">
        <f>IFERROR(AVERAGEIF('QoL DATA'!$C$14:$AT$14,'TQoL Indexes'!K$9,'Data &amp; Normalization'!$C591:$AT591),"-")</f>
        <v>-</v>
      </c>
      <c r="L133" s="22">
        <f>IFERROR(AVERAGEIF('QoL DATA'!$C$14:$AT$14,'TQoL Indexes'!L$9,'Data &amp; Normalization'!$C591:$AT591),"-")</f>
        <v>0.21056383882179072</v>
      </c>
      <c r="M133" s="22">
        <f>IFERROR(AVERAGEIF('QoL DATA'!$C$14:$AT$14,'TQoL Indexes'!M$9,'Data &amp; Normalization'!$C591:$AT591),"-")</f>
        <v>0.27012918215043058</v>
      </c>
      <c r="N133" s="22">
        <f>IFERROR(AVERAGEIF('QoL DATA'!$C$14:$AT$14,'TQoL Indexes'!N$9,'Data &amp; Normalization'!$C591:$AT591),"-")</f>
        <v>0.422102351070056</v>
      </c>
      <c r="O133" s="22">
        <f>IFERROR(AVERAGEIF('QoL DATA'!$C$14:$AT$14,'TQoL Indexes'!O$9,'Data &amp; Normalization'!$C591:$AT591),"-")</f>
        <v>0.57498220256711075</v>
      </c>
      <c r="P133" s="22">
        <f>IFERROR(AVERAGEIF('QoL DATA'!$C$14:$AT$14,'TQoL Indexes'!P$9,'Data &amp; Normalization'!$C591:$AT591),"-")</f>
        <v>0.65132157465627172</v>
      </c>
      <c r="Q133" s="22">
        <f>IFERROR(AVERAGEIF('QoL DATA'!$C$14:$AT$14,'TQoL Indexes'!Q$9,'Data &amp; Normalization'!$C591:$AT591),"-")</f>
        <v>0.339015276958056</v>
      </c>
      <c r="R133" s="22">
        <f>IFERROR(AVERAGEIF('QoL DATA'!$C$14:$AT$14,'TQoL Indexes'!R$9,'Data &amp; Normalization'!$C591:$AT591),"-")</f>
        <v>8.6226911477085583E-2</v>
      </c>
      <c r="S133" s="22">
        <f>IFERROR(AVERAGEIF('QoL DATA'!$C$14:$AT$14,'TQoL Indexes'!S$9,'Data &amp; Normalization'!$C591:$AT591),"-")</f>
        <v>0.73513366066557562</v>
      </c>
      <c r="T133" s="22">
        <f>IFERROR(AVERAGEIF('QoL DATA'!$C$14:$AT$14,'TQoL Indexes'!T$9,'Data &amp; Normalization'!$C591:$AT591),"-")</f>
        <v>0.55979657531027338</v>
      </c>
      <c r="U133" s="22">
        <f>IFERROR(AVERAGEIF('QoL DATA'!$C$14:$AT$14,'TQoL Indexes'!U$9,'Data &amp; Normalization'!$C591:$AT591),"-")</f>
        <v>0.16755385771543085</v>
      </c>
      <c r="V133" s="22">
        <f>IFERROR(AVERAGEIF('QoL DATA'!$C$14:$AT$14,'TQoL Indexes'!V$9,'Data &amp; Normalization'!$C591:$AT591),"-")</f>
        <v>0.34756164575173853</v>
      </c>
      <c r="W133" s="22">
        <f>IFERROR(AVERAGEIF('QoL DATA'!$C$14:$AT$14,'TQoL Indexes'!W$9,'Data &amp; Normalization'!$C591:$AT591),"-")</f>
        <v>0.33124106388259034</v>
      </c>
      <c r="X133" s="22">
        <f>IFERROR(AVERAGEIF('QoL DATA'!$C$14:$AT$14,'TQoL Indexes'!X$9,'Data &amp; Normalization'!$C591:$AT591),"-")</f>
        <v>7.4320209331989476E-2</v>
      </c>
      <c r="Y133" s="22">
        <f>IFERROR(AVERAGEIF('QoL DATA'!$C$14:$AT$14,'TQoL Indexes'!Y$9,'Data &amp; Normalization'!$C591:$AT591),"-")</f>
        <v>0.4964547458675706</v>
      </c>
      <c r="Z133" s="21">
        <f t="shared" si="49"/>
        <v>0.4098918489354002</v>
      </c>
      <c r="AA133" s="22">
        <f t="shared" si="50"/>
        <v>0.27026323148614961</v>
      </c>
      <c r="AB133" s="22">
        <f t="shared" si="51"/>
        <v>0.34611576661024329</v>
      </c>
      <c r="AC133" s="22">
        <f t="shared" si="52"/>
        <v>0.61315188861169123</v>
      </c>
      <c r="AD133" s="22">
        <f t="shared" si="53"/>
        <v>0.21262109421757081</v>
      </c>
      <c r="AE133" s="22">
        <f t="shared" si="54"/>
        <v>0.6474651179879245</v>
      </c>
      <c r="AF133" s="22">
        <f t="shared" si="55"/>
        <v>0.25755775173358469</v>
      </c>
      <c r="AG133" s="22">
        <f t="shared" si="56"/>
        <v>0.2027806366072899</v>
      </c>
      <c r="AH133" s="22">
        <f t="shared" si="57"/>
        <v>0.4964547458675706</v>
      </c>
      <c r="AI133" s="21">
        <f t="shared" si="58"/>
        <v>0.34209028234393107</v>
      </c>
      <c r="AJ133" s="22">
        <f t="shared" si="59"/>
        <v>0.49107936693906218</v>
      </c>
      <c r="AK133" s="23">
        <f t="shared" si="60"/>
        <v>0.31893104473614842</v>
      </c>
      <c r="AL133" s="24">
        <f t="shared" si="61"/>
        <v>0.38051174318637571</v>
      </c>
      <c r="AM133"/>
      <c r="AO133" s="136">
        <f t="shared" si="62"/>
        <v>5</v>
      </c>
      <c r="AP133" s="137">
        <f t="shared" si="63"/>
        <v>5</v>
      </c>
      <c r="AQ133" s="137">
        <f t="shared" si="64"/>
        <v>5</v>
      </c>
      <c r="AR133" s="137">
        <f t="shared" si="65"/>
        <v>5</v>
      </c>
      <c r="AS133" s="137">
        <f t="shared" si="66"/>
        <v>5</v>
      </c>
      <c r="AT133" s="137">
        <f t="shared" si="67"/>
        <v>5</v>
      </c>
      <c r="AU133" s="137">
        <f t="shared" si="68"/>
        <v>5</v>
      </c>
      <c r="AV133" s="137">
        <f t="shared" si="69"/>
        <v>5</v>
      </c>
      <c r="AW133" s="125">
        <f t="shared" si="70"/>
        <v>5</v>
      </c>
      <c r="AX133" s="137">
        <f t="shared" si="71"/>
        <v>5</v>
      </c>
      <c r="AY133" s="137">
        <f t="shared" si="72"/>
        <v>5</v>
      </c>
      <c r="AZ133" s="125">
        <f t="shared" si="73"/>
        <v>5</v>
      </c>
    </row>
    <row r="134" spans="1:52" s="5" customFormat="1">
      <c r="A134"/>
      <c r="B134" s="397" t="str">
        <f>'QoL DATA'!B141</f>
        <v>Podvelka</v>
      </c>
      <c r="C134" s="224">
        <f>'QoL DATA'!A141</f>
        <v>93</v>
      </c>
      <c r="D134" s="21">
        <f>IFERROR(AVERAGEIF('QoL DATA'!$C$14:$AT$14,'TQoL Indexes'!D$9,'Data &amp; Normalization'!$C592:$AT592),"-")</f>
        <v>0.65793047241136549</v>
      </c>
      <c r="E134" s="22">
        <f>IFERROR(AVERAGEIF('QoL DATA'!$C$14:$AT$14,'TQoL Indexes'!E$9,'Data &amp; Normalization'!$C592:$AT592),"-")</f>
        <v>0.33102332400499301</v>
      </c>
      <c r="F134" s="22">
        <f>IFERROR(AVERAGEIF('QoL DATA'!$C$14:$AT$14,'TQoL Indexes'!F$9,'Data &amp; Normalization'!$C592:$AT592),"-")</f>
        <v>0.25</v>
      </c>
      <c r="G134" s="22">
        <f>IFERROR(AVERAGEIF('QoL DATA'!$C$14:$AT$14,'TQoL Indexes'!G$9,'Data &amp; Normalization'!$C592:$AT592),"-")</f>
        <v>0.4895339774677443</v>
      </c>
      <c r="H134" s="22">
        <f>IFERROR(AVERAGEIF('QoL DATA'!$C$14:$AT$14,'TQoL Indexes'!H$9,'Data &amp; Normalization'!$C592:$AT592),"-")</f>
        <v>0.19551126762988422</v>
      </c>
      <c r="I134" s="22">
        <f>IFERROR(AVERAGEIF('QoL DATA'!$C$14:$AT$14,'TQoL Indexes'!I$9,'Data &amp; Normalization'!$C592:$AT592),"-")</f>
        <v>0.23330541341891042</v>
      </c>
      <c r="J134" s="22">
        <f>IFERROR(AVERAGEIF('QoL DATA'!$C$14:$AT$14,'TQoL Indexes'!J$9,'Data &amp; Normalization'!$C592:$AT592),"-")</f>
        <v>0.18919185226347313</v>
      </c>
      <c r="K134" s="22" t="str">
        <f>IFERROR(AVERAGEIF('QoL DATA'!$C$14:$AT$14,'TQoL Indexes'!K$9,'Data &amp; Normalization'!$C592:$AT592),"-")</f>
        <v>-</v>
      </c>
      <c r="L134" s="22">
        <f>IFERROR(AVERAGEIF('QoL DATA'!$C$14:$AT$14,'TQoL Indexes'!L$9,'Data &amp; Normalization'!$C592:$AT592),"-")</f>
        <v>0.39377269201308562</v>
      </c>
      <c r="M134" s="22">
        <f>IFERROR(AVERAGEIF('QoL DATA'!$C$14:$AT$14,'TQoL Indexes'!M$9,'Data &amp; Normalization'!$C592:$AT592),"-")</f>
        <v>0.76266256068104332</v>
      </c>
      <c r="N134" s="22">
        <f>IFERROR(AVERAGEIF('QoL DATA'!$C$14:$AT$14,'TQoL Indexes'!N$9,'Data &amp; Normalization'!$C592:$AT592),"-")</f>
        <v>0.81259356846068864</v>
      </c>
      <c r="O134" s="22">
        <f>IFERROR(AVERAGEIF('QoL DATA'!$C$14:$AT$14,'TQoL Indexes'!O$9,'Data &amp; Normalization'!$C592:$AT592),"-")</f>
        <v>0.35642965026967305</v>
      </c>
      <c r="P134" s="22">
        <f>IFERROR(AVERAGEIF('QoL DATA'!$C$14:$AT$14,'TQoL Indexes'!P$9,'Data &amp; Normalization'!$C592:$AT592),"-")</f>
        <v>0.28738778191372893</v>
      </c>
      <c r="Q134" s="22">
        <f>IFERROR(AVERAGEIF('QoL DATA'!$C$14:$AT$14,'TQoL Indexes'!Q$9,'Data &amp; Normalization'!$C592:$AT592),"-")</f>
        <v>0.29103452330343244</v>
      </c>
      <c r="R134" s="22">
        <f>IFERROR(AVERAGEIF('QoL DATA'!$C$14:$AT$14,'TQoL Indexes'!R$9,'Data &amp; Normalization'!$C592:$AT592),"-")</f>
        <v>2.5438851279322262E-2</v>
      </c>
      <c r="S134" s="22">
        <f>IFERROR(AVERAGEIF('QoL DATA'!$C$14:$AT$14,'TQoL Indexes'!S$9,'Data &amp; Normalization'!$C592:$AT592),"-")</f>
        <v>0.86573591892740809</v>
      </c>
      <c r="T134" s="22">
        <f>IFERROR(AVERAGEIF('QoL DATA'!$C$14:$AT$14,'TQoL Indexes'!T$9,'Data &amp; Normalization'!$C592:$AT592),"-")</f>
        <v>0.29357772759282164</v>
      </c>
      <c r="U134" s="22">
        <f>IFERROR(AVERAGEIF('QoL DATA'!$C$14:$AT$14,'TQoL Indexes'!U$9,'Data &amp; Normalization'!$C592:$AT592),"-")</f>
        <v>0.29899485437433526</v>
      </c>
      <c r="V134" s="22">
        <f>IFERROR(AVERAGEIF('QoL DATA'!$C$14:$AT$14,'TQoL Indexes'!V$9,'Data &amp; Normalization'!$C592:$AT592),"-")</f>
        <v>0.18917602509791387</v>
      </c>
      <c r="W134" s="22">
        <f>IFERROR(AVERAGEIF('QoL DATA'!$C$14:$AT$14,'TQoL Indexes'!W$9,'Data &amp; Normalization'!$C592:$AT592),"-")</f>
        <v>0.54009324371409795</v>
      </c>
      <c r="X134" s="22">
        <f>IFERROR(AVERAGEIF('QoL DATA'!$C$14:$AT$14,'TQoL Indexes'!X$9,'Data &amp; Normalization'!$C592:$AT592),"-")</f>
        <v>0.24133398711557291</v>
      </c>
      <c r="Y134" s="22">
        <f>IFERROR(AVERAGEIF('QoL DATA'!$C$14:$AT$14,'TQoL Indexes'!Y$9,'Data &amp; Normalization'!$C592:$AT592),"-")</f>
        <v>0.69267341221988976</v>
      </c>
      <c r="Z134" s="21">
        <f t="shared" si="49"/>
        <v>0.41298459880545285</v>
      </c>
      <c r="AA134" s="22">
        <f t="shared" si="50"/>
        <v>0.30026304055861958</v>
      </c>
      <c r="AB134" s="22">
        <f t="shared" si="51"/>
        <v>0.78762806457086598</v>
      </c>
      <c r="AC134" s="22">
        <f t="shared" si="52"/>
        <v>0.32190871609170102</v>
      </c>
      <c r="AD134" s="22">
        <f t="shared" si="53"/>
        <v>0.15823668729137735</v>
      </c>
      <c r="AE134" s="22">
        <f t="shared" si="54"/>
        <v>0.57965682326011492</v>
      </c>
      <c r="AF134" s="22">
        <f t="shared" si="55"/>
        <v>0.24408543973612457</v>
      </c>
      <c r="AG134" s="22">
        <f t="shared" si="56"/>
        <v>0.3907136154148354</v>
      </c>
      <c r="AH134" s="22">
        <f t="shared" si="57"/>
        <v>0.69267341221988976</v>
      </c>
      <c r="AI134" s="21">
        <f t="shared" si="58"/>
        <v>0.50029190131164614</v>
      </c>
      <c r="AJ134" s="22">
        <f t="shared" si="59"/>
        <v>0.35326740888106445</v>
      </c>
      <c r="AK134" s="23">
        <f t="shared" si="60"/>
        <v>0.44249082245694993</v>
      </c>
      <c r="AL134" s="24">
        <f t="shared" si="61"/>
        <v>0.4298277565096289</v>
      </c>
      <c r="AM134"/>
      <c r="AO134" s="136">
        <f t="shared" si="62"/>
        <v>5</v>
      </c>
      <c r="AP134" s="137">
        <f t="shared" si="63"/>
        <v>5</v>
      </c>
      <c r="AQ134" s="137">
        <f t="shared" si="64"/>
        <v>5</v>
      </c>
      <c r="AR134" s="137">
        <f t="shared" si="65"/>
        <v>5</v>
      </c>
      <c r="AS134" s="137">
        <f t="shared" si="66"/>
        <v>5</v>
      </c>
      <c r="AT134" s="137">
        <f t="shared" si="67"/>
        <v>5</v>
      </c>
      <c r="AU134" s="137">
        <f t="shared" si="68"/>
        <v>5</v>
      </c>
      <c r="AV134" s="137">
        <f t="shared" si="69"/>
        <v>5</v>
      </c>
      <c r="AW134" s="125">
        <f t="shared" si="70"/>
        <v>5</v>
      </c>
      <c r="AX134" s="137">
        <f t="shared" si="71"/>
        <v>5</v>
      </c>
      <c r="AY134" s="137">
        <f t="shared" si="72"/>
        <v>5</v>
      </c>
      <c r="AZ134" s="125">
        <f t="shared" si="73"/>
        <v>5</v>
      </c>
    </row>
    <row r="135" spans="1:52" s="5" customFormat="1">
      <c r="A135"/>
      <c r="B135" s="397" t="str">
        <f>'QoL DATA'!B142</f>
        <v>Poljčane</v>
      </c>
      <c r="C135" s="224">
        <f>'QoL DATA'!A142</f>
        <v>200</v>
      </c>
      <c r="D135" s="21">
        <f>IFERROR(AVERAGEIF('QoL DATA'!$C$14:$AT$14,'TQoL Indexes'!D$9,'Data &amp; Normalization'!$C593:$AT593),"-")</f>
        <v>0.15194939649512651</v>
      </c>
      <c r="E135" s="22">
        <f>IFERROR(AVERAGEIF('QoL DATA'!$C$14:$AT$14,'TQoL Indexes'!E$9,'Data &amp; Normalization'!$C593:$AT593),"-")</f>
        <v>0.43378519290928041</v>
      </c>
      <c r="F135" s="22">
        <f>IFERROR(AVERAGEIF('QoL DATA'!$C$14:$AT$14,'TQoL Indexes'!F$9,'Data &amp; Normalization'!$C593:$AT593),"-")</f>
        <v>0.72227588733821035</v>
      </c>
      <c r="G135" s="22">
        <f>IFERROR(AVERAGEIF('QoL DATA'!$C$14:$AT$14,'TQoL Indexes'!G$9,'Data &amp; Normalization'!$C593:$AT593),"-")</f>
        <v>0.84545529685774534</v>
      </c>
      <c r="H135" s="22">
        <f>IFERROR(AVERAGEIF('QoL DATA'!$C$14:$AT$14,'TQoL Indexes'!H$9,'Data &amp; Normalization'!$C593:$AT593),"-")</f>
        <v>0.56984454457037481</v>
      </c>
      <c r="I135" s="22">
        <f>IFERROR(AVERAGEIF('QoL DATA'!$C$14:$AT$14,'TQoL Indexes'!I$9,'Data &amp; Normalization'!$C593:$AT593),"-")</f>
        <v>0.53688182857523969</v>
      </c>
      <c r="J135" s="22">
        <f>IFERROR(AVERAGEIF('QoL DATA'!$C$14:$AT$14,'TQoL Indexes'!J$9,'Data &amp; Normalization'!$C593:$AT593),"-")</f>
        <v>0.48757676159204388</v>
      </c>
      <c r="K135" s="22" t="str">
        <f>IFERROR(AVERAGEIF('QoL DATA'!$C$14:$AT$14,'TQoL Indexes'!K$9,'Data &amp; Normalization'!$C593:$AT593),"-")</f>
        <v>-</v>
      </c>
      <c r="L135" s="22">
        <f>IFERROR(AVERAGEIF('QoL DATA'!$C$14:$AT$14,'TQoL Indexes'!L$9,'Data &amp; Normalization'!$C593:$AT593),"-")</f>
        <v>0.21422493835860759</v>
      </c>
      <c r="M135" s="22">
        <f>IFERROR(AVERAGEIF('QoL DATA'!$C$14:$AT$14,'TQoL Indexes'!M$9,'Data &amp; Normalization'!$C593:$AT593),"-")</f>
        <v>0.49811574267995284</v>
      </c>
      <c r="N135" s="22">
        <f>IFERROR(AVERAGEIF('QoL DATA'!$C$14:$AT$14,'TQoL Indexes'!N$9,'Data &amp; Normalization'!$C593:$AT593),"-")</f>
        <v>0.56295459574876561</v>
      </c>
      <c r="O135" s="22">
        <f>IFERROR(AVERAGEIF('QoL DATA'!$C$14:$AT$14,'TQoL Indexes'!O$9,'Data &amp; Normalization'!$C593:$AT593),"-")</f>
        <v>0.66744281786662241</v>
      </c>
      <c r="P135" s="22">
        <f>IFERROR(AVERAGEIF('QoL DATA'!$C$14:$AT$14,'TQoL Indexes'!P$9,'Data &amp; Normalization'!$C593:$AT593),"-")</f>
        <v>0.68717137256594929</v>
      </c>
      <c r="Q135" s="22">
        <f>IFERROR(AVERAGEIF('QoL DATA'!$C$14:$AT$14,'TQoL Indexes'!Q$9,'Data &amp; Normalization'!$C593:$AT593),"-")</f>
        <v>0.40404626354576939</v>
      </c>
      <c r="R135" s="22">
        <f>IFERROR(AVERAGEIF('QoL DATA'!$C$14:$AT$14,'TQoL Indexes'!R$9,'Data &amp; Normalization'!$C593:$AT593),"-")</f>
        <v>0.27521122985763274</v>
      </c>
      <c r="S135" s="22">
        <f>IFERROR(AVERAGEIF('QoL DATA'!$C$14:$AT$14,'TQoL Indexes'!S$9,'Data &amp; Normalization'!$C593:$AT593),"-")</f>
        <v>0.62519631668567821</v>
      </c>
      <c r="T135" s="22">
        <f>IFERROR(AVERAGEIF('QoL DATA'!$C$14:$AT$14,'TQoL Indexes'!T$9,'Data &amp; Normalization'!$C593:$AT593),"-")</f>
        <v>0.71038988931020042</v>
      </c>
      <c r="U135" s="22">
        <f>IFERROR(AVERAGEIF('QoL DATA'!$C$14:$AT$14,'TQoL Indexes'!U$9,'Data &amp; Normalization'!$C593:$AT593),"-")</f>
        <v>0.75233429630063919</v>
      </c>
      <c r="V135" s="22">
        <f>IFERROR(AVERAGEIF('QoL DATA'!$C$14:$AT$14,'TQoL Indexes'!V$9,'Data &amp; Normalization'!$C593:$AT593),"-")</f>
        <v>0.59559337782751198</v>
      </c>
      <c r="W135" s="22">
        <f>IFERROR(AVERAGEIF('QoL DATA'!$C$14:$AT$14,'TQoL Indexes'!W$9,'Data &amp; Normalization'!$C593:$AT593),"-")</f>
        <v>0.48022432130769793</v>
      </c>
      <c r="X135" s="22">
        <f>IFERROR(AVERAGEIF('QoL DATA'!$C$14:$AT$14,'TQoL Indexes'!X$9,'Data &amp; Normalization'!$C593:$AT593),"-")</f>
        <v>0.1873422030179375</v>
      </c>
      <c r="Y135" s="22">
        <f>IFERROR(AVERAGEIF('QoL DATA'!$C$14:$AT$14,'TQoL Indexes'!Y$9,'Data &amp; Normalization'!$C593:$AT593),"-")</f>
        <v>0.39523526338035786</v>
      </c>
      <c r="Z135" s="21">
        <f t="shared" si="49"/>
        <v>0.43600349224753909</v>
      </c>
      <c r="AA135" s="22">
        <f t="shared" si="50"/>
        <v>0.53079667399080221</v>
      </c>
      <c r="AB135" s="22">
        <f t="shared" si="51"/>
        <v>0.53053516921435917</v>
      </c>
      <c r="AC135" s="22">
        <f t="shared" si="52"/>
        <v>0.67730709521628585</v>
      </c>
      <c r="AD135" s="22">
        <f t="shared" si="53"/>
        <v>0.33962874670170107</v>
      </c>
      <c r="AE135" s="22">
        <f t="shared" si="54"/>
        <v>0.66779310299793937</v>
      </c>
      <c r="AF135" s="22">
        <f t="shared" si="55"/>
        <v>0.67396383706407559</v>
      </c>
      <c r="AG135" s="22">
        <f t="shared" si="56"/>
        <v>0.33378326216281773</v>
      </c>
      <c r="AH135" s="22">
        <f t="shared" si="57"/>
        <v>0.39523526338035786</v>
      </c>
      <c r="AI135" s="21">
        <f t="shared" si="58"/>
        <v>0.49911177848423355</v>
      </c>
      <c r="AJ135" s="22">
        <f t="shared" si="59"/>
        <v>0.56157631497197547</v>
      </c>
      <c r="AK135" s="23">
        <f t="shared" si="60"/>
        <v>0.4676607875357503</v>
      </c>
      <c r="AL135" s="24">
        <f t="shared" si="61"/>
        <v>0.50871436844535989</v>
      </c>
      <c r="AM135"/>
      <c r="AO135" s="136">
        <f t="shared" si="62"/>
        <v>5</v>
      </c>
      <c r="AP135" s="137">
        <f t="shared" si="63"/>
        <v>5</v>
      </c>
      <c r="AQ135" s="137">
        <f t="shared" si="64"/>
        <v>5</v>
      </c>
      <c r="AR135" s="137">
        <f t="shared" si="65"/>
        <v>5</v>
      </c>
      <c r="AS135" s="137">
        <f t="shared" si="66"/>
        <v>5</v>
      </c>
      <c r="AT135" s="137">
        <f t="shared" si="67"/>
        <v>5</v>
      </c>
      <c r="AU135" s="137">
        <f t="shared" si="68"/>
        <v>5</v>
      </c>
      <c r="AV135" s="137">
        <f t="shared" si="69"/>
        <v>5</v>
      </c>
      <c r="AW135" s="125">
        <f t="shared" si="70"/>
        <v>5</v>
      </c>
      <c r="AX135" s="137">
        <f t="shared" si="71"/>
        <v>5</v>
      </c>
      <c r="AY135" s="137">
        <f t="shared" si="72"/>
        <v>5</v>
      </c>
      <c r="AZ135" s="125">
        <f t="shared" si="73"/>
        <v>5</v>
      </c>
    </row>
    <row r="136" spans="1:52" s="5" customFormat="1">
      <c r="A136"/>
      <c r="B136" s="397" t="str">
        <f>'QoL DATA'!B143</f>
        <v>Polzela</v>
      </c>
      <c r="C136" s="224">
        <f>'QoL DATA'!A143</f>
        <v>173</v>
      </c>
      <c r="D136" s="21">
        <f>IFERROR(AVERAGEIF('QoL DATA'!$C$14:$AT$14,'TQoL Indexes'!D$9,'Data &amp; Normalization'!$C594:$AT594),"-")</f>
        <v>0.73197739948302454</v>
      </c>
      <c r="E136" s="22">
        <f>IFERROR(AVERAGEIF('QoL DATA'!$C$14:$AT$14,'TQoL Indexes'!E$9,'Data &amp; Normalization'!$C594:$AT594),"-")</f>
        <v>0.31808412222603566</v>
      </c>
      <c r="F136" s="22">
        <f>IFERROR(AVERAGEIF('QoL DATA'!$C$14:$AT$14,'TQoL Indexes'!F$9,'Data &amp; Normalization'!$C594:$AT594),"-")</f>
        <v>0.6271642875057245</v>
      </c>
      <c r="G136" s="22">
        <f>IFERROR(AVERAGEIF('QoL DATA'!$C$14:$AT$14,'TQoL Indexes'!G$9,'Data &amp; Normalization'!$C594:$AT594),"-")</f>
        <v>0.7576505016739592</v>
      </c>
      <c r="H136" s="22">
        <f>IFERROR(AVERAGEIF('QoL DATA'!$C$14:$AT$14,'TQoL Indexes'!H$9,'Data &amp; Normalization'!$C594:$AT594),"-")</f>
        <v>0.59356022798772756</v>
      </c>
      <c r="I136" s="22">
        <f>IFERROR(AVERAGEIF('QoL DATA'!$C$14:$AT$14,'TQoL Indexes'!I$9,'Data &amp; Normalization'!$C594:$AT594),"-")</f>
        <v>0.27971063016098086</v>
      </c>
      <c r="J136" s="22">
        <f>IFERROR(AVERAGEIF('QoL DATA'!$C$14:$AT$14,'TQoL Indexes'!J$9,'Data &amp; Normalization'!$C594:$AT594),"-")</f>
        <v>0.53777835720721379</v>
      </c>
      <c r="K136" s="22" t="str">
        <f>IFERROR(AVERAGEIF('QoL DATA'!$C$14:$AT$14,'TQoL Indexes'!K$9,'Data &amp; Normalization'!$C594:$AT594),"-")</f>
        <v>-</v>
      </c>
      <c r="L136" s="22">
        <f>IFERROR(AVERAGEIF('QoL DATA'!$C$14:$AT$14,'TQoL Indexes'!L$9,'Data &amp; Normalization'!$C594:$AT594),"-")</f>
        <v>0.20343733116904988</v>
      </c>
      <c r="M136" s="22">
        <f>IFERROR(AVERAGEIF('QoL DATA'!$C$14:$AT$14,'TQoL Indexes'!M$9,'Data &amp; Normalization'!$C594:$AT594),"-")</f>
        <v>0.51285366635398777</v>
      </c>
      <c r="N136" s="22">
        <f>IFERROR(AVERAGEIF('QoL DATA'!$C$14:$AT$14,'TQoL Indexes'!N$9,'Data &amp; Normalization'!$C594:$AT594),"-")</f>
        <v>7.01647402022159E-2</v>
      </c>
      <c r="O136" s="22">
        <f>IFERROR(AVERAGEIF('QoL DATA'!$C$14:$AT$14,'TQoL Indexes'!O$9,'Data &amp; Normalization'!$C594:$AT594),"-")</f>
        <v>0.42133775102594956</v>
      </c>
      <c r="P136" s="22">
        <f>IFERROR(AVERAGEIF('QoL DATA'!$C$14:$AT$14,'TQoL Indexes'!P$9,'Data &amp; Normalization'!$C594:$AT594),"-")</f>
        <v>0.56274857734991701</v>
      </c>
      <c r="Q136" s="22">
        <f>IFERROR(AVERAGEIF('QoL DATA'!$C$14:$AT$14,'TQoL Indexes'!Q$9,'Data &amp; Normalization'!$C594:$AT594),"-")</f>
        <v>0.59046013148855558</v>
      </c>
      <c r="R136" s="22">
        <f>IFERROR(AVERAGEIF('QoL DATA'!$C$14:$AT$14,'TQoL Indexes'!R$9,'Data &amp; Normalization'!$C594:$AT594),"-")</f>
        <v>0.6581704103083803</v>
      </c>
      <c r="S136" s="22">
        <f>IFERROR(AVERAGEIF('QoL DATA'!$C$14:$AT$14,'TQoL Indexes'!S$9,'Data &amp; Normalization'!$C594:$AT594),"-")</f>
        <v>0.55328241498454267</v>
      </c>
      <c r="T136" s="22">
        <f>IFERROR(AVERAGEIF('QoL DATA'!$C$14:$AT$14,'TQoL Indexes'!T$9,'Data &amp; Normalization'!$C594:$AT594),"-")</f>
        <v>0.79067403367233779</v>
      </c>
      <c r="U136" s="22">
        <f>IFERROR(AVERAGEIF('QoL DATA'!$C$14:$AT$14,'TQoL Indexes'!U$9,'Data &amp; Normalization'!$C594:$AT594),"-")</f>
        <v>0.60581754172785052</v>
      </c>
      <c r="V136" s="22">
        <f>IFERROR(AVERAGEIF('QoL DATA'!$C$14:$AT$14,'TQoL Indexes'!V$9,'Data &amp; Normalization'!$C594:$AT594),"-")</f>
        <v>0.62681590200623472</v>
      </c>
      <c r="W136" s="22">
        <f>IFERROR(AVERAGEIF('QoL DATA'!$C$14:$AT$14,'TQoL Indexes'!W$9,'Data &amp; Normalization'!$C594:$AT594),"-")</f>
        <v>0.37457322603676801</v>
      </c>
      <c r="X136" s="22">
        <f>IFERROR(AVERAGEIF('QoL DATA'!$C$14:$AT$14,'TQoL Indexes'!X$9,'Data &amp; Normalization'!$C594:$AT594),"-")</f>
        <v>0.4025484579848394</v>
      </c>
      <c r="Y136" s="22">
        <f>IFERROR(AVERAGEIF('QoL DATA'!$C$14:$AT$14,'TQoL Indexes'!Y$9,'Data &amp; Normalization'!$C594:$AT594),"-")</f>
        <v>0.45097828435146392</v>
      </c>
      <c r="Z136" s="21">
        <f t="shared" si="49"/>
        <v>0.5590752697382616</v>
      </c>
      <c r="AA136" s="22">
        <f t="shared" si="50"/>
        <v>0.4744274096397863</v>
      </c>
      <c r="AB136" s="22">
        <f t="shared" si="51"/>
        <v>0.29150920327810181</v>
      </c>
      <c r="AC136" s="22">
        <f t="shared" si="52"/>
        <v>0.49204316418793326</v>
      </c>
      <c r="AD136" s="22">
        <f t="shared" si="53"/>
        <v>0.62431527089846794</v>
      </c>
      <c r="AE136" s="22">
        <f t="shared" si="54"/>
        <v>0.67197822432844023</v>
      </c>
      <c r="AF136" s="22">
        <f t="shared" si="55"/>
        <v>0.61631672186704267</v>
      </c>
      <c r="AG136" s="22">
        <f t="shared" si="56"/>
        <v>0.38856084201080371</v>
      </c>
      <c r="AH136" s="22">
        <f t="shared" si="57"/>
        <v>0.45097828435146392</v>
      </c>
      <c r="AI136" s="21">
        <f t="shared" si="58"/>
        <v>0.44167062755204989</v>
      </c>
      <c r="AJ136" s="22">
        <f t="shared" si="59"/>
        <v>0.59611221980494711</v>
      </c>
      <c r="AK136" s="23">
        <f t="shared" si="60"/>
        <v>0.48528528274310345</v>
      </c>
      <c r="AL136" s="24">
        <f t="shared" si="61"/>
        <v>0.50567686865828554</v>
      </c>
      <c r="AM136"/>
      <c r="AO136" s="136">
        <f t="shared" si="62"/>
        <v>5</v>
      </c>
      <c r="AP136" s="137">
        <f t="shared" si="63"/>
        <v>5</v>
      </c>
      <c r="AQ136" s="137">
        <f t="shared" si="64"/>
        <v>5</v>
      </c>
      <c r="AR136" s="137">
        <f t="shared" si="65"/>
        <v>5</v>
      </c>
      <c r="AS136" s="137">
        <f t="shared" si="66"/>
        <v>5</v>
      </c>
      <c r="AT136" s="137">
        <f t="shared" si="67"/>
        <v>5</v>
      </c>
      <c r="AU136" s="137">
        <f t="shared" si="68"/>
        <v>5</v>
      </c>
      <c r="AV136" s="137">
        <f t="shared" si="69"/>
        <v>5</v>
      </c>
      <c r="AW136" s="125">
        <f t="shared" si="70"/>
        <v>5</v>
      </c>
      <c r="AX136" s="137">
        <f t="shared" si="71"/>
        <v>5</v>
      </c>
      <c r="AY136" s="137">
        <f t="shared" si="72"/>
        <v>5</v>
      </c>
      <c r="AZ136" s="125">
        <f t="shared" si="73"/>
        <v>5</v>
      </c>
    </row>
    <row r="137" spans="1:52" s="5" customFormat="1">
      <c r="A137"/>
      <c r="B137" s="397" t="str">
        <f>'QoL DATA'!B144</f>
        <v>Postojna</v>
      </c>
      <c r="C137" s="224">
        <f>'QoL DATA'!A144</f>
        <v>94</v>
      </c>
      <c r="D137" s="21">
        <f>IFERROR(AVERAGEIF('QoL DATA'!$C$14:$AT$14,'TQoL Indexes'!D$9,'Data &amp; Normalization'!$C595:$AT595),"-")</f>
        <v>0.49383702994700873</v>
      </c>
      <c r="E137" s="22">
        <f>IFERROR(AVERAGEIF('QoL DATA'!$C$14:$AT$14,'TQoL Indexes'!E$9,'Data &amp; Normalization'!$C595:$AT595),"-")</f>
        <v>0.40427671014897415</v>
      </c>
      <c r="F137" s="22">
        <f>IFERROR(AVERAGEIF('QoL DATA'!$C$14:$AT$14,'TQoL Indexes'!F$9,'Data &amp; Normalization'!$C595:$AT595),"-")</f>
        <v>0.69442856371205197</v>
      </c>
      <c r="G137" s="22">
        <f>IFERROR(AVERAGEIF('QoL DATA'!$C$14:$AT$14,'TQoL Indexes'!G$9,'Data &amp; Normalization'!$C595:$AT595),"-")</f>
        <v>0.88315068467714264</v>
      </c>
      <c r="H137" s="22">
        <f>IFERROR(AVERAGEIF('QoL DATA'!$C$14:$AT$14,'TQoL Indexes'!H$9,'Data &amp; Normalization'!$C595:$AT595),"-")</f>
        <v>0.81501001186667521</v>
      </c>
      <c r="I137" s="22">
        <f>IFERROR(AVERAGEIF('QoL DATA'!$C$14:$AT$14,'TQoL Indexes'!I$9,'Data &amp; Normalization'!$C595:$AT595),"-")</f>
        <v>0.71852733234341315</v>
      </c>
      <c r="J137" s="22">
        <f>IFERROR(AVERAGEIF('QoL DATA'!$C$14:$AT$14,'TQoL Indexes'!J$9,'Data &amp; Normalization'!$C595:$AT595),"-")</f>
        <v>0.70494821184162759</v>
      </c>
      <c r="K137" s="22" t="str">
        <f>IFERROR(AVERAGEIF('QoL DATA'!$C$14:$AT$14,'TQoL Indexes'!K$9,'Data &amp; Normalization'!$C595:$AT595),"-")</f>
        <v>-</v>
      </c>
      <c r="L137" s="22">
        <f>IFERROR(AVERAGEIF('QoL DATA'!$C$14:$AT$14,'TQoL Indexes'!L$9,'Data &amp; Normalization'!$C595:$AT595),"-")</f>
        <v>0.54745572687730693</v>
      </c>
      <c r="M137" s="22">
        <f>IFERROR(AVERAGEIF('QoL DATA'!$C$14:$AT$14,'TQoL Indexes'!M$9,'Data &amp; Normalization'!$C595:$AT595),"-")</f>
        <v>0.60536900000292282</v>
      </c>
      <c r="N137" s="22">
        <f>IFERROR(AVERAGEIF('QoL DATA'!$C$14:$AT$14,'TQoL Indexes'!N$9,'Data &amp; Normalization'!$C595:$AT595),"-")</f>
        <v>0.84792071260093049</v>
      </c>
      <c r="O137" s="22">
        <f>IFERROR(AVERAGEIF('QoL DATA'!$C$14:$AT$14,'TQoL Indexes'!O$9,'Data &amp; Normalization'!$C595:$AT595),"-")</f>
        <v>0.69810118438181024</v>
      </c>
      <c r="P137" s="22">
        <f>IFERROR(AVERAGEIF('QoL DATA'!$C$14:$AT$14,'TQoL Indexes'!P$9,'Data &amp; Normalization'!$C595:$AT595),"-")</f>
        <v>0.4899989760334954</v>
      </c>
      <c r="Q137" s="22">
        <f>IFERROR(AVERAGEIF('QoL DATA'!$C$14:$AT$14,'TQoL Indexes'!Q$9,'Data &amp; Normalization'!$C595:$AT595),"-")</f>
        <v>0.57883221413264185</v>
      </c>
      <c r="R137" s="22">
        <f>IFERROR(AVERAGEIF('QoL DATA'!$C$14:$AT$14,'TQoL Indexes'!R$9,'Data &amp; Normalization'!$C595:$AT595),"-")</f>
        <v>0.64564739948868044</v>
      </c>
      <c r="S137" s="22">
        <f>IFERROR(AVERAGEIF('QoL DATA'!$C$14:$AT$14,'TQoL Indexes'!S$9,'Data &amp; Normalization'!$C595:$AT595),"-")</f>
        <v>0.34250028930879994</v>
      </c>
      <c r="T137" s="22">
        <f>IFERROR(AVERAGEIF('QoL DATA'!$C$14:$AT$14,'TQoL Indexes'!T$9,'Data &amp; Normalization'!$C595:$AT595),"-")</f>
        <v>0.72068951722051144</v>
      </c>
      <c r="U137" s="22">
        <f>IFERROR(AVERAGEIF('QoL DATA'!$C$14:$AT$14,'TQoL Indexes'!U$9,'Data &amp; Normalization'!$C595:$AT595),"-")</f>
        <v>0.61059756179700964</v>
      </c>
      <c r="V137" s="22">
        <f>IFERROR(AVERAGEIF('QoL DATA'!$C$14:$AT$14,'TQoL Indexes'!V$9,'Data &amp; Normalization'!$C595:$AT595),"-")</f>
        <v>0.78692500599472481</v>
      </c>
      <c r="W137" s="22">
        <f>IFERROR(AVERAGEIF('QoL DATA'!$C$14:$AT$14,'TQoL Indexes'!W$9,'Data &amp; Normalization'!$C595:$AT595),"-")</f>
        <v>0.2419387462135773</v>
      </c>
      <c r="X137" s="22">
        <f>IFERROR(AVERAGEIF('QoL DATA'!$C$14:$AT$14,'TQoL Indexes'!X$9,'Data &amp; Normalization'!$C595:$AT595),"-")</f>
        <v>0.67369733020414757</v>
      </c>
      <c r="Y137" s="22">
        <f>IFERROR(AVERAGEIF('QoL DATA'!$C$14:$AT$14,'TQoL Indexes'!Y$9,'Data &amp; Normalization'!$C595:$AT595),"-")</f>
        <v>0.65588148218672826</v>
      </c>
      <c r="Z137" s="21">
        <f t="shared" si="49"/>
        <v>0.53084743460267825</v>
      </c>
      <c r="AA137" s="22">
        <f t="shared" si="50"/>
        <v>0.73381839352123313</v>
      </c>
      <c r="AB137" s="22">
        <f t="shared" si="51"/>
        <v>0.72664485630192666</v>
      </c>
      <c r="AC137" s="22">
        <f t="shared" si="52"/>
        <v>0.59405008020765282</v>
      </c>
      <c r="AD137" s="22">
        <f t="shared" si="53"/>
        <v>0.61223980681066115</v>
      </c>
      <c r="AE137" s="22">
        <f t="shared" si="54"/>
        <v>0.53159490326465564</v>
      </c>
      <c r="AF137" s="22">
        <f t="shared" si="55"/>
        <v>0.69876128389586722</v>
      </c>
      <c r="AG137" s="22">
        <f t="shared" si="56"/>
        <v>0.45781803820886247</v>
      </c>
      <c r="AH137" s="22">
        <f t="shared" si="57"/>
        <v>0.65588148218672826</v>
      </c>
      <c r="AI137" s="21">
        <f t="shared" si="58"/>
        <v>0.66377022814194597</v>
      </c>
      <c r="AJ137" s="22">
        <f t="shared" si="59"/>
        <v>0.5792949300943232</v>
      </c>
      <c r="AK137" s="23">
        <f t="shared" si="60"/>
        <v>0.60415360143048602</v>
      </c>
      <c r="AL137" s="24">
        <f t="shared" si="61"/>
        <v>0.6152375396453249</v>
      </c>
      <c r="AM137"/>
      <c r="AO137" s="136">
        <f t="shared" si="62"/>
        <v>5</v>
      </c>
      <c r="AP137" s="137">
        <f t="shared" si="63"/>
        <v>5</v>
      </c>
      <c r="AQ137" s="137">
        <f t="shared" si="64"/>
        <v>5</v>
      </c>
      <c r="AR137" s="137">
        <f t="shared" si="65"/>
        <v>5</v>
      </c>
      <c r="AS137" s="137">
        <f t="shared" si="66"/>
        <v>5</v>
      </c>
      <c r="AT137" s="137">
        <f t="shared" si="67"/>
        <v>5</v>
      </c>
      <c r="AU137" s="137">
        <f t="shared" si="68"/>
        <v>5</v>
      </c>
      <c r="AV137" s="137">
        <f t="shared" si="69"/>
        <v>5</v>
      </c>
      <c r="AW137" s="125">
        <f t="shared" si="70"/>
        <v>5</v>
      </c>
      <c r="AX137" s="137">
        <f t="shared" si="71"/>
        <v>5</v>
      </c>
      <c r="AY137" s="137">
        <f t="shared" si="72"/>
        <v>5</v>
      </c>
      <c r="AZ137" s="125">
        <f t="shared" si="73"/>
        <v>5</v>
      </c>
    </row>
    <row r="138" spans="1:52" s="5" customFormat="1">
      <c r="A138"/>
      <c r="B138" s="397" t="str">
        <f>'QoL DATA'!B145</f>
        <v>Prebold</v>
      </c>
      <c r="C138" s="224">
        <f>'QoL DATA'!A145</f>
        <v>174</v>
      </c>
      <c r="D138" s="21">
        <f>IFERROR(AVERAGEIF('QoL DATA'!$C$14:$AT$14,'TQoL Indexes'!D$9,'Data &amp; Normalization'!$C596:$AT596),"-")</f>
        <v>0.58236887348507649</v>
      </c>
      <c r="E138" s="22">
        <f>IFERROR(AVERAGEIF('QoL DATA'!$C$14:$AT$14,'TQoL Indexes'!E$9,'Data &amp; Normalization'!$C596:$AT596),"-")</f>
        <v>0.36829974140310434</v>
      </c>
      <c r="F138" s="22">
        <f>IFERROR(AVERAGEIF('QoL DATA'!$C$14:$AT$14,'TQoL Indexes'!F$9,'Data &amp; Normalization'!$C596:$AT596),"-")</f>
        <v>0.70390635664153278</v>
      </c>
      <c r="G138" s="22">
        <f>IFERROR(AVERAGEIF('QoL DATA'!$C$14:$AT$14,'TQoL Indexes'!G$9,'Data &amp; Normalization'!$C596:$AT596),"-")</f>
        <v>0.85551634730357073</v>
      </c>
      <c r="H138" s="22">
        <f>IFERROR(AVERAGEIF('QoL DATA'!$C$14:$AT$14,'TQoL Indexes'!H$9,'Data &amp; Normalization'!$C596:$AT596),"-")</f>
        <v>0.70628339423800168</v>
      </c>
      <c r="I138" s="22">
        <f>IFERROR(AVERAGEIF('QoL DATA'!$C$14:$AT$14,'TQoL Indexes'!I$9,'Data &amp; Normalization'!$C596:$AT596),"-")</f>
        <v>0.61715964506974796</v>
      </c>
      <c r="J138" s="22">
        <f>IFERROR(AVERAGEIF('QoL DATA'!$C$14:$AT$14,'TQoL Indexes'!J$9,'Data &amp; Normalization'!$C596:$AT596),"-")</f>
        <v>0.5474893819309149</v>
      </c>
      <c r="K138" s="22" t="str">
        <f>IFERROR(AVERAGEIF('QoL DATA'!$C$14:$AT$14,'TQoL Indexes'!K$9,'Data &amp; Normalization'!$C596:$AT596),"-")</f>
        <v>-</v>
      </c>
      <c r="L138" s="22">
        <f>IFERROR(AVERAGEIF('QoL DATA'!$C$14:$AT$14,'TQoL Indexes'!L$9,'Data &amp; Normalization'!$C596:$AT596),"-")</f>
        <v>0.18402315480170603</v>
      </c>
      <c r="M138" s="22">
        <f>IFERROR(AVERAGEIF('QoL DATA'!$C$14:$AT$14,'TQoL Indexes'!M$9,'Data &amp; Normalization'!$C596:$AT596),"-")</f>
        <v>0.62428195484366633</v>
      </c>
      <c r="N138" s="22">
        <f>IFERROR(AVERAGEIF('QoL DATA'!$C$14:$AT$14,'TQoL Indexes'!N$9,'Data &amp; Normalization'!$C596:$AT596),"-")</f>
        <v>0.23129202974334223</v>
      </c>
      <c r="O138" s="22">
        <f>IFERROR(AVERAGEIF('QoL DATA'!$C$14:$AT$14,'TQoL Indexes'!O$9,'Data &amp; Normalization'!$C596:$AT596),"-")</f>
        <v>0.41150396278742635</v>
      </c>
      <c r="P138" s="22">
        <f>IFERROR(AVERAGEIF('QoL DATA'!$C$14:$AT$14,'TQoL Indexes'!P$9,'Data &amp; Normalization'!$C596:$AT596),"-")</f>
        <v>0.6891342034316833</v>
      </c>
      <c r="Q138" s="22">
        <f>IFERROR(AVERAGEIF('QoL DATA'!$C$14:$AT$14,'TQoL Indexes'!Q$9,'Data &amp; Normalization'!$C596:$AT596),"-")</f>
        <v>0.60686419483908272</v>
      </c>
      <c r="R138" s="22">
        <f>IFERROR(AVERAGEIF('QoL DATA'!$C$14:$AT$14,'TQoL Indexes'!R$9,'Data &amp; Normalization'!$C596:$AT596),"-")</f>
        <v>0.64702363510696714</v>
      </c>
      <c r="S138" s="22">
        <f>IFERROR(AVERAGEIF('QoL DATA'!$C$14:$AT$14,'TQoL Indexes'!S$9,'Data &amp; Normalization'!$C596:$AT596),"-")</f>
        <v>0.34580667559390954</v>
      </c>
      <c r="T138" s="22">
        <f>IFERROR(AVERAGEIF('QoL DATA'!$C$14:$AT$14,'TQoL Indexes'!T$9,'Data &amp; Normalization'!$C596:$AT596),"-")</f>
        <v>0.62254868570459543</v>
      </c>
      <c r="U138" s="22">
        <f>IFERROR(AVERAGEIF('QoL DATA'!$C$14:$AT$14,'TQoL Indexes'!U$9,'Data &amp; Normalization'!$C596:$AT596),"-")</f>
        <v>0.55552974452989112</v>
      </c>
      <c r="V138" s="22">
        <f>IFERROR(AVERAGEIF('QoL DATA'!$C$14:$AT$14,'TQoL Indexes'!V$9,'Data &amp; Normalization'!$C596:$AT596),"-")</f>
        <v>0.57311316041883154</v>
      </c>
      <c r="W138" s="22">
        <f>IFERROR(AVERAGEIF('QoL DATA'!$C$14:$AT$14,'TQoL Indexes'!W$9,'Data &amp; Normalization'!$C596:$AT596),"-")</f>
        <v>0.31010469053096268</v>
      </c>
      <c r="X138" s="22">
        <f>IFERROR(AVERAGEIF('QoL DATA'!$C$14:$AT$14,'TQoL Indexes'!X$9,'Data &amp; Normalization'!$C596:$AT596),"-")</f>
        <v>0.47976380796841894</v>
      </c>
      <c r="Y138" s="22">
        <f>IFERROR(AVERAGEIF('QoL DATA'!$C$14:$AT$14,'TQoL Indexes'!Y$9,'Data &amp; Normalization'!$C596:$AT596),"-")</f>
        <v>0.51924483489946716</v>
      </c>
      <c r="Z138" s="21">
        <f t="shared" si="49"/>
        <v>0.55152499050990456</v>
      </c>
      <c r="AA138" s="22">
        <f t="shared" si="50"/>
        <v>0.58209438466878827</v>
      </c>
      <c r="AB138" s="22">
        <f t="shared" si="51"/>
        <v>0.42778699229350425</v>
      </c>
      <c r="AC138" s="22">
        <f t="shared" si="52"/>
        <v>0.5503190831095548</v>
      </c>
      <c r="AD138" s="22">
        <f t="shared" si="53"/>
        <v>0.62694391497302493</v>
      </c>
      <c r="AE138" s="22">
        <f t="shared" si="54"/>
        <v>0.48417768064925248</v>
      </c>
      <c r="AF138" s="22">
        <f t="shared" si="55"/>
        <v>0.56432145247436138</v>
      </c>
      <c r="AG138" s="22">
        <f t="shared" si="56"/>
        <v>0.39493424924969078</v>
      </c>
      <c r="AH138" s="22">
        <f t="shared" si="57"/>
        <v>0.51924483489946716</v>
      </c>
      <c r="AI138" s="21">
        <f t="shared" si="58"/>
        <v>0.52046878915739903</v>
      </c>
      <c r="AJ138" s="22">
        <f t="shared" si="59"/>
        <v>0.5538135595772774</v>
      </c>
      <c r="AK138" s="23">
        <f t="shared" si="60"/>
        <v>0.49283351220783983</v>
      </c>
      <c r="AL138" s="24">
        <f t="shared" si="61"/>
        <v>0.5220752204496828</v>
      </c>
      <c r="AM138"/>
      <c r="AO138" s="136">
        <f t="shared" si="62"/>
        <v>5</v>
      </c>
      <c r="AP138" s="137">
        <f t="shared" si="63"/>
        <v>5</v>
      </c>
      <c r="AQ138" s="137">
        <f t="shared" si="64"/>
        <v>5</v>
      </c>
      <c r="AR138" s="137">
        <f t="shared" si="65"/>
        <v>5</v>
      </c>
      <c r="AS138" s="137">
        <f t="shared" si="66"/>
        <v>5</v>
      </c>
      <c r="AT138" s="137">
        <f t="shared" si="67"/>
        <v>5</v>
      </c>
      <c r="AU138" s="137">
        <f t="shared" si="68"/>
        <v>5</v>
      </c>
      <c r="AV138" s="137">
        <f t="shared" si="69"/>
        <v>5</v>
      </c>
      <c r="AW138" s="125">
        <f t="shared" si="70"/>
        <v>5</v>
      </c>
      <c r="AX138" s="137">
        <f t="shared" si="71"/>
        <v>5</v>
      </c>
      <c r="AY138" s="137">
        <f t="shared" si="72"/>
        <v>5</v>
      </c>
      <c r="AZ138" s="125">
        <f t="shared" si="73"/>
        <v>5</v>
      </c>
    </row>
    <row r="139" spans="1:52" s="5" customFormat="1">
      <c r="A139"/>
      <c r="B139" s="397" t="str">
        <f>'QoL DATA'!B146</f>
        <v>Preddvor</v>
      </c>
      <c r="C139" s="224">
        <f>'QoL DATA'!A146</f>
        <v>95</v>
      </c>
      <c r="D139" s="21">
        <f>IFERROR(AVERAGEIF('QoL DATA'!$C$14:$AT$14,'TQoL Indexes'!D$9,'Data &amp; Normalization'!$C597:$AT597),"-")</f>
        <v>0.80054584390689276</v>
      </c>
      <c r="E139" s="22">
        <f>IFERROR(AVERAGEIF('QoL DATA'!$C$14:$AT$14,'TQoL Indexes'!E$9,'Data &amp; Normalization'!$C597:$AT597),"-")</f>
        <v>0.23377219128472934</v>
      </c>
      <c r="F139" s="22">
        <f>IFERROR(AVERAGEIF('QoL DATA'!$C$14:$AT$14,'TQoL Indexes'!F$9,'Data &amp; Normalization'!$C597:$AT597),"-")</f>
        <v>0.68028871142028868</v>
      </c>
      <c r="G139" s="22">
        <f>IFERROR(AVERAGEIF('QoL DATA'!$C$14:$AT$14,'TQoL Indexes'!G$9,'Data &amp; Normalization'!$C597:$AT597),"-")</f>
        <v>0.87702162341972523</v>
      </c>
      <c r="H139" s="22">
        <f>IFERROR(AVERAGEIF('QoL DATA'!$C$14:$AT$14,'TQoL Indexes'!H$9,'Data &amp; Normalization'!$C597:$AT597),"-")</f>
        <v>0.44659401457096692</v>
      </c>
      <c r="I139" s="22">
        <f>IFERROR(AVERAGEIF('QoL DATA'!$C$14:$AT$14,'TQoL Indexes'!I$9,'Data &amp; Normalization'!$C597:$AT597),"-")</f>
        <v>0.27640054320395113</v>
      </c>
      <c r="J139" s="22">
        <f>IFERROR(AVERAGEIF('QoL DATA'!$C$14:$AT$14,'TQoL Indexes'!J$9,'Data &amp; Normalization'!$C597:$AT597),"-")</f>
        <v>0.36892481646429109</v>
      </c>
      <c r="K139" s="22" t="str">
        <f>IFERROR(AVERAGEIF('QoL DATA'!$C$14:$AT$14,'TQoL Indexes'!K$9,'Data &amp; Normalization'!$C597:$AT597),"-")</f>
        <v>-</v>
      </c>
      <c r="L139" s="22">
        <f>IFERROR(AVERAGEIF('QoL DATA'!$C$14:$AT$14,'TQoL Indexes'!L$9,'Data &amp; Normalization'!$C597:$AT597),"-")</f>
        <v>0.37903889800897073</v>
      </c>
      <c r="M139" s="22">
        <f>IFERROR(AVERAGEIF('QoL DATA'!$C$14:$AT$14,'TQoL Indexes'!M$9,'Data &amp; Normalization'!$C597:$AT597),"-")</f>
        <v>0.91174787133503088</v>
      </c>
      <c r="N139" s="22">
        <f>IFERROR(AVERAGEIF('QoL DATA'!$C$14:$AT$14,'TQoL Indexes'!N$9,'Data &amp; Normalization'!$C597:$AT597),"-")</f>
        <v>0.71791615907094963</v>
      </c>
      <c r="O139" s="22">
        <f>IFERROR(AVERAGEIF('QoL DATA'!$C$14:$AT$14,'TQoL Indexes'!O$9,'Data &amp; Normalization'!$C597:$AT597),"-")</f>
        <v>0.84287861633069006</v>
      </c>
      <c r="P139" s="22">
        <f>IFERROR(AVERAGEIF('QoL DATA'!$C$14:$AT$14,'TQoL Indexes'!P$9,'Data &amp; Normalization'!$C597:$AT597),"-")</f>
        <v>0.49303157814038467</v>
      </c>
      <c r="Q139" s="22">
        <f>IFERROR(AVERAGEIF('QoL DATA'!$C$14:$AT$14,'TQoL Indexes'!Q$9,'Data &amp; Normalization'!$C597:$AT597),"-")</f>
        <v>0.77186125791135995</v>
      </c>
      <c r="R139" s="22">
        <f>IFERROR(AVERAGEIF('QoL DATA'!$C$14:$AT$14,'TQoL Indexes'!R$9,'Data &amp; Normalization'!$C597:$AT597),"-")</f>
        <v>0.99926878153493881</v>
      </c>
      <c r="S139" s="22">
        <f>IFERROR(AVERAGEIF('QoL DATA'!$C$14:$AT$14,'TQoL Indexes'!S$9,'Data &amp; Normalization'!$C597:$AT597),"-")</f>
        <v>0.65330060010911062</v>
      </c>
      <c r="T139" s="22">
        <f>IFERROR(AVERAGEIF('QoL DATA'!$C$14:$AT$14,'TQoL Indexes'!T$9,'Data &amp; Normalization'!$C597:$AT597),"-")</f>
        <v>0.93723436020907402</v>
      </c>
      <c r="U139" s="22">
        <f>IFERROR(AVERAGEIF('QoL DATA'!$C$14:$AT$14,'TQoL Indexes'!U$9,'Data &amp; Normalization'!$C597:$AT597),"-")</f>
        <v>0.85937873629759354</v>
      </c>
      <c r="V139" s="22">
        <f>IFERROR(AVERAGEIF('QoL DATA'!$C$14:$AT$14,'TQoL Indexes'!V$9,'Data &amp; Normalization'!$C597:$AT597),"-")</f>
        <v>0.88250589481256481</v>
      </c>
      <c r="W139" s="22">
        <f>IFERROR(AVERAGEIF('QoL DATA'!$C$14:$AT$14,'TQoL Indexes'!W$9,'Data &amp; Normalization'!$C597:$AT597),"-")</f>
        <v>0.38415522613764891</v>
      </c>
      <c r="X139" s="22">
        <f>IFERROR(AVERAGEIF('QoL DATA'!$C$14:$AT$14,'TQoL Indexes'!X$9,'Data &amp; Normalization'!$C597:$AT597),"-")</f>
        <v>0.82804212934288568</v>
      </c>
      <c r="Y139" s="22">
        <f>IFERROR(AVERAGEIF('QoL DATA'!$C$14:$AT$14,'TQoL Indexes'!Y$9,'Data &amp; Normalization'!$C597:$AT597),"-")</f>
        <v>0.57578078457892667</v>
      </c>
      <c r="Z139" s="21">
        <f t="shared" ref="Z139:Z202" si="74">IFERROR(AVERAGE(D139:F139),"-")</f>
        <v>0.57153558220397027</v>
      </c>
      <c r="AA139" s="22">
        <f t="shared" ref="AA139:AA202" si="75">IFERROR(AVERAGE(G139:L139),"-")</f>
        <v>0.46959597913358098</v>
      </c>
      <c r="AB139" s="22">
        <f t="shared" ref="AB139:AB202" si="76">IFERROR(AVERAGE(M139:N139),"-")</f>
        <v>0.8148320152029902</v>
      </c>
      <c r="AC139" s="22">
        <f t="shared" ref="AC139:AC202" si="77">IFERROR(AVERAGE(O139:P139),"-")</f>
        <v>0.66795509723553737</v>
      </c>
      <c r="AD139" s="22">
        <f t="shared" ref="AD139:AD202" si="78">IFERROR(AVERAGE(Q139:R139),"-")</f>
        <v>0.88556501972314938</v>
      </c>
      <c r="AE139" s="22">
        <f t="shared" ref="AE139:AE202" si="79">IFERROR(AVERAGE(S139:T139),"-")</f>
        <v>0.79526748015909232</v>
      </c>
      <c r="AF139" s="22">
        <f t="shared" ref="AF139:AF202" si="80">IFERROR(AVERAGE(U139:V139),"-")</f>
        <v>0.87094231555507917</v>
      </c>
      <c r="AG139" s="22">
        <f t="shared" ref="AG139:AG202" si="81">IFERROR(AVERAGE(W139:X139),"-")</f>
        <v>0.60609867774026727</v>
      </c>
      <c r="AH139" s="22">
        <f t="shared" ref="AH139:AH202" si="82">IFERROR(AVERAGE(Y139),"-")</f>
        <v>0.57578078457892667</v>
      </c>
      <c r="AI139" s="21">
        <f t="shared" ref="AI139:AI202" si="83">IFERROR(SUMPRODUCT(AO139:AQ139,Z139:AB139)/SUM(AO139:AQ139),"-")</f>
        <v>0.61865452551351374</v>
      </c>
      <c r="AJ139" s="22">
        <f t="shared" ref="AJ139:AJ202" si="84">IFERROR(SUMPRODUCT(AR139:AT139,AC139:AE139)/SUM(AR139:AT139),"-")</f>
        <v>0.78292919903925973</v>
      </c>
      <c r="AK139" s="23">
        <f t="shared" ref="AK139:AK202" si="85">IFERROR(SUMPRODUCT(AU139:AW139,AF139:AH139)/SUM(AU139:AW139),"-")</f>
        <v>0.684273925958091</v>
      </c>
      <c r="AL139" s="24">
        <f t="shared" ref="AL139:AL202" si="86">IFERROR($G$5*SUMPRODUCT(AX139:AZ139,AI139:AK139)/SUM(AX139:AZ139)+(1-$G$5)*IFERROR((AI139^AX139*AJ139^AY139*AK139^AZ139)^(1/SUM(AX139:AZ139)),SUMPRODUCT(AX139:AZ139,AI139:AK139)/SUM(AX139:AZ139)),"-")</f>
        <v>0.69366482303887267</v>
      </c>
      <c r="AM139"/>
      <c r="AO139" s="136">
        <f t="shared" si="62"/>
        <v>5</v>
      </c>
      <c r="AP139" s="137">
        <f t="shared" si="63"/>
        <v>5</v>
      </c>
      <c r="AQ139" s="137">
        <f t="shared" si="64"/>
        <v>5</v>
      </c>
      <c r="AR139" s="137">
        <f t="shared" si="65"/>
        <v>5</v>
      </c>
      <c r="AS139" s="137">
        <f t="shared" si="66"/>
        <v>5</v>
      </c>
      <c r="AT139" s="137">
        <f t="shared" si="67"/>
        <v>5</v>
      </c>
      <c r="AU139" s="137">
        <f t="shared" si="68"/>
        <v>5</v>
      </c>
      <c r="AV139" s="137">
        <f t="shared" si="69"/>
        <v>5</v>
      </c>
      <c r="AW139" s="125">
        <f t="shared" si="70"/>
        <v>5</v>
      </c>
      <c r="AX139" s="137">
        <f t="shared" si="71"/>
        <v>5</v>
      </c>
      <c r="AY139" s="137">
        <f t="shared" si="72"/>
        <v>5</v>
      </c>
      <c r="AZ139" s="125">
        <f t="shared" si="73"/>
        <v>5</v>
      </c>
    </row>
    <row r="140" spans="1:52" s="5" customFormat="1">
      <c r="A140"/>
      <c r="B140" s="397" t="str">
        <f>'QoL DATA'!B147</f>
        <v>Prevalje</v>
      </c>
      <c r="C140" s="398">
        <f>'QoL DATA'!A147</f>
        <v>175</v>
      </c>
      <c r="D140" s="21">
        <f>IFERROR(AVERAGEIF('QoL DATA'!$C$14:$AT$14,'TQoL Indexes'!D$9,'Data &amp; Normalization'!$C598:$AT598),"-")</f>
        <v>0.67932195180800714</v>
      </c>
      <c r="E140" s="22">
        <f>IFERROR(AVERAGEIF('QoL DATA'!$C$14:$AT$14,'TQoL Indexes'!E$9,'Data &amp; Normalization'!$C598:$AT598),"-")</f>
        <v>0.64768557528418924</v>
      </c>
      <c r="F140" s="22">
        <f>IFERROR(AVERAGEIF('QoL DATA'!$C$14:$AT$14,'TQoL Indexes'!F$9,'Data &amp; Normalization'!$C598:$AT598),"-")</f>
        <v>0.60208057413333793</v>
      </c>
      <c r="G140" s="22">
        <f>IFERROR(AVERAGEIF('QoL DATA'!$C$14:$AT$14,'TQoL Indexes'!G$9,'Data &amp; Normalization'!$C598:$AT598),"-")</f>
        <v>0.86502759373636717</v>
      </c>
      <c r="H140" s="22">
        <f>IFERROR(AVERAGEIF('QoL DATA'!$C$14:$AT$14,'TQoL Indexes'!H$9,'Data &amp; Normalization'!$C598:$AT598),"-")</f>
        <v>0.52282890184096731</v>
      </c>
      <c r="I140" s="22">
        <f>IFERROR(AVERAGEIF('QoL DATA'!$C$14:$AT$14,'TQoL Indexes'!I$9,'Data &amp; Normalization'!$C598:$AT598),"-")</f>
        <v>0.4873154104621199</v>
      </c>
      <c r="J140" s="22">
        <f>IFERROR(AVERAGEIF('QoL DATA'!$C$14:$AT$14,'TQoL Indexes'!J$9,'Data &amp; Normalization'!$C598:$AT598),"-")</f>
        <v>0.64724111990996835</v>
      </c>
      <c r="K140" s="22" t="str">
        <f>IFERROR(AVERAGEIF('QoL DATA'!$C$14:$AT$14,'TQoL Indexes'!K$9,'Data &amp; Normalization'!$C598:$AT598),"-")</f>
        <v>-</v>
      </c>
      <c r="L140" s="22">
        <f>IFERROR(AVERAGEIF('QoL DATA'!$C$14:$AT$14,'TQoL Indexes'!L$9,'Data &amp; Normalization'!$C598:$AT598),"-")</f>
        <v>0.52258052392878229</v>
      </c>
      <c r="M140" s="22">
        <f>IFERROR(AVERAGEIF('QoL DATA'!$C$14:$AT$14,'TQoL Indexes'!M$9,'Data &amp; Normalization'!$C598:$AT598),"-")</f>
        <v>0.60828281290563213</v>
      </c>
      <c r="N140" s="22">
        <f>IFERROR(AVERAGEIF('QoL DATA'!$C$14:$AT$14,'TQoL Indexes'!N$9,'Data &amp; Normalization'!$C598:$AT598),"-")</f>
        <v>0.2569796897880634</v>
      </c>
      <c r="O140" s="22">
        <f>IFERROR(AVERAGEIF('QoL DATA'!$C$14:$AT$14,'TQoL Indexes'!O$9,'Data &amp; Normalization'!$C598:$AT598),"-")</f>
        <v>0.6393978268067948</v>
      </c>
      <c r="P140" s="22">
        <f>IFERROR(AVERAGEIF('QoL DATA'!$C$14:$AT$14,'TQoL Indexes'!P$9,'Data &amp; Normalization'!$C598:$AT598),"-")</f>
        <v>0.55747755638274588</v>
      </c>
      <c r="Q140" s="22">
        <f>IFERROR(AVERAGEIF('QoL DATA'!$C$14:$AT$14,'TQoL Indexes'!Q$9,'Data &amp; Normalization'!$C598:$AT598),"-")</f>
        <v>0.54329316034800967</v>
      </c>
      <c r="R140" s="22">
        <f>IFERROR(AVERAGEIF('QoL DATA'!$C$14:$AT$14,'TQoL Indexes'!R$9,'Data &amp; Normalization'!$C598:$AT598),"-")</f>
        <v>0.19688729228852955</v>
      </c>
      <c r="S140" s="22">
        <f>IFERROR(AVERAGEIF('QoL DATA'!$C$14:$AT$14,'TQoL Indexes'!S$9,'Data &amp; Normalization'!$C598:$AT598),"-")</f>
        <v>0.36481839673329031</v>
      </c>
      <c r="T140" s="22">
        <f>IFERROR(AVERAGEIF('QoL DATA'!$C$14:$AT$14,'TQoL Indexes'!T$9,'Data &amp; Normalization'!$C598:$AT598),"-")</f>
        <v>0.68133013754247951</v>
      </c>
      <c r="U140" s="22">
        <f>IFERROR(AVERAGEIF('QoL DATA'!$C$14:$AT$14,'TQoL Indexes'!U$9,'Data &amp; Normalization'!$C598:$AT598),"-")</f>
        <v>0.61398018965987577</v>
      </c>
      <c r="V140" s="22">
        <f>IFERROR(AVERAGEIF('QoL DATA'!$C$14:$AT$14,'TQoL Indexes'!V$9,'Data &amp; Normalization'!$C598:$AT598),"-")</f>
        <v>0.24187964591159783</v>
      </c>
      <c r="W140" s="22">
        <f>IFERROR(AVERAGEIF('QoL DATA'!$C$14:$AT$14,'TQoL Indexes'!W$9,'Data &amp; Normalization'!$C598:$AT598),"-")</f>
        <v>0.43424937945083542</v>
      </c>
      <c r="X140" s="22">
        <f>IFERROR(AVERAGEIF('QoL DATA'!$C$14:$AT$14,'TQoL Indexes'!X$9,'Data &amp; Normalization'!$C598:$AT598),"-")</f>
        <v>0.40641759536371308</v>
      </c>
      <c r="Y140" s="22">
        <f>IFERROR(AVERAGEIF('QoL DATA'!$C$14:$AT$14,'TQoL Indexes'!Y$9,'Data &amp; Normalization'!$C598:$AT598),"-")</f>
        <v>0.80331420862714853</v>
      </c>
      <c r="Z140" s="21">
        <f t="shared" si="74"/>
        <v>0.6430293670751781</v>
      </c>
      <c r="AA140" s="22">
        <f t="shared" si="75"/>
        <v>0.60899870997564098</v>
      </c>
      <c r="AB140" s="22">
        <f t="shared" si="76"/>
        <v>0.43263125134684777</v>
      </c>
      <c r="AC140" s="22">
        <f t="shared" si="77"/>
        <v>0.59843769159477034</v>
      </c>
      <c r="AD140" s="22">
        <f t="shared" si="78"/>
        <v>0.3700902263182696</v>
      </c>
      <c r="AE140" s="22">
        <f t="shared" si="79"/>
        <v>0.52307426713788496</v>
      </c>
      <c r="AF140" s="22">
        <f t="shared" si="80"/>
        <v>0.4279299177857368</v>
      </c>
      <c r="AG140" s="22">
        <f t="shared" si="81"/>
        <v>0.42033348740727428</v>
      </c>
      <c r="AH140" s="22">
        <f t="shared" si="82"/>
        <v>0.80331420862714853</v>
      </c>
      <c r="AI140" s="21">
        <f t="shared" si="83"/>
        <v>0.56155310946588888</v>
      </c>
      <c r="AJ140" s="22">
        <f t="shared" si="84"/>
        <v>0.49720072835030832</v>
      </c>
      <c r="AK140" s="23">
        <f t="shared" si="85"/>
        <v>0.55052587127338648</v>
      </c>
      <c r="AL140" s="24">
        <f t="shared" si="86"/>
        <v>0.53605000174415185</v>
      </c>
      <c r="AM140"/>
      <c r="AO140" s="136">
        <f t="shared" si="62"/>
        <v>5</v>
      </c>
      <c r="AP140" s="137">
        <f t="shared" si="63"/>
        <v>5</v>
      </c>
      <c r="AQ140" s="137">
        <f t="shared" si="64"/>
        <v>5</v>
      </c>
      <c r="AR140" s="137">
        <f t="shared" si="65"/>
        <v>5</v>
      </c>
      <c r="AS140" s="137">
        <f t="shared" si="66"/>
        <v>5</v>
      </c>
      <c r="AT140" s="137">
        <f t="shared" si="67"/>
        <v>5</v>
      </c>
      <c r="AU140" s="137">
        <f t="shared" si="68"/>
        <v>5</v>
      </c>
      <c r="AV140" s="137">
        <f t="shared" si="69"/>
        <v>5</v>
      </c>
      <c r="AW140" s="125">
        <f t="shared" si="70"/>
        <v>5</v>
      </c>
      <c r="AX140" s="137">
        <f t="shared" si="71"/>
        <v>5</v>
      </c>
      <c r="AY140" s="137">
        <f t="shared" si="72"/>
        <v>5</v>
      </c>
      <c r="AZ140" s="125">
        <f t="shared" si="73"/>
        <v>5</v>
      </c>
    </row>
    <row r="141" spans="1:52" s="5" customFormat="1">
      <c r="A141"/>
      <c r="B141" s="397" t="str">
        <f>'QoL DATA'!B148</f>
        <v>Ptuj</v>
      </c>
      <c r="C141" s="224">
        <f>'QoL DATA'!A148</f>
        <v>96</v>
      </c>
      <c r="D141" s="21">
        <f>IFERROR(AVERAGEIF('QoL DATA'!$C$14:$AT$14,'TQoL Indexes'!D$9,'Data &amp; Normalization'!$C599:$AT599),"-")</f>
        <v>0.5937816086292087</v>
      </c>
      <c r="E141" s="22">
        <f>IFERROR(AVERAGEIF('QoL DATA'!$C$14:$AT$14,'TQoL Indexes'!E$9,'Data &amp; Normalization'!$C599:$AT599),"-")</f>
        <v>0.92651328068531813</v>
      </c>
      <c r="F141" s="22">
        <f>IFERROR(AVERAGEIF('QoL DATA'!$C$14:$AT$14,'TQoL Indexes'!F$9,'Data &amp; Normalization'!$C599:$AT599),"-")</f>
        <v>0.97245634361672617</v>
      </c>
      <c r="G141" s="22">
        <f>IFERROR(AVERAGEIF('QoL DATA'!$C$14:$AT$14,'TQoL Indexes'!G$9,'Data &amp; Normalization'!$C599:$AT599),"-")</f>
        <v>0.95118685181680318</v>
      </c>
      <c r="H141" s="22">
        <f>IFERROR(AVERAGEIF('QoL DATA'!$C$14:$AT$14,'TQoL Indexes'!H$9,'Data &amp; Normalization'!$C599:$AT599),"-")</f>
        <v>0.75319609677570432</v>
      </c>
      <c r="I141" s="22">
        <f>IFERROR(AVERAGEIF('QoL DATA'!$C$14:$AT$14,'TQoL Indexes'!I$9,'Data &amp; Normalization'!$C599:$AT599),"-")</f>
        <v>0.9178526398983109</v>
      </c>
      <c r="J141" s="22">
        <f>IFERROR(AVERAGEIF('QoL DATA'!$C$14:$AT$14,'TQoL Indexes'!J$9,'Data &amp; Normalization'!$C599:$AT599),"-")</f>
        <v>0.91172530089314796</v>
      </c>
      <c r="K141" s="22" t="str">
        <f>IFERROR(AVERAGEIF('QoL DATA'!$C$14:$AT$14,'TQoL Indexes'!K$9,'Data &amp; Normalization'!$C599:$AT599),"-")</f>
        <v>-</v>
      </c>
      <c r="L141" s="22">
        <f>IFERROR(AVERAGEIF('QoL DATA'!$C$14:$AT$14,'TQoL Indexes'!L$9,'Data &amp; Normalization'!$C599:$AT599),"-")</f>
        <v>0.31554598547733137</v>
      </c>
      <c r="M141" s="22">
        <f>IFERROR(AVERAGEIF('QoL DATA'!$C$14:$AT$14,'TQoL Indexes'!M$9,'Data &amp; Normalization'!$C599:$AT599),"-")</f>
        <v>0.32778554975036311</v>
      </c>
      <c r="N141" s="22">
        <f>IFERROR(AVERAGEIF('QoL DATA'!$C$14:$AT$14,'TQoL Indexes'!N$9,'Data &amp; Normalization'!$C599:$AT599),"-")</f>
        <v>0.24580231152755727</v>
      </c>
      <c r="O141" s="22">
        <f>IFERROR(AVERAGEIF('QoL DATA'!$C$14:$AT$14,'TQoL Indexes'!O$9,'Data &amp; Normalization'!$C599:$AT599),"-")</f>
        <v>0.68857395722566472</v>
      </c>
      <c r="P141" s="22">
        <f>IFERROR(AVERAGEIF('QoL DATA'!$C$14:$AT$14,'TQoL Indexes'!P$9,'Data &amp; Normalization'!$C599:$AT599),"-")</f>
        <v>0.83397587754220481</v>
      </c>
      <c r="Q141" s="22">
        <f>IFERROR(AVERAGEIF('QoL DATA'!$C$14:$AT$14,'TQoL Indexes'!Q$9,'Data &amp; Normalization'!$C599:$AT599),"-")</f>
        <v>0.52492670660959073</v>
      </c>
      <c r="R141" s="22">
        <f>IFERROR(AVERAGEIF('QoL DATA'!$C$14:$AT$14,'TQoL Indexes'!R$9,'Data &amp; Normalization'!$C599:$AT599),"-")</f>
        <v>0.38794411387140559</v>
      </c>
      <c r="S141" s="22">
        <f>IFERROR(AVERAGEIF('QoL DATA'!$C$14:$AT$14,'TQoL Indexes'!S$9,'Data &amp; Normalization'!$C599:$AT599),"-")</f>
        <v>0.35407264130668392</v>
      </c>
      <c r="T141" s="22">
        <f>IFERROR(AVERAGEIF('QoL DATA'!$C$14:$AT$14,'TQoL Indexes'!T$9,'Data &amp; Normalization'!$C599:$AT599),"-")</f>
        <v>0.60241321103192491</v>
      </c>
      <c r="U141" s="22">
        <f>IFERROR(AVERAGEIF('QoL DATA'!$C$14:$AT$14,'TQoL Indexes'!U$9,'Data &amp; Normalization'!$C599:$AT599),"-")</f>
        <v>0.47625897125627364</v>
      </c>
      <c r="V141" s="22">
        <f>IFERROR(AVERAGEIF('QoL DATA'!$C$14:$AT$14,'TQoL Indexes'!V$9,'Data &amp; Normalization'!$C599:$AT599),"-")</f>
        <v>0.57760920390056736</v>
      </c>
      <c r="W141" s="22">
        <f>IFERROR(AVERAGEIF('QoL DATA'!$C$14:$AT$14,'TQoL Indexes'!W$9,'Data &amp; Normalization'!$C599:$AT599),"-")</f>
        <v>0.32001519949103208</v>
      </c>
      <c r="X141" s="22">
        <f>IFERROR(AVERAGEIF('QoL DATA'!$C$14:$AT$14,'TQoL Indexes'!X$9,'Data &amp; Normalization'!$C599:$AT599),"-")</f>
        <v>0.23799723962369451</v>
      </c>
      <c r="Y141" s="22">
        <f>IFERROR(AVERAGEIF('QoL DATA'!$C$14:$AT$14,'TQoL Indexes'!Y$9,'Data &amp; Normalization'!$C599:$AT599),"-")</f>
        <v>0.12726723737287726</v>
      </c>
      <c r="Z141" s="21">
        <f t="shared" si="74"/>
        <v>0.830917077643751</v>
      </c>
      <c r="AA141" s="22">
        <f t="shared" si="75"/>
        <v>0.76990137497225963</v>
      </c>
      <c r="AB141" s="22">
        <f t="shared" si="76"/>
        <v>0.28679393063896019</v>
      </c>
      <c r="AC141" s="22">
        <f t="shared" si="77"/>
        <v>0.76127491738393482</v>
      </c>
      <c r="AD141" s="22">
        <f t="shared" si="78"/>
        <v>0.45643541024049816</v>
      </c>
      <c r="AE141" s="22">
        <f t="shared" si="79"/>
        <v>0.47824292616930442</v>
      </c>
      <c r="AF141" s="22">
        <f t="shared" si="80"/>
        <v>0.52693408757842053</v>
      </c>
      <c r="AG141" s="22">
        <f t="shared" si="81"/>
        <v>0.27900621955736327</v>
      </c>
      <c r="AH141" s="22">
        <f t="shared" si="82"/>
        <v>0.12726723737287726</v>
      </c>
      <c r="AI141" s="21">
        <f t="shared" si="83"/>
        <v>0.62920412775165702</v>
      </c>
      <c r="AJ141" s="22">
        <f t="shared" si="84"/>
        <v>0.56531775126457928</v>
      </c>
      <c r="AK141" s="23">
        <f t="shared" si="85"/>
        <v>0.31106918150288704</v>
      </c>
      <c r="AL141" s="24">
        <f t="shared" si="86"/>
        <v>0.49097190439978122</v>
      </c>
      <c r="AM141"/>
      <c r="AO141" s="136">
        <f t="shared" si="62"/>
        <v>5</v>
      </c>
      <c r="AP141" s="137">
        <f t="shared" si="63"/>
        <v>5</v>
      </c>
      <c r="AQ141" s="137">
        <f t="shared" si="64"/>
        <v>5</v>
      </c>
      <c r="AR141" s="137">
        <f t="shared" si="65"/>
        <v>5</v>
      </c>
      <c r="AS141" s="137">
        <f t="shared" si="66"/>
        <v>5</v>
      </c>
      <c r="AT141" s="137">
        <f t="shared" si="67"/>
        <v>5</v>
      </c>
      <c r="AU141" s="137">
        <f t="shared" si="68"/>
        <v>5</v>
      </c>
      <c r="AV141" s="137">
        <f t="shared" si="69"/>
        <v>5</v>
      </c>
      <c r="AW141" s="125">
        <f t="shared" si="70"/>
        <v>5</v>
      </c>
      <c r="AX141" s="137">
        <f t="shared" si="71"/>
        <v>5</v>
      </c>
      <c r="AY141" s="137">
        <f t="shared" si="72"/>
        <v>5</v>
      </c>
      <c r="AZ141" s="125">
        <f t="shared" si="73"/>
        <v>5</v>
      </c>
    </row>
    <row r="142" spans="1:52" s="5" customFormat="1">
      <c r="A142"/>
      <c r="B142" s="397" t="str">
        <f>'QoL DATA'!B149</f>
        <v>Puconci</v>
      </c>
      <c r="C142" s="224">
        <f>'QoL DATA'!A149</f>
        <v>97</v>
      </c>
      <c r="D142" s="21">
        <f>IFERROR(AVERAGEIF('QoL DATA'!$C$14:$AT$14,'TQoL Indexes'!D$9,'Data &amp; Normalization'!$C600:$AT600),"-")</f>
        <v>0.71752468577712469</v>
      </c>
      <c r="E142" s="22">
        <f>IFERROR(AVERAGEIF('QoL DATA'!$C$14:$AT$14,'TQoL Indexes'!E$9,'Data &amp; Normalization'!$C600:$AT600),"-")</f>
        <v>0.42624010052820877</v>
      </c>
      <c r="F142" s="22">
        <f>IFERROR(AVERAGEIF('QoL DATA'!$C$14:$AT$14,'TQoL Indexes'!F$9,'Data &amp; Normalization'!$C600:$AT600),"-")</f>
        <v>0.25</v>
      </c>
      <c r="G142" s="22">
        <f>IFERROR(AVERAGEIF('QoL DATA'!$C$14:$AT$14,'TQoL Indexes'!G$9,'Data &amp; Normalization'!$C600:$AT600),"-")</f>
        <v>0.5376792198208451</v>
      </c>
      <c r="H142" s="22">
        <f>IFERROR(AVERAGEIF('QoL DATA'!$C$14:$AT$14,'TQoL Indexes'!H$9,'Data &amp; Normalization'!$C600:$AT600),"-")</f>
        <v>0.60867912936235224</v>
      </c>
      <c r="I142" s="22">
        <f>IFERROR(AVERAGEIF('QoL DATA'!$C$14:$AT$14,'TQoL Indexes'!I$9,'Data &amp; Normalization'!$C600:$AT600),"-")</f>
        <v>0.37671711305915911</v>
      </c>
      <c r="J142" s="22">
        <f>IFERROR(AVERAGEIF('QoL DATA'!$C$14:$AT$14,'TQoL Indexes'!J$9,'Data &amp; Normalization'!$C600:$AT600),"-")</f>
        <v>0.10320810346249837</v>
      </c>
      <c r="K142" s="22" t="str">
        <f>IFERROR(AVERAGEIF('QoL DATA'!$C$14:$AT$14,'TQoL Indexes'!K$9,'Data &amp; Normalization'!$C600:$AT600),"-")</f>
        <v>-</v>
      </c>
      <c r="L142" s="22">
        <f>IFERROR(AVERAGEIF('QoL DATA'!$C$14:$AT$14,'TQoL Indexes'!L$9,'Data &amp; Normalization'!$C600:$AT600),"-")</f>
        <v>0.31334590761462733</v>
      </c>
      <c r="M142" s="22">
        <f>IFERROR(AVERAGEIF('QoL DATA'!$C$14:$AT$14,'TQoL Indexes'!M$9,'Data &amp; Normalization'!$C600:$AT600),"-")</f>
        <v>0.33179696367351441</v>
      </c>
      <c r="N142" s="22">
        <f>IFERROR(AVERAGEIF('QoL DATA'!$C$14:$AT$14,'TQoL Indexes'!N$9,'Data &amp; Normalization'!$C600:$AT600),"-")</f>
        <v>0.6922773465160541</v>
      </c>
      <c r="O142" s="22">
        <f>IFERROR(AVERAGEIF('QoL DATA'!$C$14:$AT$14,'TQoL Indexes'!O$9,'Data &amp; Normalization'!$C600:$AT600),"-")</f>
        <v>0.19678611903856058</v>
      </c>
      <c r="P142" s="22">
        <f>IFERROR(AVERAGEIF('QoL DATA'!$C$14:$AT$14,'TQoL Indexes'!P$9,'Data &amp; Normalization'!$C600:$AT600),"-")</f>
        <v>0.64018864174409706</v>
      </c>
      <c r="Q142" s="22">
        <f>IFERROR(AVERAGEIF('QoL DATA'!$C$14:$AT$14,'TQoL Indexes'!Q$9,'Data &amp; Normalization'!$C600:$AT600),"-")</f>
        <v>0.15873112864007549</v>
      </c>
      <c r="R142" s="22">
        <f>IFERROR(AVERAGEIF('QoL DATA'!$C$14:$AT$14,'TQoL Indexes'!R$9,'Data &amp; Normalization'!$C600:$AT600),"-")</f>
        <v>0.24860540563304923</v>
      </c>
      <c r="S142" s="22">
        <f>IFERROR(AVERAGEIF('QoL DATA'!$C$14:$AT$14,'TQoL Indexes'!S$9,'Data &amp; Normalization'!$C600:$AT600),"-")</f>
        <v>0.74505281952090474</v>
      </c>
      <c r="T142" s="22">
        <f>IFERROR(AVERAGEIF('QoL DATA'!$C$14:$AT$14,'TQoL Indexes'!T$9,'Data &amp; Normalization'!$C600:$AT600),"-")</f>
        <v>0.68686260363911711</v>
      </c>
      <c r="U142" s="22">
        <f>IFERROR(AVERAGEIF('QoL DATA'!$C$14:$AT$14,'TQoL Indexes'!U$9,'Data &amp; Normalization'!$C600:$AT600),"-")</f>
        <v>0.44655563784990504</v>
      </c>
      <c r="V142" s="22">
        <f>IFERROR(AVERAGEIF('QoL DATA'!$C$14:$AT$14,'TQoL Indexes'!V$9,'Data &amp; Normalization'!$C600:$AT600),"-")</f>
        <v>0.20446756853968545</v>
      </c>
      <c r="W142" s="22">
        <f>IFERROR(AVERAGEIF('QoL DATA'!$C$14:$AT$14,'TQoL Indexes'!W$9,'Data &amp; Normalization'!$C600:$AT600),"-")</f>
        <v>0.50878672642292022</v>
      </c>
      <c r="X142" s="22">
        <f>IFERROR(AVERAGEIF('QoL DATA'!$C$14:$AT$14,'TQoL Indexes'!X$9,'Data &amp; Normalization'!$C600:$AT600),"-")</f>
        <v>0.46639921529706285</v>
      </c>
      <c r="Y142" s="22">
        <f>IFERROR(AVERAGEIF('QoL DATA'!$C$14:$AT$14,'TQoL Indexes'!Y$9,'Data &amp; Normalization'!$C600:$AT600),"-")</f>
        <v>0.23629907912350948</v>
      </c>
      <c r="Z142" s="21">
        <f t="shared" si="74"/>
        <v>0.46458826210177784</v>
      </c>
      <c r="AA142" s="22">
        <f t="shared" si="75"/>
        <v>0.38792589466389638</v>
      </c>
      <c r="AB142" s="22">
        <f t="shared" si="76"/>
        <v>0.5120371550947842</v>
      </c>
      <c r="AC142" s="22">
        <f t="shared" si="77"/>
        <v>0.41848738039132882</v>
      </c>
      <c r="AD142" s="22">
        <f t="shared" si="78"/>
        <v>0.20366826713656236</v>
      </c>
      <c r="AE142" s="22">
        <f t="shared" si="79"/>
        <v>0.71595771158001087</v>
      </c>
      <c r="AF142" s="22">
        <f t="shared" si="80"/>
        <v>0.32551160319479522</v>
      </c>
      <c r="AG142" s="22">
        <f t="shared" si="81"/>
        <v>0.48759297085999154</v>
      </c>
      <c r="AH142" s="22">
        <f t="shared" si="82"/>
        <v>0.23629907912350948</v>
      </c>
      <c r="AI142" s="21">
        <f t="shared" si="83"/>
        <v>0.45485043728681951</v>
      </c>
      <c r="AJ142" s="22">
        <f t="shared" si="84"/>
        <v>0.44603778636930069</v>
      </c>
      <c r="AK142" s="23">
        <f t="shared" si="85"/>
        <v>0.34980121772609879</v>
      </c>
      <c r="AL142" s="24">
        <f t="shared" si="86"/>
        <v>0.41545786244853278</v>
      </c>
      <c r="AM142"/>
      <c r="AO142" s="136">
        <f t="shared" si="62"/>
        <v>5</v>
      </c>
      <c r="AP142" s="137">
        <f t="shared" si="63"/>
        <v>5</v>
      </c>
      <c r="AQ142" s="137">
        <f t="shared" si="64"/>
        <v>5</v>
      </c>
      <c r="AR142" s="137">
        <f t="shared" si="65"/>
        <v>5</v>
      </c>
      <c r="AS142" s="137">
        <f t="shared" si="66"/>
        <v>5</v>
      </c>
      <c r="AT142" s="137">
        <f t="shared" si="67"/>
        <v>5</v>
      </c>
      <c r="AU142" s="137">
        <f t="shared" si="68"/>
        <v>5</v>
      </c>
      <c r="AV142" s="137">
        <f t="shared" si="69"/>
        <v>5</v>
      </c>
      <c r="AW142" s="125">
        <f t="shared" si="70"/>
        <v>5</v>
      </c>
      <c r="AX142" s="137">
        <f t="shared" si="71"/>
        <v>5</v>
      </c>
      <c r="AY142" s="137">
        <f t="shared" si="72"/>
        <v>5</v>
      </c>
      <c r="AZ142" s="125">
        <f t="shared" si="73"/>
        <v>5</v>
      </c>
    </row>
    <row r="143" spans="1:52" s="5" customFormat="1">
      <c r="A143"/>
      <c r="B143" s="397" t="str">
        <f>'QoL DATA'!B150</f>
        <v>Rače - Fram</v>
      </c>
      <c r="C143" s="224">
        <f>'QoL DATA'!A150</f>
        <v>98</v>
      </c>
      <c r="D143" s="21">
        <f>IFERROR(AVERAGEIF('QoL DATA'!$C$14:$AT$14,'TQoL Indexes'!D$9,'Data &amp; Normalization'!$C601:$AT601),"-")</f>
        <v>0.75160550776330592</v>
      </c>
      <c r="E143" s="22">
        <f>IFERROR(AVERAGEIF('QoL DATA'!$C$14:$AT$14,'TQoL Indexes'!E$9,'Data &amp; Normalization'!$C601:$AT601),"-")</f>
        <v>0.4341157820381224</v>
      </c>
      <c r="F143" s="22">
        <f>IFERROR(AVERAGEIF('QoL DATA'!$C$14:$AT$14,'TQoL Indexes'!F$9,'Data &amp; Normalization'!$C601:$AT601),"-")</f>
        <v>0.72377034054734635</v>
      </c>
      <c r="G143" s="22">
        <f>IFERROR(AVERAGEIF('QoL DATA'!$C$14:$AT$14,'TQoL Indexes'!G$9,'Data &amp; Normalization'!$C601:$AT601),"-")</f>
        <v>0.72217969086018696</v>
      </c>
      <c r="H143" s="22">
        <f>IFERROR(AVERAGEIF('QoL DATA'!$C$14:$AT$14,'TQoL Indexes'!H$9,'Data &amp; Normalization'!$C601:$AT601),"-")</f>
        <v>0.72567825240775363</v>
      </c>
      <c r="I143" s="22">
        <f>IFERROR(AVERAGEIF('QoL DATA'!$C$14:$AT$14,'TQoL Indexes'!I$9,'Data &amp; Normalization'!$C601:$AT601),"-")</f>
        <v>0.31895490382655878</v>
      </c>
      <c r="J143" s="22">
        <f>IFERROR(AVERAGEIF('QoL DATA'!$C$14:$AT$14,'TQoL Indexes'!J$9,'Data &amp; Normalization'!$C601:$AT601),"-")</f>
        <v>0.46965145460287511</v>
      </c>
      <c r="K143" s="22" t="str">
        <f>IFERROR(AVERAGEIF('QoL DATA'!$C$14:$AT$14,'TQoL Indexes'!K$9,'Data &amp; Normalization'!$C601:$AT601),"-")</f>
        <v>-</v>
      </c>
      <c r="L143" s="22">
        <f>IFERROR(AVERAGEIF('QoL DATA'!$C$14:$AT$14,'TQoL Indexes'!L$9,'Data &amp; Normalization'!$C601:$AT601),"-")</f>
        <v>0.22500568309490893</v>
      </c>
      <c r="M143" s="22">
        <f>IFERROR(AVERAGEIF('QoL DATA'!$C$14:$AT$14,'TQoL Indexes'!M$9,'Data &amp; Normalization'!$C601:$AT601),"-")</f>
        <v>0.35955652714264397</v>
      </c>
      <c r="N143" s="22">
        <f>IFERROR(AVERAGEIF('QoL DATA'!$C$14:$AT$14,'TQoL Indexes'!N$9,'Data &amp; Normalization'!$C601:$AT601),"-")</f>
        <v>0.70596410897164796</v>
      </c>
      <c r="O143" s="22">
        <f>IFERROR(AVERAGEIF('QoL DATA'!$C$14:$AT$14,'TQoL Indexes'!O$9,'Data &amp; Normalization'!$C601:$AT601),"-")</f>
        <v>0.45219956469669703</v>
      </c>
      <c r="P143" s="22">
        <f>IFERROR(AVERAGEIF('QoL DATA'!$C$14:$AT$14,'TQoL Indexes'!P$9,'Data &amp; Normalization'!$C601:$AT601),"-")</f>
        <v>0.86092807028695262</v>
      </c>
      <c r="Q143" s="22">
        <f>IFERROR(AVERAGEIF('QoL DATA'!$C$14:$AT$14,'TQoL Indexes'!Q$9,'Data &amp; Normalization'!$C601:$AT601),"-")</f>
        <v>0.51975952526991842</v>
      </c>
      <c r="R143" s="22">
        <f>IFERROR(AVERAGEIF('QoL DATA'!$C$14:$AT$14,'TQoL Indexes'!R$9,'Data &amp; Normalization'!$C601:$AT601),"-")</f>
        <v>0.4498591779203977</v>
      </c>
      <c r="S143" s="22">
        <f>IFERROR(AVERAGEIF('QoL DATA'!$C$14:$AT$14,'TQoL Indexes'!S$9,'Data &amp; Normalization'!$C601:$AT601),"-")</f>
        <v>0.27471937046405126</v>
      </c>
      <c r="T143" s="22">
        <f>IFERROR(AVERAGEIF('QoL DATA'!$C$14:$AT$14,'TQoL Indexes'!T$9,'Data &amp; Normalization'!$C601:$AT601),"-")</f>
        <v>0.69734165195109976</v>
      </c>
      <c r="U143" s="22">
        <f>IFERROR(AVERAGEIF('QoL DATA'!$C$14:$AT$14,'TQoL Indexes'!U$9,'Data &amp; Normalization'!$C601:$AT601),"-")</f>
        <v>0.41368599299564218</v>
      </c>
      <c r="V143" s="22">
        <f>IFERROR(AVERAGEIF('QoL DATA'!$C$14:$AT$14,'TQoL Indexes'!V$9,'Data &amp; Normalization'!$C601:$AT601),"-")</f>
        <v>0.57810876428742719</v>
      </c>
      <c r="W143" s="22">
        <f>IFERROR(AVERAGEIF('QoL DATA'!$C$14:$AT$14,'TQoL Indexes'!W$9,'Data &amp; Normalization'!$C601:$AT601),"-")</f>
        <v>0.14745762684365255</v>
      </c>
      <c r="X143" s="22">
        <f>IFERROR(AVERAGEIF('QoL DATA'!$C$14:$AT$14,'TQoL Indexes'!X$9,'Data &amp; Normalization'!$C601:$AT601),"-")</f>
        <v>0.21445866247006048</v>
      </c>
      <c r="Y143" s="22">
        <f>IFERROR(AVERAGEIF('QoL DATA'!$C$14:$AT$14,'TQoL Indexes'!Y$9,'Data &amp; Normalization'!$C601:$AT601),"-")</f>
        <v>0.22500344922153453</v>
      </c>
      <c r="Z143" s="21">
        <f t="shared" si="74"/>
        <v>0.63649721011625815</v>
      </c>
      <c r="AA143" s="22">
        <f t="shared" si="75"/>
        <v>0.49229399695845666</v>
      </c>
      <c r="AB143" s="22">
        <f t="shared" si="76"/>
        <v>0.53276031805714597</v>
      </c>
      <c r="AC143" s="22">
        <f t="shared" si="77"/>
        <v>0.6565638174918248</v>
      </c>
      <c r="AD143" s="22">
        <f t="shared" si="78"/>
        <v>0.48480935159515803</v>
      </c>
      <c r="AE143" s="22">
        <f t="shared" si="79"/>
        <v>0.48603051120757551</v>
      </c>
      <c r="AF143" s="22">
        <f t="shared" si="80"/>
        <v>0.49589737864153471</v>
      </c>
      <c r="AG143" s="22">
        <f t="shared" si="81"/>
        <v>0.1809581446568565</v>
      </c>
      <c r="AH143" s="22">
        <f t="shared" si="82"/>
        <v>0.22500344922153453</v>
      </c>
      <c r="AI143" s="21">
        <f t="shared" si="83"/>
        <v>0.55385050837728689</v>
      </c>
      <c r="AJ143" s="22">
        <f t="shared" si="84"/>
        <v>0.54246789343151935</v>
      </c>
      <c r="AK143" s="23">
        <f t="shared" si="85"/>
        <v>0.30061965750664194</v>
      </c>
      <c r="AL143" s="24">
        <f t="shared" si="86"/>
        <v>0.45715850548241321</v>
      </c>
      <c r="AM143"/>
      <c r="AO143" s="136">
        <f t="shared" si="62"/>
        <v>5</v>
      </c>
      <c r="AP143" s="137">
        <f t="shared" si="63"/>
        <v>5</v>
      </c>
      <c r="AQ143" s="137">
        <f t="shared" si="64"/>
        <v>5</v>
      </c>
      <c r="AR143" s="137">
        <f t="shared" si="65"/>
        <v>5</v>
      </c>
      <c r="AS143" s="137">
        <f t="shared" si="66"/>
        <v>5</v>
      </c>
      <c r="AT143" s="137">
        <f t="shared" si="67"/>
        <v>5</v>
      </c>
      <c r="AU143" s="137">
        <f t="shared" si="68"/>
        <v>5</v>
      </c>
      <c r="AV143" s="137">
        <f t="shared" si="69"/>
        <v>5</v>
      </c>
      <c r="AW143" s="125">
        <f t="shared" si="70"/>
        <v>5</v>
      </c>
      <c r="AX143" s="137">
        <f t="shared" si="71"/>
        <v>5</v>
      </c>
      <c r="AY143" s="137">
        <f t="shared" si="72"/>
        <v>5</v>
      </c>
      <c r="AZ143" s="125">
        <f t="shared" si="73"/>
        <v>5</v>
      </c>
    </row>
    <row r="144" spans="1:52" s="5" customFormat="1">
      <c r="A144"/>
      <c r="B144" s="397" t="str">
        <f>'QoL DATA'!B151</f>
        <v>Radeče</v>
      </c>
      <c r="C144" s="224">
        <f>'QoL DATA'!A151</f>
        <v>99</v>
      </c>
      <c r="D144" s="21">
        <f>IFERROR(AVERAGEIF('QoL DATA'!$C$14:$AT$14,'TQoL Indexes'!D$9,'Data &amp; Normalization'!$C602:$AT602),"-")</f>
        <v>0.52258375173855565</v>
      </c>
      <c r="E144" s="22">
        <f>IFERROR(AVERAGEIF('QoL DATA'!$C$14:$AT$14,'TQoL Indexes'!E$9,'Data &amp; Normalization'!$C602:$AT602),"-")</f>
        <v>0.46043388571919114</v>
      </c>
      <c r="F144" s="22">
        <f>IFERROR(AVERAGEIF('QoL DATA'!$C$14:$AT$14,'TQoL Indexes'!F$9,'Data &amp; Normalization'!$C602:$AT602),"-")</f>
        <v>0.57321758041593374</v>
      </c>
      <c r="G144" s="22">
        <f>IFERROR(AVERAGEIF('QoL DATA'!$C$14:$AT$14,'TQoL Indexes'!G$9,'Data &amp; Normalization'!$C602:$AT602),"-")</f>
        <v>0.65490512794109568</v>
      </c>
      <c r="H144" s="22">
        <f>IFERROR(AVERAGEIF('QoL DATA'!$C$14:$AT$14,'TQoL Indexes'!H$9,'Data &amp; Normalization'!$C602:$AT602),"-")</f>
        <v>0.6019012076217396</v>
      </c>
      <c r="I144" s="22">
        <f>IFERROR(AVERAGEIF('QoL DATA'!$C$14:$AT$14,'TQoL Indexes'!I$9,'Data &amp; Normalization'!$C602:$AT602),"-")</f>
        <v>0.56360537698945046</v>
      </c>
      <c r="J144" s="22">
        <f>IFERROR(AVERAGEIF('QoL DATA'!$C$14:$AT$14,'TQoL Indexes'!J$9,'Data &amp; Normalization'!$C602:$AT602),"-")</f>
        <v>0.46501118142959469</v>
      </c>
      <c r="K144" s="22" t="str">
        <f>IFERROR(AVERAGEIF('QoL DATA'!$C$14:$AT$14,'TQoL Indexes'!K$9,'Data &amp; Normalization'!$C602:$AT602),"-")</f>
        <v>-</v>
      </c>
      <c r="L144" s="22">
        <f>IFERROR(AVERAGEIF('QoL DATA'!$C$14:$AT$14,'TQoL Indexes'!L$9,'Data &amp; Normalization'!$C602:$AT602),"-")</f>
        <v>0.66518321719643092</v>
      </c>
      <c r="M144" s="22">
        <f>IFERROR(AVERAGEIF('QoL DATA'!$C$14:$AT$14,'TQoL Indexes'!M$9,'Data &amp; Normalization'!$C602:$AT602),"-")</f>
        <v>0.64258913039922094</v>
      </c>
      <c r="N144" s="22">
        <f>IFERROR(AVERAGEIF('QoL DATA'!$C$14:$AT$14,'TQoL Indexes'!N$9,'Data &amp; Normalization'!$C602:$AT602),"-")</f>
        <v>0.34767180007210946</v>
      </c>
      <c r="O144" s="22">
        <f>IFERROR(AVERAGEIF('QoL DATA'!$C$14:$AT$14,'TQoL Indexes'!O$9,'Data &amp; Normalization'!$C602:$AT602),"-")</f>
        <v>0.20933900873046224</v>
      </c>
      <c r="P144" s="22">
        <f>IFERROR(AVERAGEIF('QoL DATA'!$C$14:$AT$14,'TQoL Indexes'!P$9,'Data &amp; Normalization'!$C602:$AT602),"-")</f>
        <v>0.48727724777285647</v>
      </c>
      <c r="Q144" s="22">
        <f>IFERROR(AVERAGEIF('QoL DATA'!$C$14:$AT$14,'TQoL Indexes'!Q$9,'Data &amp; Normalization'!$C602:$AT602),"-")</f>
        <v>0.52672186740692939</v>
      </c>
      <c r="R144" s="22">
        <f>IFERROR(AVERAGEIF('QoL DATA'!$C$14:$AT$14,'TQoL Indexes'!R$9,'Data &amp; Normalization'!$C602:$AT602),"-")</f>
        <v>0.71313107308285706</v>
      </c>
      <c r="S144" s="22">
        <f>IFERROR(AVERAGEIF('QoL DATA'!$C$14:$AT$14,'TQoL Indexes'!S$9,'Data &amp; Normalization'!$C602:$AT602),"-")</f>
        <v>0.63759526525483978</v>
      </c>
      <c r="T144" s="22">
        <f>IFERROR(AVERAGEIF('QoL DATA'!$C$14:$AT$14,'TQoL Indexes'!T$9,'Data &amp; Normalization'!$C602:$AT602),"-")</f>
        <v>0.6860708882624531</v>
      </c>
      <c r="U144" s="22">
        <f>IFERROR(AVERAGEIF('QoL DATA'!$C$14:$AT$14,'TQoL Indexes'!U$9,'Data &amp; Normalization'!$C602:$AT602),"-")</f>
        <v>0.4100403555643376</v>
      </c>
      <c r="V144" s="22">
        <f>IFERROR(AVERAGEIF('QoL DATA'!$C$14:$AT$14,'TQoL Indexes'!V$9,'Data &amp; Normalization'!$C602:$AT602),"-")</f>
        <v>0.54408370633842251</v>
      </c>
      <c r="W144" s="22">
        <f>IFERROR(AVERAGEIF('QoL DATA'!$C$14:$AT$14,'TQoL Indexes'!W$9,'Data &amp; Normalization'!$C602:$AT602),"-")</f>
        <v>0.14650292212362234</v>
      </c>
      <c r="X144" s="22">
        <f>IFERROR(AVERAGEIF('QoL DATA'!$C$14:$AT$14,'TQoL Indexes'!X$9,'Data &amp; Normalization'!$C602:$AT602),"-")</f>
        <v>1</v>
      </c>
      <c r="Y144" s="22">
        <f>IFERROR(AVERAGEIF('QoL DATA'!$C$14:$AT$14,'TQoL Indexes'!Y$9,'Data &amp; Normalization'!$C602:$AT602),"-")</f>
        <v>0.51289205088550527</v>
      </c>
      <c r="Z144" s="21">
        <f t="shared" si="74"/>
        <v>0.51874507262456016</v>
      </c>
      <c r="AA144" s="22">
        <f t="shared" si="75"/>
        <v>0.59012122223566232</v>
      </c>
      <c r="AB144" s="22">
        <f t="shared" si="76"/>
        <v>0.49513046523566517</v>
      </c>
      <c r="AC144" s="22">
        <f t="shared" si="77"/>
        <v>0.34830812825165935</v>
      </c>
      <c r="AD144" s="22">
        <f t="shared" si="78"/>
        <v>0.61992647024489322</v>
      </c>
      <c r="AE144" s="22">
        <f t="shared" si="79"/>
        <v>0.66183307675864644</v>
      </c>
      <c r="AF144" s="22">
        <f t="shared" si="80"/>
        <v>0.47706203095138006</v>
      </c>
      <c r="AG144" s="22">
        <f t="shared" si="81"/>
        <v>0.57325146106181113</v>
      </c>
      <c r="AH144" s="22">
        <f t="shared" si="82"/>
        <v>0.51289205088550527</v>
      </c>
      <c r="AI144" s="21">
        <f t="shared" si="83"/>
        <v>0.53466558669862918</v>
      </c>
      <c r="AJ144" s="22">
        <f t="shared" si="84"/>
        <v>0.54335589175173304</v>
      </c>
      <c r="AK144" s="23">
        <f t="shared" si="85"/>
        <v>0.52106851429956547</v>
      </c>
      <c r="AL144" s="24">
        <f t="shared" si="86"/>
        <v>0.53299041695996974</v>
      </c>
      <c r="AM144"/>
      <c r="AO144" s="136">
        <f t="shared" si="62"/>
        <v>5</v>
      </c>
      <c r="AP144" s="137">
        <f t="shared" si="63"/>
        <v>5</v>
      </c>
      <c r="AQ144" s="137">
        <f t="shared" si="64"/>
        <v>5</v>
      </c>
      <c r="AR144" s="137">
        <f t="shared" si="65"/>
        <v>5</v>
      </c>
      <c r="AS144" s="137">
        <f t="shared" si="66"/>
        <v>5</v>
      </c>
      <c r="AT144" s="137">
        <f t="shared" si="67"/>
        <v>5</v>
      </c>
      <c r="AU144" s="137">
        <f t="shared" si="68"/>
        <v>5</v>
      </c>
      <c r="AV144" s="137">
        <f t="shared" si="69"/>
        <v>5</v>
      </c>
      <c r="AW144" s="125">
        <f t="shared" si="70"/>
        <v>5</v>
      </c>
      <c r="AX144" s="137">
        <f t="shared" si="71"/>
        <v>5</v>
      </c>
      <c r="AY144" s="137">
        <f t="shared" si="72"/>
        <v>5</v>
      </c>
      <c r="AZ144" s="125">
        <f t="shared" si="73"/>
        <v>5</v>
      </c>
    </row>
    <row r="145" spans="1:52" s="5" customFormat="1">
      <c r="A145"/>
      <c r="B145" s="397" t="str">
        <f>'QoL DATA'!B152</f>
        <v>Radenci</v>
      </c>
      <c r="C145" s="224">
        <f>'QoL DATA'!A152</f>
        <v>100</v>
      </c>
      <c r="D145" s="21">
        <f>IFERROR(AVERAGEIF('QoL DATA'!$C$14:$AT$14,'TQoL Indexes'!D$9,'Data &amp; Normalization'!$C603:$AT603),"-")</f>
        <v>0.72385050000925999</v>
      </c>
      <c r="E145" s="22">
        <f>IFERROR(AVERAGEIF('QoL DATA'!$C$14:$AT$14,'TQoL Indexes'!E$9,'Data &amp; Normalization'!$C603:$AT603),"-")</f>
        <v>0.64507980812745602</v>
      </c>
      <c r="F145" s="22">
        <f>IFERROR(AVERAGEIF('QoL DATA'!$C$14:$AT$14,'TQoL Indexes'!F$9,'Data &amp; Normalization'!$C603:$AT603),"-")</f>
        <v>0.85081248842880464</v>
      </c>
      <c r="G145" s="22">
        <f>IFERROR(AVERAGEIF('QoL DATA'!$C$14:$AT$14,'TQoL Indexes'!G$9,'Data &amp; Normalization'!$C603:$AT603),"-")</f>
        <v>0.89843524914787243</v>
      </c>
      <c r="H145" s="22">
        <f>IFERROR(AVERAGEIF('QoL DATA'!$C$14:$AT$14,'TQoL Indexes'!H$9,'Data &amp; Normalization'!$C603:$AT603),"-")</f>
        <v>0.59765925221501026</v>
      </c>
      <c r="I145" s="22">
        <f>IFERROR(AVERAGEIF('QoL DATA'!$C$14:$AT$14,'TQoL Indexes'!I$9,'Data &amp; Normalization'!$C603:$AT603),"-")</f>
        <v>0.5845643851477903</v>
      </c>
      <c r="J145" s="22">
        <f>IFERROR(AVERAGEIF('QoL DATA'!$C$14:$AT$14,'TQoL Indexes'!J$9,'Data &amp; Normalization'!$C603:$AT603),"-")</f>
        <v>0.50144054764229784</v>
      </c>
      <c r="K145" s="22" t="str">
        <f>IFERROR(AVERAGEIF('QoL DATA'!$C$14:$AT$14,'TQoL Indexes'!K$9,'Data &amp; Normalization'!$C603:$AT603),"-")</f>
        <v>-</v>
      </c>
      <c r="L145" s="22">
        <f>IFERROR(AVERAGEIF('QoL DATA'!$C$14:$AT$14,'TQoL Indexes'!L$9,'Data &amp; Normalization'!$C603:$AT603),"-")</f>
        <v>6.8760274630459403E-2</v>
      </c>
      <c r="M145" s="22">
        <f>IFERROR(AVERAGEIF('QoL DATA'!$C$14:$AT$14,'TQoL Indexes'!M$9,'Data &amp; Normalization'!$C603:$AT603),"-")</f>
        <v>0.28054662307199713</v>
      </c>
      <c r="N145" s="22">
        <f>IFERROR(AVERAGEIF('QoL DATA'!$C$14:$AT$14,'TQoL Indexes'!N$9,'Data &amp; Normalization'!$C603:$AT603),"-")</f>
        <v>0.18140745926957913</v>
      </c>
      <c r="O145" s="22">
        <f>IFERROR(AVERAGEIF('QoL DATA'!$C$14:$AT$14,'TQoL Indexes'!O$9,'Data &amp; Normalization'!$C603:$AT603),"-")</f>
        <v>0.57840863941979159</v>
      </c>
      <c r="P145" s="22">
        <f>IFERROR(AVERAGEIF('QoL DATA'!$C$14:$AT$14,'TQoL Indexes'!P$9,'Data &amp; Normalization'!$C603:$AT603),"-")</f>
        <v>0.67575155854902103</v>
      </c>
      <c r="Q145" s="22">
        <f>IFERROR(AVERAGEIF('QoL DATA'!$C$14:$AT$14,'TQoL Indexes'!Q$9,'Data &amp; Normalization'!$C603:$AT603),"-")</f>
        <v>0.34144318620582348</v>
      </c>
      <c r="R145" s="22">
        <f>IFERROR(AVERAGEIF('QoL DATA'!$C$14:$AT$14,'TQoL Indexes'!R$9,'Data &amp; Normalization'!$C603:$AT603),"-")</f>
        <v>0.3792046118954</v>
      </c>
      <c r="S145" s="22">
        <f>IFERROR(AVERAGEIF('QoL DATA'!$C$14:$AT$14,'TQoL Indexes'!S$9,'Data &amp; Normalization'!$C603:$AT603),"-")</f>
        <v>0.61527715783034931</v>
      </c>
      <c r="T145" s="22">
        <f>IFERROR(AVERAGEIF('QoL DATA'!$C$14:$AT$14,'TQoL Indexes'!T$9,'Data &amp; Normalization'!$C603:$AT603),"-")</f>
        <v>0.77270826477865184</v>
      </c>
      <c r="U145" s="22">
        <f>IFERROR(AVERAGEIF('QoL DATA'!$C$14:$AT$14,'TQoL Indexes'!U$9,'Data &amp; Normalization'!$C603:$AT603),"-")</f>
        <v>0.63585446860515915</v>
      </c>
      <c r="V145" s="22">
        <f>IFERROR(AVERAGEIF('QoL DATA'!$C$14:$AT$14,'TQoL Indexes'!V$9,'Data &amp; Normalization'!$C603:$AT603),"-")</f>
        <v>0.24543152026216969</v>
      </c>
      <c r="W145" s="22">
        <f>IFERROR(AVERAGEIF('QoL DATA'!$C$14:$AT$14,'TQoL Indexes'!W$9,'Data &amp; Normalization'!$C603:$AT603),"-")</f>
        <v>0.31858850973166347</v>
      </c>
      <c r="X145" s="22">
        <f>IFERROR(AVERAGEIF('QoL DATA'!$C$14:$AT$14,'TQoL Indexes'!X$9,'Data &amp; Normalization'!$C603:$AT603),"-")</f>
        <v>0.56792681695488589</v>
      </c>
      <c r="Y145" s="22">
        <f>IFERROR(AVERAGEIF('QoL DATA'!$C$14:$AT$14,'TQoL Indexes'!Y$9,'Data &amp; Normalization'!$C603:$AT603),"-")</f>
        <v>0.16548381464020678</v>
      </c>
      <c r="Z145" s="21">
        <f t="shared" si="74"/>
        <v>0.73991426552184014</v>
      </c>
      <c r="AA145" s="22">
        <f t="shared" si="75"/>
        <v>0.53017194175668603</v>
      </c>
      <c r="AB145" s="22">
        <f t="shared" si="76"/>
        <v>0.23097704117078813</v>
      </c>
      <c r="AC145" s="22">
        <f t="shared" si="77"/>
        <v>0.62708009898440631</v>
      </c>
      <c r="AD145" s="22">
        <f t="shared" si="78"/>
        <v>0.36032389905061174</v>
      </c>
      <c r="AE145" s="22">
        <f t="shared" si="79"/>
        <v>0.69399271130450058</v>
      </c>
      <c r="AF145" s="22">
        <f t="shared" si="80"/>
        <v>0.44064299443366439</v>
      </c>
      <c r="AG145" s="22">
        <f t="shared" si="81"/>
        <v>0.44325766334327465</v>
      </c>
      <c r="AH145" s="22">
        <f t="shared" si="82"/>
        <v>0.16548381464020678</v>
      </c>
      <c r="AI145" s="21">
        <f t="shared" si="83"/>
        <v>0.5003544161497715</v>
      </c>
      <c r="AJ145" s="22">
        <f t="shared" si="84"/>
        <v>0.56046556977983952</v>
      </c>
      <c r="AK145" s="23">
        <f t="shared" si="85"/>
        <v>0.34979482413904855</v>
      </c>
      <c r="AL145" s="24">
        <f t="shared" si="86"/>
        <v>0.46569754072257796</v>
      </c>
      <c r="AM145"/>
      <c r="AO145" s="136">
        <f t="shared" si="62"/>
        <v>5</v>
      </c>
      <c r="AP145" s="137">
        <f t="shared" si="63"/>
        <v>5</v>
      </c>
      <c r="AQ145" s="137">
        <f t="shared" si="64"/>
        <v>5</v>
      </c>
      <c r="AR145" s="137">
        <f t="shared" si="65"/>
        <v>5</v>
      </c>
      <c r="AS145" s="137">
        <f t="shared" si="66"/>
        <v>5</v>
      </c>
      <c r="AT145" s="137">
        <f t="shared" si="67"/>
        <v>5</v>
      </c>
      <c r="AU145" s="137">
        <f t="shared" si="68"/>
        <v>5</v>
      </c>
      <c r="AV145" s="137">
        <f t="shared" si="69"/>
        <v>5</v>
      </c>
      <c r="AW145" s="125">
        <f t="shared" si="70"/>
        <v>5</v>
      </c>
      <c r="AX145" s="137">
        <f t="shared" si="71"/>
        <v>5</v>
      </c>
      <c r="AY145" s="137">
        <f t="shared" si="72"/>
        <v>5</v>
      </c>
      <c r="AZ145" s="125">
        <f t="shared" si="73"/>
        <v>5</v>
      </c>
    </row>
    <row r="146" spans="1:52" s="5" customFormat="1">
      <c r="A146"/>
      <c r="B146" s="397" t="str">
        <f>'QoL DATA'!B153</f>
        <v>Radlje ob Dravi</v>
      </c>
      <c r="C146" s="224">
        <f>'QoL DATA'!A153</f>
        <v>101</v>
      </c>
      <c r="D146" s="21">
        <f>IFERROR(AVERAGEIF('QoL DATA'!$C$14:$AT$14,'TQoL Indexes'!D$9,'Data &amp; Normalization'!$C604:$AT604),"-")</f>
        <v>0.77079642699785333</v>
      </c>
      <c r="E146" s="22">
        <f>IFERROR(AVERAGEIF('QoL DATA'!$C$14:$AT$14,'TQoL Indexes'!E$9,'Data &amp; Normalization'!$C604:$AT604),"-")</f>
        <v>0.67866474233716745</v>
      </c>
      <c r="F146" s="22">
        <f>IFERROR(AVERAGEIF('QoL DATA'!$C$14:$AT$14,'TQoL Indexes'!F$9,'Data &amp; Normalization'!$C604:$AT604),"-")</f>
        <v>0.56723248384130553</v>
      </c>
      <c r="G146" s="22">
        <f>IFERROR(AVERAGEIF('QoL DATA'!$C$14:$AT$14,'TQoL Indexes'!G$9,'Data &amp; Normalization'!$C604:$AT604),"-")</f>
        <v>0.80672536799918648</v>
      </c>
      <c r="H146" s="22">
        <f>IFERROR(AVERAGEIF('QoL DATA'!$C$14:$AT$14,'TQoL Indexes'!H$9,'Data &amp; Normalization'!$C604:$AT604),"-")</f>
        <v>0.67047163231245099</v>
      </c>
      <c r="I146" s="22">
        <f>IFERROR(AVERAGEIF('QoL DATA'!$C$14:$AT$14,'TQoL Indexes'!I$9,'Data &amp; Normalization'!$C604:$AT604),"-")</f>
        <v>0.79051740180220698</v>
      </c>
      <c r="J146" s="22">
        <f>IFERROR(AVERAGEIF('QoL DATA'!$C$14:$AT$14,'TQoL Indexes'!J$9,'Data &amp; Normalization'!$C604:$AT604),"-")</f>
        <v>0.66172291938323979</v>
      </c>
      <c r="K146" s="22" t="str">
        <f>IFERROR(AVERAGEIF('QoL DATA'!$C$14:$AT$14,'TQoL Indexes'!K$9,'Data &amp; Normalization'!$C604:$AT604),"-")</f>
        <v>-</v>
      </c>
      <c r="L146" s="22">
        <f>IFERROR(AVERAGEIF('QoL DATA'!$C$14:$AT$14,'TQoL Indexes'!L$9,'Data &amp; Normalization'!$C604:$AT604),"-")</f>
        <v>0.31228351950468314</v>
      </c>
      <c r="M146" s="22">
        <f>IFERROR(AVERAGEIF('QoL DATA'!$C$14:$AT$14,'TQoL Indexes'!M$9,'Data &amp; Normalization'!$C604:$AT604),"-")</f>
        <v>0.67231523825224315</v>
      </c>
      <c r="N146" s="22">
        <f>IFERROR(AVERAGEIF('QoL DATA'!$C$14:$AT$14,'TQoL Indexes'!N$9,'Data &amp; Normalization'!$C604:$AT604),"-")</f>
        <v>0.68302962247524013</v>
      </c>
      <c r="O146" s="22">
        <f>IFERROR(AVERAGEIF('QoL DATA'!$C$14:$AT$14,'TQoL Indexes'!O$9,'Data &amp; Normalization'!$C604:$AT604),"-")</f>
        <v>0.67242659156713103</v>
      </c>
      <c r="P146" s="22">
        <f>IFERROR(AVERAGEIF('QoL DATA'!$C$14:$AT$14,'TQoL Indexes'!P$9,'Data &amp; Normalization'!$C604:$AT604),"-")</f>
        <v>0.53403455472178829</v>
      </c>
      <c r="Q146" s="22">
        <f>IFERROR(AVERAGEIF('QoL DATA'!$C$14:$AT$14,'TQoL Indexes'!Q$9,'Data &amp; Normalization'!$C604:$AT604),"-")</f>
        <v>0.33085195903061676</v>
      </c>
      <c r="R146" s="22">
        <f>IFERROR(AVERAGEIF('QoL DATA'!$C$14:$AT$14,'TQoL Indexes'!R$9,'Data &amp; Normalization'!$C604:$AT604),"-")</f>
        <v>0.14595283448226615</v>
      </c>
      <c r="S146" s="22">
        <f>IFERROR(AVERAGEIF('QoL DATA'!$C$14:$AT$14,'TQoL Indexes'!S$9,'Data &amp; Normalization'!$C604:$AT604),"-")</f>
        <v>0.46318338871530362</v>
      </c>
      <c r="T146" s="22">
        <f>IFERROR(AVERAGEIF('QoL DATA'!$C$14:$AT$14,'TQoL Indexes'!T$9,'Data &amp; Normalization'!$C604:$AT604),"-")</f>
        <v>0.60741422247864918</v>
      </c>
      <c r="U146" s="22">
        <f>IFERROR(AVERAGEIF('QoL DATA'!$C$14:$AT$14,'TQoL Indexes'!U$9,'Data &amp; Normalization'!$C604:$AT604),"-")</f>
        <v>0.57466723832019828</v>
      </c>
      <c r="V146" s="22">
        <f>IFERROR(AVERAGEIF('QoL DATA'!$C$14:$AT$14,'TQoL Indexes'!V$9,'Data &amp; Normalization'!$C604:$AT604),"-")</f>
        <v>0.23538536088242354</v>
      </c>
      <c r="W146" s="22">
        <f>IFERROR(AVERAGEIF('QoL DATA'!$C$14:$AT$14,'TQoL Indexes'!W$9,'Data &amp; Normalization'!$C604:$AT604),"-")</f>
        <v>0.49919902343056466</v>
      </c>
      <c r="X146" s="22">
        <f>IFERROR(AVERAGEIF('QoL DATA'!$C$14:$AT$14,'TQoL Indexes'!X$9,'Data &amp; Normalization'!$C604:$AT604),"-")</f>
        <v>0.23953818149788839</v>
      </c>
      <c r="Y146" s="22">
        <f>IFERROR(AVERAGEIF('QoL DATA'!$C$14:$AT$14,'TQoL Indexes'!Y$9,'Data &amp; Normalization'!$C604:$AT604),"-")</f>
        <v>0.58575297205205423</v>
      </c>
      <c r="Z146" s="21">
        <f t="shared" si="74"/>
        <v>0.67223121772544214</v>
      </c>
      <c r="AA146" s="22">
        <f t="shared" si="75"/>
        <v>0.64834416820035345</v>
      </c>
      <c r="AB146" s="22">
        <f t="shared" si="76"/>
        <v>0.67767243036374158</v>
      </c>
      <c r="AC146" s="22">
        <f t="shared" si="77"/>
        <v>0.6032305731444596</v>
      </c>
      <c r="AD146" s="22">
        <f t="shared" si="78"/>
        <v>0.23840239675644145</v>
      </c>
      <c r="AE146" s="22">
        <f t="shared" si="79"/>
        <v>0.5352988055969764</v>
      </c>
      <c r="AF146" s="22">
        <f t="shared" si="80"/>
        <v>0.40502629960131092</v>
      </c>
      <c r="AG146" s="22">
        <f t="shared" si="81"/>
        <v>0.36936860246422654</v>
      </c>
      <c r="AH146" s="22">
        <f t="shared" si="82"/>
        <v>0.58575297205205423</v>
      </c>
      <c r="AI146" s="21">
        <f t="shared" si="83"/>
        <v>0.66608260542984576</v>
      </c>
      <c r="AJ146" s="22">
        <f t="shared" si="84"/>
        <v>0.4589772584992925</v>
      </c>
      <c r="AK146" s="23">
        <f t="shared" si="85"/>
        <v>0.45338262470586393</v>
      </c>
      <c r="AL146" s="24">
        <f t="shared" si="86"/>
        <v>0.52183428788137398</v>
      </c>
      <c r="AM146"/>
      <c r="AO146" s="136">
        <f t="shared" si="62"/>
        <v>5</v>
      </c>
      <c r="AP146" s="137">
        <f t="shared" si="63"/>
        <v>5</v>
      </c>
      <c r="AQ146" s="137">
        <f t="shared" si="64"/>
        <v>5</v>
      </c>
      <c r="AR146" s="137">
        <f t="shared" si="65"/>
        <v>5</v>
      </c>
      <c r="AS146" s="137">
        <f t="shared" si="66"/>
        <v>5</v>
      </c>
      <c r="AT146" s="137">
        <f t="shared" si="67"/>
        <v>5</v>
      </c>
      <c r="AU146" s="137">
        <f t="shared" si="68"/>
        <v>5</v>
      </c>
      <c r="AV146" s="137">
        <f t="shared" si="69"/>
        <v>5</v>
      </c>
      <c r="AW146" s="125">
        <f t="shared" si="70"/>
        <v>5</v>
      </c>
      <c r="AX146" s="137">
        <f t="shared" si="71"/>
        <v>5</v>
      </c>
      <c r="AY146" s="137">
        <f t="shared" si="72"/>
        <v>5</v>
      </c>
      <c r="AZ146" s="125">
        <f t="shared" si="73"/>
        <v>5</v>
      </c>
    </row>
    <row r="147" spans="1:52" s="5" customFormat="1">
      <c r="A147"/>
      <c r="B147" s="397" t="str">
        <f>'QoL DATA'!B154</f>
        <v>Radovljica</v>
      </c>
      <c r="C147" s="224">
        <f>'QoL DATA'!A154</f>
        <v>102</v>
      </c>
      <c r="D147" s="21">
        <f>IFERROR(AVERAGEIF('QoL DATA'!$C$14:$AT$14,'TQoL Indexes'!D$9,'Data &amp; Normalization'!$C605:$AT605),"-")</f>
        <v>0.60273918972953267</v>
      </c>
      <c r="E147" s="22">
        <f>IFERROR(AVERAGEIF('QoL DATA'!$C$14:$AT$14,'TQoL Indexes'!E$9,'Data &amp; Normalization'!$C605:$AT605),"-")</f>
        <v>0.58754447099248841</v>
      </c>
      <c r="F147" s="22">
        <f>IFERROR(AVERAGEIF('QoL DATA'!$C$14:$AT$14,'TQoL Indexes'!F$9,'Data &amp; Normalization'!$C605:$AT605),"-")</f>
        <v>0.85159769264652163</v>
      </c>
      <c r="G147" s="22">
        <f>IFERROR(AVERAGEIF('QoL DATA'!$C$14:$AT$14,'TQoL Indexes'!G$9,'Data &amp; Normalization'!$C605:$AT605),"-")</f>
        <v>0.95167602910015292</v>
      </c>
      <c r="H147" s="22">
        <f>IFERROR(AVERAGEIF('QoL DATA'!$C$14:$AT$14,'TQoL Indexes'!H$9,'Data &amp; Normalization'!$C605:$AT605),"-")</f>
        <v>0.71499382072097739</v>
      </c>
      <c r="I147" s="22">
        <f>IFERROR(AVERAGEIF('QoL DATA'!$C$14:$AT$14,'TQoL Indexes'!I$9,'Data &amp; Normalization'!$C605:$AT605),"-")</f>
        <v>0.70805903002106074</v>
      </c>
      <c r="J147" s="22">
        <f>IFERROR(AVERAGEIF('QoL DATA'!$C$14:$AT$14,'TQoL Indexes'!J$9,'Data &amp; Normalization'!$C605:$AT605),"-")</f>
        <v>0.69089629781774142</v>
      </c>
      <c r="K147" s="22" t="str">
        <f>IFERROR(AVERAGEIF('QoL DATA'!$C$14:$AT$14,'TQoL Indexes'!K$9,'Data &amp; Normalization'!$C605:$AT605),"-")</f>
        <v>-</v>
      </c>
      <c r="L147" s="22">
        <f>IFERROR(AVERAGEIF('QoL DATA'!$C$14:$AT$14,'TQoL Indexes'!L$9,'Data &amp; Normalization'!$C605:$AT605),"-")</f>
        <v>0.67761022610943311</v>
      </c>
      <c r="M147" s="22">
        <f>IFERROR(AVERAGEIF('QoL DATA'!$C$14:$AT$14,'TQoL Indexes'!M$9,'Data &amp; Normalization'!$C605:$AT605),"-")</f>
        <v>0.66793339207947366</v>
      </c>
      <c r="N147" s="22">
        <f>IFERROR(AVERAGEIF('QoL DATA'!$C$14:$AT$14,'TQoL Indexes'!N$9,'Data &amp; Normalization'!$C605:$AT605),"-")</f>
        <v>0.33519213008605619</v>
      </c>
      <c r="O147" s="22">
        <f>IFERROR(AVERAGEIF('QoL DATA'!$C$14:$AT$14,'TQoL Indexes'!O$9,'Data &amp; Normalization'!$C605:$AT605),"-")</f>
        <v>0.82116215446400842</v>
      </c>
      <c r="P147" s="22">
        <f>IFERROR(AVERAGEIF('QoL DATA'!$C$14:$AT$14,'TQoL Indexes'!P$9,'Data &amp; Normalization'!$C605:$AT605),"-")</f>
        <v>0.49564535297102774</v>
      </c>
      <c r="Q147" s="22">
        <f>IFERROR(AVERAGEIF('QoL DATA'!$C$14:$AT$14,'TQoL Indexes'!Q$9,'Data &amp; Normalization'!$C605:$AT605),"-")</f>
        <v>0.7738125459977625</v>
      </c>
      <c r="R147" s="22">
        <f>IFERROR(AVERAGEIF('QoL DATA'!$C$14:$AT$14,'TQoL Indexes'!R$9,'Data &amp; Normalization'!$C605:$AT605),"-")</f>
        <v>0.9312183806429527</v>
      </c>
      <c r="S147" s="22">
        <f>IFERROR(AVERAGEIF('QoL DATA'!$C$14:$AT$14,'TQoL Indexes'!S$9,'Data &amp; Normalization'!$C605:$AT605),"-")</f>
        <v>0.55410901155581993</v>
      </c>
      <c r="T147" s="22">
        <f>IFERROR(AVERAGEIF('QoL DATA'!$C$14:$AT$14,'TQoL Indexes'!T$9,'Data &amp; Normalization'!$C605:$AT605),"-")</f>
        <v>0.77305176590540026</v>
      </c>
      <c r="U147" s="22">
        <f>IFERROR(AVERAGEIF('QoL DATA'!$C$14:$AT$14,'TQoL Indexes'!U$9,'Data &amp; Normalization'!$C605:$AT605),"-")</f>
        <v>0.70362239039055363</v>
      </c>
      <c r="V147" s="22">
        <f>IFERROR(AVERAGEIF('QoL DATA'!$C$14:$AT$14,'TQoL Indexes'!V$9,'Data &amp; Normalization'!$C605:$AT605),"-")</f>
        <v>0.87701073055710965</v>
      </c>
      <c r="W147" s="22">
        <f>IFERROR(AVERAGEIF('QoL DATA'!$C$14:$AT$14,'TQoL Indexes'!W$9,'Data &amp; Normalization'!$C605:$AT605),"-")</f>
        <v>0.29498978897041572</v>
      </c>
      <c r="X147" s="22">
        <f>IFERROR(AVERAGEIF('QoL DATA'!$C$14:$AT$14,'TQoL Indexes'!X$9,'Data &amp; Normalization'!$C605:$AT605),"-")</f>
        <v>0.6377336572295913</v>
      </c>
      <c r="Y147" s="22">
        <f>IFERROR(AVERAGEIF('QoL DATA'!$C$14:$AT$14,'TQoL Indexes'!Y$9,'Data &amp; Normalization'!$C605:$AT605),"-")</f>
        <v>0.4307856892914303</v>
      </c>
      <c r="Z147" s="21">
        <f t="shared" si="74"/>
        <v>0.68062711778951412</v>
      </c>
      <c r="AA147" s="22">
        <f t="shared" si="75"/>
        <v>0.74864708075387321</v>
      </c>
      <c r="AB147" s="22">
        <f t="shared" si="76"/>
        <v>0.50156276108276487</v>
      </c>
      <c r="AC147" s="22">
        <f t="shared" si="77"/>
        <v>0.65840375371751803</v>
      </c>
      <c r="AD147" s="22">
        <f t="shared" si="78"/>
        <v>0.85251546332035755</v>
      </c>
      <c r="AE147" s="22">
        <f t="shared" si="79"/>
        <v>0.66358038873061009</v>
      </c>
      <c r="AF147" s="22">
        <f t="shared" si="80"/>
        <v>0.79031656047383159</v>
      </c>
      <c r="AG147" s="22">
        <f t="shared" si="81"/>
        <v>0.46636172310000351</v>
      </c>
      <c r="AH147" s="22">
        <f t="shared" si="82"/>
        <v>0.4307856892914303</v>
      </c>
      <c r="AI147" s="21">
        <f t="shared" si="83"/>
        <v>0.64361231987538403</v>
      </c>
      <c r="AJ147" s="22">
        <f t="shared" si="84"/>
        <v>0.72483320192282852</v>
      </c>
      <c r="AK147" s="23">
        <f t="shared" si="85"/>
        <v>0.56248799095508839</v>
      </c>
      <c r="AL147" s="24">
        <f t="shared" si="86"/>
        <v>0.64192929664035525</v>
      </c>
      <c r="AM147"/>
      <c r="AO147" s="136">
        <f t="shared" si="62"/>
        <v>5</v>
      </c>
      <c r="AP147" s="137">
        <f t="shared" si="63"/>
        <v>5</v>
      </c>
      <c r="AQ147" s="137">
        <f t="shared" si="64"/>
        <v>5</v>
      </c>
      <c r="AR147" s="137">
        <f t="shared" si="65"/>
        <v>5</v>
      </c>
      <c r="AS147" s="137">
        <f t="shared" si="66"/>
        <v>5</v>
      </c>
      <c r="AT147" s="137">
        <f t="shared" si="67"/>
        <v>5</v>
      </c>
      <c r="AU147" s="137">
        <f t="shared" si="68"/>
        <v>5</v>
      </c>
      <c r="AV147" s="137">
        <f t="shared" si="69"/>
        <v>5</v>
      </c>
      <c r="AW147" s="125">
        <f t="shared" si="70"/>
        <v>5</v>
      </c>
      <c r="AX147" s="137">
        <f t="shared" si="71"/>
        <v>5</v>
      </c>
      <c r="AY147" s="137">
        <f t="shared" si="72"/>
        <v>5</v>
      </c>
      <c r="AZ147" s="125">
        <f t="shared" si="73"/>
        <v>5</v>
      </c>
    </row>
    <row r="148" spans="1:52" s="5" customFormat="1">
      <c r="A148"/>
      <c r="B148" s="397" t="str">
        <f>'QoL DATA'!B155</f>
        <v>Ravne na Koroškem</v>
      </c>
      <c r="C148" s="224">
        <f>'QoL DATA'!A155</f>
        <v>103</v>
      </c>
      <c r="D148" s="21">
        <f>IFERROR(AVERAGEIF('QoL DATA'!$C$14:$AT$14,'TQoL Indexes'!D$9,'Data &amp; Normalization'!$C606:$AT606),"-")</f>
        <v>0.53028683918189656</v>
      </c>
      <c r="E148" s="22">
        <f>IFERROR(AVERAGEIF('QoL DATA'!$C$14:$AT$14,'TQoL Indexes'!E$9,'Data &amp; Normalization'!$C606:$AT606),"-")</f>
        <v>0.73530707475250678</v>
      </c>
      <c r="F148" s="22">
        <f>IFERROR(AVERAGEIF('QoL DATA'!$C$14:$AT$14,'TQoL Indexes'!F$9,'Data &amp; Normalization'!$C606:$AT606),"-")</f>
        <v>0.9276871016196</v>
      </c>
      <c r="G148" s="22">
        <f>IFERROR(AVERAGEIF('QoL DATA'!$C$14:$AT$14,'TQoL Indexes'!G$9,'Data &amp; Normalization'!$C606:$AT606),"-")</f>
        <v>0.91673809463716927</v>
      </c>
      <c r="H148" s="22">
        <f>IFERROR(AVERAGEIF('QoL DATA'!$C$14:$AT$14,'TQoL Indexes'!H$9,'Data &amp; Normalization'!$C606:$AT606),"-")</f>
        <v>0.78501645424553379</v>
      </c>
      <c r="I148" s="22">
        <f>IFERROR(AVERAGEIF('QoL DATA'!$C$14:$AT$14,'TQoL Indexes'!I$9,'Data &amp; Normalization'!$C606:$AT606),"-")</f>
        <v>0.82709926978670034</v>
      </c>
      <c r="J148" s="22">
        <f>IFERROR(AVERAGEIF('QoL DATA'!$C$14:$AT$14,'TQoL Indexes'!J$9,'Data &amp; Normalization'!$C606:$AT606),"-")</f>
        <v>0.7277316690310891</v>
      </c>
      <c r="K148" s="22" t="str">
        <f>IFERROR(AVERAGEIF('QoL DATA'!$C$14:$AT$14,'TQoL Indexes'!K$9,'Data &amp; Normalization'!$C606:$AT606),"-")</f>
        <v>-</v>
      </c>
      <c r="L148" s="22">
        <f>IFERROR(AVERAGEIF('QoL DATA'!$C$14:$AT$14,'TQoL Indexes'!L$9,'Data &amp; Normalization'!$C606:$AT606),"-")</f>
        <v>0.58156528272356955</v>
      </c>
      <c r="M148" s="22">
        <f>IFERROR(AVERAGEIF('QoL DATA'!$C$14:$AT$14,'TQoL Indexes'!M$9,'Data &amp; Normalization'!$C606:$AT606),"-")</f>
        <v>0.64002993588822754</v>
      </c>
      <c r="N148" s="22">
        <f>IFERROR(AVERAGEIF('QoL DATA'!$C$14:$AT$14,'TQoL Indexes'!N$9,'Data &amp; Normalization'!$C606:$AT606),"-")</f>
        <v>0.17270709414853516</v>
      </c>
      <c r="O148" s="22">
        <f>IFERROR(AVERAGEIF('QoL DATA'!$C$14:$AT$14,'TQoL Indexes'!O$9,'Data &amp; Normalization'!$C606:$AT606),"-")</f>
        <v>0.62973767370711087</v>
      </c>
      <c r="P148" s="22">
        <f>IFERROR(AVERAGEIF('QoL DATA'!$C$14:$AT$14,'TQoL Indexes'!P$9,'Data &amp; Normalization'!$C606:$AT606),"-")</f>
        <v>0.62873754089545941</v>
      </c>
      <c r="Q148" s="22">
        <f>IFERROR(AVERAGEIF('QoL DATA'!$C$14:$AT$14,'TQoL Indexes'!Q$9,'Data &amp; Normalization'!$C606:$AT606),"-")</f>
        <v>0.53053211546367718</v>
      </c>
      <c r="R148" s="22">
        <f>IFERROR(AVERAGEIF('QoL DATA'!$C$14:$AT$14,'TQoL Indexes'!R$9,'Data &amp; Normalization'!$C606:$AT606),"-")</f>
        <v>0.26111861821845189</v>
      </c>
      <c r="S148" s="22">
        <f>IFERROR(AVERAGEIF('QoL DATA'!$C$14:$AT$14,'TQoL Indexes'!S$9,'Data &amp; Normalization'!$C606:$AT606),"-")</f>
        <v>0</v>
      </c>
      <c r="T148" s="22">
        <f>IFERROR(AVERAGEIF('QoL DATA'!$C$14:$AT$14,'TQoL Indexes'!T$9,'Data &amp; Normalization'!$C606:$AT606),"-")</f>
        <v>0.8037941141512317</v>
      </c>
      <c r="U148" s="22">
        <f>IFERROR(AVERAGEIF('QoL DATA'!$C$14:$AT$14,'TQoL Indexes'!U$9,'Data &amp; Normalization'!$C606:$AT606),"-")</f>
        <v>0.41501182918580631</v>
      </c>
      <c r="V148" s="22">
        <f>IFERROR(AVERAGEIF('QoL DATA'!$C$14:$AT$14,'TQoL Indexes'!V$9,'Data &amp; Normalization'!$C606:$AT606),"-")</f>
        <v>0.16869404923667178</v>
      </c>
      <c r="W148" s="22">
        <f>IFERROR(AVERAGEIF('QoL DATA'!$C$14:$AT$14,'TQoL Indexes'!W$9,'Data &amp; Normalization'!$C606:$AT606),"-")</f>
        <v>0.40233585068054856</v>
      </c>
      <c r="X148" s="22">
        <f>IFERROR(AVERAGEIF('QoL DATA'!$C$14:$AT$14,'TQoL Indexes'!X$9,'Data &amp; Normalization'!$C606:$AT606),"-")</f>
        <v>0.33171353500126594</v>
      </c>
      <c r="Y148" s="22">
        <f>IFERROR(AVERAGEIF('QoL DATA'!$C$14:$AT$14,'TQoL Indexes'!Y$9,'Data &amp; Normalization'!$C606:$AT606),"-")</f>
        <v>0.76135509515716726</v>
      </c>
      <c r="Z148" s="21">
        <f t="shared" si="74"/>
        <v>0.73109367185133445</v>
      </c>
      <c r="AA148" s="22">
        <f t="shared" si="75"/>
        <v>0.76763015408481239</v>
      </c>
      <c r="AB148" s="22">
        <f t="shared" si="76"/>
        <v>0.40636851501838134</v>
      </c>
      <c r="AC148" s="22">
        <f t="shared" si="77"/>
        <v>0.62923760730128508</v>
      </c>
      <c r="AD148" s="22">
        <f t="shared" si="78"/>
        <v>0.39582536684106451</v>
      </c>
      <c r="AE148" s="22">
        <f t="shared" si="79"/>
        <v>0.40189705707561585</v>
      </c>
      <c r="AF148" s="22">
        <f t="shared" si="80"/>
        <v>0.29185293921123906</v>
      </c>
      <c r="AG148" s="22">
        <f t="shared" si="81"/>
        <v>0.36702469284090722</v>
      </c>
      <c r="AH148" s="22">
        <f t="shared" si="82"/>
        <v>0.76135509515716726</v>
      </c>
      <c r="AI148" s="21">
        <f t="shared" si="83"/>
        <v>0.63503078031817617</v>
      </c>
      <c r="AJ148" s="22">
        <f t="shared" si="84"/>
        <v>0.47565334373932178</v>
      </c>
      <c r="AK148" s="23">
        <f t="shared" si="85"/>
        <v>0.47341090906977118</v>
      </c>
      <c r="AL148" s="24">
        <f t="shared" si="86"/>
        <v>0.52547941782521468</v>
      </c>
      <c r="AM148" s="20"/>
      <c r="AO148" s="136">
        <f t="shared" si="62"/>
        <v>5</v>
      </c>
      <c r="AP148" s="137">
        <f t="shared" si="63"/>
        <v>5</v>
      </c>
      <c r="AQ148" s="137">
        <f t="shared" si="64"/>
        <v>5</v>
      </c>
      <c r="AR148" s="137">
        <f t="shared" si="65"/>
        <v>5</v>
      </c>
      <c r="AS148" s="137">
        <f t="shared" si="66"/>
        <v>5</v>
      </c>
      <c r="AT148" s="137">
        <f t="shared" si="67"/>
        <v>5</v>
      </c>
      <c r="AU148" s="137">
        <f t="shared" si="68"/>
        <v>5</v>
      </c>
      <c r="AV148" s="137">
        <f t="shared" si="69"/>
        <v>5</v>
      </c>
      <c r="AW148" s="125">
        <f t="shared" si="70"/>
        <v>5</v>
      </c>
      <c r="AX148" s="137">
        <f t="shared" si="71"/>
        <v>5</v>
      </c>
      <c r="AY148" s="137">
        <f t="shared" si="72"/>
        <v>5</v>
      </c>
      <c r="AZ148" s="125">
        <f t="shared" si="73"/>
        <v>5</v>
      </c>
    </row>
    <row r="149" spans="1:52" s="5" customFormat="1">
      <c r="A149"/>
      <c r="B149" s="397" t="str">
        <f>'QoL DATA'!B156</f>
        <v>Razkrižje</v>
      </c>
      <c r="C149" s="224">
        <f>'QoL DATA'!A156</f>
        <v>176</v>
      </c>
      <c r="D149" s="21">
        <f>IFERROR(AVERAGEIF('QoL DATA'!$C$14:$AT$14,'TQoL Indexes'!D$9,'Data &amp; Normalization'!$C607:$AT607),"-")</f>
        <v>0.6173858198857809</v>
      </c>
      <c r="E149" s="22">
        <f>IFERROR(AVERAGEIF('QoL DATA'!$C$14:$AT$14,'TQoL Indexes'!E$9,'Data &amp; Normalization'!$C607:$AT607),"-")</f>
        <v>0.48221400064536579</v>
      </c>
      <c r="F149" s="22">
        <f>IFERROR(AVERAGEIF('QoL DATA'!$C$14:$AT$14,'TQoL Indexes'!F$9,'Data &amp; Normalization'!$C607:$AT607),"-")</f>
        <v>0.74233638285278603</v>
      </c>
      <c r="G149" s="22">
        <f>IFERROR(AVERAGEIF('QoL DATA'!$C$14:$AT$14,'TQoL Indexes'!G$9,'Data &amp; Normalization'!$C607:$AT607),"-")</f>
        <v>0.5</v>
      </c>
      <c r="H149" s="22">
        <f>IFERROR(AVERAGEIF('QoL DATA'!$C$14:$AT$14,'TQoL Indexes'!H$9,'Data &amp; Normalization'!$C607:$AT607),"-")</f>
        <v>0.75419073989436813</v>
      </c>
      <c r="I149" s="22">
        <f>IFERROR(AVERAGEIF('QoL DATA'!$C$14:$AT$14,'TQoL Indexes'!I$9,'Data &amp; Normalization'!$C607:$AT607),"-")</f>
        <v>0.20791942374601977</v>
      </c>
      <c r="J149" s="22">
        <f>IFERROR(AVERAGEIF('QoL DATA'!$C$14:$AT$14,'TQoL Indexes'!J$9,'Data &amp; Normalization'!$C607:$AT607),"-")</f>
        <v>0.41107235308552093</v>
      </c>
      <c r="K149" s="22" t="str">
        <f>IFERROR(AVERAGEIF('QoL DATA'!$C$14:$AT$14,'TQoL Indexes'!K$9,'Data &amp; Normalization'!$C607:$AT607),"-")</f>
        <v>-</v>
      </c>
      <c r="L149" s="22">
        <f>IFERROR(AVERAGEIF('QoL DATA'!$C$14:$AT$14,'TQoL Indexes'!L$9,'Data &amp; Normalization'!$C607:$AT607),"-")</f>
        <v>0.31981896850908487</v>
      </c>
      <c r="M149" s="22">
        <f>IFERROR(AVERAGEIF('QoL DATA'!$C$14:$AT$14,'TQoL Indexes'!M$9,'Data &amp; Normalization'!$C607:$AT607),"-")</f>
        <v>0.3517890850859528</v>
      </c>
      <c r="N149" s="22">
        <f>IFERROR(AVERAGEIF('QoL DATA'!$C$14:$AT$14,'TQoL Indexes'!N$9,'Data &amp; Normalization'!$C607:$AT607),"-")</f>
        <v>0.23200272800343763</v>
      </c>
      <c r="O149" s="22">
        <f>IFERROR(AVERAGEIF('QoL DATA'!$C$14:$AT$14,'TQoL Indexes'!O$9,'Data &amp; Normalization'!$C607:$AT607),"-")</f>
        <v>0.97272693449898573</v>
      </c>
      <c r="P149" s="22">
        <f>IFERROR(AVERAGEIF('QoL DATA'!$C$14:$AT$14,'TQoL Indexes'!P$9,'Data &amp; Normalization'!$C607:$AT607),"-")</f>
        <v>0.79559886139697833</v>
      </c>
      <c r="Q149" s="22">
        <f>IFERROR(AVERAGEIF('QoL DATA'!$C$14:$AT$14,'TQoL Indexes'!Q$9,'Data &amp; Normalization'!$C607:$AT607),"-")</f>
        <v>0.25385122441947133</v>
      </c>
      <c r="R149" s="22">
        <f>IFERROR(AVERAGEIF('QoL DATA'!$C$14:$AT$14,'TQoL Indexes'!R$9,'Data &amp; Normalization'!$C607:$AT607),"-")</f>
        <v>0.31710859683444981</v>
      </c>
      <c r="S149" s="22">
        <f>IFERROR(AVERAGEIF('QoL DATA'!$C$14:$AT$14,'TQoL Indexes'!S$9,'Data &amp; Normalization'!$C607:$AT607),"-")</f>
        <v>0.72934748466663357</v>
      </c>
      <c r="T149" s="22">
        <f>IFERROR(AVERAGEIF('QoL DATA'!$C$14:$AT$14,'TQoL Indexes'!T$9,'Data &amp; Normalization'!$C607:$AT607),"-")</f>
        <v>0.42544943150261838</v>
      </c>
      <c r="U149" s="22">
        <f>IFERROR(AVERAGEIF('QoL DATA'!$C$14:$AT$14,'TQoL Indexes'!U$9,'Data &amp; Normalization'!$C607:$AT607),"-")</f>
        <v>0.68477580160320639</v>
      </c>
      <c r="V149" s="22">
        <f>IFERROR(AVERAGEIF('QoL DATA'!$C$14:$AT$14,'TQoL Indexes'!V$9,'Data &amp; Normalization'!$C607:$AT607),"-")</f>
        <v>0.10980087522979819</v>
      </c>
      <c r="W149" s="22">
        <f>IFERROR(AVERAGEIF('QoL DATA'!$C$14:$AT$14,'TQoL Indexes'!W$9,'Data &amp; Normalization'!$C607:$AT607),"-")</f>
        <v>0.43469602143863628</v>
      </c>
      <c r="X149" s="22">
        <f>IFERROR(AVERAGEIF('QoL DATA'!$C$14:$AT$14,'TQoL Indexes'!X$9,'Data &amp; Normalization'!$C607:$AT607),"-")</f>
        <v>0.55111471313989913</v>
      </c>
      <c r="Y149" s="22">
        <f>IFERROR(AVERAGEIF('QoL DATA'!$C$14:$AT$14,'TQoL Indexes'!Y$9,'Data &amp; Normalization'!$C607:$AT607),"-")</f>
        <v>7.3945067471534634E-2</v>
      </c>
      <c r="Z149" s="21">
        <f t="shared" si="74"/>
        <v>0.6139787344613109</v>
      </c>
      <c r="AA149" s="22">
        <f t="shared" si="75"/>
        <v>0.43860029704699877</v>
      </c>
      <c r="AB149" s="22">
        <f t="shared" si="76"/>
        <v>0.29189590654469522</v>
      </c>
      <c r="AC149" s="22">
        <f t="shared" si="77"/>
        <v>0.88416289794798208</v>
      </c>
      <c r="AD149" s="22">
        <f t="shared" si="78"/>
        <v>0.28547991062696054</v>
      </c>
      <c r="AE149" s="22">
        <f t="shared" si="79"/>
        <v>0.57739845808462598</v>
      </c>
      <c r="AF149" s="22">
        <f t="shared" si="80"/>
        <v>0.3972883384165023</v>
      </c>
      <c r="AG149" s="22">
        <f t="shared" si="81"/>
        <v>0.4929053672892677</v>
      </c>
      <c r="AH149" s="22">
        <f t="shared" si="82"/>
        <v>7.3945067471534634E-2</v>
      </c>
      <c r="AI149" s="21">
        <f t="shared" si="83"/>
        <v>0.44815831268433493</v>
      </c>
      <c r="AJ149" s="22">
        <f t="shared" si="84"/>
        <v>0.58234708888652298</v>
      </c>
      <c r="AK149" s="23">
        <f t="shared" si="85"/>
        <v>0.32137959105910158</v>
      </c>
      <c r="AL149" s="24">
        <f t="shared" si="86"/>
        <v>0.44418130262731254</v>
      </c>
      <c r="AM149" s="20"/>
      <c r="AO149" s="136">
        <f t="shared" si="62"/>
        <v>5</v>
      </c>
      <c r="AP149" s="137">
        <f t="shared" si="63"/>
        <v>5</v>
      </c>
      <c r="AQ149" s="137">
        <f t="shared" si="64"/>
        <v>5</v>
      </c>
      <c r="AR149" s="137">
        <f t="shared" si="65"/>
        <v>5</v>
      </c>
      <c r="AS149" s="137">
        <f t="shared" si="66"/>
        <v>5</v>
      </c>
      <c r="AT149" s="137">
        <f t="shared" si="67"/>
        <v>5</v>
      </c>
      <c r="AU149" s="137">
        <f t="shared" si="68"/>
        <v>5</v>
      </c>
      <c r="AV149" s="137">
        <f t="shared" si="69"/>
        <v>5</v>
      </c>
      <c r="AW149" s="125">
        <f t="shared" si="70"/>
        <v>5</v>
      </c>
      <c r="AX149" s="137">
        <f t="shared" si="71"/>
        <v>5</v>
      </c>
      <c r="AY149" s="137">
        <f t="shared" si="72"/>
        <v>5</v>
      </c>
      <c r="AZ149" s="125">
        <f t="shared" si="73"/>
        <v>5</v>
      </c>
    </row>
    <row r="150" spans="1:52" s="5" customFormat="1">
      <c r="A150"/>
      <c r="B150" s="397" t="str">
        <f>'QoL DATA'!B157</f>
        <v>Rečica ob Savinji</v>
      </c>
      <c r="C150" s="224">
        <f>'QoL DATA'!A157</f>
        <v>209</v>
      </c>
      <c r="D150" s="21">
        <f>IFERROR(AVERAGEIF('QoL DATA'!$C$14:$AT$14,'TQoL Indexes'!D$9,'Data &amp; Normalization'!$C608:$AT608),"-")</f>
        <v>0.74957150312039866</v>
      </c>
      <c r="E150" s="22">
        <f>IFERROR(AVERAGEIF('QoL DATA'!$C$14:$AT$14,'TQoL Indexes'!E$9,'Data &amp; Normalization'!$C608:$AT608),"-")</f>
        <v>0.72540381238767493</v>
      </c>
      <c r="F150" s="22">
        <f>IFERROR(AVERAGEIF('QoL DATA'!$C$14:$AT$14,'TQoL Indexes'!F$9,'Data &amp; Normalization'!$C608:$AT608),"-")</f>
        <v>0.46646288642916506</v>
      </c>
      <c r="G150" s="22">
        <f>IFERROR(AVERAGEIF('QoL DATA'!$C$14:$AT$14,'TQoL Indexes'!G$9,'Data &amp; Normalization'!$C608:$AT608),"-")</f>
        <v>0.87296502885449234</v>
      </c>
      <c r="H150" s="22">
        <f>IFERROR(AVERAGEIF('QoL DATA'!$C$14:$AT$14,'TQoL Indexes'!H$9,'Data &amp; Normalization'!$C608:$AT608),"-")</f>
        <v>0</v>
      </c>
      <c r="I150" s="22">
        <f>IFERROR(AVERAGEIF('QoL DATA'!$C$14:$AT$14,'TQoL Indexes'!I$9,'Data &amp; Normalization'!$C608:$AT608),"-")</f>
        <v>0.36434454300019758</v>
      </c>
      <c r="J150" s="22">
        <f>IFERROR(AVERAGEIF('QoL DATA'!$C$14:$AT$14,'TQoL Indexes'!J$9,'Data &amp; Normalization'!$C608:$AT608),"-")</f>
        <v>0.24652084849063441</v>
      </c>
      <c r="K150" s="22" t="str">
        <f>IFERROR(AVERAGEIF('QoL DATA'!$C$14:$AT$14,'TQoL Indexes'!K$9,'Data &amp; Normalization'!$C608:$AT608),"-")</f>
        <v>-</v>
      </c>
      <c r="L150" s="22">
        <f>IFERROR(AVERAGEIF('QoL DATA'!$C$14:$AT$14,'TQoL Indexes'!L$9,'Data &amp; Normalization'!$C608:$AT608),"-")</f>
        <v>0.3729877276316178</v>
      </c>
      <c r="M150" s="22">
        <f>IFERROR(AVERAGEIF('QoL DATA'!$C$14:$AT$14,'TQoL Indexes'!M$9,'Data &amp; Normalization'!$C608:$AT608),"-")</f>
        <v>0.71669401398512655</v>
      </c>
      <c r="N150" s="22">
        <f>IFERROR(AVERAGEIF('QoL DATA'!$C$14:$AT$14,'TQoL Indexes'!N$9,'Data &amp; Normalization'!$C608:$AT608),"-")</f>
        <v>0.10459543262479508</v>
      </c>
      <c r="O150" s="22">
        <f>IFERROR(AVERAGEIF('QoL DATA'!$C$14:$AT$14,'TQoL Indexes'!O$9,'Data &amp; Normalization'!$C608:$AT608),"-")</f>
        <v>0.41663303425639975</v>
      </c>
      <c r="P150" s="22">
        <f>IFERROR(AVERAGEIF('QoL DATA'!$C$14:$AT$14,'TQoL Indexes'!P$9,'Data &amp; Normalization'!$C608:$AT608),"-")</f>
        <v>0.54453034366673525</v>
      </c>
      <c r="Q150" s="22">
        <f>IFERROR(AVERAGEIF('QoL DATA'!$C$14:$AT$14,'TQoL Indexes'!Q$9,'Data &amp; Normalization'!$C608:$AT608),"-")</f>
        <v>0.80953445296533522</v>
      </c>
      <c r="R150" s="22">
        <f>IFERROR(AVERAGEIF('QoL DATA'!$C$14:$AT$14,'TQoL Indexes'!R$9,'Data &amp; Normalization'!$C608:$AT608),"-")</f>
        <v>0.52432564853014618</v>
      </c>
      <c r="S150" s="22">
        <f>IFERROR(AVERAGEIF('QoL DATA'!$C$14:$AT$14,'TQoL Indexes'!S$9,'Data &amp; Normalization'!$C608:$AT608),"-")</f>
        <v>0.5698143464100911</v>
      </c>
      <c r="T150" s="22">
        <f>IFERROR(AVERAGEIF('QoL DATA'!$C$14:$AT$14,'TQoL Indexes'!T$9,'Data &amp; Normalization'!$C608:$AT608),"-")</f>
        <v>0.33788532838627178</v>
      </c>
      <c r="U150" s="22">
        <f>IFERROR(AVERAGEIF('QoL DATA'!$C$14:$AT$14,'TQoL Indexes'!U$9,'Data &amp; Normalization'!$C608:$AT608),"-")</f>
        <v>0.60458426766132645</v>
      </c>
      <c r="V150" s="22">
        <f>IFERROR(AVERAGEIF('QoL DATA'!$C$14:$AT$14,'TQoL Indexes'!V$9,'Data &amp; Normalization'!$C608:$AT608),"-")</f>
        <v>0.46221075453600846</v>
      </c>
      <c r="W150" s="22">
        <f>IFERROR(AVERAGEIF('QoL DATA'!$C$14:$AT$14,'TQoL Indexes'!W$9,'Data &amp; Normalization'!$C608:$AT608),"-")</f>
        <v>0.46967233438239647</v>
      </c>
      <c r="X150" s="22">
        <f>IFERROR(AVERAGEIF('QoL DATA'!$C$14:$AT$14,'TQoL Indexes'!X$9,'Data &amp; Normalization'!$C608:$AT608),"-")</f>
        <v>0.24016258929008227</v>
      </c>
      <c r="Y150" s="22">
        <f>IFERROR(AVERAGEIF('QoL DATA'!$C$14:$AT$14,'TQoL Indexes'!Y$9,'Data &amp; Normalization'!$C608:$AT608),"-")</f>
        <v>0.61859590135259701</v>
      </c>
      <c r="Z150" s="21">
        <f t="shared" si="74"/>
        <v>0.64714606731241286</v>
      </c>
      <c r="AA150" s="22">
        <f t="shared" si="75"/>
        <v>0.37136362959538849</v>
      </c>
      <c r="AB150" s="22">
        <f t="shared" si="76"/>
        <v>0.41064472330496082</v>
      </c>
      <c r="AC150" s="22">
        <f t="shared" si="77"/>
        <v>0.4805816889615675</v>
      </c>
      <c r="AD150" s="22">
        <f t="shared" si="78"/>
        <v>0.6669300507477407</v>
      </c>
      <c r="AE150" s="22">
        <f t="shared" si="79"/>
        <v>0.45384983739818141</v>
      </c>
      <c r="AF150" s="22">
        <f t="shared" si="80"/>
        <v>0.53339751109866751</v>
      </c>
      <c r="AG150" s="22">
        <f t="shared" si="81"/>
        <v>0.3549174618362394</v>
      </c>
      <c r="AH150" s="22">
        <f t="shared" si="82"/>
        <v>0.61859590135259701</v>
      </c>
      <c r="AI150" s="21">
        <f t="shared" si="83"/>
        <v>0.47638480673758737</v>
      </c>
      <c r="AJ150" s="22">
        <f t="shared" si="84"/>
        <v>0.53378719236916317</v>
      </c>
      <c r="AK150" s="23">
        <f t="shared" si="85"/>
        <v>0.50230362476250123</v>
      </c>
      <c r="AL150" s="24">
        <f t="shared" si="86"/>
        <v>0.5038860734555537</v>
      </c>
      <c r="AM150" s="20"/>
      <c r="AO150" s="136">
        <f t="shared" si="62"/>
        <v>5</v>
      </c>
      <c r="AP150" s="137">
        <f t="shared" si="63"/>
        <v>5</v>
      </c>
      <c r="AQ150" s="137">
        <f t="shared" si="64"/>
        <v>5</v>
      </c>
      <c r="AR150" s="137">
        <f t="shared" si="65"/>
        <v>5</v>
      </c>
      <c r="AS150" s="137">
        <f t="shared" si="66"/>
        <v>5</v>
      </c>
      <c r="AT150" s="137">
        <f t="shared" si="67"/>
        <v>5</v>
      </c>
      <c r="AU150" s="137">
        <f t="shared" si="68"/>
        <v>5</v>
      </c>
      <c r="AV150" s="137">
        <f t="shared" si="69"/>
        <v>5</v>
      </c>
      <c r="AW150" s="125">
        <f t="shared" si="70"/>
        <v>5</v>
      </c>
      <c r="AX150" s="137">
        <f t="shared" si="71"/>
        <v>5</v>
      </c>
      <c r="AY150" s="137">
        <f t="shared" si="72"/>
        <v>5</v>
      </c>
      <c r="AZ150" s="125">
        <f t="shared" si="73"/>
        <v>5</v>
      </c>
    </row>
    <row r="151" spans="1:52" s="5" customFormat="1">
      <c r="A151"/>
      <c r="B151" s="397" t="str">
        <f>'QoL DATA'!B158</f>
        <v>Renče - Vogrsko</v>
      </c>
      <c r="C151" s="224">
        <f>'QoL DATA'!A158</f>
        <v>201</v>
      </c>
      <c r="D151" s="21">
        <f>IFERROR(AVERAGEIF('QoL DATA'!$C$14:$AT$14,'TQoL Indexes'!D$9,'Data &amp; Normalization'!$C609:$AT609),"-")</f>
        <v>0.43223827079440441</v>
      </c>
      <c r="E151" s="22">
        <f>IFERROR(AVERAGEIF('QoL DATA'!$C$14:$AT$14,'TQoL Indexes'!E$9,'Data &amp; Normalization'!$C609:$AT609),"-")</f>
        <v>0.44662661565755851</v>
      </c>
      <c r="F151" s="22">
        <f>IFERROR(AVERAGEIF('QoL DATA'!$C$14:$AT$14,'TQoL Indexes'!F$9,'Data &amp; Normalization'!$C609:$AT609),"-")</f>
        <v>0.720340964848601</v>
      </c>
      <c r="G151" s="22">
        <f>IFERROR(AVERAGEIF('QoL DATA'!$C$14:$AT$14,'TQoL Indexes'!G$9,'Data &amp; Normalization'!$C609:$AT609),"-")</f>
        <v>0.63680664789734087</v>
      </c>
      <c r="H151" s="22">
        <f>IFERROR(AVERAGEIF('QoL DATA'!$C$14:$AT$14,'TQoL Indexes'!H$9,'Data &amp; Normalization'!$C609:$AT609),"-")</f>
        <v>0.75485932021105362</v>
      </c>
      <c r="I151" s="22">
        <f>IFERROR(AVERAGEIF('QoL DATA'!$C$14:$AT$14,'TQoL Indexes'!I$9,'Data &amp; Normalization'!$C609:$AT609),"-")</f>
        <v>0.41989867322606189</v>
      </c>
      <c r="J151" s="22">
        <f>IFERROR(AVERAGEIF('QoL DATA'!$C$14:$AT$14,'TQoL Indexes'!J$9,'Data &amp; Normalization'!$C609:$AT609),"-")</f>
        <v>0.39438796499934509</v>
      </c>
      <c r="K151" s="22" t="str">
        <f>IFERROR(AVERAGEIF('QoL DATA'!$C$14:$AT$14,'TQoL Indexes'!K$9,'Data &amp; Normalization'!$C609:$AT609),"-")</f>
        <v>-</v>
      </c>
      <c r="L151" s="22">
        <f>IFERROR(AVERAGEIF('QoL DATA'!$C$14:$AT$14,'TQoL Indexes'!L$9,'Data &amp; Normalization'!$C609:$AT609),"-")</f>
        <v>0.36300912289189519</v>
      </c>
      <c r="M151" s="22">
        <f>IFERROR(AVERAGEIF('QoL DATA'!$C$14:$AT$14,'TQoL Indexes'!M$9,'Data &amp; Normalization'!$C609:$AT609),"-")</f>
        <v>0.34823550184962276</v>
      </c>
      <c r="N151" s="22">
        <f>IFERROR(AVERAGEIF('QoL DATA'!$C$14:$AT$14,'TQoL Indexes'!N$9,'Data &amp; Normalization'!$C609:$AT609),"-")</f>
        <v>0.8219487761811759</v>
      </c>
      <c r="O151" s="22">
        <f>IFERROR(AVERAGEIF('QoL DATA'!$C$14:$AT$14,'TQoL Indexes'!O$9,'Data &amp; Normalization'!$C609:$AT609),"-")</f>
        <v>0.76916476625697383</v>
      </c>
      <c r="P151" s="22">
        <f>IFERROR(AVERAGEIF('QoL DATA'!$C$14:$AT$14,'TQoL Indexes'!P$9,'Data &amp; Normalization'!$C609:$AT609),"-")</f>
        <v>0.5918212837602983</v>
      </c>
      <c r="Q151" s="22">
        <f>IFERROR(AVERAGEIF('QoL DATA'!$C$14:$AT$14,'TQoL Indexes'!Q$9,'Data &amp; Normalization'!$C609:$AT609),"-")</f>
        <v>0.70393197392157703</v>
      </c>
      <c r="R151" s="22">
        <f>IFERROR(AVERAGEIF('QoL DATA'!$C$14:$AT$14,'TQoL Indexes'!R$9,'Data &amp; Normalization'!$C609:$AT609),"-")</f>
        <v>0.68456587642157452</v>
      </c>
      <c r="S151" s="22">
        <f>IFERROR(AVERAGEIF('QoL DATA'!$C$14:$AT$14,'TQoL Indexes'!S$9,'Data &amp; Normalization'!$C609:$AT609),"-")</f>
        <v>0.82192630064970496</v>
      </c>
      <c r="T151" s="22">
        <f>IFERROR(AVERAGEIF('QoL DATA'!$C$14:$AT$14,'TQoL Indexes'!T$9,'Data &amp; Normalization'!$C609:$AT609),"-")</f>
        <v>0.74013274890396086</v>
      </c>
      <c r="U151" s="22">
        <f>IFERROR(AVERAGEIF('QoL DATA'!$C$14:$AT$14,'TQoL Indexes'!U$9,'Data &amp; Normalization'!$C609:$AT609),"-")</f>
        <v>0.70549682622652332</v>
      </c>
      <c r="V151" s="22">
        <f>IFERROR(AVERAGEIF('QoL DATA'!$C$14:$AT$14,'TQoL Indexes'!V$9,'Data &amp; Normalization'!$C609:$AT609),"-")</f>
        <v>0.97117786348013735</v>
      </c>
      <c r="W151" s="22">
        <f>IFERROR(AVERAGEIF('QoL DATA'!$C$14:$AT$14,'TQoL Indexes'!W$9,'Data &amp; Normalization'!$C609:$AT609),"-")</f>
        <v>0.3050227397328289</v>
      </c>
      <c r="X151" s="22">
        <f>IFERROR(AVERAGEIF('QoL DATA'!$C$14:$AT$14,'TQoL Indexes'!X$9,'Data &amp; Normalization'!$C609:$AT609),"-")</f>
        <v>0.38766626302495111</v>
      </c>
      <c r="Y151" s="22">
        <f>IFERROR(AVERAGEIF('QoL DATA'!$C$14:$AT$14,'TQoL Indexes'!Y$9,'Data &amp; Normalization'!$C609:$AT609),"-")</f>
        <v>0.41372408173884379</v>
      </c>
      <c r="Z151" s="21">
        <f t="shared" si="74"/>
        <v>0.53306861710018794</v>
      </c>
      <c r="AA151" s="22">
        <f t="shared" si="75"/>
        <v>0.51379234584513933</v>
      </c>
      <c r="AB151" s="22">
        <f t="shared" si="76"/>
        <v>0.58509213901539936</v>
      </c>
      <c r="AC151" s="22">
        <f t="shared" si="77"/>
        <v>0.68049302500863607</v>
      </c>
      <c r="AD151" s="22">
        <f t="shared" si="78"/>
        <v>0.69424892517157577</v>
      </c>
      <c r="AE151" s="22">
        <f t="shared" si="79"/>
        <v>0.78102952477683285</v>
      </c>
      <c r="AF151" s="22">
        <f t="shared" si="80"/>
        <v>0.83833734485333034</v>
      </c>
      <c r="AG151" s="22">
        <f t="shared" si="81"/>
        <v>0.34634450137889</v>
      </c>
      <c r="AH151" s="22">
        <f t="shared" si="82"/>
        <v>0.41372408173884379</v>
      </c>
      <c r="AI151" s="21">
        <f t="shared" si="83"/>
        <v>0.54398436732024225</v>
      </c>
      <c r="AJ151" s="22">
        <f t="shared" si="84"/>
        <v>0.71859049165234823</v>
      </c>
      <c r="AK151" s="23">
        <f t="shared" si="85"/>
        <v>0.53280197599035473</v>
      </c>
      <c r="AL151" s="24">
        <f t="shared" si="86"/>
        <v>0.59560880017319162</v>
      </c>
      <c r="AM151" s="20"/>
      <c r="AO151" s="136">
        <f t="shared" si="62"/>
        <v>5</v>
      </c>
      <c r="AP151" s="137">
        <f t="shared" si="63"/>
        <v>5</v>
      </c>
      <c r="AQ151" s="137">
        <f t="shared" si="64"/>
        <v>5</v>
      </c>
      <c r="AR151" s="137">
        <f t="shared" si="65"/>
        <v>5</v>
      </c>
      <c r="AS151" s="137">
        <f t="shared" si="66"/>
        <v>5</v>
      </c>
      <c r="AT151" s="137">
        <f t="shared" si="67"/>
        <v>5</v>
      </c>
      <c r="AU151" s="137">
        <f t="shared" si="68"/>
        <v>5</v>
      </c>
      <c r="AV151" s="137">
        <f t="shared" si="69"/>
        <v>5</v>
      </c>
      <c r="AW151" s="125">
        <f t="shared" si="70"/>
        <v>5</v>
      </c>
      <c r="AX151" s="137">
        <f t="shared" si="71"/>
        <v>5</v>
      </c>
      <c r="AY151" s="137">
        <f t="shared" si="72"/>
        <v>5</v>
      </c>
      <c r="AZ151" s="125">
        <f t="shared" si="73"/>
        <v>5</v>
      </c>
    </row>
    <row r="152" spans="1:52" s="5" customFormat="1">
      <c r="A152"/>
      <c r="B152" s="397" t="str">
        <f>'QoL DATA'!B159</f>
        <v>Ribnica</v>
      </c>
      <c r="C152" s="224">
        <f>'QoL DATA'!A159</f>
        <v>104</v>
      </c>
      <c r="D152" s="21">
        <f>IFERROR(AVERAGEIF('QoL DATA'!$C$14:$AT$14,'TQoL Indexes'!D$9,'Data &amp; Normalization'!$C610:$AT610),"-")</f>
        <v>0.54518660864951285</v>
      </c>
      <c r="E152" s="22">
        <f>IFERROR(AVERAGEIF('QoL DATA'!$C$14:$AT$14,'TQoL Indexes'!E$9,'Data &amp; Normalization'!$C610:$AT610),"-")</f>
        <v>0.53145258719282962</v>
      </c>
      <c r="F152" s="22">
        <f>IFERROR(AVERAGEIF('QoL DATA'!$C$14:$AT$14,'TQoL Indexes'!F$9,'Data &amp; Normalization'!$C610:$AT610),"-")</f>
        <v>0.69145611481151525</v>
      </c>
      <c r="G152" s="22">
        <f>IFERROR(AVERAGEIF('QoL DATA'!$C$14:$AT$14,'TQoL Indexes'!G$9,'Data &amp; Normalization'!$C610:$AT610),"-")</f>
        <v>0.89266816293617046</v>
      </c>
      <c r="H152" s="22">
        <f>IFERROR(AVERAGEIF('QoL DATA'!$C$14:$AT$14,'TQoL Indexes'!H$9,'Data &amp; Normalization'!$C610:$AT610),"-")</f>
        <v>0.79255480781315824</v>
      </c>
      <c r="I152" s="22">
        <f>IFERROR(AVERAGEIF('QoL DATA'!$C$14:$AT$14,'TQoL Indexes'!I$9,'Data &amp; Normalization'!$C610:$AT610),"-")</f>
        <v>0.766589234403521</v>
      </c>
      <c r="J152" s="22">
        <f>IFERROR(AVERAGEIF('QoL DATA'!$C$14:$AT$14,'TQoL Indexes'!J$9,'Data &amp; Normalization'!$C610:$AT610),"-")</f>
        <v>0.55128648076552567</v>
      </c>
      <c r="K152" s="22" t="str">
        <f>IFERROR(AVERAGEIF('QoL DATA'!$C$14:$AT$14,'TQoL Indexes'!K$9,'Data &amp; Normalization'!$C610:$AT610),"-")</f>
        <v>-</v>
      </c>
      <c r="L152" s="22">
        <f>IFERROR(AVERAGEIF('QoL DATA'!$C$14:$AT$14,'TQoL Indexes'!L$9,'Data &amp; Normalization'!$C610:$AT610),"-")</f>
        <v>0.38187128697510431</v>
      </c>
      <c r="M152" s="22">
        <f>IFERROR(AVERAGEIF('QoL DATA'!$C$14:$AT$14,'TQoL Indexes'!M$9,'Data &amp; Normalization'!$C610:$AT610),"-")</f>
        <v>0.69903631467150795</v>
      </c>
      <c r="N152" s="22">
        <f>IFERROR(AVERAGEIF('QoL DATA'!$C$14:$AT$14,'TQoL Indexes'!N$9,'Data &amp; Normalization'!$C610:$AT610),"-")</f>
        <v>0.99999341310486312</v>
      </c>
      <c r="O152" s="22">
        <f>IFERROR(AVERAGEIF('QoL DATA'!$C$14:$AT$14,'TQoL Indexes'!O$9,'Data &amp; Normalization'!$C610:$AT610),"-")</f>
        <v>0.65592910359980117</v>
      </c>
      <c r="P152" s="22">
        <f>IFERROR(AVERAGEIF('QoL DATA'!$C$14:$AT$14,'TQoL Indexes'!P$9,'Data &amp; Normalization'!$C610:$AT610),"-")</f>
        <v>0.41074172822184424</v>
      </c>
      <c r="Q152" s="22">
        <f>IFERROR(AVERAGEIF('QoL DATA'!$C$14:$AT$14,'TQoL Indexes'!Q$9,'Data &amp; Normalization'!$C610:$AT610),"-")</f>
        <v>0.72962841227845099</v>
      </c>
      <c r="R152" s="22">
        <f>IFERROR(AVERAGEIF('QoL DATA'!$C$14:$AT$14,'TQoL Indexes'!R$9,'Data &amp; Normalization'!$C610:$AT610),"-")</f>
        <v>0.75778283026059767</v>
      </c>
      <c r="S152" s="22">
        <f>IFERROR(AVERAGEIF('QoL DATA'!$C$14:$AT$14,'TQoL Indexes'!S$9,'Data &amp; Normalization'!$C610:$AT610),"-")</f>
        <v>0.33588751673858042</v>
      </c>
      <c r="T152" s="22">
        <f>IFERROR(AVERAGEIF('QoL DATA'!$C$14:$AT$14,'TQoL Indexes'!T$9,'Data &amp; Normalization'!$C610:$AT610),"-")</f>
        <v>0.71927674788668527</v>
      </c>
      <c r="U152" s="22">
        <f>IFERROR(AVERAGEIF('QoL DATA'!$C$14:$AT$14,'TQoL Indexes'!U$9,'Data &amp; Normalization'!$C610:$AT610),"-")</f>
        <v>0.76510430846845878</v>
      </c>
      <c r="V152" s="22">
        <f>IFERROR(AVERAGEIF('QoL DATA'!$C$14:$AT$14,'TQoL Indexes'!V$9,'Data &amp; Normalization'!$C610:$AT610),"-")</f>
        <v>0.8787591919111184</v>
      </c>
      <c r="W152" s="22">
        <f>IFERROR(AVERAGEIF('QoL DATA'!$C$14:$AT$14,'TQoL Indexes'!W$9,'Data &amp; Normalization'!$C610:$AT610),"-")</f>
        <v>0.43033576660093542</v>
      </c>
      <c r="X152" s="22">
        <f>IFERROR(AVERAGEIF('QoL DATA'!$C$14:$AT$14,'TQoL Indexes'!X$9,'Data &amp; Normalization'!$C610:$AT610),"-")</f>
        <v>0.36968187393620905</v>
      </c>
      <c r="Y152" s="22">
        <f>IFERROR(AVERAGEIF('QoL DATA'!$C$14:$AT$14,'TQoL Indexes'!Y$9,'Data &amp; Normalization'!$C610:$AT610),"-")</f>
        <v>0.69252816936445116</v>
      </c>
      <c r="Z152" s="21">
        <f t="shared" si="74"/>
        <v>0.58936510355128591</v>
      </c>
      <c r="AA152" s="22">
        <f t="shared" si="75"/>
        <v>0.67699399457869602</v>
      </c>
      <c r="AB152" s="22">
        <f t="shared" si="76"/>
        <v>0.84951486388818553</v>
      </c>
      <c r="AC152" s="22">
        <f t="shared" si="77"/>
        <v>0.53333541591082267</v>
      </c>
      <c r="AD152" s="22">
        <f t="shared" si="78"/>
        <v>0.74370562126952433</v>
      </c>
      <c r="AE152" s="22">
        <f t="shared" si="79"/>
        <v>0.52758213231263285</v>
      </c>
      <c r="AF152" s="22">
        <f t="shared" si="80"/>
        <v>0.82193175018978859</v>
      </c>
      <c r="AG152" s="22">
        <f t="shared" si="81"/>
        <v>0.40000882026857221</v>
      </c>
      <c r="AH152" s="22">
        <f t="shared" si="82"/>
        <v>0.69252816936445116</v>
      </c>
      <c r="AI152" s="21">
        <f t="shared" si="83"/>
        <v>0.70529132067272249</v>
      </c>
      <c r="AJ152" s="22">
        <f t="shared" si="84"/>
        <v>0.60154105649765988</v>
      </c>
      <c r="AK152" s="23">
        <f t="shared" si="85"/>
        <v>0.63815624660760395</v>
      </c>
      <c r="AL152" s="24">
        <f t="shared" si="86"/>
        <v>0.64762703102536001</v>
      </c>
      <c r="AM152" s="20"/>
      <c r="AO152" s="136">
        <f t="shared" si="62"/>
        <v>5</v>
      </c>
      <c r="AP152" s="137">
        <f t="shared" si="63"/>
        <v>5</v>
      </c>
      <c r="AQ152" s="137">
        <f t="shared" si="64"/>
        <v>5</v>
      </c>
      <c r="AR152" s="137">
        <f t="shared" si="65"/>
        <v>5</v>
      </c>
      <c r="AS152" s="137">
        <f t="shared" si="66"/>
        <v>5</v>
      </c>
      <c r="AT152" s="137">
        <f t="shared" si="67"/>
        <v>5</v>
      </c>
      <c r="AU152" s="137">
        <f t="shared" si="68"/>
        <v>5</v>
      </c>
      <c r="AV152" s="137">
        <f t="shared" si="69"/>
        <v>5</v>
      </c>
      <c r="AW152" s="125">
        <f t="shared" si="70"/>
        <v>5</v>
      </c>
      <c r="AX152" s="137">
        <f t="shared" si="71"/>
        <v>5</v>
      </c>
      <c r="AY152" s="137">
        <f t="shared" si="72"/>
        <v>5</v>
      </c>
      <c r="AZ152" s="125">
        <f t="shared" si="73"/>
        <v>5</v>
      </c>
    </row>
    <row r="153" spans="1:52" s="5" customFormat="1">
      <c r="A153"/>
      <c r="B153" s="397" t="str">
        <f>'QoL DATA'!B160</f>
        <v>Ribnica na  Pohorju</v>
      </c>
      <c r="C153" s="224">
        <f>'QoL DATA'!A160</f>
        <v>177</v>
      </c>
      <c r="D153" s="21">
        <f>IFERROR(AVERAGEIF('QoL DATA'!$C$14:$AT$14,'TQoL Indexes'!D$9,'Data &amp; Normalization'!$C611:$AT611),"-")</f>
        <v>0.70396907664393349</v>
      </c>
      <c r="E153" s="22">
        <f>IFERROR(AVERAGEIF('QoL DATA'!$C$14:$AT$14,'TQoL Indexes'!E$9,'Data &amp; Normalization'!$C611:$AT611),"-")</f>
        <v>0.24686914413788327</v>
      </c>
      <c r="F153" s="22">
        <f>IFERROR(AVERAGEIF('QoL DATA'!$C$14:$AT$14,'TQoL Indexes'!F$9,'Data &amp; Normalization'!$C611:$AT611),"-")</f>
        <v>0.59120133018153709</v>
      </c>
      <c r="G153" s="22">
        <f>IFERROR(AVERAGEIF('QoL DATA'!$C$14:$AT$14,'TQoL Indexes'!G$9,'Data &amp; Normalization'!$C611:$AT611),"-")</f>
        <v>0.21348589773734075</v>
      </c>
      <c r="H153" s="22">
        <f>IFERROR(AVERAGEIF('QoL DATA'!$C$14:$AT$14,'TQoL Indexes'!H$9,'Data &amp; Normalization'!$C611:$AT611),"-")</f>
        <v>0.97254868844015185</v>
      </c>
      <c r="I153" s="22">
        <f>IFERROR(AVERAGEIF('QoL DATA'!$C$14:$AT$14,'TQoL Indexes'!I$9,'Data &amp; Normalization'!$C611:$AT611),"-")</f>
        <v>4.3579123008047789E-2</v>
      </c>
      <c r="J153" s="22">
        <f>IFERROR(AVERAGEIF('QoL DATA'!$C$14:$AT$14,'TQoL Indexes'!J$9,'Data &amp; Normalization'!$C611:$AT611),"-")</f>
        <v>0.19384330480969936</v>
      </c>
      <c r="K153" s="22" t="str">
        <f>IFERROR(AVERAGEIF('QoL DATA'!$C$14:$AT$14,'TQoL Indexes'!K$9,'Data &amp; Normalization'!$C611:$AT611),"-")</f>
        <v>-</v>
      </c>
      <c r="L153" s="22">
        <f>IFERROR(AVERAGEIF('QoL DATA'!$C$14:$AT$14,'TQoL Indexes'!L$9,'Data &amp; Normalization'!$C611:$AT611),"-")</f>
        <v>0.53598337943164864</v>
      </c>
      <c r="M153" s="22">
        <f>IFERROR(AVERAGEIF('QoL DATA'!$C$14:$AT$14,'TQoL Indexes'!M$9,'Data &amp; Normalization'!$C611:$AT611),"-")</f>
        <v>0.81113585216982254</v>
      </c>
      <c r="N153" s="22">
        <f>IFERROR(AVERAGEIF('QoL DATA'!$C$14:$AT$14,'TQoL Indexes'!N$9,'Data &amp; Normalization'!$C611:$AT611),"-")</f>
        <v>0.86588233417039484</v>
      </c>
      <c r="O153" s="22">
        <f>IFERROR(AVERAGEIF('QoL DATA'!$C$14:$AT$14,'TQoL Indexes'!O$9,'Data &amp; Normalization'!$C611:$AT611),"-")</f>
        <v>0.23896471367897115</v>
      </c>
      <c r="P153" s="22">
        <f>IFERROR(AVERAGEIF('QoL DATA'!$C$14:$AT$14,'TQoL Indexes'!P$9,'Data &amp; Normalization'!$C611:$AT611),"-")</f>
        <v>0.41423237987401534</v>
      </c>
      <c r="Q153" s="22">
        <f>IFERROR(AVERAGEIF('QoL DATA'!$C$14:$AT$14,'TQoL Indexes'!Q$9,'Data &amp; Normalization'!$C611:$AT611),"-")</f>
        <v>0.13773566233479323</v>
      </c>
      <c r="R153" s="22">
        <f>IFERROR(AVERAGEIF('QoL DATA'!$C$14:$AT$14,'TQoL Indexes'!R$9,'Data &amp; Normalization'!$C611:$AT611),"-")</f>
        <v>9.0212058378753665E-2</v>
      </c>
      <c r="S153" s="22">
        <f>IFERROR(AVERAGEIF('QoL DATA'!$C$14:$AT$14,'TQoL Indexes'!S$9,'Data &amp; Normalization'!$C611:$AT611),"-")</f>
        <v>0.79299542065499506</v>
      </c>
      <c r="T153" s="22">
        <f>IFERROR(AVERAGEIF('QoL DATA'!$C$14:$AT$14,'TQoL Indexes'!T$9,'Data &amp; Normalization'!$C611:$AT611),"-")</f>
        <v>0.50444635469961152</v>
      </c>
      <c r="U153" s="22">
        <f>IFERROR(AVERAGEIF('QoL DATA'!$C$14:$AT$14,'TQoL Indexes'!U$9,'Data &amp; Normalization'!$C611:$AT611),"-")</f>
        <v>0.48626003398779738</v>
      </c>
      <c r="V153" s="22">
        <f>IFERROR(AVERAGEIF('QoL DATA'!$C$14:$AT$14,'TQoL Indexes'!V$9,'Data &amp; Normalization'!$C611:$AT611),"-")</f>
        <v>0.10175295739749025</v>
      </c>
      <c r="W153" s="22">
        <f>IFERROR(AVERAGEIF('QoL DATA'!$C$14:$AT$14,'TQoL Indexes'!W$9,'Data &amp; Normalization'!$C611:$AT611),"-")</f>
        <v>0.47498323024306055</v>
      </c>
      <c r="X153" s="22">
        <f>IFERROR(AVERAGEIF('QoL DATA'!$C$14:$AT$14,'TQoL Indexes'!X$9,'Data &amp; Normalization'!$C611:$AT611),"-")</f>
        <v>0.15615162721040168</v>
      </c>
      <c r="Y153" s="22">
        <f>IFERROR(AVERAGEIF('QoL DATA'!$C$14:$AT$14,'TQoL Indexes'!Y$9,'Data &amp; Normalization'!$C611:$AT611),"-")</f>
        <v>0.71552502352388658</v>
      </c>
      <c r="Z153" s="21">
        <f t="shared" si="74"/>
        <v>0.51401318365445137</v>
      </c>
      <c r="AA153" s="22">
        <f t="shared" si="75"/>
        <v>0.39188807868537767</v>
      </c>
      <c r="AB153" s="22">
        <f t="shared" si="76"/>
        <v>0.83850909317010869</v>
      </c>
      <c r="AC153" s="22">
        <f t="shared" si="77"/>
        <v>0.32659854677649325</v>
      </c>
      <c r="AD153" s="22">
        <f t="shared" si="78"/>
        <v>0.11397386035677345</v>
      </c>
      <c r="AE153" s="22">
        <f t="shared" si="79"/>
        <v>0.64872088767730329</v>
      </c>
      <c r="AF153" s="22">
        <f t="shared" si="80"/>
        <v>0.29400649569264381</v>
      </c>
      <c r="AG153" s="22">
        <f t="shared" si="81"/>
        <v>0.3155674287267311</v>
      </c>
      <c r="AH153" s="22">
        <f t="shared" si="82"/>
        <v>0.71552502352388658</v>
      </c>
      <c r="AI153" s="21">
        <f t="shared" si="83"/>
        <v>0.58147011850331254</v>
      </c>
      <c r="AJ153" s="22">
        <f t="shared" si="84"/>
        <v>0.36309776493685664</v>
      </c>
      <c r="AK153" s="23">
        <f t="shared" si="85"/>
        <v>0.44169964931442052</v>
      </c>
      <c r="AL153" s="24">
        <f t="shared" si="86"/>
        <v>0.45778521836116554</v>
      </c>
      <c r="AM153"/>
      <c r="AO153" s="136">
        <f t="shared" si="62"/>
        <v>5</v>
      </c>
      <c r="AP153" s="137">
        <f t="shared" si="63"/>
        <v>5</v>
      </c>
      <c r="AQ153" s="137">
        <f t="shared" si="64"/>
        <v>5</v>
      </c>
      <c r="AR153" s="137">
        <f t="shared" si="65"/>
        <v>5</v>
      </c>
      <c r="AS153" s="137">
        <f t="shared" si="66"/>
        <v>5</v>
      </c>
      <c r="AT153" s="137">
        <f t="shared" si="67"/>
        <v>5</v>
      </c>
      <c r="AU153" s="137">
        <f t="shared" si="68"/>
        <v>5</v>
      </c>
      <c r="AV153" s="137">
        <f t="shared" si="69"/>
        <v>5</v>
      </c>
      <c r="AW153" s="125">
        <f t="shared" si="70"/>
        <v>5</v>
      </c>
      <c r="AX153" s="137">
        <f t="shared" si="71"/>
        <v>5</v>
      </c>
      <c r="AY153" s="137">
        <f t="shared" si="72"/>
        <v>5</v>
      </c>
      <c r="AZ153" s="125">
        <f t="shared" si="73"/>
        <v>5</v>
      </c>
    </row>
    <row r="154" spans="1:52" s="5" customFormat="1">
      <c r="A154"/>
      <c r="B154" s="397" t="str">
        <f>'QoL DATA'!B161</f>
        <v>Rogaška Slatina</v>
      </c>
      <c r="C154" s="224">
        <f>'QoL DATA'!A161</f>
        <v>106</v>
      </c>
      <c r="D154" s="21">
        <f>IFERROR(AVERAGEIF('QoL DATA'!$C$14:$AT$14,'TQoL Indexes'!D$9,'Data &amp; Normalization'!$C612:$AT612),"-")</f>
        <v>0.64924340743638387</v>
      </c>
      <c r="E154" s="22">
        <f>IFERROR(AVERAGEIF('QoL DATA'!$C$14:$AT$14,'TQoL Indexes'!E$9,'Data &amp; Normalization'!$C612:$AT612),"-")</f>
        <v>0.68273316265661232</v>
      </c>
      <c r="F154" s="22">
        <f>IFERROR(AVERAGEIF('QoL DATA'!$C$14:$AT$14,'TQoL Indexes'!F$9,'Data &amp; Normalization'!$C612:$AT612),"-")</f>
        <v>0.86578551618057298</v>
      </c>
      <c r="G154" s="22">
        <f>IFERROR(AVERAGEIF('QoL DATA'!$C$14:$AT$14,'TQoL Indexes'!G$9,'Data &amp; Normalization'!$C612:$AT612),"-")</f>
        <v>0.75215300543236141</v>
      </c>
      <c r="H154" s="22">
        <f>IFERROR(AVERAGEIF('QoL DATA'!$C$14:$AT$14,'TQoL Indexes'!H$9,'Data &amp; Normalization'!$C612:$AT612),"-")</f>
        <v>0.68496846825613167</v>
      </c>
      <c r="I154" s="22">
        <f>IFERROR(AVERAGEIF('QoL DATA'!$C$14:$AT$14,'TQoL Indexes'!I$9,'Data &amp; Normalization'!$C612:$AT612),"-")</f>
        <v>0.88463077731566953</v>
      </c>
      <c r="J154" s="22">
        <f>IFERROR(AVERAGEIF('QoL DATA'!$C$14:$AT$14,'TQoL Indexes'!J$9,'Data &amp; Normalization'!$C612:$AT612),"-")</f>
        <v>0.83843996216461725</v>
      </c>
      <c r="K154" s="22" t="str">
        <f>IFERROR(AVERAGEIF('QoL DATA'!$C$14:$AT$14,'TQoL Indexes'!K$9,'Data &amp; Normalization'!$C612:$AT612),"-")</f>
        <v>-</v>
      </c>
      <c r="L154" s="22">
        <f>IFERROR(AVERAGEIF('QoL DATA'!$C$14:$AT$14,'TQoL Indexes'!L$9,'Data &amp; Normalization'!$C612:$AT612),"-")</f>
        <v>0.2310765676726966</v>
      </c>
      <c r="M154" s="22">
        <f>IFERROR(AVERAGEIF('QoL DATA'!$C$14:$AT$14,'TQoL Indexes'!M$9,'Data &amp; Normalization'!$C612:$AT612),"-")</f>
        <v>0.39988287737838141</v>
      </c>
      <c r="N154" s="22">
        <f>IFERROR(AVERAGEIF('QoL DATA'!$C$14:$AT$14,'TQoL Indexes'!N$9,'Data &amp; Normalization'!$C612:$AT612),"-")</f>
        <v>0.20218251136950541</v>
      </c>
      <c r="O154" s="22">
        <f>IFERROR(AVERAGEIF('QoL DATA'!$C$14:$AT$14,'TQoL Indexes'!O$9,'Data &amp; Normalization'!$C612:$AT612),"-")</f>
        <v>0.42546551437529739</v>
      </c>
      <c r="P154" s="22">
        <f>IFERROR(AVERAGEIF('QoL DATA'!$C$14:$AT$14,'TQoL Indexes'!P$9,'Data &amp; Normalization'!$C612:$AT612),"-")</f>
        <v>0.61333555081836622</v>
      </c>
      <c r="Q154" s="22">
        <f>IFERROR(AVERAGEIF('QoL DATA'!$C$14:$AT$14,'TQoL Indexes'!Q$9,'Data &amp; Normalization'!$C612:$AT612),"-")</f>
        <v>0.34783850200921318</v>
      </c>
      <c r="R154" s="22">
        <f>IFERROR(AVERAGEIF('QoL DATA'!$C$14:$AT$14,'TQoL Indexes'!R$9,'Data &amp; Normalization'!$C612:$AT612),"-")</f>
        <v>0.46317522545951151</v>
      </c>
      <c r="S154" s="22">
        <f>IFERROR(AVERAGEIF('QoL DATA'!$C$14:$AT$14,'TQoL Indexes'!S$9,'Data &amp; Normalization'!$C612:$AT612),"-")</f>
        <v>0.27637256360660611</v>
      </c>
      <c r="T154" s="22">
        <f>IFERROR(AVERAGEIF('QoL DATA'!$C$14:$AT$14,'TQoL Indexes'!T$9,'Data &amp; Normalization'!$C612:$AT612),"-")</f>
        <v>0.66495319011500365</v>
      </c>
      <c r="U154" s="22">
        <f>IFERROR(AVERAGEIF('QoL DATA'!$C$14:$AT$14,'TQoL Indexes'!U$9,'Data &amp; Normalization'!$C612:$AT612),"-")</f>
        <v>0.26386920429236677</v>
      </c>
      <c r="V154" s="22">
        <f>IFERROR(AVERAGEIF('QoL DATA'!$C$14:$AT$14,'TQoL Indexes'!V$9,'Data &amp; Normalization'!$C612:$AT612),"-")</f>
        <v>0.46970416033890183</v>
      </c>
      <c r="W154" s="22">
        <f>IFERROR(AVERAGEIF('QoL DATA'!$C$14:$AT$14,'TQoL Indexes'!W$9,'Data &amp; Normalization'!$C612:$AT612),"-")</f>
        <v>0.20875117202432331</v>
      </c>
      <c r="X154" s="22">
        <f>IFERROR(AVERAGEIF('QoL DATA'!$C$14:$AT$14,'TQoL Indexes'!X$9,'Data &amp; Normalization'!$C612:$AT612),"-")</f>
        <v>7.7314667852748598E-2</v>
      </c>
      <c r="Y154" s="22">
        <f>IFERROR(AVERAGEIF('QoL DATA'!$C$14:$AT$14,'TQoL Indexes'!Y$9,'Data &amp; Normalization'!$C612:$AT612),"-")</f>
        <v>0.33370704621177683</v>
      </c>
      <c r="Z154" s="21">
        <f t="shared" si="74"/>
        <v>0.73258736209118969</v>
      </c>
      <c r="AA154" s="22">
        <f t="shared" si="75"/>
        <v>0.67825375616829531</v>
      </c>
      <c r="AB154" s="22">
        <f t="shared" si="76"/>
        <v>0.30103269437394342</v>
      </c>
      <c r="AC154" s="22">
        <f t="shared" si="77"/>
        <v>0.51940053259683183</v>
      </c>
      <c r="AD154" s="22">
        <f t="shared" si="78"/>
        <v>0.40550686373436234</v>
      </c>
      <c r="AE154" s="22">
        <f t="shared" si="79"/>
        <v>0.47066287686080488</v>
      </c>
      <c r="AF154" s="22">
        <f t="shared" si="80"/>
        <v>0.36678668231563427</v>
      </c>
      <c r="AG154" s="22">
        <f t="shared" si="81"/>
        <v>0.14303291993853595</v>
      </c>
      <c r="AH154" s="22">
        <f t="shared" si="82"/>
        <v>0.33370704621177683</v>
      </c>
      <c r="AI154" s="21">
        <f t="shared" si="83"/>
        <v>0.57062460421114281</v>
      </c>
      <c r="AJ154" s="22">
        <f t="shared" si="84"/>
        <v>0.46519009106399967</v>
      </c>
      <c r="AK154" s="23">
        <f t="shared" si="85"/>
        <v>0.28117554948864903</v>
      </c>
      <c r="AL154" s="24">
        <f t="shared" si="86"/>
        <v>0.43001650473151332</v>
      </c>
      <c r="AM154"/>
      <c r="AO154" s="136">
        <f t="shared" si="62"/>
        <v>5</v>
      </c>
      <c r="AP154" s="137">
        <f t="shared" si="63"/>
        <v>5</v>
      </c>
      <c r="AQ154" s="137">
        <f t="shared" si="64"/>
        <v>5</v>
      </c>
      <c r="AR154" s="137">
        <f t="shared" si="65"/>
        <v>5</v>
      </c>
      <c r="AS154" s="137">
        <f t="shared" si="66"/>
        <v>5</v>
      </c>
      <c r="AT154" s="137">
        <f t="shared" si="67"/>
        <v>5</v>
      </c>
      <c r="AU154" s="137">
        <f t="shared" si="68"/>
        <v>5</v>
      </c>
      <c r="AV154" s="137">
        <f t="shared" si="69"/>
        <v>5</v>
      </c>
      <c r="AW154" s="125">
        <f t="shared" si="70"/>
        <v>5</v>
      </c>
      <c r="AX154" s="137">
        <f t="shared" si="71"/>
        <v>5</v>
      </c>
      <c r="AY154" s="137">
        <f t="shared" si="72"/>
        <v>5</v>
      </c>
      <c r="AZ154" s="125">
        <f t="shared" si="73"/>
        <v>5</v>
      </c>
    </row>
    <row r="155" spans="1:52" s="5" customFormat="1">
      <c r="A155"/>
      <c r="B155" s="397" t="str">
        <f>'QoL DATA'!B162</f>
        <v>Rogašovci</v>
      </c>
      <c r="C155" s="224">
        <f>'QoL DATA'!A162</f>
        <v>105</v>
      </c>
      <c r="D155" s="21">
        <f>IFERROR(AVERAGEIF('QoL DATA'!$C$14:$AT$14,'TQoL Indexes'!D$9,'Data &amp; Normalization'!$C613:$AT613),"-")</f>
        <v>0.54833070868453304</v>
      </c>
      <c r="E155" s="22">
        <f>IFERROR(AVERAGEIF('QoL DATA'!$C$14:$AT$14,'TQoL Indexes'!E$9,'Data &amp; Normalization'!$C613:$AT613),"-")</f>
        <v>0.451543724915623</v>
      </c>
      <c r="F155" s="22">
        <f>IFERROR(AVERAGEIF('QoL DATA'!$C$14:$AT$14,'TQoL Indexes'!F$9,'Data &amp; Normalization'!$C613:$AT613),"-")</f>
        <v>0.71904023675063766</v>
      </c>
      <c r="G155" s="22">
        <f>IFERROR(AVERAGEIF('QoL DATA'!$C$14:$AT$14,'TQoL Indexes'!G$9,'Data &amp; Normalization'!$C613:$AT613),"-")</f>
        <v>0.78681989529987495</v>
      </c>
      <c r="H155" s="22">
        <f>IFERROR(AVERAGEIF('QoL DATA'!$C$14:$AT$14,'TQoL Indexes'!H$9,'Data &amp; Normalization'!$C613:$AT613),"-")</f>
        <v>0.53413184762312338</v>
      </c>
      <c r="I155" s="22">
        <f>IFERROR(AVERAGEIF('QoL DATA'!$C$14:$AT$14,'TQoL Indexes'!I$9,'Data &amp; Normalization'!$C613:$AT613),"-")</f>
        <v>0.40038269767642343</v>
      </c>
      <c r="J155" s="22">
        <f>IFERROR(AVERAGEIF('QoL DATA'!$C$14:$AT$14,'TQoL Indexes'!J$9,'Data &amp; Normalization'!$C613:$AT613),"-")</f>
        <v>0.18721049687136096</v>
      </c>
      <c r="K155" s="22" t="str">
        <f>IFERROR(AVERAGEIF('QoL DATA'!$C$14:$AT$14,'TQoL Indexes'!K$9,'Data &amp; Normalization'!$C613:$AT613),"-")</f>
        <v>-</v>
      </c>
      <c r="L155" s="22">
        <f>IFERROR(AVERAGEIF('QoL DATA'!$C$14:$AT$14,'TQoL Indexes'!L$9,'Data &amp; Normalization'!$C613:$AT613),"-")</f>
        <v>0.28723957207442624</v>
      </c>
      <c r="M155" s="22">
        <f>IFERROR(AVERAGEIF('QoL DATA'!$C$14:$AT$14,'TQoL Indexes'!M$9,'Data &amp; Normalization'!$C613:$AT613),"-")</f>
        <v>0.27175616422931176</v>
      </c>
      <c r="N155" s="22">
        <f>IFERROR(AVERAGEIF('QoL DATA'!$C$14:$AT$14,'TQoL Indexes'!N$9,'Data &amp; Normalization'!$C613:$AT613),"-")</f>
        <v>0.99974577456993385</v>
      </c>
      <c r="O155" s="22">
        <f>IFERROR(AVERAGEIF('QoL DATA'!$C$14:$AT$14,'TQoL Indexes'!O$9,'Data &amp; Normalization'!$C613:$AT613),"-")</f>
        <v>0.32383908094800906</v>
      </c>
      <c r="P155" s="22">
        <f>IFERROR(AVERAGEIF('QoL DATA'!$C$14:$AT$14,'TQoL Indexes'!P$9,'Data &amp; Normalization'!$C613:$AT613),"-")</f>
        <v>0.83194063588304079</v>
      </c>
      <c r="Q155" s="22">
        <f>IFERROR(AVERAGEIF('QoL DATA'!$C$14:$AT$14,'TQoL Indexes'!Q$9,'Data &amp; Normalization'!$C613:$AT613),"-")</f>
        <v>0</v>
      </c>
      <c r="R155" s="22">
        <f>IFERROR(AVERAGEIF('QoL DATA'!$C$14:$AT$14,'TQoL Indexes'!R$9,'Data &amp; Normalization'!$C613:$AT613),"-")</f>
        <v>0.15294117647058819</v>
      </c>
      <c r="S155" s="22">
        <f>IFERROR(AVERAGEIF('QoL DATA'!$C$14:$AT$14,'TQoL Indexes'!S$9,'Data &amp; Normalization'!$C613:$AT613),"-")</f>
        <v>1</v>
      </c>
      <c r="T155" s="22">
        <f>IFERROR(AVERAGEIF('QoL DATA'!$C$14:$AT$14,'TQoL Indexes'!T$9,'Data &amp; Normalization'!$C613:$AT613),"-")</f>
        <v>0.64406934517085568</v>
      </c>
      <c r="U155" s="22">
        <f>IFERROR(AVERAGEIF('QoL DATA'!$C$14:$AT$14,'TQoL Indexes'!U$9,'Data &amp; Normalization'!$C613:$AT613),"-")</f>
        <v>0.29208787082161863</v>
      </c>
      <c r="V155" s="22">
        <f>IFERROR(AVERAGEIF('QoL DATA'!$C$14:$AT$14,'TQoL Indexes'!V$9,'Data &amp; Normalization'!$C613:$AT613),"-")</f>
        <v>0.11129955639037675</v>
      </c>
      <c r="W155" s="22">
        <f>IFERROR(AVERAGEIF('QoL DATA'!$C$14:$AT$14,'TQoL Indexes'!W$9,'Data &amp; Normalization'!$C613:$AT613),"-")</f>
        <v>0.58068036937628453</v>
      </c>
      <c r="X155" s="22">
        <f>IFERROR(AVERAGEIF('QoL DATA'!$C$14:$AT$14,'TQoL Indexes'!X$9,'Data &amp; Normalization'!$C613:$AT613),"-")</f>
        <v>0.26785714285714324</v>
      </c>
      <c r="Y155" s="22">
        <f>IFERROR(AVERAGEIF('QoL DATA'!$C$14:$AT$14,'TQoL Indexes'!Y$9,'Data &amp; Normalization'!$C613:$AT613),"-")</f>
        <v>0.16652424396146459</v>
      </c>
      <c r="Z155" s="21">
        <f t="shared" si="74"/>
        <v>0.5729715567835979</v>
      </c>
      <c r="AA155" s="22">
        <f t="shared" si="75"/>
        <v>0.43915690190904177</v>
      </c>
      <c r="AB155" s="22">
        <f t="shared" si="76"/>
        <v>0.63575096939962283</v>
      </c>
      <c r="AC155" s="22">
        <f t="shared" si="77"/>
        <v>0.57788985841552498</v>
      </c>
      <c r="AD155" s="22">
        <f t="shared" si="78"/>
        <v>7.6470588235294096E-2</v>
      </c>
      <c r="AE155" s="22">
        <f t="shared" si="79"/>
        <v>0.82203467258542784</v>
      </c>
      <c r="AF155" s="22">
        <f t="shared" si="80"/>
        <v>0.20169371360599769</v>
      </c>
      <c r="AG155" s="22">
        <f t="shared" si="81"/>
        <v>0.42426875611671389</v>
      </c>
      <c r="AH155" s="22">
        <f t="shared" si="82"/>
        <v>0.16652424396146459</v>
      </c>
      <c r="AI155" s="21">
        <f t="shared" si="83"/>
        <v>0.5492931426974208</v>
      </c>
      <c r="AJ155" s="22">
        <f t="shared" si="84"/>
        <v>0.49213170641208231</v>
      </c>
      <c r="AK155" s="23">
        <f t="shared" si="85"/>
        <v>0.26416223789472537</v>
      </c>
      <c r="AL155" s="24">
        <f t="shared" si="86"/>
        <v>0.42503605830469321</v>
      </c>
      <c r="AM155"/>
      <c r="AO155" s="136">
        <f t="shared" si="62"/>
        <v>5</v>
      </c>
      <c r="AP155" s="137">
        <f t="shared" si="63"/>
        <v>5</v>
      </c>
      <c r="AQ155" s="137">
        <f t="shared" si="64"/>
        <v>5</v>
      </c>
      <c r="AR155" s="137">
        <f t="shared" si="65"/>
        <v>5</v>
      </c>
      <c r="AS155" s="137">
        <f t="shared" si="66"/>
        <v>5</v>
      </c>
      <c r="AT155" s="137">
        <f t="shared" si="67"/>
        <v>5</v>
      </c>
      <c r="AU155" s="137">
        <f t="shared" si="68"/>
        <v>5</v>
      </c>
      <c r="AV155" s="137">
        <f t="shared" si="69"/>
        <v>5</v>
      </c>
      <c r="AW155" s="125">
        <f t="shared" si="70"/>
        <v>5</v>
      </c>
      <c r="AX155" s="137">
        <f t="shared" si="71"/>
        <v>5</v>
      </c>
      <c r="AY155" s="137">
        <f t="shared" si="72"/>
        <v>5</v>
      </c>
      <c r="AZ155" s="125">
        <f t="shared" si="73"/>
        <v>5</v>
      </c>
    </row>
    <row r="156" spans="1:52" s="5" customFormat="1">
      <c r="A156"/>
      <c r="B156" s="397" t="str">
        <f>'QoL DATA'!B163</f>
        <v>Rogatec</v>
      </c>
      <c r="C156" s="224">
        <f>'QoL DATA'!A163</f>
        <v>107</v>
      </c>
      <c r="D156" s="21">
        <f>IFERROR(AVERAGEIF('QoL DATA'!$C$14:$AT$14,'TQoL Indexes'!D$9,'Data &amp; Normalization'!$C614:$AT614),"-")</f>
        <v>0.50988969187083844</v>
      </c>
      <c r="E156" s="22">
        <f>IFERROR(AVERAGEIF('QoL DATA'!$C$14:$AT$14,'TQoL Indexes'!E$9,'Data &amp; Normalization'!$C614:$AT614),"-")</f>
        <v>0.30535277512328995</v>
      </c>
      <c r="F156" s="22">
        <f>IFERROR(AVERAGEIF('QoL DATA'!$C$14:$AT$14,'TQoL Indexes'!F$9,'Data &amp; Normalization'!$C614:$AT614),"-")</f>
        <v>0.55005206053086531</v>
      </c>
      <c r="G156" s="22">
        <f>IFERROR(AVERAGEIF('QoL DATA'!$C$14:$AT$14,'TQoL Indexes'!G$9,'Data &amp; Normalization'!$C614:$AT614),"-")</f>
        <v>0.75840517580623601</v>
      </c>
      <c r="H156" s="22">
        <f>IFERROR(AVERAGEIF('QoL DATA'!$C$14:$AT$14,'TQoL Indexes'!H$9,'Data &amp; Normalization'!$C614:$AT614),"-")</f>
        <v>0.70618091863231958</v>
      </c>
      <c r="I156" s="22">
        <f>IFERROR(AVERAGEIF('QoL DATA'!$C$14:$AT$14,'TQoL Indexes'!I$9,'Data &amp; Normalization'!$C614:$AT614),"-")</f>
        <v>0.54626557166152379</v>
      </c>
      <c r="J156" s="22">
        <f>IFERROR(AVERAGEIF('QoL DATA'!$C$14:$AT$14,'TQoL Indexes'!J$9,'Data &amp; Normalization'!$C614:$AT614),"-")</f>
        <v>0.50603997232651854</v>
      </c>
      <c r="K156" s="22" t="str">
        <f>IFERROR(AVERAGEIF('QoL DATA'!$C$14:$AT$14,'TQoL Indexes'!K$9,'Data &amp; Normalization'!$C614:$AT614),"-")</f>
        <v>-</v>
      </c>
      <c r="L156" s="22">
        <f>IFERROR(AVERAGEIF('QoL DATA'!$C$14:$AT$14,'TQoL Indexes'!L$9,'Data &amp; Normalization'!$C614:$AT614),"-")</f>
        <v>0.24450053076721245</v>
      </c>
      <c r="M156" s="22">
        <f>IFERROR(AVERAGEIF('QoL DATA'!$C$14:$AT$14,'TQoL Indexes'!M$9,'Data &amp; Normalization'!$C614:$AT614),"-")</f>
        <v>0.51893292611919817</v>
      </c>
      <c r="N156" s="22">
        <f>IFERROR(AVERAGEIF('QoL DATA'!$C$14:$AT$14,'TQoL Indexes'!N$9,'Data &amp; Normalization'!$C614:$AT614),"-")</f>
        <v>5.0263148731507189E-2</v>
      </c>
      <c r="O156" s="22">
        <f>IFERROR(AVERAGEIF('QoL DATA'!$C$14:$AT$14,'TQoL Indexes'!O$9,'Data &amp; Normalization'!$C614:$AT614),"-")</f>
        <v>0.31402917470610536</v>
      </c>
      <c r="P156" s="22">
        <f>IFERROR(AVERAGEIF('QoL DATA'!$C$14:$AT$14,'TQoL Indexes'!P$9,'Data &amp; Normalization'!$C614:$AT614),"-")</f>
        <v>0.8612874972629736</v>
      </c>
      <c r="Q156" s="22">
        <f>IFERROR(AVERAGEIF('QoL DATA'!$C$14:$AT$14,'TQoL Indexes'!Q$9,'Data &amp; Normalization'!$C614:$AT614),"-")</f>
        <v>0.17901233926780497</v>
      </c>
      <c r="R156" s="22">
        <f>IFERROR(AVERAGEIF('QoL DATA'!$C$14:$AT$14,'TQoL Indexes'!R$9,'Data &amp; Normalization'!$C614:$AT614),"-")</f>
        <v>0.37570626222157338</v>
      </c>
      <c r="S156" s="22">
        <f>IFERROR(AVERAGEIF('QoL DATA'!$C$14:$AT$14,'TQoL Indexes'!S$9,'Data &amp; Normalization'!$C614:$AT614),"-")</f>
        <v>0.32927474416836111</v>
      </c>
      <c r="T156" s="22">
        <f>IFERROR(AVERAGEIF('QoL DATA'!$C$14:$AT$14,'TQoL Indexes'!T$9,'Data &amp; Normalization'!$C614:$AT614),"-")</f>
        <v>0.47609685421894038</v>
      </c>
      <c r="U156" s="22">
        <f>IFERROR(AVERAGEIF('QoL DATA'!$C$14:$AT$14,'TQoL Indexes'!U$9,'Data &amp; Normalization'!$C614:$AT614),"-")</f>
        <v>0.3471350475804818</v>
      </c>
      <c r="V156" s="22">
        <f>IFERROR(AVERAGEIF('QoL DATA'!$C$14:$AT$14,'TQoL Indexes'!V$9,'Data &amp; Normalization'!$C614:$AT614),"-")</f>
        <v>0.34106736072256427</v>
      </c>
      <c r="W156" s="22">
        <f>IFERROR(AVERAGEIF('QoL DATA'!$C$14:$AT$14,'TQoL Indexes'!W$9,'Data &amp; Normalization'!$C614:$AT614),"-")</f>
        <v>0.1816487279932758</v>
      </c>
      <c r="X156" s="22">
        <f>IFERROR(AVERAGEIF('QoL DATA'!$C$14:$AT$14,'TQoL Indexes'!X$9,'Data &amp; Normalization'!$C614:$AT614),"-")</f>
        <v>0.18072980879698486</v>
      </c>
      <c r="Y156" s="22">
        <f>IFERROR(AVERAGEIF('QoL DATA'!$C$14:$AT$14,'TQoL Indexes'!Y$9,'Data &amp; Normalization'!$C614:$AT614),"-")</f>
        <v>0.46904671704397155</v>
      </c>
      <c r="Z156" s="21">
        <f t="shared" si="74"/>
        <v>0.45509817584166457</v>
      </c>
      <c r="AA156" s="22">
        <f t="shared" si="75"/>
        <v>0.55227843383876207</v>
      </c>
      <c r="AB156" s="22">
        <f t="shared" si="76"/>
        <v>0.28459803742535267</v>
      </c>
      <c r="AC156" s="22">
        <f t="shared" si="77"/>
        <v>0.58765833598453954</v>
      </c>
      <c r="AD156" s="22">
        <f t="shared" si="78"/>
        <v>0.27735930074468917</v>
      </c>
      <c r="AE156" s="22">
        <f t="shared" si="79"/>
        <v>0.40268579919365077</v>
      </c>
      <c r="AF156" s="22">
        <f t="shared" si="80"/>
        <v>0.34410120415152301</v>
      </c>
      <c r="AG156" s="22">
        <f t="shared" si="81"/>
        <v>0.18118926839513033</v>
      </c>
      <c r="AH156" s="22">
        <f t="shared" si="82"/>
        <v>0.46904671704397155</v>
      </c>
      <c r="AI156" s="21">
        <f t="shared" si="83"/>
        <v>0.43065821570192647</v>
      </c>
      <c r="AJ156" s="22">
        <f t="shared" si="84"/>
        <v>0.42256781197429316</v>
      </c>
      <c r="AK156" s="23">
        <f t="shared" si="85"/>
        <v>0.33144572986354165</v>
      </c>
      <c r="AL156" s="24">
        <f t="shared" si="86"/>
        <v>0.3935330731527491</v>
      </c>
      <c r="AM156"/>
      <c r="AO156" s="136">
        <f t="shared" si="62"/>
        <v>5</v>
      </c>
      <c r="AP156" s="137">
        <f t="shared" si="63"/>
        <v>5</v>
      </c>
      <c r="AQ156" s="137">
        <f t="shared" si="64"/>
        <v>5</v>
      </c>
      <c r="AR156" s="137">
        <f t="shared" si="65"/>
        <v>5</v>
      </c>
      <c r="AS156" s="137">
        <f t="shared" si="66"/>
        <v>5</v>
      </c>
      <c r="AT156" s="137">
        <f t="shared" si="67"/>
        <v>5</v>
      </c>
      <c r="AU156" s="137">
        <f t="shared" si="68"/>
        <v>5</v>
      </c>
      <c r="AV156" s="137">
        <f t="shared" si="69"/>
        <v>5</v>
      </c>
      <c r="AW156" s="125">
        <f t="shared" si="70"/>
        <v>5</v>
      </c>
      <c r="AX156" s="137">
        <f t="shared" si="71"/>
        <v>5</v>
      </c>
      <c r="AY156" s="137">
        <f t="shared" si="72"/>
        <v>5</v>
      </c>
      <c r="AZ156" s="125">
        <f t="shared" si="73"/>
        <v>5</v>
      </c>
    </row>
    <row r="157" spans="1:52" s="5" customFormat="1">
      <c r="A157"/>
      <c r="B157" s="397" t="str">
        <f>'QoL DATA'!B164</f>
        <v>Ruše</v>
      </c>
      <c r="C157" s="224">
        <f>'QoL DATA'!A164</f>
        <v>108</v>
      </c>
      <c r="D157" s="21">
        <f>IFERROR(AVERAGEIF('QoL DATA'!$C$14:$AT$14,'TQoL Indexes'!D$9,'Data &amp; Normalization'!$C615:$AT615),"-")</f>
        <v>0.49382339927635599</v>
      </c>
      <c r="E157" s="22">
        <f>IFERROR(AVERAGEIF('QoL DATA'!$C$14:$AT$14,'TQoL Indexes'!E$9,'Data &amp; Normalization'!$C615:$AT615),"-")</f>
        <v>0.92167521653871609</v>
      </c>
      <c r="F157" s="22">
        <f>IFERROR(AVERAGEIF('QoL DATA'!$C$14:$AT$14,'TQoL Indexes'!F$9,'Data &amp; Normalization'!$C615:$AT615),"-")</f>
        <v>0.88219434130239849</v>
      </c>
      <c r="G157" s="22">
        <f>IFERROR(AVERAGEIF('QoL DATA'!$C$14:$AT$14,'TQoL Indexes'!G$9,'Data &amp; Normalization'!$C615:$AT615),"-")</f>
        <v>0.95995922997763805</v>
      </c>
      <c r="H157" s="22">
        <f>IFERROR(AVERAGEIF('QoL DATA'!$C$14:$AT$14,'TQoL Indexes'!H$9,'Data &amp; Normalization'!$C615:$AT615),"-")</f>
        <v>0.92887687406106045</v>
      </c>
      <c r="I157" s="22">
        <f>IFERROR(AVERAGEIF('QoL DATA'!$C$14:$AT$14,'TQoL Indexes'!I$9,'Data &amp; Normalization'!$C615:$AT615),"-")</f>
        <v>0.55422590340277267</v>
      </c>
      <c r="J157" s="22">
        <f>IFERROR(AVERAGEIF('QoL DATA'!$C$14:$AT$14,'TQoL Indexes'!J$9,'Data &amp; Normalization'!$C615:$AT615),"-")</f>
        <v>0.63627953366187384</v>
      </c>
      <c r="K157" s="22" t="str">
        <f>IFERROR(AVERAGEIF('QoL DATA'!$C$14:$AT$14,'TQoL Indexes'!K$9,'Data &amp; Normalization'!$C615:$AT615),"-")</f>
        <v>-</v>
      </c>
      <c r="L157" s="22">
        <f>IFERROR(AVERAGEIF('QoL DATA'!$C$14:$AT$14,'TQoL Indexes'!L$9,'Data &amp; Normalization'!$C615:$AT615),"-")</f>
        <v>0.26987797485971421</v>
      </c>
      <c r="M157" s="22">
        <f>IFERROR(AVERAGEIF('QoL DATA'!$C$14:$AT$14,'TQoL Indexes'!M$9,'Data &amp; Normalization'!$C615:$AT615),"-")</f>
        <v>0.86384451744773172</v>
      </c>
      <c r="N157" s="22">
        <f>IFERROR(AVERAGEIF('QoL DATA'!$C$14:$AT$14,'TQoL Indexes'!N$9,'Data &amp; Normalization'!$C615:$AT615),"-")</f>
        <v>0.79062633016705031</v>
      </c>
      <c r="O157" s="22">
        <f>IFERROR(AVERAGEIF('QoL DATA'!$C$14:$AT$14,'TQoL Indexes'!O$9,'Data &amp; Normalization'!$C615:$AT615),"-")</f>
        <v>0.31209774202331075</v>
      </c>
      <c r="P157" s="22">
        <f>IFERROR(AVERAGEIF('QoL DATA'!$C$14:$AT$14,'TQoL Indexes'!P$9,'Data &amp; Normalization'!$C615:$AT615),"-")</f>
        <v>0.77037707818662915</v>
      </c>
      <c r="Q157" s="22">
        <f>IFERROR(AVERAGEIF('QoL DATA'!$C$14:$AT$14,'TQoL Indexes'!Q$9,'Data &amp; Normalization'!$C615:$AT615),"-")</f>
        <v>0.34905725244552316</v>
      </c>
      <c r="R157" s="22">
        <f>IFERROR(AVERAGEIF('QoL DATA'!$C$14:$AT$14,'TQoL Indexes'!R$9,'Data &amp; Normalization'!$C615:$AT615),"-")</f>
        <v>0.3139326336515057</v>
      </c>
      <c r="S157" s="22">
        <f>IFERROR(AVERAGEIF('QoL DATA'!$C$14:$AT$14,'TQoL Indexes'!S$9,'Data &amp; Normalization'!$C615:$AT615),"-")</f>
        <v>0.1110532493511216</v>
      </c>
      <c r="T157" s="22">
        <f>IFERROR(AVERAGEIF('QoL DATA'!$C$14:$AT$14,'TQoL Indexes'!T$9,'Data &amp; Normalization'!$C615:$AT615),"-")</f>
        <v>0.75077915806504714</v>
      </c>
      <c r="U157" s="22">
        <f>IFERROR(AVERAGEIF('QoL DATA'!$C$14:$AT$14,'TQoL Indexes'!U$9,'Data &amp; Normalization'!$C615:$AT615),"-")</f>
        <v>0.42433495889328771</v>
      </c>
      <c r="V157" s="22">
        <f>IFERROR(AVERAGEIF('QoL DATA'!$C$14:$AT$14,'TQoL Indexes'!V$9,'Data &amp; Normalization'!$C615:$AT615),"-")</f>
        <v>0.58435326912317176</v>
      </c>
      <c r="W157" s="22">
        <f>IFERROR(AVERAGEIF('QoL DATA'!$C$14:$AT$14,'TQoL Indexes'!W$9,'Data &amp; Normalization'!$C615:$AT615),"-")</f>
        <v>0.44831079253741102</v>
      </c>
      <c r="X157" s="22">
        <f>IFERROR(AVERAGEIF('QoL DATA'!$C$14:$AT$14,'TQoL Indexes'!X$9,'Data &amp; Normalization'!$C615:$AT615),"-")</f>
        <v>9.3950599146844851E-2</v>
      </c>
      <c r="Y157" s="22">
        <f>IFERROR(AVERAGEIF('QoL DATA'!$C$14:$AT$14,'TQoL Indexes'!Y$9,'Data &amp; Normalization'!$C615:$AT615),"-")</f>
        <v>0.64486694194452321</v>
      </c>
      <c r="Z157" s="21">
        <f t="shared" si="74"/>
        <v>0.76589765237249019</v>
      </c>
      <c r="AA157" s="22">
        <f t="shared" si="75"/>
        <v>0.66984390319261189</v>
      </c>
      <c r="AB157" s="22">
        <f t="shared" si="76"/>
        <v>0.82723542380739101</v>
      </c>
      <c r="AC157" s="22">
        <f t="shared" si="77"/>
        <v>0.54123741010496995</v>
      </c>
      <c r="AD157" s="22">
        <f t="shared" si="78"/>
        <v>0.33149494304851446</v>
      </c>
      <c r="AE157" s="22">
        <f t="shared" si="79"/>
        <v>0.43091620370808437</v>
      </c>
      <c r="AF157" s="22">
        <f t="shared" si="80"/>
        <v>0.50434411400822976</v>
      </c>
      <c r="AG157" s="22">
        <f t="shared" si="81"/>
        <v>0.27113069584212796</v>
      </c>
      <c r="AH157" s="22">
        <f t="shared" si="82"/>
        <v>0.64486694194452321</v>
      </c>
      <c r="AI157" s="21">
        <f t="shared" si="83"/>
        <v>0.7543256597908311</v>
      </c>
      <c r="AJ157" s="22">
        <f t="shared" si="84"/>
        <v>0.4345495189538563</v>
      </c>
      <c r="AK157" s="23">
        <f t="shared" si="85"/>
        <v>0.47344725059829362</v>
      </c>
      <c r="AL157" s="24">
        <f t="shared" si="86"/>
        <v>0.54574894688767872</v>
      </c>
      <c r="AM157"/>
      <c r="AO157" s="136">
        <f t="shared" si="62"/>
        <v>5</v>
      </c>
      <c r="AP157" s="137">
        <f t="shared" si="63"/>
        <v>5</v>
      </c>
      <c r="AQ157" s="137">
        <f t="shared" si="64"/>
        <v>5</v>
      </c>
      <c r="AR157" s="137">
        <f t="shared" si="65"/>
        <v>5</v>
      </c>
      <c r="AS157" s="137">
        <f t="shared" si="66"/>
        <v>5</v>
      </c>
      <c r="AT157" s="137">
        <f t="shared" si="67"/>
        <v>5</v>
      </c>
      <c r="AU157" s="137">
        <f t="shared" si="68"/>
        <v>5</v>
      </c>
      <c r="AV157" s="137">
        <f t="shared" si="69"/>
        <v>5</v>
      </c>
      <c r="AW157" s="125">
        <f t="shared" si="70"/>
        <v>5</v>
      </c>
      <c r="AX157" s="137">
        <f t="shared" si="71"/>
        <v>5</v>
      </c>
      <c r="AY157" s="137">
        <f t="shared" si="72"/>
        <v>5</v>
      </c>
      <c r="AZ157" s="125">
        <f t="shared" si="73"/>
        <v>5</v>
      </c>
    </row>
    <row r="158" spans="1:52" s="5" customFormat="1">
      <c r="A158"/>
      <c r="B158" s="397" t="str">
        <f>'QoL DATA'!B165</f>
        <v>Selnica ob Dravi</v>
      </c>
      <c r="C158" s="224">
        <f>'QoL DATA'!A165</f>
        <v>178</v>
      </c>
      <c r="D158" s="21">
        <f>IFERROR(AVERAGEIF('QoL DATA'!$C$14:$AT$14,'TQoL Indexes'!D$9,'Data &amp; Normalization'!$C616:$AT616),"-")</f>
        <v>0.50178533014010362</v>
      </c>
      <c r="E158" s="22">
        <f>IFERROR(AVERAGEIF('QoL DATA'!$C$14:$AT$14,'TQoL Indexes'!E$9,'Data &amp; Normalization'!$C616:$AT616),"-")</f>
        <v>0.86980811285605619</v>
      </c>
      <c r="F158" s="22">
        <f>IFERROR(AVERAGEIF('QoL DATA'!$C$14:$AT$14,'TQoL Indexes'!F$9,'Data &amp; Normalization'!$C616:$AT616),"-")</f>
        <v>0.58498445272694166</v>
      </c>
      <c r="G158" s="22">
        <f>IFERROR(AVERAGEIF('QoL DATA'!$C$14:$AT$14,'TQoL Indexes'!G$9,'Data &amp; Normalization'!$C616:$AT616),"-")</f>
        <v>0.81329254942238405</v>
      </c>
      <c r="H158" s="22">
        <f>IFERROR(AVERAGEIF('QoL DATA'!$C$14:$AT$14,'TQoL Indexes'!H$9,'Data &amp; Normalization'!$C616:$AT616),"-")</f>
        <v>0.32756297309407856</v>
      </c>
      <c r="I158" s="22">
        <f>IFERROR(AVERAGEIF('QoL DATA'!$C$14:$AT$14,'TQoL Indexes'!I$9,'Data &amp; Normalization'!$C616:$AT616),"-")</f>
        <v>0.28453014531524312</v>
      </c>
      <c r="J158" s="22">
        <f>IFERROR(AVERAGEIF('QoL DATA'!$C$14:$AT$14,'TQoL Indexes'!J$9,'Data &amp; Normalization'!$C616:$AT616),"-")</f>
        <v>0.4929864479569625</v>
      </c>
      <c r="K158" s="22" t="str">
        <f>IFERROR(AVERAGEIF('QoL DATA'!$C$14:$AT$14,'TQoL Indexes'!K$9,'Data &amp; Normalization'!$C616:$AT616),"-")</f>
        <v>-</v>
      </c>
      <c r="L158" s="22">
        <f>IFERROR(AVERAGEIF('QoL DATA'!$C$14:$AT$14,'TQoL Indexes'!L$9,'Data &amp; Normalization'!$C616:$AT616),"-")</f>
        <v>0.30733815568636358</v>
      </c>
      <c r="M158" s="22">
        <f>IFERROR(AVERAGEIF('QoL DATA'!$C$14:$AT$14,'TQoL Indexes'!M$9,'Data &amp; Normalization'!$C616:$AT616),"-")</f>
        <v>0.65840434911680124</v>
      </c>
      <c r="N158" s="22">
        <f>IFERROR(AVERAGEIF('QoL DATA'!$C$14:$AT$14,'TQoL Indexes'!N$9,'Data &amp; Normalization'!$C616:$AT616),"-")</f>
        <v>0.7186085547887745</v>
      </c>
      <c r="O158" s="22">
        <f>IFERROR(AVERAGEIF('QoL DATA'!$C$14:$AT$14,'TQoL Indexes'!O$9,'Data &amp; Normalization'!$C616:$AT616),"-")</f>
        <v>0.53271003721647925</v>
      </c>
      <c r="P158" s="22">
        <f>IFERROR(AVERAGEIF('QoL DATA'!$C$14:$AT$14,'TQoL Indexes'!P$9,'Data &amp; Normalization'!$C616:$AT616),"-")</f>
        <v>0.62313625408953355</v>
      </c>
      <c r="Q158" s="22">
        <f>IFERROR(AVERAGEIF('QoL DATA'!$C$14:$AT$14,'TQoL Indexes'!Q$9,'Data &amp; Normalization'!$C616:$AT616),"-")</f>
        <v>0.41182209988343588</v>
      </c>
      <c r="R158" s="22">
        <f>IFERROR(AVERAGEIF('QoL DATA'!$C$14:$AT$14,'TQoL Indexes'!R$9,'Data &amp; Normalization'!$C616:$AT616),"-")</f>
        <v>0.30546852296599342</v>
      </c>
      <c r="S158" s="22">
        <f>IFERROR(AVERAGEIF('QoL DATA'!$C$14:$AT$14,'TQoL Indexes'!S$9,'Data &amp; Normalization'!$C616:$AT616),"-")</f>
        <v>0.58303989155052982</v>
      </c>
      <c r="T158" s="22">
        <f>IFERROR(AVERAGEIF('QoL DATA'!$C$14:$AT$14,'TQoL Indexes'!T$9,'Data &amp; Normalization'!$C616:$AT616),"-")</f>
        <v>0.58819442804312061</v>
      </c>
      <c r="U158" s="22">
        <f>IFERROR(AVERAGEIF('QoL DATA'!$C$14:$AT$14,'TQoL Indexes'!U$9,'Data &amp; Normalization'!$C616:$AT616),"-")</f>
        <v>0.46260421945666297</v>
      </c>
      <c r="V158" s="22">
        <f>IFERROR(AVERAGEIF('QoL DATA'!$C$14:$AT$14,'TQoL Indexes'!V$9,'Data &amp; Normalization'!$C616:$AT616),"-")</f>
        <v>0.50742096954679883</v>
      </c>
      <c r="W158" s="22">
        <f>IFERROR(AVERAGEIF('QoL DATA'!$C$14:$AT$14,'TQoL Indexes'!W$9,'Data &amp; Normalization'!$C616:$AT616),"-")</f>
        <v>0.50636454839089762</v>
      </c>
      <c r="X158" s="22">
        <f>IFERROR(AVERAGEIF('QoL DATA'!$C$14:$AT$14,'TQoL Indexes'!X$9,'Data &amp; Normalization'!$C616:$AT616),"-")</f>
        <v>0.24873552586999301</v>
      </c>
      <c r="Y158" s="22">
        <f>IFERROR(AVERAGEIF('QoL DATA'!$C$14:$AT$14,'TQoL Indexes'!Y$9,'Data &amp; Normalization'!$C616:$AT616),"-")</f>
        <v>0.61483396405831758</v>
      </c>
      <c r="Z158" s="21">
        <f t="shared" si="74"/>
        <v>0.65219263190770049</v>
      </c>
      <c r="AA158" s="22">
        <f t="shared" si="75"/>
        <v>0.44514205429500642</v>
      </c>
      <c r="AB158" s="22">
        <f t="shared" si="76"/>
        <v>0.68850645195278792</v>
      </c>
      <c r="AC158" s="22">
        <f t="shared" si="77"/>
        <v>0.5779231456530064</v>
      </c>
      <c r="AD158" s="22">
        <f t="shared" si="78"/>
        <v>0.35864531142471467</v>
      </c>
      <c r="AE158" s="22">
        <f t="shared" si="79"/>
        <v>0.58561715979682516</v>
      </c>
      <c r="AF158" s="22">
        <f t="shared" si="80"/>
        <v>0.4850125945017309</v>
      </c>
      <c r="AG158" s="22">
        <f t="shared" si="81"/>
        <v>0.37755003713044533</v>
      </c>
      <c r="AH158" s="22">
        <f t="shared" si="82"/>
        <v>0.61483396405831758</v>
      </c>
      <c r="AI158" s="21">
        <f t="shared" si="83"/>
        <v>0.59528037938516498</v>
      </c>
      <c r="AJ158" s="22">
        <f t="shared" si="84"/>
        <v>0.50739520562484874</v>
      </c>
      <c r="AK158" s="23">
        <f t="shared" si="85"/>
        <v>0.49246553189683129</v>
      </c>
      <c r="AL158" s="24">
        <f t="shared" si="86"/>
        <v>0.53077879276886675</v>
      </c>
      <c r="AM158"/>
      <c r="AO158" s="136">
        <f t="shared" si="62"/>
        <v>5</v>
      </c>
      <c r="AP158" s="137">
        <f t="shared" si="63"/>
        <v>5</v>
      </c>
      <c r="AQ158" s="137">
        <f t="shared" si="64"/>
        <v>5</v>
      </c>
      <c r="AR158" s="137">
        <f t="shared" si="65"/>
        <v>5</v>
      </c>
      <c r="AS158" s="137">
        <f t="shared" si="66"/>
        <v>5</v>
      </c>
      <c r="AT158" s="137">
        <f t="shared" si="67"/>
        <v>5</v>
      </c>
      <c r="AU158" s="137">
        <f t="shared" si="68"/>
        <v>5</v>
      </c>
      <c r="AV158" s="137">
        <f t="shared" si="69"/>
        <v>5</v>
      </c>
      <c r="AW158" s="125">
        <f t="shared" si="70"/>
        <v>5</v>
      </c>
      <c r="AX158" s="137">
        <f t="shared" si="71"/>
        <v>5</v>
      </c>
      <c r="AY158" s="137">
        <f t="shared" si="72"/>
        <v>5</v>
      </c>
      <c r="AZ158" s="125">
        <f t="shared" si="73"/>
        <v>5</v>
      </c>
    </row>
    <row r="159" spans="1:52" s="5" customFormat="1">
      <c r="A159"/>
      <c r="B159" s="397" t="str">
        <f>'QoL DATA'!B166</f>
        <v>Semič</v>
      </c>
      <c r="C159" s="224">
        <f>'QoL DATA'!A166</f>
        <v>109</v>
      </c>
      <c r="D159" s="21">
        <f>IFERROR(AVERAGEIF('QoL DATA'!$C$14:$AT$14,'TQoL Indexes'!D$9,'Data &amp; Normalization'!$C617:$AT617),"-")</f>
        <v>0.49275065550014679</v>
      </c>
      <c r="E159" s="22">
        <f>IFERROR(AVERAGEIF('QoL DATA'!$C$14:$AT$14,'TQoL Indexes'!E$9,'Data &amp; Normalization'!$C617:$AT617),"-")</f>
        <v>0.15353631615742613</v>
      </c>
      <c r="F159" s="22">
        <f>IFERROR(AVERAGEIF('QoL DATA'!$C$14:$AT$14,'TQoL Indexes'!F$9,'Data &amp; Normalization'!$C617:$AT617),"-")</f>
        <v>0.57182531698376438</v>
      </c>
      <c r="G159" s="22">
        <f>IFERROR(AVERAGEIF('QoL DATA'!$C$14:$AT$14,'TQoL Indexes'!G$9,'Data &amp; Normalization'!$C617:$AT617),"-")</f>
        <v>0.90786217461268004</v>
      </c>
      <c r="H159" s="22">
        <f>IFERROR(AVERAGEIF('QoL DATA'!$C$14:$AT$14,'TQoL Indexes'!H$9,'Data &amp; Normalization'!$C617:$AT617),"-")</f>
        <v>0.96846723137557111</v>
      </c>
      <c r="I159" s="22">
        <f>IFERROR(AVERAGEIF('QoL DATA'!$C$14:$AT$14,'TQoL Indexes'!I$9,'Data &amp; Normalization'!$C617:$AT617),"-")</f>
        <v>0.64090298224015818</v>
      </c>
      <c r="J159" s="22">
        <f>IFERROR(AVERAGEIF('QoL DATA'!$C$14:$AT$14,'TQoL Indexes'!J$9,'Data &amp; Normalization'!$C617:$AT617),"-")</f>
        <v>0.21790971499416451</v>
      </c>
      <c r="K159" s="22" t="str">
        <f>IFERROR(AVERAGEIF('QoL DATA'!$C$14:$AT$14,'TQoL Indexes'!K$9,'Data &amp; Normalization'!$C617:$AT617),"-")</f>
        <v>-</v>
      </c>
      <c r="L159" s="22">
        <f>IFERROR(AVERAGEIF('QoL DATA'!$C$14:$AT$14,'TQoL Indexes'!L$9,'Data &amp; Normalization'!$C617:$AT617),"-")</f>
        <v>0.30520709571669608</v>
      </c>
      <c r="M159" s="22">
        <f>IFERROR(AVERAGEIF('QoL DATA'!$C$14:$AT$14,'TQoL Indexes'!M$9,'Data &amp; Normalization'!$C617:$AT617),"-")</f>
        <v>0.67643335378967717</v>
      </c>
      <c r="N159" s="22">
        <f>IFERROR(AVERAGEIF('QoL DATA'!$C$14:$AT$14,'TQoL Indexes'!N$9,'Data &amp; Normalization'!$C617:$AT617),"-")</f>
        <v>0.73868797797366814</v>
      </c>
      <c r="O159" s="22">
        <f>IFERROR(AVERAGEIF('QoL DATA'!$C$14:$AT$14,'TQoL Indexes'!O$9,'Data &amp; Normalization'!$C617:$AT617),"-")</f>
        <v>0.48392820009965803</v>
      </c>
      <c r="P159" s="22">
        <f>IFERROR(AVERAGEIF('QoL DATA'!$C$14:$AT$14,'TQoL Indexes'!P$9,'Data &amp; Normalization'!$C617:$AT617),"-")</f>
        <v>0.61181485631874755</v>
      </c>
      <c r="Q159" s="22">
        <f>IFERROR(AVERAGEIF('QoL DATA'!$C$14:$AT$14,'TQoL Indexes'!Q$9,'Data &amp; Normalization'!$C617:$AT617),"-")</f>
        <v>0.36500668434750894</v>
      </c>
      <c r="R159" s="22">
        <f>IFERROR(AVERAGEIF('QoL DATA'!$C$14:$AT$14,'TQoL Indexes'!R$9,'Data &amp; Normalization'!$C617:$AT617),"-")</f>
        <v>0.61093047733680361</v>
      </c>
      <c r="S159" s="22">
        <f>IFERROR(AVERAGEIF('QoL DATA'!$C$14:$AT$14,'TQoL Indexes'!S$9,'Data &amp; Normalization'!$C617:$AT617),"-")</f>
        <v>0.63428887896973007</v>
      </c>
      <c r="T159" s="22">
        <f>IFERROR(AVERAGEIF('QoL DATA'!$C$14:$AT$14,'TQoL Indexes'!T$9,'Data &amp; Normalization'!$C617:$AT617),"-")</f>
        <v>0.53867207307960718</v>
      </c>
      <c r="U159" s="22">
        <f>IFERROR(AVERAGEIF('QoL DATA'!$C$14:$AT$14,'TQoL Indexes'!U$9,'Data &amp; Normalization'!$C617:$AT617),"-")</f>
        <v>0.44508683755781792</v>
      </c>
      <c r="V159" s="22">
        <f>IFERROR(AVERAGEIF('QoL DATA'!$C$14:$AT$14,'TQoL Indexes'!V$9,'Data &amp; Normalization'!$C617:$AT617),"-")</f>
        <v>0.75936425945168262</v>
      </c>
      <c r="W159" s="22">
        <f>IFERROR(AVERAGEIF('QoL DATA'!$C$14:$AT$14,'TQoL Indexes'!W$9,'Data &amp; Normalization'!$C617:$AT617),"-")</f>
        <v>0.17967825168657273</v>
      </c>
      <c r="X159" s="22">
        <f>IFERROR(AVERAGEIF('QoL DATA'!$C$14:$AT$14,'TQoL Indexes'!X$9,'Data &amp; Normalization'!$C617:$AT617),"-")</f>
        <v>0.24703778295773757</v>
      </c>
      <c r="Y159" s="22">
        <f>IFERROR(AVERAGEIF('QoL DATA'!$C$14:$AT$14,'TQoL Indexes'!Y$9,'Data &amp; Normalization'!$C617:$AT617),"-")</f>
        <v>0.70936513973724713</v>
      </c>
      <c r="Z159" s="21">
        <f t="shared" si="74"/>
        <v>0.40603742954711247</v>
      </c>
      <c r="AA159" s="22">
        <f t="shared" si="75"/>
        <v>0.60806983978785401</v>
      </c>
      <c r="AB159" s="22">
        <f t="shared" si="76"/>
        <v>0.70756066588167266</v>
      </c>
      <c r="AC159" s="22">
        <f t="shared" si="77"/>
        <v>0.54787152820920282</v>
      </c>
      <c r="AD159" s="22">
        <f t="shared" si="78"/>
        <v>0.48796858084215627</v>
      </c>
      <c r="AE159" s="22">
        <f t="shared" si="79"/>
        <v>0.58648047602466868</v>
      </c>
      <c r="AF159" s="22">
        <f t="shared" si="80"/>
        <v>0.6022255485047503</v>
      </c>
      <c r="AG159" s="22">
        <f t="shared" si="81"/>
        <v>0.21335801732215515</v>
      </c>
      <c r="AH159" s="22">
        <f t="shared" si="82"/>
        <v>0.70936513973724713</v>
      </c>
      <c r="AI159" s="21">
        <f t="shared" si="83"/>
        <v>0.57388931173887958</v>
      </c>
      <c r="AJ159" s="22">
        <f t="shared" si="84"/>
        <v>0.54077352835867598</v>
      </c>
      <c r="AK159" s="23">
        <f t="shared" si="85"/>
        <v>0.50831623518805091</v>
      </c>
      <c r="AL159" s="24">
        <f t="shared" si="86"/>
        <v>0.54066157446789342</v>
      </c>
      <c r="AM159"/>
      <c r="AO159" s="136">
        <f t="shared" si="62"/>
        <v>5</v>
      </c>
      <c r="AP159" s="137">
        <f t="shared" si="63"/>
        <v>5</v>
      </c>
      <c r="AQ159" s="137">
        <f t="shared" si="64"/>
        <v>5</v>
      </c>
      <c r="AR159" s="137">
        <f t="shared" si="65"/>
        <v>5</v>
      </c>
      <c r="AS159" s="137">
        <f t="shared" si="66"/>
        <v>5</v>
      </c>
      <c r="AT159" s="137">
        <f t="shared" si="67"/>
        <v>5</v>
      </c>
      <c r="AU159" s="137">
        <f t="shared" si="68"/>
        <v>5</v>
      </c>
      <c r="AV159" s="137">
        <f t="shared" si="69"/>
        <v>5</v>
      </c>
      <c r="AW159" s="125">
        <f t="shared" si="70"/>
        <v>5</v>
      </c>
      <c r="AX159" s="137">
        <f t="shared" si="71"/>
        <v>5</v>
      </c>
      <c r="AY159" s="137">
        <f t="shared" si="72"/>
        <v>5</v>
      </c>
      <c r="AZ159" s="125">
        <f t="shared" si="73"/>
        <v>5</v>
      </c>
    </row>
    <row r="160" spans="1:52" s="5" customFormat="1">
      <c r="A160"/>
      <c r="B160" s="397" t="str">
        <f>'QoL DATA'!B167</f>
        <v>Sevnica</v>
      </c>
      <c r="C160" s="224">
        <f>'QoL DATA'!A167</f>
        <v>110</v>
      </c>
      <c r="D160" s="21">
        <f>IFERROR(AVERAGEIF('QoL DATA'!$C$14:$AT$14,'TQoL Indexes'!D$9,'Data &amp; Normalization'!$C618:$AT618),"-")</f>
        <v>0.53210831274462544</v>
      </c>
      <c r="E160" s="22">
        <f>IFERROR(AVERAGEIF('QoL DATA'!$C$14:$AT$14,'TQoL Indexes'!E$9,'Data &amp; Normalization'!$C618:$AT618),"-")</f>
        <v>0.25512391662124784</v>
      </c>
      <c r="F160" s="22">
        <f>IFERROR(AVERAGEIF('QoL DATA'!$C$14:$AT$14,'TQoL Indexes'!F$9,'Data &amp; Normalization'!$C618:$AT618),"-")</f>
        <v>0.61064054266311429</v>
      </c>
      <c r="G160" s="22">
        <f>IFERROR(AVERAGEIF('QoL DATA'!$C$14:$AT$14,'TQoL Indexes'!G$9,'Data &amp; Normalization'!$C618:$AT618),"-")</f>
        <v>0.56957409847241358</v>
      </c>
      <c r="H160" s="22">
        <f>IFERROR(AVERAGEIF('QoL DATA'!$C$14:$AT$14,'TQoL Indexes'!H$9,'Data &amp; Normalization'!$C618:$AT618),"-")</f>
        <v>0.82835165542978395</v>
      </c>
      <c r="I160" s="22">
        <f>IFERROR(AVERAGEIF('QoL DATA'!$C$14:$AT$14,'TQoL Indexes'!I$9,'Data &amp; Normalization'!$C618:$AT618),"-")</f>
        <v>0.71608208900871639</v>
      </c>
      <c r="J160" s="22">
        <f>IFERROR(AVERAGEIF('QoL DATA'!$C$14:$AT$14,'TQoL Indexes'!J$9,'Data &amp; Normalization'!$C618:$AT618),"-")</f>
        <v>0.33267619386934927</v>
      </c>
      <c r="K160" s="22" t="str">
        <f>IFERROR(AVERAGEIF('QoL DATA'!$C$14:$AT$14,'TQoL Indexes'!K$9,'Data &amp; Normalization'!$C618:$AT618),"-")</f>
        <v>-</v>
      </c>
      <c r="L160" s="22">
        <f>IFERROR(AVERAGEIF('QoL DATA'!$C$14:$AT$14,'TQoL Indexes'!L$9,'Data &amp; Normalization'!$C618:$AT618),"-")</f>
        <v>0.27675252526241834</v>
      </c>
      <c r="M160" s="22">
        <f>IFERROR(AVERAGEIF('QoL DATA'!$C$14:$AT$14,'TQoL Indexes'!M$9,'Data &amp; Normalization'!$C618:$AT618),"-")</f>
        <v>0.53529627754944054</v>
      </c>
      <c r="N160" s="22">
        <f>IFERROR(AVERAGEIF('QoL DATA'!$C$14:$AT$14,'TQoL Indexes'!N$9,'Data &amp; Normalization'!$C618:$AT618),"-")</f>
        <v>0.13785806083129123</v>
      </c>
      <c r="O160" s="22">
        <f>IFERROR(AVERAGEIF('QoL DATA'!$C$14:$AT$14,'TQoL Indexes'!O$9,'Data &amp; Normalization'!$C618:$AT618),"-")</f>
        <v>0.24636213878436736</v>
      </c>
      <c r="P160" s="22">
        <f>IFERROR(AVERAGEIF('QoL DATA'!$C$14:$AT$14,'TQoL Indexes'!P$9,'Data &amp; Normalization'!$C618:$AT618),"-")</f>
        <v>0.62355576125084999</v>
      </c>
      <c r="Q160" s="22">
        <f>IFERROR(AVERAGEIF('QoL DATA'!$C$14:$AT$14,'TQoL Indexes'!Q$9,'Data &amp; Normalization'!$C618:$AT618),"-")</f>
        <v>0.56516720100589724</v>
      </c>
      <c r="R160" s="22">
        <f>IFERROR(AVERAGEIF('QoL DATA'!$C$14:$AT$14,'TQoL Indexes'!R$9,'Data &amp; Normalization'!$C618:$AT618),"-")</f>
        <v>0.65882834617069297</v>
      </c>
      <c r="S160" s="22">
        <f>IFERROR(AVERAGEIF('QoL DATA'!$C$14:$AT$14,'TQoL Indexes'!S$9,'Data &amp; Normalization'!$C618:$AT618),"-")</f>
        <v>0.51856535899089073</v>
      </c>
      <c r="T160" s="22">
        <f>IFERROR(AVERAGEIF('QoL DATA'!$C$14:$AT$14,'TQoL Indexes'!T$9,'Data &amp; Normalization'!$C618:$AT618),"-")</f>
        <v>0.71319027825526782</v>
      </c>
      <c r="U160" s="22">
        <f>IFERROR(AVERAGEIF('QoL DATA'!$C$14:$AT$14,'TQoL Indexes'!U$9,'Data &amp; Normalization'!$C618:$AT618),"-")</f>
        <v>0.62868964247926229</v>
      </c>
      <c r="V160" s="22">
        <f>IFERROR(AVERAGEIF('QoL DATA'!$C$14:$AT$14,'TQoL Indexes'!V$9,'Data &amp; Normalization'!$C618:$AT618),"-")</f>
        <v>0.62301424746223355</v>
      </c>
      <c r="W160" s="22">
        <f>IFERROR(AVERAGEIF('QoL DATA'!$C$14:$AT$14,'TQoL Indexes'!W$9,'Data &amp; Normalization'!$C618:$AT618),"-")</f>
        <v>0.30671204394028789</v>
      </c>
      <c r="X160" s="22">
        <f>IFERROR(AVERAGEIF('QoL DATA'!$C$14:$AT$14,'TQoL Indexes'!X$9,'Data &amp; Normalization'!$C618:$AT618),"-")</f>
        <v>0.70067346420928056</v>
      </c>
      <c r="Y160" s="22">
        <f>IFERROR(AVERAGEIF('QoL DATA'!$C$14:$AT$14,'TQoL Indexes'!Y$9,'Data &amp; Normalization'!$C618:$AT618),"-")</f>
        <v>0.495834269600469</v>
      </c>
      <c r="Z160" s="21">
        <f t="shared" si="74"/>
        <v>0.46595759067632919</v>
      </c>
      <c r="AA160" s="22">
        <f t="shared" si="75"/>
        <v>0.54468731240853629</v>
      </c>
      <c r="AB160" s="22">
        <f t="shared" si="76"/>
        <v>0.3365771691903659</v>
      </c>
      <c r="AC160" s="22">
        <f t="shared" si="77"/>
        <v>0.43495895001760865</v>
      </c>
      <c r="AD160" s="22">
        <f t="shared" si="78"/>
        <v>0.6119977735882951</v>
      </c>
      <c r="AE160" s="22">
        <f t="shared" si="79"/>
        <v>0.61587781862307933</v>
      </c>
      <c r="AF160" s="22">
        <f t="shared" si="80"/>
        <v>0.62585194497074792</v>
      </c>
      <c r="AG160" s="22">
        <f t="shared" si="81"/>
        <v>0.5036927540747842</v>
      </c>
      <c r="AH160" s="22">
        <f t="shared" si="82"/>
        <v>0.495834269600469</v>
      </c>
      <c r="AI160" s="21">
        <f t="shared" si="83"/>
        <v>0.4490740240917438</v>
      </c>
      <c r="AJ160" s="22">
        <f t="shared" si="84"/>
        <v>0.5542781807429944</v>
      </c>
      <c r="AK160" s="23">
        <f t="shared" si="85"/>
        <v>0.54179298954866695</v>
      </c>
      <c r="AL160" s="24">
        <f t="shared" si="86"/>
        <v>0.51393109666609305</v>
      </c>
      <c r="AM160"/>
      <c r="AO160" s="136">
        <f t="shared" si="62"/>
        <v>5</v>
      </c>
      <c r="AP160" s="137">
        <f t="shared" si="63"/>
        <v>5</v>
      </c>
      <c r="AQ160" s="137">
        <f t="shared" si="64"/>
        <v>5</v>
      </c>
      <c r="AR160" s="137">
        <f t="shared" si="65"/>
        <v>5</v>
      </c>
      <c r="AS160" s="137">
        <f t="shared" si="66"/>
        <v>5</v>
      </c>
      <c r="AT160" s="137">
        <f t="shared" si="67"/>
        <v>5</v>
      </c>
      <c r="AU160" s="137">
        <f t="shared" si="68"/>
        <v>5</v>
      </c>
      <c r="AV160" s="137">
        <f t="shared" si="69"/>
        <v>5</v>
      </c>
      <c r="AW160" s="125">
        <f t="shared" si="70"/>
        <v>5</v>
      </c>
      <c r="AX160" s="137">
        <f t="shared" si="71"/>
        <v>5</v>
      </c>
      <c r="AY160" s="137">
        <f t="shared" si="72"/>
        <v>5</v>
      </c>
      <c r="AZ160" s="125">
        <f t="shared" si="73"/>
        <v>5</v>
      </c>
    </row>
    <row r="161" spans="1:52" s="5" customFormat="1">
      <c r="A161"/>
      <c r="B161" s="397" t="str">
        <f>'QoL DATA'!B168</f>
        <v>Sežana</v>
      </c>
      <c r="C161" s="224">
        <f>'QoL DATA'!A168</f>
        <v>111</v>
      </c>
      <c r="D161" s="21">
        <f>IFERROR(AVERAGEIF('QoL DATA'!$C$14:$AT$14,'TQoL Indexes'!D$9,'Data &amp; Normalization'!$C619:$AT619),"-")</f>
        <v>0.45563562941873659</v>
      </c>
      <c r="E161" s="22">
        <f>IFERROR(AVERAGEIF('QoL DATA'!$C$14:$AT$14,'TQoL Indexes'!E$9,'Data &amp; Normalization'!$C619:$AT619),"-")</f>
        <v>0.88084644321258943</v>
      </c>
      <c r="F161" s="22">
        <f>IFERROR(AVERAGEIF('QoL DATA'!$C$14:$AT$14,'TQoL Indexes'!F$9,'Data &amp; Normalization'!$C619:$AT619),"-")</f>
        <v>0.78803807852860952</v>
      </c>
      <c r="G161" s="22">
        <f>IFERROR(AVERAGEIF('QoL DATA'!$C$14:$AT$14,'TQoL Indexes'!G$9,'Data &amp; Normalization'!$C619:$AT619),"-")</f>
        <v>0.79909441119034541</v>
      </c>
      <c r="H161" s="22">
        <f>IFERROR(AVERAGEIF('QoL DATA'!$C$14:$AT$14,'TQoL Indexes'!H$9,'Data &amp; Normalization'!$C619:$AT619),"-")</f>
        <v>0.99833887043189373</v>
      </c>
      <c r="I161" s="22">
        <f>IFERROR(AVERAGEIF('QoL DATA'!$C$14:$AT$14,'TQoL Indexes'!I$9,'Data &amp; Normalization'!$C619:$AT619),"-")</f>
        <v>0.88069963226420733</v>
      </c>
      <c r="J161" s="22">
        <f>IFERROR(AVERAGEIF('QoL DATA'!$C$14:$AT$14,'TQoL Indexes'!J$9,'Data &amp; Normalization'!$C619:$AT619),"-")</f>
        <v>0.60771391631613503</v>
      </c>
      <c r="K161" s="22" t="str">
        <f>IFERROR(AVERAGEIF('QoL DATA'!$C$14:$AT$14,'TQoL Indexes'!K$9,'Data &amp; Normalization'!$C619:$AT619),"-")</f>
        <v>-</v>
      </c>
      <c r="L161" s="22">
        <f>IFERROR(AVERAGEIF('QoL DATA'!$C$14:$AT$14,'TQoL Indexes'!L$9,'Data &amp; Normalization'!$C619:$AT619),"-")</f>
        <v>0.42077561254147527</v>
      </c>
      <c r="M161" s="22">
        <f>IFERROR(AVERAGEIF('QoL DATA'!$C$14:$AT$14,'TQoL Indexes'!M$9,'Data &amp; Normalization'!$C619:$AT619),"-")</f>
        <v>0.43251644365546316</v>
      </c>
      <c r="N161" s="22">
        <f>IFERROR(AVERAGEIF('QoL DATA'!$C$14:$AT$14,'TQoL Indexes'!N$9,'Data &amp; Normalization'!$C619:$AT619),"-")</f>
        <v>0.87943726000226596</v>
      </c>
      <c r="O161" s="22">
        <f>IFERROR(AVERAGEIF('QoL DATA'!$C$14:$AT$14,'TQoL Indexes'!O$9,'Data &amp; Normalization'!$C619:$AT619),"-")</f>
        <v>0.89664655771557511</v>
      </c>
      <c r="P161" s="22">
        <f>IFERROR(AVERAGEIF('QoL DATA'!$C$14:$AT$14,'TQoL Indexes'!P$9,'Data &amp; Normalization'!$C619:$AT619),"-")</f>
        <v>0.70023567485343885</v>
      </c>
      <c r="Q161" s="22">
        <f>IFERROR(AVERAGEIF('QoL DATA'!$C$14:$AT$14,'TQoL Indexes'!Q$9,'Data &amp; Normalization'!$C619:$AT619),"-")</f>
        <v>0.56402335766613021</v>
      </c>
      <c r="R161" s="22">
        <f>IFERROR(AVERAGEIF('QoL DATA'!$C$14:$AT$14,'TQoL Indexes'!R$9,'Data &amp; Normalization'!$C619:$AT619),"-")</f>
        <v>0.39634617062525501</v>
      </c>
      <c r="S161" s="22">
        <f>IFERROR(AVERAGEIF('QoL DATA'!$C$14:$AT$14,'TQoL Indexes'!S$9,'Data &amp; Normalization'!$C619:$AT619),"-")</f>
        <v>0.77646348922944664</v>
      </c>
      <c r="T161" s="22">
        <f>IFERROR(AVERAGEIF('QoL DATA'!$C$14:$AT$14,'TQoL Indexes'!T$9,'Data &amp; Normalization'!$C619:$AT619),"-")</f>
        <v>0.68783825283705236</v>
      </c>
      <c r="U161" s="22">
        <f>IFERROR(AVERAGEIF('QoL DATA'!$C$14:$AT$14,'TQoL Indexes'!U$9,'Data &amp; Normalization'!$C619:$AT619),"-")</f>
        <v>0.73720853582037504</v>
      </c>
      <c r="V161" s="22">
        <f>IFERROR(AVERAGEIF('QoL DATA'!$C$14:$AT$14,'TQoL Indexes'!V$9,'Data &amp; Normalization'!$C619:$AT619),"-")</f>
        <v>0.90692940212612916</v>
      </c>
      <c r="W161" s="22">
        <f>IFERROR(AVERAGEIF('QoL DATA'!$C$14:$AT$14,'TQoL Indexes'!W$9,'Data &amp; Normalization'!$C619:$AT619),"-")</f>
        <v>5.8454679581756437E-2</v>
      </c>
      <c r="X161" s="22">
        <f>IFERROR(AVERAGEIF('QoL DATA'!$C$14:$AT$14,'TQoL Indexes'!X$9,'Data &amp; Normalization'!$C619:$AT619),"-")</f>
        <v>0.7197760012813057</v>
      </c>
      <c r="Y161" s="22">
        <f>IFERROR(AVERAGEIF('QoL DATA'!$C$14:$AT$14,'TQoL Indexes'!Y$9,'Data &amp; Normalization'!$C619:$AT619),"-")</f>
        <v>0.79448477611804824</v>
      </c>
      <c r="Z161" s="21">
        <f t="shared" si="74"/>
        <v>0.70817338371997851</v>
      </c>
      <c r="AA161" s="22">
        <f t="shared" si="75"/>
        <v>0.74132448854881128</v>
      </c>
      <c r="AB161" s="22">
        <f t="shared" si="76"/>
        <v>0.65597685182886456</v>
      </c>
      <c r="AC161" s="22">
        <f t="shared" si="77"/>
        <v>0.79844111628450698</v>
      </c>
      <c r="AD161" s="22">
        <f t="shared" si="78"/>
        <v>0.48018476414569261</v>
      </c>
      <c r="AE161" s="22">
        <f t="shared" si="79"/>
        <v>0.7321508710332495</v>
      </c>
      <c r="AF161" s="22">
        <f t="shared" si="80"/>
        <v>0.8220689689732521</v>
      </c>
      <c r="AG161" s="22">
        <f t="shared" si="81"/>
        <v>0.38911534043153106</v>
      </c>
      <c r="AH161" s="22">
        <f t="shared" si="82"/>
        <v>0.79448477611804824</v>
      </c>
      <c r="AI161" s="21">
        <f t="shared" si="83"/>
        <v>0.70182490803255138</v>
      </c>
      <c r="AJ161" s="22">
        <f t="shared" si="84"/>
        <v>0.67025891715448294</v>
      </c>
      <c r="AK161" s="23">
        <f t="shared" si="85"/>
        <v>0.6685563618409438</v>
      </c>
      <c r="AL161" s="24">
        <f t="shared" si="86"/>
        <v>0.6801282709321177</v>
      </c>
      <c r="AM161"/>
      <c r="AO161" s="136">
        <f t="shared" si="62"/>
        <v>5</v>
      </c>
      <c r="AP161" s="137">
        <f t="shared" si="63"/>
        <v>5</v>
      </c>
      <c r="AQ161" s="137">
        <f t="shared" si="64"/>
        <v>5</v>
      </c>
      <c r="AR161" s="137">
        <f t="shared" si="65"/>
        <v>5</v>
      </c>
      <c r="AS161" s="137">
        <f t="shared" si="66"/>
        <v>5</v>
      </c>
      <c r="AT161" s="137">
        <f t="shared" si="67"/>
        <v>5</v>
      </c>
      <c r="AU161" s="137">
        <f t="shared" si="68"/>
        <v>5</v>
      </c>
      <c r="AV161" s="137">
        <f t="shared" si="69"/>
        <v>5</v>
      </c>
      <c r="AW161" s="125">
        <f t="shared" si="70"/>
        <v>5</v>
      </c>
      <c r="AX161" s="137">
        <f t="shared" si="71"/>
        <v>5</v>
      </c>
      <c r="AY161" s="137">
        <f t="shared" si="72"/>
        <v>5</v>
      </c>
      <c r="AZ161" s="125">
        <f t="shared" si="73"/>
        <v>5</v>
      </c>
    </row>
    <row r="162" spans="1:52" s="5" customFormat="1">
      <c r="A162"/>
      <c r="B162" s="397" t="str">
        <f>'QoL DATA'!B169</f>
        <v>Slovenj Gradec</v>
      </c>
      <c r="C162" s="224">
        <f>'QoL DATA'!A169</f>
        <v>112</v>
      </c>
      <c r="D162" s="21">
        <f>IFERROR(AVERAGEIF('QoL DATA'!$C$14:$AT$14,'TQoL Indexes'!D$9,'Data &amp; Normalization'!$C620:$AT620),"-")</f>
        <v>0.77678896698507249</v>
      </c>
      <c r="E162" s="22">
        <f>IFERROR(AVERAGEIF('QoL DATA'!$C$14:$AT$14,'TQoL Indexes'!E$9,'Data &amp; Normalization'!$C620:$AT620),"-")</f>
        <v>0.67466792471043224</v>
      </c>
      <c r="F162" s="22">
        <f>IFERROR(AVERAGEIF('QoL DATA'!$C$14:$AT$14,'TQoL Indexes'!F$9,'Data &amp; Normalization'!$C620:$AT620),"-")</f>
        <v>0.8792449489932912</v>
      </c>
      <c r="G162" s="22">
        <f>IFERROR(AVERAGEIF('QoL DATA'!$C$14:$AT$14,'TQoL Indexes'!G$9,'Data &amp; Normalization'!$C620:$AT620),"-")</f>
        <v>0.81013153171736518</v>
      </c>
      <c r="H162" s="22">
        <f>IFERROR(AVERAGEIF('QoL DATA'!$C$14:$AT$14,'TQoL Indexes'!H$9,'Data &amp; Normalization'!$C620:$AT620),"-")</f>
        <v>0.71632238707790608</v>
      </c>
      <c r="I162" s="22">
        <f>IFERROR(AVERAGEIF('QoL DATA'!$C$14:$AT$14,'TQoL Indexes'!I$9,'Data &amp; Normalization'!$C620:$AT620),"-")</f>
        <v>0.93489429368106547</v>
      </c>
      <c r="J162" s="22">
        <f>IFERROR(AVERAGEIF('QoL DATA'!$C$14:$AT$14,'TQoL Indexes'!J$9,'Data &amp; Normalization'!$C620:$AT620),"-")</f>
        <v>0.63138332736948499</v>
      </c>
      <c r="K162" s="22" t="str">
        <f>IFERROR(AVERAGEIF('QoL DATA'!$C$14:$AT$14,'TQoL Indexes'!K$9,'Data &amp; Normalization'!$C620:$AT620),"-")</f>
        <v>-</v>
      </c>
      <c r="L162" s="22">
        <f>IFERROR(AVERAGEIF('QoL DATA'!$C$14:$AT$14,'TQoL Indexes'!L$9,'Data &amp; Normalization'!$C620:$AT620),"-")</f>
        <v>0.40378026400766465</v>
      </c>
      <c r="M162" s="22">
        <f>IFERROR(AVERAGEIF('QoL DATA'!$C$14:$AT$14,'TQoL Indexes'!M$9,'Data &amp; Normalization'!$C620:$AT620),"-")</f>
        <v>0.68462356656471823</v>
      </c>
      <c r="N162" s="22">
        <f>IFERROR(AVERAGEIF('QoL DATA'!$C$14:$AT$14,'TQoL Indexes'!N$9,'Data &amp; Normalization'!$C620:$AT620),"-")</f>
        <v>0.40083235631758452</v>
      </c>
      <c r="O162" s="22">
        <f>IFERROR(AVERAGEIF('QoL DATA'!$C$14:$AT$14,'TQoL Indexes'!O$9,'Data &amp; Normalization'!$C620:$AT620),"-")</f>
        <v>0.65581070021592147</v>
      </c>
      <c r="P162" s="22">
        <f>IFERROR(AVERAGEIF('QoL DATA'!$C$14:$AT$14,'TQoL Indexes'!P$9,'Data &amp; Normalization'!$C620:$AT620),"-")</f>
        <v>0.43945918496948205</v>
      </c>
      <c r="Q162" s="22">
        <f>IFERROR(AVERAGEIF('QoL DATA'!$C$14:$AT$14,'TQoL Indexes'!Q$9,'Data &amp; Normalization'!$C620:$AT620),"-")</f>
        <v>0.54855956948486972</v>
      </c>
      <c r="R162" s="22">
        <f>IFERROR(AVERAGEIF('QoL DATA'!$C$14:$AT$14,'TQoL Indexes'!R$9,'Data &amp; Normalization'!$C620:$AT620),"-")</f>
        <v>0.32576020623966601</v>
      </c>
      <c r="S162" s="22">
        <f>IFERROR(AVERAGEIF('QoL DATA'!$C$14:$AT$14,'TQoL Indexes'!S$9,'Data &amp; Normalization'!$C620:$AT620),"-")</f>
        <v>0.4565706161450841</v>
      </c>
      <c r="T162" s="22">
        <f>IFERROR(AVERAGEIF('QoL DATA'!$C$14:$AT$14,'TQoL Indexes'!T$9,'Data &amp; Normalization'!$C620:$AT620),"-")</f>
        <v>0.81609237520641331</v>
      </c>
      <c r="U162" s="22">
        <f>IFERROR(AVERAGEIF('QoL DATA'!$C$14:$AT$14,'TQoL Indexes'!U$9,'Data &amp; Normalization'!$C620:$AT620),"-")</f>
        <v>0.57327886986431509</v>
      </c>
      <c r="V162" s="22">
        <f>IFERROR(AVERAGEIF('QoL DATA'!$C$14:$AT$14,'TQoL Indexes'!V$9,'Data &amp; Normalization'!$C620:$AT620),"-")</f>
        <v>0.30932029813763895</v>
      </c>
      <c r="W162" s="22">
        <f>IFERROR(AVERAGEIF('QoL DATA'!$C$14:$AT$14,'TQoL Indexes'!W$9,'Data &amp; Normalization'!$C620:$AT620),"-")</f>
        <v>0.41195802015902705</v>
      </c>
      <c r="X162" s="22">
        <f>IFERROR(AVERAGEIF('QoL DATA'!$C$14:$AT$14,'TQoL Indexes'!X$9,'Data &amp; Normalization'!$C620:$AT620),"-")</f>
        <v>0.39293838592889463</v>
      </c>
      <c r="Y162" s="22">
        <f>IFERROR(AVERAGEIF('QoL DATA'!$C$14:$AT$14,'TQoL Indexes'!Y$9,'Data &amp; Normalization'!$C620:$AT620),"-")</f>
        <v>0.75562364641074931</v>
      </c>
      <c r="Z162" s="21">
        <f t="shared" si="74"/>
        <v>0.77690061356293205</v>
      </c>
      <c r="AA162" s="22">
        <f t="shared" si="75"/>
        <v>0.69930236077069718</v>
      </c>
      <c r="AB162" s="22">
        <f t="shared" si="76"/>
        <v>0.54272796144115132</v>
      </c>
      <c r="AC162" s="22">
        <f t="shared" si="77"/>
        <v>0.54763494259270173</v>
      </c>
      <c r="AD162" s="22">
        <f t="shared" si="78"/>
        <v>0.43715988786226789</v>
      </c>
      <c r="AE162" s="22">
        <f t="shared" si="79"/>
        <v>0.63633149567574865</v>
      </c>
      <c r="AF162" s="22">
        <f t="shared" si="80"/>
        <v>0.44129958400097702</v>
      </c>
      <c r="AG162" s="22">
        <f t="shared" si="81"/>
        <v>0.40244820304396084</v>
      </c>
      <c r="AH162" s="22">
        <f t="shared" si="82"/>
        <v>0.75562364641074931</v>
      </c>
      <c r="AI162" s="21">
        <f t="shared" si="83"/>
        <v>0.67297697859159356</v>
      </c>
      <c r="AJ162" s="22">
        <f t="shared" si="84"/>
        <v>0.54037544204357268</v>
      </c>
      <c r="AK162" s="23">
        <f t="shared" si="85"/>
        <v>0.53312381115189567</v>
      </c>
      <c r="AL162" s="24">
        <f t="shared" si="86"/>
        <v>0.5804656727625932</v>
      </c>
      <c r="AM162"/>
      <c r="AO162" s="136">
        <f t="shared" si="62"/>
        <v>5</v>
      </c>
      <c r="AP162" s="137">
        <f t="shared" si="63"/>
        <v>5</v>
      </c>
      <c r="AQ162" s="137">
        <f t="shared" si="64"/>
        <v>5</v>
      </c>
      <c r="AR162" s="137">
        <f t="shared" si="65"/>
        <v>5</v>
      </c>
      <c r="AS162" s="137">
        <f t="shared" si="66"/>
        <v>5</v>
      </c>
      <c r="AT162" s="137">
        <f t="shared" si="67"/>
        <v>5</v>
      </c>
      <c r="AU162" s="137">
        <f t="shared" si="68"/>
        <v>5</v>
      </c>
      <c r="AV162" s="137">
        <f t="shared" si="69"/>
        <v>5</v>
      </c>
      <c r="AW162" s="125">
        <f t="shared" si="70"/>
        <v>5</v>
      </c>
      <c r="AX162" s="137">
        <f t="shared" si="71"/>
        <v>5</v>
      </c>
      <c r="AY162" s="137">
        <f t="shared" si="72"/>
        <v>5</v>
      </c>
      <c r="AZ162" s="125">
        <f t="shared" si="73"/>
        <v>5</v>
      </c>
    </row>
    <row r="163" spans="1:52" s="5" customFormat="1">
      <c r="A163"/>
      <c r="B163" s="397" t="str">
        <f>'QoL DATA'!B170</f>
        <v>Slovenska Bistrica</v>
      </c>
      <c r="C163" s="224">
        <f>'QoL DATA'!A170</f>
        <v>113</v>
      </c>
      <c r="D163" s="21">
        <f>IFERROR(AVERAGEIF('QoL DATA'!$C$14:$AT$14,'TQoL Indexes'!D$9,'Data &amp; Normalization'!$C621:$AT621),"-")</f>
        <v>0.53427700450042948</v>
      </c>
      <c r="E163" s="22">
        <f>IFERROR(AVERAGEIF('QoL DATA'!$C$14:$AT$14,'TQoL Indexes'!E$9,'Data &amp; Normalization'!$C621:$AT621),"-")</f>
        <v>0.78321017123340786</v>
      </c>
      <c r="F163" s="22">
        <f>IFERROR(AVERAGEIF('QoL DATA'!$C$14:$AT$14,'TQoL Indexes'!F$9,'Data &amp; Normalization'!$C621:$AT621),"-")</f>
        <v>0.8407126507114322</v>
      </c>
      <c r="G163" s="22">
        <f>IFERROR(AVERAGEIF('QoL DATA'!$C$14:$AT$14,'TQoL Indexes'!G$9,'Data &amp; Normalization'!$C621:$AT621),"-")</f>
        <v>0.81692053367279649</v>
      </c>
      <c r="H163" s="22">
        <f>IFERROR(AVERAGEIF('QoL DATA'!$C$14:$AT$14,'TQoL Indexes'!H$9,'Data &amp; Normalization'!$C621:$AT621),"-")</f>
        <v>0.70755472780844819</v>
      </c>
      <c r="I163" s="22">
        <f>IFERROR(AVERAGEIF('QoL DATA'!$C$14:$AT$14,'TQoL Indexes'!I$9,'Data &amp; Normalization'!$C621:$AT621),"-")</f>
        <v>0.72815200761338406</v>
      </c>
      <c r="J163" s="22">
        <f>IFERROR(AVERAGEIF('QoL DATA'!$C$14:$AT$14,'TQoL Indexes'!J$9,'Data &amp; Normalization'!$C621:$AT621),"-")</f>
        <v>0.53628565716480103</v>
      </c>
      <c r="K163" s="22" t="str">
        <f>IFERROR(AVERAGEIF('QoL DATA'!$C$14:$AT$14,'TQoL Indexes'!K$9,'Data &amp; Normalization'!$C621:$AT621),"-")</f>
        <v>-</v>
      </c>
      <c r="L163" s="22">
        <f>IFERROR(AVERAGEIF('QoL DATA'!$C$14:$AT$14,'TQoL Indexes'!L$9,'Data &amp; Normalization'!$C621:$AT621),"-")</f>
        <v>0.22021242489044351</v>
      </c>
      <c r="M163" s="22">
        <f>IFERROR(AVERAGEIF('QoL DATA'!$C$14:$AT$14,'TQoL Indexes'!M$9,'Data &amp; Normalization'!$C621:$AT621),"-")</f>
        <v>0.59798644571461845</v>
      </c>
      <c r="N163" s="22">
        <f>IFERROR(AVERAGEIF('QoL DATA'!$C$14:$AT$14,'TQoL Indexes'!N$9,'Data &amp; Normalization'!$C621:$AT621),"-")</f>
        <v>0.66231600445611216</v>
      </c>
      <c r="O163" s="22">
        <f>IFERROR(AVERAGEIF('QoL DATA'!$C$14:$AT$14,'TQoL Indexes'!O$9,'Data &amp; Normalization'!$C621:$AT621),"-")</f>
        <v>0.53727531741036816</v>
      </c>
      <c r="P163" s="22">
        <f>IFERROR(AVERAGEIF('QoL DATA'!$C$14:$AT$14,'TQoL Indexes'!P$9,'Data &amp; Normalization'!$C621:$AT621),"-")</f>
        <v>0.71797330558916661</v>
      </c>
      <c r="Q163" s="22">
        <f>IFERROR(AVERAGEIF('QoL DATA'!$C$14:$AT$14,'TQoL Indexes'!Q$9,'Data &amp; Normalization'!$C621:$AT621),"-")</f>
        <v>0.53998431351302656</v>
      </c>
      <c r="R163" s="22">
        <f>IFERROR(AVERAGEIF('QoL DATA'!$C$14:$AT$14,'TQoL Indexes'!R$9,'Data &amp; Normalization'!$C621:$AT621),"-")</f>
        <v>0.36058991403063889</v>
      </c>
      <c r="S163" s="22">
        <f>IFERROR(AVERAGEIF('QoL DATA'!$C$14:$AT$14,'TQoL Indexes'!S$9,'Data &amp; Normalization'!$C621:$AT621),"-")</f>
        <v>0.48632809271107125</v>
      </c>
      <c r="T163" s="22">
        <f>IFERROR(AVERAGEIF('QoL DATA'!$C$14:$AT$14,'TQoL Indexes'!T$9,'Data &amp; Normalization'!$C621:$AT621),"-")</f>
        <v>0.80575183095346103</v>
      </c>
      <c r="U163" s="22">
        <f>IFERROR(AVERAGEIF('QoL DATA'!$C$14:$AT$14,'TQoL Indexes'!U$9,'Data &amp; Normalization'!$C621:$AT621),"-")</f>
        <v>0.46258280125750584</v>
      </c>
      <c r="V163" s="22">
        <f>IFERROR(AVERAGEIF('QoL DATA'!$C$14:$AT$14,'TQoL Indexes'!V$9,'Data &amp; Normalization'!$C621:$AT621),"-")</f>
        <v>0.66503227160099099</v>
      </c>
      <c r="W163" s="22">
        <f>IFERROR(AVERAGEIF('QoL DATA'!$C$14:$AT$14,'TQoL Indexes'!W$9,'Data &amp; Normalization'!$C621:$AT621),"-")</f>
        <v>0.44927300948525889</v>
      </c>
      <c r="X163" s="22">
        <f>IFERROR(AVERAGEIF('QoL DATA'!$C$14:$AT$14,'TQoL Indexes'!X$9,'Data &amp; Normalization'!$C621:$AT621),"-")</f>
        <v>0.23089296879499166</v>
      </c>
      <c r="Y163" s="22">
        <f>IFERROR(AVERAGEIF('QoL DATA'!$C$14:$AT$14,'TQoL Indexes'!Y$9,'Data &amp; Normalization'!$C621:$AT621),"-")</f>
        <v>0.43362356316233641</v>
      </c>
      <c r="Z163" s="21">
        <f t="shared" si="74"/>
        <v>0.71939994214842307</v>
      </c>
      <c r="AA163" s="22">
        <f t="shared" si="75"/>
        <v>0.60182507022997467</v>
      </c>
      <c r="AB163" s="22">
        <f t="shared" si="76"/>
        <v>0.63015122508536536</v>
      </c>
      <c r="AC163" s="22">
        <f t="shared" si="77"/>
        <v>0.62762431149976738</v>
      </c>
      <c r="AD163" s="22">
        <f t="shared" si="78"/>
        <v>0.45028711377183273</v>
      </c>
      <c r="AE163" s="22">
        <f t="shared" si="79"/>
        <v>0.64603996183226609</v>
      </c>
      <c r="AF163" s="22">
        <f t="shared" si="80"/>
        <v>0.56380753642924841</v>
      </c>
      <c r="AG163" s="22">
        <f t="shared" si="81"/>
        <v>0.34008298914012525</v>
      </c>
      <c r="AH163" s="22">
        <f t="shared" si="82"/>
        <v>0.43362356316233641</v>
      </c>
      <c r="AI163" s="21">
        <f t="shared" si="83"/>
        <v>0.65045874582125429</v>
      </c>
      <c r="AJ163" s="22">
        <f t="shared" si="84"/>
        <v>0.57465046236795536</v>
      </c>
      <c r="AK163" s="23">
        <f t="shared" si="85"/>
        <v>0.44583802957723667</v>
      </c>
      <c r="AL163" s="24">
        <f t="shared" si="86"/>
        <v>0.55364164769600233</v>
      </c>
      <c r="AM163"/>
      <c r="AO163" s="136">
        <f t="shared" si="62"/>
        <v>5</v>
      </c>
      <c r="AP163" s="137">
        <f t="shared" si="63"/>
        <v>5</v>
      </c>
      <c r="AQ163" s="137">
        <f t="shared" si="64"/>
        <v>5</v>
      </c>
      <c r="AR163" s="137">
        <f t="shared" si="65"/>
        <v>5</v>
      </c>
      <c r="AS163" s="137">
        <f t="shared" si="66"/>
        <v>5</v>
      </c>
      <c r="AT163" s="137">
        <f t="shared" si="67"/>
        <v>5</v>
      </c>
      <c r="AU163" s="137">
        <f t="shared" si="68"/>
        <v>5</v>
      </c>
      <c r="AV163" s="137">
        <f t="shared" si="69"/>
        <v>5</v>
      </c>
      <c r="AW163" s="125">
        <f t="shared" si="70"/>
        <v>5</v>
      </c>
      <c r="AX163" s="137">
        <f t="shared" si="71"/>
        <v>5</v>
      </c>
      <c r="AY163" s="137">
        <f t="shared" si="72"/>
        <v>5</v>
      </c>
      <c r="AZ163" s="125">
        <f t="shared" si="73"/>
        <v>5</v>
      </c>
    </row>
    <row r="164" spans="1:52" s="5" customFormat="1">
      <c r="A164"/>
      <c r="B164" s="397" t="str">
        <f>'QoL DATA'!B171</f>
        <v>Slovenske Konjice</v>
      </c>
      <c r="C164" s="224">
        <f>'QoL DATA'!A171</f>
        <v>114</v>
      </c>
      <c r="D164" s="21">
        <f>IFERROR(AVERAGEIF('QoL DATA'!$C$14:$AT$14,'TQoL Indexes'!D$9,'Data &amp; Normalization'!$C622:$AT622),"-")</f>
        <v>0.57358020282926314</v>
      </c>
      <c r="E164" s="22">
        <f>IFERROR(AVERAGEIF('QoL DATA'!$C$14:$AT$14,'TQoL Indexes'!E$9,'Data &amp; Normalization'!$C622:$AT622),"-")</f>
        <v>0.64270655268415533</v>
      </c>
      <c r="F164" s="22">
        <f>IFERROR(AVERAGEIF('QoL DATA'!$C$14:$AT$14,'TQoL Indexes'!F$9,'Data &amp; Normalization'!$C622:$AT622),"-")</f>
        <v>0.8297804639768015</v>
      </c>
      <c r="G164" s="22">
        <f>IFERROR(AVERAGEIF('QoL DATA'!$C$14:$AT$14,'TQoL Indexes'!G$9,'Data &amp; Normalization'!$C622:$AT622),"-")</f>
        <v>0.79906131865548313</v>
      </c>
      <c r="H164" s="22">
        <f>IFERROR(AVERAGEIF('QoL DATA'!$C$14:$AT$14,'TQoL Indexes'!H$9,'Data &amp; Normalization'!$C622:$AT622),"-")</f>
        <v>0.84001405965309961</v>
      </c>
      <c r="I164" s="22">
        <f>IFERROR(AVERAGEIF('QoL DATA'!$C$14:$AT$14,'TQoL Indexes'!I$9,'Data &amp; Normalization'!$C622:$AT622),"-")</f>
        <v>0.7311027938222423</v>
      </c>
      <c r="J164" s="22">
        <f>IFERROR(AVERAGEIF('QoL DATA'!$C$14:$AT$14,'TQoL Indexes'!J$9,'Data &amp; Normalization'!$C622:$AT622),"-")</f>
        <v>0.53982222173673311</v>
      </c>
      <c r="K164" s="22" t="str">
        <f>IFERROR(AVERAGEIF('QoL DATA'!$C$14:$AT$14,'TQoL Indexes'!K$9,'Data &amp; Normalization'!$C622:$AT622),"-")</f>
        <v>-</v>
      </c>
      <c r="L164" s="22">
        <f>IFERROR(AVERAGEIF('QoL DATA'!$C$14:$AT$14,'TQoL Indexes'!L$9,'Data &amp; Normalization'!$C622:$AT622),"-")</f>
        <v>0.18368220206326141</v>
      </c>
      <c r="M164" s="22">
        <f>IFERROR(AVERAGEIF('QoL DATA'!$C$14:$AT$14,'TQoL Indexes'!M$9,'Data &amp; Normalization'!$C622:$AT622),"-")</f>
        <v>0.45711181869217454</v>
      </c>
      <c r="N164" s="22">
        <f>IFERROR(AVERAGEIF('QoL DATA'!$C$14:$AT$14,'TQoL Indexes'!N$9,'Data &amp; Normalization'!$C622:$AT622),"-")</f>
        <v>0.26446184319630889</v>
      </c>
      <c r="O164" s="22">
        <f>IFERROR(AVERAGEIF('QoL DATA'!$C$14:$AT$14,'TQoL Indexes'!O$9,'Data &amp; Normalization'!$C622:$AT622),"-")</f>
        <v>0.46856331369804294</v>
      </c>
      <c r="P164" s="22">
        <f>IFERROR(AVERAGEIF('QoL DATA'!$C$14:$AT$14,'TQoL Indexes'!P$9,'Data &amp; Normalization'!$C622:$AT622),"-")</f>
        <v>0.71330450177559257</v>
      </c>
      <c r="Q164" s="22">
        <f>IFERROR(AVERAGEIF('QoL DATA'!$C$14:$AT$14,'TQoL Indexes'!Q$9,'Data &amp; Normalization'!$C622:$AT622),"-")</f>
        <v>0.38430067620113972</v>
      </c>
      <c r="R164" s="22">
        <f>IFERROR(AVERAGEIF('QoL DATA'!$C$14:$AT$14,'TQoL Indexes'!R$9,'Data &amp; Normalization'!$C622:$AT622),"-")</f>
        <v>0.54416998659559201</v>
      </c>
      <c r="S164" s="22">
        <f>IFERROR(AVERAGEIF('QoL DATA'!$C$14:$AT$14,'TQoL Indexes'!S$9,'Data &amp; Normalization'!$C622:$AT622),"-")</f>
        <v>0.29042470531832243</v>
      </c>
      <c r="T164" s="22">
        <f>IFERROR(AVERAGEIF('QoL DATA'!$C$14:$AT$14,'TQoL Indexes'!T$9,'Data &amp; Normalization'!$C622:$AT622),"-")</f>
        <v>0.89067317349009512</v>
      </c>
      <c r="U164" s="22">
        <f>IFERROR(AVERAGEIF('QoL DATA'!$C$14:$AT$14,'TQoL Indexes'!U$9,'Data &amp; Normalization'!$C622:$AT622),"-")</f>
        <v>0.39180819542168616</v>
      </c>
      <c r="V164" s="22">
        <f>IFERROR(AVERAGEIF('QoL DATA'!$C$14:$AT$14,'TQoL Indexes'!V$9,'Data &amp; Normalization'!$C622:$AT622),"-")</f>
        <v>0.58535238989689065</v>
      </c>
      <c r="W164" s="22">
        <f>IFERROR(AVERAGEIF('QoL DATA'!$C$14:$AT$14,'TQoL Indexes'!W$9,'Data &amp; Normalization'!$C622:$AT622),"-")</f>
        <v>0.31331208035712216</v>
      </c>
      <c r="X164" s="22">
        <f>IFERROR(AVERAGEIF('QoL DATA'!$C$14:$AT$14,'TQoL Indexes'!X$9,'Data &amp; Normalization'!$C622:$AT622),"-")</f>
        <v>0.31767099548915068</v>
      </c>
      <c r="Y164" s="22">
        <f>IFERROR(AVERAGEIF('QoL DATA'!$C$14:$AT$14,'TQoL Indexes'!Y$9,'Data &amp; Normalization'!$C622:$AT622),"-")</f>
        <v>0.4588801004733129</v>
      </c>
      <c r="Z164" s="21">
        <f t="shared" si="74"/>
        <v>0.68202240649674006</v>
      </c>
      <c r="AA164" s="22">
        <f t="shared" si="75"/>
        <v>0.6187365191861639</v>
      </c>
      <c r="AB164" s="22">
        <f t="shared" si="76"/>
        <v>0.36078683094424169</v>
      </c>
      <c r="AC164" s="22">
        <f t="shared" si="77"/>
        <v>0.59093390773681775</v>
      </c>
      <c r="AD164" s="22">
        <f t="shared" si="78"/>
        <v>0.46423533139836587</v>
      </c>
      <c r="AE164" s="22">
        <f t="shared" si="79"/>
        <v>0.59054893940420872</v>
      </c>
      <c r="AF164" s="22">
        <f t="shared" si="80"/>
        <v>0.48858029265928837</v>
      </c>
      <c r="AG164" s="22">
        <f t="shared" si="81"/>
        <v>0.31549153792313644</v>
      </c>
      <c r="AH164" s="22">
        <f t="shared" si="82"/>
        <v>0.4588801004733129</v>
      </c>
      <c r="AI164" s="21">
        <f t="shared" si="83"/>
        <v>0.55384858554238181</v>
      </c>
      <c r="AJ164" s="22">
        <f t="shared" si="84"/>
        <v>0.54857272617979735</v>
      </c>
      <c r="AK164" s="23">
        <f t="shared" si="85"/>
        <v>0.42098397701857926</v>
      </c>
      <c r="AL164" s="24">
        <f t="shared" si="86"/>
        <v>0.50582337561257706</v>
      </c>
      <c r="AM164"/>
      <c r="AO164" s="136">
        <f t="shared" si="62"/>
        <v>5</v>
      </c>
      <c r="AP164" s="137">
        <f t="shared" si="63"/>
        <v>5</v>
      </c>
      <c r="AQ164" s="137">
        <f t="shared" si="64"/>
        <v>5</v>
      </c>
      <c r="AR164" s="137">
        <f t="shared" si="65"/>
        <v>5</v>
      </c>
      <c r="AS164" s="137">
        <f t="shared" si="66"/>
        <v>5</v>
      </c>
      <c r="AT164" s="137">
        <f t="shared" si="67"/>
        <v>5</v>
      </c>
      <c r="AU164" s="137">
        <f t="shared" si="68"/>
        <v>5</v>
      </c>
      <c r="AV164" s="137">
        <f t="shared" si="69"/>
        <v>5</v>
      </c>
      <c r="AW164" s="125">
        <f t="shared" si="70"/>
        <v>5</v>
      </c>
      <c r="AX164" s="137">
        <f t="shared" si="71"/>
        <v>5</v>
      </c>
      <c r="AY164" s="137">
        <f t="shared" si="72"/>
        <v>5</v>
      </c>
      <c r="AZ164" s="125">
        <f t="shared" si="73"/>
        <v>5</v>
      </c>
    </row>
    <row r="165" spans="1:52" s="5" customFormat="1">
      <c r="A165"/>
      <c r="B165" s="397" t="str">
        <f>'QoL DATA'!B172</f>
        <v>Sodražica</v>
      </c>
      <c r="C165" s="224">
        <f>'QoL DATA'!A172</f>
        <v>179</v>
      </c>
      <c r="D165" s="21">
        <f>IFERROR(AVERAGEIF('QoL DATA'!$C$14:$AT$14,'TQoL Indexes'!D$9,'Data &amp; Normalization'!$C623:$AT623),"-")</f>
        <v>0.84035687394090264</v>
      </c>
      <c r="E165" s="22">
        <f>IFERROR(AVERAGEIF('QoL DATA'!$C$14:$AT$14,'TQoL Indexes'!E$9,'Data &amp; Normalization'!$C623:$AT623),"-")</f>
        <v>0.18350980861348282</v>
      </c>
      <c r="F165" s="22">
        <f>IFERROR(AVERAGEIF('QoL DATA'!$C$14:$AT$14,'TQoL Indexes'!F$9,'Data &amp; Normalization'!$C623:$AT623),"-")</f>
        <v>0.7120569133236252</v>
      </c>
      <c r="G165" s="22">
        <f>IFERROR(AVERAGEIF('QoL DATA'!$C$14:$AT$14,'TQoL Indexes'!G$9,'Data &amp; Normalization'!$C623:$AT623),"-")</f>
        <v>0.47241349054063392</v>
      </c>
      <c r="H165" s="22">
        <f>IFERROR(AVERAGEIF('QoL DATA'!$C$14:$AT$14,'TQoL Indexes'!H$9,'Data &amp; Normalization'!$C623:$AT623),"-")</f>
        <v>0.40734662160047147</v>
      </c>
      <c r="I165" s="22">
        <f>IFERROR(AVERAGEIF('QoL DATA'!$C$14:$AT$14,'TQoL Indexes'!I$9,'Data &amp; Normalization'!$C623:$AT623),"-")</f>
        <v>0.41762061992420063</v>
      </c>
      <c r="J165" s="22">
        <f>IFERROR(AVERAGEIF('QoL DATA'!$C$14:$AT$14,'TQoL Indexes'!J$9,'Data &amp; Normalization'!$C623:$AT623),"-")</f>
        <v>0.44077689445254309</v>
      </c>
      <c r="K165" s="22" t="str">
        <f>IFERROR(AVERAGEIF('QoL DATA'!$C$14:$AT$14,'TQoL Indexes'!K$9,'Data &amp; Normalization'!$C623:$AT623),"-")</f>
        <v>-</v>
      </c>
      <c r="L165" s="22">
        <f>IFERROR(AVERAGEIF('QoL DATA'!$C$14:$AT$14,'TQoL Indexes'!L$9,'Data &amp; Normalization'!$C623:$AT623),"-")</f>
        <v>0.31719409618235123</v>
      </c>
      <c r="M165" s="22">
        <f>IFERROR(AVERAGEIF('QoL DATA'!$C$14:$AT$14,'TQoL Indexes'!M$9,'Data &amp; Normalization'!$C623:$AT623),"-")</f>
        <v>0.4298554534712361</v>
      </c>
      <c r="N165" s="22">
        <f>IFERROR(AVERAGEIF('QoL DATA'!$C$14:$AT$14,'TQoL Indexes'!N$9,'Data &amp; Normalization'!$C623:$AT623),"-")</f>
        <v>1</v>
      </c>
      <c r="O165" s="22">
        <f>IFERROR(AVERAGEIF('QoL DATA'!$C$14:$AT$14,'TQoL Indexes'!O$9,'Data &amp; Normalization'!$C623:$AT623),"-")</f>
        <v>0.612361083712192</v>
      </c>
      <c r="P165" s="22">
        <f>IFERROR(AVERAGEIF('QoL DATA'!$C$14:$AT$14,'TQoL Indexes'!P$9,'Data &amp; Normalization'!$C623:$AT623),"-")</f>
        <v>0.60916346579758163</v>
      </c>
      <c r="Q165" s="22">
        <f>IFERROR(AVERAGEIF('QoL DATA'!$C$14:$AT$14,'TQoL Indexes'!Q$9,'Data &amp; Normalization'!$C623:$AT623),"-")</f>
        <v>0.63977151041930436</v>
      </c>
      <c r="R165" s="22">
        <f>IFERROR(AVERAGEIF('QoL DATA'!$C$14:$AT$14,'TQoL Indexes'!R$9,'Data &amp; Normalization'!$C623:$AT623),"-")</f>
        <v>0.80028865053612108</v>
      </c>
      <c r="S165" s="22">
        <f>IFERROR(AVERAGEIF('QoL DATA'!$C$14:$AT$14,'TQoL Indexes'!S$9,'Data &amp; Normalization'!$C623:$AT623),"-")</f>
        <v>0.57146753955264584</v>
      </c>
      <c r="T165" s="22">
        <f>IFERROR(AVERAGEIF('QoL DATA'!$C$14:$AT$14,'TQoL Indexes'!T$9,'Data &amp; Normalization'!$C623:$AT623),"-")</f>
        <v>0.7181450160890116</v>
      </c>
      <c r="U165" s="22">
        <f>IFERROR(AVERAGEIF('QoL DATA'!$C$14:$AT$14,'TQoL Indexes'!U$9,'Data &amp; Normalization'!$C623:$AT623),"-")</f>
        <v>0.40031166427814102</v>
      </c>
      <c r="V165" s="22">
        <f>IFERROR(AVERAGEIF('QoL DATA'!$C$14:$AT$14,'TQoL Indexes'!V$9,'Data &amp; Normalization'!$C623:$AT623),"-")</f>
        <v>0.87201512668851389</v>
      </c>
      <c r="W165" s="22">
        <f>IFERROR(AVERAGEIF('QoL DATA'!$C$14:$AT$14,'TQoL Indexes'!W$9,'Data &amp; Normalization'!$C623:$AT623),"-")</f>
        <v>0.43787313269241018</v>
      </c>
      <c r="X165" s="22">
        <f>IFERROR(AVERAGEIF('QoL DATA'!$C$14:$AT$14,'TQoL Indexes'!X$9,'Data &amp; Normalization'!$C623:$AT623),"-")</f>
        <v>0.5</v>
      </c>
      <c r="Y165" s="22">
        <f>IFERROR(AVERAGEIF('QoL DATA'!$C$14:$AT$14,'TQoL Indexes'!Y$9,'Data &amp; Normalization'!$C623:$AT623),"-")</f>
        <v>0.74447100398450727</v>
      </c>
      <c r="Z165" s="21">
        <f t="shared" si="74"/>
        <v>0.57864119862600349</v>
      </c>
      <c r="AA165" s="22">
        <f t="shared" si="75"/>
        <v>0.4110703445400401</v>
      </c>
      <c r="AB165" s="22">
        <f t="shared" si="76"/>
        <v>0.714927726735618</v>
      </c>
      <c r="AC165" s="22">
        <f t="shared" si="77"/>
        <v>0.61076227475488687</v>
      </c>
      <c r="AD165" s="22">
        <f t="shared" si="78"/>
        <v>0.72003008047771266</v>
      </c>
      <c r="AE165" s="22">
        <f t="shared" si="79"/>
        <v>0.64480627782082878</v>
      </c>
      <c r="AF165" s="22">
        <f t="shared" si="80"/>
        <v>0.63616339548332745</v>
      </c>
      <c r="AG165" s="22">
        <f t="shared" si="81"/>
        <v>0.46893656634620506</v>
      </c>
      <c r="AH165" s="22">
        <f t="shared" si="82"/>
        <v>0.74447100398450727</v>
      </c>
      <c r="AI165" s="21">
        <f t="shared" si="83"/>
        <v>0.56821308996722053</v>
      </c>
      <c r="AJ165" s="22">
        <f t="shared" si="84"/>
        <v>0.6585328776844761</v>
      </c>
      <c r="AK165" s="23">
        <f t="shared" si="85"/>
        <v>0.61652365527134667</v>
      </c>
      <c r="AL165" s="24">
        <f t="shared" si="86"/>
        <v>0.61386620453371887</v>
      </c>
      <c r="AM165"/>
      <c r="AO165" s="136">
        <f t="shared" si="62"/>
        <v>5</v>
      </c>
      <c r="AP165" s="137">
        <f t="shared" si="63"/>
        <v>5</v>
      </c>
      <c r="AQ165" s="137">
        <f t="shared" si="64"/>
        <v>5</v>
      </c>
      <c r="AR165" s="137">
        <f t="shared" si="65"/>
        <v>5</v>
      </c>
      <c r="AS165" s="137">
        <f t="shared" si="66"/>
        <v>5</v>
      </c>
      <c r="AT165" s="137">
        <f t="shared" si="67"/>
        <v>5</v>
      </c>
      <c r="AU165" s="137">
        <f t="shared" si="68"/>
        <v>5</v>
      </c>
      <c r="AV165" s="137">
        <f t="shared" si="69"/>
        <v>5</v>
      </c>
      <c r="AW165" s="125">
        <f t="shared" si="70"/>
        <v>5</v>
      </c>
      <c r="AX165" s="137">
        <f t="shared" si="71"/>
        <v>5</v>
      </c>
      <c r="AY165" s="137">
        <f t="shared" si="72"/>
        <v>5</v>
      </c>
      <c r="AZ165" s="125">
        <f t="shared" si="73"/>
        <v>5</v>
      </c>
    </row>
    <row r="166" spans="1:52" s="5" customFormat="1">
      <c r="A166"/>
      <c r="B166" s="397" t="str">
        <f>'QoL DATA'!B173</f>
        <v>Solčava</v>
      </c>
      <c r="C166" s="224">
        <f>'QoL DATA'!A173</f>
        <v>180</v>
      </c>
      <c r="D166" s="21">
        <f>IFERROR(AVERAGEIF('QoL DATA'!$C$14:$AT$14,'TQoL Indexes'!D$9,'Data &amp; Normalization'!$C624:$AT624),"-")</f>
        <v>0.98602902215044552</v>
      </c>
      <c r="E166" s="22">
        <f>IFERROR(AVERAGEIF('QoL DATA'!$C$14:$AT$14,'TQoL Indexes'!E$9,'Data &amp; Normalization'!$C624:$AT624),"-")</f>
        <v>0.47307444907108359</v>
      </c>
      <c r="F166" s="22">
        <f>IFERROR(AVERAGEIF('QoL DATA'!$C$14:$AT$14,'TQoL Indexes'!F$9,'Data &amp; Normalization'!$C624:$AT624),"-")</f>
        <v>0</v>
      </c>
      <c r="G166" s="22">
        <f>IFERROR(AVERAGEIF('QoL DATA'!$C$14:$AT$14,'TQoL Indexes'!G$9,'Data &amp; Normalization'!$C624:$AT624),"-")</f>
        <v>0.71478458258090827</v>
      </c>
      <c r="H166" s="22">
        <f>IFERROR(AVERAGEIF('QoL DATA'!$C$14:$AT$14,'TQoL Indexes'!H$9,'Data &amp; Normalization'!$C624:$AT624),"-")</f>
        <v>6.6961488710487835E-2</v>
      </c>
      <c r="I166" s="22">
        <f>IFERROR(AVERAGEIF('QoL DATA'!$C$14:$AT$14,'TQoL Indexes'!I$9,'Data &amp; Normalization'!$C624:$AT624),"-")</f>
        <v>0.78174430269094519</v>
      </c>
      <c r="J166" s="22">
        <f>IFERROR(AVERAGEIF('QoL DATA'!$C$14:$AT$14,'TQoL Indexes'!J$9,'Data &amp; Normalization'!$C624:$AT624),"-")</f>
        <v>0.38580400129508896</v>
      </c>
      <c r="K166" s="22" t="str">
        <f>IFERROR(AVERAGEIF('QoL DATA'!$C$14:$AT$14,'TQoL Indexes'!K$9,'Data &amp; Normalization'!$C624:$AT624),"-")</f>
        <v>-</v>
      </c>
      <c r="L166" s="22">
        <f>IFERROR(AVERAGEIF('QoL DATA'!$C$14:$AT$14,'TQoL Indexes'!L$9,'Data &amp; Normalization'!$C624:$AT624),"-")</f>
        <v>0.24112443658758442</v>
      </c>
      <c r="M166" s="22">
        <f>IFERROR(AVERAGEIF('QoL DATA'!$C$14:$AT$14,'TQoL Indexes'!M$9,'Data &amp; Normalization'!$C624:$AT624),"-")</f>
        <v>0.97539084551742672</v>
      </c>
      <c r="N166" s="22">
        <f>IFERROR(AVERAGEIF('QoL DATA'!$C$14:$AT$14,'TQoL Indexes'!N$9,'Data &amp; Normalization'!$C624:$AT624),"-")</f>
        <v>0.99960736684354723</v>
      </c>
      <c r="O166" s="22">
        <f>IFERROR(AVERAGEIF('QoL DATA'!$C$14:$AT$14,'TQoL Indexes'!O$9,'Data &amp; Normalization'!$C624:$AT624),"-")</f>
        <v>0.72788090401141869</v>
      </c>
      <c r="P166" s="22">
        <f>IFERROR(AVERAGEIF('QoL DATA'!$C$14:$AT$14,'TQoL Indexes'!P$9,'Data &amp; Normalization'!$C624:$AT624),"-")</f>
        <v>0.94215277067148318</v>
      </c>
      <c r="Q166" s="22">
        <f>IFERROR(AVERAGEIF('QoL DATA'!$C$14:$AT$14,'TQoL Indexes'!Q$9,'Data &amp; Normalization'!$C624:$AT624),"-")</f>
        <v>0.46059724223752752</v>
      </c>
      <c r="R166" s="22">
        <f>IFERROR(AVERAGEIF('QoL DATA'!$C$14:$AT$14,'TQoL Indexes'!R$9,'Data &amp; Normalization'!$C624:$AT624),"-")</f>
        <v>0.5382670551809321</v>
      </c>
      <c r="S166" s="22">
        <f>IFERROR(AVERAGEIF('QoL DATA'!$C$14:$AT$14,'TQoL Indexes'!S$9,'Data &amp; Normalization'!$C624:$AT624),"-")</f>
        <v>0.97567326290730549</v>
      </c>
      <c r="T166" s="22">
        <f>IFERROR(AVERAGEIF('QoL DATA'!$C$14:$AT$14,'TQoL Indexes'!T$9,'Data &amp; Normalization'!$C624:$AT624),"-")</f>
        <v>0.3588573914030162</v>
      </c>
      <c r="U166" s="22">
        <f>IFERROR(AVERAGEIF('QoL DATA'!$C$14:$AT$14,'TQoL Indexes'!U$9,'Data &amp; Normalization'!$C624:$AT624),"-")</f>
        <v>0.83429358717434865</v>
      </c>
      <c r="V166" s="22">
        <f>IFERROR(AVERAGEIF('QoL DATA'!$C$14:$AT$14,'TQoL Indexes'!V$9,'Data &amp; Normalization'!$C624:$AT624),"-")</f>
        <v>0.58010700583486541</v>
      </c>
      <c r="W166" s="22">
        <f>IFERROR(AVERAGEIF('QoL DATA'!$C$14:$AT$14,'TQoL Indexes'!W$9,'Data &amp; Normalization'!$C624:$AT624),"-")</f>
        <v>0.44240952086004087</v>
      </c>
      <c r="X166" s="22">
        <f>IFERROR(AVERAGEIF('QoL DATA'!$C$14:$AT$14,'TQoL Indexes'!X$9,'Data &amp; Normalization'!$C624:$AT624),"-")</f>
        <v>0.51785714285714324</v>
      </c>
      <c r="Y166" s="22">
        <f>IFERROR(AVERAGEIF('QoL DATA'!$C$14:$AT$14,'TQoL Indexes'!Y$9,'Data &amp; Normalization'!$C624:$AT624),"-")</f>
        <v>0.96162212337867814</v>
      </c>
      <c r="Z166" s="21">
        <f t="shared" si="74"/>
        <v>0.48636782374050974</v>
      </c>
      <c r="AA166" s="22">
        <f t="shared" si="75"/>
        <v>0.43808376237300289</v>
      </c>
      <c r="AB166" s="22">
        <f t="shared" si="76"/>
        <v>0.98749910618048697</v>
      </c>
      <c r="AC166" s="22">
        <f t="shared" si="77"/>
        <v>0.83501683734145093</v>
      </c>
      <c r="AD166" s="22">
        <f t="shared" si="78"/>
        <v>0.49943214870922981</v>
      </c>
      <c r="AE166" s="22">
        <f t="shared" si="79"/>
        <v>0.66726532715516085</v>
      </c>
      <c r="AF166" s="22">
        <f t="shared" si="80"/>
        <v>0.70720029650460703</v>
      </c>
      <c r="AG166" s="22">
        <f t="shared" si="81"/>
        <v>0.48013333185859208</v>
      </c>
      <c r="AH166" s="22">
        <f t="shared" si="82"/>
        <v>0.96162212337867814</v>
      </c>
      <c r="AI166" s="21">
        <f t="shared" si="83"/>
        <v>0.63731689743133324</v>
      </c>
      <c r="AJ166" s="22">
        <f t="shared" si="84"/>
        <v>0.6672381044019472</v>
      </c>
      <c r="AK166" s="23">
        <f t="shared" si="85"/>
        <v>0.71631858391395908</v>
      </c>
      <c r="AL166" s="24">
        <f t="shared" si="86"/>
        <v>0.67323409377272059</v>
      </c>
      <c r="AM166"/>
      <c r="AO166" s="136">
        <f t="shared" si="62"/>
        <v>5</v>
      </c>
      <c r="AP166" s="137">
        <f t="shared" si="63"/>
        <v>5</v>
      </c>
      <c r="AQ166" s="137">
        <f t="shared" si="64"/>
        <v>5</v>
      </c>
      <c r="AR166" s="137">
        <f t="shared" si="65"/>
        <v>5</v>
      </c>
      <c r="AS166" s="137">
        <f t="shared" si="66"/>
        <v>5</v>
      </c>
      <c r="AT166" s="137">
        <f t="shared" si="67"/>
        <v>5</v>
      </c>
      <c r="AU166" s="137">
        <f t="shared" si="68"/>
        <v>5</v>
      </c>
      <c r="AV166" s="137">
        <f t="shared" si="69"/>
        <v>5</v>
      </c>
      <c r="AW166" s="125">
        <f t="shared" si="70"/>
        <v>5</v>
      </c>
      <c r="AX166" s="137">
        <f t="shared" si="71"/>
        <v>5</v>
      </c>
      <c r="AY166" s="137">
        <f t="shared" si="72"/>
        <v>5</v>
      </c>
      <c r="AZ166" s="125">
        <f t="shared" si="73"/>
        <v>5</v>
      </c>
    </row>
    <row r="167" spans="1:52" s="5" customFormat="1">
      <c r="A167"/>
      <c r="B167" s="397" t="str">
        <f>'QoL DATA'!B174</f>
        <v>Središče ob Dravi</v>
      </c>
      <c r="C167" s="224">
        <f>'QoL DATA'!A174</f>
        <v>202</v>
      </c>
      <c r="D167" s="21">
        <f>IFERROR(AVERAGEIF('QoL DATA'!$C$14:$AT$14,'TQoL Indexes'!D$9,'Data &amp; Normalization'!$C625:$AT625),"-")</f>
        <v>0.77031481136358271</v>
      </c>
      <c r="E167" s="22">
        <f>IFERROR(AVERAGEIF('QoL DATA'!$C$14:$AT$14,'TQoL Indexes'!E$9,'Data &amp; Normalization'!$C625:$AT625),"-")</f>
        <v>0.46741268510134792</v>
      </c>
      <c r="F167" s="22">
        <f>IFERROR(AVERAGEIF('QoL DATA'!$C$14:$AT$14,'TQoL Indexes'!F$9,'Data &amp; Normalization'!$C625:$AT625),"-")</f>
        <v>0.73809676740270791</v>
      </c>
      <c r="G167" s="22">
        <f>IFERROR(AVERAGEIF('QoL DATA'!$C$14:$AT$14,'TQoL Indexes'!G$9,'Data &amp; Normalization'!$C625:$AT625),"-")</f>
        <v>0.94444449018747223</v>
      </c>
      <c r="H167" s="22">
        <f>IFERROR(AVERAGEIF('QoL DATA'!$C$14:$AT$14,'TQoL Indexes'!H$9,'Data &amp; Normalization'!$C625:$AT625),"-")</f>
        <v>0.97411570639486988</v>
      </c>
      <c r="I167" s="22">
        <f>IFERROR(AVERAGEIF('QoL DATA'!$C$14:$AT$14,'TQoL Indexes'!I$9,'Data &amp; Normalization'!$C625:$AT625),"-")</f>
        <v>0.41709705668227759</v>
      </c>
      <c r="J167" s="22">
        <f>IFERROR(AVERAGEIF('QoL DATA'!$C$14:$AT$14,'TQoL Indexes'!J$9,'Data &amp; Normalization'!$C625:$AT625),"-")</f>
        <v>0.55511492913001248</v>
      </c>
      <c r="K167" s="22" t="str">
        <f>IFERROR(AVERAGEIF('QoL DATA'!$C$14:$AT$14,'TQoL Indexes'!K$9,'Data &amp; Normalization'!$C625:$AT625),"-")</f>
        <v>-</v>
      </c>
      <c r="L167" s="22">
        <f>IFERROR(AVERAGEIF('QoL DATA'!$C$14:$AT$14,'TQoL Indexes'!L$9,'Data &amp; Normalization'!$C625:$AT625),"-")</f>
        <v>0.61393929276324255</v>
      </c>
      <c r="M167" s="22">
        <f>IFERROR(AVERAGEIF('QoL DATA'!$C$14:$AT$14,'TQoL Indexes'!M$9,'Data &amp; Normalization'!$C625:$AT625),"-")</f>
        <v>0.63600451243344192</v>
      </c>
      <c r="N167" s="22">
        <f>IFERROR(AVERAGEIF('QoL DATA'!$C$14:$AT$14,'TQoL Indexes'!N$9,'Data &amp; Normalization'!$C625:$AT625),"-")</f>
        <v>0.57754118266054211</v>
      </c>
      <c r="O167" s="22">
        <f>IFERROR(AVERAGEIF('QoL DATA'!$C$14:$AT$14,'TQoL Indexes'!O$9,'Data &amp; Normalization'!$C625:$AT625),"-")</f>
        <v>0.67089908693253364</v>
      </c>
      <c r="P167" s="22">
        <f>IFERROR(AVERAGEIF('QoL DATA'!$C$14:$AT$14,'TQoL Indexes'!P$9,'Data &amp; Normalization'!$C625:$AT625),"-")</f>
        <v>0.75036976121766119</v>
      </c>
      <c r="Q167" s="22">
        <f>IFERROR(AVERAGEIF('QoL DATA'!$C$14:$AT$14,'TQoL Indexes'!Q$9,'Data &amp; Normalization'!$C625:$AT625),"-")</f>
        <v>0.43436286626370163</v>
      </c>
      <c r="R167" s="22">
        <f>IFERROR(AVERAGEIF('QoL DATA'!$C$14:$AT$14,'TQoL Indexes'!R$9,'Data &amp; Normalization'!$C625:$AT625),"-")</f>
        <v>0.18708003747859825</v>
      </c>
      <c r="S167" s="22">
        <f>IFERROR(AVERAGEIF('QoL DATA'!$C$14:$AT$14,'TQoL Indexes'!S$9,'Data &amp; Normalization'!$C625:$AT625),"-")</f>
        <v>0.40945461158227103</v>
      </c>
      <c r="T167" s="22">
        <f>IFERROR(AVERAGEIF('QoL DATA'!$C$14:$AT$14,'TQoL Indexes'!T$9,'Data &amp; Normalization'!$C625:$AT625),"-")</f>
        <v>0.67916577362291863</v>
      </c>
      <c r="U167" s="22">
        <f>IFERROR(AVERAGEIF('QoL DATA'!$C$14:$AT$14,'TQoL Indexes'!U$9,'Data &amp; Normalization'!$C625:$AT625),"-")</f>
        <v>0.44381458384813072</v>
      </c>
      <c r="V167" s="22">
        <f>IFERROR(AVERAGEIF('QoL DATA'!$C$14:$AT$14,'TQoL Indexes'!V$9,'Data &amp; Normalization'!$C625:$AT625),"-")</f>
        <v>0.31250000000000006</v>
      </c>
      <c r="W167" s="22">
        <f>IFERROR(AVERAGEIF('QoL DATA'!$C$14:$AT$14,'TQoL Indexes'!W$9,'Data &amp; Normalization'!$C625:$AT625),"-")</f>
        <v>0.44349970779817183</v>
      </c>
      <c r="X167" s="22">
        <f>IFERROR(AVERAGEIF('QoL DATA'!$C$14:$AT$14,'TQoL Indexes'!X$9,'Data &amp; Normalization'!$C625:$AT625),"-")</f>
        <v>0.33382697060962263</v>
      </c>
      <c r="Y167" s="22">
        <f>IFERROR(AVERAGEIF('QoL DATA'!$C$14:$AT$14,'TQoL Indexes'!Y$9,'Data &amp; Normalization'!$C625:$AT625),"-")</f>
        <v>0.5472790364569966</v>
      </c>
      <c r="Z167" s="21">
        <f t="shared" si="74"/>
        <v>0.65860808795587944</v>
      </c>
      <c r="AA167" s="22">
        <f t="shared" si="75"/>
        <v>0.70094229503157501</v>
      </c>
      <c r="AB167" s="22">
        <f t="shared" si="76"/>
        <v>0.60677284754699201</v>
      </c>
      <c r="AC167" s="22">
        <f t="shared" si="77"/>
        <v>0.71063442407509747</v>
      </c>
      <c r="AD167" s="22">
        <f t="shared" si="78"/>
        <v>0.31072145187114997</v>
      </c>
      <c r="AE167" s="22">
        <f t="shared" si="79"/>
        <v>0.54431019260259483</v>
      </c>
      <c r="AF167" s="22">
        <f t="shared" si="80"/>
        <v>0.37815729192406539</v>
      </c>
      <c r="AG167" s="22">
        <f t="shared" si="81"/>
        <v>0.38866333920389723</v>
      </c>
      <c r="AH167" s="22">
        <f t="shared" si="82"/>
        <v>0.5472790364569966</v>
      </c>
      <c r="AI167" s="21">
        <f t="shared" si="83"/>
        <v>0.65544107684481545</v>
      </c>
      <c r="AJ167" s="22">
        <f t="shared" si="84"/>
        <v>0.52188868951628076</v>
      </c>
      <c r="AK167" s="23">
        <f t="shared" si="85"/>
        <v>0.43803322252831978</v>
      </c>
      <c r="AL167" s="24">
        <f t="shared" si="86"/>
        <v>0.53479544512466304</v>
      </c>
      <c r="AM167"/>
      <c r="AO167" s="136">
        <f t="shared" si="62"/>
        <v>5</v>
      </c>
      <c r="AP167" s="137">
        <f t="shared" si="63"/>
        <v>5</v>
      </c>
      <c r="AQ167" s="137">
        <f t="shared" si="64"/>
        <v>5</v>
      </c>
      <c r="AR167" s="137">
        <f t="shared" si="65"/>
        <v>5</v>
      </c>
      <c r="AS167" s="137">
        <f t="shared" si="66"/>
        <v>5</v>
      </c>
      <c r="AT167" s="137">
        <f t="shared" si="67"/>
        <v>5</v>
      </c>
      <c r="AU167" s="137">
        <f t="shared" si="68"/>
        <v>5</v>
      </c>
      <c r="AV167" s="137">
        <f t="shared" si="69"/>
        <v>5</v>
      </c>
      <c r="AW167" s="125">
        <f t="shared" si="70"/>
        <v>5</v>
      </c>
      <c r="AX167" s="137">
        <f t="shared" si="71"/>
        <v>5</v>
      </c>
      <c r="AY167" s="137">
        <f t="shared" si="72"/>
        <v>5</v>
      </c>
      <c r="AZ167" s="125">
        <f t="shared" si="73"/>
        <v>5</v>
      </c>
    </row>
    <row r="168" spans="1:52" s="5" customFormat="1">
      <c r="A168"/>
      <c r="B168" s="397" t="str">
        <f>'QoL DATA'!B175</f>
        <v>Starše</v>
      </c>
      <c r="C168" s="224">
        <f>'QoL DATA'!A175</f>
        <v>115</v>
      </c>
      <c r="D168" s="21">
        <f>IFERROR(AVERAGEIF('QoL DATA'!$C$14:$AT$14,'TQoL Indexes'!D$9,'Data &amp; Normalization'!$C626:$AT626),"-")</f>
        <v>0.80233374205145758</v>
      </c>
      <c r="E168" s="22">
        <f>IFERROR(AVERAGEIF('QoL DATA'!$C$14:$AT$14,'TQoL Indexes'!E$9,'Data &amp; Normalization'!$C626:$AT626),"-")</f>
        <v>0.43378519290928041</v>
      </c>
      <c r="F168" s="22">
        <f>IFERROR(AVERAGEIF('QoL DATA'!$C$14:$AT$14,'TQoL Indexes'!F$9,'Data &amp; Normalization'!$C626:$AT626),"-")</f>
        <v>0.75</v>
      </c>
      <c r="G168" s="22">
        <f>IFERROR(AVERAGEIF('QoL DATA'!$C$14:$AT$14,'TQoL Indexes'!G$9,'Data &amp; Normalization'!$C626:$AT626),"-")</f>
        <v>0.99088550187914559</v>
      </c>
      <c r="H168" s="22">
        <f>IFERROR(AVERAGEIF('QoL DATA'!$C$14:$AT$14,'TQoL Indexes'!H$9,'Data &amp; Normalization'!$C626:$AT626),"-")</f>
        <v>0.78134677540011599</v>
      </c>
      <c r="I168" s="22">
        <f>IFERROR(AVERAGEIF('QoL DATA'!$C$14:$AT$14,'TQoL Indexes'!I$9,'Data &amp; Normalization'!$C626:$AT626),"-")</f>
        <v>0.14252773652361339</v>
      </c>
      <c r="J168" s="22">
        <f>IFERROR(AVERAGEIF('QoL DATA'!$C$14:$AT$14,'TQoL Indexes'!J$9,'Data &amp; Normalization'!$C626:$AT626),"-")</f>
        <v>0.32955451672102359</v>
      </c>
      <c r="K168" s="22" t="str">
        <f>IFERROR(AVERAGEIF('QoL DATA'!$C$14:$AT$14,'TQoL Indexes'!K$9,'Data &amp; Normalization'!$C626:$AT626),"-")</f>
        <v>-</v>
      </c>
      <c r="L168" s="22">
        <f>IFERROR(AVERAGEIF('QoL DATA'!$C$14:$AT$14,'TQoL Indexes'!L$9,'Data &amp; Normalization'!$C626:$AT626),"-")</f>
        <v>0.24266085148971384</v>
      </c>
      <c r="M168" s="22">
        <f>IFERROR(AVERAGEIF('QoL DATA'!$C$14:$AT$14,'TQoL Indexes'!M$9,'Data &amp; Normalization'!$C626:$AT626),"-")</f>
        <v>0.46378611640788053</v>
      </c>
      <c r="N168" s="22">
        <f>IFERROR(AVERAGEIF('QoL DATA'!$C$14:$AT$14,'TQoL Indexes'!N$9,'Data &amp; Normalization'!$C626:$AT626),"-")</f>
        <v>0.66411451163859914</v>
      </c>
      <c r="O168" s="22">
        <f>IFERROR(AVERAGEIF('QoL DATA'!$C$14:$AT$14,'TQoL Indexes'!O$9,'Data &amp; Normalization'!$C626:$AT626),"-")</f>
        <v>0.23253429331895448</v>
      </c>
      <c r="P168" s="22">
        <f>IFERROR(AVERAGEIF('QoL DATA'!$C$14:$AT$14,'TQoL Indexes'!P$9,'Data &amp; Normalization'!$C626:$AT626),"-")</f>
        <v>0.94830630674357708</v>
      </c>
      <c r="Q168" s="22">
        <f>IFERROR(AVERAGEIF('QoL DATA'!$C$14:$AT$14,'TQoL Indexes'!Q$9,'Data &amp; Normalization'!$C626:$AT626),"-")</f>
        <v>0.44591901276488677</v>
      </c>
      <c r="R168" s="22">
        <f>IFERROR(AVERAGEIF('QoL DATA'!$C$14:$AT$14,'TQoL Indexes'!R$9,'Data &amp; Normalization'!$C626:$AT626),"-")</f>
        <v>0.32009831444753412</v>
      </c>
      <c r="S168" s="22">
        <f>IFERROR(AVERAGEIF('QoL DATA'!$C$14:$AT$14,'TQoL Indexes'!S$9,'Data &amp; Normalization'!$C626:$AT626),"-")</f>
        <v>0.46566317842913574</v>
      </c>
      <c r="T168" s="22">
        <f>IFERROR(AVERAGEIF('QoL DATA'!$C$14:$AT$14,'TQoL Indexes'!T$9,'Data &amp; Normalization'!$C626:$AT626),"-")</f>
        <v>0.34987987349044752</v>
      </c>
      <c r="U168" s="22">
        <f>IFERROR(AVERAGEIF('QoL DATA'!$C$14:$AT$14,'TQoL Indexes'!U$9,'Data &amp; Normalization'!$C626:$AT626),"-")</f>
        <v>0.6395009302197564</v>
      </c>
      <c r="V168" s="22">
        <f>IFERROR(AVERAGEIF('QoL DATA'!$C$14:$AT$14,'TQoL Indexes'!V$9,'Data &amp; Normalization'!$C626:$AT626),"-")</f>
        <v>0.53164964830948769</v>
      </c>
      <c r="W168" s="22">
        <f>IFERROR(AVERAGEIF('QoL DATA'!$C$14:$AT$14,'TQoL Indexes'!W$9,'Data &amp; Normalization'!$C626:$AT626),"-")</f>
        <v>0.17744672171824366</v>
      </c>
      <c r="X168" s="22">
        <f>IFERROR(AVERAGEIF('QoL DATA'!$C$14:$AT$14,'TQoL Indexes'!X$9,'Data &amp; Normalization'!$C626:$AT626),"-")</f>
        <v>0.35508931721713727</v>
      </c>
      <c r="Y168" s="22">
        <f>IFERROR(AVERAGEIF('QoL DATA'!$C$14:$AT$14,'TQoL Indexes'!Y$9,'Data &amp; Normalization'!$C626:$AT626),"-")</f>
        <v>0.46986036267492659</v>
      </c>
      <c r="Z168" s="21">
        <f t="shared" si="74"/>
        <v>0.6620396449869127</v>
      </c>
      <c r="AA168" s="22">
        <f t="shared" si="75"/>
        <v>0.49739507640272251</v>
      </c>
      <c r="AB168" s="22">
        <f t="shared" si="76"/>
        <v>0.56395031402323981</v>
      </c>
      <c r="AC168" s="22">
        <f t="shared" si="77"/>
        <v>0.59042030003126578</v>
      </c>
      <c r="AD168" s="22">
        <f t="shared" si="78"/>
        <v>0.38300866360621044</v>
      </c>
      <c r="AE168" s="22">
        <f t="shared" si="79"/>
        <v>0.4077715259597916</v>
      </c>
      <c r="AF168" s="22">
        <f t="shared" si="80"/>
        <v>0.58557528926462199</v>
      </c>
      <c r="AG168" s="22">
        <f t="shared" si="81"/>
        <v>0.26626801946769046</v>
      </c>
      <c r="AH168" s="22">
        <f t="shared" si="82"/>
        <v>0.46986036267492659</v>
      </c>
      <c r="AI168" s="21">
        <f t="shared" si="83"/>
        <v>0.5744616784709583</v>
      </c>
      <c r="AJ168" s="22">
        <f t="shared" si="84"/>
        <v>0.46040016319908922</v>
      </c>
      <c r="AK168" s="23">
        <f t="shared" si="85"/>
        <v>0.44056789046907968</v>
      </c>
      <c r="AL168" s="24">
        <f t="shared" si="86"/>
        <v>0.49012040152892888</v>
      </c>
      <c r="AM168"/>
      <c r="AO168" s="136">
        <f t="shared" si="62"/>
        <v>5</v>
      </c>
      <c r="AP168" s="137">
        <f t="shared" si="63"/>
        <v>5</v>
      </c>
      <c r="AQ168" s="137">
        <f t="shared" si="64"/>
        <v>5</v>
      </c>
      <c r="AR168" s="137">
        <f t="shared" si="65"/>
        <v>5</v>
      </c>
      <c r="AS168" s="137">
        <f t="shared" si="66"/>
        <v>5</v>
      </c>
      <c r="AT168" s="137">
        <f t="shared" si="67"/>
        <v>5</v>
      </c>
      <c r="AU168" s="137">
        <f t="shared" si="68"/>
        <v>5</v>
      </c>
      <c r="AV168" s="137">
        <f t="shared" si="69"/>
        <v>5</v>
      </c>
      <c r="AW168" s="125">
        <f t="shared" si="70"/>
        <v>5</v>
      </c>
      <c r="AX168" s="137">
        <f t="shared" si="71"/>
        <v>5</v>
      </c>
      <c r="AY168" s="137">
        <f t="shared" si="72"/>
        <v>5</v>
      </c>
      <c r="AZ168" s="125">
        <f t="shared" si="73"/>
        <v>5</v>
      </c>
    </row>
    <row r="169" spans="1:52" s="5" customFormat="1">
      <c r="A169"/>
      <c r="B169" s="397" t="str">
        <f>'QoL DATA'!B176</f>
        <v>Straža</v>
      </c>
      <c r="C169" s="224">
        <f>'QoL DATA'!A176</f>
        <v>203</v>
      </c>
      <c r="D169" s="21">
        <f>IFERROR(AVERAGEIF('QoL DATA'!$C$14:$AT$14,'TQoL Indexes'!D$9,'Data &amp; Normalization'!$C627:$AT627),"-")</f>
        <v>0.78197225789704683</v>
      </c>
      <c r="E169" s="22">
        <f>IFERROR(AVERAGEIF('QoL DATA'!$C$14:$AT$14,'TQoL Indexes'!E$9,'Data &amp; Normalization'!$C627:$AT627),"-")</f>
        <v>0.31836335129154203</v>
      </c>
      <c r="F169" s="22">
        <f>IFERROR(AVERAGEIF('QoL DATA'!$C$14:$AT$14,'TQoL Indexes'!F$9,'Data &amp; Normalization'!$C627:$AT627),"-")</f>
        <v>0.66256313827365454</v>
      </c>
      <c r="G169" s="22">
        <f>IFERROR(AVERAGEIF('QoL DATA'!$C$14:$AT$14,'TQoL Indexes'!G$9,'Data &amp; Normalization'!$C627:$AT627),"-")</f>
        <v>0.81232307428060069</v>
      </c>
      <c r="H169" s="22">
        <f>IFERROR(AVERAGEIF('QoL DATA'!$C$14:$AT$14,'TQoL Indexes'!H$9,'Data &amp; Normalization'!$C627:$AT627),"-")</f>
        <v>0.94814718729035885</v>
      </c>
      <c r="I169" s="22">
        <f>IFERROR(AVERAGEIF('QoL DATA'!$C$14:$AT$14,'TQoL Indexes'!I$9,'Data &amp; Normalization'!$C627:$AT627),"-")</f>
        <v>0.35562431191334531</v>
      </c>
      <c r="J169" s="22">
        <f>IFERROR(AVERAGEIF('QoL DATA'!$C$14:$AT$14,'TQoL Indexes'!J$9,'Data &amp; Normalization'!$C627:$AT627),"-")</f>
        <v>0.45645031141504144</v>
      </c>
      <c r="K169" s="22" t="str">
        <f>IFERROR(AVERAGEIF('QoL DATA'!$C$14:$AT$14,'TQoL Indexes'!K$9,'Data &amp; Normalization'!$C627:$AT627),"-")</f>
        <v>-</v>
      </c>
      <c r="L169" s="22">
        <f>IFERROR(AVERAGEIF('QoL DATA'!$C$14:$AT$14,'TQoL Indexes'!L$9,'Data &amp; Normalization'!$C627:$AT627),"-")</f>
        <v>0.30410599287236506</v>
      </c>
      <c r="M169" s="22">
        <f>IFERROR(AVERAGEIF('QoL DATA'!$C$14:$AT$14,'TQoL Indexes'!M$9,'Data &amp; Normalization'!$C627:$AT627),"-")</f>
        <v>0.53911490886914315</v>
      </c>
      <c r="N169" s="22">
        <f>IFERROR(AVERAGEIF('QoL DATA'!$C$14:$AT$14,'TQoL Indexes'!N$9,'Data &amp; Normalization'!$C627:$AT627),"-")</f>
        <v>0.22465343829025106</v>
      </c>
      <c r="O169" s="22">
        <f>IFERROR(AVERAGEIF('QoL DATA'!$C$14:$AT$14,'TQoL Indexes'!O$9,'Data &amp; Normalization'!$C627:$AT627),"-")</f>
        <v>0.68347073793468649</v>
      </c>
      <c r="P169" s="22">
        <f>IFERROR(AVERAGEIF('QoL DATA'!$C$14:$AT$14,'TQoL Indexes'!P$9,'Data &amp; Normalization'!$C627:$AT627),"-")</f>
        <v>0.60631268002681127</v>
      </c>
      <c r="Q169" s="22">
        <f>IFERROR(AVERAGEIF('QoL DATA'!$C$14:$AT$14,'TQoL Indexes'!Q$9,'Data &amp; Normalization'!$C627:$AT627),"-")</f>
        <v>0.81143458046042194</v>
      </c>
      <c r="R169" s="22">
        <f>IFERROR(AVERAGEIF('QoL DATA'!$C$14:$AT$14,'TQoL Indexes'!R$9,'Data &amp; Normalization'!$C627:$AT627),"-")</f>
        <v>0.79195337551230005</v>
      </c>
      <c r="S169" s="22">
        <f>IFERROR(AVERAGEIF('QoL DATA'!$C$14:$AT$14,'TQoL Indexes'!S$9,'Data &amp; Normalization'!$C627:$AT627),"-")</f>
        <v>0.3714311693035095</v>
      </c>
      <c r="T169" s="22">
        <f>IFERROR(AVERAGEIF('QoL DATA'!$C$14:$AT$14,'TQoL Indexes'!T$9,'Data &amp; Normalization'!$C627:$AT627),"-")</f>
        <v>0.7342928974236077</v>
      </c>
      <c r="U169" s="22">
        <f>IFERROR(AVERAGEIF('QoL DATA'!$C$14:$AT$14,'TQoL Indexes'!U$9,'Data &amp; Normalization'!$C627:$AT627),"-")</f>
        <v>0.55170010289526861</v>
      </c>
      <c r="V169" s="22">
        <f>IFERROR(AVERAGEIF('QoL DATA'!$C$14:$AT$14,'TQoL Indexes'!V$9,'Data &amp; Normalization'!$C627:$AT627),"-")</f>
        <v>0.77135370873631182</v>
      </c>
      <c r="W169" s="22">
        <f>IFERROR(AVERAGEIF('QoL DATA'!$C$14:$AT$14,'TQoL Indexes'!W$9,'Data &amp; Normalization'!$C627:$AT627),"-")</f>
        <v>0.22650614314850104</v>
      </c>
      <c r="X169" s="22">
        <f>IFERROR(AVERAGEIF('QoL DATA'!$C$14:$AT$14,'TQoL Indexes'!X$9,'Data &amp; Normalization'!$C627:$AT627),"-")</f>
        <v>0.22381915422724408</v>
      </c>
      <c r="Y169" s="22">
        <f>IFERROR(AVERAGEIF('QoL DATA'!$C$14:$AT$14,'TQoL Indexes'!Y$9,'Data &amp; Normalization'!$C627:$AT627),"-")</f>
        <v>0.55879819459604674</v>
      </c>
      <c r="Z169" s="21">
        <f t="shared" si="74"/>
        <v>0.58763291582074773</v>
      </c>
      <c r="AA169" s="22">
        <f t="shared" si="75"/>
        <v>0.57533017555434229</v>
      </c>
      <c r="AB169" s="22">
        <f t="shared" si="76"/>
        <v>0.38188417357969712</v>
      </c>
      <c r="AC169" s="22">
        <f t="shared" si="77"/>
        <v>0.64489170898074888</v>
      </c>
      <c r="AD169" s="22">
        <f t="shared" si="78"/>
        <v>0.80169397798636099</v>
      </c>
      <c r="AE169" s="22">
        <f t="shared" si="79"/>
        <v>0.55286203336355855</v>
      </c>
      <c r="AF169" s="22">
        <f t="shared" si="80"/>
        <v>0.66152690581579021</v>
      </c>
      <c r="AG169" s="22">
        <f t="shared" si="81"/>
        <v>0.22516264868787256</v>
      </c>
      <c r="AH169" s="22">
        <f t="shared" si="82"/>
        <v>0.55879819459604674</v>
      </c>
      <c r="AI169" s="21">
        <f t="shared" si="83"/>
        <v>0.51494908831826236</v>
      </c>
      <c r="AJ169" s="22">
        <f t="shared" si="84"/>
        <v>0.6664825734435561</v>
      </c>
      <c r="AK169" s="23">
        <f t="shared" si="85"/>
        <v>0.48182924969990315</v>
      </c>
      <c r="AL169" s="24">
        <f t="shared" si="86"/>
        <v>0.55165310796094369</v>
      </c>
      <c r="AM169"/>
      <c r="AO169" s="136">
        <f t="shared" si="62"/>
        <v>5</v>
      </c>
      <c r="AP169" s="137">
        <f t="shared" si="63"/>
        <v>5</v>
      </c>
      <c r="AQ169" s="137">
        <f t="shared" si="64"/>
        <v>5</v>
      </c>
      <c r="AR169" s="137">
        <f t="shared" si="65"/>
        <v>5</v>
      </c>
      <c r="AS169" s="137">
        <f t="shared" si="66"/>
        <v>5</v>
      </c>
      <c r="AT169" s="137">
        <f t="shared" si="67"/>
        <v>5</v>
      </c>
      <c r="AU169" s="137">
        <f t="shared" si="68"/>
        <v>5</v>
      </c>
      <c r="AV169" s="137">
        <f t="shared" si="69"/>
        <v>5</v>
      </c>
      <c r="AW169" s="125">
        <f t="shared" si="70"/>
        <v>5</v>
      </c>
      <c r="AX169" s="137">
        <f t="shared" si="71"/>
        <v>5</v>
      </c>
      <c r="AY169" s="137">
        <f t="shared" si="72"/>
        <v>5</v>
      </c>
      <c r="AZ169" s="125">
        <f t="shared" si="73"/>
        <v>5</v>
      </c>
    </row>
    <row r="170" spans="1:52" s="5" customFormat="1">
      <c r="A170"/>
      <c r="B170" s="397" t="str">
        <f>'QoL DATA'!B177</f>
        <v>Sveta Ana</v>
      </c>
      <c r="C170" s="224">
        <f>'QoL DATA'!A177</f>
        <v>181</v>
      </c>
      <c r="D170" s="21">
        <f>IFERROR(AVERAGEIF('QoL DATA'!$C$14:$AT$14,'TQoL Indexes'!D$9,'Data &amp; Normalization'!$C628:$AT628),"-")</f>
        <v>0.73064491692338762</v>
      </c>
      <c r="E170" s="22">
        <f>IFERROR(AVERAGEIF('QoL DATA'!$C$14:$AT$14,'TQoL Indexes'!E$9,'Data &amp; Normalization'!$C628:$AT628),"-")</f>
        <v>0.61789303014338459</v>
      </c>
      <c r="F170" s="22">
        <f>IFERROR(AVERAGEIF('QoL DATA'!$C$14:$AT$14,'TQoL Indexes'!F$9,'Data &amp; Normalization'!$C628:$AT628),"-")</f>
        <v>0.69591311432081593</v>
      </c>
      <c r="G170" s="22">
        <f>IFERROR(AVERAGEIF('QoL DATA'!$C$14:$AT$14,'TQoL Indexes'!G$9,'Data &amp; Normalization'!$C628:$AT628),"-")</f>
        <v>0.46525712332794977</v>
      </c>
      <c r="H170" s="22">
        <f>IFERROR(AVERAGEIF('QoL DATA'!$C$14:$AT$14,'TQoL Indexes'!H$9,'Data &amp; Normalization'!$C628:$AT628),"-")</f>
        <v>0.60369450311964956</v>
      </c>
      <c r="I170" s="22">
        <f>IFERROR(AVERAGEIF('QoL DATA'!$C$14:$AT$14,'TQoL Indexes'!I$9,'Data &amp; Normalization'!$C628:$AT628),"-")</f>
        <v>0.12330392241245734</v>
      </c>
      <c r="J170" s="22">
        <f>IFERROR(AVERAGEIF('QoL DATA'!$C$14:$AT$14,'TQoL Indexes'!J$9,'Data &amp; Normalization'!$C628:$AT628),"-")</f>
        <v>0.21025136707493622</v>
      </c>
      <c r="K170" s="22" t="str">
        <f>IFERROR(AVERAGEIF('QoL DATA'!$C$14:$AT$14,'TQoL Indexes'!K$9,'Data &amp; Normalization'!$C628:$AT628),"-")</f>
        <v>-</v>
      </c>
      <c r="L170" s="22">
        <f>IFERROR(AVERAGEIF('QoL DATA'!$C$14:$AT$14,'TQoL Indexes'!L$9,'Data &amp; Normalization'!$C628:$AT628),"-")</f>
        <v>0.13392993382922505</v>
      </c>
      <c r="M170" s="22">
        <f>IFERROR(AVERAGEIF('QoL DATA'!$C$14:$AT$14,'TQoL Indexes'!M$9,'Data &amp; Normalization'!$C628:$AT628),"-")</f>
        <v>0.44844068176712076</v>
      </c>
      <c r="N170" s="22">
        <f>IFERROR(AVERAGEIF('QoL DATA'!$C$14:$AT$14,'TQoL Indexes'!N$9,'Data &amp; Normalization'!$C628:$AT628),"-")</f>
        <v>0.38566011826485846</v>
      </c>
      <c r="O170" s="22">
        <f>IFERROR(AVERAGEIF('QoL DATA'!$C$14:$AT$14,'TQoL Indexes'!O$9,'Data &amp; Normalization'!$C628:$AT628),"-")</f>
        <v>0.43849945041307664</v>
      </c>
      <c r="P170" s="22">
        <f>IFERROR(AVERAGEIF('QoL DATA'!$C$14:$AT$14,'TQoL Indexes'!P$9,'Data &amp; Normalization'!$C628:$AT628),"-")</f>
        <v>0.65772995850028471</v>
      </c>
      <c r="Q170" s="22">
        <f>IFERROR(AVERAGEIF('QoL DATA'!$C$14:$AT$14,'TQoL Indexes'!Q$9,'Data &amp; Normalization'!$C628:$AT628),"-")</f>
        <v>0.31467981525917166</v>
      </c>
      <c r="R170" s="22">
        <f>IFERROR(AVERAGEIF('QoL DATA'!$C$14:$AT$14,'TQoL Indexes'!R$9,'Data &amp; Normalization'!$C628:$AT628),"-")</f>
        <v>8.366780357183369E-2</v>
      </c>
      <c r="S170" s="22">
        <f>IFERROR(AVERAGEIF('QoL DATA'!$C$14:$AT$14,'TQoL Indexes'!S$9,'Data &amp; Normalization'!$C628:$AT628),"-")</f>
        <v>1</v>
      </c>
      <c r="T170" s="22">
        <f>IFERROR(AVERAGEIF('QoL DATA'!$C$14:$AT$14,'TQoL Indexes'!T$9,'Data &amp; Normalization'!$C628:$AT628),"-")</f>
        <v>0.66078130936224566</v>
      </c>
      <c r="U170" s="22">
        <f>IFERROR(AVERAGEIF('QoL DATA'!$C$14:$AT$14,'TQoL Indexes'!U$9,'Data &amp; Normalization'!$C628:$AT628),"-")</f>
        <v>0.48068011022044088</v>
      </c>
      <c r="V170" s="22">
        <f>IFERROR(AVERAGEIF('QoL DATA'!$C$14:$AT$14,'TQoL Indexes'!V$9,'Data &amp; Normalization'!$C628:$AT628),"-")</f>
        <v>0.49942800335704585</v>
      </c>
      <c r="W170" s="22">
        <f>IFERROR(AVERAGEIF('QoL DATA'!$C$14:$AT$14,'TQoL Indexes'!W$9,'Data &amp; Normalization'!$C628:$AT628),"-")</f>
        <v>0.6424059878674514</v>
      </c>
      <c r="X170" s="22">
        <f>IFERROR(AVERAGEIF('QoL DATA'!$C$14:$AT$14,'TQoL Indexes'!X$9,'Data &amp; Normalization'!$C628:$AT628),"-")</f>
        <v>0</v>
      </c>
      <c r="Y170" s="22">
        <f>IFERROR(AVERAGEIF('QoL DATA'!$C$14:$AT$14,'TQoL Indexes'!Y$9,'Data &amp; Normalization'!$C628:$AT628),"-")</f>
        <v>0.19471657057525638</v>
      </c>
      <c r="Z170" s="21">
        <f t="shared" si="74"/>
        <v>0.68148368712919594</v>
      </c>
      <c r="AA170" s="22">
        <f t="shared" si="75"/>
        <v>0.30728736995284356</v>
      </c>
      <c r="AB170" s="22">
        <f t="shared" si="76"/>
        <v>0.41705040001598959</v>
      </c>
      <c r="AC170" s="22">
        <f t="shared" si="77"/>
        <v>0.54811470445668065</v>
      </c>
      <c r="AD170" s="22">
        <f t="shared" si="78"/>
        <v>0.19917380941550267</v>
      </c>
      <c r="AE170" s="22">
        <f t="shared" si="79"/>
        <v>0.83039065468112283</v>
      </c>
      <c r="AF170" s="22">
        <f t="shared" si="80"/>
        <v>0.49005405678874336</v>
      </c>
      <c r="AG170" s="22">
        <f t="shared" si="81"/>
        <v>0.3212029939337257</v>
      </c>
      <c r="AH170" s="22">
        <f t="shared" si="82"/>
        <v>0.19471657057525638</v>
      </c>
      <c r="AI170" s="21">
        <f t="shared" si="83"/>
        <v>0.46860715236600975</v>
      </c>
      <c r="AJ170" s="22">
        <f t="shared" si="84"/>
        <v>0.52589305618443538</v>
      </c>
      <c r="AK170" s="23">
        <f t="shared" si="85"/>
        <v>0.33532454043257515</v>
      </c>
      <c r="AL170" s="24">
        <f t="shared" si="86"/>
        <v>0.43942209169243024</v>
      </c>
      <c r="AM170"/>
      <c r="AO170" s="136">
        <f t="shared" si="62"/>
        <v>5</v>
      </c>
      <c r="AP170" s="137">
        <f t="shared" si="63"/>
        <v>5</v>
      </c>
      <c r="AQ170" s="137">
        <f t="shared" si="64"/>
        <v>5</v>
      </c>
      <c r="AR170" s="137">
        <f t="shared" si="65"/>
        <v>5</v>
      </c>
      <c r="AS170" s="137">
        <f t="shared" si="66"/>
        <v>5</v>
      </c>
      <c r="AT170" s="137">
        <f t="shared" si="67"/>
        <v>5</v>
      </c>
      <c r="AU170" s="137">
        <f t="shared" si="68"/>
        <v>5</v>
      </c>
      <c r="AV170" s="137">
        <f t="shared" si="69"/>
        <v>5</v>
      </c>
      <c r="AW170" s="125">
        <f t="shared" si="70"/>
        <v>5</v>
      </c>
      <c r="AX170" s="137">
        <f t="shared" si="71"/>
        <v>5</v>
      </c>
      <c r="AY170" s="137">
        <f t="shared" si="72"/>
        <v>5</v>
      </c>
      <c r="AZ170" s="125">
        <f t="shared" si="73"/>
        <v>5</v>
      </c>
    </row>
    <row r="171" spans="1:52" s="5" customFormat="1">
      <c r="A171"/>
      <c r="B171" s="397" t="str">
        <f>'QoL DATA'!B178</f>
        <v>Sveta Trojica v Slov. goricah</v>
      </c>
      <c r="C171" s="224">
        <f>'QoL DATA'!A178</f>
        <v>204</v>
      </c>
      <c r="D171" s="21">
        <f>IFERROR(AVERAGEIF('QoL DATA'!$C$14:$AT$14,'TQoL Indexes'!D$9,'Data &amp; Normalization'!$C629:$AT629),"-")</f>
        <v>0.88440030434629124</v>
      </c>
      <c r="E171" s="22">
        <f>IFERROR(AVERAGEIF('QoL DATA'!$C$14:$AT$14,'TQoL Indexes'!E$9,'Data &amp; Normalization'!$C629:$AT629),"-")</f>
        <v>0.82630846564452143</v>
      </c>
      <c r="F171" s="22">
        <f>IFERROR(AVERAGEIF('QoL DATA'!$C$14:$AT$14,'TQoL Indexes'!F$9,'Data &amp; Normalization'!$C629:$AT629),"-")</f>
        <v>0.75</v>
      </c>
      <c r="G171" s="22">
        <f>IFERROR(AVERAGEIF('QoL DATA'!$C$14:$AT$14,'TQoL Indexes'!G$9,'Data &amp; Normalization'!$C629:$AT629),"-")</f>
        <v>0.75902661926683623</v>
      </c>
      <c r="H171" s="22">
        <f>IFERROR(AVERAGEIF('QoL DATA'!$C$14:$AT$14,'TQoL Indexes'!H$9,'Data &amp; Normalization'!$C629:$AT629),"-")</f>
        <v>0.82589803897718184</v>
      </c>
      <c r="I171" s="22">
        <f>IFERROR(AVERAGEIF('QoL DATA'!$C$14:$AT$14,'TQoL Indexes'!I$9,'Data &amp; Normalization'!$C629:$AT629),"-")</f>
        <v>4.816959012678107E-2</v>
      </c>
      <c r="J171" s="22">
        <f>IFERROR(AVERAGEIF('QoL DATA'!$C$14:$AT$14,'TQoL Indexes'!J$9,'Data &amp; Normalization'!$C629:$AT629),"-")</f>
        <v>0.33393080720143087</v>
      </c>
      <c r="K171" s="22" t="str">
        <f>IFERROR(AVERAGEIF('QoL DATA'!$C$14:$AT$14,'TQoL Indexes'!K$9,'Data &amp; Normalization'!$C629:$AT629),"-")</f>
        <v>-</v>
      </c>
      <c r="L171" s="22">
        <f>IFERROR(AVERAGEIF('QoL DATA'!$C$14:$AT$14,'TQoL Indexes'!L$9,'Data &amp; Normalization'!$C629:$AT629),"-")</f>
        <v>7.3844709074827153E-2</v>
      </c>
      <c r="M171" s="22">
        <f>IFERROR(AVERAGEIF('QoL DATA'!$C$14:$AT$14,'TQoL Indexes'!M$9,'Data &amp; Normalization'!$C629:$AT629),"-")</f>
        <v>0.34286097196592102</v>
      </c>
      <c r="N171" s="22">
        <f>IFERROR(AVERAGEIF('QoL DATA'!$C$14:$AT$14,'TQoL Indexes'!N$9,'Data &amp; Normalization'!$C629:$AT629),"-")</f>
        <v>0.19652837633115758</v>
      </c>
      <c r="O171" s="22">
        <f>IFERROR(AVERAGEIF('QoL DATA'!$C$14:$AT$14,'TQoL Indexes'!O$9,'Data &amp; Normalization'!$C629:$AT629),"-")</f>
        <v>0.66115398159072036</v>
      </c>
      <c r="P171" s="22">
        <f>IFERROR(AVERAGEIF('QoL DATA'!$C$14:$AT$14,'TQoL Indexes'!P$9,'Data &amp; Normalization'!$C629:$AT629),"-")</f>
        <v>0.65439758742400433</v>
      </c>
      <c r="Q171" s="22">
        <f>IFERROR(AVERAGEIF('QoL DATA'!$C$14:$AT$14,'TQoL Indexes'!Q$9,'Data &amp; Normalization'!$C629:$AT629),"-")</f>
        <v>0.47431825373079634</v>
      </c>
      <c r="R171" s="22">
        <f>IFERROR(AVERAGEIF('QoL DATA'!$C$14:$AT$14,'TQoL Indexes'!R$9,'Data &amp; Normalization'!$C629:$AT629),"-")</f>
        <v>0.19288843277038292</v>
      </c>
      <c r="S171" s="22">
        <f>IFERROR(AVERAGEIF('QoL DATA'!$C$14:$AT$14,'TQoL Indexes'!S$9,'Data &amp; Normalization'!$C629:$AT629),"-")</f>
        <v>0.86904230521251802</v>
      </c>
      <c r="T171" s="22">
        <f>IFERROR(AVERAGEIF('QoL DATA'!$C$14:$AT$14,'TQoL Indexes'!T$9,'Data &amp; Normalization'!$C629:$AT629),"-")</f>
        <v>0.59028991616427917</v>
      </c>
      <c r="U171" s="22">
        <f>IFERROR(AVERAGEIF('QoL DATA'!$C$14:$AT$14,'TQoL Indexes'!U$9,'Data &amp; Normalization'!$C629:$AT629),"-")</f>
        <v>0.36501422903849107</v>
      </c>
      <c r="V171" s="22">
        <f>IFERROR(AVERAGEIF('QoL DATA'!$C$14:$AT$14,'TQoL Indexes'!V$9,'Data &amp; Normalization'!$C629:$AT629),"-")</f>
        <v>0.43448515306530266</v>
      </c>
      <c r="W171" s="22">
        <f>IFERROR(AVERAGEIF('QoL DATA'!$C$14:$AT$14,'TQoL Indexes'!W$9,'Data &amp; Normalization'!$C629:$AT629),"-")</f>
        <v>0.58237968727087697</v>
      </c>
      <c r="X171" s="22">
        <f>IFERROR(AVERAGEIF('QoL DATA'!$C$14:$AT$14,'TQoL Indexes'!X$9,'Data &amp; Normalization'!$C629:$AT629),"-")</f>
        <v>0.30782742954389553</v>
      </c>
      <c r="Y171" s="22">
        <f>IFERROR(AVERAGEIF('QoL DATA'!$C$14:$AT$14,'TQoL Indexes'!Y$9,'Data &amp; Normalization'!$C629:$AT629),"-")</f>
        <v>0.19070847378355565</v>
      </c>
      <c r="Z171" s="21">
        <f t="shared" si="74"/>
        <v>0.82023625666360422</v>
      </c>
      <c r="AA171" s="22">
        <f t="shared" si="75"/>
        <v>0.40817395292941139</v>
      </c>
      <c r="AB171" s="22">
        <f t="shared" si="76"/>
        <v>0.26969467414853932</v>
      </c>
      <c r="AC171" s="22">
        <f t="shared" si="77"/>
        <v>0.6577757845073624</v>
      </c>
      <c r="AD171" s="22">
        <f t="shared" si="78"/>
        <v>0.3336033432505896</v>
      </c>
      <c r="AE171" s="22">
        <f t="shared" si="79"/>
        <v>0.72966611068839859</v>
      </c>
      <c r="AF171" s="22">
        <f t="shared" si="80"/>
        <v>0.39974969105189684</v>
      </c>
      <c r="AG171" s="22">
        <f t="shared" si="81"/>
        <v>0.44510355840738625</v>
      </c>
      <c r="AH171" s="22">
        <f t="shared" si="82"/>
        <v>0.19070847378355565</v>
      </c>
      <c r="AI171" s="21">
        <f t="shared" si="83"/>
        <v>0.49936829458051829</v>
      </c>
      <c r="AJ171" s="22">
        <f t="shared" si="84"/>
        <v>0.57368174614878364</v>
      </c>
      <c r="AK171" s="23">
        <f t="shared" si="85"/>
        <v>0.34518724108094623</v>
      </c>
      <c r="AL171" s="24">
        <f t="shared" si="86"/>
        <v>0.46758942923808539</v>
      </c>
      <c r="AM171"/>
      <c r="AO171" s="136">
        <f t="shared" si="62"/>
        <v>5</v>
      </c>
      <c r="AP171" s="137">
        <f t="shared" si="63"/>
        <v>5</v>
      </c>
      <c r="AQ171" s="137">
        <f t="shared" si="64"/>
        <v>5</v>
      </c>
      <c r="AR171" s="137">
        <f t="shared" si="65"/>
        <v>5</v>
      </c>
      <c r="AS171" s="137">
        <f t="shared" si="66"/>
        <v>5</v>
      </c>
      <c r="AT171" s="137">
        <f t="shared" si="67"/>
        <v>5</v>
      </c>
      <c r="AU171" s="137">
        <f t="shared" si="68"/>
        <v>5</v>
      </c>
      <c r="AV171" s="137">
        <f t="shared" si="69"/>
        <v>5</v>
      </c>
      <c r="AW171" s="125">
        <f t="shared" si="70"/>
        <v>5</v>
      </c>
      <c r="AX171" s="137">
        <f t="shared" si="71"/>
        <v>5</v>
      </c>
      <c r="AY171" s="137">
        <f t="shared" si="72"/>
        <v>5</v>
      </c>
      <c r="AZ171" s="125">
        <f t="shared" si="73"/>
        <v>5</v>
      </c>
    </row>
    <row r="172" spans="1:52" s="5" customFormat="1">
      <c r="A172"/>
      <c r="B172" s="397" t="str">
        <f>'QoL DATA'!B179</f>
        <v>Sveti Andraž v Slov. goricah</v>
      </c>
      <c r="C172" s="224">
        <f>'QoL DATA'!A179</f>
        <v>182</v>
      </c>
      <c r="D172" s="21">
        <f>IFERROR(AVERAGEIF('QoL DATA'!$C$14:$AT$14,'TQoL Indexes'!D$9,'Data &amp; Normalization'!$C630:$AT630),"-")</f>
        <v>0.32324023089322929</v>
      </c>
      <c r="E172" s="22">
        <f>IFERROR(AVERAGEIF('QoL DATA'!$C$14:$AT$14,'TQoL Indexes'!E$9,'Data &amp; Normalization'!$C630:$AT630),"-")</f>
        <v>0.46419399204925343</v>
      </c>
      <c r="F172" s="22">
        <f>IFERROR(AVERAGEIF('QoL DATA'!$C$14:$AT$14,'TQoL Indexes'!F$9,'Data &amp; Normalization'!$C630:$AT630),"-")</f>
        <v>0.26474212906003369</v>
      </c>
      <c r="G172" s="22">
        <f>IFERROR(AVERAGEIF('QoL DATA'!$C$14:$AT$14,'TQoL Indexes'!G$9,'Data &amp; Normalization'!$C630:$AT630),"-")</f>
        <v>0.64116126251114203</v>
      </c>
      <c r="H172" s="22">
        <f>IFERROR(AVERAGEIF('QoL DATA'!$C$14:$AT$14,'TQoL Indexes'!H$9,'Data &amp; Normalization'!$C630:$AT630),"-")</f>
        <v>0.65414333201649133</v>
      </c>
      <c r="I172" s="22">
        <f>IFERROR(AVERAGEIF('QoL DATA'!$C$14:$AT$14,'TQoL Indexes'!I$9,'Data &amp; Normalization'!$C630:$AT630),"-")</f>
        <v>3.1842961115456384E-2</v>
      </c>
      <c r="J172" s="22">
        <f>IFERROR(AVERAGEIF('QoL DATA'!$C$14:$AT$14,'TQoL Indexes'!J$9,'Data &amp; Normalization'!$C630:$AT630),"-")</f>
        <v>0.2170846361693004</v>
      </c>
      <c r="K172" s="22" t="str">
        <f>IFERROR(AVERAGEIF('QoL DATA'!$C$14:$AT$14,'TQoL Indexes'!K$9,'Data &amp; Normalization'!$C630:$AT630),"-")</f>
        <v>-</v>
      </c>
      <c r="L172" s="22">
        <f>IFERROR(AVERAGEIF('QoL DATA'!$C$14:$AT$14,'TQoL Indexes'!L$9,'Data &amp; Normalization'!$C630:$AT630),"-")</f>
        <v>0.34014979417382518</v>
      </c>
      <c r="M172" s="22">
        <f>IFERROR(AVERAGEIF('QoL DATA'!$C$14:$AT$14,'TQoL Indexes'!M$9,'Data &amp; Normalization'!$C630:$AT630),"-")</f>
        <v>0.28739564568338355</v>
      </c>
      <c r="N172" s="22">
        <f>IFERROR(AVERAGEIF('QoL DATA'!$C$14:$AT$14,'TQoL Indexes'!N$9,'Data &amp; Normalization'!$C630:$AT630),"-")</f>
        <v>0.17014848627015056</v>
      </c>
      <c r="O172" s="22">
        <f>IFERROR(AVERAGEIF('QoL DATA'!$C$14:$AT$14,'TQoL Indexes'!O$9,'Data &amp; Normalization'!$C630:$AT630),"-")</f>
        <v>0.15484168350884647</v>
      </c>
      <c r="P172" s="22">
        <f>IFERROR(AVERAGEIF('QoL DATA'!$C$14:$AT$14,'TQoL Indexes'!P$9,'Data &amp; Normalization'!$C630:$AT630),"-")</f>
        <v>0.96803153054521562</v>
      </c>
      <c r="Q172" s="22">
        <f>IFERROR(AVERAGEIF('QoL DATA'!$C$14:$AT$14,'TQoL Indexes'!Q$9,'Data &amp; Normalization'!$C630:$AT630),"-")</f>
        <v>0.49784695879473229</v>
      </c>
      <c r="R172" s="22">
        <f>IFERROR(AVERAGEIF('QoL DATA'!$C$14:$AT$14,'TQoL Indexes'!R$9,'Data &amp; Normalization'!$C630:$AT630),"-")</f>
        <v>0.12163540468512848</v>
      </c>
      <c r="S172" s="22">
        <f>IFERROR(AVERAGEIF('QoL DATA'!$C$14:$AT$14,'TQoL Indexes'!S$9,'Data &amp; Normalization'!$C630:$AT630),"-")</f>
        <v>0.82605928350609181</v>
      </c>
      <c r="T172" s="22">
        <f>IFERROR(AVERAGEIF('QoL DATA'!$C$14:$AT$14,'TQoL Indexes'!T$9,'Data &amp; Normalization'!$C630:$AT630),"-")</f>
        <v>0.5570020626695571</v>
      </c>
      <c r="U172" s="22">
        <f>IFERROR(AVERAGEIF('QoL DATA'!$C$14:$AT$14,'TQoL Indexes'!U$9,'Data &amp; Normalization'!$C630:$AT630),"-")</f>
        <v>0.33108299383744183</v>
      </c>
      <c r="V172" s="22">
        <f>IFERROR(AVERAGEIF('QoL DATA'!$C$14:$AT$14,'TQoL Indexes'!V$9,'Data &amp; Normalization'!$C630:$AT630),"-")</f>
        <v>0.4142529573974903</v>
      </c>
      <c r="W172" s="22">
        <f>IFERROR(AVERAGEIF('QoL DATA'!$C$14:$AT$14,'TQoL Indexes'!W$9,'Data &amp; Normalization'!$C630:$AT630),"-")</f>
        <v>0.52320334497823473</v>
      </c>
      <c r="X172" s="22">
        <f>IFERROR(AVERAGEIF('QoL DATA'!$C$14:$AT$14,'TQoL Indexes'!X$9,'Data &amp; Normalization'!$C630:$AT630),"-")</f>
        <v>0.23221414145051641</v>
      </c>
      <c r="Y172" s="22">
        <f>IFERROR(AVERAGEIF('QoL DATA'!$C$14:$AT$14,'TQoL Indexes'!Y$9,'Data &amp; Normalization'!$C630:$AT630),"-")</f>
        <v>0.21333812633741089</v>
      </c>
      <c r="Z172" s="21">
        <f t="shared" si="74"/>
        <v>0.35072545066750543</v>
      </c>
      <c r="AA172" s="22">
        <f t="shared" si="75"/>
        <v>0.37687639719724308</v>
      </c>
      <c r="AB172" s="22">
        <f t="shared" si="76"/>
        <v>0.22877206597676705</v>
      </c>
      <c r="AC172" s="22">
        <f t="shared" si="77"/>
        <v>0.56143660702703102</v>
      </c>
      <c r="AD172" s="22">
        <f t="shared" si="78"/>
        <v>0.30974118173993037</v>
      </c>
      <c r="AE172" s="22">
        <f t="shared" si="79"/>
        <v>0.69153067308782445</v>
      </c>
      <c r="AF172" s="22">
        <f t="shared" si="80"/>
        <v>0.37266797561746606</v>
      </c>
      <c r="AG172" s="22">
        <f t="shared" si="81"/>
        <v>0.37770874321437559</v>
      </c>
      <c r="AH172" s="22">
        <f t="shared" si="82"/>
        <v>0.21333812633741089</v>
      </c>
      <c r="AI172" s="21">
        <f t="shared" si="83"/>
        <v>0.31879130461383848</v>
      </c>
      <c r="AJ172" s="22">
        <f t="shared" si="84"/>
        <v>0.52090282061826199</v>
      </c>
      <c r="AK172" s="23">
        <f t="shared" si="85"/>
        <v>0.32123828172308416</v>
      </c>
      <c r="AL172" s="24">
        <f t="shared" si="86"/>
        <v>0.38170919332676684</v>
      </c>
      <c r="AM172"/>
      <c r="AO172" s="136">
        <f t="shared" si="62"/>
        <v>5</v>
      </c>
      <c r="AP172" s="137">
        <f t="shared" si="63"/>
        <v>5</v>
      </c>
      <c r="AQ172" s="137">
        <f t="shared" si="64"/>
        <v>5</v>
      </c>
      <c r="AR172" s="137">
        <f t="shared" si="65"/>
        <v>5</v>
      </c>
      <c r="AS172" s="137">
        <f t="shared" si="66"/>
        <v>5</v>
      </c>
      <c r="AT172" s="137">
        <f t="shared" si="67"/>
        <v>5</v>
      </c>
      <c r="AU172" s="137">
        <f t="shared" si="68"/>
        <v>5</v>
      </c>
      <c r="AV172" s="137">
        <f t="shared" si="69"/>
        <v>5</v>
      </c>
      <c r="AW172" s="125">
        <f t="shared" si="70"/>
        <v>5</v>
      </c>
      <c r="AX172" s="137">
        <f t="shared" si="71"/>
        <v>5</v>
      </c>
      <c r="AY172" s="137">
        <f t="shared" si="72"/>
        <v>5</v>
      </c>
      <c r="AZ172" s="125">
        <f t="shared" si="73"/>
        <v>5</v>
      </c>
    </row>
    <row r="173" spans="1:52" s="5" customFormat="1">
      <c r="A173"/>
      <c r="B173" s="397" t="str">
        <f>'QoL DATA'!B180</f>
        <v>Sveti Jurij ob Ščavnici</v>
      </c>
      <c r="C173" s="224">
        <f>'QoL DATA'!A180</f>
        <v>116</v>
      </c>
      <c r="D173" s="21">
        <f>IFERROR(AVERAGEIF('QoL DATA'!$C$14:$AT$14,'TQoL Indexes'!D$9,'Data &amp; Normalization'!$C631:$AT631),"-")</f>
        <v>0.19487652138780859</v>
      </c>
      <c r="E173" s="22">
        <f>IFERROR(AVERAGEIF('QoL DATA'!$C$14:$AT$14,'TQoL Indexes'!E$9,'Data &amp; Normalization'!$C631:$AT631),"-")</f>
        <v>0.74346733278495591</v>
      </c>
      <c r="F173" s="22">
        <f>IFERROR(AVERAGEIF('QoL DATA'!$C$14:$AT$14,'TQoL Indexes'!F$9,'Data &amp; Normalization'!$C631:$AT631),"-")</f>
        <v>0.69752193258121098</v>
      </c>
      <c r="G173" s="22">
        <f>IFERROR(AVERAGEIF('QoL DATA'!$C$14:$AT$14,'TQoL Indexes'!G$9,'Data &amp; Normalization'!$C631:$AT631),"-")</f>
        <v>0.71140598385240106</v>
      </c>
      <c r="H173" s="22">
        <f>IFERROR(AVERAGEIF('QoL DATA'!$C$14:$AT$14,'TQoL Indexes'!H$9,'Data &amp; Normalization'!$C631:$AT631),"-")</f>
        <v>0.58961858592777405</v>
      </c>
      <c r="I173" s="22">
        <f>IFERROR(AVERAGEIF('QoL DATA'!$C$14:$AT$14,'TQoL Indexes'!I$9,'Data &amp; Normalization'!$C631:$AT631),"-")</f>
        <v>0.24759613703507066</v>
      </c>
      <c r="J173" s="22">
        <f>IFERROR(AVERAGEIF('QoL DATA'!$C$14:$AT$14,'TQoL Indexes'!J$9,'Data &amp; Normalization'!$C631:$AT631),"-")</f>
        <v>0.16390808787507888</v>
      </c>
      <c r="K173" s="22" t="str">
        <f>IFERROR(AVERAGEIF('QoL DATA'!$C$14:$AT$14,'TQoL Indexes'!K$9,'Data &amp; Normalization'!$C631:$AT631),"-")</f>
        <v>-</v>
      </c>
      <c r="L173" s="22">
        <f>IFERROR(AVERAGEIF('QoL DATA'!$C$14:$AT$14,'TQoL Indexes'!L$9,'Data &amp; Normalization'!$C631:$AT631),"-")</f>
        <v>0.20415603519602812</v>
      </c>
      <c r="M173" s="22">
        <f>IFERROR(AVERAGEIF('QoL DATA'!$C$14:$AT$14,'TQoL Indexes'!M$9,'Data &amp; Normalization'!$C631:$AT631),"-")</f>
        <v>0.33508212531437997</v>
      </c>
      <c r="N173" s="22">
        <f>IFERROR(AVERAGEIF('QoL DATA'!$C$14:$AT$14,'TQoL Indexes'!N$9,'Data &amp; Normalization'!$C631:$AT631),"-")</f>
        <v>6.7124272556580128E-2</v>
      </c>
      <c r="O173" s="22">
        <f>IFERROR(AVERAGEIF('QoL DATA'!$C$14:$AT$14,'TQoL Indexes'!O$9,'Data &amp; Normalization'!$C631:$AT631),"-")</f>
        <v>0.40654364509634022</v>
      </c>
      <c r="P173" s="22">
        <f>IFERROR(AVERAGEIF('QoL DATA'!$C$14:$AT$14,'TQoL Indexes'!P$9,'Data &amp; Normalization'!$C631:$AT631),"-")</f>
        <v>0.54460737739811871</v>
      </c>
      <c r="Q173" s="22">
        <f>IFERROR(AVERAGEIF('QoL DATA'!$C$14:$AT$14,'TQoL Indexes'!Q$9,'Data &amp; Normalization'!$C631:$AT631),"-")</f>
        <v>0.23374557009237565</v>
      </c>
      <c r="R173" s="22">
        <f>IFERROR(AVERAGEIF('QoL DATA'!$C$14:$AT$14,'TQoL Indexes'!R$9,'Data &amp; Normalization'!$C631:$AT631),"-")</f>
        <v>0.24463614706643133</v>
      </c>
      <c r="S173" s="22">
        <f>IFERROR(AVERAGEIF('QoL DATA'!$C$14:$AT$14,'TQoL Indexes'!S$9,'Data &amp; Normalization'!$C631:$AT631),"-")</f>
        <v>0.66735274182082693</v>
      </c>
      <c r="T173" s="22">
        <f>IFERROR(AVERAGEIF('QoL DATA'!$C$14:$AT$14,'TQoL Indexes'!T$9,'Data &amp; Normalization'!$C631:$AT631),"-")</f>
        <v>0.69407051084157068</v>
      </c>
      <c r="U173" s="22">
        <f>IFERROR(AVERAGEIF('QoL DATA'!$C$14:$AT$14,'TQoL Indexes'!U$9,'Data &amp; Normalization'!$C631:$AT631),"-")</f>
        <v>0.52314650518219397</v>
      </c>
      <c r="V173" s="22">
        <f>IFERROR(AVERAGEIF('QoL DATA'!$C$14:$AT$14,'TQoL Indexes'!V$9,'Data &amp; Normalization'!$C631:$AT631),"-")</f>
        <v>0.17124680281352453</v>
      </c>
      <c r="W173" s="22">
        <f>IFERROR(AVERAGEIF('QoL DATA'!$C$14:$AT$14,'TQoL Indexes'!W$9,'Data &amp; Normalization'!$C631:$AT631),"-")</f>
        <v>0.41448946553383176</v>
      </c>
      <c r="X173" s="22">
        <f>IFERROR(AVERAGEIF('QoL DATA'!$C$14:$AT$14,'TQoL Indexes'!X$9,'Data &amp; Normalization'!$C631:$AT631),"-")</f>
        <v>0.52184910638291515</v>
      </c>
      <c r="Y173" s="22">
        <f>IFERROR(AVERAGEIF('QoL DATA'!$C$14:$AT$14,'TQoL Indexes'!Y$9,'Data &amp; Normalization'!$C631:$AT631),"-")</f>
        <v>0.19783522274615137</v>
      </c>
      <c r="Z173" s="21">
        <f t="shared" si="74"/>
        <v>0.54528859558465848</v>
      </c>
      <c r="AA173" s="22">
        <f t="shared" si="75"/>
        <v>0.38333696597727052</v>
      </c>
      <c r="AB173" s="22">
        <f t="shared" si="76"/>
        <v>0.20110319893548007</v>
      </c>
      <c r="AC173" s="22">
        <f t="shared" si="77"/>
        <v>0.47557551124722947</v>
      </c>
      <c r="AD173" s="22">
        <f t="shared" si="78"/>
        <v>0.23919085857940348</v>
      </c>
      <c r="AE173" s="22">
        <f t="shared" si="79"/>
        <v>0.68071162633119875</v>
      </c>
      <c r="AF173" s="22">
        <f t="shared" si="80"/>
        <v>0.34719665399785926</v>
      </c>
      <c r="AG173" s="22">
        <f t="shared" si="81"/>
        <v>0.46816928595837348</v>
      </c>
      <c r="AH173" s="22">
        <f t="shared" si="82"/>
        <v>0.19783522274615137</v>
      </c>
      <c r="AI173" s="21">
        <f t="shared" si="83"/>
        <v>0.37657625349913637</v>
      </c>
      <c r="AJ173" s="22">
        <f t="shared" si="84"/>
        <v>0.46515933205261056</v>
      </c>
      <c r="AK173" s="23">
        <f t="shared" si="85"/>
        <v>0.33773372090079473</v>
      </c>
      <c r="AL173" s="24">
        <f t="shared" si="86"/>
        <v>0.39140397313747766</v>
      </c>
      <c r="AM173"/>
      <c r="AO173" s="136">
        <f t="shared" si="62"/>
        <v>5</v>
      </c>
      <c r="AP173" s="137">
        <f t="shared" si="63"/>
        <v>5</v>
      </c>
      <c r="AQ173" s="137">
        <f t="shared" si="64"/>
        <v>5</v>
      </c>
      <c r="AR173" s="137">
        <f t="shared" si="65"/>
        <v>5</v>
      </c>
      <c r="AS173" s="137">
        <f t="shared" si="66"/>
        <v>5</v>
      </c>
      <c r="AT173" s="137">
        <f t="shared" si="67"/>
        <v>5</v>
      </c>
      <c r="AU173" s="137">
        <f t="shared" si="68"/>
        <v>5</v>
      </c>
      <c r="AV173" s="137">
        <f t="shared" si="69"/>
        <v>5</v>
      </c>
      <c r="AW173" s="125">
        <f t="shared" si="70"/>
        <v>5</v>
      </c>
      <c r="AX173" s="137">
        <f t="shared" si="71"/>
        <v>5</v>
      </c>
      <c r="AY173" s="137">
        <f t="shared" si="72"/>
        <v>5</v>
      </c>
      <c r="AZ173" s="125">
        <f t="shared" si="73"/>
        <v>5</v>
      </c>
    </row>
    <row r="174" spans="1:52" s="5" customFormat="1">
      <c r="A174"/>
      <c r="B174" s="397" t="str">
        <f>'QoL DATA'!B181</f>
        <v>Sveti Jurij v Slov. goricah</v>
      </c>
      <c r="C174" s="224">
        <f>'QoL DATA'!A181</f>
        <v>210</v>
      </c>
      <c r="D174" s="21">
        <f>IFERROR(AVERAGEIF('QoL DATA'!$C$14:$AT$14,'TQoL Indexes'!D$9,'Data &amp; Normalization'!$C632:$AT632),"-")</f>
        <v>0.82556667515121207</v>
      </c>
      <c r="E174" s="22">
        <f>IFERROR(AVERAGEIF('QoL DATA'!$C$14:$AT$14,'TQoL Indexes'!E$9,'Data &amp; Normalization'!$C632:$AT632),"-")</f>
        <v>0.60328431131179761</v>
      </c>
      <c r="F174" s="22">
        <f>IFERROR(AVERAGEIF('QoL DATA'!$C$14:$AT$14,'TQoL Indexes'!F$9,'Data &amp; Normalization'!$C632:$AT632),"-")</f>
        <v>0.63086657995261364</v>
      </c>
      <c r="G174" s="22">
        <f>IFERROR(AVERAGEIF('QoL DATA'!$C$14:$AT$14,'TQoL Indexes'!G$9,'Data &amp; Normalization'!$C632:$AT632),"-")</f>
        <v>0.51467865692987724</v>
      </c>
      <c r="H174" s="22">
        <f>IFERROR(AVERAGEIF('QoL DATA'!$C$14:$AT$14,'TQoL Indexes'!H$9,'Data &amp; Normalization'!$C632:$AT632),"-")</f>
        <v>0.72179079350790198</v>
      </c>
      <c r="I174" s="22">
        <f>IFERROR(AVERAGEIF('QoL DATA'!$C$14:$AT$14,'TQoL Indexes'!I$9,'Data &amp; Normalization'!$C632:$AT632),"-")</f>
        <v>4.3735534772140441E-2</v>
      </c>
      <c r="J174" s="22">
        <f>IFERROR(AVERAGEIF('QoL DATA'!$C$14:$AT$14,'TQoL Indexes'!J$9,'Data &amp; Normalization'!$C632:$AT632),"-")</f>
        <v>0.10936577364189078</v>
      </c>
      <c r="K174" s="22" t="str">
        <f>IFERROR(AVERAGEIF('QoL DATA'!$C$14:$AT$14,'TQoL Indexes'!K$9,'Data &amp; Normalization'!$C632:$AT632),"-")</f>
        <v>-</v>
      </c>
      <c r="L174" s="22">
        <f>IFERROR(AVERAGEIF('QoL DATA'!$C$14:$AT$14,'TQoL Indexes'!L$9,'Data &amp; Normalization'!$C632:$AT632),"-")</f>
        <v>7.3844709074827153E-2</v>
      </c>
      <c r="M174" s="22">
        <f>IFERROR(AVERAGEIF('QoL DATA'!$C$14:$AT$14,'TQoL Indexes'!M$9,'Data &amp; Normalization'!$C632:$AT632),"-")</f>
        <v>0.35798747997890701</v>
      </c>
      <c r="N174" s="22">
        <f>IFERROR(AVERAGEIF('QoL DATA'!$C$14:$AT$14,'TQoL Indexes'!N$9,'Data &amp; Normalization'!$C632:$AT632),"-")</f>
        <v>0.98381779198857433</v>
      </c>
      <c r="O174" s="22">
        <f>IFERROR(AVERAGEIF('QoL DATA'!$C$14:$AT$14,'TQoL Indexes'!O$9,'Data &amp; Normalization'!$C632:$AT632),"-")</f>
        <v>0.57324204524428191</v>
      </c>
      <c r="P174" s="22">
        <f>IFERROR(AVERAGEIF('QoL DATA'!$C$14:$AT$14,'TQoL Indexes'!P$9,'Data &amp; Normalization'!$C632:$AT632),"-")</f>
        <v>0.76060372984947522</v>
      </c>
      <c r="Q174" s="22">
        <f>IFERROR(AVERAGEIF('QoL DATA'!$C$14:$AT$14,'TQoL Indexes'!Q$9,'Data &amp; Normalization'!$C632:$AT632),"-")</f>
        <v>0.46282898385696686</v>
      </c>
      <c r="R174" s="22">
        <f>IFERROR(AVERAGEIF('QoL DATA'!$C$14:$AT$14,'TQoL Indexes'!R$9,'Data &amp; Normalization'!$C632:$AT632),"-")</f>
        <v>0.18200025714391033</v>
      </c>
      <c r="S174" s="22">
        <f>IFERROR(AVERAGEIF('QoL DATA'!$C$14:$AT$14,'TQoL Indexes'!S$9,'Data &amp; Normalization'!$C632:$AT632),"-")</f>
        <v>0.73678685380813036</v>
      </c>
      <c r="T174" s="22">
        <f>IFERROR(AVERAGEIF('QoL DATA'!$C$14:$AT$14,'TQoL Indexes'!T$9,'Data &amp; Normalization'!$C632:$AT632),"-")</f>
        <v>0.67638966813527002</v>
      </c>
      <c r="U174" s="22">
        <f>IFERROR(AVERAGEIF('QoL DATA'!$C$14:$AT$14,'TQoL Indexes'!U$9,'Data &amp; Normalization'!$C632:$AT632),"-")</f>
        <v>0.33067743225872648</v>
      </c>
      <c r="V174" s="22">
        <f>IFERROR(AVERAGEIF('QoL DATA'!$C$14:$AT$14,'TQoL Indexes'!V$9,'Data &amp; Normalization'!$C632:$AT632),"-")</f>
        <v>0.43398559267844306</v>
      </c>
      <c r="W174" s="22">
        <f>IFERROR(AVERAGEIF('QoL DATA'!$C$14:$AT$14,'TQoL Indexes'!W$9,'Data &amp; Normalization'!$C632:$AT632),"-")</f>
        <v>0.6424059878674514</v>
      </c>
      <c r="X174" s="22">
        <f>IFERROR(AVERAGEIF('QoL DATA'!$C$14:$AT$14,'TQoL Indexes'!X$9,'Data &amp; Normalization'!$C632:$AT632),"-")</f>
        <v>0.14806840330648566</v>
      </c>
      <c r="Y174" s="22">
        <f>IFERROR(AVERAGEIF('QoL DATA'!$C$14:$AT$14,'TQoL Indexes'!Y$9,'Data &amp; Normalization'!$C632:$AT632),"-")</f>
        <v>0.16946135634766524</v>
      </c>
      <c r="Z174" s="21">
        <f t="shared" si="74"/>
        <v>0.68657252213854114</v>
      </c>
      <c r="AA174" s="22">
        <f t="shared" si="75"/>
        <v>0.29268309358532746</v>
      </c>
      <c r="AB174" s="22">
        <f t="shared" si="76"/>
        <v>0.67090263598374067</v>
      </c>
      <c r="AC174" s="22">
        <f t="shared" si="77"/>
        <v>0.66692288754687856</v>
      </c>
      <c r="AD174" s="22">
        <f t="shared" si="78"/>
        <v>0.32241462050043856</v>
      </c>
      <c r="AE174" s="22">
        <f t="shared" si="79"/>
        <v>0.70658826097170024</v>
      </c>
      <c r="AF174" s="22">
        <f t="shared" si="80"/>
        <v>0.38233151246858477</v>
      </c>
      <c r="AG174" s="22">
        <f t="shared" si="81"/>
        <v>0.39523719558696851</v>
      </c>
      <c r="AH174" s="22">
        <f t="shared" si="82"/>
        <v>0.16946135634766524</v>
      </c>
      <c r="AI174" s="21">
        <f t="shared" si="83"/>
        <v>0.550052750569203</v>
      </c>
      <c r="AJ174" s="22">
        <f t="shared" si="84"/>
        <v>0.56530858967300579</v>
      </c>
      <c r="AK174" s="23">
        <f t="shared" si="85"/>
        <v>0.31567668813440619</v>
      </c>
      <c r="AL174" s="24">
        <f t="shared" si="86"/>
        <v>0.46915316445813154</v>
      </c>
      <c r="AM174"/>
      <c r="AO174" s="136">
        <f t="shared" si="62"/>
        <v>5</v>
      </c>
      <c r="AP174" s="137">
        <f t="shared" si="63"/>
        <v>5</v>
      </c>
      <c r="AQ174" s="137">
        <f t="shared" si="64"/>
        <v>5</v>
      </c>
      <c r="AR174" s="137">
        <f t="shared" si="65"/>
        <v>5</v>
      </c>
      <c r="AS174" s="137">
        <f t="shared" si="66"/>
        <v>5</v>
      </c>
      <c r="AT174" s="137">
        <f t="shared" si="67"/>
        <v>5</v>
      </c>
      <c r="AU174" s="137">
        <f t="shared" si="68"/>
        <v>5</v>
      </c>
      <c r="AV174" s="137">
        <f t="shared" si="69"/>
        <v>5</v>
      </c>
      <c r="AW174" s="125">
        <f t="shared" si="70"/>
        <v>5</v>
      </c>
      <c r="AX174" s="137">
        <f t="shared" si="71"/>
        <v>5</v>
      </c>
      <c r="AY174" s="137">
        <f t="shared" si="72"/>
        <v>5</v>
      </c>
      <c r="AZ174" s="125">
        <f t="shared" si="73"/>
        <v>5</v>
      </c>
    </row>
    <row r="175" spans="1:52" s="5" customFormat="1">
      <c r="A175"/>
      <c r="B175" s="397" t="str">
        <f>'QoL DATA'!B182</f>
        <v>Sveti Tomaž</v>
      </c>
      <c r="C175" s="224">
        <f>'QoL DATA'!A182</f>
        <v>205</v>
      </c>
      <c r="D175" s="21">
        <f>IFERROR(AVERAGEIF('QoL DATA'!$C$14:$AT$14,'TQoL Indexes'!D$9,'Data &amp; Normalization'!$C633:$AT633),"-")</f>
        <v>0.49632929201386738</v>
      </c>
      <c r="E175" s="22">
        <f>IFERROR(AVERAGEIF('QoL DATA'!$C$14:$AT$14,'TQoL Indexes'!E$9,'Data &amp; Normalization'!$C633:$AT633),"-")</f>
        <v>0.45427225951441941</v>
      </c>
      <c r="F175" s="22">
        <f>IFERROR(AVERAGEIF('QoL DATA'!$C$14:$AT$14,'TQoL Indexes'!F$9,'Data &amp; Normalization'!$C633:$AT633),"-")</f>
        <v>0.66944695266968979</v>
      </c>
      <c r="G175" s="22">
        <f>IFERROR(AVERAGEIF('QoL DATA'!$C$14:$AT$14,'TQoL Indexes'!G$9,'Data &amp; Normalization'!$C633:$AT633),"-")</f>
        <v>0.27039557303199008</v>
      </c>
      <c r="H175" s="22">
        <f>IFERROR(AVERAGEIF('QoL DATA'!$C$14:$AT$14,'TQoL Indexes'!H$9,'Data &amp; Normalization'!$C633:$AT633),"-")</f>
        <v>0.92146272994305101</v>
      </c>
      <c r="I175" s="22">
        <f>IFERROR(AVERAGEIF('QoL DATA'!$C$14:$AT$14,'TQoL Indexes'!I$9,'Data &amp; Normalization'!$C633:$AT633),"-")</f>
        <v>0</v>
      </c>
      <c r="J175" s="22">
        <f>IFERROR(AVERAGEIF('QoL DATA'!$C$14:$AT$14,'TQoL Indexes'!J$9,'Data &amp; Normalization'!$C633:$AT633),"-")</f>
        <v>0.12507682151388624</v>
      </c>
      <c r="K175" s="22" t="str">
        <f>IFERROR(AVERAGEIF('QoL DATA'!$C$14:$AT$14,'TQoL Indexes'!K$9,'Data &amp; Normalization'!$C633:$AT633),"-")</f>
        <v>-</v>
      </c>
      <c r="L175" s="22">
        <f>IFERROR(AVERAGEIF('QoL DATA'!$C$14:$AT$14,'TQoL Indexes'!L$9,'Data &amp; Normalization'!$C633:$AT633),"-")</f>
        <v>0.37556208066998398</v>
      </c>
      <c r="M175" s="22">
        <f>IFERROR(AVERAGEIF('QoL DATA'!$C$14:$AT$14,'TQoL Indexes'!M$9,'Data &amp; Normalization'!$C633:$AT633),"-")</f>
        <v>0.40333900798276023</v>
      </c>
      <c r="N175" s="22">
        <f>IFERROR(AVERAGEIF('QoL DATA'!$C$14:$AT$14,'TQoL Indexes'!N$9,'Data &amp; Normalization'!$C633:$AT633),"-")</f>
        <v>0</v>
      </c>
      <c r="O175" s="22">
        <f>IFERROR(AVERAGEIF('QoL DATA'!$C$14:$AT$14,'TQoL Indexes'!O$9,'Data &amp; Normalization'!$C633:$AT633),"-")</f>
        <v>0.34663460749763347</v>
      </c>
      <c r="P175" s="22">
        <f>IFERROR(AVERAGEIF('QoL DATA'!$C$14:$AT$14,'TQoL Indexes'!P$9,'Data &amp; Normalization'!$C633:$AT633),"-")</f>
        <v>0.98992774250054738</v>
      </c>
      <c r="Q175" s="22">
        <f>IFERROR(AVERAGEIF('QoL DATA'!$C$14:$AT$14,'TQoL Indexes'!Q$9,'Data &amp; Normalization'!$C633:$AT633),"-")</f>
        <v>0.29190711763490534</v>
      </c>
      <c r="R175" s="22">
        <f>IFERROR(AVERAGEIF('QoL DATA'!$C$14:$AT$14,'TQoL Indexes'!R$9,'Data &amp; Normalization'!$C633:$AT633),"-")</f>
        <v>0.13265486394973675</v>
      </c>
      <c r="S175" s="22">
        <f>IFERROR(AVERAGEIF('QoL DATA'!$C$14:$AT$14,'TQoL Indexes'!S$9,'Data &amp; Normalization'!$C633:$AT633),"-")</f>
        <v>0.55741539784092953</v>
      </c>
      <c r="T175" s="22">
        <f>IFERROR(AVERAGEIF('QoL DATA'!$C$14:$AT$14,'TQoL Indexes'!T$9,'Data &amp; Normalization'!$C633:$AT633),"-")</f>
        <v>0.45106940440477677</v>
      </c>
      <c r="U175" s="22">
        <f>IFERROR(AVERAGEIF('QoL DATA'!$C$14:$AT$14,'TQoL Indexes'!U$9,'Data &amp; Normalization'!$C633:$AT633),"-")</f>
        <v>0.55160974916019523</v>
      </c>
      <c r="V175" s="22">
        <f>IFERROR(AVERAGEIF('QoL DATA'!$C$14:$AT$14,'TQoL Indexes'!V$9,'Data &amp; Normalization'!$C633:$AT633),"-")</f>
        <v>0.31250000000000006</v>
      </c>
      <c r="W175" s="22">
        <f>IFERROR(AVERAGEIF('QoL DATA'!$C$14:$AT$14,'TQoL Indexes'!W$9,'Data &amp; Normalization'!$C633:$AT633),"-")</f>
        <v>0.48359208062516523</v>
      </c>
      <c r="X175" s="22">
        <f>IFERROR(AVERAGEIF('QoL DATA'!$C$14:$AT$14,'TQoL Indexes'!X$9,'Data &amp; Normalization'!$C633:$AT633),"-")</f>
        <v>0.38049503386365241</v>
      </c>
      <c r="Y175" s="22">
        <f>IFERROR(AVERAGEIF('QoL DATA'!$C$14:$AT$14,'TQoL Indexes'!Y$9,'Data &amp; Normalization'!$C633:$AT633),"-")</f>
        <v>0.38311696725104311</v>
      </c>
      <c r="Z175" s="21">
        <f t="shared" si="74"/>
        <v>0.54001616806599217</v>
      </c>
      <c r="AA175" s="22">
        <f t="shared" si="75"/>
        <v>0.33849944103178226</v>
      </c>
      <c r="AB175" s="22">
        <f t="shared" si="76"/>
        <v>0.20166950399138012</v>
      </c>
      <c r="AC175" s="22">
        <f t="shared" si="77"/>
        <v>0.66828117499909045</v>
      </c>
      <c r="AD175" s="22">
        <f t="shared" si="78"/>
        <v>0.21228099079232104</v>
      </c>
      <c r="AE175" s="22">
        <f t="shared" si="79"/>
        <v>0.50424240112285312</v>
      </c>
      <c r="AF175" s="22">
        <f t="shared" si="80"/>
        <v>0.43205487458009761</v>
      </c>
      <c r="AG175" s="22">
        <f t="shared" si="81"/>
        <v>0.43204355724440879</v>
      </c>
      <c r="AH175" s="22">
        <f t="shared" si="82"/>
        <v>0.38311696725104311</v>
      </c>
      <c r="AI175" s="21">
        <f t="shared" si="83"/>
        <v>0.36006170436305152</v>
      </c>
      <c r="AJ175" s="22">
        <f t="shared" si="84"/>
        <v>0.46160152230475487</v>
      </c>
      <c r="AK175" s="23">
        <f t="shared" si="85"/>
        <v>0.41573846635851647</v>
      </c>
      <c r="AL175" s="24">
        <f t="shared" si="86"/>
        <v>0.41140878269037851</v>
      </c>
      <c r="AM175"/>
      <c r="AO175" s="136">
        <f t="shared" si="62"/>
        <v>5</v>
      </c>
      <c r="AP175" s="137">
        <f t="shared" si="63"/>
        <v>5</v>
      </c>
      <c r="AQ175" s="137">
        <f t="shared" si="64"/>
        <v>5</v>
      </c>
      <c r="AR175" s="137">
        <f t="shared" si="65"/>
        <v>5</v>
      </c>
      <c r="AS175" s="137">
        <f t="shared" si="66"/>
        <v>5</v>
      </c>
      <c r="AT175" s="137">
        <f t="shared" si="67"/>
        <v>5</v>
      </c>
      <c r="AU175" s="137">
        <f t="shared" si="68"/>
        <v>5</v>
      </c>
      <c r="AV175" s="137">
        <f t="shared" si="69"/>
        <v>5</v>
      </c>
      <c r="AW175" s="125">
        <f t="shared" si="70"/>
        <v>5</v>
      </c>
      <c r="AX175" s="137">
        <f t="shared" si="71"/>
        <v>5</v>
      </c>
      <c r="AY175" s="137">
        <f t="shared" si="72"/>
        <v>5</v>
      </c>
      <c r="AZ175" s="125">
        <f t="shared" si="73"/>
        <v>5</v>
      </c>
    </row>
    <row r="176" spans="1:52" s="5" customFormat="1">
      <c r="A176"/>
      <c r="B176" s="397" t="str">
        <f>'QoL DATA'!B183</f>
        <v>Šalovci</v>
      </c>
      <c r="C176" s="224">
        <f>'QoL DATA'!A183</f>
        <v>33</v>
      </c>
      <c r="D176" s="21">
        <f>IFERROR(AVERAGEIF('QoL DATA'!$C$14:$AT$14,'TQoL Indexes'!D$9,'Data &amp; Normalization'!$C634:$AT634),"-")</f>
        <v>0.65778173690168984</v>
      </c>
      <c r="E176" s="22">
        <f>IFERROR(AVERAGEIF('QoL DATA'!$C$14:$AT$14,'TQoL Indexes'!E$9,'Data &amp; Normalization'!$C634:$AT634),"-")</f>
        <v>0.29653284671532848</v>
      </c>
      <c r="F176" s="22">
        <f>IFERROR(AVERAGEIF('QoL DATA'!$C$14:$AT$14,'TQoL Indexes'!F$9,'Data &amp; Normalization'!$C634:$AT634),"-")</f>
        <v>0.36840095685474578</v>
      </c>
      <c r="G176" s="22">
        <f>IFERROR(AVERAGEIF('QoL DATA'!$C$14:$AT$14,'TQoL Indexes'!G$9,'Data &amp; Normalization'!$C634:$AT634),"-")</f>
        <v>0.16923434584029123</v>
      </c>
      <c r="H176" s="22">
        <f>IFERROR(AVERAGEIF('QoL DATA'!$C$14:$AT$14,'TQoL Indexes'!H$9,'Data &amp; Normalization'!$C634:$AT634),"-")</f>
        <v>0.35976825308790039</v>
      </c>
      <c r="I176" s="22">
        <f>IFERROR(AVERAGEIF('QoL DATA'!$C$14:$AT$14,'TQoL Indexes'!I$9,'Data &amp; Normalization'!$C634:$AT634),"-")</f>
        <v>0.1617067409512753</v>
      </c>
      <c r="J176" s="22">
        <f>IFERROR(AVERAGEIF('QoL DATA'!$C$14:$AT$14,'TQoL Indexes'!J$9,'Data &amp; Normalization'!$C634:$AT634),"-")</f>
        <v>5.557004067567782E-2</v>
      </c>
      <c r="K176" s="22" t="str">
        <f>IFERROR(AVERAGEIF('QoL DATA'!$C$14:$AT$14,'TQoL Indexes'!K$9,'Data &amp; Normalization'!$C634:$AT634),"-")</f>
        <v>-</v>
      </c>
      <c r="L176" s="22">
        <f>IFERROR(AVERAGEIF('QoL DATA'!$C$14:$AT$14,'TQoL Indexes'!L$9,'Data &amp; Normalization'!$C634:$AT634),"-")</f>
        <v>0.7872395720744263</v>
      </c>
      <c r="M176" s="22">
        <f>IFERROR(AVERAGEIF('QoL DATA'!$C$14:$AT$14,'TQoL Indexes'!M$9,'Data &amp; Normalization'!$C634:$AT634),"-")</f>
        <v>0.31760911206582615</v>
      </c>
      <c r="N176" s="22">
        <f>IFERROR(AVERAGEIF('QoL DATA'!$C$14:$AT$14,'TQoL Indexes'!N$9,'Data &amp; Normalization'!$C634:$AT634),"-")</f>
        <v>0.99977623421934914</v>
      </c>
      <c r="O176" s="22">
        <f>IFERROR(AVERAGEIF('QoL DATA'!$C$14:$AT$14,'TQoL Indexes'!O$9,'Data &amp; Normalization'!$C634:$AT634),"-")</f>
        <v>0.17323728955337087</v>
      </c>
      <c r="P176" s="22">
        <f>IFERROR(AVERAGEIF('QoL DATA'!$C$14:$AT$14,'TQoL Indexes'!P$9,'Data &amp; Normalization'!$C634:$AT634),"-")</f>
        <v>0.901880017644069</v>
      </c>
      <c r="Q176" s="22">
        <f>IFERROR(AVERAGEIF('QoL DATA'!$C$14:$AT$14,'TQoL Indexes'!Q$9,'Data &amp; Normalization'!$C634:$AT634),"-")</f>
        <v>0.14945242480998286</v>
      </c>
      <c r="R176" s="22">
        <f>IFERROR(AVERAGEIF('QoL DATA'!$C$14:$AT$14,'TQoL Indexes'!R$9,'Data &amp; Normalization'!$C634:$AT634),"-")</f>
        <v>0.15294117647058819</v>
      </c>
      <c r="S176" s="22">
        <f>IFERROR(AVERAGEIF('QoL DATA'!$C$14:$AT$14,'TQoL Indexes'!S$9,'Data &amp; Normalization'!$C634:$AT634),"-")</f>
        <v>1</v>
      </c>
      <c r="T176" s="22">
        <f>IFERROR(AVERAGEIF('QoL DATA'!$C$14:$AT$14,'TQoL Indexes'!T$9,'Data &amp; Normalization'!$C634:$AT634),"-")</f>
        <v>0.61725386097308044</v>
      </c>
      <c r="U176" s="22">
        <f>IFERROR(AVERAGEIF('QoL DATA'!$C$14:$AT$14,'TQoL Indexes'!U$9,'Data &amp; Normalization'!$C634:$AT634),"-")</f>
        <v>0.57733343957267291</v>
      </c>
      <c r="V176" s="22">
        <f>IFERROR(AVERAGEIF('QoL DATA'!$C$14:$AT$14,'TQoL Indexes'!V$9,'Data &amp; Normalization'!$C634:$AT634),"-")</f>
        <v>6.2500000000000347E-2</v>
      </c>
      <c r="W176" s="22">
        <f>IFERROR(AVERAGEIF('QoL DATA'!$C$14:$AT$14,'TQoL Indexes'!W$9,'Data &amp; Normalization'!$C634:$AT634),"-")</f>
        <v>0.56668011278509867</v>
      </c>
      <c r="X176" s="22">
        <f>IFERROR(AVERAGEIF('QoL DATA'!$C$14:$AT$14,'TQoL Indexes'!X$9,'Data &amp; Normalization'!$C634:$AT634),"-")</f>
        <v>0.47492365946889148</v>
      </c>
      <c r="Y176" s="22">
        <f>IFERROR(AVERAGEIF('QoL DATA'!$C$14:$AT$14,'TQoL Indexes'!Y$9,'Data &amp; Normalization'!$C634:$AT634),"-")</f>
        <v>0.48083257389747169</v>
      </c>
      <c r="Z176" s="21">
        <f t="shared" si="74"/>
        <v>0.44090518015725472</v>
      </c>
      <c r="AA176" s="22">
        <f t="shared" si="75"/>
        <v>0.30670379052591423</v>
      </c>
      <c r="AB176" s="22">
        <f t="shared" si="76"/>
        <v>0.65869267314258761</v>
      </c>
      <c r="AC176" s="22">
        <f t="shared" si="77"/>
        <v>0.5375586535987199</v>
      </c>
      <c r="AD176" s="22">
        <f t="shared" si="78"/>
        <v>0.15119680064028551</v>
      </c>
      <c r="AE176" s="22">
        <f t="shared" si="79"/>
        <v>0.80862693048654022</v>
      </c>
      <c r="AF176" s="22">
        <f t="shared" si="80"/>
        <v>0.31991671978633662</v>
      </c>
      <c r="AG176" s="22">
        <f t="shared" si="81"/>
        <v>0.52080188612699507</v>
      </c>
      <c r="AH176" s="22">
        <f t="shared" si="82"/>
        <v>0.48083257389747169</v>
      </c>
      <c r="AI176" s="21">
        <f t="shared" si="83"/>
        <v>0.46876721460858556</v>
      </c>
      <c r="AJ176" s="22">
        <f t="shared" si="84"/>
        <v>0.4991274615751819</v>
      </c>
      <c r="AK176" s="23">
        <f t="shared" si="85"/>
        <v>0.44051705993693441</v>
      </c>
      <c r="AL176" s="24">
        <f t="shared" si="86"/>
        <v>0.46916562710459009</v>
      </c>
      <c r="AM176"/>
      <c r="AO176" s="136">
        <f t="shared" si="62"/>
        <v>5</v>
      </c>
      <c r="AP176" s="137">
        <f t="shared" si="63"/>
        <v>5</v>
      </c>
      <c r="AQ176" s="137">
        <f t="shared" si="64"/>
        <v>5</v>
      </c>
      <c r="AR176" s="137">
        <f t="shared" si="65"/>
        <v>5</v>
      </c>
      <c r="AS176" s="137">
        <f t="shared" si="66"/>
        <v>5</v>
      </c>
      <c r="AT176" s="137">
        <f t="shared" si="67"/>
        <v>5</v>
      </c>
      <c r="AU176" s="137">
        <f t="shared" si="68"/>
        <v>5</v>
      </c>
      <c r="AV176" s="137">
        <f t="shared" si="69"/>
        <v>5</v>
      </c>
      <c r="AW176" s="125">
        <f t="shared" si="70"/>
        <v>5</v>
      </c>
      <c r="AX176" s="137">
        <f t="shared" si="71"/>
        <v>5</v>
      </c>
      <c r="AY176" s="137">
        <f t="shared" si="72"/>
        <v>5</v>
      </c>
      <c r="AZ176" s="125">
        <f t="shared" si="73"/>
        <v>5</v>
      </c>
    </row>
    <row r="177" spans="1:52" s="5" customFormat="1">
      <c r="A177"/>
      <c r="B177" s="397" t="str">
        <f>'QoL DATA'!B184</f>
        <v>Šempeter - Vrtojba</v>
      </c>
      <c r="C177" s="224">
        <f>'QoL DATA'!A184</f>
        <v>183</v>
      </c>
      <c r="D177" s="21">
        <f>IFERROR(AVERAGEIF('QoL DATA'!$C$14:$AT$14,'TQoL Indexes'!D$9,'Data &amp; Normalization'!$C635:$AT635),"-")</f>
        <v>0.75421134648023325</v>
      </c>
      <c r="E177" s="22">
        <f>IFERROR(AVERAGEIF('QoL DATA'!$C$14:$AT$14,'TQoL Indexes'!E$9,'Data &amp; Normalization'!$C635:$AT635),"-")</f>
        <v>0.85114867230549018</v>
      </c>
      <c r="F177" s="22">
        <f>IFERROR(AVERAGEIF('QoL DATA'!$C$14:$AT$14,'TQoL Indexes'!F$9,'Data &amp; Normalization'!$C635:$AT635),"-")</f>
        <v>0.89624062518028902</v>
      </c>
      <c r="G177" s="22">
        <f>IFERROR(AVERAGEIF('QoL DATA'!$C$14:$AT$14,'TQoL Indexes'!G$9,'Data &amp; Normalization'!$C635:$AT635),"-")</f>
        <v>1</v>
      </c>
      <c r="H177" s="22">
        <f>IFERROR(AVERAGEIF('QoL DATA'!$C$14:$AT$14,'TQoL Indexes'!H$9,'Data &amp; Normalization'!$C635:$AT635),"-")</f>
        <v>0.98964288740501538</v>
      </c>
      <c r="I177" s="22">
        <f>IFERROR(AVERAGEIF('QoL DATA'!$C$14:$AT$14,'TQoL Indexes'!I$9,'Data &amp; Normalization'!$C635:$AT635),"-")</f>
        <v>0.83831078443466767</v>
      </c>
      <c r="J177" s="22">
        <f>IFERROR(AVERAGEIF('QoL DATA'!$C$14:$AT$14,'TQoL Indexes'!J$9,'Data &amp; Normalization'!$C635:$AT635),"-")</f>
        <v>1</v>
      </c>
      <c r="K177" s="22" t="str">
        <f>IFERROR(AVERAGEIF('QoL DATA'!$C$14:$AT$14,'TQoL Indexes'!K$9,'Data &amp; Normalization'!$C635:$AT635),"-")</f>
        <v>-</v>
      </c>
      <c r="L177" s="22">
        <f>IFERROR(AVERAGEIF('QoL DATA'!$C$14:$AT$14,'TQoL Indexes'!L$9,'Data &amp; Normalization'!$C635:$AT635),"-")</f>
        <v>0.36300912289189519</v>
      </c>
      <c r="M177" s="22">
        <f>IFERROR(AVERAGEIF('QoL DATA'!$C$14:$AT$14,'TQoL Indexes'!M$9,'Data &amp; Normalization'!$C635:$AT635),"-")</f>
        <v>0.18524985406791278</v>
      </c>
      <c r="N177" s="22">
        <f>IFERROR(AVERAGEIF('QoL DATA'!$C$14:$AT$14,'TQoL Indexes'!N$9,'Data &amp; Normalization'!$C635:$AT635),"-")</f>
        <v>0.34052814186918418</v>
      </c>
      <c r="O177" s="22">
        <f>IFERROR(AVERAGEIF('QoL DATA'!$C$14:$AT$14,'TQoL Indexes'!O$9,'Data &amp; Normalization'!$C635:$AT635),"-")</f>
        <v>0.95445519980143956</v>
      </c>
      <c r="P177" s="22">
        <f>IFERROR(AVERAGEIF('QoL DATA'!$C$14:$AT$14,'TQoL Indexes'!P$9,'Data &amp; Normalization'!$C635:$AT635),"-")</f>
        <v>0.41476585865936644</v>
      </c>
      <c r="Q177" s="22">
        <f>IFERROR(AVERAGEIF('QoL DATA'!$C$14:$AT$14,'TQoL Indexes'!Q$9,'Data &amp; Normalization'!$C635:$AT635),"-")</f>
        <v>0.70689100224167634</v>
      </c>
      <c r="R177" s="22">
        <f>IFERROR(AVERAGEIF('QoL DATA'!$C$14:$AT$14,'TQoL Indexes'!R$9,'Data &amp; Normalization'!$C635:$AT635),"-")</f>
        <v>0.77287326435671788</v>
      </c>
      <c r="S177" s="22">
        <f>IFERROR(AVERAGEIF('QoL DATA'!$C$14:$AT$14,'TQoL Indexes'!S$9,'Data &amp; Normalization'!$C635:$AT635),"-")</f>
        <v>0.33919390302369035</v>
      </c>
      <c r="T177" s="22">
        <f>IFERROR(AVERAGEIF('QoL DATA'!$C$14:$AT$14,'TQoL Indexes'!T$9,'Data &amp; Normalization'!$C635:$AT635),"-")</f>
        <v>0.56844778724341094</v>
      </c>
      <c r="U177" s="22">
        <f>IFERROR(AVERAGEIF('QoL DATA'!$C$14:$AT$14,'TQoL Indexes'!U$9,'Data &amp; Normalization'!$C635:$AT635),"-")</f>
        <v>0.75384641904785465</v>
      </c>
      <c r="V177" s="22">
        <f>IFERROR(AVERAGEIF('QoL DATA'!$C$14:$AT$14,'TQoL Indexes'!V$9,'Data &amp; Normalization'!$C635:$AT635),"-")</f>
        <v>0.96917962193269913</v>
      </c>
      <c r="W177" s="22">
        <f>IFERROR(AVERAGEIF('QoL DATA'!$C$14:$AT$14,'TQoL Indexes'!W$9,'Data &amp; Normalization'!$C635:$AT635),"-")</f>
        <v>0.27487327536692979</v>
      </c>
      <c r="X177" s="22">
        <f>IFERROR(AVERAGEIF('QoL DATA'!$C$14:$AT$14,'TQoL Indexes'!X$9,'Data &amp; Normalization'!$C635:$AT635),"-")</f>
        <v>0.50933668593362891</v>
      </c>
      <c r="Y177" s="22">
        <f>IFERROR(AVERAGEIF('QoL DATA'!$C$14:$AT$14,'TQoL Indexes'!Y$9,'Data &amp; Normalization'!$C635:$AT635),"-")</f>
        <v>0.2186432797342005</v>
      </c>
      <c r="Z177" s="21">
        <f t="shared" si="74"/>
        <v>0.83386688132200415</v>
      </c>
      <c r="AA177" s="22">
        <f t="shared" si="75"/>
        <v>0.83819255894631561</v>
      </c>
      <c r="AB177" s="22">
        <f t="shared" si="76"/>
        <v>0.26288899796854848</v>
      </c>
      <c r="AC177" s="22">
        <f t="shared" si="77"/>
        <v>0.684610529230403</v>
      </c>
      <c r="AD177" s="22">
        <f t="shared" si="78"/>
        <v>0.73988213329919716</v>
      </c>
      <c r="AE177" s="22">
        <f t="shared" si="79"/>
        <v>0.45382084513355064</v>
      </c>
      <c r="AF177" s="22">
        <f t="shared" si="80"/>
        <v>0.86151302049027689</v>
      </c>
      <c r="AG177" s="22">
        <f t="shared" si="81"/>
        <v>0.39210498065027932</v>
      </c>
      <c r="AH177" s="22">
        <f t="shared" si="82"/>
        <v>0.2186432797342005</v>
      </c>
      <c r="AI177" s="21">
        <f t="shared" si="83"/>
        <v>0.64498281274562275</v>
      </c>
      <c r="AJ177" s="22">
        <f t="shared" si="84"/>
        <v>0.62610450255438366</v>
      </c>
      <c r="AK177" s="23">
        <f t="shared" si="85"/>
        <v>0.49075376029158557</v>
      </c>
      <c r="AL177" s="24">
        <f t="shared" si="86"/>
        <v>0.58515202413252498</v>
      </c>
      <c r="AM177"/>
      <c r="AO177" s="136">
        <f t="shared" si="62"/>
        <v>5</v>
      </c>
      <c r="AP177" s="137">
        <f t="shared" si="63"/>
        <v>5</v>
      </c>
      <c r="AQ177" s="137">
        <f t="shared" si="64"/>
        <v>5</v>
      </c>
      <c r="AR177" s="137">
        <f t="shared" si="65"/>
        <v>5</v>
      </c>
      <c r="AS177" s="137">
        <f t="shared" si="66"/>
        <v>5</v>
      </c>
      <c r="AT177" s="137">
        <f t="shared" si="67"/>
        <v>5</v>
      </c>
      <c r="AU177" s="137">
        <f t="shared" si="68"/>
        <v>5</v>
      </c>
      <c r="AV177" s="137">
        <f t="shared" si="69"/>
        <v>5</v>
      </c>
      <c r="AW177" s="125">
        <f t="shared" si="70"/>
        <v>5</v>
      </c>
      <c r="AX177" s="137">
        <f t="shared" si="71"/>
        <v>5</v>
      </c>
      <c r="AY177" s="137">
        <f t="shared" si="72"/>
        <v>5</v>
      </c>
      <c r="AZ177" s="125">
        <f t="shared" si="73"/>
        <v>5</v>
      </c>
    </row>
    <row r="178" spans="1:52" s="5" customFormat="1">
      <c r="A178"/>
      <c r="B178" s="397" t="str">
        <f>'QoL DATA'!B185</f>
        <v>Šenčur</v>
      </c>
      <c r="C178" s="224">
        <f>'QoL DATA'!A185</f>
        <v>117</v>
      </c>
      <c r="D178" s="21">
        <f>IFERROR(AVERAGEIF('QoL DATA'!$C$14:$AT$14,'TQoL Indexes'!D$9,'Data &amp; Normalization'!$C636:$AT636),"-")</f>
        <v>0.7917592623345856</v>
      </c>
      <c r="E178" s="22">
        <f>IFERROR(AVERAGEIF('QoL DATA'!$C$14:$AT$14,'TQoL Indexes'!E$9,'Data &amp; Normalization'!$C636:$AT636),"-")</f>
        <v>0.36906413138019989</v>
      </c>
      <c r="F178" s="22">
        <f>IFERROR(AVERAGEIF('QoL DATA'!$C$14:$AT$14,'TQoL Indexes'!F$9,'Data &amp; Normalization'!$C636:$AT636),"-")</f>
        <v>0.75</v>
      </c>
      <c r="G178" s="22">
        <f>IFERROR(AVERAGEIF('QoL DATA'!$C$14:$AT$14,'TQoL Indexes'!G$9,'Data &amp; Normalization'!$C636:$AT636),"-")</f>
        <v>0.96418994801958291</v>
      </c>
      <c r="H178" s="22">
        <f>IFERROR(AVERAGEIF('QoL DATA'!$C$14:$AT$14,'TQoL Indexes'!H$9,'Data &amp; Normalization'!$C636:$AT636),"-")</f>
        <v>0.98208375491649536</v>
      </c>
      <c r="I178" s="22">
        <f>IFERROR(AVERAGEIF('QoL DATA'!$C$14:$AT$14,'TQoL Indexes'!I$9,'Data &amp; Normalization'!$C636:$AT636),"-")</f>
        <v>0.47187436235647851</v>
      </c>
      <c r="J178" s="22">
        <f>IFERROR(AVERAGEIF('QoL DATA'!$C$14:$AT$14,'TQoL Indexes'!J$9,'Data &amp; Normalization'!$C636:$AT636),"-")</f>
        <v>0.80591304907559302</v>
      </c>
      <c r="K178" s="22" t="str">
        <f>IFERROR(AVERAGEIF('QoL DATA'!$C$14:$AT$14,'TQoL Indexes'!K$9,'Data &amp; Normalization'!$C636:$AT636),"-")</f>
        <v>-</v>
      </c>
      <c r="L178" s="22">
        <f>IFERROR(AVERAGEIF('QoL DATA'!$C$14:$AT$14,'TQoL Indexes'!L$9,'Data &amp; Normalization'!$C636:$AT636),"-")</f>
        <v>0.38366234934240123</v>
      </c>
      <c r="M178" s="22">
        <f>IFERROR(AVERAGEIF('QoL DATA'!$C$14:$AT$14,'TQoL Indexes'!M$9,'Data &amp; Normalization'!$C636:$AT636),"-")</f>
        <v>0.65922356761278611</v>
      </c>
      <c r="N178" s="22">
        <f>IFERROR(AVERAGEIF('QoL DATA'!$C$14:$AT$14,'TQoL Indexes'!N$9,'Data &amp; Normalization'!$C636:$AT636),"-")</f>
        <v>7.9870884221679164E-2</v>
      </c>
      <c r="O178" s="22">
        <f>IFERROR(AVERAGEIF('QoL DATA'!$C$14:$AT$14,'TQoL Indexes'!O$9,'Data &amp; Normalization'!$C636:$AT636),"-")</f>
        <v>0.80662290203450737</v>
      </c>
      <c r="P178" s="22">
        <f>IFERROR(AVERAGEIF('QoL DATA'!$C$14:$AT$14,'TQoL Indexes'!P$9,'Data &amp; Normalization'!$C636:$AT636),"-")</f>
        <v>0.38353223189979407</v>
      </c>
      <c r="Q178" s="22">
        <f>IFERROR(AVERAGEIF('QoL DATA'!$C$14:$AT$14,'TQoL Indexes'!Q$9,'Data &amp; Normalization'!$C636:$AT636),"-")</f>
        <v>0.84480900085258959</v>
      </c>
      <c r="R178" s="22">
        <f>IFERROR(AVERAGEIF('QoL DATA'!$C$14:$AT$14,'TQoL Indexes'!R$9,'Data &amp; Normalization'!$C636:$AT636),"-")</f>
        <v>0.89994340009709362</v>
      </c>
      <c r="S178" s="22">
        <f>IFERROR(AVERAGEIF('QoL DATA'!$C$14:$AT$14,'TQoL Indexes'!S$9,'Data &amp; Normalization'!$C636:$AT636),"-")</f>
        <v>0.28877151217576724</v>
      </c>
      <c r="T178" s="22">
        <f>IFERROR(AVERAGEIF('QoL DATA'!$C$14:$AT$14,'TQoL Indexes'!T$9,'Data &amp; Normalization'!$C636:$AT636),"-")</f>
        <v>0.76485068683176183</v>
      </c>
      <c r="U178" s="22">
        <f>IFERROR(AVERAGEIF('QoL DATA'!$C$14:$AT$14,'TQoL Indexes'!U$9,'Data &amp; Normalization'!$C636:$AT636),"-")</f>
        <v>0.66599537994122804</v>
      </c>
      <c r="V178" s="22">
        <f>IFERROR(AVERAGEIF('QoL DATA'!$C$14:$AT$14,'TQoL Indexes'!V$9,'Data &amp; Normalization'!$C636:$AT636),"-")</f>
        <v>0.91397819918471745</v>
      </c>
      <c r="W178" s="22">
        <f>IFERROR(AVERAGEIF('QoL DATA'!$C$14:$AT$14,'TQoL Indexes'!W$9,'Data &amp; Normalization'!$C636:$AT636),"-")</f>
        <v>0.29226350761818015</v>
      </c>
      <c r="X178" s="22">
        <f>IFERROR(AVERAGEIF('QoL DATA'!$C$14:$AT$14,'TQoL Indexes'!X$9,'Data &amp; Normalization'!$C636:$AT636),"-")</f>
        <v>0.85386873079760695</v>
      </c>
      <c r="Y178" s="22">
        <f>IFERROR(AVERAGEIF('QoL DATA'!$C$14:$AT$14,'TQoL Indexes'!Y$9,'Data &amp; Normalization'!$C636:$AT636),"-")</f>
        <v>0.33219366856215293</v>
      </c>
      <c r="Z178" s="21">
        <f t="shared" si="74"/>
        <v>0.63694113123826179</v>
      </c>
      <c r="AA178" s="22">
        <f t="shared" si="75"/>
        <v>0.72154469274211019</v>
      </c>
      <c r="AB178" s="22">
        <f t="shared" si="76"/>
        <v>0.36954722591723266</v>
      </c>
      <c r="AC178" s="22">
        <f t="shared" si="77"/>
        <v>0.59507756696715075</v>
      </c>
      <c r="AD178" s="22">
        <f t="shared" si="78"/>
        <v>0.87237620047484166</v>
      </c>
      <c r="AE178" s="22">
        <f t="shared" si="79"/>
        <v>0.52681109950376448</v>
      </c>
      <c r="AF178" s="22">
        <f t="shared" si="80"/>
        <v>0.78998678956297275</v>
      </c>
      <c r="AG178" s="22">
        <f t="shared" si="81"/>
        <v>0.57306611920789352</v>
      </c>
      <c r="AH178" s="22">
        <f t="shared" si="82"/>
        <v>0.33219366856215293</v>
      </c>
      <c r="AI178" s="21">
        <f t="shared" si="83"/>
        <v>0.57601101663253484</v>
      </c>
      <c r="AJ178" s="22">
        <f t="shared" si="84"/>
        <v>0.66475495564858567</v>
      </c>
      <c r="AK178" s="23">
        <f t="shared" si="85"/>
        <v>0.56508219244433977</v>
      </c>
      <c r="AL178" s="24">
        <f t="shared" si="86"/>
        <v>0.60114749385633648</v>
      </c>
      <c r="AM178"/>
      <c r="AO178" s="136">
        <f t="shared" si="62"/>
        <v>5</v>
      </c>
      <c r="AP178" s="137">
        <f t="shared" si="63"/>
        <v>5</v>
      </c>
      <c r="AQ178" s="137">
        <f t="shared" si="64"/>
        <v>5</v>
      </c>
      <c r="AR178" s="137">
        <f t="shared" si="65"/>
        <v>5</v>
      </c>
      <c r="AS178" s="137">
        <f t="shared" si="66"/>
        <v>5</v>
      </c>
      <c r="AT178" s="137">
        <f t="shared" si="67"/>
        <v>5</v>
      </c>
      <c r="AU178" s="137">
        <f t="shared" si="68"/>
        <v>5</v>
      </c>
      <c r="AV178" s="137">
        <f t="shared" si="69"/>
        <v>5</v>
      </c>
      <c r="AW178" s="125">
        <f t="shared" si="70"/>
        <v>5</v>
      </c>
      <c r="AX178" s="137">
        <f t="shared" si="71"/>
        <v>5</v>
      </c>
      <c r="AY178" s="137">
        <f t="shared" si="72"/>
        <v>5</v>
      </c>
      <c r="AZ178" s="125">
        <f t="shared" si="73"/>
        <v>5</v>
      </c>
    </row>
    <row r="179" spans="1:52" s="5" customFormat="1">
      <c r="A179"/>
      <c r="B179" s="397" t="str">
        <f>'QoL DATA'!B186</f>
        <v>Šentilj</v>
      </c>
      <c r="C179" s="224">
        <f>'QoL DATA'!A186</f>
        <v>118</v>
      </c>
      <c r="D179" s="21">
        <f>IFERROR(AVERAGEIF('QoL DATA'!$C$14:$AT$14,'TQoL Indexes'!D$9,'Data &amp; Normalization'!$C637:$AT637),"-")</f>
        <v>0.62607777988747038</v>
      </c>
      <c r="E179" s="22">
        <f>IFERROR(AVERAGEIF('QoL DATA'!$C$14:$AT$14,'TQoL Indexes'!E$9,'Data &amp; Normalization'!$C637:$AT637),"-")</f>
        <v>0.43378519290928041</v>
      </c>
      <c r="F179" s="22">
        <f>IFERROR(AVERAGEIF('QoL DATA'!$C$14:$AT$14,'TQoL Indexes'!F$9,'Data &amp; Normalization'!$C637:$AT637),"-")</f>
        <v>0.64175152096183485</v>
      </c>
      <c r="G179" s="22">
        <f>IFERROR(AVERAGEIF('QoL DATA'!$C$14:$AT$14,'TQoL Indexes'!G$9,'Data &amp; Normalization'!$C637:$AT637),"-")</f>
        <v>0.82497137557059674</v>
      </c>
      <c r="H179" s="22">
        <f>IFERROR(AVERAGEIF('QoL DATA'!$C$14:$AT$14,'TQoL Indexes'!H$9,'Data &amp; Normalization'!$C637:$AT637),"-")</f>
        <v>0.51330646396828883</v>
      </c>
      <c r="I179" s="22">
        <f>IFERROR(AVERAGEIF('QoL DATA'!$C$14:$AT$14,'TQoL Indexes'!I$9,'Data &amp; Normalization'!$C637:$AT637),"-")</f>
        <v>0.56790374308998637</v>
      </c>
      <c r="J179" s="22">
        <f>IFERROR(AVERAGEIF('QoL DATA'!$C$14:$AT$14,'TQoL Indexes'!J$9,'Data &amp; Normalization'!$C637:$AT637),"-")</f>
        <v>0.53498848538336397</v>
      </c>
      <c r="K179" s="22" t="str">
        <f>IFERROR(AVERAGEIF('QoL DATA'!$C$14:$AT$14,'TQoL Indexes'!K$9,'Data &amp; Normalization'!$C637:$AT637),"-")</f>
        <v>-</v>
      </c>
      <c r="L179" s="22">
        <f>IFERROR(AVERAGEIF('QoL DATA'!$C$14:$AT$14,'TQoL Indexes'!L$9,'Data &amp; Normalization'!$C637:$AT637),"-")</f>
        <v>0.2776371610508544</v>
      </c>
      <c r="M179" s="22">
        <f>IFERROR(AVERAGEIF('QoL DATA'!$C$14:$AT$14,'TQoL Indexes'!M$9,'Data &amp; Normalization'!$C637:$AT637),"-")</f>
        <v>0.21112379291178707</v>
      </c>
      <c r="N179" s="22">
        <f>IFERROR(AVERAGEIF('QoL DATA'!$C$14:$AT$14,'TQoL Indexes'!N$9,'Data &amp; Normalization'!$C637:$AT637),"-")</f>
        <v>0.22098112815049298</v>
      </c>
      <c r="O179" s="22">
        <f>IFERROR(AVERAGEIF('QoL DATA'!$C$14:$AT$14,'TQoL Indexes'!O$9,'Data &amp; Normalization'!$C637:$AT637),"-")</f>
        <v>0.23561386640517951</v>
      </c>
      <c r="P179" s="22">
        <f>IFERROR(AVERAGEIF('QoL DATA'!$C$14:$AT$14,'TQoL Indexes'!P$9,'Data &amp; Normalization'!$C637:$AT637),"-")</f>
        <v>0.75206362507127311</v>
      </c>
      <c r="Q179" s="22">
        <f>IFERROR(AVERAGEIF('QoL DATA'!$C$14:$AT$14,'TQoL Indexes'!Q$9,'Data &amp; Normalization'!$C637:$AT637),"-")</f>
        <v>0.18970778090640611</v>
      </c>
      <c r="R179" s="22">
        <f>IFERROR(AVERAGEIF('QoL DATA'!$C$14:$AT$14,'TQoL Indexes'!R$9,'Data &amp; Normalization'!$C637:$AT637),"-")</f>
        <v>0.16929259260660887</v>
      </c>
      <c r="S179" s="22">
        <f>IFERROR(AVERAGEIF('QoL DATA'!$C$14:$AT$14,'TQoL Indexes'!S$9,'Data &amp; Normalization'!$C637:$AT637),"-")</f>
        <v>0.64834102068144617</v>
      </c>
      <c r="T179" s="22">
        <f>IFERROR(AVERAGEIF('QoL DATA'!$C$14:$AT$14,'TQoL Indexes'!T$9,'Data &amp; Normalization'!$C637:$AT637),"-")</f>
        <v>0.60744318731638713</v>
      </c>
      <c r="U179" s="22">
        <f>IFERROR(AVERAGEIF('QoL DATA'!$C$14:$AT$14,'TQoL Indexes'!U$9,'Data &amp; Normalization'!$C637:$AT637),"-")</f>
        <v>0.44518786340988648</v>
      </c>
      <c r="V179" s="22">
        <f>IFERROR(AVERAGEIF('QoL DATA'!$C$14:$AT$14,'TQoL Indexes'!V$9,'Data &amp; Normalization'!$C637:$AT637),"-")</f>
        <v>0.57885810486771661</v>
      </c>
      <c r="W179" s="22">
        <f>IFERROR(AVERAGEIF('QoL DATA'!$C$14:$AT$14,'TQoL Indexes'!W$9,'Data &amp; Normalization'!$C637:$AT637),"-")</f>
        <v>0.50748713483005325</v>
      </c>
      <c r="X179" s="22">
        <f>IFERROR(AVERAGEIF('QoL DATA'!$C$14:$AT$14,'TQoL Indexes'!X$9,'Data &amp; Normalization'!$C637:$AT637),"-")</f>
        <v>0.1460723350720052</v>
      </c>
      <c r="Y179" s="22">
        <f>IFERROR(AVERAGEIF('QoL DATA'!$C$14:$AT$14,'TQoL Indexes'!Y$9,'Data &amp; Normalization'!$C637:$AT637),"-")</f>
        <v>0.16657723386246853</v>
      </c>
      <c r="Z179" s="21">
        <f t="shared" si="74"/>
        <v>0.56720483125286192</v>
      </c>
      <c r="AA179" s="22">
        <f t="shared" si="75"/>
        <v>0.54376144581261809</v>
      </c>
      <c r="AB179" s="22">
        <f t="shared" si="76"/>
        <v>0.21605246053114002</v>
      </c>
      <c r="AC179" s="22">
        <f t="shared" si="77"/>
        <v>0.49383874573822628</v>
      </c>
      <c r="AD179" s="22">
        <f t="shared" si="78"/>
        <v>0.17950018675650747</v>
      </c>
      <c r="AE179" s="22">
        <f t="shared" si="79"/>
        <v>0.62789210399891671</v>
      </c>
      <c r="AF179" s="22">
        <f t="shared" si="80"/>
        <v>0.51202298413880154</v>
      </c>
      <c r="AG179" s="22">
        <f t="shared" si="81"/>
        <v>0.32677973495102924</v>
      </c>
      <c r="AH179" s="22">
        <f t="shared" si="82"/>
        <v>0.16657723386246853</v>
      </c>
      <c r="AI179" s="21">
        <f t="shared" si="83"/>
        <v>0.44233957919887334</v>
      </c>
      <c r="AJ179" s="22">
        <f t="shared" si="84"/>
        <v>0.43374367883121678</v>
      </c>
      <c r="AK179" s="23">
        <f t="shared" si="85"/>
        <v>0.33512665098409983</v>
      </c>
      <c r="AL179" s="24">
        <f t="shared" si="86"/>
        <v>0.4021783252073402</v>
      </c>
      <c r="AM179"/>
      <c r="AO179" s="136">
        <f t="shared" si="62"/>
        <v>5</v>
      </c>
      <c r="AP179" s="137">
        <f t="shared" si="63"/>
        <v>5</v>
      </c>
      <c r="AQ179" s="137">
        <f t="shared" si="64"/>
        <v>5</v>
      </c>
      <c r="AR179" s="137">
        <f t="shared" si="65"/>
        <v>5</v>
      </c>
      <c r="AS179" s="137">
        <f t="shared" si="66"/>
        <v>5</v>
      </c>
      <c r="AT179" s="137">
        <f t="shared" si="67"/>
        <v>5</v>
      </c>
      <c r="AU179" s="137">
        <f t="shared" si="68"/>
        <v>5</v>
      </c>
      <c r="AV179" s="137">
        <f t="shared" si="69"/>
        <v>5</v>
      </c>
      <c r="AW179" s="125">
        <f t="shared" si="70"/>
        <v>5</v>
      </c>
      <c r="AX179" s="137">
        <f t="shared" si="71"/>
        <v>5</v>
      </c>
      <c r="AY179" s="137">
        <f t="shared" si="72"/>
        <v>5</v>
      </c>
      <c r="AZ179" s="125">
        <f t="shared" si="73"/>
        <v>5</v>
      </c>
    </row>
    <row r="180" spans="1:52" s="5" customFormat="1">
      <c r="A180"/>
      <c r="B180" s="397" t="str">
        <f>'QoL DATA'!B187</f>
        <v>Šentjernej</v>
      </c>
      <c r="C180" s="224">
        <f>'QoL DATA'!A187</f>
        <v>119</v>
      </c>
      <c r="D180" s="21">
        <f>IFERROR(AVERAGEIF('QoL DATA'!$C$14:$AT$14,'TQoL Indexes'!D$9,'Data &amp; Normalization'!$C638:$AT638),"-")</f>
        <v>0.55403826210728091</v>
      </c>
      <c r="E180" s="22">
        <f>IFERROR(AVERAGEIF('QoL DATA'!$C$14:$AT$14,'TQoL Indexes'!E$9,'Data &amp; Normalization'!$C638:$AT638),"-")</f>
        <v>8.0291970802919693E-2</v>
      </c>
      <c r="F180" s="22">
        <f>IFERROR(AVERAGEIF('QoL DATA'!$C$14:$AT$14,'TQoL Indexes'!F$9,'Data &amp; Normalization'!$C638:$AT638),"-")</f>
        <v>0.70587875553813606</v>
      </c>
      <c r="G180" s="22">
        <f>IFERROR(AVERAGEIF('QoL DATA'!$C$14:$AT$14,'TQoL Indexes'!G$9,'Data &amp; Normalization'!$C638:$AT638),"-")</f>
        <v>0.72475788271693076</v>
      </c>
      <c r="H180" s="22">
        <f>IFERROR(AVERAGEIF('QoL DATA'!$C$14:$AT$14,'TQoL Indexes'!H$9,'Data &amp; Normalization'!$C638:$AT638),"-")</f>
        <v>0.90115025200546706</v>
      </c>
      <c r="I180" s="22">
        <f>IFERROR(AVERAGEIF('QoL DATA'!$C$14:$AT$14,'TQoL Indexes'!I$9,'Data &amp; Normalization'!$C638:$AT638),"-")</f>
        <v>0.54977424452394863</v>
      </c>
      <c r="J180" s="22">
        <f>IFERROR(AVERAGEIF('QoL DATA'!$C$14:$AT$14,'TQoL Indexes'!J$9,'Data &amp; Normalization'!$C638:$AT638),"-")</f>
        <v>0.34983033961399268</v>
      </c>
      <c r="K180" s="22" t="str">
        <f>IFERROR(AVERAGEIF('QoL DATA'!$C$14:$AT$14,'TQoL Indexes'!K$9,'Data &amp; Normalization'!$C638:$AT638),"-")</f>
        <v>-</v>
      </c>
      <c r="L180" s="22">
        <f>IFERROR(AVERAGEIF('QoL DATA'!$C$14:$AT$14,'TQoL Indexes'!L$9,'Data &amp; Normalization'!$C638:$AT638),"-")</f>
        <v>0.2862783678158865</v>
      </c>
      <c r="M180" s="22">
        <f>IFERROR(AVERAGEIF('QoL DATA'!$C$14:$AT$14,'TQoL Indexes'!M$9,'Data &amp; Normalization'!$C638:$AT638),"-")</f>
        <v>0.6168257417151668</v>
      </c>
      <c r="N180" s="22">
        <f>IFERROR(AVERAGEIF('QoL DATA'!$C$14:$AT$14,'TQoL Indexes'!N$9,'Data &amp; Normalization'!$C638:$AT638),"-")</f>
        <v>0.75342019454512088</v>
      </c>
      <c r="O180" s="22">
        <f>IFERROR(AVERAGEIF('QoL DATA'!$C$14:$AT$14,'TQoL Indexes'!O$9,'Data &amp; Normalization'!$C638:$AT638),"-")</f>
        <v>0.46277294955985165</v>
      </c>
      <c r="P180" s="22">
        <f>IFERROR(AVERAGEIF('QoL DATA'!$C$14:$AT$14,'TQoL Indexes'!P$9,'Data &amp; Normalization'!$C638:$AT638),"-")</f>
        <v>0.44542647758340476</v>
      </c>
      <c r="Q180" s="22">
        <f>IFERROR(AVERAGEIF('QoL DATA'!$C$14:$AT$14,'TQoL Indexes'!Q$9,'Data &amp; Normalization'!$C638:$AT638),"-")</f>
        <v>0.61467647254478353</v>
      </c>
      <c r="R180" s="22">
        <f>IFERROR(AVERAGEIF('QoL DATA'!$C$14:$AT$14,'TQoL Indexes'!R$9,'Data &amp; Normalization'!$C638:$AT638),"-")</f>
        <v>0.71187103165969157</v>
      </c>
      <c r="S180" s="22">
        <f>IFERROR(AVERAGEIF('QoL DATA'!$C$14:$AT$14,'TQoL Indexes'!S$9,'Data &amp; Normalization'!$C638:$AT638),"-")</f>
        <v>0.49790044470895523</v>
      </c>
      <c r="T180" s="22">
        <f>IFERROR(AVERAGEIF('QoL DATA'!$C$14:$AT$14,'TQoL Indexes'!T$9,'Data &amp; Normalization'!$C638:$AT638),"-")</f>
        <v>1</v>
      </c>
      <c r="U180" s="22">
        <f>IFERROR(AVERAGEIF('QoL DATA'!$C$14:$AT$14,'TQoL Indexes'!U$9,'Data &amp; Normalization'!$C638:$AT638),"-")</f>
        <v>0.67272903140762186</v>
      </c>
      <c r="V180" s="22">
        <f>IFERROR(AVERAGEIF('QoL DATA'!$C$14:$AT$14,'TQoL Indexes'!V$9,'Data &amp; Normalization'!$C638:$AT638),"-")</f>
        <v>0.74412766765246574</v>
      </c>
      <c r="W180" s="22">
        <f>IFERROR(AVERAGEIF('QoL DATA'!$C$14:$AT$14,'TQoL Indexes'!W$9,'Data &amp; Normalization'!$C638:$AT638),"-")</f>
        <v>0.31198308201565095</v>
      </c>
      <c r="X180" s="22">
        <f>IFERROR(AVERAGEIF('QoL DATA'!$C$14:$AT$14,'TQoL Indexes'!X$9,'Data &amp; Normalization'!$C638:$AT638),"-")</f>
        <v>0.24470384902500525</v>
      </c>
      <c r="Y180" s="22">
        <f>IFERROR(AVERAGEIF('QoL DATA'!$C$14:$AT$14,'TQoL Indexes'!Y$9,'Data &amp; Normalization'!$C638:$AT638),"-")</f>
        <v>0.47315480124023279</v>
      </c>
      <c r="Z180" s="21">
        <f t="shared" si="74"/>
        <v>0.44673632948277886</v>
      </c>
      <c r="AA180" s="22">
        <f t="shared" si="75"/>
        <v>0.56235821733524516</v>
      </c>
      <c r="AB180" s="22">
        <f t="shared" si="76"/>
        <v>0.68512296813014384</v>
      </c>
      <c r="AC180" s="22">
        <f t="shared" si="77"/>
        <v>0.45409971357162821</v>
      </c>
      <c r="AD180" s="22">
        <f t="shared" si="78"/>
        <v>0.6632737521022376</v>
      </c>
      <c r="AE180" s="22">
        <f t="shared" si="79"/>
        <v>0.74895022235447761</v>
      </c>
      <c r="AF180" s="22">
        <f t="shared" si="80"/>
        <v>0.70842834953004385</v>
      </c>
      <c r="AG180" s="22">
        <f t="shared" si="81"/>
        <v>0.27834346552032807</v>
      </c>
      <c r="AH180" s="22">
        <f t="shared" si="82"/>
        <v>0.47315480124023279</v>
      </c>
      <c r="AI180" s="21">
        <f t="shared" si="83"/>
        <v>0.56473917164938925</v>
      </c>
      <c r="AJ180" s="22">
        <f t="shared" si="84"/>
        <v>0.62210789600944782</v>
      </c>
      <c r="AK180" s="23">
        <f t="shared" si="85"/>
        <v>0.48664220543020159</v>
      </c>
      <c r="AL180" s="24">
        <f t="shared" si="86"/>
        <v>0.55642434602612223</v>
      </c>
      <c r="AM180"/>
      <c r="AO180" s="136">
        <f t="shared" si="62"/>
        <v>5</v>
      </c>
      <c r="AP180" s="137">
        <f t="shared" si="63"/>
        <v>5</v>
      </c>
      <c r="AQ180" s="137">
        <f t="shared" si="64"/>
        <v>5</v>
      </c>
      <c r="AR180" s="137">
        <f t="shared" si="65"/>
        <v>5</v>
      </c>
      <c r="AS180" s="137">
        <f t="shared" si="66"/>
        <v>5</v>
      </c>
      <c r="AT180" s="137">
        <f t="shared" si="67"/>
        <v>5</v>
      </c>
      <c r="AU180" s="137">
        <f t="shared" si="68"/>
        <v>5</v>
      </c>
      <c r="AV180" s="137">
        <f t="shared" si="69"/>
        <v>5</v>
      </c>
      <c r="AW180" s="125">
        <f t="shared" si="70"/>
        <v>5</v>
      </c>
      <c r="AX180" s="137">
        <f t="shared" si="71"/>
        <v>5</v>
      </c>
      <c r="AY180" s="137">
        <f t="shared" si="72"/>
        <v>5</v>
      </c>
      <c r="AZ180" s="125">
        <f t="shared" si="73"/>
        <v>5</v>
      </c>
    </row>
    <row r="181" spans="1:52" s="5" customFormat="1">
      <c r="A181"/>
      <c r="B181" s="397" t="str">
        <f>'QoL DATA'!B188</f>
        <v xml:space="preserve">Šentjur </v>
      </c>
      <c r="C181" s="224">
        <f>'QoL DATA'!A188</f>
        <v>120</v>
      </c>
      <c r="D181" s="21">
        <f>IFERROR(AVERAGEIF('QoL DATA'!$C$14:$AT$14,'TQoL Indexes'!D$9,'Data &amp; Normalization'!$C639:$AT639),"-")</f>
        <v>0.59861608651437426</v>
      </c>
      <c r="E181" s="22">
        <f>IFERROR(AVERAGEIF('QoL DATA'!$C$14:$AT$14,'TQoL Indexes'!E$9,'Data &amp; Normalization'!$C639:$AT639),"-")</f>
        <v>0.55284849771700917</v>
      </c>
      <c r="F181" s="22">
        <f>IFERROR(AVERAGEIF('QoL DATA'!$C$14:$AT$14,'TQoL Indexes'!F$9,'Data &amp; Normalization'!$C639:$AT639),"-")</f>
        <v>0.77743214660228044</v>
      </c>
      <c r="G181" s="22">
        <f>IFERROR(AVERAGEIF('QoL DATA'!$C$14:$AT$14,'TQoL Indexes'!G$9,'Data &amp; Normalization'!$C639:$AT639),"-")</f>
        <v>0.69153250936365729</v>
      </c>
      <c r="H181" s="22">
        <f>IFERROR(AVERAGEIF('QoL DATA'!$C$14:$AT$14,'TQoL Indexes'!H$9,'Data &amp; Normalization'!$C639:$AT639),"-")</f>
        <v>0.65222751224071107</v>
      </c>
      <c r="I181" s="22">
        <f>IFERROR(AVERAGEIF('QoL DATA'!$C$14:$AT$14,'TQoL Indexes'!I$9,'Data &amp; Normalization'!$C639:$AT639),"-")</f>
        <v>0.56707943390343774</v>
      </c>
      <c r="J181" s="22">
        <f>IFERROR(AVERAGEIF('QoL DATA'!$C$14:$AT$14,'TQoL Indexes'!J$9,'Data &amp; Normalization'!$C639:$AT639),"-")</f>
        <v>0.3389560333197208</v>
      </c>
      <c r="K181" s="22" t="str">
        <f>IFERROR(AVERAGEIF('QoL DATA'!$C$14:$AT$14,'TQoL Indexes'!K$9,'Data &amp; Normalization'!$C639:$AT639),"-")</f>
        <v>-</v>
      </c>
      <c r="L181" s="22">
        <f>IFERROR(AVERAGEIF('QoL DATA'!$C$14:$AT$14,'TQoL Indexes'!L$9,'Data &amp; Normalization'!$C639:$AT639),"-")</f>
        <v>0.41714132446803959</v>
      </c>
      <c r="M181" s="22">
        <f>IFERROR(AVERAGEIF('QoL DATA'!$C$14:$AT$14,'TQoL Indexes'!M$9,'Data &amp; Normalization'!$C639:$AT639),"-")</f>
        <v>0.4119972178318847</v>
      </c>
      <c r="N181" s="22">
        <f>IFERROR(AVERAGEIF('QoL DATA'!$C$14:$AT$14,'TQoL Indexes'!N$9,'Data &amp; Normalization'!$C639:$AT639),"-")</f>
        <v>9.5085843251448338E-2</v>
      </c>
      <c r="O181" s="22">
        <f>IFERROR(AVERAGEIF('QoL DATA'!$C$14:$AT$14,'TQoL Indexes'!O$9,'Data &amp; Normalization'!$C639:$AT639),"-")</f>
        <v>0.41213255173632174</v>
      </c>
      <c r="P181" s="22">
        <f>IFERROR(AVERAGEIF('QoL DATA'!$C$14:$AT$14,'TQoL Indexes'!P$9,'Data &amp; Normalization'!$C639:$AT639),"-")</f>
        <v>0.48480397290912508</v>
      </c>
      <c r="Q181" s="22">
        <f>IFERROR(AVERAGEIF('QoL DATA'!$C$14:$AT$14,'TQoL Indexes'!Q$9,'Data &amp; Normalization'!$C639:$AT639),"-")</f>
        <v>0.54514017526521097</v>
      </c>
      <c r="R181" s="22">
        <f>IFERROR(AVERAGEIF('QoL DATA'!$C$14:$AT$14,'TQoL Indexes'!R$9,'Data &amp; Normalization'!$C639:$AT639),"-")</f>
        <v>0.59706892627069696</v>
      </c>
      <c r="S181" s="22">
        <f>IFERROR(AVERAGEIF('QoL DATA'!$C$14:$AT$14,'TQoL Indexes'!S$9,'Data &amp; Normalization'!$C639:$AT639),"-")</f>
        <v>0.42268015672270975</v>
      </c>
      <c r="T181" s="22">
        <f>IFERROR(AVERAGEIF('QoL DATA'!$C$14:$AT$14,'TQoL Indexes'!T$9,'Data &amp; Normalization'!$C639:$AT639),"-")</f>
        <v>0.73060481032348135</v>
      </c>
      <c r="U181" s="22">
        <f>IFERROR(AVERAGEIF('QoL DATA'!$C$14:$AT$14,'TQoL Indexes'!U$9,'Data &amp; Normalization'!$C639:$AT639),"-")</f>
        <v>0.43025823742037617</v>
      </c>
      <c r="V181" s="22">
        <f>IFERROR(AVERAGEIF('QoL DATA'!$C$14:$AT$14,'TQoL Indexes'!V$9,'Data &amp; Normalization'!$C639:$AT639),"-")</f>
        <v>0.63930491167772385</v>
      </c>
      <c r="W181" s="22">
        <f>IFERROR(AVERAGEIF('QoL DATA'!$C$14:$AT$14,'TQoL Indexes'!W$9,'Data &amp; Normalization'!$C639:$AT639),"-")</f>
        <v>0.34618782607525672</v>
      </c>
      <c r="X181" s="22">
        <f>IFERROR(AVERAGEIF('QoL DATA'!$C$14:$AT$14,'TQoL Indexes'!X$9,'Data &amp; Normalization'!$C639:$AT639),"-")</f>
        <v>0.20117018927409011</v>
      </c>
      <c r="Y181" s="22">
        <f>IFERROR(AVERAGEIF('QoL DATA'!$C$14:$AT$14,'TQoL Indexes'!Y$9,'Data &amp; Normalization'!$C639:$AT639),"-")</f>
        <v>0.5570129688553408</v>
      </c>
      <c r="Z181" s="21">
        <f t="shared" si="74"/>
        <v>0.6429655769445547</v>
      </c>
      <c r="AA181" s="22">
        <f t="shared" si="75"/>
        <v>0.53338736265911324</v>
      </c>
      <c r="AB181" s="22">
        <f t="shared" si="76"/>
        <v>0.2535415305416665</v>
      </c>
      <c r="AC181" s="22">
        <f t="shared" si="77"/>
        <v>0.44846826232272341</v>
      </c>
      <c r="AD181" s="22">
        <f t="shared" si="78"/>
        <v>0.57110455076795397</v>
      </c>
      <c r="AE181" s="22">
        <f t="shared" si="79"/>
        <v>0.57664248352309555</v>
      </c>
      <c r="AF181" s="22">
        <f t="shared" si="80"/>
        <v>0.53478157454905006</v>
      </c>
      <c r="AG181" s="22">
        <f t="shared" si="81"/>
        <v>0.2736790076746734</v>
      </c>
      <c r="AH181" s="22">
        <f t="shared" si="82"/>
        <v>0.5570129688553408</v>
      </c>
      <c r="AI181" s="21">
        <f t="shared" si="83"/>
        <v>0.47663149004844479</v>
      </c>
      <c r="AJ181" s="22">
        <f t="shared" si="84"/>
        <v>0.53207176553792435</v>
      </c>
      <c r="AK181" s="23">
        <f t="shared" si="85"/>
        <v>0.45515785035968809</v>
      </c>
      <c r="AL181" s="24">
        <f t="shared" si="86"/>
        <v>0.48742603995664024</v>
      </c>
      <c r="AM181"/>
      <c r="AO181" s="136">
        <f t="shared" si="62"/>
        <v>5</v>
      </c>
      <c r="AP181" s="137">
        <f t="shared" si="63"/>
        <v>5</v>
      </c>
      <c r="AQ181" s="137">
        <f t="shared" si="64"/>
        <v>5</v>
      </c>
      <c r="AR181" s="137">
        <f t="shared" si="65"/>
        <v>5</v>
      </c>
      <c r="AS181" s="137">
        <f t="shared" si="66"/>
        <v>5</v>
      </c>
      <c r="AT181" s="137">
        <f t="shared" si="67"/>
        <v>5</v>
      </c>
      <c r="AU181" s="137">
        <f t="shared" si="68"/>
        <v>5</v>
      </c>
      <c r="AV181" s="137">
        <f t="shared" si="69"/>
        <v>5</v>
      </c>
      <c r="AW181" s="125">
        <f t="shared" si="70"/>
        <v>5</v>
      </c>
      <c r="AX181" s="137">
        <f t="shared" si="71"/>
        <v>5</v>
      </c>
      <c r="AY181" s="137">
        <f t="shared" si="72"/>
        <v>5</v>
      </c>
      <c r="AZ181" s="125">
        <f t="shared" si="73"/>
        <v>5</v>
      </c>
    </row>
    <row r="182" spans="1:52" s="5" customFormat="1">
      <c r="A182"/>
      <c r="B182" s="397" t="str">
        <f>'QoL DATA'!B189</f>
        <v>Šentrupert</v>
      </c>
      <c r="C182" s="224">
        <f>'QoL DATA'!A189</f>
        <v>211</v>
      </c>
      <c r="D182" s="21">
        <f>IFERROR(AVERAGEIF('QoL DATA'!$C$14:$AT$14,'TQoL Indexes'!D$9,'Data &amp; Normalization'!$C640:$AT640),"-")</f>
        <v>0.44680405823598446</v>
      </c>
      <c r="E182" s="22">
        <f>IFERROR(AVERAGEIF('QoL DATA'!$C$14:$AT$14,'TQoL Indexes'!E$9,'Data &amp; Normalization'!$C640:$AT640),"-")</f>
        <v>8.0291970802919693E-2</v>
      </c>
      <c r="F182" s="22">
        <f>IFERROR(AVERAGEIF('QoL DATA'!$C$14:$AT$14,'TQoL Indexes'!F$9,'Data &amp; Normalization'!$C640:$AT640),"-")</f>
        <v>0.60851364645985007</v>
      </c>
      <c r="G182" s="22">
        <f>IFERROR(AVERAGEIF('QoL DATA'!$C$14:$AT$14,'TQoL Indexes'!G$9,'Data &amp; Normalization'!$C640:$AT640),"-")</f>
        <v>0.66182727968461863</v>
      </c>
      <c r="H182" s="22">
        <f>IFERROR(AVERAGEIF('QoL DATA'!$C$14:$AT$14,'TQoL Indexes'!H$9,'Data &amp; Normalization'!$C640:$AT640),"-")</f>
        <v>0.86851509819503359</v>
      </c>
      <c r="I182" s="22">
        <f>IFERROR(AVERAGEIF('QoL DATA'!$C$14:$AT$14,'TQoL Indexes'!I$9,'Data &amp; Normalization'!$C640:$AT640),"-")</f>
        <v>0.56048276399274655</v>
      </c>
      <c r="J182" s="22">
        <f>IFERROR(AVERAGEIF('QoL DATA'!$C$14:$AT$14,'TQoL Indexes'!J$9,'Data &amp; Normalization'!$C640:$AT640),"-")</f>
        <v>0.21432009745256253</v>
      </c>
      <c r="K182" s="22" t="str">
        <f>IFERROR(AVERAGEIF('QoL DATA'!$C$14:$AT$14,'TQoL Indexes'!K$9,'Data &amp; Normalization'!$C640:$AT640),"-")</f>
        <v>-</v>
      </c>
      <c r="L182" s="22">
        <f>IFERROR(AVERAGEIF('QoL DATA'!$C$14:$AT$14,'TQoL Indexes'!L$9,'Data &amp; Normalization'!$C640:$AT640),"-")</f>
        <v>0.27189032305611249</v>
      </c>
      <c r="M182" s="22">
        <f>IFERROR(AVERAGEIF('QoL DATA'!$C$14:$AT$14,'TQoL Indexes'!M$9,'Data &amp; Normalization'!$C640:$AT640),"-")</f>
        <v>0.43185056407976752</v>
      </c>
      <c r="N182" s="22">
        <f>IFERROR(AVERAGEIF('QoL DATA'!$C$14:$AT$14,'TQoL Indexes'!N$9,'Data &amp; Normalization'!$C640:$AT640),"-")</f>
        <v>5.0835532031101506E-2</v>
      </c>
      <c r="O182" s="22">
        <f>IFERROR(AVERAGEIF('QoL DATA'!$C$14:$AT$14,'TQoL Indexes'!O$9,'Data &amp; Normalization'!$C640:$AT640),"-")</f>
        <v>0.542432817779267</v>
      </c>
      <c r="P182" s="22">
        <f>IFERROR(AVERAGEIF('QoL DATA'!$C$14:$AT$14,'TQoL Indexes'!P$9,'Data &amp; Normalization'!$C640:$AT640),"-")</f>
        <v>0.83003086777644564</v>
      </c>
      <c r="Q182" s="22">
        <f>IFERROR(AVERAGEIF('QoL DATA'!$C$14:$AT$14,'TQoL Indexes'!Q$9,'Data &amp; Normalization'!$C640:$AT640),"-")</f>
        <v>0.64332895619652875</v>
      </c>
      <c r="R182" s="22">
        <f>IFERROR(AVERAGEIF('QoL DATA'!$C$14:$AT$14,'TQoL Indexes'!R$9,'Data &amp; Normalization'!$C640:$AT640),"-")</f>
        <v>0.59943405932862348</v>
      </c>
      <c r="S182" s="22">
        <f>IFERROR(AVERAGEIF('QoL DATA'!$C$14:$AT$14,'TQoL Indexes'!S$9,'Data &amp; Normalization'!$C640:$AT640),"-")</f>
        <v>0.74091983666451755</v>
      </c>
      <c r="T182" s="22">
        <f>IFERROR(AVERAGEIF('QoL DATA'!$C$14:$AT$14,'TQoL Indexes'!T$9,'Data &amp; Normalization'!$C640:$AT640),"-")</f>
        <v>0.86580609155376664</v>
      </c>
      <c r="U182" s="22">
        <f>IFERROR(AVERAGEIF('QoL DATA'!$C$14:$AT$14,'TQoL Indexes'!U$9,'Data &amp; Normalization'!$C640:$AT640),"-")</f>
        <v>0.5984432885139922</v>
      </c>
      <c r="V182" s="22">
        <f>IFERROR(AVERAGEIF('QoL DATA'!$C$14:$AT$14,'TQoL Indexes'!V$9,'Data &amp; Normalization'!$C640:$AT640),"-")</f>
        <v>0.62273449364559186</v>
      </c>
      <c r="W182" s="22">
        <f>IFERROR(AVERAGEIF('QoL DATA'!$C$14:$AT$14,'TQoL Indexes'!W$9,'Data &amp; Normalization'!$C640:$AT640),"-")</f>
        <v>0.53168928510757485</v>
      </c>
      <c r="X182" s="22">
        <f>IFERROR(AVERAGEIF('QoL DATA'!$C$14:$AT$14,'TQoL Indexes'!X$9,'Data &amp; Normalization'!$C640:$AT640),"-")</f>
        <v>0.23715003626383863</v>
      </c>
      <c r="Y182" s="22">
        <f>IFERROR(AVERAGEIF('QoL DATA'!$C$14:$AT$14,'TQoL Indexes'!Y$9,'Data &amp; Normalization'!$C640:$AT640),"-")</f>
        <v>0.63302307368470967</v>
      </c>
      <c r="Z182" s="21">
        <f t="shared" si="74"/>
        <v>0.37853655849958479</v>
      </c>
      <c r="AA182" s="22">
        <f t="shared" si="75"/>
        <v>0.51540711247621473</v>
      </c>
      <c r="AB182" s="22">
        <f t="shared" si="76"/>
        <v>0.24134304805543452</v>
      </c>
      <c r="AC182" s="22">
        <f t="shared" si="77"/>
        <v>0.68623184277785632</v>
      </c>
      <c r="AD182" s="22">
        <f t="shared" si="78"/>
        <v>0.62138150776257617</v>
      </c>
      <c r="AE182" s="22">
        <f t="shared" si="79"/>
        <v>0.8033629641091421</v>
      </c>
      <c r="AF182" s="22">
        <f t="shared" si="80"/>
        <v>0.61058889107979208</v>
      </c>
      <c r="AG182" s="22">
        <f t="shared" si="81"/>
        <v>0.38441966068570677</v>
      </c>
      <c r="AH182" s="22">
        <f t="shared" si="82"/>
        <v>0.63302307368470967</v>
      </c>
      <c r="AI182" s="21">
        <f t="shared" si="83"/>
        <v>0.37842890634374465</v>
      </c>
      <c r="AJ182" s="22">
        <f t="shared" si="84"/>
        <v>0.70365877154985812</v>
      </c>
      <c r="AK182" s="23">
        <f t="shared" si="85"/>
        <v>0.54267720848340284</v>
      </c>
      <c r="AL182" s="24">
        <f t="shared" si="86"/>
        <v>0.53317531990616063</v>
      </c>
      <c r="AM182"/>
      <c r="AO182" s="136">
        <f t="shared" si="62"/>
        <v>5</v>
      </c>
      <c r="AP182" s="137">
        <f t="shared" si="63"/>
        <v>5</v>
      </c>
      <c r="AQ182" s="137">
        <f t="shared" si="64"/>
        <v>5</v>
      </c>
      <c r="AR182" s="137">
        <f t="shared" si="65"/>
        <v>5</v>
      </c>
      <c r="AS182" s="137">
        <f t="shared" si="66"/>
        <v>5</v>
      </c>
      <c r="AT182" s="137">
        <f t="shared" si="67"/>
        <v>5</v>
      </c>
      <c r="AU182" s="137">
        <f t="shared" si="68"/>
        <v>5</v>
      </c>
      <c r="AV182" s="137">
        <f t="shared" si="69"/>
        <v>5</v>
      </c>
      <c r="AW182" s="125">
        <f t="shared" si="70"/>
        <v>5</v>
      </c>
      <c r="AX182" s="137">
        <f t="shared" si="71"/>
        <v>5</v>
      </c>
      <c r="AY182" s="137">
        <f t="shared" si="72"/>
        <v>5</v>
      </c>
      <c r="AZ182" s="125">
        <f t="shared" si="73"/>
        <v>5</v>
      </c>
    </row>
    <row r="183" spans="1:52" s="5" customFormat="1">
      <c r="A183"/>
      <c r="B183" s="397" t="str">
        <f>'QoL DATA'!B190</f>
        <v>Škocjan</v>
      </c>
      <c r="C183" s="224">
        <f>'QoL DATA'!A190</f>
        <v>121</v>
      </c>
      <c r="D183" s="21">
        <f>IFERROR(AVERAGEIF('QoL DATA'!$C$14:$AT$14,'TQoL Indexes'!D$9,'Data &amp; Normalization'!$C641:$AT641),"-")</f>
        <v>0.29335639614160908</v>
      </c>
      <c r="E183" s="22">
        <f>IFERROR(AVERAGEIF('QoL DATA'!$C$14:$AT$14,'TQoL Indexes'!E$9,'Data &amp; Normalization'!$C641:$AT641),"-")</f>
        <v>8.0291970802919693E-2</v>
      </c>
      <c r="F183" s="22">
        <f>IFERROR(AVERAGEIF('QoL DATA'!$C$14:$AT$14,'TQoL Indexes'!F$9,'Data &amp; Normalization'!$C641:$AT641),"-")</f>
        <v>0.67043937799141706</v>
      </c>
      <c r="G183" s="22">
        <f>IFERROR(AVERAGEIF('QoL DATA'!$C$14:$AT$14,'TQoL Indexes'!G$9,'Data &amp; Normalization'!$C641:$AT641),"-")</f>
        <v>0.82772801061844103</v>
      </c>
      <c r="H183" s="22">
        <f>IFERROR(AVERAGEIF('QoL DATA'!$C$14:$AT$14,'TQoL Indexes'!H$9,'Data &amp; Normalization'!$C641:$AT641),"-")</f>
        <v>0.77231353382356671</v>
      </c>
      <c r="I183" s="22">
        <f>IFERROR(AVERAGEIF('QoL DATA'!$C$14:$AT$14,'TQoL Indexes'!I$9,'Data &amp; Normalization'!$C641:$AT641),"-")</f>
        <v>0.16592013180697607</v>
      </c>
      <c r="J183" s="22">
        <f>IFERROR(AVERAGEIF('QoL DATA'!$C$14:$AT$14,'TQoL Indexes'!J$9,'Data &amp; Normalization'!$C641:$AT641),"-")</f>
        <v>0.19293297356600886</v>
      </c>
      <c r="K183" s="22" t="str">
        <f>IFERROR(AVERAGEIF('QoL DATA'!$C$14:$AT$14,'TQoL Indexes'!K$9,'Data &amp; Normalization'!$C641:$AT641),"-")</f>
        <v>-</v>
      </c>
      <c r="L183" s="22">
        <f>IFERROR(AVERAGEIF('QoL DATA'!$C$14:$AT$14,'TQoL Indexes'!L$9,'Data &amp; Normalization'!$C641:$AT641),"-")</f>
        <v>0.35722534782778459</v>
      </c>
      <c r="M183" s="22">
        <f>IFERROR(AVERAGEIF('QoL DATA'!$C$14:$AT$14,'TQoL Indexes'!M$9,'Data &amp; Normalization'!$C641:$AT641),"-")</f>
        <v>0.45830298820195203</v>
      </c>
      <c r="N183" s="22">
        <f>IFERROR(AVERAGEIF('QoL DATA'!$C$14:$AT$14,'TQoL Indexes'!N$9,'Data &amp; Normalization'!$C641:$AT641),"-")</f>
        <v>0.19790751490439251</v>
      </c>
      <c r="O183" s="22">
        <f>IFERROR(AVERAGEIF('QoL DATA'!$C$14:$AT$14,'TQoL Indexes'!O$9,'Data &amp; Normalization'!$C641:$AT641),"-")</f>
        <v>0.36627822992448406</v>
      </c>
      <c r="P183" s="22">
        <f>IFERROR(AVERAGEIF('QoL DATA'!$C$14:$AT$14,'TQoL Indexes'!P$9,'Data &amp; Normalization'!$C641:$AT641),"-")</f>
        <v>0.31533541407969162</v>
      </c>
      <c r="Q183" s="22">
        <f>IFERROR(AVERAGEIF('QoL DATA'!$C$14:$AT$14,'TQoL Indexes'!Q$9,'Data &amp; Normalization'!$C641:$AT641),"-")</f>
        <v>0.46186529183564151</v>
      </c>
      <c r="R183" s="22">
        <f>IFERROR(AVERAGEIF('QoL DATA'!$C$14:$AT$14,'TQoL Indexes'!R$9,'Data &amp; Normalization'!$C641:$AT641),"-")</f>
        <v>0.59034291133106709</v>
      </c>
      <c r="S183" s="22">
        <f>IFERROR(AVERAGEIF('QoL DATA'!$C$14:$AT$14,'TQoL Indexes'!S$9,'Data &amp; Normalization'!$C641:$AT641),"-")</f>
        <v>0.45905040585891654</v>
      </c>
      <c r="T183" s="22">
        <f>IFERROR(AVERAGEIF('QoL DATA'!$C$14:$AT$14,'TQoL Indexes'!T$9,'Data &amp; Normalization'!$C641:$AT641),"-")</f>
        <v>0.6142041252436089</v>
      </c>
      <c r="U183" s="22">
        <f>IFERROR(AVERAGEIF('QoL DATA'!$C$14:$AT$14,'TQoL Indexes'!U$9,'Data &amp; Normalization'!$C641:$AT641),"-")</f>
        <v>0.56633676342358741</v>
      </c>
      <c r="V183" s="22">
        <f>IFERROR(AVERAGEIF('QoL DATA'!$C$14:$AT$14,'TQoL Indexes'!V$9,'Data &amp; Normalization'!$C641:$AT641),"-")</f>
        <v>0.69666943090080724</v>
      </c>
      <c r="W183" s="22">
        <f>IFERROR(AVERAGEIF('QoL DATA'!$C$14:$AT$14,'TQoL Indexes'!W$9,'Data &amp; Normalization'!$C641:$AT641),"-")</f>
        <v>0.33218963792045569</v>
      </c>
      <c r="X183" s="22">
        <f>IFERROR(AVERAGEIF('QoL DATA'!$C$14:$AT$14,'TQoL Indexes'!X$9,'Data &amp; Normalization'!$C641:$AT641),"-")</f>
        <v>0.5</v>
      </c>
      <c r="Y183" s="22">
        <f>IFERROR(AVERAGEIF('QoL DATA'!$C$14:$AT$14,'TQoL Indexes'!Y$9,'Data &amp; Normalization'!$C641:$AT641),"-")</f>
        <v>0.48932336240656171</v>
      </c>
      <c r="Z183" s="21">
        <f t="shared" si="74"/>
        <v>0.34802924831198195</v>
      </c>
      <c r="AA183" s="22">
        <f t="shared" si="75"/>
        <v>0.46322399952855547</v>
      </c>
      <c r="AB183" s="22">
        <f t="shared" si="76"/>
        <v>0.32810525155317227</v>
      </c>
      <c r="AC183" s="22">
        <f t="shared" si="77"/>
        <v>0.34080682200208784</v>
      </c>
      <c r="AD183" s="22">
        <f t="shared" si="78"/>
        <v>0.5261041015833543</v>
      </c>
      <c r="AE183" s="22">
        <f t="shared" si="79"/>
        <v>0.53662726555126272</v>
      </c>
      <c r="AF183" s="22">
        <f t="shared" si="80"/>
        <v>0.63150309716219732</v>
      </c>
      <c r="AG183" s="22">
        <f t="shared" si="81"/>
        <v>0.41609481896022782</v>
      </c>
      <c r="AH183" s="22">
        <f t="shared" si="82"/>
        <v>0.48932336240656171</v>
      </c>
      <c r="AI183" s="21">
        <f t="shared" si="83"/>
        <v>0.37978616646456992</v>
      </c>
      <c r="AJ183" s="22">
        <f t="shared" si="84"/>
        <v>0.46784606304556831</v>
      </c>
      <c r="AK183" s="23">
        <f t="shared" si="85"/>
        <v>0.51230709284299569</v>
      </c>
      <c r="AL183" s="24">
        <f t="shared" si="86"/>
        <v>0.45157625647083399</v>
      </c>
      <c r="AM183"/>
      <c r="AO183" s="136">
        <f t="shared" si="62"/>
        <v>5</v>
      </c>
      <c r="AP183" s="137">
        <f t="shared" si="63"/>
        <v>5</v>
      </c>
      <c r="AQ183" s="137">
        <f t="shared" si="64"/>
        <v>5</v>
      </c>
      <c r="AR183" s="137">
        <f t="shared" si="65"/>
        <v>5</v>
      </c>
      <c r="AS183" s="137">
        <f t="shared" si="66"/>
        <v>5</v>
      </c>
      <c r="AT183" s="137">
        <f t="shared" si="67"/>
        <v>5</v>
      </c>
      <c r="AU183" s="137">
        <f t="shared" si="68"/>
        <v>5</v>
      </c>
      <c r="AV183" s="137">
        <f t="shared" si="69"/>
        <v>5</v>
      </c>
      <c r="AW183" s="125">
        <f t="shared" si="70"/>
        <v>5</v>
      </c>
      <c r="AX183" s="137">
        <f t="shared" si="71"/>
        <v>5</v>
      </c>
      <c r="AY183" s="137">
        <f t="shared" si="72"/>
        <v>5</v>
      </c>
      <c r="AZ183" s="125">
        <f t="shared" si="73"/>
        <v>5</v>
      </c>
    </row>
    <row r="184" spans="1:52" s="5" customFormat="1">
      <c r="A184"/>
      <c r="B184" s="397" t="str">
        <f>'QoL DATA'!B191</f>
        <v>Škofja Loka</v>
      </c>
      <c r="C184" s="224">
        <f>'QoL DATA'!A191</f>
        <v>122</v>
      </c>
      <c r="D184" s="21">
        <f>IFERROR(AVERAGEIF('QoL DATA'!$C$14:$AT$14,'TQoL Indexes'!D$9,'Data &amp; Normalization'!$C642:$AT642),"-")</f>
        <v>0.70669112283975655</v>
      </c>
      <c r="E184" s="22">
        <f>IFERROR(AVERAGEIF('QoL DATA'!$C$14:$AT$14,'TQoL Indexes'!E$9,'Data &amp; Normalization'!$C642:$AT642),"-")</f>
        <v>0.25984274931046925</v>
      </c>
      <c r="F184" s="22">
        <f>IFERROR(AVERAGEIF('QoL DATA'!$C$14:$AT$14,'TQoL Indexes'!F$9,'Data &amp; Normalization'!$C642:$AT642),"-")</f>
        <v>0.82150830221665783</v>
      </c>
      <c r="G184" s="22">
        <f>IFERROR(AVERAGEIF('QoL DATA'!$C$14:$AT$14,'TQoL Indexes'!G$9,'Data &amp; Normalization'!$C642:$AT642),"-")</f>
        <v>0.94275592499138305</v>
      </c>
      <c r="H184" s="22">
        <f>IFERROR(AVERAGEIF('QoL DATA'!$C$14:$AT$14,'TQoL Indexes'!H$9,'Data &amp; Normalization'!$C642:$AT642),"-")</f>
        <v>0.90075705626789804</v>
      </c>
      <c r="I184" s="22">
        <f>IFERROR(AVERAGEIF('QoL DATA'!$C$14:$AT$14,'TQoL Indexes'!I$9,'Data &amp; Normalization'!$C642:$AT642),"-")</f>
        <v>0.76638659999411085</v>
      </c>
      <c r="J184" s="22">
        <f>IFERROR(AVERAGEIF('QoL DATA'!$C$14:$AT$14,'TQoL Indexes'!J$9,'Data &amp; Normalization'!$C642:$AT642),"-")</f>
        <v>0.62923091675071263</v>
      </c>
      <c r="K184" s="22" t="str">
        <f>IFERROR(AVERAGEIF('QoL DATA'!$C$14:$AT$14,'TQoL Indexes'!K$9,'Data &amp; Normalization'!$C642:$AT642),"-")</f>
        <v>-</v>
      </c>
      <c r="L184" s="22">
        <f>IFERROR(AVERAGEIF('QoL DATA'!$C$14:$AT$14,'TQoL Indexes'!L$9,'Data &amp; Normalization'!$C642:$AT642),"-")</f>
        <v>0.40406560120438223</v>
      </c>
      <c r="M184" s="22">
        <f>IFERROR(AVERAGEIF('QoL DATA'!$C$14:$AT$14,'TQoL Indexes'!M$9,'Data &amp; Normalization'!$C642:$AT642),"-")</f>
        <v>0.80982369731080706</v>
      </c>
      <c r="N184" s="22">
        <f>IFERROR(AVERAGEIF('QoL DATA'!$C$14:$AT$14,'TQoL Indexes'!N$9,'Data &amp; Normalization'!$C642:$AT642),"-")</f>
        <v>0.15540490797783599</v>
      </c>
      <c r="O184" s="22">
        <f>IFERROR(AVERAGEIF('QoL DATA'!$C$14:$AT$14,'TQoL Indexes'!O$9,'Data &amp; Normalization'!$C642:$AT642),"-")</f>
        <v>0.85465638963029145</v>
      </c>
      <c r="P184" s="22">
        <f>IFERROR(AVERAGEIF('QoL DATA'!$C$14:$AT$14,'TQoL Indexes'!P$9,'Data &amp; Normalization'!$C642:$AT642),"-")</f>
        <v>0.46979361289054927</v>
      </c>
      <c r="Q184" s="22">
        <f>IFERROR(AVERAGEIF('QoL DATA'!$C$14:$AT$14,'TQoL Indexes'!Q$9,'Data &amp; Normalization'!$C642:$AT642),"-")</f>
        <v>0.85439851474758699</v>
      </c>
      <c r="R184" s="22">
        <f>IFERROR(AVERAGEIF('QoL DATA'!$C$14:$AT$14,'TQoL Indexes'!R$9,'Data &amp; Normalization'!$C642:$AT642),"-")</f>
        <v>0.91194232780057605</v>
      </c>
      <c r="S184" s="22">
        <f>IFERROR(AVERAGEIF('QoL DATA'!$C$14:$AT$14,'TQoL Indexes'!S$9,'Data &amp; Normalization'!$C642:$AT642),"-")</f>
        <v>0.13502454991816681</v>
      </c>
      <c r="T184" s="22">
        <f>IFERROR(AVERAGEIF('QoL DATA'!$C$14:$AT$14,'TQoL Indexes'!T$9,'Data &amp; Normalization'!$C642:$AT642),"-")</f>
        <v>0.82369545861007043</v>
      </c>
      <c r="U184" s="22">
        <f>IFERROR(AVERAGEIF('QoL DATA'!$C$14:$AT$14,'TQoL Indexes'!U$9,'Data &amp; Normalization'!$C642:$AT642),"-")</f>
        <v>0.87678483231902149</v>
      </c>
      <c r="V184" s="22">
        <f>IFERROR(AVERAGEIF('QoL DATA'!$C$14:$AT$14,'TQoL Indexes'!V$9,'Data &amp; Normalization'!$C642:$AT642),"-")</f>
        <v>0.99715500359683484</v>
      </c>
      <c r="W184" s="22">
        <f>IFERROR(AVERAGEIF('QoL DATA'!$C$14:$AT$14,'TQoL Indexes'!W$9,'Data &amp; Normalization'!$C642:$AT642),"-")</f>
        <v>0.22282351788182747</v>
      </c>
      <c r="X184" s="22">
        <f>IFERROR(AVERAGEIF('QoL DATA'!$C$14:$AT$14,'TQoL Indexes'!X$9,'Data &amp; Normalization'!$C642:$AT642),"-")</f>
        <v>0.75476012245664559</v>
      </c>
      <c r="Y184" s="22">
        <f>IFERROR(AVERAGEIF('QoL DATA'!$C$14:$AT$14,'TQoL Indexes'!Y$9,'Data &amp; Normalization'!$C642:$AT642),"-")</f>
        <v>0.6153251636193835</v>
      </c>
      <c r="Z184" s="21">
        <f t="shared" si="74"/>
        <v>0.59601405812229447</v>
      </c>
      <c r="AA184" s="22">
        <f t="shared" si="75"/>
        <v>0.72863921984169733</v>
      </c>
      <c r="AB184" s="22">
        <f t="shared" si="76"/>
        <v>0.48261430264432154</v>
      </c>
      <c r="AC184" s="22">
        <f t="shared" si="77"/>
        <v>0.66222500126042039</v>
      </c>
      <c r="AD184" s="22">
        <f t="shared" si="78"/>
        <v>0.88317042127408152</v>
      </c>
      <c r="AE184" s="22">
        <f t="shared" si="79"/>
        <v>0.47936000426411862</v>
      </c>
      <c r="AF184" s="22">
        <f t="shared" si="80"/>
        <v>0.93696991795792817</v>
      </c>
      <c r="AG184" s="22">
        <f t="shared" si="81"/>
        <v>0.4887918201692365</v>
      </c>
      <c r="AH184" s="22">
        <f t="shared" si="82"/>
        <v>0.6153251636193835</v>
      </c>
      <c r="AI184" s="21">
        <f t="shared" si="83"/>
        <v>0.60242252686943776</v>
      </c>
      <c r="AJ184" s="22">
        <f t="shared" si="84"/>
        <v>0.6749184755995401</v>
      </c>
      <c r="AK184" s="23">
        <f t="shared" si="85"/>
        <v>0.68036230058218261</v>
      </c>
      <c r="AL184" s="24">
        <f t="shared" si="86"/>
        <v>0.65207126463076337</v>
      </c>
      <c r="AM184"/>
      <c r="AO184" s="136">
        <f t="shared" si="62"/>
        <v>5</v>
      </c>
      <c r="AP184" s="137">
        <f t="shared" si="63"/>
        <v>5</v>
      </c>
      <c r="AQ184" s="137">
        <f t="shared" si="64"/>
        <v>5</v>
      </c>
      <c r="AR184" s="137">
        <f t="shared" si="65"/>
        <v>5</v>
      </c>
      <c r="AS184" s="137">
        <f t="shared" si="66"/>
        <v>5</v>
      </c>
      <c r="AT184" s="137">
        <f t="shared" si="67"/>
        <v>5</v>
      </c>
      <c r="AU184" s="137">
        <f t="shared" si="68"/>
        <v>5</v>
      </c>
      <c r="AV184" s="137">
        <f t="shared" si="69"/>
        <v>5</v>
      </c>
      <c r="AW184" s="125">
        <f t="shared" si="70"/>
        <v>5</v>
      </c>
      <c r="AX184" s="137">
        <f t="shared" si="71"/>
        <v>5</v>
      </c>
      <c r="AY184" s="137">
        <f t="shared" si="72"/>
        <v>5</v>
      </c>
      <c r="AZ184" s="125">
        <f t="shared" si="73"/>
        <v>5</v>
      </c>
    </row>
    <row r="185" spans="1:52" s="5" customFormat="1">
      <c r="A185"/>
      <c r="B185" s="397" t="str">
        <f>'QoL DATA'!B192</f>
        <v>Škofljica</v>
      </c>
      <c r="C185" s="224">
        <f>'QoL DATA'!A192</f>
        <v>123</v>
      </c>
      <c r="D185" s="21">
        <f>IFERROR(AVERAGEIF('QoL DATA'!$C$14:$AT$14,'TQoL Indexes'!D$9,'Data &amp; Normalization'!$C643:$AT643),"-")</f>
        <v>0.49323254441376141</v>
      </c>
      <c r="E185" s="22">
        <f>IFERROR(AVERAGEIF('QoL DATA'!$C$14:$AT$14,'TQoL Indexes'!E$9,'Data &amp; Normalization'!$C643:$AT643),"-")</f>
        <v>0.8519306352332694</v>
      </c>
      <c r="F185" s="22">
        <f>IFERROR(AVERAGEIF('QoL DATA'!$C$14:$AT$14,'TQoL Indexes'!F$9,'Data &amp; Normalization'!$C643:$AT643),"-")</f>
        <v>0.76713950839509404</v>
      </c>
      <c r="G185" s="22">
        <f>IFERROR(AVERAGEIF('QoL DATA'!$C$14:$AT$14,'TQoL Indexes'!G$9,'Data &amp; Normalization'!$C643:$AT643),"-")</f>
        <v>0.94371799876886842</v>
      </c>
      <c r="H185" s="22">
        <f>IFERROR(AVERAGEIF('QoL DATA'!$C$14:$AT$14,'TQoL Indexes'!H$9,'Data &amp; Normalization'!$C643:$AT643),"-")</f>
        <v>0.99910743747450925</v>
      </c>
      <c r="I185" s="22">
        <f>IFERROR(AVERAGEIF('QoL DATA'!$C$14:$AT$14,'TQoL Indexes'!I$9,'Data &amp; Normalization'!$C643:$AT643),"-")</f>
        <v>0.30946859838665614</v>
      </c>
      <c r="J185" s="22">
        <f>IFERROR(AVERAGEIF('QoL DATA'!$C$14:$AT$14,'TQoL Indexes'!J$9,'Data &amp; Normalization'!$C643:$AT643),"-")</f>
        <v>0.37679075351727648</v>
      </c>
      <c r="K185" s="22" t="str">
        <f>IFERROR(AVERAGEIF('QoL DATA'!$C$14:$AT$14,'TQoL Indexes'!K$9,'Data &amp; Normalization'!$C643:$AT643),"-")</f>
        <v>-</v>
      </c>
      <c r="L185" s="22">
        <f>IFERROR(AVERAGEIF('QoL DATA'!$C$14:$AT$14,'TQoL Indexes'!L$9,'Data &amp; Normalization'!$C643:$AT643),"-")</f>
        <v>0.53482925922937763</v>
      </c>
      <c r="M185" s="22">
        <f>IFERROR(AVERAGEIF('QoL DATA'!$C$14:$AT$14,'TQoL Indexes'!M$9,'Data &amp; Normalization'!$C643:$AT643),"-")</f>
        <v>0.29095216691004705</v>
      </c>
      <c r="N185" s="22">
        <f>IFERROR(AVERAGEIF('QoL DATA'!$C$14:$AT$14,'TQoL Indexes'!N$9,'Data &amp; Normalization'!$C643:$AT643),"-")</f>
        <v>0.59199040227980892</v>
      </c>
      <c r="O185" s="22">
        <f>IFERROR(AVERAGEIF('QoL DATA'!$C$14:$AT$14,'TQoL Indexes'!O$9,'Data &amp; Normalization'!$C643:$AT643),"-")</f>
        <v>0.73747073592841383</v>
      </c>
      <c r="P185" s="22">
        <f>IFERROR(AVERAGEIF('QoL DATA'!$C$14:$AT$14,'TQoL Indexes'!P$9,'Data &amp; Normalization'!$C643:$AT643),"-")</f>
        <v>0.46839872421615386</v>
      </c>
      <c r="Q185" s="22">
        <f>IFERROR(AVERAGEIF('QoL DATA'!$C$14:$AT$14,'TQoL Indexes'!Q$9,'Data &amp; Normalization'!$C643:$AT643),"-")</f>
        <v>0.86102585148506106</v>
      </c>
      <c r="R185" s="22">
        <f>IFERROR(AVERAGEIF('QoL DATA'!$C$14:$AT$14,'TQoL Indexes'!R$9,'Data &amp; Normalization'!$C643:$AT643),"-")</f>
        <v>0.96470588235294108</v>
      </c>
      <c r="S185" s="22">
        <f>IFERROR(AVERAGEIF('QoL DATA'!$C$14:$AT$14,'TQoL Indexes'!S$9,'Data &amp; Normalization'!$C643:$AT643),"-")</f>
        <v>0.32596835788325151</v>
      </c>
      <c r="T185" s="22">
        <f>IFERROR(AVERAGEIF('QoL DATA'!$C$14:$AT$14,'TQoL Indexes'!T$9,'Data &amp; Normalization'!$C643:$AT643),"-")</f>
        <v>0.65185660180695182</v>
      </c>
      <c r="U185" s="22">
        <f>IFERROR(AVERAGEIF('QoL DATA'!$C$14:$AT$14,'TQoL Indexes'!U$9,'Data &amp; Normalization'!$C643:$AT643),"-")</f>
        <v>0.82903266672036102</v>
      </c>
      <c r="V185" s="22">
        <f>IFERROR(AVERAGEIF('QoL DATA'!$C$14:$AT$14,'TQoL Indexes'!V$9,'Data &amp; Normalization'!$C643:$AT643),"-")</f>
        <v>0.85097863879785818</v>
      </c>
      <c r="W185" s="22">
        <f>IFERROR(AVERAGEIF('QoL DATA'!$C$14:$AT$14,'TQoL Indexes'!W$9,'Data &amp; Normalization'!$C643:$AT643),"-")</f>
        <v>0.57336904227339802</v>
      </c>
      <c r="X185" s="22">
        <f>IFERROR(AVERAGEIF('QoL DATA'!$C$14:$AT$14,'TQoL Indexes'!X$9,'Data &amp; Normalization'!$C643:$AT643),"-")</f>
        <v>0.62972245242676239</v>
      </c>
      <c r="Y185" s="22">
        <f>IFERROR(AVERAGEIF('QoL DATA'!$C$14:$AT$14,'TQoL Indexes'!Y$9,'Data &amp; Normalization'!$C643:$AT643),"-")</f>
        <v>0.18927716966940883</v>
      </c>
      <c r="Z185" s="21">
        <f t="shared" si="74"/>
        <v>0.70410089601404169</v>
      </c>
      <c r="AA185" s="22">
        <f t="shared" si="75"/>
        <v>0.6327828094753376</v>
      </c>
      <c r="AB185" s="22">
        <f t="shared" si="76"/>
        <v>0.44147128459492802</v>
      </c>
      <c r="AC185" s="22">
        <f t="shared" si="77"/>
        <v>0.60293473007228382</v>
      </c>
      <c r="AD185" s="22">
        <f t="shared" si="78"/>
        <v>0.91286586691900107</v>
      </c>
      <c r="AE185" s="22">
        <f t="shared" si="79"/>
        <v>0.48891247984510167</v>
      </c>
      <c r="AF185" s="22">
        <f t="shared" si="80"/>
        <v>0.84000565275910954</v>
      </c>
      <c r="AG185" s="22">
        <f t="shared" si="81"/>
        <v>0.60154574735008026</v>
      </c>
      <c r="AH185" s="22">
        <f t="shared" si="82"/>
        <v>0.18927716966940883</v>
      </c>
      <c r="AI185" s="21">
        <f t="shared" si="83"/>
        <v>0.59278499669476903</v>
      </c>
      <c r="AJ185" s="22">
        <f t="shared" si="84"/>
        <v>0.66823769227879548</v>
      </c>
      <c r="AK185" s="23">
        <f t="shared" si="85"/>
        <v>0.54360952325953293</v>
      </c>
      <c r="AL185" s="24">
        <f t="shared" si="86"/>
        <v>0.600463987316603</v>
      </c>
      <c r="AM185"/>
      <c r="AO185" s="136">
        <f t="shared" si="62"/>
        <v>5</v>
      </c>
      <c r="AP185" s="137">
        <f t="shared" si="63"/>
        <v>5</v>
      </c>
      <c r="AQ185" s="137">
        <f t="shared" si="64"/>
        <v>5</v>
      </c>
      <c r="AR185" s="137">
        <f t="shared" si="65"/>
        <v>5</v>
      </c>
      <c r="AS185" s="137">
        <f t="shared" si="66"/>
        <v>5</v>
      </c>
      <c r="AT185" s="137">
        <f t="shared" si="67"/>
        <v>5</v>
      </c>
      <c r="AU185" s="137">
        <f t="shared" si="68"/>
        <v>5</v>
      </c>
      <c r="AV185" s="137">
        <f t="shared" si="69"/>
        <v>5</v>
      </c>
      <c r="AW185" s="125">
        <f t="shared" si="70"/>
        <v>5</v>
      </c>
      <c r="AX185" s="137">
        <f t="shared" si="71"/>
        <v>5</v>
      </c>
      <c r="AY185" s="137">
        <f t="shared" si="72"/>
        <v>5</v>
      </c>
      <c r="AZ185" s="125">
        <f t="shared" si="73"/>
        <v>5</v>
      </c>
    </row>
    <row r="186" spans="1:52" s="5" customFormat="1">
      <c r="A186"/>
      <c r="B186" s="397" t="str">
        <f>'QoL DATA'!B193</f>
        <v>Šmarje pri Jelšah</v>
      </c>
      <c r="C186" s="224">
        <f>'QoL DATA'!A193</f>
        <v>124</v>
      </c>
      <c r="D186" s="21">
        <f>IFERROR(AVERAGEIF('QoL DATA'!$C$14:$AT$14,'TQoL Indexes'!D$9,'Data &amp; Normalization'!$C644:$AT644),"-")</f>
        <v>0.54436978218308119</v>
      </c>
      <c r="E186" s="22">
        <f>IFERROR(AVERAGEIF('QoL DATA'!$C$14:$AT$14,'TQoL Indexes'!E$9,'Data &amp; Normalization'!$C644:$AT644),"-")</f>
        <v>0.63502302622154105</v>
      </c>
      <c r="F186" s="22">
        <f>IFERROR(AVERAGEIF('QoL DATA'!$C$14:$AT$14,'TQoL Indexes'!F$9,'Data &amp; Normalization'!$C644:$AT644),"-")</f>
        <v>0.39811377017840655</v>
      </c>
      <c r="G186" s="22">
        <f>IFERROR(AVERAGEIF('QoL DATA'!$C$14:$AT$14,'TQoL Indexes'!G$9,'Data &amp; Normalization'!$C644:$AT644),"-")</f>
        <v>0.66711101444414456</v>
      </c>
      <c r="H186" s="22">
        <f>IFERROR(AVERAGEIF('QoL DATA'!$C$14:$AT$14,'TQoL Indexes'!H$9,'Data &amp; Normalization'!$C644:$AT644),"-")</f>
        <v>0.58315895401099771</v>
      </c>
      <c r="I186" s="22">
        <f>IFERROR(AVERAGEIF('QoL DATA'!$C$14:$AT$14,'TQoL Indexes'!I$9,'Data &amp; Normalization'!$C644:$AT644),"-")</f>
        <v>0.49873236459202192</v>
      </c>
      <c r="J186" s="22">
        <f>IFERROR(AVERAGEIF('QoL DATA'!$C$14:$AT$14,'TQoL Indexes'!J$9,'Data &amp; Normalization'!$C644:$AT644),"-")</f>
        <v>0.32012822814161057</v>
      </c>
      <c r="K186" s="22" t="str">
        <f>IFERROR(AVERAGEIF('QoL DATA'!$C$14:$AT$14,'TQoL Indexes'!K$9,'Data &amp; Normalization'!$C644:$AT644),"-")</f>
        <v>-</v>
      </c>
      <c r="L186" s="22">
        <f>IFERROR(AVERAGEIF('QoL DATA'!$C$14:$AT$14,'TQoL Indexes'!L$9,'Data &amp; Normalization'!$C644:$AT644),"-")</f>
        <v>0.22471703478607258</v>
      </c>
      <c r="M186" s="22">
        <f>IFERROR(AVERAGEIF('QoL DATA'!$C$14:$AT$14,'TQoL Indexes'!M$9,'Data &amp; Normalization'!$C644:$AT644),"-")</f>
        <v>0.35927543438950738</v>
      </c>
      <c r="N186" s="22">
        <f>IFERROR(AVERAGEIF('QoL DATA'!$C$14:$AT$14,'TQoL Indexes'!N$9,'Data &amp; Normalization'!$C644:$AT644),"-")</f>
        <v>5.6606847095743984E-2</v>
      </c>
      <c r="O186" s="22">
        <f>IFERROR(AVERAGEIF('QoL DATA'!$C$14:$AT$14,'TQoL Indexes'!O$9,'Data &amp; Normalization'!$C644:$AT644),"-")</f>
        <v>0.34560012031916559</v>
      </c>
      <c r="P186" s="22">
        <f>IFERROR(AVERAGEIF('QoL DATA'!$C$14:$AT$14,'TQoL Indexes'!P$9,'Data &amp; Normalization'!$C644:$AT644),"-")</f>
        <v>0.64131463520359966</v>
      </c>
      <c r="Q186" s="22">
        <f>IFERROR(AVERAGEIF('QoL DATA'!$C$14:$AT$14,'TQoL Indexes'!Q$9,'Data &amp; Normalization'!$C644:$AT644),"-")</f>
        <v>0.35805059771287195</v>
      </c>
      <c r="R186" s="22">
        <f>IFERROR(AVERAGEIF('QoL DATA'!$C$14:$AT$14,'TQoL Indexes'!R$9,'Data &amp; Normalization'!$C644:$AT644),"-")</f>
        <v>0.50807773182745652</v>
      </c>
      <c r="S186" s="22">
        <f>IFERROR(AVERAGEIF('QoL DATA'!$C$14:$AT$14,'TQoL Indexes'!S$9,'Data &amp; Normalization'!$C644:$AT644),"-")</f>
        <v>0.53179090413132957</v>
      </c>
      <c r="T186" s="22">
        <f>IFERROR(AVERAGEIF('QoL DATA'!$C$14:$AT$14,'TQoL Indexes'!T$9,'Data &amp; Normalization'!$C644:$AT644),"-")</f>
        <v>0.64756051888681565</v>
      </c>
      <c r="U186" s="22">
        <f>IFERROR(AVERAGEIF('QoL DATA'!$C$14:$AT$14,'TQoL Indexes'!U$9,'Data &amp; Normalization'!$C644:$AT644),"-")</f>
        <v>0.61390050804179719</v>
      </c>
      <c r="V186" s="22">
        <f>IFERROR(AVERAGEIF('QoL DATA'!$C$14:$AT$14,'TQoL Indexes'!V$9,'Data &amp; Normalization'!$C644:$AT644),"-")</f>
        <v>0.56162327152106151</v>
      </c>
      <c r="W186" s="22">
        <f>IFERROR(AVERAGEIF('QoL DATA'!$C$14:$AT$14,'TQoL Indexes'!W$9,'Data &amp; Normalization'!$C644:$AT644),"-")</f>
        <v>0.28236076853468328</v>
      </c>
      <c r="X186" s="22">
        <f>IFERROR(AVERAGEIF('QoL DATA'!$C$14:$AT$14,'TQoL Indexes'!X$9,'Data &amp; Normalization'!$C644:$AT644),"-")</f>
        <v>8.3118173252055949E-2</v>
      </c>
      <c r="Y186" s="22">
        <f>IFERROR(AVERAGEIF('QoL DATA'!$C$14:$AT$14,'TQoL Indexes'!Y$9,'Data &amp; Normalization'!$C644:$AT644),"-")</f>
        <v>0.53394390670592506</v>
      </c>
      <c r="Z186" s="21">
        <f t="shared" si="74"/>
        <v>0.52583552619434293</v>
      </c>
      <c r="AA186" s="22">
        <f t="shared" si="75"/>
        <v>0.45876951919496944</v>
      </c>
      <c r="AB186" s="22">
        <f t="shared" si="76"/>
        <v>0.20794114074262568</v>
      </c>
      <c r="AC186" s="22">
        <f t="shared" si="77"/>
        <v>0.49345737776138265</v>
      </c>
      <c r="AD186" s="22">
        <f t="shared" si="78"/>
        <v>0.43306416477016424</v>
      </c>
      <c r="AE186" s="22">
        <f t="shared" si="79"/>
        <v>0.58967571150907261</v>
      </c>
      <c r="AF186" s="22">
        <f t="shared" si="80"/>
        <v>0.5877618897814294</v>
      </c>
      <c r="AG186" s="22">
        <f t="shared" si="81"/>
        <v>0.18273947089336962</v>
      </c>
      <c r="AH186" s="22">
        <f t="shared" si="82"/>
        <v>0.53394390670592506</v>
      </c>
      <c r="AI186" s="21">
        <f t="shared" si="83"/>
        <v>0.39751539537731267</v>
      </c>
      <c r="AJ186" s="22">
        <f t="shared" si="84"/>
        <v>0.50539908468020645</v>
      </c>
      <c r="AK186" s="23">
        <f t="shared" si="85"/>
        <v>0.43481508912690803</v>
      </c>
      <c r="AL186" s="24">
        <f t="shared" si="86"/>
        <v>0.44480913827148494</v>
      </c>
      <c r="AM186"/>
      <c r="AO186" s="136">
        <f t="shared" si="62"/>
        <v>5</v>
      </c>
      <c r="AP186" s="137">
        <f t="shared" si="63"/>
        <v>5</v>
      </c>
      <c r="AQ186" s="137">
        <f t="shared" si="64"/>
        <v>5</v>
      </c>
      <c r="AR186" s="137">
        <f t="shared" si="65"/>
        <v>5</v>
      </c>
      <c r="AS186" s="137">
        <f t="shared" si="66"/>
        <v>5</v>
      </c>
      <c r="AT186" s="137">
        <f t="shared" si="67"/>
        <v>5</v>
      </c>
      <c r="AU186" s="137">
        <f t="shared" si="68"/>
        <v>5</v>
      </c>
      <c r="AV186" s="137">
        <f t="shared" si="69"/>
        <v>5</v>
      </c>
      <c r="AW186" s="125">
        <f t="shared" si="70"/>
        <v>5</v>
      </c>
      <c r="AX186" s="137">
        <f t="shared" si="71"/>
        <v>5</v>
      </c>
      <c r="AY186" s="137">
        <f t="shared" si="72"/>
        <v>5</v>
      </c>
      <c r="AZ186" s="125">
        <f t="shared" si="73"/>
        <v>5</v>
      </c>
    </row>
    <row r="187" spans="1:52" s="5" customFormat="1">
      <c r="A187"/>
      <c r="B187" s="397" t="str">
        <f>'QoL DATA'!B194</f>
        <v>Šmarješke Toplice</v>
      </c>
      <c r="C187" s="224">
        <f>'QoL DATA'!A194</f>
        <v>206</v>
      </c>
      <c r="D187" s="21">
        <f>IFERROR(AVERAGEIF('QoL DATA'!$C$14:$AT$14,'TQoL Indexes'!D$9,'Data &amp; Normalization'!$C645:$AT645),"-")</f>
        <v>0.56809099594825407</v>
      </c>
      <c r="E187" s="22">
        <f>IFERROR(AVERAGEIF('QoL DATA'!$C$14:$AT$14,'TQoL Indexes'!E$9,'Data &amp; Normalization'!$C645:$AT645),"-")</f>
        <v>8.0291970802919693E-2</v>
      </c>
      <c r="F187" s="22">
        <f>IFERROR(AVERAGEIF('QoL DATA'!$C$14:$AT$14,'TQoL Indexes'!F$9,'Data &amp; Normalization'!$C645:$AT645),"-")</f>
        <v>0.68234287488664613</v>
      </c>
      <c r="G187" s="22">
        <f>IFERROR(AVERAGEIF('QoL DATA'!$C$14:$AT$14,'TQoL Indexes'!G$9,'Data &amp; Normalization'!$C645:$AT645),"-")</f>
        <v>0.78563020704442876</v>
      </c>
      <c r="H187" s="22">
        <f>IFERROR(AVERAGEIF('QoL DATA'!$C$14:$AT$14,'TQoL Indexes'!H$9,'Data &amp; Normalization'!$C645:$AT645),"-")</f>
        <v>0.8414065646569806</v>
      </c>
      <c r="I187" s="22">
        <f>IFERROR(AVERAGEIF('QoL DATA'!$C$14:$AT$14,'TQoL Indexes'!I$9,'Data &amp; Normalization'!$C645:$AT645),"-")</f>
        <v>0.41031038968765621</v>
      </c>
      <c r="J187" s="22">
        <f>IFERROR(AVERAGEIF('QoL DATA'!$C$14:$AT$14,'TQoL Indexes'!J$9,'Data &amp; Normalization'!$C645:$AT645),"-")</f>
        <v>0.312021221771483</v>
      </c>
      <c r="K187" s="22" t="str">
        <f>IFERROR(AVERAGEIF('QoL DATA'!$C$14:$AT$14,'TQoL Indexes'!K$9,'Data &amp; Normalization'!$C645:$AT645),"-")</f>
        <v>-</v>
      </c>
      <c r="L187" s="22">
        <f>IFERROR(AVERAGEIF('QoL DATA'!$C$14:$AT$14,'TQoL Indexes'!L$9,'Data &amp; Normalization'!$C645:$AT645),"-")</f>
        <v>0.7647863279943321</v>
      </c>
      <c r="M187" s="22">
        <f>IFERROR(AVERAGEIF('QoL DATA'!$C$14:$AT$14,'TQoL Indexes'!M$9,'Data &amp; Normalization'!$C645:$AT645),"-")</f>
        <v>0.34320496728558092</v>
      </c>
      <c r="N187" s="22">
        <f>IFERROR(AVERAGEIF('QoL DATA'!$C$14:$AT$14,'TQoL Indexes'!N$9,'Data &amp; Normalization'!$C645:$AT645),"-")</f>
        <v>0.30084238067021662</v>
      </c>
      <c r="O187" s="22">
        <f>IFERROR(AVERAGEIF('QoL DATA'!$C$14:$AT$14,'TQoL Indexes'!O$9,'Data &amp; Normalization'!$C645:$AT645),"-")</f>
        <v>0.83501086584936246</v>
      </c>
      <c r="P187" s="22">
        <f>IFERROR(AVERAGEIF('QoL DATA'!$C$14:$AT$14,'TQoL Indexes'!P$9,'Data &amp; Normalization'!$C645:$AT645),"-")</f>
        <v>0.76848969261890221</v>
      </c>
      <c r="Q187" s="22">
        <f>IFERROR(AVERAGEIF('QoL DATA'!$C$14:$AT$14,'TQoL Indexes'!Q$9,'Data &amp; Normalization'!$C645:$AT645),"-")</f>
        <v>0.98517886459672899</v>
      </c>
      <c r="R187" s="22">
        <f>IFERROR(AVERAGEIF('QoL DATA'!$C$14:$AT$14,'TQoL Indexes'!R$9,'Data &amp; Normalization'!$C645:$AT645),"-")</f>
        <v>0.75054752215614151</v>
      </c>
      <c r="S187" s="22">
        <f>IFERROR(AVERAGEIF('QoL DATA'!$C$14:$AT$14,'TQoL Indexes'!S$9,'Data &amp; Normalization'!$C645:$AT645),"-")</f>
        <v>0.47723553042701972</v>
      </c>
      <c r="T187" s="22">
        <f>IFERROR(AVERAGEIF('QoL DATA'!$C$14:$AT$14,'TQoL Indexes'!T$9,'Data &amp; Normalization'!$C645:$AT645),"-")</f>
        <v>0.7093737482348792</v>
      </c>
      <c r="U187" s="22">
        <f>IFERROR(AVERAGEIF('QoL DATA'!$C$14:$AT$14,'TQoL Indexes'!U$9,'Data &amp; Normalization'!$C645:$AT645),"-")</f>
        <v>0.71323504089572121</v>
      </c>
      <c r="V187" s="22">
        <f>IFERROR(AVERAGEIF('QoL DATA'!$C$14:$AT$14,'TQoL Indexes'!V$9,'Data &amp; Normalization'!$C645:$AT645),"-")</f>
        <v>0.77385151067060987</v>
      </c>
      <c r="W187" s="22">
        <f>IFERROR(AVERAGEIF('QoL DATA'!$C$14:$AT$14,'TQoL Indexes'!W$9,'Data &amp; Normalization'!$C645:$AT645),"-")</f>
        <v>0.2847202684932954</v>
      </c>
      <c r="X187" s="22">
        <f>IFERROR(AVERAGEIF('QoL DATA'!$C$14:$AT$14,'TQoL Indexes'!X$9,'Data &amp; Normalization'!$C645:$AT645),"-")</f>
        <v>5.8518143321499197E-2</v>
      </c>
      <c r="Y187" s="22">
        <f>IFERROR(AVERAGEIF('QoL DATA'!$C$14:$AT$14,'TQoL Indexes'!Y$9,'Data &amp; Normalization'!$C645:$AT645),"-")</f>
        <v>0.35638029804291133</v>
      </c>
      <c r="Z187" s="21">
        <f t="shared" si="74"/>
        <v>0.44357528054594003</v>
      </c>
      <c r="AA187" s="22">
        <f t="shared" si="75"/>
        <v>0.62283094223097613</v>
      </c>
      <c r="AB187" s="22">
        <f t="shared" si="76"/>
        <v>0.32202367397789877</v>
      </c>
      <c r="AC187" s="22">
        <f t="shared" si="77"/>
        <v>0.80175027923413233</v>
      </c>
      <c r="AD187" s="22">
        <f t="shared" si="78"/>
        <v>0.86786319337643525</v>
      </c>
      <c r="AE187" s="22">
        <f t="shared" si="79"/>
        <v>0.59330463933094946</v>
      </c>
      <c r="AF187" s="22">
        <f t="shared" si="80"/>
        <v>0.74354327578316548</v>
      </c>
      <c r="AG187" s="22">
        <f t="shared" si="81"/>
        <v>0.17161920590739729</v>
      </c>
      <c r="AH187" s="22">
        <f t="shared" si="82"/>
        <v>0.35638029804291133</v>
      </c>
      <c r="AI187" s="21">
        <f t="shared" si="83"/>
        <v>0.46280996558493831</v>
      </c>
      <c r="AJ187" s="22">
        <f t="shared" si="84"/>
        <v>0.75430603731383905</v>
      </c>
      <c r="AK187" s="23">
        <f t="shared" si="85"/>
        <v>0.42384759324449134</v>
      </c>
      <c r="AL187" s="24">
        <f t="shared" si="86"/>
        <v>0.53795191087290617</v>
      </c>
      <c r="AM187"/>
      <c r="AO187" s="136">
        <f t="shared" si="62"/>
        <v>5</v>
      </c>
      <c r="AP187" s="137">
        <f t="shared" si="63"/>
        <v>5</v>
      </c>
      <c r="AQ187" s="137">
        <f t="shared" si="64"/>
        <v>5</v>
      </c>
      <c r="AR187" s="137">
        <f t="shared" si="65"/>
        <v>5</v>
      </c>
      <c r="AS187" s="137">
        <f t="shared" si="66"/>
        <v>5</v>
      </c>
      <c r="AT187" s="137">
        <f t="shared" si="67"/>
        <v>5</v>
      </c>
      <c r="AU187" s="137">
        <f t="shared" si="68"/>
        <v>5</v>
      </c>
      <c r="AV187" s="137">
        <f t="shared" si="69"/>
        <v>5</v>
      </c>
      <c r="AW187" s="125">
        <f t="shared" si="70"/>
        <v>5</v>
      </c>
      <c r="AX187" s="137">
        <f t="shared" si="71"/>
        <v>5</v>
      </c>
      <c r="AY187" s="137">
        <f t="shared" si="72"/>
        <v>5</v>
      </c>
      <c r="AZ187" s="125">
        <f t="shared" si="73"/>
        <v>5</v>
      </c>
    </row>
    <row r="188" spans="1:52" s="5" customFormat="1">
      <c r="A188"/>
      <c r="B188" s="397" t="str">
        <f>'QoL DATA'!B195</f>
        <v>Šmartno ob Paki</v>
      </c>
      <c r="C188" s="224">
        <f>'QoL DATA'!A195</f>
        <v>125</v>
      </c>
      <c r="D188" s="21">
        <f>IFERROR(AVERAGEIF('QoL DATA'!$C$14:$AT$14,'TQoL Indexes'!D$9,'Data &amp; Normalization'!$C646:$AT646),"-")</f>
        <v>0.68733503374103733</v>
      </c>
      <c r="E188" s="22">
        <f>IFERROR(AVERAGEIF('QoL DATA'!$C$14:$AT$14,'TQoL Indexes'!E$9,'Data &amp; Normalization'!$C646:$AT646),"-")</f>
        <v>0.26469496519385211</v>
      </c>
      <c r="F188" s="22">
        <f>IFERROR(AVERAGEIF('QoL DATA'!$C$14:$AT$14,'TQoL Indexes'!F$9,'Data &amp; Normalization'!$C646:$AT646),"-")</f>
        <v>0.72379934161874715</v>
      </c>
      <c r="G188" s="22">
        <f>IFERROR(AVERAGEIF('QoL DATA'!$C$14:$AT$14,'TQoL Indexes'!G$9,'Data &amp; Normalization'!$C646:$AT646),"-")</f>
        <v>0.96418070702985725</v>
      </c>
      <c r="H188" s="22">
        <f>IFERROR(AVERAGEIF('QoL DATA'!$C$14:$AT$14,'TQoL Indexes'!H$9,'Data &amp; Normalization'!$C646:$AT646),"-")</f>
        <v>0.51424410918980734</v>
      </c>
      <c r="I188" s="22">
        <f>IFERROR(AVERAGEIF('QoL DATA'!$C$14:$AT$14,'TQoL Indexes'!I$9,'Data &amp; Normalization'!$C646:$AT646),"-")</f>
        <v>0.14377394829269283</v>
      </c>
      <c r="J188" s="22">
        <f>IFERROR(AVERAGEIF('QoL DATA'!$C$14:$AT$14,'TQoL Indexes'!J$9,'Data &amp; Normalization'!$C646:$AT646),"-")</f>
        <v>0.42199597401415612</v>
      </c>
      <c r="K188" s="22" t="str">
        <f>IFERROR(AVERAGEIF('QoL DATA'!$C$14:$AT$14,'TQoL Indexes'!K$9,'Data &amp; Normalization'!$C646:$AT646),"-")</f>
        <v>-</v>
      </c>
      <c r="L188" s="22">
        <f>IFERROR(AVERAGEIF('QoL DATA'!$C$14:$AT$14,'TQoL Indexes'!L$9,'Data &amp; Normalization'!$C646:$AT646),"-")</f>
        <v>0.30720094603614012</v>
      </c>
      <c r="M188" s="22">
        <f>IFERROR(AVERAGEIF('QoL DATA'!$C$14:$AT$14,'TQoL Indexes'!M$9,'Data &amp; Normalization'!$C646:$AT646),"-")</f>
        <v>0.61517901979893541</v>
      </c>
      <c r="N188" s="22">
        <f>IFERROR(AVERAGEIF('QoL DATA'!$C$14:$AT$14,'TQoL Indexes'!N$9,'Data &amp; Normalization'!$C646:$AT646),"-")</f>
        <v>0</v>
      </c>
      <c r="O188" s="22">
        <f>IFERROR(AVERAGEIF('QoL DATA'!$C$14:$AT$14,'TQoL Indexes'!O$9,'Data &amp; Normalization'!$C646:$AT646),"-")</f>
        <v>0.40724469951009884</v>
      </c>
      <c r="P188" s="22">
        <f>IFERROR(AVERAGEIF('QoL DATA'!$C$14:$AT$14,'TQoL Indexes'!P$9,'Data &amp; Normalization'!$C646:$AT646),"-")</f>
        <v>0.68142625078890084</v>
      </c>
      <c r="Q188" s="22">
        <f>IFERROR(AVERAGEIF('QoL DATA'!$C$14:$AT$14,'TQoL Indexes'!Q$9,'Data &amp; Normalization'!$C646:$AT646),"-")</f>
        <v>0.53625500706874063</v>
      </c>
      <c r="R188" s="22">
        <f>IFERROR(AVERAGEIF('QoL DATA'!$C$14:$AT$14,'TQoL Indexes'!R$9,'Data &amp; Normalization'!$C646:$AT646),"-")</f>
        <v>0.60323843406337363</v>
      </c>
      <c r="S188" s="22">
        <f>IFERROR(AVERAGEIF('QoL DATA'!$C$14:$AT$14,'TQoL Indexes'!S$9,'Data &amp; Normalization'!$C646:$AT646),"-")</f>
        <v>0.39870885615566465</v>
      </c>
      <c r="T188" s="22">
        <f>IFERROR(AVERAGEIF('QoL DATA'!$C$14:$AT$14,'TQoL Indexes'!T$9,'Data &amp; Normalization'!$C646:$AT646),"-")</f>
        <v>0.82399403661597104</v>
      </c>
      <c r="U188" s="22">
        <f>IFERROR(AVERAGEIF('QoL DATA'!$C$14:$AT$14,'TQoL Indexes'!U$9,'Data &amp; Normalization'!$C646:$AT646),"-")</f>
        <v>0.23720806244330461</v>
      </c>
      <c r="V188" s="22">
        <f>IFERROR(AVERAGEIF('QoL DATA'!$C$14:$AT$14,'TQoL Indexes'!V$9,'Data &amp; Normalization'!$C646:$AT646),"-")</f>
        <v>0.53589591159779393</v>
      </c>
      <c r="W188" s="22">
        <f>IFERROR(AVERAGEIF('QoL DATA'!$C$14:$AT$14,'TQoL Indexes'!W$9,'Data &amp; Normalization'!$C646:$AT646),"-")</f>
        <v>0.39927012769819603</v>
      </c>
      <c r="X188" s="22">
        <f>IFERROR(AVERAGEIF('QoL DATA'!$C$14:$AT$14,'TQoL Indexes'!X$9,'Data &amp; Normalization'!$C646:$AT646),"-")</f>
        <v>0.46715559969558351</v>
      </c>
      <c r="Y188" s="22">
        <f>IFERROR(AVERAGEIF('QoL DATA'!$C$14:$AT$14,'TQoL Indexes'!Y$9,'Data &amp; Normalization'!$C646:$AT646),"-")</f>
        <v>0.60137503632415779</v>
      </c>
      <c r="Z188" s="21">
        <f t="shared" si="74"/>
        <v>0.55860978018454555</v>
      </c>
      <c r="AA188" s="22">
        <f t="shared" si="75"/>
        <v>0.47027913691253076</v>
      </c>
      <c r="AB188" s="22">
        <f t="shared" si="76"/>
        <v>0.30758950989946771</v>
      </c>
      <c r="AC188" s="22">
        <f t="shared" si="77"/>
        <v>0.54433547514949987</v>
      </c>
      <c r="AD188" s="22">
        <f t="shared" si="78"/>
        <v>0.56974672056605713</v>
      </c>
      <c r="AE188" s="22">
        <f t="shared" si="79"/>
        <v>0.61135144638581784</v>
      </c>
      <c r="AF188" s="22">
        <f t="shared" si="80"/>
        <v>0.38655198702054927</v>
      </c>
      <c r="AG188" s="22">
        <f t="shared" si="81"/>
        <v>0.43321286369688977</v>
      </c>
      <c r="AH188" s="22">
        <f t="shared" si="82"/>
        <v>0.60137503632415779</v>
      </c>
      <c r="AI188" s="21">
        <f t="shared" si="83"/>
        <v>0.44549280899884797</v>
      </c>
      <c r="AJ188" s="22">
        <f t="shared" si="84"/>
        <v>0.57514454736712495</v>
      </c>
      <c r="AK188" s="23">
        <f t="shared" si="85"/>
        <v>0.47371329568053233</v>
      </c>
      <c r="AL188" s="24">
        <f t="shared" si="86"/>
        <v>0.49661879736058995</v>
      </c>
      <c r="AM188"/>
      <c r="AO188" s="136">
        <f t="shared" si="62"/>
        <v>5</v>
      </c>
      <c r="AP188" s="137">
        <f t="shared" si="63"/>
        <v>5</v>
      </c>
      <c r="AQ188" s="137">
        <f t="shared" si="64"/>
        <v>5</v>
      </c>
      <c r="AR188" s="137">
        <f t="shared" si="65"/>
        <v>5</v>
      </c>
      <c r="AS188" s="137">
        <f t="shared" si="66"/>
        <v>5</v>
      </c>
      <c r="AT188" s="137">
        <f t="shared" si="67"/>
        <v>5</v>
      </c>
      <c r="AU188" s="137">
        <f t="shared" si="68"/>
        <v>5</v>
      </c>
      <c r="AV188" s="137">
        <f t="shared" si="69"/>
        <v>5</v>
      </c>
      <c r="AW188" s="125">
        <f t="shared" si="70"/>
        <v>5</v>
      </c>
      <c r="AX188" s="137">
        <f t="shared" si="71"/>
        <v>5</v>
      </c>
      <c r="AY188" s="137">
        <f t="shared" si="72"/>
        <v>5</v>
      </c>
      <c r="AZ188" s="125">
        <f t="shared" si="73"/>
        <v>5</v>
      </c>
    </row>
    <row r="189" spans="1:52" s="5" customFormat="1">
      <c r="A189"/>
      <c r="B189" s="397" t="str">
        <f>'QoL DATA'!B196</f>
        <v>Šmartno pri Litiji</v>
      </c>
      <c r="C189" s="224">
        <f>'QoL DATA'!A196</f>
        <v>194</v>
      </c>
      <c r="D189" s="21">
        <f>IFERROR(AVERAGEIF('QoL DATA'!$C$14:$AT$14,'TQoL Indexes'!D$9,'Data &amp; Normalization'!$C647:$AT647),"-")</f>
        <v>0.51613237602708284</v>
      </c>
      <c r="E189" s="22">
        <f>IFERROR(AVERAGEIF('QoL DATA'!$C$14:$AT$14,'TQoL Indexes'!E$9,'Data &amp; Normalization'!$C647:$AT647),"-")</f>
        <v>0.84429601565083134</v>
      </c>
      <c r="F189" s="22">
        <f>IFERROR(AVERAGEIF('QoL DATA'!$C$14:$AT$14,'TQoL Indexes'!F$9,'Data &amp; Normalization'!$C647:$AT647),"-")</f>
        <v>0.41724916628976982</v>
      </c>
      <c r="G189" s="22">
        <f>IFERROR(AVERAGEIF('QoL DATA'!$C$14:$AT$14,'TQoL Indexes'!G$9,'Data &amp; Normalization'!$C647:$AT647),"-")</f>
        <v>0.53057377732488498</v>
      </c>
      <c r="H189" s="22">
        <f>IFERROR(AVERAGEIF('QoL DATA'!$C$14:$AT$14,'TQoL Indexes'!H$9,'Data &amp; Normalization'!$C647:$AT647),"-")</f>
        <v>0.21802019534376554</v>
      </c>
      <c r="I189" s="22">
        <f>IFERROR(AVERAGEIF('QoL DATA'!$C$14:$AT$14,'TQoL Indexes'!I$9,'Data &amp; Normalization'!$C647:$AT647),"-")</f>
        <v>0.41831617323519843</v>
      </c>
      <c r="J189" s="22">
        <f>IFERROR(AVERAGEIF('QoL DATA'!$C$14:$AT$14,'TQoL Indexes'!J$9,'Data &amp; Normalization'!$C647:$AT647),"-")</f>
        <v>0.21718712257075845</v>
      </c>
      <c r="K189" s="22" t="str">
        <f>IFERROR(AVERAGEIF('QoL DATA'!$C$14:$AT$14,'TQoL Indexes'!K$9,'Data &amp; Normalization'!$C647:$AT647),"-")</f>
        <v>-</v>
      </c>
      <c r="L189" s="22">
        <f>IFERROR(AVERAGEIF('QoL DATA'!$C$14:$AT$14,'TQoL Indexes'!L$9,'Data &amp; Normalization'!$C647:$AT647),"-")</f>
        <v>0.2608078657318858</v>
      </c>
      <c r="M189" s="22">
        <f>IFERROR(AVERAGEIF('QoL DATA'!$C$14:$AT$14,'TQoL Indexes'!M$9,'Data &amp; Normalization'!$C647:$AT647),"-")</f>
        <v>0.69437998683211632</v>
      </c>
      <c r="N189" s="22">
        <f>IFERROR(AVERAGEIF('QoL DATA'!$C$14:$AT$14,'TQoL Indexes'!N$9,'Data &amp; Normalization'!$C647:$AT647),"-")</f>
        <v>2.3258016742364118E-2</v>
      </c>
      <c r="O189" s="22">
        <f>IFERROR(AVERAGEIF('QoL DATA'!$C$14:$AT$14,'TQoL Indexes'!O$9,'Data &amp; Normalization'!$C647:$AT647),"-")</f>
        <v>0.49155317089436212</v>
      </c>
      <c r="P189" s="22">
        <f>IFERROR(AVERAGEIF('QoL DATA'!$C$14:$AT$14,'TQoL Indexes'!P$9,'Data &amp; Normalization'!$C647:$AT647),"-")</f>
        <v>0.62534061768732996</v>
      </c>
      <c r="Q189" s="22">
        <f>IFERROR(AVERAGEIF('QoL DATA'!$C$14:$AT$14,'TQoL Indexes'!Q$9,'Data &amp; Normalization'!$C647:$AT647),"-")</f>
        <v>0.64621981855598976</v>
      </c>
      <c r="R189" s="22">
        <f>IFERROR(AVERAGEIF('QoL DATA'!$C$14:$AT$14,'TQoL Indexes'!R$9,'Data &amp; Normalization'!$C647:$AT647),"-")</f>
        <v>0.69685357504787482</v>
      </c>
      <c r="S189" s="22">
        <f>IFERROR(AVERAGEIF('QoL DATA'!$C$14:$AT$14,'TQoL Indexes'!S$9,'Data &amp; Normalization'!$C647:$AT647),"-")</f>
        <v>0.81861991436459502</v>
      </c>
      <c r="T189" s="22">
        <f>IFERROR(AVERAGEIF('QoL DATA'!$C$14:$AT$14,'TQoL Indexes'!T$9,'Data &amp; Normalization'!$C647:$AT647),"-")</f>
        <v>0.66377185397037697</v>
      </c>
      <c r="U189" s="22">
        <f>IFERROR(AVERAGEIF('QoL DATA'!$C$14:$AT$14,'TQoL Indexes'!U$9,'Data &amp; Normalization'!$C647:$AT647),"-")</f>
        <v>0.7146036395190325</v>
      </c>
      <c r="V189" s="22">
        <f>IFERROR(AVERAGEIF('QoL DATA'!$C$14:$AT$14,'TQoL Indexes'!V$9,'Data &amp; Normalization'!$C647:$AT647),"-")</f>
        <v>0.78029084405723004</v>
      </c>
      <c r="W189" s="22">
        <f>IFERROR(AVERAGEIF('QoL DATA'!$C$14:$AT$14,'TQoL Indexes'!W$9,'Data &amp; Normalization'!$C647:$AT647),"-")</f>
        <v>0.8493649368144206</v>
      </c>
      <c r="X189" s="22">
        <f>IFERROR(AVERAGEIF('QoL DATA'!$C$14:$AT$14,'TQoL Indexes'!X$9,'Data &amp; Normalization'!$C647:$AT647),"-")</f>
        <v>0.61760847120133999</v>
      </c>
      <c r="Y189" s="22">
        <f>IFERROR(AVERAGEIF('QoL DATA'!$C$14:$AT$14,'TQoL Indexes'!Y$9,'Data &amp; Normalization'!$C647:$AT647),"-")</f>
        <v>0.64443267787685543</v>
      </c>
      <c r="Z189" s="21">
        <f t="shared" si="74"/>
        <v>0.59255918598922808</v>
      </c>
      <c r="AA189" s="22">
        <f t="shared" si="75"/>
        <v>0.32898102684129865</v>
      </c>
      <c r="AB189" s="22">
        <f t="shared" si="76"/>
        <v>0.35881900178724024</v>
      </c>
      <c r="AC189" s="22">
        <f t="shared" si="77"/>
        <v>0.55844689429084604</v>
      </c>
      <c r="AD189" s="22">
        <f t="shared" si="78"/>
        <v>0.67153669680193229</v>
      </c>
      <c r="AE189" s="22">
        <f t="shared" si="79"/>
        <v>0.74119588416748594</v>
      </c>
      <c r="AF189" s="22">
        <f t="shared" si="80"/>
        <v>0.74744724178813127</v>
      </c>
      <c r="AG189" s="22">
        <f t="shared" si="81"/>
        <v>0.7334867040078803</v>
      </c>
      <c r="AH189" s="22">
        <f t="shared" si="82"/>
        <v>0.64443267787685543</v>
      </c>
      <c r="AI189" s="21">
        <f t="shared" si="83"/>
        <v>0.42678640487258901</v>
      </c>
      <c r="AJ189" s="22">
        <f t="shared" si="84"/>
        <v>0.65705982508675476</v>
      </c>
      <c r="AK189" s="23">
        <f t="shared" si="85"/>
        <v>0.708455541224289</v>
      </c>
      <c r="AL189" s="24">
        <f t="shared" si="86"/>
        <v>0.59046819587382804</v>
      </c>
      <c r="AM189"/>
      <c r="AO189" s="136">
        <f t="shared" si="62"/>
        <v>5</v>
      </c>
      <c r="AP189" s="137">
        <f t="shared" si="63"/>
        <v>5</v>
      </c>
      <c r="AQ189" s="137">
        <f t="shared" si="64"/>
        <v>5</v>
      </c>
      <c r="AR189" s="137">
        <f t="shared" si="65"/>
        <v>5</v>
      </c>
      <c r="AS189" s="137">
        <f t="shared" si="66"/>
        <v>5</v>
      </c>
      <c r="AT189" s="137">
        <f t="shared" si="67"/>
        <v>5</v>
      </c>
      <c r="AU189" s="137">
        <f t="shared" si="68"/>
        <v>5</v>
      </c>
      <c r="AV189" s="137">
        <f t="shared" si="69"/>
        <v>5</v>
      </c>
      <c r="AW189" s="125">
        <f t="shared" si="70"/>
        <v>5</v>
      </c>
      <c r="AX189" s="137">
        <f t="shared" si="71"/>
        <v>5</v>
      </c>
      <c r="AY189" s="137">
        <f t="shared" si="72"/>
        <v>5</v>
      </c>
      <c r="AZ189" s="125">
        <f t="shared" si="73"/>
        <v>5</v>
      </c>
    </row>
    <row r="190" spans="1:52" s="5" customFormat="1">
      <c r="A190"/>
      <c r="B190" s="397" t="str">
        <f>'QoL DATA'!B197</f>
        <v>Šoštanj</v>
      </c>
      <c r="C190" s="224">
        <f>'QoL DATA'!A197</f>
        <v>126</v>
      </c>
      <c r="D190" s="21">
        <f>IFERROR(AVERAGEIF('QoL DATA'!$C$14:$AT$14,'TQoL Indexes'!D$9,'Data &amp; Normalization'!$C648:$AT648),"-")</f>
        <v>0.75480239302422214</v>
      </c>
      <c r="E190" s="22">
        <f>IFERROR(AVERAGEIF('QoL DATA'!$C$14:$AT$14,'TQoL Indexes'!E$9,'Data &amp; Normalization'!$C648:$AT648),"-")</f>
        <v>0.3125583929828144</v>
      </c>
      <c r="F190" s="22">
        <f>IFERROR(AVERAGEIF('QoL DATA'!$C$14:$AT$14,'TQoL Indexes'!F$9,'Data &amp; Normalization'!$C648:$AT648),"-")</f>
        <v>0.55823457939016685</v>
      </c>
      <c r="G190" s="22">
        <f>IFERROR(AVERAGEIF('QoL DATA'!$C$14:$AT$14,'TQoL Indexes'!G$9,'Data &amp; Normalization'!$C648:$AT648),"-")</f>
        <v>0.78399244223171527</v>
      </c>
      <c r="H190" s="22">
        <f>IFERROR(AVERAGEIF('QoL DATA'!$C$14:$AT$14,'TQoL Indexes'!H$9,'Data &amp; Normalization'!$C648:$AT648),"-")</f>
        <v>0.56102422318367118</v>
      </c>
      <c r="I190" s="22">
        <f>IFERROR(AVERAGEIF('QoL DATA'!$C$14:$AT$14,'TQoL Indexes'!I$9,'Data &amp; Normalization'!$C648:$AT648),"-")</f>
        <v>0.50061596600824754</v>
      </c>
      <c r="J190" s="22">
        <f>IFERROR(AVERAGEIF('QoL DATA'!$C$14:$AT$14,'TQoL Indexes'!J$9,'Data &amp; Normalization'!$C648:$AT648),"-")</f>
        <v>0.41385870498583055</v>
      </c>
      <c r="K190" s="22" t="str">
        <f>IFERROR(AVERAGEIF('QoL DATA'!$C$14:$AT$14,'TQoL Indexes'!K$9,'Data &amp; Normalization'!$C648:$AT648),"-")</f>
        <v>-</v>
      </c>
      <c r="L190" s="22">
        <f>IFERROR(AVERAGEIF('QoL DATA'!$C$14:$AT$14,'TQoL Indexes'!L$9,'Data &amp; Normalization'!$C648:$AT648),"-")</f>
        <v>0.34222065248013928</v>
      </c>
      <c r="M190" s="22">
        <f>IFERROR(AVERAGEIF('QoL DATA'!$C$14:$AT$14,'TQoL Indexes'!M$9,'Data &amp; Normalization'!$C648:$AT648),"-")</f>
        <v>0.7053608454185899</v>
      </c>
      <c r="N190" s="22">
        <f>IFERROR(AVERAGEIF('QoL DATA'!$C$14:$AT$14,'TQoL Indexes'!N$9,'Data &amp; Normalization'!$C648:$AT648),"-")</f>
        <v>5.2886789557275091E-2</v>
      </c>
      <c r="O190" s="22">
        <f>IFERROR(AVERAGEIF('QoL DATA'!$C$14:$AT$14,'TQoL Indexes'!O$9,'Data &amp; Normalization'!$C648:$AT648),"-")</f>
        <v>0.32694246720355685</v>
      </c>
      <c r="P190" s="22">
        <f>IFERROR(AVERAGEIF('QoL DATA'!$C$14:$AT$14,'TQoL Indexes'!P$9,'Data &amp; Normalization'!$C648:$AT648),"-")</f>
        <v>0.59981465162109937</v>
      </c>
      <c r="Q190" s="22">
        <f>IFERROR(AVERAGEIF('QoL DATA'!$C$14:$AT$14,'TQoL Indexes'!Q$9,'Data &amp; Normalization'!$C648:$AT648),"-")</f>
        <v>0.52381384592342917</v>
      </c>
      <c r="R190" s="22">
        <f>IFERROR(AVERAGEIF('QoL DATA'!$C$14:$AT$14,'TQoL Indexes'!R$9,'Data &amp; Normalization'!$C648:$AT648),"-")</f>
        <v>0.50522009425834058</v>
      </c>
      <c r="S190" s="22">
        <f>IFERROR(AVERAGEIF('QoL DATA'!$C$14:$AT$14,'TQoL Indexes'!S$9,'Data &amp; Normalization'!$C648:$AT648),"-")</f>
        <v>0.28959810874704484</v>
      </c>
      <c r="T190" s="22">
        <f>IFERROR(AVERAGEIF('QoL DATA'!$C$14:$AT$14,'TQoL Indexes'!T$9,'Data &amp; Normalization'!$C648:$AT648),"-")</f>
        <v>0.64406490234089908</v>
      </c>
      <c r="U190" s="22">
        <f>IFERROR(AVERAGEIF('QoL DATA'!$C$14:$AT$14,'TQoL Indexes'!U$9,'Data &amp; Normalization'!$C648:$AT648),"-")</f>
        <v>0.60528395701100512</v>
      </c>
      <c r="V190" s="22">
        <f>IFERROR(AVERAGEIF('QoL DATA'!$C$14:$AT$14,'TQoL Indexes'!V$9,'Data &amp; Normalization'!$C648:$AT648),"-")</f>
        <v>0.55837612900647426</v>
      </c>
      <c r="W190" s="22">
        <f>IFERROR(AVERAGEIF('QoL DATA'!$C$14:$AT$14,'TQoL Indexes'!W$9,'Data &amp; Normalization'!$C648:$AT648),"-")</f>
        <v>0.38114837518039507</v>
      </c>
      <c r="X190" s="22">
        <f>IFERROR(AVERAGEIF('QoL DATA'!$C$14:$AT$14,'TQoL Indexes'!X$9,'Data &amp; Normalization'!$C648:$AT648),"-")</f>
        <v>0.38776853855565674</v>
      </c>
      <c r="Y190" s="22">
        <f>IFERROR(AVERAGEIF('QoL DATA'!$C$14:$AT$14,'TQoL Indexes'!Y$9,'Data &amp; Normalization'!$C648:$AT648),"-")</f>
        <v>0.63922150763972652</v>
      </c>
      <c r="Z190" s="21">
        <f t="shared" si="74"/>
        <v>0.54186512179906787</v>
      </c>
      <c r="AA190" s="22">
        <f t="shared" si="75"/>
        <v>0.5203423977779208</v>
      </c>
      <c r="AB190" s="22">
        <f t="shared" si="76"/>
        <v>0.3791238174879325</v>
      </c>
      <c r="AC190" s="22">
        <f t="shared" si="77"/>
        <v>0.46337855941232808</v>
      </c>
      <c r="AD190" s="22">
        <f t="shared" si="78"/>
        <v>0.51451697009088493</v>
      </c>
      <c r="AE190" s="22">
        <f t="shared" si="79"/>
        <v>0.46683150554397196</v>
      </c>
      <c r="AF190" s="22">
        <f t="shared" si="80"/>
        <v>0.58183004300873975</v>
      </c>
      <c r="AG190" s="22">
        <f t="shared" si="81"/>
        <v>0.38445845686802593</v>
      </c>
      <c r="AH190" s="22">
        <f t="shared" si="82"/>
        <v>0.63922150763972652</v>
      </c>
      <c r="AI190" s="21">
        <f t="shared" si="83"/>
        <v>0.48044377902164037</v>
      </c>
      <c r="AJ190" s="22">
        <f t="shared" si="84"/>
        <v>0.48157567834906168</v>
      </c>
      <c r="AK190" s="23">
        <f t="shared" si="85"/>
        <v>0.5351700025054974</v>
      </c>
      <c r="AL190" s="24">
        <f t="shared" si="86"/>
        <v>0.4987439674316354</v>
      </c>
      <c r="AM190"/>
      <c r="AO190" s="136">
        <f t="shared" si="62"/>
        <v>5</v>
      </c>
      <c r="AP190" s="137">
        <f t="shared" si="63"/>
        <v>5</v>
      </c>
      <c r="AQ190" s="137">
        <f t="shared" si="64"/>
        <v>5</v>
      </c>
      <c r="AR190" s="137">
        <f t="shared" si="65"/>
        <v>5</v>
      </c>
      <c r="AS190" s="137">
        <f t="shared" si="66"/>
        <v>5</v>
      </c>
      <c r="AT190" s="137">
        <f t="shared" si="67"/>
        <v>5</v>
      </c>
      <c r="AU190" s="137">
        <f t="shared" si="68"/>
        <v>5</v>
      </c>
      <c r="AV190" s="137">
        <f t="shared" si="69"/>
        <v>5</v>
      </c>
      <c r="AW190" s="125">
        <f t="shared" si="70"/>
        <v>5</v>
      </c>
      <c r="AX190" s="137">
        <f t="shared" si="71"/>
        <v>5</v>
      </c>
      <c r="AY190" s="137">
        <f t="shared" si="72"/>
        <v>5</v>
      </c>
      <c r="AZ190" s="125">
        <f t="shared" si="73"/>
        <v>5</v>
      </c>
    </row>
    <row r="191" spans="1:52" s="5" customFormat="1">
      <c r="A191"/>
      <c r="B191" s="397" t="str">
        <f>'QoL DATA'!B198</f>
        <v>Štore</v>
      </c>
      <c r="C191" s="224">
        <f>'QoL DATA'!A198</f>
        <v>127</v>
      </c>
      <c r="D191" s="21">
        <f>IFERROR(AVERAGEIF('QoL DATA'!$C$14:$AT$14,'TQoL Indexes'!D$9,'Data &amp; Normalization'!$C649:$AT649),"-")</f>
        <v>0.42588446208590347</v>
      </c>
      <c r="E191" s="22">
        <f>IFERROR(AVERAGEIF('QoL DATA'!$C$14:$AT$14,'TQoL Indexes'!E$9,'Data &amp; Normalization'!$C649:$AT649),"-")</f>
        <v>0.58308041846720826</v>
      </c>
      <c r="F191" s="22">
        <f>IFERROR(AVERAGEIF('QoL DATA'!$C$14:$AT$14,'TQoL Indexes'!F$9,'Data &amp; Normalization'!$C649:$AT649),"-")</f>
        <v>0.72143821282000675</v>
      </c>
      <c r="G191" s="22">
        <f>IFERROR(AVERAGEIF('QoL DATA'!$C$14:$AT$14,'TQoL Indexes'!G$9,'Data &amp; Normalization'!$C649:$AT649),"-")</f>
        <v>0.81043483426246476</v>
      </c>
      <c r="H191" s="22">
        <f>IFERROR(AVERAGEIF('QoL DATA'!$C$14:$AT$14,'TQoL Indexes'!H$9,'Data &amp; Normalization'!$C649:$AT649),"-")</f>
        <v>0.70971632702835086</v>
      </c>
      <c r="I191" s="22">
        <f>IFERROR(AVERAGEIF('QoL DATA'!$C$14:$AT$14,'TQoL Indexes'!I$9,'Data &amp; Normalization'!$C649:$AT649),"-")</f>
        <v>0.56362953727719844</v>
      </c>
      <c r="J191" s="22">
        <f>IFERROR(AVERAGEIF('QoL DATA'!$C$14:$AT$14,'TQoL Indexes'!J$9,'Data &amp; Normalization'!$C649:$AT649),"-")</f>
        <v>0.29212077755315419</v>
      </c>
      <c r="K191" s="22" t="str">
        <f>IFERROR(AVERAGEIF('QoL DATA'!$C$14:$AT$14,'TQoL Indexes'!K$9,'Data &amp; Normalization'!$C649:$AT649),"-")</f>
        <v>-</v>
      </c>
      <c r="L191" s="22">
        <f>IFERROR(AVERAGEIF('QoL DATA'!$C$14:$AT$14,'TQoL Indexes'!L$9,'Data &amp; Normalization'!$C649:$AT649),"-")</f>
        <v>0.23721754090121849</v>
      </c>
      <c r="M191" s="22">
        <f>IFERROR(AVERAGEIF('QoL DATA'!$C$14:$AT$14,'TQoL Indexes'!M$9,'Data &amp; Normalization'!$C649:$AT649),"-")</f>
        <v>0.61796043915957544</v>
      </c>
      <c r="N191" s="22">
        <f>IFERROR(AVERAGEIF('QoL DATA'!$C$14:$AT$14,'TQoL Indexes'!N$9,'Data &amp; Normalization'!$C649:$AT649),"-")</f>
        <v>1.7742199985732513E-3</v>
      </c>
      <c r="O191" s="22">
        <f>IFERROR(AVERAGEIF('QoL DATA'!$C$14:$AT$14,'TQoL Indexes'!O$9,'Data &amp; Normalization'!$C649:$AT649),"-")</f>
        <v>0.48498595950791157</v>
      </c>
      <c r="P191" s="22">
        <f>IFERROR(AVERAGEIF('QoL DATA'!$C$14:$AT$14,'TQoL Indexes'!P$9,'Data &amp; Normalization'!$C649:$AT649),"-")</f>
        <v>0.5734318533848628</v>
      </c>
      <c r="Q191" s="22">
        <f>IFERROR(AVERAGEIF('QoL DATA'!$C$14:$AT$14,'TQoL Indexes'!Q$9,'Data &amp; Normalization'!$C649:$AT649),"-")</f>
        <v>0.45340673465511011</v>
      </c>
      <c r="R191" s="22">
        <f>IFERROR(AVERAGEIF('QoL DATA'!$C$14:$AT$14,'TQoL Indexes'!R$9,'Data &amp; Normalization'!$C649:$AT649),"-")</f>
        <v>0.45200208994915597</v>
      </c>
      <c r="S191" s="22">
        <f>IFERROR(AVERAGEIF('QoL DATA'!$C$14:$AT$14,'TQoL Indexes'!S$9,'Data &amp; Normalization'!$C649:$AT649),"-")</f>
        <v>0.24496189389806411</v>
      </c>
      <c r="T191" s="22">
        <f>IFERROR(AVERAGEIF('QoL DATA'!$C$14:$AT$14,'TQoL Indexes'!T$9,'Data &amp; Normalization'!$C649:$AT649),"-")</f>
        <v>0.67330911869499643</v>
      </c>
      <c r="U191" s="22">
        <f>IFERROR(AVERAGEIF('QoL DATA'!$C$14:$AT$14,'TQoL Indexes'!U$9,'Data &amp; Normalization'!$C649:$AT649),"-")</f>
        <v>0.47021096632422549</v>
      </c>
      <c r="V191" s="22">
        <f>IFERROR(AVERAGEIF('QoL DATA'!$C$14:$AT$14,'TQoL Indexes'!V$9,'Data &amp; Normalization'!$C649:$AT649),"-")</f>
        <v>0.55837612900647426</v>
      </c>
      <c r="W191" s="22">
        <f>IFERROR(AVERAGEIF('QoL DATA'!$C$14:$AT$14,'TQoL Indexes'!W$9,'Data &amp; Normalization'!$C649:$AT649),"-")</f>
        <v>0.25205093467747625</v>
      </c>
      <c r="X191" s="22">
        <f>IFERROR(AVERAGEIF('QoL DATA'!$C$14:$AT$14,'TQoL Indexes'!X$9,'Data &amp; Normalization'!$C649:$AT649),"-")</f>
        <v>0.11270964342719203</v>
      </c>
      <c r="Y191" s="22">
        <f>IFERROR(AVERAGEIF('QoL DATA'!$C$14:$AT$14,'TQoL Indexes'!Y$9,'Data &amp; Normalization'!$C649:$AT649),"-")</f>
        <v>0.47070672325449653</v>
      </c>
      <c r="Z191" s="21">
        <f t="shared" si="74"/>
        <v>0.57680103112437286</v>
      </c>
      <c r="AA191" s="22">
        <f t="shared" si="75"/>
        <v>0.52262380340447723</v>
      </c>
      <c r="AB191" s="22">
        <f t="shared" si="76"/>
        <v>0.30986732957907437</v>
      </c>
      <c r="AC191" s="22">
        <f t="shared" si="77"/>
        <v>0.52920890644638718</v>
      </c>
      <c r="AD191" s="22">
        <f t="shared" si="78"/>
        <v>0.45270441230213304</v>
      </c>
      <c r="AE191" s="22">
        <f t="shared" si="79"/>
        <v>0.45913550629653027</v>
      </c>
      <c r="AF191" s="22">
        <f t="shared" si="80"/>
        <v>0.51429354766534985</v>
      </c>
      <c r="AG191" s="22">
        <f t="shared" si="81"/>
        <v>0.18238028905233414</v>
      </c>
      <c r="AH191" s="22">
        <f t="shared" si="82"/>
        <v>0.47070672325449653</v>
      </c>
      <c r="AI191" s="21">
        <f t="shared" si="83"/>
        <v>0.46976405470264143</v>
      </c>
      <c r="AJ191" s="22">
        <f t="shared" si="84"/>
        <v>0.48034960834835011</v>
      </c>
      <c r="AK191" s="23">
        <f t="shared" si="85"/>
        <v>0.38912685332406016</v>
      </c>
      <c r="AL191" s="24">
        <f t="shared" si="86"/>
        <v>0.44544193459920411</v>
      </c>
      <c r="AM191"/>
      <c r="AO191" s="136">
        <f t="shared" si="62"/>
        <v>5</v>
      </c>
      <c r="AP191" s="137">
        <f t="shared" si="63"/>
        <v>5</v>
      </c>
      <c r="AQ191" s="137">
        <f t="shared" si="64"/>
        <v>5</v>
      </c>
      <c r="AR191" s="137">
        <f t="shared" si="65"/>
        <v>5</v>
      </c>
      <c r="AS191" s="137">
        <f t="shared" si="66"/>
        <v>5</v>
      </c>
      <c r="AT191" s="137">
        <f t="shared" si="67"/>
        <v>5</v>
      </c>
      <c r="AU191" s="137">
        <f t="shared" si="68"/>
        <v>5</v>
      </c>
      <c r="AV191" s="137">
        <f t="shared" si="69"/>
        <v>5</v>
      </c>
      <c r="AW191" s="125">
        <f t="shared" si="70"/>
        <v>5</v>
      </c>
      <c r="AX191" s="137">
        <f t="shared" si="71"/>
        <v>5</v>
      </c>
      <c r="AY191" s="137">
        <f t="shared" si="72"/>
        <v>5</v>
      </c>
      <c r="AZ191" s="125">
        <f t="shared" si="73"/>
        <v>5</v>
      </c>
    </row>
    <row r="192" spans="1:52" s="5" customFormat="1">
      <c r="A192"/>
      <c r="B192" s="397" t="str">
        <f>'QoL DATA'!B199</f>
        <v>Tabor</v>
      </c>
      <c r="C192" s="224">
        <f>'QoL DATA'!A199</f>
        <v>184</v>
      </c>
      <c r="D192" s="21">
        <f>IFERROR(AVERAGEIF('QoL DATA'!$C$14:$AT$14,'TQoL Indexes'!D$9,'Data &amp; Normalization'!$C650:$AT650),"-")</f>
        <v>0.59581018764616833</v>
      </c>
      <c r="E192" s="22">
        <f>IFERROR(AVERAGEIF('QoL DATA'!$C$14:$AT$14,'TQoL Indexes'!E$9,'Data &amp; Normalization'!$C650:$AT650),"-")</f>
        <v>0.58732104272776542</v>
      </c>
      <c r="F192" s="22">
        <f>IFERROR(AVERAGEIF('QoL DATA'!$C$14:$AT$14,'TQoL Indexes'!F$9,'Data &amp; Normalization'!$C650:$AT650),"-")</f>
        <v>5.2367440210126834E-2</v>
      </c>
      <c r="G192" s="22">
        <f>IFERROR(AVERAGEIF('QoL DATA'!$C$14:$AT$14,'TQoL Indexes'!G$9,'Data &amp; Normalization'!$C650:$AT650),"-")</f>
        <v>0.62082499046583983</v>
      </c>
      <c r="H192" s="22">
        <f>IFERROR(AVERAGEIF('QoL DATA'!$C$14:$AT$14,'TQoL Indexes'!H$9,'Data &amp; Normalization'!$C650:$AT650),"-")</f>
        <v>0.81731571299452166</v>
      </c>
      <c r="I192" s="22">
        <f>IFERROR(AVERAGEIF('QoL DATA'!$C$14:$AT$14,'TQoL Indexes'!I$9,'Data &amp; Normalization'!$C650:$AT650),"-")</f>
        <v>3.410098341198538E-3</v>
      </c>
      <c r="J192" s="22">
        <f>IFERROR(AVERAGEIF('QoL DATA'!$C$14:$AT$14,'TQoL Indexes'!J$9,'Data &amp; Normalization'!$C650:$AT650),"-")</f>
        <v>0.40101669764433312</v>
      </c>
      <c r="K192" s="22" t="str">
        <f>IFERROR(AVERAGEIF('QoL DATA'!$C$14:$AT$14,'TQoL Indexes'!K$9,'Data &amp; Normalization'!$C650:$AT650),"-")</f>
        <v>-</v>
      </c>
      <c r="L192" s="22">
        <f>IFERROR(AVERAGEIF('QoL DATA'!$C$14:$AT$14,'TQoL Indexes'!L$9,'Data &amp; Normalization'!$C650:$AT650),"-")</f>
        <v>0.33944502018209832</v>
      </c>
      <c r="M192" s="22">
        <f>IFERROR(AVERAGEIF('QoL DATA'!$C$14:$AT$14,'TQoL Indexes'!M$9,'Data &amp; Normalization'!$C650:$AT650),"-")</f>
        <v>0.66656990916474779</v>
      </c>
      <c r="N192" s="22">
        <f>IFERROR(AVERAGEIF('QoL DATA'!$C$14:$AT$14,'TQoL Indexes'!N$9,'Data &amp; Normalization'!$C650:$AT650),"-")</f>
        <v>8.6626419046393066E-2</v>
      </c>
      <c r="O192" s="22">
        <f>IFERROR(AVERAGEIF('QoL DATA'!$C$14:$AT$14,'TQoL Indexes'!O$9,'Data &amp; Normalization'!$C650:$AT650),"-")</f>
        <v>0.51387908987223629</v>
      </c>
      <c r="P192" s="22">
        <f>IFERROR(AVERAGEIF('QoL DATA'!$C$14:$AT$14,'TQoL Indexes'!P$9,'Data &amp; Normalization'!$C650:$AT650),"-")</f>
        <v>0.41736111628802114</v>
      </c>
      <c r="Q192" s="22">
        <f>IFERROR(AVERAGEIF('QoL DATA'!$C$14:$AT$14,'TQoL Indexes'!Q$9,'Data &amp; Normalization'!$C650:$AT650),"-")</f>
        <v>0.58148237757180454</v>
      </c>
      <c r="R192" s="22">
        <f>IFERROR(AVERAGEIF('QoL DATA'!$C$14:$AT$14,'TQoL Indexes'!R$9,'Data &amp; Normalization'!$C650:$AT650),"-")</f>
        <v>0.69247485617959426</v>
      </c>
      <c r="S192" s="22">
        <f>IFERROR(AVERAGEIF('QoL DATA'!$C$14:$AT$14,'TQoL Indexes'!S$9,'Data &amp; Normalization'!$C650:$AT650),"-")</f>
        <v>0.56402817041114917</v>
      </c>
      <c r="T192" s="22">
        <f>IFERROR(AVERAGEIF('QoL DATA'!$C$14:$AT$14,'TQoL Indexes'!T$9,'Data &amp; Normalization'!$C650:$AT650),"-")</f>
        <v>0.56553440981287606</v>
      </c>
      <c r="U192" s="22">
        <f>IFERROR(AVERAGEIF('QoL DATA'!$C$14:$AT$14,'TQoL Indexes'!U$9,'Data &amp; Normalization'!$C650:$AT650),"-")</f>
        <v>0.51361057768841301</v>
      </c>
      <c r="V192" s="22">
        <f>IFERROR(AVERAGEIF('QoL DATA'!$C$14:$AT$14,'TQoL Indexes'!V$9,'Data &amp; Normalization'!$C650:$AT650),"-")</f>
        <v>0.48544031252497816</v>
      </c>
      <c r="W192" s="22">
        <f>IFERROR(AVERAGEIF('QoL DATA'!$C$14:$AT$14,'TQoL Indexes'!W$9,'Data &amp; Normalization'!$C650:$AT650),"-")</f>
        <v>0.36286625317128607</v>
      </c>
      <c r="X192" s="22">
        <f>IFERROR(AVERAGEIF('QoL DATA'!$C$14:$AT$14,'TQoL Indexes'!X$9,'Data &amp; Normalization'!$C650:$AT650),"-")</f>
        <v>0.46253122085799225</v>
      </c>
      <c r="Y192" s="22">
        <f>IFERROR(AVERAGEIF('QoL DATA'!$C$14:$AT$14,'TQoL Indexes'!Y$9,'Data &amp; Normalization'!$C650:$AT650),"-")</f>
        <v>0.55999163881296088</v>
      </c>
      <c r="Z192" s="21">
        <f t="shared" si="74"/>
        <v>0.41183289019468683</v>
      </c>
      <c r="AA192" s="22">
        <f t="shared" si="75"/>
        <v>0.43640250392559821</v>
      </c>
      <c r="AB192" s="22">
        <f t="shared" si="76"/>
        <v>0.37659816410557045</v>
      </c>
      <c r="AC192" s="22">
        <f t="shared" si="77"/>
        <v>0.46562010308012869</v>
      </c>
      <c r="AD192" s="22">
        <f t="shared" si="78"/>
        <v>0.63697861687569945</v>
      </c>
      <c r="AE192" s="22">
        <f t="shared" si="79"/>
        <v>0.56478129011201261</v>
      </c>
      <c r="AF192" s="22">
        <f t="shared" si="80"/>
        <v>0.49952544510669561</v>
      </c>
      <c r="AG192" s="22">
        <f t="shared" si="81"/>
        <v>0.41269873701463916</v>
      </c>
      <c r="AH192" s="22">
        <f t="shared" si="82"/>
        <v>0.55999163881296088</v>
      </c>
      <c r="AI192" s="21">
        <f t="shared" si="83"/>
        <v>0.40827785274195183</v>
      </c>
      <c r="AJ192" s="22">
        <f t="shared" si="84"/>
        <v>0.55579333668928022</v>
      </c>
      <c r="AK192" s="23">
        <f t="shared" si="85"/>
        <v>0.49073860697809851</v>
      </c>
      <c r="AL192" s="24">
        <f t="shared" si="86"/>
        <v>0.48302075735685129</v>
      </c>
      <c r="AM192"/>
      <c r="AO192" s="136">
        <f t="shared" si="62"/>
        <v>5</v>
      </c>
      <c r="AP192" s="137">
        <f t="shared" si="63"/>
        <v>5</v>
      </c>
      <c r="AQ192" s="137">
        <f t="shared" si="64"/>
        <v>5</v>
      </c>
      <c r="AR192" s="137">
        <f t="shared" si="65"/>
        <v>5</v>
      </c>
      <c r="AS192" s="137">
        <f t="shared" si="66"/>
        <v>5</v>
      </c>
      <c r="AT192" s="137">
        <f t="shared" si="67"/>
        <v>5</v>
      </c>
      <c r="AU192" s="137">
        <f t="shared" si="68"/>
        <v>5</v>
      </c>
      <c r="AV192" s="137">
        <f t="shared" si="69"/>
        <v>5</v>
      </c>
      <c r="AW192" s="125">
        <f t="shared" si="70"/>
        <v>5</v>
      </c>
      <c r="AX192" s="137">
        <f t="shared" si="71"/>
        <v>5</v>
      </c>
      <c r="AY192" s="137">
        <f t="shared" si="72"/>
        <v>5</v>
      </c>
      <c r="AZ192" s="125">
        <f t="shared" si="73"/>
        <v>5</v>
      </c>
    </row>
    <row r="193" spans="1:52" s="5" customFormat="1">
      <c r="A193"/>
      <c r="B193" s="397" t="str">
        <f>'QoL DATA'!B200</f>
        <v>Tišina</v>
      </c>
      <c r="C193" s="224">
        <f>'QoL DATA'!A200</f>
        <v>10</v>
      </c>
      <c r="D193" s="21">
        <f>IFERROR(AVERAGEIF('QoL DATA'!$C$14:$AT$14,'TQoL Indexes'!D$9,'Data &amp; Normalization'!$C651:$AT651),"-")</f>
        <v>0.86727576015795138</v>
      </c>
      <c r="E193" s="22">
        <f>IFERROR(AVERAGEIF('QoL DATA'!$C$14:$AT$14,'TQoL Indexes'!E$9,'Data &amp; Normalization'!$C651:$AT651),"-")</f>
        <v>0.63241529090266946</v>
      </c>
      <c r="F193" s="22">
        <f>IFERROR(AVERAGEIF('QoL DATA'!$C$14:$AT$14,'TQoL Indexes'!F$9,'Data &amp; Normalization'!$C651:$AT651),"-")</f>
        <v>0.75</v>
      </c>
      <c r="G193" s="22">
        <f>IFERROR(AVERAGEIF('QoL DATA'!$C$14:$AT$14,'TQoL Indexes'!G$9,'Data &amp; Normalization'!$C651:$AT651),"-")</f>
        <v>0.97929249769987936</v>
      </c>
      <c r="H193" s="22">
        <f>IFERROR(AVERAGEIF('QoL DATA'!$C$14:$AT$14,'TQoL Indexes'!H$9,'Data &amp; Normalization'!$C651:$AT651),"-")</f>
        <v>0.95535035384826639</v>
      </c>
      <c r="I193" s="22">
        <f>IFERROR(AVERAGEIF('QoL DATA'!$C$14:$AT$14,'TQoL Indexes'!I$9,'Data &amp; Normalization'!$C651:$AT651),"-")</f>
        <v>9.0999716951667864E-2</v>
      </c>
      <c r="J193" s="22">
        <f>IFERROR(AVERAGEIF('QoL DATA'!$C$14:$AT$14,'TQoL Indexes'!J$9,'Data &amp; Normalization'!$C651:$AT651),"-")</f>
        <v>0.46442840790807216</v>
      </c>
      <c r="K193" s="22" t="str">
        <f>IFERROR(AVERAGEIF('QoL DATA'!$C$14:$AT$14,'TQoL Indexes'!K$9,'Data &amp; Normalization'!$C651:$AT651),"-")</f>
        <v>-</v>
      </c>
      <c r="L193" s="22">
        <f>IFERROR(AVERAGEIF('QoL DATA'!$C$14:$AT$14,'TQoL Indexes'!L$9,'Data &amp; Normalization'!$C651:$AT651),"-")</f>
        <v>0.32598479348572723</v>
      </c>
      <c r="M193" s="22">
        <f>IFERROR(AVERAGEIF('QoL DATA'!$C$14:$AT$14,'TQoL Indexes'!M$9,'Data &amp; Normalization'!$C651:$AT651),"-")</f>
        <v>0.37082757228082419</v>
      </c>
      <c r="N193" s="22">
        <f>IFERROR(AVERAGEIF('QoL DATA'!$C$14:$AT$14,'TQoL Indexes'!N$9,'Data &amp; Normalization'!$C651:$AT651),"-")</f>
        <v>0.16633789932575038</v>
      </c>
      <c r="O193" s="22">
        <f>IFERROR(AVERAGEIF('QoL DATA'!$C$14:$AT$14,'TQoL Indexes'!O$9,'Data &amp; Normalization'!$C651:$AT651),"-")</f>
        <v>0.26561584754063455</v>
      </c>
      <c r="P193" s="22">
        <f>IFERROR(AVERAGEIF('QoL DATA'!$C$14:$AT$14,'TQoL Indexes'!P$9,'Data &amp; Normalization'!$C651:$AT651),"-")</f>
        <v>0.73081416517767583</v>
      </c>
      <c r="Q193" s="22">
        <f>IFERROR(AVERAGEIF('QoL DATA'!$C$14:$AT$14,'TQoL Indexes'!Q$9,'Data &amp; Normalization'!$C651:$AT651),"-")</f>
        <v>0.1431846724003073</v>
      </c>
      <c r="R193" s="22">
        <f>IFERROR(AVERAGEIF('QoL DATA'!$C$14:$AT$14,'TQoL Indexes'!R$9,'Data &amp; Normalization'!$C651:$AT651),"-")</f>
        <v>0.25794098712212243</v>
      </c>
      <c r="S193" s="22">
        <f>IFERROR(AVERAGEIF('QoL DATA'!$C$14:$AT$14,'TQoL Indexes'!S$9,'Data &amp; Normalization'!$C651:$AT651),"-")</f>
        <v>0.58469308469308467</v>
      </c>
      <c r="T193" s="22">
        <f>IFERROR(AVERAGEIF('QoL DATA'!$C$14:$AT$14,'TQoL Indexes'!T$9,'Data &amp; Normalization'!$C651:$AT651),"-")</f>
        <v>0.83468066922198969</v>
      </c>
      <c r="U193" s="22">
        <f>IFERROR(AVERAGEIF('QoL DATA'!$C$14:$AT$14,'TQoL Indexes'!U$9,'Data &amp; Normalization'!$C651:$AT651),"-")</f>
        <v>0.42691032035387499</v>
      </c>
      <c r="V193" s="22">
        <f>IFERROR(AVERAGEIF('QoL DATA'!$C$14:$AT$14,'TQoL Indexes'!V$9,'Data &amp; Normalization'!$C651:$AT651),"-")</f>
        <v>0.21970416033890211</v>
      </c>
      <c r="W193" s="22">
        <f>IFERROR(AVERAGEIF('QoL DATA'!$C$14:$AT$14,'TQoL Indexes'!W$9,'Data &amp; Normalization'!$C651:$AT651),"-")</f>
        <v>0.4630814214001478</v>
      </c>
      <c r="X193" s="22">
        <f>IFERROR(AVERAGEIF('QoL DATA'!$C$14:$AT$14,'TQoL Indexes'!X$9,'Data &amp; Normalization'!$C651:$AT651),"-")</f>
        <v>0.58228808816832434</v>
      </c>
      <c r="Y193" s="22">
        <f>IFERROR(AVERAGEIF('QoL DATA'!$C$14:$AT$14,'TQoL Indexes'!Y$9,'Data &amp; Normalization'!$C651:$AT651),"-")</f>
        <v>0.16427613517892159</v>
      </c>
      <c r="Z193" s="21">
        <f t="shared" si="74"/>
        <v>0.74989701702020695</v>
      </c>
      <c r="AA193" s="22">
        <f t="shared" si="75"/>
        <v>0.56321115397872268</v>
      </c>
      <c r="AB193" s="22">
        <f t="shared" si="76"/>
        <v>0.26858273580328729</v>
      </c>
      <c r="AC193" s="22">
        <f t="shared" si="77"/>
        <v>0.49821500635915517</v>
      </c>
      <c r="AD193" s="22">
        <f t="shared" si="78"/>
        <v>0.20056282976121487</v>
      </c>
      <c r="AE193" s="22">
        <f t="shared" si="79"/>
        <v>0.70968687695753718</v>
      </c>
      <c r="AF193" s="22">
        <f t="shared" si="80"/>
        <v>0.32330724034638858</v>
      </c>
      <c r="AG193" s="22">
        <f t="shared" si="81"/>
        <v>0.52268475478423604</v>
      </c>
      <c r="AH193" s="22">
        <f t="shared" si="82"/>
        <v>0.16427613517892159</v>
      </c>
      <c r="AI193" s="21">
        <f t="shared" si="83"/>
        <v>0.52723030226740564</v>
      </c>
      <c r="AJ193" s="22">
        <f t="shared" si="84"/>
        <v>0.4694882376926357</v>
      </c>
      <c r="AK193" s="23">
        <f t="shared" si="85"/>
        <v>0.33675604343651538</v>
      </c>
      <c r="AL193" s="24">
        <f t="shared" si="86"/>
        <v>0.44066128489951928</v>
      </c>
      <c r="AM193"/>
      <c r="AO193" s="136">
        <f t="shared" si="62"/>
        <v>5</v>
      </c>
      <c r="AP193" s="137">
        <f t="shared" si="63"/>
        <v>5</v>
      </c>
      <c r="AQ193" s="137">
        <f t="shared" si="64"/>
        <v>5</v>
      </c>
      <c r="AR193" s="137">
        <f t="shared" si="65"/>
        <v>5</v>
      </c>
      <c r="AS193" s="137">
        <f t="shared" si="66"/>
        <v>5</v>
      </c>
      <c r="AT193" s="137">
        <f t="shared" si="67"/>
        <v>5</v>
      </c>
      <c r="AU193" s="137">
        <f t="shared" si="68"/>
        <v>5</v>
      </c>
      <c r="AV193" s="137">
        <f t="shared" si="69"/>
        <v>5</v>
      </c>
      <c r="AW193" s="125">
        <f t="shared" si="70"/>
        <v>5</v>
      </c>
      <c r="AX193" s="137">
        <f t="shared" si="71"/>
        <v>5</v>
      </c>
      <c r="AY193" s="137">
        <f t="shared" si="72"/>
        <v>5</v>
      </c>
      <c r="AZ193" s="125">
        <f t="shared" si="73"/>
        <v>5</v>
      </c>
    </row>
    <row r="194" spans="1:52" s="5" customFormat="1">
      <c r="A194"/>
      <c r="B194" s="397" t="str">
        <f>'QoL DATA'!B201</f>
        <v>Tolmin</v>
      </c>
      <c r="C194" s="224">
        <f>'QoL DATA'!A201</f>
        <v>128</v>
      </c>
      <c r="D194" s="21">
        <f>IFERROR(AVERAGEIF('QoL DATA'!$C$14:$AT$14,'TQoL Indexes'!D$9,'Data &amp; Normalization'!$C652:$AT652),"-")</f>
        <v>0.57125961357167099</v>
      </c>
      <c r="E194" s="22">
        <f>IFERROR(AVERAGEIF('QoL DATA'!$C$14:$AT$14,'TQoL Indexes'!E$9,'Data &amp; Normalization'!$C652:$AT652),"-")</f>
        <v>0.7471912992895241</v>
      </c>
      <c r="F194" s="22">
        <f>IFERROR(AVERAGEIF('QoL DATA'!$C$14:$AT$14,'TQoL Indexes'!F$9,'Data &amp; Normalization'!$C652:$AT652),"-")</f>
        <v>0.57523099178883663</v>
      </c>
      <c r="G194" s="22">
        <f>IFERROR(AVERAGEIF('QoL DATA'!$C$14:$AT$14,'TQoL Indexes'!G$9,'Data &amp; Normalization'!$C652:$AT652),"-")</f>
        <v>0.72559882852335811</v>
      </c>
      <c r="H194" s="22">
        <f>IFERROR(AVERAGEIF('QoL DATA'!$C$14:$AT$14,'TQoL Indexes'!H$9,'Data &amp; Normalization'!$C652:$AT652),"-")</f>
        <v>0.65436990944294449</v>
      </c>
      <c r="I194" s="22">
        <f>IFERROR(AVERAGEIF('QoL DATA'!$C$14:$AT$14,'TQoL Indexes'!I$9,'Data &amp; Normalization'!$C652:$AT652),"-")</f>
        <v>0.84525382079717559</v>
      </c>
      <c r="J194" s="22">
        <f>IFERROR(AVERAGEIF('QoL DATA'!$C$14:$AT$14,'TQoL Indexes'!J$9,'Data &amp; Normalization'!$C652:$AT652),"-")</f>
        <v>0.48073176029610759</v>
      </c>
      <c r="K194" s="22" t="str">
        <f>IFERROR(AVERAGEIF('QoL DATA'!$C$14:$AT$14,'TQoL Indexes'!K$9,'Data &amp; Normalization'!$C652:$AT652),"-")</f>
        <v>-</v>
      </c>
      <c r="L194" s="22">
        <f>IFERROR(AVERAGEIF('QoL DATA'!$C$14:$AT$14,'TQoL Indexes'!L$9,'Data &amp; Normalization'!$C652:$AT652),"-")</f>
        <v>0.42759291093118035</v>
      </c>
      <c r="M194" s="22">
        <f>IFERROR(AVERAGEIF('QoL DATA'!$C$14:$AT$14,'TQoL Indexes'!M$9,'Data &amp; Normalization'!$C652:$AT652),"-")</f>
        <v>0.69904635313212249</v>
      </c>
      <c r="N194" s="22">
        <f>IFERROR(AVERAGEIF('QoL DATA'!$C$14:$AT$14,'TQoL Indexes'!N$9,'Data &amp; Normalization'!$C652:$AT652),"-")</f>
        <v>0.47464824931328931</v>
      </c>
      <c r="O194" s="22">
        <f>IFERROR(AVERAGEIF('QoL DATA'!$C$14:$AT$14,'TQoL Indexes'!O$9,'Data &amp; Normalization'!$C652:$AT652),"-")</f>
        <v>0.8309835474548164</v>
      </c>
      <c r="P194" s="22">
        <f>IFERROR(AVERAGEIF('QoL DATA'!$C$14:$AT$14,'TQoL Indexes'!P$9,'Data &amp; Normalization'!$C652:$AT652),"-")</f>
        <v>0.44119151474027796</v>
      </c>
      <c r="Q194" s="22">
        <f>IFERROR(AVERAGEIF('QoL DATA'!$C$14:$AT$14,'TQoL Indexes'!Q$9,'Data &amp; Normalization'!$C652:$AT652),"-")</f>
        <v>0.59829736915795306</v>
      </c>
      <c r="R194" s="22">
        <f>IFERROR(AVERAGEIF('QoL DATA'!$C$14:$AT$14,'TQoL Indexes'!R$9,'Data &amp; Normalization'!$C652:$AT652),"-")</f>
        <v>0.66690461116445954</v>
      </c>
      <c r="S194" s="22">
        <f>IFERROR(AVERAGEIF('QoL DATA'!$C$14:$AT$14,'TQoL Indexes'!S$9,'Data &amp; Normalization'!$C652:$AT652),"-")</f>
        <v>0.70041660467192368</v>
      </c>
      <c r="T194" s="22">
        <f>IFERROR(AVERAGEIF('QoL DATA'!$C$14:$AT$14,'TQoL Indexes'!T$9,'Data &amp; Normalization'!$C652:$AT652),"-")</f>
        <v>0.4935794953319701</v>
      </c>
      <c r="U194" s="22">
        <f>IFERROR(AVERAGEIF('QoL DATA'!$C$14:$AT$14,'TQoL Indexes'!U$9,'Data &amp; Normalization'!$C652:$AT652),"-")</f>
        <v>0.70844902964801149</v>
      </c>
      <c r="V194" s="22">
        <f>IFERROR(AVERAGEIF('QoL DATA'!$C$14:$AT$14,'TQoL Indexes'!V$9,'Data &amp; Normalization'!$C652:$AT652),"-")</f>
        <v>0.91272929821756865</v>
      </c>
      <c r="W194" s="22">
        <f>IFERROR(AVERAGEIF('QoL DATA'!$C$14:$AT$14,'TQoL Indexes'!W$9,'Data &amp; Normalization'!$C652:$AT652),"-")</f>
        <v>0.29427798381519465</v>
      </c>
      <c r="X194" s="22">
        <f>IFERROR(AVERAGEIF('QoL DATA'!$C$14:$AT$14,'TQoL Indexes'!X$9,'Data &amp; Normalization'!$C652:$AT652),"-")</f>
        <v>0.51334141961451241</v>
      </c>
      <c r="Y194" s="22">
        <f>IFERROR(AVERAGEIF('QoL DATA'!$C$14:$AT$14,'TQoL Indexes'!Y$9,'Data &amp; Normalization'!$C652:$AT652),"-")</f>
        <v>0.76460205306589379</v>
      </c>
      <c r="Z194" s="21">
        <f t="shared" si="74"/>
        <v>0.63122730155001061</v>
      </c>
      <c r="AA194" s="22">
        <f t="shared" si="75"/>
        <v>0.62670944599815326</v>
      </c>
      <c r="AB194" s="22">
        <f t="shared" si="76"/>
        <v>0.5868473012227059</v>
      </c>
      <c r="AC194" s="22">
        <f t="shared" si="77"/>
        <v>0.63608753109754712</v>
      </c>
      <c r="AD194" s="22">
        <f t="shared" si="78"/>
        <v>0.6326009901612063</v>
      </c>
      <c r="AE194" s="22">
        <f t="shared" si="79"/>
        <v>0.59699805000194694</v>
      </c>
      <c r="AF194" s="22">
        <f t="shared" si="80"/>
        <v>0.81058916393279001</v>
      </c>
      <c r="AG194" s="22">
        <f t="shared" si="81"/>
        <v>0.40380970171485353</v>
      </c>
      <c r="AH194" s="22">
        <f t="shared" si="82"/>
        <v>0.76460205306589379</v>
      </c>
      <c r="AI194" s="21">
        <f t="shared" si="83"/>
        <v>0.6149280162569567</v>
      </c>
      <c r="AJ194" s="22">
        <f t="shared" si="84"/>
        <v>0.62189552375356671</v>
      </c>
      <c r="AK194" s="23">
        <f t="shared" si="85"/>
        <v>0.65966697290451248</v>
      </c>
      <c r="AL194" s="24">
        <f t="shared" si="86"/>
        <v>0.63201268877179873</v>
      </c>
      <c r="AM194"/>
      <c r="AO194" s="136">
        <f t="shared" si="62"/>
        <v>5</v>
      </c>
      <c r="AP194" s="137">
        <f t="shared" si="63"/>
        <v>5</v>
      </c>
      <c r="AQ194" s="137">
        <f t="shared" si="64"/>
        <v>5</v>
      </c>
      <c r="AR194" s="137">
        <f t="shared" si="65"/>
        <v>5</v>
      </c>
      <c r="AS194" s="137">
        <f t="shared" si="66"/>
        <v>5</v>
      </c>
      <c r="AT194" s="137">
        <f t="shared" si="67"/>
        <v>5</v>
      </c>
      <c r="AU194" s="137">
        <f t="shared" si="68"/>
        <v>5</v>
      </c>
      <c r="AV194" s="137">
        <f t="shared" si="69"/>
        <v>5</v>
      </c>
      <c r="AW194" s="125">
        <f t="shared" si="70"/>
        <v>5</v>
      </c>
      <c r="AX194" s="137">
        <f t="shared" si="71"/>
        <v>5</v>
      </c>
      <c r="AY194" s="137">
        <f t="shared" si="72"/>
        <v>5</v>
      </c>
      <c r="AZ194" s="125">
        <f t="shared" si="73"/>
        <v>5</v>
      </c>
    </row>
    <row r="195" spans="1:52" s="5" customFormat="1">
      <c r="A195"/>
      <c r="B195" s="397" t="str">
        <f>'QoL DATA'!B202</f>
        <v>Trbovlje</v>
      </c>
      <c r="C195" s="224">
        <f>'QoL DATA'!A202</f>
        <v>129</v>
      </c>
      <c r="D195" s="21">
        <f>IFERROR(AVERAGEIF('QoL DATA'!$C$14:$AT$14,'TQoL Indexes'!D$9,'Data &amp; Normalization'!$C653:$AT653),"-")</f>
        <v>0.4743756809184137</v>
      </c>
      <c r="E195" s="22">
        <f>IFERROR(AVERAGEIF('QoL DATA'!$C$14:$AT$14,'TQoL Indexes'!E$9,'Data &amp; Normalization'!$C653:$AT653),"-")</f>
        <v>0.53645813153889021</v>
      </c>
      <c r="F195" s="22">
        <f>IFERROR(AVERAGEIF('QoL DATA'!$C$14:$AT$14,'TQoL Indexes'!F$9,'Data &amp; Normalization'!$C653:$AT653),"-")</f>
        <v>0.84085012027596107</v>
      </c>
      <c r="G195" s="22">
        <f>IFERROR(AVERAGEIF('QoL DATA'!$C$14:$AT$14,'TQoL Indexes'!G$9,'Data &amp; Normalization'!$C653:$AT653),"-")</f>
        <v>0.94245159133797274</v>
      </c>
      <c r="H195" s="22">
        <f>IFERROR(AVERAGEIF('QoL DATA'!$C$14:$AT$14,'TQoL Indexes'!H$9,'Data &amp; Normalization'!$C653:$AT653),"-")</f>
        <v>0.8563144611110769</v>
      </c>
      <c r="I195" s="22">
        <f>IFERROR(AVERAGEIF('QoL DATA'!$C$14:$AT$14,'TQoL Indexes'!I$9,'Data &amp; Normalization'!$C653:$AT653),"-")</f>
        <v>0.60299793402847357</v>
      </c>
      <c r="J195" s="22">
        <f>IFERROR(AVERAGEIF('QoL DATA'!$C$14:$AT$14,'TQoL Indexes'!J$9,'Data &amp; Normalization'!$C653:$AT653),"-")</f>
        <v>0.65460940850876992</v>
      </c>
      <c r="K195" s="22" t="str">
        <f>IFERROR(AVERAGEIF('QoL DATA'!$C$14:$AT$14,'TQoL Indexes'!K$9,'Data &amp; Normalization'!$C653:$AT653),"-")</f>
        <v>-</v>
      </c>
      <c r="L195" s="22">
        <f>IFERROR(AVERAGEIF('QoL DATA'!$C$14:$AT$14,'TQoL Indexes'!L$9,'Data &amp; Normalization'!$C653:$AT653),"-")</f>
        <v>0.30622971628858775</v>
      </c>
      <c r="M195" s="22">
        <f>IFERROR(AVERAGEIF('QoL DATA'!$C$14:$AT$14,'TQoL Indexes'!M$9,'Data &amp; Normalization'!$C653:$AT653),"-")</f>
        <v>0.57111919773155539</v>
      </c>
      <c r="N195" s="22">
        <f>IFERROR(AVERAGEIF('QoL DATA'!$C$14:$AT$14,'TQoL Indexes'!N$9,'Data &amp; Normalization'!$C653:$AT653),"-")</f>
        <v>0.45614535571527004</v>
      </c>
      <c r="O195" s="22">
        <f>IFERROR(AVERAGEIF('QoL DATA'!$C$14:$AT$14,'TQoL Indexes'!O$9,'Data &amp; Normalization'!$C653:$AT653),"-")</f>
        <v>0.3605695594860816</v>
      </c>
      <c r="P195" s="22">
        <f>IFERROR(AVERAGEIF('QoL DATA'!$C$14:$AT$14,'TQoL Indexes'!P$9,'Data &amp; Normalization'!$C653:$AT653),"-")</f>
        <v>0.51556774528098659</v>
      </c>
      <c r="Q195" s="22">
        <f>IFERROR(AVERAGEIF('QoL DATA'!$C$14:$AT$14,'TQoL Indexes'!Q$9,'Data &amp; Normalization'!$C653:$AT653),"-")</f>
        <v>0.35350771155021715</v>
      </c>
      <c r="R195" s="22">
        <f>IFERROR(AVERAGEIF('QoL DATA'!$C$14:$AT$14,'TQoL Indexes'!R$9,'Data &amp; Normalization'!$C653:$AT653),"-")</f>
        <v>0.346503389039446</v>
      </c>
      <c r="S195" s="22">
        <f>IFERROR(AVERAGEIF('QoL DATA'!$C$14:$AT$14,'TQoL Indexes'!S$9,'Data &amp; Normalization'!$C653:$AT653),"-")</f>
        <v>0</v>
      </c>
      <c r="T195" s="22">
        <f>IFERROR(AVERAGEIF('QoL DATA'!$C$14:$AT$14,'TQoL Indexes'!T$9,'Data &amp; Normalization'!$C653:$AT653),"-")</f>
        <v>0.80659388209099636</v>
      </c>
      <c r="U195" s="22">
        <f>IFERROR(AVERAGEIF('QoL DATA'!$C$14:$AT$14,'TQoL Indexes'!U$9,'Data &amp; Normalization'!$C653:$AT653),"-")</f>
        <v>0.46916012205960145</v>
      </c>
      <c r="V195" s="22">
        <f>IFERROR(AVERAGEIF('QoL DATA'!$C$14:$AT$14,'TQoL Indexes'!V$9,'Data &amp; Normalization'!$C653:$AT653),"-")</f>
        <v>0.41694558788266356</v>
      </c>
      <c r="W195" s="22">
        <f>IFERROR(AVERAGEIF('QoL DATA'!$C$14:$AT$14,'TQoL Indexes'!W$9,'Data &amp; Normalization'!$C653:$AT653),"-")</f>
        <v>0.46342222897508123</v>
      </c>
      <c r="X195" s="22">
        <f>IFERROR(AVERAGEIF('QoL DATA'!$C$14:$AT$14,'TQoL Indexes'!X$9,'Data &amp; Normalization'!$C653:$AT653),"-")</f>
        <v>7.409267845487473E-2</v>
      </c>
      <c r="Y195" s="22">
        <f>IFERROR(AVERAGEIF('QoL DATA'!$C$14:$AT$14,'TQoL Indexes'!Y$9,'Data &amp; Normalization'!$C653:$AT653),"-")</f>
        <v>0.52861403882477243</v>
      </c>
      <c r="Z195" s="21">
        <f t="shared" si="74"/>
        <v>0.61722797757775505</v>
      </c>
      <c r="AA195" s="22">
        <f t="shared" si="75"/>
        <v>0.67252062225497622</v>
      </c>
      <c r="AB195" s="22">
        <f t="shared" si="76"/>
        <v>0.51363227672341272</v>
      </c>
      <c r="AC195" s="22">
        <f t="shared" si="77"/>
        <v>0.4380686523835341</v>
      </c>
      <c r="AD195" s="22">
        <f t="shared" si="78"/>
        <v>0.3500055502948316</v>
      </c>
      <c r="AE195" s="22">
        <f t="shared" si="79"/>
        <v>0.40329694104549818</v>
      </c>
      <c r="AF195" s="22">
        <f t="shared" si="80"/>
        <v>0.4430528549711325</v>
      </c>
      <c r="AG195" s="22">
        <f t="shared" si="81"/>
        <v>0.268757453714978</v>
      </c>
      <c r="AH195" s="22">
        <f t="shared" si="82"/>
        <v>0.52861403882477243</v>
      </c>
      <c r="AI195" s="21">
        <f t="shared" si="83"/>
        <v>0.60112695885204792</v>
      </c>
      <c r="AJ195" s="22">
        <f t="shared" si="84"/>
        <v>0.39712371457462131</v>
      </c>
      <c r="AK195" s="23">
        <f t="shared" si="85"/>
        <v>0.41347478250362762</v>
      </c>
      <c r="AL195" s="24">
        <f t="shared" si="86"/>
        <v>0.46636118954123384</v>
      </c>
      <c r="AM195"/>
      <c r="AO195" s="136">
        <f t="shared" si="62"/>
        <v>5</v>
      </c>
      <c r="AP195" s="137">
        <f t="shared" si="63"/>
        <v>5</v>
      </c>
      <c r="AQ195" s="137">
        <f t="shared" si="64"/>
        <v>5</v>
      </c>
      <c r="AR195" s="137">
        <f t="shared" si="65"/>
        <v>5</v>
      </c>
      <c r="AS195" s="137">
        <f t="shared" si="66"/>
        <v>5</v>
      </c>
      <c r="AT195" s="137">
        <f t="shared" si="67"/>
        <v>5</v>
      </c>
      <c r="AU195" s="137">
        <f t="shared" si="68"/>
        <v>5</v>
      </c>
      <c r="AV195" s="137">
        <f t="shared" si="69"/>
        <v>5</v>
      </c>
      <c r="AW195" s="125">
        <f t="shared" si="70"/>
        <v>5</v>
      </c>
      <c r="AX195" s="137">
        <f t="shared" si="71"/>
        <v>5</v>
      </c>
      <c r="AY195" s="137">
        <f t="shared" si="72"/>
        <v>5</v>
      </c>
      <c r="AZ195" s="125">
        <f t="shared" si="73"/>
        <v>5</v>
      </c>
    </row>
    <row r="196" spans="1:52" s="5" customFormat="1">
      <c r="A196"/>
      <c r="B196" s="397" t="str">
        <f>'QoL DATA'!B203</f>
        <v>Trebnje</v>
      </c>
      <c r="C196" s="224">
        <f>'QoL DATA'!A203</f>
        <v>130</v>
      </c>
      <c r="D196" s="21">
        <f>IFERROR(AVERAGEIF('QoL DATA'!$C$14:$AT$14,'TQoL Indexes'!D$9,'Data &amp; Normalization'!$C654:$AT654),"-")</f>
        <v>0.59819704442376731</v>
      </c>
      <c r="E196" s="22">
        <f>IFERROR(AVERAGEIF('QoL DATA'!$C$14:$AT$14,'TQoL Indexes'!E$9,'Data &amp; Normalization'!$C654:$AT654),"-")</f>
        <v>0.46972513542341243</v>
      </c>
      <c r="F196" s="22">
        <f>IFERROR(AVERAGEIF('QoL DATA'!$C$14:$AT$14,'TQoL Indexes'!F$9,'Data &amp; Normalization'!$C654:$AT654),"-")</f>
        <v>0.51557336606156157</v>
      </c>
      <c r="G196" s="22">
        <f>IFERROR(AVERAGEIF('QoL DATA'!$C$14:$AT$14,'TQoL Indexes'!G$9,'Data &amp; Normalization'!$C654:$AT654),"-")</f>
        <v>0.76463040947953831</v>
      </c>
      <c r="H196" s="22">
        <f>IFERROR(AVERAGEIF('QoL DATA'!$C$14:$AT$14,'TQoL Indexes'!H$9,'Data &amp; Normalization'!$C654:$AT654),"-")</f>
        <v>0.78688864420411964</v>
      </c>
      <c r="I196" s="22">
        <f>IFERROR(AVERAGEIF('QoL DATA'!$C$14:$AT$14,'TQoL Indexes'!I$9,'Data &amp; Normalization'!$C654:$AT654),"-")</f>
        <v>0.67418804049515102</v>
      </c>
      <c r="J196" s="22">
        <f>IFERROR(AVERAGEIF('QoL DATA'!$C$14:$AT$14,'TQoL Indexes'!J$9,'Data &amp; Normalization'!$C654:$AT654),"-")</f>
        <v>0.30963134777133738</v>
      </c>
      <c r="K196" s="22" t="str">
        <f>IFERROR(AVERAGEIF('QoL DATA'!$C$14:$AT$14,'TQoL Indexes'!K$9,'Data &amp; Normalization'!$C654:$AT654),"-")</f>
        <v>-</v>
      </c>
      <c r="L196" s="22">
        <f>IFERROR(AVERAGEIF('QoL DATA'!$C$14:$AT$14,'TQoL Indexes'!L$9,'Data &amp; Normalization'!$C654:$AT654),"-")</f>
        <v>0.26750203810878465</v>
      </c>
      <c r="M196" s="22">
        <f>IFERROR(AVERAGEIF('QoL DATA'!$C$14:$AT$14,'TQoL Indexes'!M$9,'Data &amp; Normalization'!$C654:$AT654),"-")</f>
        <v>0.523541782224618</v>
      </c>
      <c r="N196" s="22">
        <f>IFERROR(AVERAGEIF('QoL DATA'!$C$14:$AT$14,'TQoL Indexes'!N$9,'Data &amp; Normalization'!$C654:$AT654),"-")</f>
        <v>0.15261093228090516</v>
      </c>
      <c r="O196" s="22">
        <f>IFERROR(AVERAGEIF('QoL DATA'!$C$14:$AT$14,'TQoL Indexes'!O$9,'Data &amp; Normalization'!$C654:$AT654),"-")</f>
        <v>0.43471318978599</v>
      </c>
      <c r="P196" s="22">
        <f>IFERROR(AVERAGEIF('QoL DATA'!$C$14:$AT$14,'TQoL Indexes'!P$9,'Data &amp; Normalization'!$C654:$AT654),"-")</f>
        <v>0.60159846342494383</v>
      </c>
      <c r="Q196" s="22">
        <f>IFERROR(AVERAGEIF('QoL DATA'!$C$14:$AT$14,'TQoL Indexes'!Q$9,'Data &amp; Normalization'!$C654:$AT654),"-")</f>
        <v>0.81884041337680036</v>
      </c>
      <c r="R196" s="22">
        <f>IFERROR(AVERAGEIF('QoL DATA'!$C$14:$AT$14,'TQoL Indexes'!R$9,'Data &amp; Normalization'!$C654:$AT654),"-")</f>
        <v>0.76522115317286987</v>
      </c>
      <c r="S196" s="22">
        <f>IFERROR(AVERAGEIF('QoL DATA'!$C$14:$AT$14,'TQoL Indexes'!S$9,'Data &amp; Normalization'!$C654:$AT654),"-")</f>
        <v>0.41689398072376782</v>
      </c>
      <c r="T196" s="22">
        <f>IFERROR(AVERAGEIF('QoL DATA'!$C$14:$AT$14,'TQoL Indexes'!T$9,'Data &amp; Normalization'!$C654:$AT654),"-")</f>
        <v>0.80089907879894096</v>
      </c>
      <c r="U196" s="22">
        <f>IFERROR(AVERAGEIF('QoL DATA'!$C$14:$AT$14,'TQoL Indexes'!U$9,'Data &amp; Normalization'!$C654:$AT654),"-")</f>
        <v>0.62598700809867003</v>
      </c>
      <c r="V196" s="22">
        <f>IFERROR(AVERAGEIF('QoL DATA'!$C$14:$AT$14,'TQoL Indexes'!V$9,'Data &amp; Normalization'!$C654:$AT654),"-")</f>
        <v>0.80132733194788575</v>
      </c>
      <c r="W196" s="22">
        <f>IFERROR(AVERAGEIF('QoL DATA'!$C$14:$AT$14,'TQoL Indexes'!W$9,'Data &amp; Normalization'!$C654:$AT654),"-")</f>
        <v>0.37981937683892386</v>
      </c>
      <c r="X196" s="22">
        <f>IFERROR(AVERAGEIF('QoL DATA'!$C$14:$AT$14,'TQoL Indexes'!X$9,'Data &amp; Normalization'!$C654:$AT654),"-")</f>
        <v>0.28263448564773663</v>
      </c>
      <c r="Y196" s="22">
        <f>IFERROR(AVERAGEIF('QoL DATA'!$C$14:$AT$14,'TQoL Indexes'!Y$9,'Data &amp; Normalization'!$C654:$AT654),"-")</f>
        <v>0.38789925187566421</v>
      </c>
      <c r="Z196" s="21">
        <f t="shared" si="74"/>
        <v>0.5278318486362471</v>
      </c>
      <c r="AA196" s="22">
        <f t="shared" si="75"/>
        <v>0.56056809601178614</v>
      </c>
      <c r="AB196" s="22">
        <f t="shared" si="76"/>
        <v>0.33807635725276158</v>
      </c>
      <c r="AC196" s="22">
        <f t="shared" si="77"/>
        <v>0.51815582660546688</v>
      </c>
      <c r="AD196" s="22">
        <f t="shared" si="78"/>
        <v>0.79203078327483512</v>
      </c>
      <c r="AE196" s="22">
        <f t="shared" si="79"/>
        <v>0.60889652976135444</v>
      </c>
      <c r="AF196" s="22">
        <f t="shared" si="80"/>
        <v>0.71365717002327789</v>
      </c>
      <c r="AG196" s="22">
        <f t="shared" si="81"/>
        <v>0.33122693124333025</v>
      </c>
      <c r="AH196" s="22">
        <f t="shared" si="82"/>
        <v>0.38789925187566421</v>
      </c>
      <c r="AI196" s="21">
        <f t="shared" si="83"/>
        <v>0.47549210063359826</v>
      </c>
      <c r="AJ196" s="22">
        <f t="shared" si="84"/>
        <v>0.63969437988055211</v>
      </c>
      <c r="AK196" s="23">
        <f t="shared" si="85"/>
        <v>0.4775944510474241</v>
      </c>
      <c r="AL196" s="24">
        <f t="shared" si="86"/>
        <v>0.52830565753932524</v>
      </c>
      <c r="AM196"/>
      <c r="AO196" s="136">
        <f t="shared" si="62"/>
        <v>5</v>
      </c>
      <c r="AP196" s="137">
        <f t="shared" si="63"/>
        <v>5</v>
      </c>
      <c r="AQ196" s="137">
        <f t="shared" si="64"/>
        <v>5</v>
      </c>
      <c r="AR196" s="137">
        <f t="shared" si="65"/>
        <v>5</v>
      </c>
      <c r="AS196" s="137">
        <f t="shared" si="66"/>
        <v>5</v>
      </c>
      <c r="AT196" s="137">
        <f t="shared" si="67"/>
        <v>5</v>
      </c>
      <c r="AU196" s="137">
        <f t="shared" si="68"/>
        <v>5</v>
      </c>
      <c r="AV196" s="137">
        <f t="shared" si="69"/>
        <v>5</v>
      </c>
      <c r="AW196" s="125">
        <f t="shared" si="70"/>
        <v>5</v>
      </c>
      <c r="AX196" s="137">
        <f t="shared" si="71"/>
        <v>5</v>
      </c>
      <c r="AY196" s="137">
        <f t="shared" si="72"/>
        <v>5</v>
      </c>
      <c r="AZ196" s="125">
        <f t="shared" si="73"/>
        <v>5</v>
      </c>
    </row>
    <row r="197" spans="1:52" s="5" customFormat="1">
      <c r="A197"/>
      <c r="B197" s="397" t="str">
        <f>'QoL DATA'!B204</f>
        <v>Trnovska vas</v>
      </c>
      <c r="C197" s="224">
        <f>'QoL DATA'!A204</f>
        <v>185</v>
      </c>
      <c r="D197" s="21">
        <f>IFERROR(AVERAGEIF('QoL DATA'!$C$14:$AT$14,'TQoL Indexes'!D$9,'Data &amp; Normalization'!$C655:$AT655),"-")</f>
        <v>0.54233620592033238</v>
      </c>
      <c r="E197" s="22">
        <f>IFERROR(AVERAGEIF('QoL DATA'!$C$14:$AT$14,'TQoL Indexes'!E$9,'Data &amp; Normalization'!$C655:$AT655),"-")</f>
        <v>0.50751333773351881</v>
      </c>
      <c r="F197" s="22">
        <f>IFERROR(AVERAGEIF('QoL DATA'!$C$14:$AT$14,'TQoL Indexes'!F$9,'Data &amp; Normalization'!$C655:$AT655),"-")</f>
        <v>7.9186196431899392E-2</v>
      </c>
      <c r="G197" s="22">
        <f>IFERROR(AVERAGEIF('QoL DATA'!$C$14:$AT$14,'TQoL Indexes'!G$9,'Data &amp; Normalization'!$C655:$AT655),"-")</f>
        <v>0.78568290112099171</v>
      </c>
      <c r="H197" s="22">
        <f>IFERROR(AVERAGEIF('QoL DATA'!$C$14:$AT$14,'TQoL Indexes'!H$9,'Data &amp; Normalization'!$C655:$AT655),"-")</f>
        <v>0.94474412866017243</v>
      </c>
      <c r="I197" s="22">
        <f>IFERROR(AVERAGEIF('QoL DATA'!$C$14:$AT$14,'TQoL Indexes'!I$9,'Data &amp; Normalization'!$C655:$AT655),"-")</f>
        <v>4.0608299913475185E-2</v>
      </c>
      <c r="J197" s="22">
        <f>IFERROR(AVERAGEIF('QoL DATA'!$C$14:$AT$14,'TQoL Indexes'!J$9,'Data &amp; Normalization'!$C655:$AT655),"-")</f>
        <v>0.55643768267534943</v>
      </c>
      <c r="K197" s="22" t="str">
        <f>IFERROR(AVERAGEIF('QoL DATA'!$C$14:$AT$14,'TQoL Indexes'!K$9,'Data &amp; Normalization'!$C655:$AT655),"-")</f>
        <v>-</v>
      </c>
      <c r="L197" s="22">
        <f>IFERROR(AVERAGEIF('QoL DATA'!$C$14:$AT$14,'TQoL Indexes'!L$9,'Data &amp; Normalization'!$C655:$AT655),"-")</f>
        <v>0.43844314104825732</v>
      </c>
      <c r="M197" s="22">
        <f>IFERROR(AVERAGEIF('QoL DATA'!$C$14:$AT$14,'TQoL Indexes'!M$9,'Data &amp; Normalization'!$C655:$AT655),"-")</f>
        <v>0.37165465471219272</v>
      </c>
      <c r="N197" s="22">
        <f>IFERROR(AVERAGEIF('QoL DATA'!$C$14:$AT$14,'TQoL Indexes'!N$9,'Data &amp; Normalization'!$C655:$AT655),"-")</f>
        <v>0</v>
      </c>
      <c r="O197" s="22">
        <f>IFERROR(AVERAGEIF('QoL DATA'!$C$14:$AT$14,'TQoL Indexes'!O$9,'Data &amp; Normalization'!$C655:$AT655),"-")</f>
        <v>0.22752898627805546</v>
      </c>
      <c r="P197" s="22">
        <f>IFERROR(AVERAGEIF('QoL DATA'!$C$14:$AT$14,'TQoL Indexes'!P$9,'Data &amp; Normalization'!$C655:$AT655),"-")</f>
        <v>1</v>
      </c>
      <c r="Q197" s="22">
        <f>IFERROR(AVERAGEIF('QoL DATA'!$C$14:$AT$14,'TQoL Indexes'!Q$9,'Data &amp; Normalization'!$C655:$AT655),"-")</f>
        <v>0.46278339734430612</v>
      </c>
      <c r="R197" s="22">
        <f>IFERROR(AVERAGEIF('QoL DATA'!$C$14:$AT$14,'TQoL Indexes'!R$9,'Data &amp; Normalization'!$C655:$AT655),"-")</f>
        <v>0.1268172249703366</v>
      </c>
      <c r="S197" s="22">
        <f>IFERROR(AVERAGEIF('QoL DATA'!$C$14:$AT$14,'TQoL Indexes'!S$9,'Data &amp; Normalization'!$C655:$AT655),"-")</f>
        <v>0.69380383210170438</v>
      </c>
      <c r="T197" s="22">
        <f>IFERROR(AVERAGEIF('QoL DATA'!$C$14:$AT$14,'TQoL Indexes'!T$9,'Data &amp; Normalization'!$C655:$AT655),"-")</f>
        <v>0.6865024898112545</v>
      </c>
      <c r="U197" s="22">
        <f>IFERROR(AVERAGEIF('QoL DATA'!$C$14:$AT$14,'TQoL Indexes'!U$9,'Data &amp; Normalization'!$C655:$AT655),"-")</f>
        <v>0.10649423847695377</v>
      </c>
      <c r="V197" s="22">
        <f>IFERROR(AVERAGEIF('QoL DATA'!$C$14:$AT$14,'TQoL Indexes'!V$9,'Data &amp; Normalization'!$C655:$AT655),"-")</f>
        <v>0.45321866757253632</v>
      </c>
      <c r="W197" s="22">
        <f>IFERROR(AVERAGEIF('QoL DATA'!$C$14:$AT$14,'TQoL Indexes'!W$9,'Data &amp; Normalization'!$C655:$AT655),"-")</f>
        <v>0.48599762299478494</v>
      </c>
      <c r="X197" s="22">
        <f>IFERROR(AVERAGEIF('QoL DATA'!$C$14:$AT$14,'TQoL Indexes'!X$9,'Data &amp; Normalization'!$C655:$AT655),"-")</f>
        <v>0.32620170796908077</v>
      </c>
      <c r="Y197" s="22">
        <f>IFERROR(AVERAGEIF('QoL DATA'!$C$14:$AT$14,'TQoL Indexes'!Y$9,'Data &amp; Normalization'!$C655:$AT655),"-")</f>
        <v>0.1238973781826929</v>
      </c>
      <c r="Z197" s="21">
        <f t="shared" si="74"/>
        <v>0.37634524669525021</v>
      </c>
      <c r="AA197" s="22">
        <f t="shared" si="75"/>
        <v>0.55318323068364927</v>
      </c>
      <c r="AB197" s="22">
        <f t="shared" si="76"/>
        <v>0.18582732735609636</v>
      </c>
      <c r="AC197" s="22">
        <f t="shared" si="77"/>
        <v>0.6137644931390277</v>
      </c>
      <c r="AD197" s="22">
        <f t="shared" si="78"/>
        <v>0.29480031115732136</v>
      </c>
      <c r="AE197" s="22">
        <f t="shared" si="79"/>
        <v>0.69015316095647949</v>
      </c>
      <c r="AF197" s="22">
        <f t="shared" si="80"/>
        <v>0.27985645302474504</v>
      </c>
      <c r="AG197" s="22">
        <f t="shared" si="81"/>
        <v>0.40609966548193288</v>
      </c>
      <c r="AH197" s="22">
        <f t="shared" si="82"/>
        <v>0.1238973781826929</v>
      </c>
      <c r="AI197" s="21">
        <f t="shared" si="83"/>
        <v>0.37178526824499858</v>
      </c>
      <c r="AJ197" s="22">
        <f t="shared" si="84"/>
        <v>0.53290598841760961</v>
      </c>
      <c r="AK197" s="23">
        <f t="shared" si="85"/>
        <v>0.26995116556312365</v>
      </c>
      <c r="AL197" s="24">
        <f t="shared" si="86"/>
        <v>0.38415859811135955</v>
      </c>
      <c r="AM197"/>
      <c r="AO197" s="136">
        <f t="shared" si="62"/>
        <v>5</v>
      </c>
      <c r="AP197" s="137">
        <f t="shared" si="63"/>
        <v>5</v>
      </c>
      <c r="AQ197" s="137">
        <f t="shared" si="64"/>
        <v>5</v>
      </c>
      <c r="AR197" s="137">
        <f t="shared" si="65"/>
        <v>5</v>
      </c>
      <c r="AS197" s="137">
        <f t="shared" si="66"/>
        <v>5</v>
      </c>
      <c r="AT197" s="137">
        <f t="shared" si="67"/>
        <v>5</v>
      </c>
      <c r="AU197" s="137">
        <f t="shared" si="68"/>
        <v>5</v>
      </c>
      <c r="AV197" s="137">
        <f t="shared" si="69"/>
        <v>5</v>
      </c>
      <c r="AW197" s="125">
        <f t="shared" si="70"/>
        <v>5</v>
      </c>
      <c r="AX197" s="137">
        <f t="shared" si="71"/>
        <v>5</v>
      </c>
      <c r="AY197" s="137">
        <f t="shared" si="72"/>
        <v>5</v>
      </c>
      <c r="AZ197" s="125">
        <f t="shared" si="73"/>
        <v>5</v>
      </c>
    </row>
    <row r="198" spans="1:52" s="5" customFormat="1">
      <c r="A198"/>
      <c r="B198" s="397" t="str">
        <f>'QoL DATA'!B205</f>
        <v>Trzin</v>
      </c>
      <c r="C198" s="224">
        <f>'QoL DATA'!A205</f>
        <v>186</v>
      </c>
      <c r="D198" s="21">
        <f>IFERROR(AVERAGEIF('QoL DATA'!$C$14:$AT$14,'TQoL Indexes'!D$9,'Data &amp; Normalization'!$C656:$AT656),"-")</f>
        <v>0.90319933336700164</v>
      </c>
      <c r="E198" s="22">
        <f>IFERROR(AVERAGEIF('QoL DATA'!$C$14:$AT$14,'TQoL Indexes'!E$9,'Data &amp; Normalization'!$C656:$AT656),"-")</f>
        <v>1</v>
      </c>
      <c r="F198" s="22">
        <f>IFERROR(AVERAGEIF('QoL DATA'!$C$14:$AT$14,'TQoL Indexes'!F$9,'Data &amp; Normalization'!$C656:$AT656),"-")</f>
        <v>1</v>
      </c>
      <c r="G198" s="22">
        <f>IFERROR(AVERAGEIF('QoL DATA'!$C$14:$AT$14,'TQoL Indexes'!G$9,'Data &amp; Normalization'!$C656:$AT656),"-")</f>
        <v>1</v>
      </c>
      <c r="H198" s="22">
        <f>IFERROR(AVERAGEIF('QoL DATA'!$C$14:$AT$14,'TQoL Indexes'!H$9,'Data &amp; Normalization'!$C656:$AT656),"-")</f>
        <v>0.99659678513529859</v>
      </c>
      <c r="I198" s="22">
        <f>IFERROR(AVERAGEIF('QoL DATA'!$C$14:$AT$14,'TQoL Indexes'!I$9,'Data &amp; Normalization'!$C656:$AT656),"-")</f>
        <v>0.72060663952460313</v>
      </c>
      <c r="J198" s="22">
        <f>IFERROR(AVERAGEIF('QoL DATA'!$C$14:$AT$14,'TQoL Indexes'!J$9,'Data &amp; Normalization'!$C656:$AT656),"-")</f>
        <v>1</v>
      </c>
      <c r="K198" s="22" t="str">
        <f>IFERROR(AVERAGEIF('QoL DATA'!$C$14:$AT$14,'TQoL Indexes'!K$9,'Data &amp; Normalization'!$C656:$AT656),"-")</f>
        <v>-</v>
      </c>
      <c r="L198" s="22">
        <f>IFERROR(AVERAGEIF('QoL DATA'!$C$14:$AT$14,'TQoL Indexes'!L$9,'Data &amp; Normalization'!$C656:$AT656),"-")</f>
        <v>0.65177888880924195</v>
      </c>
      <c r="M198" s="22">
        <f>IFERROR(AVERAGEIF('QoL DATA'!$C$14:$AT$14,'TQoL Indexes'!M$9,'Data &amp; Normalization'!$C656:$AT656),"-")</f>
        <v>0.26986673414137391</v>
      </c>
      <c r="N198" s="22">
        <f>IFERROR(AVERAGEIF('QoL DATA'!$C$14:$AT$14,'TQoL Indexes'!N$9,'Data &amp; Normalization'!$C656:$AT656),"-")</f>
        <v>0.42611274211404782</v>
      </c>
      <c r="O198" s="22">
        <f>IFERROR(AVERAGEIF('QoL DATA'!$C$14:$AT$14,'TQoL Indexes'!O$9,'Data &amp; Normalization'!$C656:$AT656),"-")</f>
        <v>0.94736375562883379</v>
      </c>
      <c r="P198" s="22">
        <f>IFERROR(AVERAGEIF('QoL DATA'!$C$14:$AT$14,'TQoL Indexes'!P$9,'Data &amp; Normalization'!$C656:$AT656),"-")</f>
        <v>0.48212602009976324</v>
      </c>
      <c r="Q198" s="22">
        <f>IFERROR(AVERAGEIF('QoL DATA'!$C$14:$AT$14,'TQoL Indexes'!Q$9,'Data &amp; Normalization'!$C656:$AT656),"-")</f>
        <v>0.8642900206634585</v>
      </c>
      <c r="R198" s="22">
        <f>IFERROR(AVERAGEIF('QoL DATA'!$C$14:$AT$14,'TQoL Indexes'!R$9,'Data &amp; Normalization'!$C656:$AT656),"-")</f>
        <v>0.96470588235294108</v>
      </c>
      <c r="S198" s="22">
        <f>IFERROR(AVERAGEIF('QoL DATA'!$C$14:$AT$14,'TQoL Indexes'!S$9,'Data &amp; Normalization'!$C656:$AT656),"-")</f>
        <v>0.17552778191076068</v>
      </c>
      <c r="T198" s="22">
        <f>IFERROR(AVERAGEIF('QoL DATA'!$C$14:$AT$14,'TQoL Indexes'!T$9,'Data &amp; Normalization'!$C656:$AT656),"-")</f>
        <v>0.71906261995670206</v>
      </c>
      <c r="U198" s="22">
        <f>IFERROR(AVERAGEIF('QoL DATA'!$C$14:$AT$14,'TQoL Indexes'!U$9,'Data &amp; Normalization'!$C656:$AT656),"-")</f>
        <v>0.88047970941883769</v>
      </c>
      <c r="V198" s="22">
        <f>IFERROR(AVERAGEIF('QoL DATA'!$C$14:$AT$14,'TQoL Indexes'!V$9,'Data &amp; Normalization'!$C656:$AT656),"-")</f>
        <v>0.93750000000000022</v>
      </c>
      <c r="W198" s="22">
        <f>IFERROR(AVERAGEIF('QoL DATA'!$C$14:$AT$14,'TQoL Indexes'!W$9,'Data &amp; Normalization'!$C656:$AT656),"-")</f>
        <v>0.60865033036115213</v>
      </c>
      <c r="X198" s="22">
        <f>IFERROR(AVERAGEIF('QoL DATA'!$C$14:$AT$14,'TQoL Indexes'!X$9,'Data &amp; Normalization'!$C656:$AT656),"-")</f>
        <v>0.65452086721615765</v>
      </c>
      <c r="Y198" s="22">
        <f>IFERROR(AVERAGEIF('QoL DATA'!$C$14:$AT$14,'TQoL Indexes'!Y$9,'Data &amp; Normalization'!$C656:$AT656),"-")</f>
        <v>0.31986015293186132</v>
      </c>
      <c r="Z198" s="21">
        <f t="shared" si="74"/>
        <v>0.96773311112233384</v>
      </c>
      <c r="AA198" s="22">
        <f t="shared" si="75"/>
        <v>0.8737964626938286</v>
      </c>
      <c r="AB198" s="22">
        <f t="shared" si="76"/>
        <v>0.34798973812771083</v>
      </c>
      <c r="AC198" s="22">
        <f t="shared" si="77"/>
        <v>0.71474488786429857</v>
      </c>
      <c r="AD198" s="22">
        <f t="shared" si="78"/>
        <v>0.91449795150819979</v>
      </c>
      <c r="AE198" s="22">
        <f t="shared" si="79"/>
        <v>0.44729520093373137</v>
      </c>
      <c r="AF198" s="22">
        <f t="shared" si="80"/>
        <v>0.90898985470941895</v>
      </c>
      <c r="AG198" s="22">
        <f t="shared" si="81"/>
        <v>0.63158559878865494</v>
      </c>
      <c r="AH198" s="22">
        <f t="shared" si="82"/>
        <v>0.31986015293186132</v>
      </c>
      <c r="AI198" s="21">
        <f t="shared" si="83"/>
        <v>0.7298397706479578</v>
      </c>
      <c r="AJ198" s="22">
        <f t="shared" si="84"/>
        <v>0.69217934676874315</v>
      </c>
      <c r="AK198" s="23">
        <f t="shared" si="85"/>
        <v>0.6201452021433117</v>
      </c>
      <c r="AL198" s="24">
        <f t="shared" si="86"/>
        <v>0.67994678009579568</v>
      </c>
      <c r="AM198"/>
      <c r="AO198" s="136">
        <f t="shared" si="62"/>
        <v>5</v>
      </c>
      <c r="AP198" s="137">
        <f t="shared" si="63"/>
        <v>5</v>
      </c>
      <c r="AQ198" s="137">
        <f t="shared" si="64"/>
        <v>5</v>
      </c>
      <c r="AR198" s="137">
        <f t="shared" si="65"/>
        <v>5</v>
      </c>
      <c r="AS198" s="137">
        <f t="shared" si="66"/>
        <v>5</v>
      </c>
      <c r="AT198" s="137">
        <f t="shared" si="67"/>
        <v>5</v>
      </c>
      <c r="AU198" s="137">
        <f t="shared" si="68"/>
        <v>5</v>
      </c>
      <c r="AV198" s="137">
        <f t="shared" si="69"/>
        <v>5</v>
      </c>
      <c r="AW198" s="125">
        <f t="shared" si="70"/>
        <v>5</v>
      </c>
      <c r="AX198" s="137">
        <f t="shared" si="71"/>
        <v>5</v>
      </c>
      <c r="AY198" s="137">
        <f t="shared" si="72"/>
        <v>5</v>
      </c>
      <c r="AZ198" s="125">
        <f t="shared" si="73"/>
        <v>5</v>
      </c>
    </row>
    <row r="199" spans="1:52" s="5" customFormat="1">
      <c r="A199"/>
      <c r="B199" s="397" t="str">
        <f>'QoL DATA'!B206</f>
        <v>Tržič</v>
      </c>
      <c r="C199" s="224">
        <f>'QoL DATA'!A206</f>
        <v>131</v>
      </c>
      <c r="D199" s="21">
        <f>IFERROR(AVERAGEIF('QoL DATA'!$C$14:$AT$14,'TQoL Indexes'!D$9,'Data &amp; Normalization'!$C657:$AT657),"-")</f>
        <v>0.48879920074363936</v>
      </c>
      <c r="E199" s="22">
        <f>IFERROR(AVERAGEIF('QoL DATA'!$C$14:$AT$14,'TQoL Indexes'!E$9,'Data &amp; Normalization'!$C657:$AT657),"-")</f>
        <v>0.66220182445959996</v>
      </c>
      <c r="F199" s="22">
        <f>IFERROR(AVERAGEIF('QoL DATA'!$C$14:$AT$14,'TQoL Indexes'!F$9,'Data &amp; Normalization'!$C657:$AT657),"-")</f>
        <v>0.69181986772992898</v>
      </c>
      <c r="G199" s="22">
        <f>IFERROR(AVERAGEIF('QoL DATA'!$C$14:$AT$14,'TQoL Indexes'!G$9,'Data &amp; Normalization'!$C657:$AT657),"-")</f>
        <v>0.58526975602239273</v>
      </c>
      <c r="H199" s="22">
        <f>IFERROR(AVERAGEIF('QoL DATA'!$C$14:$AT$14,'TQoL Indexes'!H$9,'Data &amp; Normalization'!$C657:$AT657),"-")</f>
        <v>0.8176398315850919</v>
      </c>
      <c r="I199" s="22">
        <f>IFERROR(AVERAGEIF('QoL DATA'!$C$14:$AT$14,'TQoL Indexes'!I$9,'Data &amp; Normalization'!$C657:$AT657),"-")</f>
        <v>0.51679308106979505</v>
      </c>
      <c r="J199" s="22">
        <f>IFERROR(AVERAGEIF('QoL DATA'!$C$14:$AT$14,'TQoL Indexes'!J$9,'Data &amp; Normalization'!$C657:$AT657),"-")</f>
        <v>0.42755460965107706</v>
      </c>
      <c r="K199" s="22" t="str">
        <f>IFERROR(AVERAGEIF('QoL DATA'!$C$14:$AT$14,'TQoL Indexes'!K$9,'Data &amp; Normalization'!$C657:$AT657),"-")</f>
        <v>-</v>
      </c>
      <c r="L199" s="22">
        <f>IFERROR(AVERAGEIF('QoL DATA'!$C$14:$AT$14,'TQoL Indexes'!L$9,'Data &amp; Normalization'!$C657:$AT657),"-")</f>
        <v>0.46126083016431446</v>
      </c>
      <c r="M199" s="22">
        <f>IFERROR(AVERAGEIF('QoL DATA'!$C$14:$AT$14,'TQoL Indexes'!M$9,'Data &amp; Normalization'!$C657:$AT657),"-")</f>
        <v>0.82082882772180432</v>
      </c>
      <c r="N199" s="22">
        <f>IFERROR(AVERAGEIF('QoL DATA'!$C$14:$AT$14,'TQoL Indexes'!N$9,'Data &amp; Normalization'!$C657:$AT657),"-")</f>
        <v>0.83354603101946301</v>
      </c>
      <c r="O199" s="22">
        <f>IFERROR(AVERAGEIF('QoL DATA'!$C$14:$AT$14,'TQoL Indexes'!O$9,'Data &amp; Normalization'!$C657:$AT657),"-")</f>
        <v>0.66106455127258235</v>
      </c>
      <c r="P199" s="22">
        <f>IFERROR(AVERAGEIF('QoL DATA'!$C$14:$AT$14,'TQoL Indexes'!P$9,'Data &amp; Normalization'!$C657:$AT657),"-")</f>
        <v>0.67384881950993769</v>
      </c>
      <c r="Q199" s="22">
        <f>IFERROR(AVERAGEIF('QoL DATA'!$C$14:$AT$14,'TQoL Indexes'!Q$9,'Data &amp; Normalization'!$C657:$AT657),"-")</f>
        <v>0.65830641842048121</v>
      </c>
      <c r="R199" s="22">
        <f>IFERROR(AVERAGEIF('QoL DATA'!$C$14:$AT$14,'TQoL Indexes'!R$9,'Data &amp; Normalization'!$C657:$AT657),"-")</f>
        <v>0.74743405464198176</v>
      </c>
      <c r="S199" s="22">
        <f>IFERROR(AVERAGEIF('QoL DATA'!$C$14:$AT$14,'TQoL Indexes'!S$9,'Data &amp; Normalization'!$C657:$AT657),"-")</f>
        <v>0.65826017953677529</v>
      </c>
      <c r="T199" s="22">
        <f>IFERROR(AVERAGEIF('QoL DATA'!$C$14:$AT$14,'TQoL Indexes'!T$9,'Data &amp; Normalization'!$C657:$AT657),"-")</f>
        <v>0.27495220003405574</v>
      </c>
      <c r="U199" s="22">
        <f>IFERROR(AVERAGEIF('QoL DATA'!$C$14:$AT$14,'TQoL Indexes'!U$9,'Data &amp; Normalization'!$C657:$AT657),"-")</f>
        <v>0.78632338282896352</v>
      </c>
      <c r="V199" s="22">
        <f>IFERROR(AVERAGEIF('QoL DATA'!$C$14:$AT$14,'TQoL Indexes'!V$9,'Data &amp; Normalization'!$C657:$AT657),"-")</f>
        <v>0.78858854208296714</v>
      </c>
      <c r="W199" s="22">
        <f>IFERROR(AVERAGEIF('QoL DATA'!$C$14:$AT$14,'TQoL Indexes'!W$9,'Data &amp; Normalization'!$C657:$AT657),"-")</f>
        <v>0.4604911040002444</v>
      </c>
      <c r="X199" s="22">
        <f>IFERROR(AVERAGEIF('QoL DATA'!$C$14:$AT$14,'TQoL Indexes'!X$9,'Data &amp; Normalization'!$C657:$AT657),"-")</f>
        <v>0.53359006859138469</v>
      </c>
      <c r="Y199" s="22">
        <f>IFERROR(AVERAGEIF('QoL DATA'!$C$14:$AT$14,'TQoL Indexes'!Y$9,'Data &amp; Normalization'!$C657:$AT657),"-")</f>
        <v>0.80201416186646102</v>
      </c>
      <c r="Z199" s="21">
        <f t="shared" si="74"/>
        <v>0.61427363097772281</v>
      </c>
      <c r="AA199" s="22">
        <f t="shared" si="75"/>
        <v>0.56170362169853427</v>
      </c>
      <c r="AB199" s="22">
        <f t="shared" si="76"/>
        <v>0.82718742937063361</v>
      </c>
      <c r="AC199" s="22">
        <f t="shared" si="77"/>
        <v>0.66745668539126002</v>
      </c>
      <c r="AD199" s="22">
        <f t="shared" si="78"/>
        <v>0.70287023653123148</v>
      </c>
      <c r="AE199" s="22">
        <f t="shared" si="79"/>
        <v>0.46660618978541551</v>
      </c>
      <c r="AF199" s="22">
        <f t="shared" si="80"/>
        <v>0.78745596245596539</v>
      </c>
      <c r="AG199" s="22">
        <f t="shared" si="81"/>
        <v>0.49704058629581455</v>
      </c>
      <c r="AH199" s="22">
        <f t="shared" si="82"/>
        <v>0.80201416186646102</v>
      </c>
      <c r="AI199" s="21">
        <f t="shared" si="83"/>
        <v>0.66772156068229693</v>
      </c>
      <c r="AJ199" s="22">
        <f t="shared" si="84"/>
        <v>0.61231103723596902</v>
      </c>
      <c r="AK199" s="23">
        <f t="shared" si="85"/>
        <v>0.69550357020608022</v>
      </c>
      <c r="AL199" s="24">
        <f t="shared" si="86"/>
        <v>0.65805134363150786</v>
      </c>
      <c r="AM199"/>
      <c r="AO199" s="136">
        <f t="shared" si="62"/>
        <v>5</v>
      </c>
      <c r="AP199" s="137">
        <f t="shared" si="63"/>
        <v>5</v>
      </c>
      <c r="AQ199" s="137">
        <f t="shared" si="64"/>
        <v>5</v>
      </c>
      <c r="AR199" s="137">
        <f t="shared" si="65"/>
        <v>5</v>
      </c>
      <c r="AS199" s="137">
        <f t="shared" si="66"/>
        <v>5</v>
      </c>
      <c r="AT199" s="137">
        <f t="shared" si="67"/>
        <v>5</v>
      </c>
      <c r="AU199" s="137">
        <f t="shared" si="68"/>
        <v>5</v>
      </c>
      <c r="AV199" s="137">
        <f t="shared" si="69"/>
        <v>5</v>
      </c>
      <c r="AW199" s="125">
        <f t="shared" si="70"/>
        <v>5</v>
      </c>
      <c r="AX199" s="137">
        <f t="shared" si="71"/>
        <v>5</v>
      </c>
      <c r="AY199" s="137">
        <f t="shared" si="72"/>
        <v>5</v>
      </c>
      <c r="AZ199" s="125">
        <f t="shared" si="73"/>
        <v>5</v>
      </c>
    </row>
    <row r="200" spans="1:52" s="5" customFormat="1">
      <c r="A200"/>
      <c r="B200" s="397" t="str">
        <f>'QoL DATA'!B207</f>
        <v>Turnišče</v>
      </c>
      <c r="C200" s="224">
        <f>'QoL DATA'!A207</f>
        <v>132</v>
      </c>
      <c r="D200" s="21">
        <f>IFERROR(AVERAGEIF('QoL DATA'!$C$14:$AT$14,'TQoL Indexes'!D$9,'Data &amp; Normalization'!$C658:$AT658),"-")</f>
        <v>0.93086194781712195</v>
      </c>
      <c r="E200" s="22">
        <f>IFERROR(AVERAGEIF('QoL DATA'!$C$14:$AT$14,'TQoL Indexes'!E$9,'Data &amp; Normalization'!$C658:$AT658),"-")</f>
        <v>0.29653284671532848</v>
      </c>
      <c r="F200" s="22">
        <f>IFERROR(AVERAGEIF('QoL DATA'!$C$14:$AT$14,'TQoL Indexes'!F$9,'Data &amp; Normalization'!$C658:$AT658),"-")</f>
        <v>0.74081809637872276</v>
      </c>
      <c r="G200" s="22">
        <f>IFERROR(AVERAGEIF('QoL DATA'!$C$14:$AT$14,'TQoL Indexes'!G$9,'Data &amp; Normalization'!$C658:$AT658),"-")</f>
        <v>0.9071738971382578</v>
      </c>
      <c r="H200" s="22">
        <f>IFERROR(AVERAGEIF('QoL DATA'!$C$14:$AT$14,'TQoL Indexes'!H$9,'Data &amp; Normalization'!$C658:$AT658),"-")</f>
        <v>0.50435521324148791</v>
      </c>
      <c r="I200" s="22">
        <f>IFERROR(AVERAGEIF('QoL DATA'!$C$14:$AT$14,'TQoL Indexes'!I$9,'Data &amp; Normalization'!$C658:$AT658),"-")</f>
        <v>0.49231759241309858</v>
      </c>
      <c r="J200" s="22">
        <f>IFERROR(AVERAGEIF('QoL DATA'!$C$14:$AT$14,'TQoL Indexes'!J$9,'Data &amp; Normalization'!$C658:$AT658),"-")</f>
        <v>0.48925239638253865</v>
      </c>
      <c r="K200" s="22" t="str">
        <f>IFERROR(AVERAGEIF('QoL DATA'!$C$14:$AT$14,'TQoL Indexes'!K$9,'Data &amp; Normalization'!$C658:$AT658),"-")</f>
        <v>-</v>
      </c>
      <c r="L200" s="22">
        <f>IFERROR(AVERAGEIF('QoL DATA'!$C$14:$AT$14,'TQoL Indexes'!L$9,'Data &amp; Normalization'!$C658:$AT658),"-")</f>
        <v>0.25316445668074072</v>
      </c>
      <c r="M200" s="22">
        <f>IFERROR(AVERAGEIF('QoL DATA'!$C$14:$AT$14,'TQoL Indexes'!M$9,'Data &amp; Normalization'!$C658:$AT658),"-")</f>
        <v>0.19355974328014547</v>
      </c>
      <c r="N200" s="22">
        <f>IFERROR(AVERAGEIF('QoL DATA'!$C$14:$AT$14,'TQoL Indexes'!N$9,'Data &amp; Normalization'!$C658:$AT658),"-")</f>
        <v>0.340930420327201</v>
      </c>
      <c r="O200" s="22">
        <f>IFERROR(AVERAGEIF('QoL DATA'!$C$14:$AT$14,'TQoL Indexes'!O$9,'Data &amp; Normalization'!$C658:$AT658),"-")</f>
        <v>0.32383487172862924</v>
      </c>
      <c r="P200" s="22">
        <f>IFERROR(AVERAGEIF('QoL DATA'!$C$14:$AT$14,'TQoL Indexes'!P$9,'Data &amp; Normalization'!$C658:$AT658),"-")</f>
        <v>0.70431113889326524</v>
      </c>
      <c r="Q200" s="22">
        <f>IFERROR(AVERAGEIF('QoL DATA'!$C$14:$AT$14,'TQoL Indexes'!Q$9,'Data &amp; Normalization'!$C658:$AT658),"-")</f>
        <v>0.21996309411596182</v>
      </c>
      <c r="R200" s="22">
        <f>IFERROR(AVERAGEIF('QoL DATA'!$C$14:$AT$14,'TQoL Indexes'!R$9,'Data &amp; Normalization'!$C658:$AT658),"-")</f>
        <v>0.25522631822368047</v>
      </c>
      <c r="S200" s="22">
        <f>IFERROR(AVERAGEIF('QoL DATA'!$C$14:$AT$14,'TQoL Indexes'!S$9,'Data &amp; Normalization'!$C658:$AT658),"-")</f>
        <v>0.56237497726859431</v>
      </c>
      <c r="T200" s="22">
        <f>IFERROR(AVERAGEIF('QoL DATA'!$C$14:$AT$14,'TQoL Indexes'!T$9,'Data &amp; Normalization'!$C658:$AT658),"-")</f>
        <v>0.74701887693377267</v>
      </c>
      <c r="U200" s="22">
        <f>IFERROR(AVERAGEIF('QoL DATA'!$C$14:$AT$14,'TQoL Indexes'!U$9,'Data &amp; Normalization'!$C658:$AT658),"-")</f>
        <v>0.55169714428857708</v>
      </c>
      <c r="V200" s="22">
        <f>IFERROR(AVERAGEIF('QoL DATA'!$C$14:$AT$14,'TQoL Indexes'!V$9,'Data &amp; Normalization'!$C658:$AT658),"-")</f>
        <v>0.18548427383902211</v>
      </c>
      <c r="W200" s="22">
        <f>IFERROR(AVERAGEIF('QoL DATA'!$C$14:$AT$14,'TQoL Indexes'!W$9,'Data &amp; Normalization'!$C658:$AT658),"-")</f>
        <v>0.41641389942952728</v>
      </c>
      <c r="X200" s="22">
        <f>IFERROR(AVERAGEIF('QoL DATA'!$C$14:$AT$14,'TQoL Indexes'!X$9,'Data &amp; Normalization'!$C658:$AT658),"-")</f>
        <v>0.46771864928343698</v>
      </c>
      <c r="Y200" s="22">
        <f>IFERROR(AVERAGEIF('QoL DATA'!$C$14:$AT$14,'TQoL Indexes'!Y$9,'Data &amp; Normalization'!$C658:$AT658),"-")</f>
        <v>8.8762966712463143E-2</v>
      </c>
      <c r="Z200" s="21">
        <f t="shared" si="74"/>
        <v>0.65607096363705775</v>
      </c>
      <c r="AA200" s="22">
        <f t="shared" si="75"/>
        <v>0.52925271117122474</v>
      </c>
      <c r="AB200" s="22">
        <f t="shared" si="76"/>
        <v>0.26724508180367323</v>
      </c>
      <c r="AC200" s="22">
        <f t="shared" si="77"/>
        <v>0.51407300531094724</v>
      </c>
      <c r="AD200" s="22">
        <f t="shared" si="78"/>
        <v>0.23759470616982115</v>
      </c>
      <c r="AE200" s="22">
        <f t="shared" si="79"/>
        <v>0.65469692710118355</v>
      </c>
      <c r="AF200" s="22">
        <f t="shared" si="80"/>
        <v>0.36859070906379959</v>
      </c>
      <c r="AG200" s="22">
        <f t="shared" si="81"/>
        <v>0.44206627435648216</v>
      </c>
      <c r="AH200" s="22">
        <f t="shared" si="82"/>
        <v>8.8762966712463143E-2</v>
      </c>
      <c r="AI200" s="21">
        <f t="shared" si="83"/>
        <v>0.48418958553731861</v>
      </c>
      <c r="AJ200" s="22">
        <f t="shared" si="84"/>
        <v>0.46878821286065064</v>
      </c>
      <c r="AK200" s="23">
        <f t="shared" si="85"/>
        <v>0.29980665004424828</v>
      </c>
      <c r="AL200" s="24">
        <f t="shared" si="86"/>
        <v>0.41293099524054888</v>
      </c>
      <c r="AM200"/>
      <c r="AO200" s="136">
        <f t="shared" si="62"/>
        <v>5</v>
      </c>
      <c r="AP200" s="137">
        <f t="shared" si="63"/>
        <v>5</v>
      </c>
      <c r="AQ200" s="137">
        <f t="shared" si="64"/>
        <v>5</v>
      </c>
      <c r="AR200" s="137">
        <f t="shared" si="65"/>
        <v>5</v>
      </c>
      <c r="AS200" s="137">
        <f t="shared" si="66"/>
        <v>5</v>
      </c>
      <c r="AT200" s="137">
        <f t="shared" si="67"/>
        <v>5</v>
      </c>
      <c r="AU200" s="137">
        <f t="shared" si="68"/>
        <v>5</v>
      </c>
      <c r="AV200" s="137">
        <f t="shared" si="69"/>
        <v>5</v>
      </c>
      <c r="AW200" s="125">
        <f t="shared" si="70"/>
        <v>5</v>
      </c>
      <c r="AX200" s="137">
        <f t="shared" si="71"/>
        <v>5</v>
      </c>
      <c r="AY200" s="137">
        <f t="shared" si="72"/>
        <v>5</v>
      </c>
      <c r="AZ200" s="125">
        <f t="shared" si="73"/>
        <v>5</v>
      </c>
    </row>
    <row r="201" spans="1:52" s="5" customFormat="1">
      <c r="A201"/>
      <c r="B201" s="397" t="str">
        <f>'QoL DATA'!B208</f>
        <v>Velenje</v>
      </c>
      <c r="C201" s="224">
        <f>'QoL DATA'!A208</f>
        <v>133</v>
      </c>
      <c r="D201" s="21">
        <f>IFERROR(AVERAGEIF('QoL DATA'!$C$14:$AT$14,'TQoL Indexes'!D$9,'Data &amp; Normalization'!$C659:$AT659),"-")</f>
        <v>0.54363170024397511</v>
      </c>
      <c r="E201" s="22">
        <f>IFERROR(AVERAGEIF('QoL DATA'!$C$14:$AT$14,'TQoL Indexes'!E$9,'Data &amp; Normalization'!$C659:$AT659),"-")</f>
        <v>0.74981515315747482</v>
      </c>
      <c r="F201" s="22">
        <f>IFERROR(AVERAGEIF('QoL DATA'!$C$14:$AT$14,'TQoL Indexes'!F$9,'Data &amp; Normalization'!$C659:$AT659),"-")</f>
        <v>0.86605051729312932</v>
      </c>
      <c r="G201" s="22">
        <f>IFERROR(AVERAGEIF('QoL DATA'!$C$14:$AT$14,'TQoL Indexes'!G$9,'Data &amp; Normalization'!$C659:$AT659),"-")</f>
        <v>0.94943593373455082</v>
      </c>
      <c r="H201" s="22">
        <f>IFERROR(AVERAGEIF('QoL DATA'!$C$14:$AT$14,'TQoL Indexes'!H$9,'Data &amp; Normalization'!$C659:$AT659),"-")</f>
        <v>0.88310505184240884</v>
      </c>
      <c r="I201" s="22">
        <f>IFERROR(AVERAGEIF('QoL DATA'!$C$14:$AT$14,'TQoL Indexes'!I$9,'Data &amp; Normalization'!$C659:$AT659),"-")</f>
        <v>0.90833936537437499</v>
      </c>
      <c r="J201" s="22">
        <f>IFERROR(AVERAGEIF('QoL DATA'!$C$14:$AT$14,'TQoL Indexes'!J$9,'Data &amp; Normalization'!$C659:$AT659),"-")</f>
        <v>0.87163398199277586</v>
      </c>
      <c r="K201" s="22" t="str">
        <f>IFERROR(AVERAGEIF('QoL DATA'!$C$14:$AT$14,'TQoL Indexes'!K$9,'Data &amp; Normalization'!$C659:$AT659),"-")</f>
        <v>-</v>
      </c>
      <c r="L201" s="22">
        <f>IFERROR(AVERAGEIF('QoL DATA'!$C$14:$AT$14,'TQoL Indexes'!L$9,'Data &amp; Normalization'!$C659:$AT659),"-")</f>
        <v>0.2120339281746644</v>
      </c>
      <c r="M201" s="22">
        <f>IFERROR(AVERAGEIF('QoL DATA'!$C$14:$AT$14,'TQoL Indexes'!M$9,'Data &amp; Normalization'!$C659:$AT659),"-")</f>
        <v>0.60453781624873992</v>
      </c>
      <c r="N201" s="22">
        <f>IFERROR(AVERAGEIF('QoL DATA'!$C$14:$AT$14,'TQoL Indexes'!N$9,'Data &amp; Normalization'!$C659:$AT659),"-")</f>
        <v>0.2866848061914366</v>
      </c>
      <c r="O201" s="22">
        <f>IFERROR(AVERAGEIF('QoL DATA'!$C$14:$AT$14,'TQoL Indexes'!O$9,'Data &amp; Normalization'!$C659:$AT659),"-")</f>
        <v>0.50499103386189459</v>
      </c>
      <c r="P201" s="22">
        <f>IFERROR(AVERAGEIF('QoL DATA'!$C$14:$AT$14,'TQoL Indexes'!P$9,'Data &amp; Normalization'!$C659:$AT659),"-")</f>
        <v>0.69548023468887954</v>
      </c>
      <c r="Q201" s="22">
        <f>IFERROR(AVERAGEIF('QoL DATA'!$C$14:$AT$14,'TQoL Indexes'!Q$9,'Data &amp; Normalization'!$C659:$AT659),"-")</f>
        <v>0.48159278722717258</v>
      </c>
      <c r="R201" s="22">
        <f>IFERROR(AVERAGEIF('QoL DATA'!$C$14:$AT$14,'TQoL Indexes'!R$9,'Data &amp; Normalization'!$C659:$AT659),"-")</f>
        <v>0.54430760376938625</v>
      </c>
      <c r="S201" s="22">
        <f>IFERROR(AVERAGEIF('QoL DATA'!$C$14:$AT$14,'TQoL Indexes'!S$9,'Data &amp; Normalization'!$C659:$AT659),"-")</f>
        <v>4.8231909934037698E-2</v>
      </c>
      <c r="T201" s="22">
        <f>IFERROR(AVERAGEIF('QoL DATA'!$C$14:$AT$14,'TQoL Indexes'!T$9,'Data &amp; Normalization'!$C659:$AT659),"-")</f>
        <v>0.51599369916717241</v>
      </c>
      <c r="U201" s="22">
        <f>IFERROR(AVERAGEIF('QoL DATA'!$C$14:$AT$14,'TQoL Indexes'!U$9,'Data &amp; Normalization'!$C659:$AT659),"-")</f>
        <v>0.58954844882448976</v>
      </c>
      <c r="V201" s="22">
        <f>IFERROR(AVERAGEIF('QoL DATA'!$C$14:$AT$14,'TQoL Indexes'!V$9,'Data &amp; Normalization'!$C659:$AT659),"-")</f>
        <v>0.58285458796259304</v>
      </c>
      <c r="W201" s="22">
        <f>IFERROR(AVERAGEIF('QoL DATA'!$C$14:$AT$14,'TQoL Indexes'!W$9,'Data &amp; Normalization'!$C659:$AT659),"-")</f>
        <v>0.36414920910174986</v>
      </c>
      <c r="X201" s="22">
        <f>IFERROR(AVERAGEIF('QoL DATA'!$C$14:$AT$14,'TQoL Indexes'!X$9,'Data &amp; Normalization'!$C659:$AT659),"-")</f>
        <v>0.17694023132594827</v>
      </c>
      <c r="Y201" s="22">
        <f>IFERROR(AVERAGEIF('QoL DATA'!$C$14:$AT$14,'TQoL Indexes'!Y$9,'Data &amp; Normalization'!$C659:$AT659),"-")</f>
        <v>0.53563115621556623</v>
      </c>
      <c r="Z201" s="21">
        <f t="shared" si="74"/>
        <v>0.71983245689819297</v>
      </c>
      <c r="AA201" s="22">
        <f t="shared" si="75"/>
        <v>0.76490965222375507</v>
      </c>
      <c r="AB201" s="22">
        <f t="shared" si="76"/>
        <v>0.44561131122008824</v>
      </c>
      <c r="AC201" s="22">
        <f t="shared" si="77"/>
        <v>0.60023563427538706</v>
      </c>
      <c r="AD201" s="22">
        <f t="shared" si="78"/>
        <v>0.51295019549827936</v>
      </c>
      <c r="AE201" s="22">
        <f t="shared" si="79"/>
        <v>0.28211280455060506</v>
      </c>
      <c r="AF201" s="22">
        <f t="shared" si="80"/>
        <v>0.5862015183935414</v>
      </c>
      <c r="AG201" s="22">
        <f t="shared" si="81"/>
        <v>0.27054472021384907</v>
      </c>
      <c r="AH201" s="22">
        <f t="shared" si="82"/>
        <v>0.53563115621556623</v>
      </c>
      <c r="AI201" s="21">
        <f t="shared" si="83"/>
        <v>0.64345114011401205</v>
      </c>
      <c r="AJ201" s="22">
        <f t="shared" si="84"/>
        <v>0.46509954477475712</v>
      </c>
      <c r="AK201" s="23">
        <f t="shared" si="85"/>
        <v>0.46412579827431888</v>
      </c>
      <c r="AL201" s="24">
        <f t="shared" si="86"/>
        <v>0.52105469099084378</v>
      </c>
      <c r="AM201"/>
      <c r="AO201" s="136">
        <f t="shared" si="62"/>
        <v>5</v>
      </c>
      <c r="AP201" s="137">
        <f t="shared" si="63"/>
        <v>5</v>
      </c>
      <c r="AQ201" s="137">
        <f t="shared" si="64"/>
        <v>5</v>
      </c>
      <c r="AR201" s="137">
        <f t="shared" si="65"/>
        <v>5</v>
      </c>
      <c r="AS201" s="137">
        <f t="shared" si="66"/>
        <v>5</v>
      </c>
      <c r="AT201" s="137">
        <f t="shared" si="67"/>
        <v>5</v>
      </c>
      <c r="AU201" s="137">
        <f t="shared" si="68"/>
        <v>5</v>
      </c>
      <c r="AV201" s="137">
        <f t="shared" si="69"/>
        <v>5</v>
      </c>
      <c r="AW201" s="125">
        <f t="shared" si="70"/>
        <v>5</v>
      </c>
      <c r="AX201" s="137">
        <f t="shared" si="71"/>
        <v>5</v>
      </c>
      <c r="AY201" s="137">
        <f t="shared" si="72"/>
        <v>5</v>
      </c>
      <c r="AZ201" s="125">
        <f t="shared" si="73"/>
        <v>5</v>
      </c>
    </row>
    <row r="202" spans="1:52" s="5" customFormat="1">
      <c r="A202"/>
      <c r="B202" s="397" t="str">
        <f>'QoL DATA'!B209</f>
        <v>Velika Polana</v>
      </c>
      <c r="C202" s="224">
        <f>'QoL DATA'!A209</f>
        <v>187</v>
      </c>
      <c r="D202" s="21">
        <f>IFERROR(AVERAGEIF('QoL DATA'!$C$14:$AT$14,'TQoL Indexes'!D$9,'Data &amp; Normalization'!$C660:$AT660),"-")</f>
        <v>0.99785330919180559</v>
      </c>
      <c r="E202" s="22">
        <f>IFERROR(AVERAGEIF('QoL DATA'!$C$14:$AT$14,'TQoL Indexes'!E$9,'Data &amp; Normalization'!$C660:$AT660),"-")</f>
        <v>0.29653284671532848</v>
      </c>
      <c r="F202" s="22">
        <f>IFERROR(AVERAGEIF('QoL DATA'!$C$14:$AT$14,'TQoL Indexes'!F$9,'Data &amp; Normalization'!$C660:$AT660),"-")</f>
        <v>0.75</v>
      </c>
      <c r="G202" s="22">
        <f>IFERROR(AVERAGEIF('QoL DATA'!$C$14:$AT$14,'TQoL Indexes'!G$9,'Data &amp; Normalization'!$C660:$AT660),"-")</f>
        <v>0.5</v>
      </c>
      <c r="H202" s="22">
        <f>IFERROR(AVERAGEIF('QoL DATA'!$C$14:$AT$14,'TQoL Indexes'!H$9,'Data &amp; Normalization'!$C660:$AT660),"-")</f>
        <v>0.95437683559428677</v>
      </c>
      <c r="I202" s="22">
        <f>IFERROR(AVERAGEIF('QoL DATA'!$C$14:$AT$14,'TQoL Indexes'!I$9,'Data &amp; Normalization'!$C660:$AT660),"-")</f>
        <v>0.12361110379314365</v>
      </c>
      <c r="J202" s="22">
        <f>IFERROR(AVERAGEIF('QoL DATA'!$C$14:$AT$14,'TQoL Indexes'!J$9,'Data &amp; Normalization'!$C660:$AT660),"-")</f>
        <v>0.49817600223299224</v>
      </c>
      <c r="K202" s="22" t="str">
        <f>IFERROR(AVERAGEIF('QoL DATA'!$C$14:$AT$14,'TQoL Indexes'!K$9,'Data &amp; Normalization'!$C660:$AT660),"-")</f>
        <v>-</v>
      </c>
      <c r="L202" s="22">
        <f>IFERROR(AVERAGEIF('QoL DATA'!$C$14:$AT$14,'TQoL Indexes'!L$9,'Data &amp; Normalization'!$C660:$AT660),"-")</f>
        <v>0.36210109195189155</v>
      </c>
      <c r="M202" s="22">
        <f>IFERROR(AVERAGEIF('QoL DATA'!$C$14:$AT$14,'TQoL Indexes'!M$9,'Data &amp; Normalization'!$C660:$AT660),"-")</f>
        <v>0.19627108799700718</v>
      </c>
      <c r="N202" s="22">
        <f>IFERROR(AVERAGEIF('QoL DATA'!$C$14:$AT$14,'TQoL Indexes'!N$9,'Data &amp; Normalization'!$C660:$AT660),"-")</f>
        <v>1</v>
      </c>
      <c r="O202" s="22">
        <f>IFERROR(AVERAGEIF('QoL DATA'!$C$14:$AT$14,'TQoL Indexes'!O$9,'Data &amp; Normalization'!$C660:$AT660),"-")</f>
        <v>0.31135753563184548</v>
      </c>
      <c r="P202" s="22">
        <f>IFERROR(AVERAGEIF('QoL DATA'!$C$14:$AT$14,'TQoL Indexes'!P$9,'Data &amp; Normalization'!$C660:$AT660),"-")</f>
        <v>0.50058833330736763</v>
      </c>
      <c r="Q202" s="22">
        <f>IFERROR(AVERAGEIF('QoL DATA'!$C$14:$AT$14,'TQoL Indexes'!Q$9,'Data &amp; Normalization'!$C660:$AT660),"-")</f>
        <v>0.26466195497094769</v>
      </c>
      <c r="R202" s="22">
        <f>IFERROR(AVERAGEIF('QoL DATA'!$C$14:$AT$14,'TQoL Indexes'!R$9,'Data &amp; Normalization'!$C660:$AT660),"-")</f>
        <v>0.24399035157366061</v>
      </c>
      <c r="S202" s="22">
        <f>IFERROR(AVERAGEIF('QoL DATA'!$C$14:$AT$14,'TQoL Indexes'!S$9,'Data &amp; Normalization'!$C660:$AT660),"-")</f>
        <v>0.81200714179437583</v>
      </c>
      <c r="T202" s="22">
        <f>IFERROR(AVERAGEIF('QoL DATA'!$C$14:$AT$14,'TQoL Indexes'!T$9,'Data &amp; Normalization'!$C660:$AT660),"-")</f>
        <v>0.68034318437240937</v>
      </c>
      <c r="U202" s="22">
        <f>IFERROR(AVERAGEIF('QoL DATA'!$C$14:$AT$14,'TQoL Indexes'!U$9,'Data &amp; Normalization'!$C660:$AT660),"-")</f>
        <v>0.62763026052104198</v>
      </c>
      <c r="V202" s="22">
        <f>IFERROR(AVERAGEIF('QoL DATA'!$C$14:$AT$14,'TQoL Indexes'!V$9,'Data &amp; Normalization'!$C660:$AT660),"-")</f>
        <v>0.15800845256174606</v>
      </c>
      <c r="W202" s="22">
        <f>IFERROR(AVERAGEIF('QoL DATA'!$C$14:$AT$14,'TQoL Indexes'!W$9,'Data &amp; Normalization'!$C660:$AT660),"-")</f>
        <v>0.47334506884385813</v>
      </c>
      <c r="X202" s="22">
        <f>IFERROR(AVERAGEIF('QoL DATA'!$C$14:$AT$14,'TQoL Indexes'!X$9,'Data &amp; Normalization'!$C660:$AT660),"-")</f>
        <v>0.36160766936966221</v>
      </c>
      <c r="Y202" s="22">
        <f>IFERROR(AVERAGEIF('QoL DATA'!$C$14:$AT$14,'TQoL Indexes'!Y$9,'Data &amp; Normalization'!$C660:$AT660),"-")</f>
        <v>0.13617797814632079</v>
      </c>
      <c r="Z202" s="21">
        <f t="shared" si="74"/>
        <v>0.68146205196904475</v>
      </c>
      <c r="AA202" s="22">
        <f t="shared" si="75"/>
        <v>0.48765300671446282</v>
      </c>
      <c r="AB202" s="22">
        <f t="shared" si="76"/>
        <v>0.59813554399850355</v>
      </c>
      <c r="AC202" s="22">
        <f t="shared" si="77"/>
        <v>0.40597293446960658</v>
      </c>
      <c r="AD202" s="22">
        <f t="shared" si="78"/>
        <v>0.25432615327230412</v>
      </c>
      <c r="AE202" s="22">
        <f t="shared" si="79"/>
        <v>0.7461751630833926</v>
      </c>
      <c r="AF202" s="22">
        <f t="shared" si="80"/>
        <v>0.39281935654139399</v>
      </c>
      <c r="AG202" s="22">
        <f t="shared" si="81"/>
        <v>0.41747636910676017</v>
      </c>
      <c r="AH202" s="22">
        <f t="shared" si="82"/>
        <v>0.13617797814632079</v>
      </c>
      <c r="AI202" s="21">
        <f t="shared" si="83"/>
        <v>0.58908353422733695</v>
      </c>
      <c r="AJ202" s="22">
        <f t="shared" si="84"/>
        <v>0.46882475027510112</v>
      </c>
      <c r="AK202" s="23">
        <f t="shared" si="85"/>
        <v>0.31549123459815831</v>
      </c>
      <c r="AL202" s="24">
        <f t="shared" si="86"/>
        <v>0.45056378840762651</v>
      </c>
      <c r="AM202"/>
      <c r="AO202" s="136">
        <f t="shared" si="62"/>
        <v>5</v>
      </c>
      <c r="AP202" s="137">
        <f t="shared" si="63"/>
        <v>5</v>
      </c>
      <c r="AQ202" s="137">
        <f t="shared" si="64"/>
        <v>5</v>
      </c>
      <c r="AR202" s="137">
        <f t="shared" si="65"/>
        <v>5</v>
      </c>
      <c r="AS202" s="137">
        <f t="shared" si="66"/>
        <v>5</v>
      </c>
      <c r="AT202" s="137">
        <f t="shared" si="67"/>
        <v>5</v>
      </c>
      <c r="AU202" s="137">
        <f t="shared" si="68"/>
        <v>5</v>
      </c>
      <c r="AV202" s="137">
        <f t="shared" si="69"/>
        <v>5</v>
      </c>
      <c r="AW202" s="125">
        <f t="shared" si="70"/>
        <v>5</v>
      </c>
      <c r="AX202" s="137">
        <f t="shared" si="71"/>
        <v>5</v>
      </c>
      <c r="AY202" s="137">
        <f t="shared" si="72"/>
        <v>5</v>
      </c>
      <c r="AZ202" s="125">
        <f t="shared" si="73"/>
        <v>5</v>
      </c>
    </row>
    <row r="203" spans="1:52" s="5" customFormat="1">
      <c r="A203"/>
      <c r="B203" s="397" t="str">
        <f>'QoL DATA'!B210</f>
        <v>Velike Lašče</v>
      </c>
      <c r="C203" s="224">
        <f>'QoL DATA'!A210</f>
        <v>134</v>
      </c>
      <c r="D203" s="21">
        <f>IFERROR(AVERAGEIF('QoL DATA'!$C$14:$AT$14,'TQoL Indexes'!D$9,'Data &amp; Normalization'!$C661:$AT661),"-")</f>
        <v>0.35269683349325787</v>
      </c>
      <c r="E203" s="22">
        <f>IFERROR(AVERAGEIF('QoL DATA'!$C$14:$AT$14,'TQoL Indexes'!E$9,'Data &amp; Normalization'!$C661:$AT661),"-")</f>
        <v>0.5</v>
      </c>
      <c r="F203" s="22">
        <f>IFERROR(AVERAGEIF('QoL DATA'!$C$14:$AT$14,'TQoL Indexes'!F$9,'Data &amp; Normalization'!$C661:$AT661),"-")</f>
        <v>0.49501789195168189</v>
      </c>
      <c r="G203" s="22">
        <f>IFERROR(AVERAGEIF('QoL DATA'!$C$14:$AT$14,'TQoL Indexes'!G$9,'Data &amp; Normalization'!$C661:$AT661),"-")</f>
        <v>0.67451432341500961</v>
      </c>
      <c r="H203" s="22">
        <f>IFERROR(AVERAGEIF('QoL DATA'!$C$14:$AT$14,'TQoL Indexes'!H$9,'Data &amp; Normalization'!$C661:$AT661),"-")</f>
        <v>0.98435095025629149</v>
      </c>
      <c r="I203" s="22">
        <f>IFERROR(AVERAGEIF('QoL DATA'!$C$14:$AT$14,'TQoL Indexes'!I$9,'Data &amp; Normalization'!$C661:$AT661),"-")</f>
        <v>0.29559419549373966</v>
      </c>
      <c r="J203" s="22">
        <f>IFERROR(AVERAGEIF('QoL DATA'!$C$14:$AT$14,'TQoL Indexes'!J$9,'Data &amp; Normalization'!$C661:$AT661),"-")</f>
        <v>0.242817918860009</v>
      </c>
      <c r="K203" s="22" t="str">
        <f>IFERROR(AVERAGEIF('QoL DATA'!$C$14:$AT$14,'TQoL Indexes'!K$9,'Data &amp; Normalization'!$C661:$AT661),"-")</f>
        <v>-</v>
      </c>
      <c r="L203" s="22">
        <f>IFERROR(AVERAGEIF('QoL DATA'!$C$14:$AT$14,'TQoL Indexes'!L$9,'Data &amp; Normalization'!$C661:$AT661),"-")</f>
        <v>0.59438423629771986</v>
      </c>
      <c r="M203" s="22">
        <f>IFERROR(AVERAGEIF('QoL DATA'!$C$14:$AT$14,'TQoL Indexes'!M$9,'Data &amp; Normalization'!$C661:$AT661),"-")</f>
        <v>0.65760730976344917</v>
      </c>
      <c r="N203" s="22">
        <f>IFERROR(AVERAGEIF('QoL DATA'!$C$14:$AT$14,'TQoL Indexes'!N$9,'Data &amp; Normalization'!$C661:$AT661),"-")</f>
        <v>1</v>
      </c>
      <c r="O203" s="22">
        <f>IFERROR(AVERAGEIF('QoL DATA'!$C$14:$AT$14,'TQoL Indexes'!O$9,'Data &amp; Normalization'!$C661:$AT661),"-")</f>
        <v>0.74006502495057891</v>
      </c>
      <c r="P203" s="22">
        <f>IFERROR(AVERAGEIF('QoL DATA'!$C$14:$AT$14,'TQoL Indexes'!P$9,'Data &amp; Normalization'!$C661:$AT661),"-")</f>
        <v>0.42698992517712991</v>
      </c>
      <c r="Q203" s="22">
        <f>IFERROR(AVERAGEIF('QoL DATA'!$C$14:$AT$14,'TQoL Indexes'!Q$9,'Data &amp; Normalization'!$C661:$AT661),"-")</f>
        <v>0.73491507885695517</v>
      </c>
      <c r="R203" s="22">
        <f>IFERROR(AVERAGEIF('QoL DATA'!$C$14:$AT$14,'TQoL Indexes'!R$9,'Data &amp; Normalization'!$C661:$AT661),"-")</f>
        <v>0.84595503351960288</v>
      </c>
      <c r="S203" s="22">
        <f>IFERROR(AVERAGEIF('QoL DATA'!$C$14:$AT$14,'TQoL Indexes'!S$9,'Data &amp; Normalization'!$C661:$AT661),"-")</f>
        <v>0.61362396468779457</v>
      </c>
      <c r="T203" s="22">
        <f>IFERROR(AVERAGEIF('QoL DATA'!$C$14:$AT$14,'TQoL Indexes'!T$9,'Data &amp; Normalization'!$C661:$AT661),"-")</f>
        <v>0.64885398997710686</v>
      </c>
      <c r="U203" s="22">
        <f>IFERROR(AVERAGEIF('QoL DATA'!$C$14:$AT$14,'TQoL Indexes'!U$9,'Data &amp; Normalization'!$C661:$AT661),"-")</f>
        <v>0.82611083128327245</v>
      </c>
      <c r="V203" s="22">
        <f>IFERROR(AVERAGEIF('QoL DATA'!$C$14:$AT$14,'TQoL Indexes'!V$9,'Data &amp; Normalization'!$C661:$AT661),"-")</f>
        <v>0.78178952521780842</v>
      </c>
      <c r="W203" s="22">
        <f>IFERROR(AVERAGEIF('QoL DATA'!$C$14:$AT$14,'TQoL Indexes'!W$9,'Data &amp; Normalization'!$C661:$AT661),"-")</f>
        <v>0.54770992366412219</v>
      </c>
      <c r="X203" s="22">
        <f>IFERROR(AVERAGEIF('QoL DATA'!$C$14:$AT$14,'TQoL Indexes'!X$9,'Data &amp; Normalization'!$C661:$AT661),"-")</f>
        <v>0.59558551043647345</v>
      </c>
      <c r="Y203" s="22">
        <f>IFERROR(AVERAGEIF('QoL DATA'!$C$14:$AT$14,'TQoL Indexes'!Y$9,'Data &amp; Normalization'!$C661:$AT661),"-")</f>
        <v>0.81436684745140187</v>
      </c>
      <c r="Z203" s="21">
        <f t="shared" ref="Z203:Z221" si="87">IFERROR(AVERAGE(D203:F203),"-")</f>
        <v>0.4492382418149799</v>
      </c>
      <c r="AA203" s="22">
        <f t="shared" ref="AA203:AA221" si="88">IFERROR(AVERAGE(G203:L203),"-")</f>
        <v>0.55833232486455397</v>
      </c>
      <c r="AB203" s="22">
        <f t="shared" ref="AB203:AB221" si="89">IFERROR(AVERAGE(M203:N203),"-")</f>
        <v>0.82880365488172458</v>
      </c>
      <c r="AC203" s="22">
        <f t="shared" ref="AC203:AC221" si="90">IFERROR(AVERAGE(O203:P203),"-")</f>
        <v>0.58352747506385438</v>
      </c>
      <c r="AD203" s="22">
        <f t="shared" ref="AD203:AD221" si="91">IFERROR(AVERAGE(Q203:R203),"-")</f>
        <v>0.79043505618827903</v>
      </c>
      <c r="AE203" s="22">
        <f t="shared" ref="AE203:AE221" si="92">IFERROR(AVERAGE(S203:T203),"-")</f>
        <v>0.63123897733245071</v>
      </c>
      <c r="AF203" s="22">
        <f t="shared" ref="AF203:AF221" si="93">IFERROR(AVERAGE(U203:V203),"-")</f>
        <v>0.80395017825054049</v>
      </c>
      <c r="AG203" s="22">
        <f t="shared" ref="AG203:AG221" si="94">IFERROR(AVERAGE(W203:X203),"-")</f>
        <v>0.57164771705029782</v>
      </c>
      <c r="AH203" s="22">
        <f t="shared" ref="AH203:AH221" si="95">IFERROR(AVERAGE(Y203),"-")</f>
        <v>0.81436684745140187</v>
      </c>
      <c r="AI203" s="21">
        <f t="shared" ref="AI203:AI221" si="96">IFERROR(SUMPRODUCT(AO203:AQ203,Z203:AB203)/SUM(AO203:AQ203),"-")</f>
        <v>0.61212474052041954</v>
      </c>
      <c r="AJ203" s="22">
        <f t="shared" ref="AJ203:AJ221" si="97">IFERROR(SUMPRODUCT(AR203:AT203,AC203:AE203)/SUM(AR203:AT203),"-")</f>
        <v>0.66840050286152808</v>
      </c>
      <c r="AK203" s="23">
        <f t="shared" ref="AK203:AK221" si="98">IFERROR(SUMPRODUCT(AU203:AW203,AF203:AH203)/SUM(AU203:AW203),"-")</f>
        <v>0.7299882475840801</v>
      </c>
      <c r="AL203" s="24">
        <f t="shared" ref="AL203:AL221" si="99">IFERROR($G$5*SUMPRODUCT(AX203:AZ203,AI203:AK203)/SUM(AX203:AZ203)+(1-$G$5)*IFERROR((AI203^AX203*AJ203^AY203*AK203^AZ203)^(1/SUM(AX203:AZ203)),SUMPRODUCT(AX203:AZ203,AI203:AK203)/SUM(AX203:AZ203)),"-")</f>
        <v>0.66930693564281296</v>
      </c>
      <c r="AM203"/>
      <c r="AO203" s="136">
        <f t="shared" si="62"/>
        <v>5</v>
      </c>
      <c r="AP203" s="137">
        <f t="shared" si="63"/>
        <v>5</v>
      </c>
      <c r="AQ203" s="137">
        <f t="shared" si="64"/>
        <v>5</v>
      </c>
      <c r="AR203" s="137">
        <f t="shared" si="65"/>
        <v>5</v>
      </c>
      <c r="AS203" s="137">
        <f t="shared" si="66"/>
        <v>5</v>
      </c>
      <c r="AT203" s="137">
        <f t="shared" si="67"/>
        <v>5</v>
      </c>
      <c r="AU203" s="137">
        <f t="shared" si="68"/>
        <v>5</v>
      </c>
      <c r="AV203" s="137">
        <f t="shared" si="69"/>
        <v>5</v>
      </c>
      <c r="AW203" s="125">
        <f t="shared" si="70"/>
        <v>5</v>
      </c>
      <c r="AX203" s="137">
        <f t="shared" si="71"/>
        <v>5</v>
      </c>
      <c r="AY203" s="137">
        <f t="shared" si="72"/>
        <v>5</v>
      </c>
      <c r="AZ203" s="125">
        <f t="shared" si="73"/>
        <v>5</v>
      </c>
    </row>
    <row r="204" spans="1:52" s="5" customFormat="1">
      <c r="A204"/>
      <c r="B204" s="397" t="str">
        <f>'QoL DATA'!B211</f>
        <v>Veržej</v>
      </c>
      <c r="C204" s="224">
        <f>'QoL DATA'!A211</f>
        <v>188</v>
      </c>
      <c r="D204" s="21">
        <f>IFERROR(AVERAGEIF('QoL DATA'!$C$14:$AT$14,'TQoL Indexes'!D$9,'Data &amp; Normalization'!$C662:$AT662),"-")</f>
        <v>0.94991414575021471</v>
      </c>
      <c r="E204" s="22">
        <f>IFERROR(AVERAGEIF('QoL DATA'!$C$14:$AT$14,'TQoL Indexes'!E$9,'Data &amp; Normalization'!$C662:$AT662),"-")</f>
        <v>0.31213602344143998</v>
      </c>
      <c r="F204" s="22">
        <f>IFERROR(AVERAGEIF('QoL DATA'!$C$14:$AT$14,'TQoL Indexes'!F$9,'Data &amp; Normalization'!$C662:$AT662),"-")</f>
        <v>0.75</v>
      </c>
      <c r="G204" s="22">
        <f>IFERROR(AVERAGEIF('QoL DATA'!$C$14:$AT$14,'TQoL Indexes'!G$9,'Data &amp; Normalization'!$C662:$AT662),"-")</f>
        <v>0.87404726653691478</v>
      </c>
      <c r="H204" s="22">
        <f>IFERROR(AVERAGEIF('QoL DATA'!$C$14:$AT$14,'TQoL Indexes'!H$9,'Data &amp; Normalization'!$C662:$AT662),"-")</f>
        <v>0.64951190869013631</v>
      </c>
      <c r="I204" s="22">
        <f>IFERROR(AVERAGEIF('QoL DATA'!$C$14:$AT$14,'TQoL Indexes'!I$9,'Data &amp; Normalization'!$C662:$AT662),"-")</f>
        <v>0.39185905507658891</v>
      </c>
      <c r="J204" s="22">
        <f>IFERROR(AVERAGEIF('QoL DATA'!$C$14:$AT$14,'TQoL Indexes'!J$9,'Data &amp; Normalization'!$C662:$AT662),"-")</f>
        <v>0.55457468575229574</v>
      </c>
      <c r="K204" s="22" t="str">
        <f>IFERROR(AVERAGEIF('QoL DATA'!$C$14:$AT$14,'TQoL Indexes'!K$9,'Data &amp; Normalization'!$C662:$AT662),"-")</f>
        <v>-</v>
      </c>
      <c r="L204" s="22">
        <f>IFERROR(AVERAGEIF('QoL DATA'!$C$14:$AT$14,'TQoL Indexes'!L$9,'Data &amp; Normalization'!$C662:$AT662),"-")</f>
        <v>0.19663334867612353</v>
      </c>
      <c r="M204" s="22">
        <f>IFERROR(AVERAGEIF('QoL DATA'!$C$14:$AT$14,'TQoL Indexes'!M$9,'Data &amp; Normalization'!$C662:$AT662),"-")</f>
        <v>0.54557650442346672</v>
      </c>
      <c r="N204" s="22">
        <f>IFERROR(AVERAGEIF('QoL DATA'!$C$14:$AT$14,'TQoL Indexes'!N$9,'Data &amp; Normalization'!$C662:$AT662),"-")</f>
        <v>0.33226911002287868</v>
      </c>
      <c r="O204" s="22">
        <f>IFERROR(AVERAGEIF('QoL DATA'!$C$14:$AT$14,'TQoL Indexes'!O$9,'Data &amp; Normalization'!$C662:$AT662),"-")</f>
        <v>0.84942988236820216</v>
      </c>
      <c r="P204" s="22">
        <f>IFERROR(AVERAGEIF('QoL DATA'!$C$14:$AT$14,'TQoL Indexes'!P$9,'Data &amp; Normalization'!$C662:$AT662),"-")</f>
        <v>0.83815268826342315</v>
      </c>
      <c r="Q204" s="22">
        <f>IFERROR(AVERAGEIF('QoL DATA'!$C$14:$AT$14,'TQoL Indexes'!Q$9,'Data &amp; Normalization'!$C662:$AT662),"-")</f>
        <v>0.46140867155494492</v>
      </c>
      <c r="R204" s="22">
        <f>IFERROR(AVERAGEIF('QoL DATA'!$C$14:$AT$14,'TQoL Indexes'!R$9,'Data &amp; Normalization'!$C662:$AT662),"-")</f>
        <v>0.41222024939053664</v>
      </c>
      <c r="S204" s="22">
        <f>IFERROR(AVERAGEIF('QoL DATA'!$C$14:$AT$14,'TQoL Indexes'!S$9,'Data &amp; Normalization'!$C662:$AT662),"-")</f>
        <v>0.68471126981765285</v>
      </c>
      <c r="T204" s="22">
        <f>IFERROR(AVERAGEIF('QoL DATA'!$C$14:$AT$14,'TQoL Indexes'!T$9,'Data &amp; Normalization'!$C662:$AT662),"-")</f>
        <v>0.58883195246157216</v>
      </c>
      <c r="U204" s="22">
        <f>IFERROR(AVERAGEIF('QoL DATA'!$C$14:$AT$14,'TQoL Indexes'!U$9,'Data &amp; Normalization'!$C662:$AT662),"-")</f>
        <v>0.58628309801759126</v>
      </c>
      <c r="V204" s="22">
        <f>IFERROR(AVERAGEIF('QoL DATA'!$C$14:$AT$14,'TQoL Indexes'!V$9,'Data &amp; Normalization'!$C662:$AT662),"-")</f>
        <v>0.29738580049556423</v>
      </c>
      <c r="W204" s="22">
        <f>IFERROR(AVERAGEIF('QoL DATA'!$C$14:$AT$14,'TQoL Indexes'!W$9,'Data &amp; Normalization'!$C662:$AT662),"-")</f>
        <v>0.47975984849617692</v>
      </c>
      <c r="X204" s="22">
        <f>IFERROR(AVERAGEIF('QoL DATA'!$C$14:$AT$14,'TQoL Indexes'!X$9,'Data &amp; Normalization'!$C662:$AT662),"-")</f>
        <v>0.72260902533174154</v>
      </c>
      <c r="Y204" s="22">
        <f>IFERROR(AVERAGEIF('QoL DATA'!$C$14:$AT$14,'TQoL Indexes'!Y$9,'Data &amp; Normalization'!$C662:$AT662),"-")</f>
        <v>0.36630194532703964</v>
      </c>
      <c r="Z204" s="21">
        <f t="shared" si="87"/>
        <v>0.67068338973055164</v>
      </c>
      <c r="AA204" s="22">
        <f t="shared" si="88"/>
        <v>0.53332525294641175</v>
      </c>
      <c r="AB204" s="22">
        <f t="shared" si="89"/>
        <v>0.43892280722317267</v>
      </c>
      <c r="AC204" s="22">
        <f t="shared" si="90"/>
        <v>0.84379128531581271</v>
      </c>
      <c r="AD204" s="22">
        <f t="shared" si="91"/>
        <v>0.43681446047274075</v>
      </c>
      <c r="AE204" s="22">
        <f t="shared" si="92"/>
        <v>0.63677161113961245</v>
      </c>
      <c r="AF204" s="22">
        <f t="shared" si="93"/>
        <v>0.44183444925657778</v>
      </c>
      <c r="AG204" s="22">
        <f t="shared" si="94"/>
        <v>0.60118443691395917</v>
      </c>
      <c r="AH204" s="22">
        <f t="shared" si="95"/>
        <v>0.36630194532703964</v>
      </c>
      <c r="AI204" s="21">
        <f t="shared" si="96"/>
        <v>0.54764381663337869</v>
      </c>
      <c r="AJ204" s="22">
        <f t="shared" si="97"/>
        <v>0.63912578564272204</v>
      </c>
      <c r="AK204" s="23">
        <f t="shared" si="98"/>
        <v>0.4697736104991922</v>
      </c>
      <c r="AL204" s="24">
        <f t="shared" si="99"/>
        <v>0.5500130433902285</v>
      </c>
      <c r="AM204"/>
      <c r="AO204" s="136">
        <f t="shared" si="62"/>
        <v>5</v>
      </c>
      <c r="AP204" s="137">
        <f t="shared" si="63"/>
        <v>5</v>
      </c>
      <c r="AQ204" s="137">
        <f t="shared" si="64"/>
        <v>5</v>
      </c>
      <c r="AR204" s="137">
        <f t="shared" si="65"/>
        <v>5</v>
      </c>
      <c r="AS204" s="137">
        <f t="shared" si="66"/>
        <v>5</v>
      </c>
      <c r="AT204" s="137">
        <f t="shared" si="67"/>
        <v>5</v>
      </c>
      <c r="AU204" s="137">
        <f t="shared" si="68"/>
        <v>5</v>
      </c>
      <c r="AV204" s="137">
        <f t="shared" si="69"/>
        <v>5</v>
      </c>
      <c r="AW204" s="125">
        <f t="shared" si="70"/>
        <v>5</v>
      </c>
      <c r="AX204" s="137">
        <f t="shared" si="71"/>
        <v>5</v>
      </c>
      <c r="AY204" s="137">
        <f t="shared" si="72"/>
        <v>5</v>
      </c>
      <c r="AZ204" s="125">
        <f t="shared" si="73"/>
        <v>5</v>
      </c>
    </row>
    <row r="205" spans="1:52" s="5" customFormat="1">
      <c r="A205"/>
      <c r="B205" s="397" t="str">
        <f>'QoL DATA'!B212</f>
        <v>Videm</v>
      </c>
      <c r="C205" s="398">
        <f>'QoL DATA'!A212</f>
        <v>135</v>
      </c>
      <c r="D205" s="21">
        <f>IFERROR(AVERAGEIF('QoL DATA'!$C$14:$AT$14,'TQoL Indexes'!D$9,'Data &amp; Normalization'!$C663:$AT663),"-")</f>
        <v>0.26367280629219392</v>
      </c>
      <c r="E205" s="22">
        <f>IFERROR(AVERAGEIF('QoL DATA'!$C$14:$AT$14,'TQoL Indexes'!E$9,'Data &amp; Normalization'!$C663:$AT663),"-")</f>
        <v>0.46378887447734723</v>
      </c>
      <c r="F205" s="22">
        <f>IFERROR(AVERAGEIF('QoL DATA'!$C$14:$AT$14,'TQoL Indexes'!F$9,'Data &amp; Normalization'!$C663:$AT663),"-")</f>
        <v>0.54705686229201678</v>
      </c>
      <c r="G205" s="22">
        <f>IFERROR(AVERAGEIF('QoL DATA'!$C$14:$AT$14,'TQoL Indexes'!G$9,'Data &amp; Normalization'!$C663:$AT663),"-")</f>
        <v>0.65789548814110388</v>
      </c>
      <c r="H205" s="22">
        <f>IFERROR(AVERAGEIF('QoL DATA'!$C$14:$AT$14,'TQoL Indexes'!H$9,'Data &amp; Normalization'!$C663:$AT663),"-")</f>
        <v>0.32509218952426622</v>
      </c>
      <c r="I205" s="22">
        <f>IFERROR(AVERAGEIF('QoL DATA'!$C$14:$AT$14,'TQoL Indexes'!I$9,'Data &amp; Normalization'!$C663:$AT663),"-")</f>
        <v>9.638058766736457E-3</v>
      </c>
      <c r="J205" s="22">
        <f>IFERROR(AVERAGEIF('QoL DATA'!$C$14:$AT$14,'TQoL Indexes'!J$9,'Data &amp; Normalization'!$C663:$AT663),"-")</f>
        <v>0.16091193234944859</v>
      </c>
      <c r="K205" s="22" t="str">
        <f>IFERROR(AVERAGEIF('QoL DATA'!$C$14:$AT$14,'TQoL Indexes'!K$9,'Data &amp; Normalization'!$C663:$AT663),"-")</f>
        <v>-</v>
      </c>
      <c r="L205" s="22">
        <f>IFERROR(AVERAGEIF('QoL DATA'!$C$14:$AT$14,'TQoL Indexes'!L$9,'Data &amp; Normalization'!$C663:$AT663),"-")</f>
        <v>0.34822137327933944</v>
      </c>
      <c r="M205" s="22">
        <f>IFERROR(AVERAGEIF('QoL DATA'!$C$14:$AT$14,'TQoL Indexes'!M$9,'Data &amp; Normalization'!$C663:$AT663),"-")</f>
        <v>0.18957714117404084</v>
      </c>
      <c r="N205" s="22">
        <f>IFERROR(AVERAGEIF('QoL DATA'!$C$14:$AT$14,'TQoL Indexes'!N$9,'Data &amp; Normalization'!$C663:$AT663),"-")</f>
        <v>0.48329950433615265</v>
      </c>
      <c r="O205" s="22">
        <f>IFERROR(AVERAGEIF('QoL DATA'!$C$14:$AT$14,'TQoL Indexes'!O$9,'Data &amp; Normalization'!$C663:$AT663),"-")</f>
        <v>0.35847826680267902</v>
      </c>
      <c r="P205" s="22">
        <f>IFERROR(AVERAGEIF('QoL DATA'!$C$14:$AT$14,'TQoL Indexes'!P$9,'Data &amp; Normalization'!$C663:$AT663),"-")</f>
        <v>0.8865525390477651</v>
      </c>
      <c r="Q205" s="22">
        <f>IFERROR(AVERAGEIF('QoL DATA'!$C$14:$AT$14,'TQoL Indexes'!Q$9,'Data &amp; Normalization'!$C663:$AT663),"-")</f>
        <v>0.47609179949208125</v>
      </c>
      <c r="R205" s="22">
        <f>IFERROR(AVERAGEIF('QoL DATA'!$C$14:$AT$14,'TQoL Indexes'!R$9,'Data &amp; Normalization'!$C663:$AT663),"-")</f>
        <v>0.13688843591507613</v>
      </c>
      <c r="S205" s="22">
        <f>IFERROR(AVERAGEIF('QoL DATA'!$C$14:$AT$14,'TQoL Indexes'!S$9,'Data &amp; Normalization'!$C663:$AT663),"-")</f>
        <v>0.75497197837623353</v>
      </c>
      <c r="T205" s="22">
        <f>IFERROR(AVERAGEIF('QoL DATA'!$C$14:$AT$14,'TQoL Indexes'!T$9,'Data &amp; Normalization'!$C663:$AT663),"-")</f>
        <v>0.49667453555639218</v>
      </c>
      <c r="U205" s="22">
        <f>IFERROR(AVERAGEIF('QoL DATA'!$C$14:$AT$14,'TQoL Indexes'!U$9,'Data &amp; Normalization'!$C663:$AT663),"-")</f>
        <v>0.30292649397465377</v>
      </c>
      <c r="V205" s="22">
        <f>IFERROR(AVERAGEIF('QoL DATA'!$C$14:$AT$14,'TQoL Indexes'!V$9,'Data &amp; Normalization'!$C663:$AT663),"-")</f>
        <v>0.33607175685396856</v>
      </c>
      <c r="W205" s="22">
        <f>IFERROR(AVERAGEIF('QoL DATA'!$C$14:$AT$14,'TQoL Indexes'!W$9,'Data &amp; Normalization'!$C663:$AT663),"-")</f>
        <v>0.32402443677373149</v>
      </c>
      <c r="X205" s="22">
        <f>IFERROR(AVERAGEIF('QoL DATA'!$C$14:$AT$14,'TQoL Indexes'!X$9,'Data &amp; Normalization'!$C663:$AT663),"-")</f>
        <v>0.20776284876596629</v>
      </c>
      <c r="Y205" s="22">
        <f>IFERROR(AVERAGEIF('QoL DATA'!$C$14:$AT$14,'TQoL Indexes'!Y$9,'Data &amp; Normalization'!$C663:$AT663),"-")</f>
        <v>0.33482331225141471</v>
      </c>
      <c r="Z205" s="21">
        <f t="shared" si="87"/>
        <v>0.42483951435385264</v>
      </c>
      <c r="AA205" s="22">
        <f t="shared" si="88"/>
        <v>0.3003518084121789</v>
      </c>
      <c r="AB205" s="22">
        <f t="shared" si="89"/>
        <v>0.33643832275509677</v>
      </c>
      <c r="AC205" s="22">
        <f t="shared" si="90"/>
        <v>0.62251540292522201</v>
      </c>
      <c r="AD205" s="22">
        <f t="shared" si="91"/>
        <v>0.3064901177035787</v>
      </c>
      <c r="AE205" s="22">
        <f t="shared" si="92"/>
        <v>0.62582325696631291</v>
      </c>
      <c r="AF205" s="22">
        <f t="shared" si="93"/>
        <v>0.31949912541431114</v>
      </c>
      <c r="AG205" s="22">
        <f t="shared" si="94"/>
        <v>0.26589364276984889</v>
      </c>
      <c r="AH205" s="22">
        <f t="shared" si="95"/>
        <v>0.33482331225141471</v>
      </c>
      <c r="AI205" s="21">
        <f t="shared" si="96"/>
        <v>0.35387654850704281</v>
      </c>
      <c r="AJ205" s="22">
        <f t="shared" si="97"/>
        <v>0.51827625919837117</v>
      </c>
      <c r="AK205" s="23">
        <f t="shared" si="98"/>
        <v>0.30673869347852489</v>
      </c>
      <c r="AL205" s="24">
        <f t="shared" si="99"/>
        <v>0.38806797041407459</v>
      </c>
      <c r="AM205"/>
      <c r="AO205" s="136">
        <f t="shared" si="62"/>
        <v>5</v>
      </c>
      <c r="AP205" s="137">
        <f t="shared" si="63"/>
        <v>5</v>
      </c>
      <c r="AQ205" s="137">
        <f t="shared" si="64"/>
        <v>5</v>
      </c>
      <c r="AR205" s="137">
        <f t="shared" si="65"/>
        <v>5</v>
      </c>
      <c r="AS205" s="137">
        <f t="shared" si="66"/>
        <v>5</v>
      </c>
      <c r="AT205" s="137">
        <f t="shared" si="67"/>
        <v>5</v>
      </c>
      <c r="AU205" s="137">
        <f t="shared" si="68"/>
        <v>5</v>
      </c>
      <c r="AV205" s="137">
        <f t="shared" si="69"/>
        <v>5</v>
      </c>
      <c r="AW205" s="125">
        <f t="shared" si="70"/>
        <v>5</v>
      </c>
      <c r="AX205" s="137">
        <f t="shared" si="71"/>
        <v>5</v>
      </c>
      <c r="AY205" s="137">
        <f t="shared" si="72"/>
        <v>5</v>
      </c>
      <c r="AZ205" s="125">
        <f t="shared" si="73"/>
        <v>5</v>
      </c>
    </row>
    <row r="206" spans="1:52" s="5" customFormat="1">
      <c r="A206"/>
      <c r="B206" s="397" t="str">
        <f>'QoL DATA'!B213</f>
        <v>Vipava</v>
      </c>
      <c r="C206" s="224">
        <f>'QoL DATA'!A213</f>
        <v>136</v>
      </c>
      <c r="D206" s="21">
        <f>IFERROR(AVERAGEIF('QoL DATA'!$C$14:$AT$14,'TQoL Indexes'!D$9,'Data &amp; Normalization'!$C664:$AT664),"-")</f>
        <v>0.70886729661051762</v>
      </c>
      <c r="E206" s="22">
        <f>IFERROR(AVERAGEIF('QoL DATA'!$C$14:$AT$14,'TQoL Indexes'!E$9,'Data &amp; Normalization'!$C664:$AT664),"-")</f>
        <v>0.86631255130400053</v>
      </c>
      <c r="F206" s="22">
        <f>IFERROR(AVERAGEIF('QoL DATA'!$C$14:$AT$14,'TQoL Indexes'!F$9,'Data &amp; Normalization'!$C664:$AT664),"-")</f>
        <v>0.79483708429020705</v>
      </c>
      <c r="G206" s="22">
        <f>IFERROR(AVERAGEIF('QoL DATA'!$C$14:$AT$14,'TQoL Indexes'!G$9,'Data &amp; Normalization'!$C664:$AT664),"-")</f>
        <v>0.7660830099922209</v>
      </c>
      <c r="H206" s="22">
        <f>IFERROR(AVERAGEIF('QoL DATA'!$C$14:$AT$14,'TQoL Indexes'!H$9,'Data &amp; Normalization'!$C664:$AT664),"-")</f>
        <v>0.81649590814906514</v>
      </c>
      <c r="I206" s="22">
        <f>IFERROR(AVERAGEIF('QoL DATA'!$C$14:$AT$14,'TQoL Indexes'!I$9,'Data &amp; Normalization'!$C664:$AT664),"-")</f>
        <v>0.576542688928804</v>
      </c>
      <c r="J206" s="22">
        <f>IFERROR(AVERAGEIF('QoL DATA'!$C$14:$AT$14,'TQoL Indexes'!J$9,'Data &amp; Normalization'!$C664:$AT664),"-")</f>
        <v>0.41034980998660731</v>
      </c>
      <c r="K206" s="22" t="str">
        <f>IFERROR(AVERAGEIF('QoL DATA'!$C$14:$AT$14,'TQoL Indexes'!K$9,'Data &amp; Normalization'!$C664:$AT664),"-")</f>
        <v>-</v>
      </c>
      <c r="L206" s="22">
        <f>IFERROR(AVERAGEIF('QoL DATA'!$C$14:$AT$14,'TQoL Indexes'!L$9,'Data &amp; Normalization'!$C664:$AT664),"-")</f>
        <v>0.36299590425895184</v>
      </c>
      <c r="M206" s="22">
        <f>IFERROR(AVERAGEIF('QoL DATA'!$C$14:$AT$14,'TQoL Indexes'!M$9,'Data &amp; Normalization'!$C664:$AT664),"-")</f>
        <v>0.45814681574413479</v>
      </c>
      <c r="N206" s="22">
        <f>IFERROR(AVERAGEIF('QoL DATA'!$C$14:$AT$14,'TQoL Indexes'!N$9,'Data &amp; Normalization'!$C664:$AT664),"-")</f>
        <v>0.76483633141795337</v>
      </c>
      <c r="O206" s="22">
        <f>IFERROR(AVERAGEIF('QoL DATA'!$C$14:$AT$14,'TQoL Indexes'!O$9,'Data &amp; Normalization'!$C664:$AT664),"-")</f>
        <v>0.80947733888151441</v>
      </c>
      <c r="P206" s="22">
        <f>IFERROR(AVERAGEIF('QoL DATA'!$C$14:$AT$14,'TQoL Indexes'!P$9,'Data &amp; Normalization'!$C664:$AT664),"-")</f>
        <v>0.56801502033301943</v>
      </c>
      <c r="Q206" s="22">
        <f>IFERROR(AVERAGEIF('QoL DATA'!$C$14:$AT$14,'TQoL Indexes'!Q$9,'Data &amp; Normalization'!$C664:$AT664),"-")</f>
        <v>0.68080986549919698</v>
      </c>
      <c r="R206" s="22">
        <f>IFERROR(AVERAGEIF('QoL DATA'!$C$14:$AT$14,'TQoL Indexes'!R$9,'Data &amp; Normalization'!$C664:$AT664),"-")</f>
        <v>0.80749931321937907</v>
      </c>
      <c r="S206" s="22">
        <f>IFERROR(AVERAGEIF('QoL DATA'!$C$14:$AT$14,'TQoL Indexes'!S$9,'Data &amp; Normalization'!$C664:$AT664),"-")</f>
        <v>0.67065912810593653</v>
      </c>
      <c r="T206" s="22">
        <f>IFERROR(AVERAGEIF('QoL DATA'!$C$14:$AT$14,'TQoL Indexes'!T$9,'Data &amp; Normalization'!$C664:$AT664),"-")</f>
        <v>0.66562546505237674</v>
      </c>
      <c r="U206" s="22">
        <f>IFERROR(AVERAGEIF('QoL DATA'!$C$14:$AT$14,'TQoL Indexes'!U$9,'Data &amp; Normalization'!$C664:$AT664),"-")</f>
        <v>0.6882341803638321</v>
      </c>
      <c r="V206" s="22">
        <f>IFERROR(AVERAGEIF('QoL DATA'!$C$14:$AT$14,'TQoL Indexes'!V$9,'Data &amp; Normalization'!$C664:$AT664),"-")</f>
        <v>0.97167742386699718</v>
      </c>
      <c r="W206" s="22">
        <f>IFERROR(AVERAGEIF('QoL DATA'!$C$14:$AT$14,'TQoL Indexes'!W$9,'Data &amp; Normalization'!$C664:$AT664),"-")</f>
        <v>0.46651481747995815</v>
      </c>
      <c r="X206" s="22">
        <f>IFERROR(AVERAGEIF('QoL DATA'!$C$14:$AT$14,'TQoL Indexes'!X$9,'Data &amp; Normalization'!$C664:$AT664),"-")</f>
        <v>0.6785714285714286</v>
      </c>
      <c r="Y206" s="22">
        <f>IFERROR(AVERAGEIF('QoL DATA'!$C$14:$AT$14,'TQoL Indexes'!Y$9,'Data &amp; Normalization'!$C664:$AT664),"-")</f>
        <v>0.64845377431806472</v>
      </c>
      <c r="Z206" s="21">
        <f t="shared" si="87"/>
        <v>0.7900056440682417</v>
      </c>
      <c r="AA206" s="22">
        <f t="shared" si="88"/>
        <v>0.58649346426312987</v>
      </c>
      <c r="AB206" s="22">
        <f t="shared" si="89"/>
        <v>0.61149157358104411</v>
      </c>
      <c r="AC206" s="22">
        <f t="shared" si="90"/>
        <v>0.68874617960726692</v>
      </c>
      <c r="AD206" s="22">
        <f t="shared" si="91"/>
        <v>0.74415458935928802</v>
      </c>
      <c r="AE206" s="22">
        <f t="shared" si="92"/>
        <v>0.66814229657915658</v>
      </c>
      <c r="AF206" s="22">
        <f t="shared" si="93"/>
        <v>0.82995580211541464</v>
      </c>
      <c r="AG206" s="22">
        <f t="shared" si="94"/>
        <v>0.57254312302569343</v>
      </c>
      <c r="AH206" s="22">
        <f t="shared" si="95"/>
        <v>0.64845377431806472</v>
      </c>
      <c r="AI206" s="21">
        <f t="shared" si="96"/>
        <v>0.662663560637472</v>
      </c>
      <c r="AJ206" s="22">
        <f t="shared" si="97"/>
        <v>0.7003476885152371</v>
      </c>
      <c r="AK206" s="23">
        <f t="shared" si="98"/>
        <v>0.68365089981972427</v>
      </c>
      <c r="AL206" s="24">
        <f t="shared" si="99"/>
        <v>0.68213340535798261</v>
      </c>
      <c r="AM206"/>
      <c r="AO206" s="136">
        <f t="shared" si="62"/>
        <v>5</v>
      </c>
      <c r="AP206" s="137">
        <f t="shared" si="63"/>
        <v>5</v>
      </c>
      <c r="AQ206" s="137">
        <f t="shared" si="64"/>
        <v>5</v>
      </c>
      <c r="AR206" s="137">
        <f t="shared" si="65"/>
        <v>5</v>
      </c>
      <c r="AS206" s="137">
        <f t="shared" si="66"/>
        <v>5</v>
      </c>
      <c r="AT206" s="137">
        <f t="shared" si="67"/>
        <v>5</v>
      </c>
      <c r="AU206" s="137">
        <f t="shared" si="68"/>
        <v>5</v>
      </c>
      <c r="AV206" s="137">
        <f t="shared" si="69"/>
        <v>5</v>
      </c>
      <c r="AW206" s="125">
        <f t="shared" si="70"/>
        <v>5</v>
      </c>
      <c r="AX206" s="137">
        <f t="shared" si="71"/>
        <v>5</v>
      </c>
      <c r="AY206" s="137">
        <f t="shared" si="72"/>
        <v>5</v>
      </c>
      <c r="AZ206" s="125">
        <f t="shared" si="73"/>
        <v>5</v>
      </c>
    </row>
    <row r="207" spans="1:52" s="5" customFormat="1">
      <c r="A207"/>
      <c r="B207" s="397" t="str">
        <f>'QoL DATA'!B214</f>
        <v>Vitanje</v>
      </c>
      <c r="C207" s="224">
        <f>'QoL DATA'!A214</f>
        <v>137</v>
      </c>
      <c r="D207" s="21">
        <f>IFERROR(AVERAGEIF('QoL DATA'!$C$14:$AT$14,'TQoL Indexes'!D$9,'Data &amp; Normalization'!$C665:$AT665),"-")</f>
        <v>0.60449341715531713</v>
      </c>
      <c r="E207" s="22">
        <f>IFERROR(AVERAGEIF('QoL DATA'!$C$14:$AT$14,'TQoL Indexes'!E$9,'Data &amp; Normalization'!$C665:$AT665),"-")</f>
        <v>0.26107924921793529</v>
      </c>
      <c r="F207" s="22">
        <f>IFERROR(AVERAGEIF('QoL DATA'!$C$14:$AT$14,'TQoL Indexes'!F$9,'Data &amp; Normalization'!$C665:$AT665),"-")</f>
        <v>0.41464344564537642</v>
      </c>
      <c r="G207" s="22">
        <f>IFERROR(AVERAGEIF('QoL DATA'!$C$14:$AT$14,'TQoL Indexes'!G$9,'Data &amp; Normalization'!$C665:$AT665),"-")</f>
        <v>0.61855458915427297</v>
      </c>
      <c r="H207" s="22">
        <f>IFERROR(AVERAGEIF('QoL DATA'!$C$14:$AT$14,'TQoL Indexes'!H$9,'Data &amp; Normalization'!$C665:$AT665),"-")</f>
        <v>1</v>
      </c>
      <c r="I207" s="22">
        <f>IFERROR(AVERAGEIF('QoL DATA'!$C$14:$AT$14,'TQoL Indexes'!I$9,'Data &amp; Normalization'!$C665:$AT665),"-")</f>
        <v>0.27413924106780263</v>
      </c>
      <c r="J207" s="22">
        <f>IFERROR(AVERAGEIF('QoL DATA'!$C$14:$AT$14,'TQoL Indexes'!J$9,'Data &amp; Normalization'!$C665:$AT665),"-")</f>
        <v>0.26750580585080957</v>
      </c>
      <c r="K207" s="22" t="str">
        <f>IFERROR(AVERAGEIF('QoL DATA'!$C$14:$AT$14,'TQoL Indexes'!K$9,'Data &amp; Normalization'!$C665:$AT665),"-")</f>
        <v>-</v>
      </c>
      <c r="L207" s="22">
        <f>IFERROR(AVERAGEIF('QoL DATA'!$C$14:$AT$14,'TQoL Indexes'!L$9,'Data &amp; Normalization'!$C665:$AT665),"-")</f>
        <v>0.22771193951655933</v>
      </c>
      <c r="M207" s="22">
        <f>IFERROR(AVERAGEIF('QoL DATA'!$C$14:$AT$14,'TQoL Indexes'!M$9,'Data &amp; Normalization'!$C665:$AT665),"-")</f>
        <v>0.7871527968160561</v>
      </c>
      <c r="N207" s="22">
        <f>IFERROR(AVERAGEIF('QoL DATA'!$C$14:$AT$14,'TQoL Indexes'!N$9,'Data &amp; Normalization'!$C665:$AT665),"-")</f>
        <v>0.83276335859668482</v>
      </c>
      <c r="O207" s="22">
        <f>IFERROR(AVERAGEIF('QoL DATA'!$C$14:$AT$14,'TQoL Indexes'!O$9,'Data &amp; Normalization'!$C665:$AT665),"-")</f>
        <v>0.33095895402053993</v>
      </c>
      <c r="P207" s="22">
        <f>IFERROR(AVERAGEIF('QoL DATA'!$C$14:$AT$14,'TQoL Indexes'!P$9,'Data &amp; Normalization'!$C665:$AT665),"-")</f>
        <v>0.80165680763064917</v>
      </c>
      <c r="Q207" s="22">
        <f>IFERROR(AVERAGEIF('QoL DATA'!$C$14:$AT$14,'TQoL Indexes'!Q$9,'Data &amp; Normalization'!$C665:$AT665),"-")</f>
        <v>0.50095081917240403</v>
      </c>
      <c r="R207" s="22">
        <f>IFERROR(AVERAGEIF('QoL DATA'!$C$14:$AT$14,'TQoL Indexes'!R$9,'Data &amp; Normalization'!$C665:$AT665),"-")</f>
        <v>0.41018339310744112</v>
      </c>
      <c r="S207" s="22">
        <f>IFERROR(AVERAGEIF('QoL DATA'!$C$14:$AT$14,'TQoL Indexes'!S$9,'Data &amp; Normalization'!$C665:$AT665),"-")</f>
        <v>0.73513366066557562</v>
      </c>
      <c r="T207" s="22">
        <f>IFERROR(AVERAGEIF('QoL DATA'!$C$14:$AT$14,'TQoL Indexes'!T$9,'Data &amp; Normalization'!$C665:$AT665),"-")</f>
        <v>0.67223727726578597</v>
      </c>
      <c r="U207" s="22">
        <f>IFERROR(AVERAGEIF('QoL DATA'!$C$14:$AT$14,'TQoL Indexes'!U$9,'Data &amp; Normalization'!$C665:$AT665),"-")</f>
        <v>0.2654058116232465</v>
      </c>
      <c r="V207" s="22">
        <f>IFERROR(AVERAGEIF('QoL DATA'!$C$14:$AT$14,'TQoL Indexes'!V$9,'Data &amp; Normalization'!$C665:$AT665),"-")</f>
        <v>0.39801724482455453</v>
      </c>
      <c r="W207" s="22">
        <f>IFERROR(AVERAGEIF('QoL DATA'!$C$14:$AT$14,'TQoL Indexes'!W$9,'Data &amp; Normalization'!$C665:$AT665),"-")</f>
        <v>0.38467650398917047</v>
      </c>
      <c r="X207" s="22">
        <f>IFERROR(AVERAGEIF('QoL DATA'!$C$14:$AT$14,'TQoL Indexes'!X$9,'Data &amp; Normalization'!$C665:$AT665),"-")</f>
        <v>0.13882191704382438</v>
      </c>
      <c r="Y207" s="22">
        <f>IFERROR(AVERAGEIF('QoL DATA'!$C$14:$AT$14,'TQoL Indexes'!Y$9,'Data &amp; Normalization'!$C665:$AT665),"-")</f>
        <v>0.74785763141722295</v>
      </c>
      <c r="Z207" s="21">
        <f t="shared" si="87"/>
        <v>0.42673870400620961</v>
      </c>
      <c r="AA207" s="22">
        <f t="shared" si="88"/>
        <v>0.4775823151178889</v>
      </c>
      <c r="AB207" s="22">
        <f t="shared" si="89"/>
        <v>0.80995807770637041</v>
      </c>
      <c r="AC207" s="22">
        <f t="shared" si="90"/>
        <v>0.56630788082559458</v>
      </c>
      <c r="AD207" s="22">
        <f t="shared" si="91"/>
        <v>0.45556710613992257</v>
      </c>
      <c r="AE207" s="22">
        <f t="shared" si="92"/>
        <v>0.70368546896568085</v>
      </c>
      <c r="AF207" s="22">
        <f t="shared" si="93"/>
        <v>0.33171152822390049</v>
      </c>
      <c r="AG207" s="22">
        <f t="shared" si="94"/>
        <v>0.26174921051649741</v>
      </c>
      <c r="AH207" s="22">
        <f t="shared" si="95"/>
        <v>0.74785763141722295</v>
      </c>
      <c r="AI207" s="21">
        <f t="shared" si="96"/>
        <v>0.57142636561015625</v>
      </c>
      <c r="AJ207" s="22">
        <f t="shared" si="97"/>
        <v>0.57518681864373267</v>
      </c>
      <c r="AK207" s="23">
        <f t="shared" si="98"/>
        <v>0.44710612338587363</v>
      </c>
      <c r="AL207" s="24">
        <f t="shared" si="99"/>
        <v>0.52947363821368532</v>
      </c>
      <c r="AM207"/>
      <c r="AO207" s="136">
        <f t="shared" si="62"/>
        <v>5</v>
      </c>
      <c r="AP207" s="137">
        <f t="shared" si="63"/>
        <v>5</v>
      </c>
      <c r="AQ207" s="137">
        <f t="shared" si="64"/>
        <v>5</v>
      </c>
      <c r="AR207" s="137">
        <f t="shared" si="65"/>
        <v>5</v>
      </c>
      <c r="AS207" s="137">
        <f t="shared" si="66"/>
        <v>5</v>
      </c>
      <c r="AT207" s="137">
        <f t="shared" si="67"/>
        <v>5</v>
      </c>
      <c r="AU207" s="137">
        <f t="shared" si="68"/>
        <v>5</v>
      </c>
      <c r="AV207" s="137">
        <f t="shared" si="69"/>
        <v>5</v>
      </c>
      <c r="AW207" s="125">
        <f t="shared" si="70"/>
        <v>5</v>
      </c>
      <c r="AX207" s="137">
        <f t="shared" si="71"/>
        <v>5</v>
      </c>
      <c r="AY207" s="137">
        <f t="shared" si="72"/>
        <v>5</v>
      </c>
      <c r="AZ207" s="125">
        <f t="shared" si="73"/>
        <v>5</v>
      </c>
    </row>
    <row r="208" spans="1:52" s="5" customFormat="1">
      <c r="A208"/>
      <c r="B208" s="397" t="str">
        <f>'QoL DATA'!B215</f>
        <v>Vodice</v>
      </c>
      <c r="C208" s="224">
        <f>'QoL DATA'!A215</f>
        <v>138</v>
      </c>
      <c r="D208" s="21">
        <f>IFERROR(AVERAGEIF('QoL DATA'!$C$14:$AT$14,'TQoL Indexes'!D$9,'Data &amp; Normalization'!$C666:$AT666),"-")</f>
        <v>0.62233679012324283</v>
      </c>
      <c r="E208" s="22">
        <f>IFERROR(AVERAGEIF('QoL DATA'!$C$14:$AT$14,'TQoL Indexes'!E$9,'Data &amp; Normalization'!$C666:$AT666),"-")</f>
        <v>0.61990272143332992</v>
      </c>
      <c r="F208" s="22">
        <f>IFERROR(AVERAGEIF('QoL DATA'!$C$14:$AT$14,'TQoL Indexes'!F$9,'Data &amp; Normalization'!$C666:$AT666),"-")</f>
        <v>0.75</v>
      </c>
      <c r="G208" s="22">
        <f>IFERROR(AVERAGEIF('QoL DATA'!$C$14:$AT$14,'TQoL Indexes'!G$9,'Data &amp; Normalization'!$C666:$AT666),"-")</f>
        <v>0.98615176901402846</v>
      </c>
      <c r="H208" s="22">
        <f>IFERROR(AVERAGEIF('QoL DATA'!$C$14:$AT$14,'TQoL Indexes'!H$9,'Data &amp; Normalization'!$C666:$AT666),"-")</f>
        <v>0.66256739356564553</v>
      </c>
      <c r="I208" s="22">
        <f>IFERROR(AVERAGEIF('QoL DATA'!$C$14:$AT$14,'TQoL Indexes'!I$9,'Data &amp; Normalization'!$C666:$AT666),"-")</f>
        <v>0.32165087006650206</v>
      </c>
      <c r="J208" s="22">
        <f>IFERROR(AVERAGEIF('QoL DATA'!$C$14:$AT$14,'TQoL Indexes'!J$9,'Data &amp; Normalization'!$C666:$AT666),"-")</f>
        <v>0.38560833552542695</v>
      </c>
      <c r="K208" s="22" t="str">
        <f>IFERROR(AVERAGEIF('QoL DATA'!$C$14:$AT$14,'TQoL Indexes'!K$9,'Data &amp; Normalization'!$C666:$AT666),"-")</f>
        <v>-</v>
      </c>
      <c r="L208" s="22">
        <f>IFERROR(AVERAGEIF('QoL DATA'!$C$14:$AT$14,'TQoL Indexes'!L$9,'Data &amp; Normalization'!$C666:$AT666),"-")</f>
        <v>0.60894089692210951</v>
      </c>
      <c r="M208" s="22">
        <f>IFERROR(AVERAGEIF('QoL DATA'!$C$14:$AT$14,'TQoL Indexes'!M$9,'Data &amp; Normalization'!$C666:$AT666),"-")</f>
        <v>0.63259583814740283</v>
      </c>
      <c r="N208" s="22">
        <f>IFERROR(AVERAGEIF('QoL DATA'!$C$14:$AT$14,'TQoL Indexes'!N$9,'Data &amp; Normalization'!$C666:$AT666),"-")</f>
        <v>0.25517403418385121</v>
      </c>
      <c r="O208" s="22">
        <f>IFERROR(AVERAGEIF('QoL DATA'!$C$14:$AT$14,'TQoL Indexes'!O$9,'Data &amp; Normalization'!$C666:$AT666),"-")</f>
        <v>0.80417945125991552</v>
      </c>
      <c r="P208" s="22">
        <f>IFERROR(AVERAGEIF('QoL DATA'!$C$14:$AT$14,'TQoL Indexes'!P$9,'Data &amp; Normalization'!$C666:$AT666),"-")</f>
        <v>0.30467117658558085</v>
      </c>
      <c r="Q208" s="22">
        <f>IFERROR(AVERAGEIF('QoL DATA'!$C$14:$AT$14,'TQoL Indexes'!Q$9,'Data &amp; Normalization'!$C666:$AT666),"-")</f>
        <v>0.89620553535100034</v>
      </c>
      <c r="R208" s="22">
        <f>IFERROR(AVERAGEIF('QoL DATA'!$C$14:$AT$14,'TQoL Indexes'!R$9,'Data &amp; Normalization'!$C666:$AT666),"-")</f>
        <v>0.96470588235294108</v>
      </c>
      <c r="S208" s="22">
        <f>IFERROR(AVERAGEIF('QoL DATA'!$C$14:$AT$14,'TQoL Indexes'!S$9,'Data &amp; Normalization'!$C666:$AT666),"-")</f>
        <v>0.4879812858536261</v>
      </c>
      <c r="T208" s="22">
        <f>IFERROR(AVERAGEIF('QoL DATA'!$C$14:$AT$14,'TQoL Indexes'!T$9,'Data &amp; Normalization'!$C666:$AT666),"-")</f>
        <v>0.8939504435009642</v>
      </c>
      <c r="U208" s="22">
        <f>IFERROR(AVERAGEIF('QoL DATA'!$C$14:$AT$14,'TQoL Indexes'!U$9,'Data &amp; Normalization'!$C666:$AT666),"-")</f>
        <v>0.87995208206789499</v>
      </c>
      <c r="V208" s="22">
        <f>IFERROR(AVERAGEIF('QoL DATA'!$C$14:$AT$14,'TQoL Indexes'!V$9,'Data &amp; Normalization'!$C666:$AT666),"-")</f>
        <v>0.83274468467748408</v>
      </c>
      <c r="W208" s="22">
        <f>IFERROR(AVERAGEIF('QoL DATA'!$C$14:$AT$14,'TQoL Indexes'!W$9,'Data &amp; Normalization'!$C666:$AT666),"-")</f>
        <v>0.54001218808133933</v>
      </c>
      <c r="X208" s="22">
        <f>IFERROR(AVERAGEIF('QoL DATA'!$C$14:$AT$14,'TQoL Indexes'!X$9,'Data &amp; Normalization'!$C666:$AT666),"-")</f>
        <v>0.7142857142857143</v>
      </c>
      <c r="Y208" s="22">
        <f>IFERROR(AVERAGEIF('QoL DATA'!$C$14:$AT$14,'TQoL Indexes'!Y$9,'Data &amp; Normalization'!$C666:$AT666),"-")</f>
        <v>0.43372729324127834</v>
      </c>
      <c r="Z208" s="21">
        <f t="shared" si="87"/>
        <v>0.66407983718552421</v>
      </c>
      <c r="AA208" s="22">
        <f t="shared" si="88"/>
        <v>0.59298385301874246</v>
      </c>
      <c r="AB208" s="22">
        <f t="shared" si="89"/>
        <v>0.44388493616562702</v>
      </c>
      <c r="AC208" s="22">
        <f t="shared" si="90"/>
        <v>0.55442531392274819</v>
      </c>
      <c r="AD208" s="22">
        <f t="shared" si="91"/>
        <v>0.93045570885197071</v>
      </c>
      <c r="AE208" s="22">
        <f t="shared" si="92"/>
        <v>0.69096586467729515</v>
      </c>
      <c r="AF208" s="22">
        <f t="shared" si="93"/>
        <v>0.85634838337268948</v>
      </c>
      <c r="AG208" s="22">
        <f t="shared" si="94"/>
        <v>0.62714895118352687</v>
      </c>
      <c r="AH208" s="22">
        <f t="shared" si="95"/>
        <v>0.43372729324127834</v>
      </c>
      <c r="AI208" s="21">
        <f t="shared" si="96"/>
        <v>0.56698287545663129</v>
      </c>
      <c r="AJ208" s="22">
        <f t="shared" si="97"/>
        <v>0.72528229581733805</v>
      </c>
      <c r="AK208" s="23">
        <f t="shared" si="98"/>
        <v>0.63907487593249834</v>
      </c>
      <c r="AL208" s="24">
        <f t="shared" si="99"/>
        <v>0.64215754887833576</v>
      </c>
      <c r="AM208"/>
      <c r="AO208" s="136">
        <f t="shared" si="62"/>
        <v>5</v>
      </c>
      <c r="AP208" s="137">
        <f t="shared" si="63"/>
        <v>5</v>
      </c>
      <c r="AQ208" s="137">
        <f t="shared" si="64"/>
        <v>5</v>
      </c>
      <c r="AR208" s="137">
        <f t="shared" si="65"/>
        <v>5</v>
      </c>
      <c r="AS208" s="137">
        <f t="shared" si="66"/>
        <v>5</v>
      </c>
      <c r="AT208" s="137">
        <f t="shared" si="67"/>
        <v>5</v>
      </c>
      <c r="AU208" s="137">
        <f t="shared" si="68"/>
        <v>5</v>
      </c>
      <c r="AV208" s="137">
        <f t="shared" si="69"/>
        <v>5</v>
      </c>
      <c r="AW208" s="125">
        <f t="shared" si="70"/>
        <v>5</v>
      </c>
      <c r="AX208" s="137">
        <f t="shared" si="71"/>
        <v>5</v>
      </c>
      <c r="AY208" s="137">
        <f t="shared" si="72"/>
        <v>5</v>
      </c>
      <c r="AZ208" s="125">
        <f t="shared" si="73"/>
        <v>5</v>
      </c>
    </row>
    <row r="209" spans="1:52" s="5" customFormat="1">
      <c r="A209"/>
      <c r="B209" s="397" t="str">
        <f>'QoL DATA'!B216</f>
        <v>Vojnik</v>
      </c>
      <c r="C209" s="224">
        <f>'QoL DATA'!A216</f>
        <v>139</v>
      </c>
      <c r="D209" s="21">
        <f>IFERROR(AVERAGEIF('QoL DATA'!$C$14:$AT$14,'TQoL Indexes'!D$9,'Data &amp; Normalization'!$C667:$AT667),"-")</f>
        <v>0.5967690479150356</v>
      </c>
      <c r="E209" s="22">
        <f>IFERROR(AVERAGEIF('QoL DATA'!$C$14:$AT$14,'TQoL Indexes'!E$9,'Data &amp; Normalization'!$C667:$AT667),"-")</f>
        <v>0.26721334770684901</v>
      </c>
      <c r="F209" s="22">
        <f>IFERROR(AVERAGEIF('QoL DATA'!$C$14:$AT$14,'TQoL Indexes'!F$9,'Data &amp; Normalization'!$C667:$AT667),"-")</f>
        <v>0.65633919941212415</v>
      </c>
      <c r="G209" s="22">
        <f>IFERROR(AVERAGEIF('QoL DATA'!$C$14:$AT$14,'TQoL Indexes'!G$9,'Data &amp; Normalization'!$C667:$AT667),"-")</f>
        <v>0.78979931824996874</v>
      </c>
      <c r="H209" s="22">
        <f>IFERROR(AVERAGEIF('QoL DATA'!$C$14:$AT$14,'TQoL Indexes'!H$9,'Data &amp; Normalization'!$C667:$AT667),"-")</f>
        <v>0.60104094720251844</v>
      </c>
      <c r="I209" s="22">
        <f>IFERROR(AVERAGEIF('QoL DATA'!$C$14:$AT$14,'TQoL Indexes'!I$9,'Data &amp; Normalization'!$C667:$AT667),"-")</f>
        <v>0.37666785371970768</v>
      </c>
      <c r="J209" s="22">
        <f>IFERROR(AVERAGEIF('QoL DATA'!$C$14:$AT$14,'TQoL Indexes'!J$9,'Data &amp; Normalization'!$C667:$AT667),"-")</f>
        <v>0.37504327315050384</v>
      </c>
      <c r="K209" s="22" t="str">
        <f>IFERROR(AVERAGEIF('QoL DATA'!$C$14:$AT$14,'TQoL Indexes'!K$9,'Data &amp; Normalization'!$C667:$AT667),"-")</f>
        <v>-</v>
      </c>
      <c r="L209" s="22">
        <f>IFERROR(AVERAGEIF('QoL DATA'!$C$14:$AT$14,'TQoL Indexes'!L$9,'Data &amp; Normalization'!$C667:$AT667),"-")</f>
        <v>0.22099183581874293</v>
      </c>
      <c r="M209" s="22">
        <f>IFERROR(AVERAGEIF('QoL DATA'!$C$14:$AT$14,'TQoL Indexes'!M$9,'Data &amp; Normalization'!$C667:$AT667),"-")</f>
        <v>0.53008936045828514</v>
      </c>
      <c r="N209" s="22">
        <f>IFERROR(AVERAGEIF('QoL DATA'!$C$14:$AT$14,'TQoL Indexes'!N$9,'Data &amp; Normalization'!$C667:$AT667),"-")</f>
        <v>0.11407592905253612</v>
      </c>
      <c r="O209" s="22">
        <f>IFERROR(AVERAGEIF('QoL DATA'!$C$14:$AT$14,'TQoL Indexes'!O$9,'Data &amp; Normalization'!$C667:$AT667),"-")</f>
        <v>0.53163293948863233</v>
      </c>
      <c r="P209" s="22">
        <f>IFERROR(AVERAGEIF('QoL DATA'!$C$14:$AT$14,'TQoL Indexes'!P$9,'Data &amp; Normalization'!$C667:$AT667),"-")</f>
        <v>0.64224961031311578</v>
      </c>
      <c r="Q209" s="22">
        <f>IFERROR(AVERAGEIF('QoL DATA'!$C$14:$AT$14,'TQoL Indexes'!Q$9,'Data &amp; Normalization'!$C667:$AT667),"-")</f>
        <v>0.56532907433193724</v>
      </c>
      <c r="R209" s="22">
        <f>IFERROR(AVERAGEIF('QoL DATA'!$C$14:$AT$14,'TQoL Indexes'!R$9,'Data &amp; Normalization'!$C667:$AT667),"-")</f>
        <v>0.58758735829843944</v>
      </c>
      <c r="S209" s="22">
        <f>IFERROR(AVERAGEIF('QoL DATA'!$C$14:$AT$14,'TQoL Indexes'!S$9,'Data &amp; Normalization'!$C667:$AT667),"-")</f>
        <v>0.37225776587478709</v>
      </c>
      <c r="T209" s="22">
        <f>IFERROR(AVERAGEIF('QoL DATA'!$C$14:$AT$14,'TQoL Indexes'!T$9,'Data &amp; Normalization'!$C667:$AT667),"-")</f>
        <v>0.60263564292398986</v>
      </c>
      <c r="U209" s="22">
        <f>IFERROR(AVERAGEIF('QoL DATA'!$C$14:$AT$14,'TQoL Indexes'!U$9,'Data &amp; Normalization'!$C667:$AT667),"-")</f>
        <v>0.63606554405970606</v>
      </c>
      <c r="V209" s="22">
        <f>IFERROR(AVERAGEIF('QoL DATA'!$C$14:$AT$14,'TQoL Indexes'!V$9,'Data &amp; Normalization'!$C667:$AT667),"-")</f>
        <v>0.59709205898809037</v>
      </c>
      <c r="W209" s="22">
        <f>IFERROR(AVERAGEIF('QoL DATA'!$C$14:$AT$14,'TQoL Indexes'!W$9,'Data &amp; Normalization'!$C667:$AT667),"-")</f>
        <v>0.22815588047258814</v>
      </c>
      <c r="X209" s="22">
        <f>IFERROR(AVERAGEIF('QoL DATA'!$C$14:$AT$14,'TQoL Indexes'!X$9,'Data &amp; Normalization'!$C667:$AT667),"-")</f>
        <v>0.22888483979749075</v>
      </c>
      <c r="Y209" s="22">
        <f>IFERROR(AVERAGEIF('QoL DATA'!$C$14:$AT$14,'TQoL Indexes'!Y$9,'Data &amp; Normalization'!$C667:$AT667),"-")</f>
        <v>0.58900610265845987</v>
      </c>
      <c r="Z209" s="21">
        <f t="shared" si="87"/>
        <v>0.50677386501133626</v>
      </c>
      <c r="AA209" s="22">
        <f t="shared" si="88"/>
        <v>0.47270864562828835</v>
      </c>
      <c r="AB209" s="22">
        <f t="shared" si="89"/>
        <v>0.32208264475541065</v>
      </c>
      <c r="AC209" s="22">
        <f t="shared" si="90"/>
        <v>0.586941274900874</v>
      </c>
      <c r="AD209" s="22">
        <f t="shared" si="91"/>
        <v>0.57645821631518834</v>
      </c>
      <c r="AE209" s="22">
        <f t="shared" si="92"/>
        <v>0.48744670439938848</v>
      </c>
      <c r="AF209" s="22">
        <f t="shared" si="93"/>
        <v>0.61657880152389821</v>
      </c>
      <c r="AG209" s="22">
        <f t="shared" si="94"/>
        <v>0.22852036013503946</v>
      </c>
      <c r="AH209" s="22">
        <f t="shared" si="95"/>
        <v>0.58900610265845987</v>
      </c>
      <c r="AI209" s="21">
        <f t="shared" si="96"/>
        <v>0.4338550517983451</v>
      </c>
      <c r="AJ209" s="22">
        <f t="shared" si="97"/>
        <v>0.55028206520515033</v>
      </c>
      <c r="AK209" s="23">
        <f t="shared" si="98"/>
        <v>0.4780350881057992</v>
      </c>
      <c r="AL209" s="24">
        <f t="shared" si="99"/>
        <v>0.48622600140162286</v>
      </c>
      <c r="AM209"/>
      <c r="AO209" s="136">
        <f t="shared" si="62"/>
        <v>5</v>
      </c>
      <c r="AP209" s="137">
        <f t="shared" si="63"/>
        <v>5</v>
      </c>
      <c r="AQ209" s="137">
        <f t="shared" si="64"/>
        <v>5</v>
      </c>
      <c r="AR209" s="137">
        <f t="shared" si="65"/>
        <v>5</v>
      </c>
      <c r="AS209" s="137">
        <f t="shared" si="66"/>
        <v>5</v>
      </c>
      <c r="AT209" s="137">
        <f t="shared" si="67"/>
        <v>5</v>
      </c>
      <c r="AU209" s="137">
        <f t="shared" si="68"/>
        <v>5</v>
      </c>
      <c r="AV209" s="137">
        <f t="shared" si="69"/>
        <v>5</v>
      </c>
      <c r="AW209" s="125">
        <f t="shared" si="70"/>
        <v>5</v>
      </c>
      <c r="AX209" s="137">
        <f t="shared" si="71"/>
        <v>5</v>
      </c>
      <c r="AY209" s="137">
        <f t="shared" si="72"/>
        <v>5</v>
      </c>
      <c r="AZ209" s="125">
        <f t="shared" si="73"/>
        <v>5</v>
      </c>
    </row>
    <row r="210" spans="1:52" s="5" customFormat="1">
      <c r="A210"/>
      <c r="B210" s="397" t="str">
        <f>'QoL DATA'!B217</f>
        <v>Vransko</v>
      </c>
      <c r="C210" s="224">
        <f>'QoL DATA'!A217</f>
        <v>189</v>
      </c>
      <c r="D210" s="21">
        <f>IFERROR(AVERAGEIF('QoL DATA'!$C$14:$AT$14,'TQoL Indexes'!D$9,'Data &amp; Normalization'!$C668:$AT668),"-")</f>
        <v>0.60658808154696686</v>
      </c>
      <c r="E210" s="22">
        <f>IFERROR(AVERAGEIF('QoL DATA'!$C$14:$AT$14,'TQoL Indexes'!E$9,'Data &amp; Normalization'!$C668:$AT668),"-")</f>
        <v>0.72465666307201615</v>
      </c>
      <c r="F210" s="22">
        <f>IFERROR(AVERAGEIF('QoL DATA'!$C$14:$AT$14,'TQoL Indexes'!F$9,'Data &amp; Normalization'!$C668:$AT668),"-")</f>
        <v>0.6156149303591234</v>
      </c>
      <c r="G210" s="22">
        <f>IFERROR(AVERAGEIF('QoL DATA'!$C$14:$AT$14,'TQoL Indexes'!G$9,'Data &amp; Normalization'!$C668:$AT668),"-")</f>
        <v>0.76589161291041885</v>
      </c>
      <c r="H210" s="22">
        <f>IFERROR(AVERAGEIF('QoL DATA'!$C$14:$AT$14,'TQoL Indexes'!H$9,'Data &amp; Normalization'!$C668:$AT668),"-")</f>
        <v>0.5163448591062898</v>
      </c>
      <c r="I210" s="22">
        <f>IFERROR(AVERAGEIF('QoL DATA'!$C$14:$AT$14,'TQoL Indexes'!I$9,'Data &amp; Normalization'!$C668:$AT668),"-")</f>
        <v>0.39223195642202552</v>
      </c>
      <c r="J210" s="22">
        <f>IFERROR(AVERAGEIF('QoL DATA'!$C$14:$AT$14,'TQoL Indexes'!J$9,'Data &amp; Normalization'!$C668:$AT668),"-")</f>
        <v>0.46950382899860998</v>
      </c>
      <c r="K210" s="22" t="str">
        <f>IFERROR(AVERAGEIF('QoL DATA'!$C$14:$AT$14,'TQoL Indexes'!K$9,'Data &amp; Normalization'!$C668:$AT668),"-")</f>
        <v>-</v>
      </c>
      <c r="L210" s="22">
        <f>IFERROR(AVERAGEIF('QoL DATA'!$C$14:$AT$14,'TQoL Indexes'!L$9,'Data &amp; Normalization'!$C668:$AT668),"-")</f>
        <v>0.27142850771861982</v>
      </c>
      <c r="M210" s="22">
        <f>IFERROR(AVERAGEIF('QoL DATA'!$C$14:$AT$14,'TQoL Indexes'!M$9,'Data &amp; Normalization'!$C668:$AT668),"-")</f>
        <v>0.72625592974383479</v>
      </c>
      <c r="N210" s="22">
        <f>IFERROR(AVERAGEIF('QoL DATA'!$C$14:$AT$14,'TQoL Indexes'!N$9,'Data &amp; Normalization'!$C668:$AT668),"-")</f>
        <v>0.101206030616277</v>
      </c>
      <c r="O210" s="22">
        <f>IFERROR(AVERAGEIF('QoL DATA'!$C$14:$AT$14,'TQoL Indexes'!O$9,'Data &amp; Normalization'!$C668:$AT668),"-")</f>
        <v>0.5147878435596982</v>
      </c>
      <c r="P210" s="22">
        <f>IFERROR(AVERAGEIF('QoL DATA'!$C$14:$AT$14,'TQoL Indexes'!P$9,'Data &amp; Normalization'!$C668:$AT668),"-")</f>
        <v>0.20801401357565147</v>
      </c>
      <c r="Q210" s="22">
        <f>IFERROR(AVERAGEIF('QoL DATA'!$C$14:$AT$14,'TQoL Indexes'!Q$9,'Data &amp; Normalization'!$C668:$AT668),"-")</f>
        <v>0.48942068138045225</v>
      </c>
      <c r="R210" s="22">
        <f>IFERROR(AVERAGEIF('QoL DATA'!$C$14:$AT$14,'TQoL Indexes'!R$9,'Data &amp; Normalization'!$C668:$AT668),"-")</f>
        <v>0.59822958517112124</v>
      </c>
      <c r="S210" s="22">
        <f>IFERROR(AVERAGEIF('QoL DATA'!$C$14:$AT$14,'TQoL Indexes'!S$9,'Data &amp; Normalization'!$C668:$AT668),"-")</f>
        <v>0.79630180694010466</v>
      </c>
      <c r="T210" s="22">
        <f>IFERROR(AVERAGEIF('QoL DATA'!$C$14:$AT$14,'TQoL Indexes'!T$9,'Data &amp; Normalization'!$C668:$AT668),"-")</f>
        <v>0.45186957053671872</v>
      </c>
      <c r="U210" s="22">
        <f>IFERROR(AVERAGEIF('QoL DATA'!$C$14:$AT$14,'TQoL Indexes'!U$9,'Data &amp; Normalization'!$C668:$AT668),"-")</f>
        <v>0.88064925871517619</v>
      </c>
      <c r="V210" s="22">
        <f>IFERROR(AVERAGEIF('QoL DATA'!$C$14:$AT$14,'TQoL Indexes'!V$9,'Data &amp; Normalization'!$C668:$AT668),"-")</f>
        <v>0.61232865078730714</v>
      </c>
      <c r="W210" s="22">
        <f>IFERROR(AVERAGEIF('QoL DATA'!$C$14:$AT$14,'TQoL Indexes'!W$9,'Data &amp; Normalization'!$C668:$AT668),"-")</f>
        <v>0.41514670733768533</v>
      </c>
      <c r="X210" s="22">
        <f>IFERROR(AVERAGEIF('QoL DATA'!$C$14:$AT$14,'TQoL Indexes'!X$9,'Data &amp; Normalization'!$C668:$AT668),"-")</f>
        <v>0.47907864689158397</v>
      </c>
      <c r="Y210" s="22">
        <f>IFERROR(AVERAGEIF('QoL DATA'!$C$14:$AT$14,'TQoL Indexes'!Y$9,'Data &amp; Normalization'!$C668:$AT668),"-")</f>
        <v>0.59895717322691155</v>
      </c>
      <c r="Z210" s="21">
        <f t="shared" si="87"/>
        <v>0.64895322499270214</v>
      </c>
      <c r="AA210" s="22">
        <f t="shared" si="88"/>
        <v>0.48308015303119278</v>
      </c>
      <c r="AB210" s="22">
        <f t="shared" si="89"/>
        <v>0.41373098018005589</v>
      </c>
      <c r="AC210" s="22">
        <f t="shared" si="90"/>
        <v>0.36140092856767481</v>
      </c>
      <c r="AD210" s="22">
        <f t="shared" si="91"/>
        <v>0.54382513327578674</v>
      </c>
      <c r="AE210" s="22">
        <f t="shared" si="92"/>
        <v>0.62408568873841164</v>
      </c>
      <c r="AF210" s="22">
        <f t="shared" si="93"/>
        <v>0.74648895475124166</v>
      </c>
      <c r="AG210" s="22">
        <f t="shared" si="94"/>
        <v>0.44711267711463465</v>
      </c>
      <c r="AH210" s="22">
        <f t="shared" si="95"/>
        <v>0.59895717322691155</v>
      </c>
      <c r="AI210" s="21">
        <f t="shared" si="96"/>
        <v>0.51525478606798358</v>
      </c>
      <c r="AJ210" s="22">
        <f t="shared" si="97"/>
        <v>0.5097705835272911</v>
      </c>
      <c r="AK210" s="23">
        <f t="shared" si="98"/>
        <v>0.59751960169759599</v>
      </c>
      <c r="AL210" s="24">
        <f t="shared" si="99"/>
        <v>0.5401275020639702</v>
      </c>
      <c r="AM210"/>
      <c r="AO210" s="136">
        <f t="shared" si="62"/>
        <v>5</v>
      </c>
      <c r="AP210" s="137">
        <f t="shared" si="63"/>
        <v>5</v>
      </c>
      <c r="AQ210" s="137">
        <f t="shared" si="64"/>
        <v>5</v>
      </c>
      <c r="AR210" s="137">
        <f t="shared" si="65"/>
        <v>5</v>
      </c>
      <c r="AS210" s="137">
        <f t="shared" si="66"/>
        <v>5</v>
      </c>
      <c r="AT210" s="137">
        <f t="shared" si="67"/>
        <v>5</v>
      </c>
      <c r="AU210" s="137">
        <f t="shared" si="68"/>
        <v>5</v>
      </c>
      <c r="AV210" s="137">
        <f t="shared" si="69"/>
        <v>5</v>
      </c>
      <c r="AW210" s="125">
        <f t="shared" si="70"/>
        <v>5</v>
      </c>
      <c r="AX210" s="137">
        <f t="shared" si="71"/>
        <v>5</v>
      </c>
      <c r="AY210" s="137">
        <f t="shared" si="72"/>
        <v>5</v>
      </c>
      <c r="AZ210" s="125">
        <f t="shared" si="73"/>
        <v>5</v>
      </c>
    </row>
    <row r="211" spans="1:52" s="5" customFormat="1">
      <c r="A211"/>
      <c r="B211" s="397" t="str">
        <f>'QoL DATA'!B218</f>
        <v>Vrhnika</v>
      </c>
      <c r="C211" s="224">
        <f>'QoL DATA'!A218</f>
        <v>140</v>
      </c>
      <c r="D211" s="21">
        <f>IFERROR(AVERAGEIF('QoL DATA'!$C$14:$AT$14,'TQoL Indexes'!D$9,'Data &amp; Normalization'!$C669:$AT669),"-")</f>
        <v>0.6093002096029837</v>
      </c>
      <c r="E211" s="22">
        <f>IFERROR(AVERAGEIF('QoL DATA'!$C$14:$AT$14,'TQoL Indexes'!E$9,'Data &amp; Normalization'!$C669:$AT669),"-")</f>
        <v>0.95340978617395944</v>
      </c>
      <c r="F211" s="22">
        <f>IFERROR(AVERAGEIF('QoL DATA'!$C$14:$AT$14,'TQoL Indexes'!F$9,'Data &amp; Normalization'!$C669:$AT669),"-")</f>
        <v>0.62260699383259532</v>
      </c>
      <c r="G211" s="22">
        <f>IFERROR(AVERAGEIF('QoL DATA'!$C$14:$AT$14,'TQoL Indexes'!G$9,'Data &amp; Normalization'!$C669:$AT669),"-")</f>
        <v>0.85253426630808027</v>
      </c>
      <c r="H211" s="22">
        <f>IFERROR(AVERAGEIF('QoL DATA'!$C$14:$AT$14,'TQoL Indexes'!H$9,'Data &amp; Normalization'!$C669:$AT669),"-")</f>
        <v>0.91821057407430673</v>
      </c>
      <c r="I211" s="22">
        <f>IFERROR(AVERAGEIF('QoL DATA'!$C$14:$AT$14,'TQoL Indexes'!I$9,'Data &amp; Normalization'!$C669:$AT669),"-")</f>
        <v>0.51041975871494094</v>
      </c>
      <c r="J211" s="22">
        <f>IFERROR(AVERAGEIF('QoL DATA'!$C$14:$AT$14,'TQoL Indexes'!J$9,'Data &amp; Normalization'!$C669:$AT669),"-")</f>
        <v>0.5568629859697114</v>
      </c>
      <c r="K211" s="22" t="str">
        <f>IFERROR(AVERAGEIF('QoL DATA'!$C$14:$AT$14,'TQoL Indexes'!K$9,'Data &amp; Normalization'!$C669:$AT669),"-")</f>
        <v>-</v>
      </c>
      <c r="L211" s="22">
        <f>IFERROR(AVERAGEIF('QoL DATA'!$C$14:$AT$14,'TQoL Indexes'!L$9,'Data &amp; Normalization'!$C669:$AT669),"-")</f>
        <v>0.40568918849486924</v>
      </c>
      <c r="M211" s="22">
        <f>IFERROR(AVERAGEIF('QoL DATA'!$C$14:$AT$14,'TQoL Indexes'!M$9,'Data &amp; Normalization'!$C669:$AT669),"-")</f>
        <v>0.51261833099739884</v>
      </c>
      <c r="N211" s="22">
        <f>IFERROR(AVERAGEIF('QoL DATA'!$C$14:$AT$14,'TQoL Indexes'!N$9,'Data &amp; Normalization'!$C669:$AT669),"-")</f>
        <v>0.60840276143341998</v>
      </c>
      <c r="O211" s="22">
        <f>IFERROR(AVERAGEIF('QoL DATA'!$C$14:$AT$14,'TQoL Indexes'!O$9,'Data &amp; Normalization'!$C669:$AT669),"-")</f>
        <v>0.72637637682144474</v>
      </c>
      <c r="P211" s="22">
        <f>IFERROR(AVERAGEIF('QoL DATA'!$C$14:$AT$14,'TQoL Indexes'!P$9,'Data &amp; Normalization'!$C669:$AT669),"-")</f>
        <v>0.65009813092621083</v>
      </c>
      <c r="Q211" s="22">
        <f>IFERROR(AVERAGEIF('QoL DATA'!$C$14:$AT$14,'TQoL Indexes'!Q$9,'Data &amp; Normalization'!$C669:$AT669),"-")</f>
        <v>0.7072460679247593</v>
      </c>
      <c r="R211" s="22">
        <f>IFERROR(AVERAGEIF('QoL DATA'!$C$14:$AT$14,'TQoL Indexes'!R$9,'Data &amp; Normalization'!$C669:$AT669),"-")</f>
        <v>0.86254273243279111</v>
      </c>
      <c r="S211" s="22">
        <f>IFERROR(AVERAGEIF('QoL DATA'!$C$14:$AT$14,'TQoL Indexes'!S$9,'Data &amp; Normalization'!$C669:$AT669),"-")</f>
        <v>0.36233860701945797</v>
      </c>
      <c r="T211" s="22">
        <f>IFERROR(AVERAGEIF('QoL DATA'!$C$14:$AT$14,'TQoL Indexes'!T$9,'Data &amp; Normalization'!$C669:$AT669),"-")</f>
        <v>0.75571612254694709</v>
      </c>
      <c r="U211" s="22">
        <f>IFERROR(AVERAGEIF('QoL DATA'!$C$14:$AT$14,'TQoL Indexes'!U$9,'Data &amp; Normalization'!$C669:$AT669),"-")</f>
        <v>0.78129847465735269</v>
      </c>
      <c r="V211" s="22">
        <f>IFERROR(AVERAGEIF('QoL DATA'!$C$14:$AT$14,'TQoL Indexes'!V$9,'Data &amp; Normalization'!$C669:$AT669),"-")</f>
        <v>0.85247731995843656</v>
      </c>
      <c r="W211" s="22">
        <f>IFERROR(AVERAGEIF('QoL DATA'!$C$14:$AT$14,'TQoL Indexes'!W$9,'Data &amp; Normalization'!$C669:$AT669),"-")</f>
        <v>0.67408108281480528</v>
      </c>
      <c r="X211" s="22">
        <f>IFERROR(AVERAGEIF('QoL DATA'!$C$14:$AT$14,'TQoL Indexes'!X$9,'Data &amp; Normalization'!$C669:$AT669),"-")</f>
        <v>0.5316941079137073</v>
      </c>
      <c r="Y211" s="22">
        <f>IFERROR(AVERAGEIF('QoL DATA'!$C$14:$AT$14,'TQoL Indexes'!Y$9,'Data &amp; Normalization'!$C669:$AT669),"-")</f>
        <v>0.53240052874031796</v>
      </c>
      <c r="Z211" s="21">
        <f t="shared" si="87"/>
        <v>0.72843899653651289</v>
      </c>
      <c r="AA211" s="22">
        <f t="shared" si="88"/>
        <v>0.64874335471238165</v>
      </c>
      <c r="AB211" s="22">
        <f t="shared" si="89"/>
        <v>0.56051054621540941</v>
      </c>
      <c r="AC211" s="22">
        <f t="shared" si="90"/>
        <v>0.68823725387382773</v>
      </c>
      <c r="AD211" s="22">
        <f t="shared" si="91"/>
        <v>0.78489440017877521</v>
      </c>
      <c r="AE211" s="22">
        <f t="shared" si="92"/>
        <v>0.55902736478320247</v>
      </c>
      <c r="AF211" s="22">
        <f t="shared" si="93"/>
        <v>0.81688789730789457</v>
      </c>
      <c r="AG211" s="22">
        <f t="shared" si="94"/>
        <v>0.60288759536425629</v>
      </c>
      <c r="AH211" s="22">
        <f t="shared" si="95"/>
        <v>0.53240052874031796</v>
      </c>
      <c r="AI211" s="21">
        <f t="shared" si="96"/>
        <v>0.64589763248810139</v>
      </c>
      <c r="AJ211" s="22">
        <f t="shared" si="97"/>
        <v>0.67738633961193506</v>
      </c>
      <c r="AK211" s="23">
        <f t="shared" si="98"/>
        <v>0.65072534047082298</v>
      </c>
      <c r="AL211" s="24">
        <f t="shared" si="99"/>
        <v>0.6579308967365417</v>
      </c>
      <c r="AM211"/>
      <c r="AO211" s="136">
        <f t="shared" si="62"/>
        <v>5</v>
      </c>
      <c r="AP211" s="137">
        <f t="shared" si="63"/>
        <v>5</v>
      </c>
      <c r="AQ211" s="137">
        <f t="shared" si="64"/>
        <v>5</v>
      </c>
      <c r="AR211" s="137">
        <f t="shared" si="65"/>
        <v>5</v>
      </c>
      <c r="AS211" s="137">
        <f t="shared" si="66"/>
        <v>5</v>
      </c>
      <c r="AT211" s="137">
        <f t="shared" si="67"/>
        <v>5</v>
      </c>
      <c r="AU211" s="137">
        <f t="shared" si="68"/>
        <v>5</v>
      </c>
      <c r="AV211" s="137">
        <f t="shared" si="69"/>
        <v>5</v>
      </c>
      <c r="AW211" s="125">
        <f t="shared" si="70"/>
        <v>5</v>
      </c>
      <c r="AX211" s="137">
        <f t="shared" si="71"/>
        <v>5</v>
      </c>
      <c r="AY211" s="137">
        <f t="shared" si="72"/>
        <v>5</v>
      </c>
      <c r="AZ211" s="125">
        <f t="shared" si="73"/>
        <v>5</v>
      </c>
    </row>
    <row r="212" spans="1:52" s="5" customFormat="1">
      <c r="A212"/>
      <c r="B212" s="397" t="str">
        <f>'QoL DATA'!B219</f>
        <v>Vuzenica</v>
      </c>
      <c r="C212" s="224">
        <f>'QoL DATA'!A219</f>
        <v>141</v>
      </c>
      <c r="D212" s="21">
        <f>IFERROR(AVERAGEIF('QoL DATA'!$C$14:$AT$14,'TQoL Indexes'!D$9,'Data &amp; Normalization'!$C670:$AT670),"-")</f>
        <v>0.83917025327614025</v>
      </c>
      <c r="E212" s="22">
        <f>IFERROR(AVERAGEIF('QoL DATA'!$C$14:$AT$14,'TQoL Indexes'!E$9,'Data &amp; Normalization'!$C670:$AT670),"-")</f>
        <v>0.46858804695851619</v>
      </c>
      <c r="F212" s="22">
        <f>IFERROR(AVERAGEIF('QoL DATA'!$C$14:$AT$14,'TQoL Indexes'!F$9,'Data &amp; Normalization'!$C670:$AT670),"-")</f>
        <v>0.57454120953593724</v>
      </c>
      <c r="G212" s="22">
        <f>IFERROR(AVERAGEIF('QoL DATA'!$C$14:$AT$14,'TQoL Indexes'!G$9,'Data &amp; Normalization'!$C670:$AT670),"-")</f>
        <v>0.58676666656145449</v>
      </c>
      <c r="H212" s="22">
        <f>IFERROR(AVERAGEIF('QoL DATA'!$C$14:$AT$14,'TQoL Indexes'!H$9,'Data &amp; Normalization'!$C670:$AT670),"-")</f>
        <v>0.50619110588337624</v>
      </c>
      <c r="I212" s="22">
        <f>IFERROR(AVERAGEIF('QoL DATA'!$C$14:$AT$14,'TQoL Indexes'!I$9,'Data &amp; Normalization'!$C670:$AT670),"-")</f>
        <v>0.30414303005511989</v>
      </c>
      <c r="J212" s="22">
        <f>IFERROR(AVERAGEIF('QoL DATA'!$C$14:$AT$14,'TQoL Indexes'!J$9,'Data &amp; Normalization'!$C670:$AT670),"-")</f>
        <v>0.40667666593559121</v>
      </c>
      <c r="K212" s="22" t="str">
        <f>IFERROR(AVERAGEIF('QoL DATA'!$C$14:$AT$14,'TQoL Indexes'!K$9,'Data &amp; Normalization'!$C670:$AT670),"-")</f>
        <v>-</v>
      </c>
      <c r="L212" s="22">
        <f>IFERROR(AVERAGEIF('QoL DATA'!$C$14:$AT$14,'TQoL Indexes'!L$9,'Data &amp; Normalization'!$C670:$AT670),"-")</f>
        <v>0.3206167816962554</v>
      </c>
      <c r="M212" s="22">
        <f>IFERROR(AVERAGEIF('QoL DATA'!$C$14:$AT$14,'TQoL Indexes'!M$9,'Data &amp; Normalization'!$C670:$AT670),"-")</f>
        <v>0.68362062411510505</v>
      </c>
      <c r="N212" s="22">
        <f>IFERROR(AVERAGEIF('QoL DATA'!$C$14:$AT$14,'TQoL Indexes'!N$9,'Data &amp; Normalization'!$C670:$AT670),"-")</f>
        <v>0.52858848631314304</v>
      </c>
      <c r="O212" s="22">
        <f>IFERROR(AVERAGEIF('QoL DATA'!$C$14:$AT$14,'TQoL Indexes'!O$9,'Data &amp; Normalization'!$C670:$AT670),"-")</f>
        <v>0.28687131707737812</v>
      </c>
      <c r="P212" s="22">
        <f>IFERROR(AVERAGEIF('QoL DATA'!$C$14:$AT$14,'TQoL Indexes'!P$9,'Data &amp; Normalization'!$C670:$AT670),"-")</f>
        <v>0.52199407238674755</v>
      </c>
      <c r="Q212" s="22">
        <f>IFERROR(AVERAGEIF('QoL DATA'!$C$14:$AT$14,'TQoL Indexes'!Q$9,'Data &amp; Normalization'!$C670:$AT670),"-")</f>
        <v>0.43343438113826704</v>
      </c>
      <c r="R212" s="22">
        <f>IFERROR(AVERAGEIF('QoL DATA'!$C$14:$AT$14,'TQoL Indexes'!R$9,'Data &amp; Normalization'!$C670:$AT670),"-")</f>
        <v>0.16509265504030707</v>
      </c>
      <c r="S212" s="22">
        <f>IFERROR(AVERAGEIF('QoL DATA'!$C$14:$AT$14,'TQoL Indexes'!S$9,'Data &amp; Normalization'!$C670:$AT670),"-")</f>
        <v>0.58303989155052982</v>
      </c>
      <c r="T212" s="22">
        <f>IFERROR(AVERAGEIF('QoL DATA'!$C$14:$AT$14,'TQoL Indexes'!T$9,'Data &amp; Normalization'!$C670:$AT670),"-")</f>
        <v>0.76930445975830253</v>
      </c>
      <c r="U212" s="22">
        <f>IFERROR(AVERAGEIF('QoL DATA'!$C$14:$AT$14,'TQoL Indexes'!U$9,'Data &amp; Normalization'!$C670:$AT670),"-")</f>
        <v>0.20512900801603207</v>
      </c>
      <c r="V212" s="22">
        <f>IFERROR(AVERAGEIF('QoL DATA'!$C$14:$AT$14,'TQoL Indexes'!V$9,'Data &amp; Normalization'!$C670:$AT670),"-")</f>
        <v>0.19292272799936058</v>
      </c>
      <c r="W212" s="22">
        <f>IFERROR(AVERAGEIF('QoL DATA'!$C$14:$AT$14,'TQoL Indexes'!W$9,'Data &amp; Normalization'!$C670:$AT670),"-")</f>
        <v>0.52261296916152877</v>
      </c>
      <c r="X212" s="22">
        <f>IFERROR(AVERAGEIF('QoL DATA'!$C$14:$AT$14,'TQoL Indexes'!X$9,'Data &amp; Normalization'!$C670:$AT670),"-")</f>
        <v>0.21196785800406606</v>
      </c>
      <c r="Y212" s="22">
        <f>IFERROR(AVERAGEIF('QoL DATA'!$C$14:$AT$14,'TQoL Indexes'!Y$9,'Data &amp; Normalization'!$C670:$AT670),"-")</f>
        <v>0.78139513492202894</v>
      </c>
      <c r="Z212" s="21">
        <f t="shared" si="87"/>
        <v>0.62743316992353126</v>
      </c>
      <c r="AA212" s="22">
        <f t="shared" si="88"/>
        <v>0.42487885002635944</v>
      </c>
      <c r="AB212" s="22">
        <f t="shared" si="89"/>
        <v>0.60610455521412399</v>
      </c>
      <c r="AC212" s="22">
        <f t="shared" si="90"/>
        <v>0.40443269473206284</v>
      </c>
      <c r="AD212" s="22">
        <f t="shared" si="91"/>
        <v>0.29926351808928708</v>
      </c>
      <c r="AE212" s="22">
        <f t="shared" si="92"/>
        <v>0.67617217565441612</v>
      </c>
      <c r="AF212" s="22">
        <f t="shared" si="93"/>
        <v>0.19902586800769634</v>
      </c>
      <c r="AG212" s="22">
        <f t="shared" si="94"/>
        <v>0.3672904135827974</v>
      </c>
      <c r="AH212" s="22">
        <f t="shared" si="95"/>
        <v>0.78139513492202894</v>
      </c>
      <c r="AI212" s="21">
        <f t="shared" si="96"/>
        <v>0.55280552505467151</v>
      </c>
      <c r="AJ212" s="22">
        <f t="shared" si="97"/>
        <v>0.45995612949192205</v>
      </c>
      <c r="AK212" s="23">
        <f t="shared" si="98"/>
        <v>0.4492371388375076</v>
      </c>
      <c r="AL212" s="24">
        <f t="shared" si="99"/>
        <v>0.48626684946349397</v>
      </c>
      <c r="AM212"/>
      <c r="AO212" s="136">
        <f t="shared" si="62"/>
        <v>5</v>
      </c>
      <c r="AP212" s="137">
        <f t="shared" si="63"/>
        <v>5</v>
      </c>
      <c r="AQ212" s="137">
        <f t="shared" si="64"/>
        <v>5</v>
      </c>
      <c r="AR212" s="137">
        <f t="shared" si="65"/>
        <v>5</v>
      </c>
      <c r="AS212" s="137">
        <f t="shared" si="66"/>
        <v>5</v>
      </c>
      <c r="AT212" s="137">
        <f t="shared" si="67"/>
        <v>5</v>
      </c>
      <c r="AU212" s="137">
        <f t="shared" si="68"/>
        <v>5</v>
      </c>
      <c r="AV212" s="137">
        <f t="shared" si="69"/>
        <v>5</v>
      </c>
      <c r="AW212" s="125">
        <f t="shared" si="70"/>
        <v>5</v>
      </c>
      <c r="AX212" s="137">
        <f t="shared" si="71"/>
        <v>5</v>
      </c>
      <c r="AY212" s="137">
        <f t="shared" si="72"/>
        <v>5</v>
      </c>
      <c r="AZ212" s="125">
        <f t="shared" si="73"/>
        <v>5</v>
      </c>
    </row>
    <row r="213" spans="1:52" s="5" customFormat="1">
      <c r="A213"/>
      <c r="B213" s="397" t="str">
        <f>'QoL DATA'!B220</f>
        <v>Zagorje ob Savi</v>
      </c>
      <c r="C213" s="224">
        <f>'QoL DATA'!A220</f>
        <v>142</v>
      </c>
      <c r="D213" s="21">
        <f>IFERROR(AVERAGEIF('QoL DATA'!$C$14:$AT$14,'TQoL Indexes'!D$9,'Data &amp; Normalization'!$C671:$AT671),"-")</f>
        <v>0.52794755393495263</v>
      </c>
      <c r="E213" s="22">
        <f>IFERROR(AVERAGEIF('QoL DATA'!$C$14:$AT$14,'TQoL Indexes'!E$9,'Data &amp; Normalization'!$C671:$AT671),"-")</f>
        <v>0.38575289683267067</v>
      </c>
      <c r="F213" s="22">
        <f>IFERROR(AVERAGEIF('QoL DATA'!$C$14:$AT$14,'TQoL Indexes'!F$9,'Data &amp; Normalization'!$C671:$AT671),"-")</f>
        <v>0.70857713577198123</v>
      </c>
      <c r="G213" s="22">
        <f>IFERROR(AVERAGEIF('QoL DATA'!$C$14:$AT$14,'TQoL Indexes'!G$9,'Data &amp; Normalization'!$C671:$AT671),"-")</f>
        <v>0.76596874929642489</v>
      </c>
      <c r="H213" s="22">
        <f>IFERROR(AVERAGEIF('QoL DATA'!$C$14:$AT$14,'TQoL Indexes'!H$9,'Data &amp; Normalization'!$C671:$AT671),"-")</f>
        <v>0.65037571536502381</v>
      </c>
      <c r="I213" s="22">
        <f>IFERROR(AVERAGEIF('QoL DATA'!$C$14:$AT$14,'TQoL Indexes'!I$9,'Data &amp; Normalization'!$C671:$AT671),"-")</f>
        <v>0.61241017799725517</v>
      </c>
      <c r="J213" s="22">
        <f>IFERROR(AVERAGEIF('QoL DATA'!$C$14:$AT$14,'TQoL Indexes'!J$9,'Data &amp; Normalization'!$C671:$AT671),"-")</f>
        <v>0.3817131580813683</v>
      </c>
      <c r="K213" s="22" t="str">
        <f>IFERROR(AVERAGEIF('QoL DATA'!$C$14:$AT$14,'TQoL Indexes'!K$9,'Data &amp; Normalization'!$C671:$AT671),"-")</f>
        <v>-</v>
      </c>
      <c r="L213" s="22">
        <f>IFERROR(AVERAGEIF('QoL DATA'!$C$14:$AT$14,'TQoL Indexes'!L$9,'Data &amp; Normalization'!$C671:$AT671),"-")</f>
        <v>0.21454639883655979</v>
      </c>
      <c r="M213" s="22">
        <f>IFERROR(AVERAGEIF('QoL DATA'!$C$14:$AT$14,'TQoL Indexes'!M$9,'Data &amp; Normalization'!$C671:$AT671),"-")</f>
        <v>0.64801598896805168</v>
      </c>
      <c r="N213" s="22">
        <f>IFERROR(AVERAGEIF('QoL DATA'!$C$14:$AT$14,'TQoL Indexes'!N$9,'Data &amp; Normalization'!$C671:$AT671),"-")</f>
        <v>0.1882181783856062</v>
      </c>
      <c r="O213" s="22">
        <f>IFERROR(AVERAGEIF('QoL DATA'!$C$14:$AT$14,'TQoL Indexes'!O$9,'Data &amp; Normalization'!$C671:$AT671),"-")</f>
        <v>0.40145494513874141</v>
      </c>
      <c r="P213" s="22">
        <f>IFERROR(AVERAGEIF('QoL DATA'!$C$14:$AT$14,'TQoL Indexes'!P$9,'Data &amp; Normalization'!$C671:$AT671),"-")</f>
        <v>0.59162680105467502</v>
      </c>
      <c r="Q213" s="22">
        <f>IFERROR(AVERAGEIF('QoL DATA'!$C$14:$AT$14,'TQoL Indexes'!Q$9,'Data &amp; Normalization'!$C671:$AT671),"-")</f>
        <v>0.60464811743335312</v>
      </c>
      <c r="R213" s="22">
        <f>IFERROR(AVERAGEIF('QoL DATA'!$C$14:$AT$14,'TQoL Indexes'!R$9,'Data &amp; Normalization'!$C671:$AT671),"-")</f>
        <v>0.38455640206576153</v>
      </c>
      <c r="S213" s="22">
        <f>IFERROR(AVERAGEIF('QoL DATA'!$C$14:$AT$14,'TQoL Indexes'!S$9,'Data &amp; Normalization'!$C671:$AT671),"-")</f>
        <v>0.3937492767280002</v>
      </c>
      <c r="T213" s="22">
        <f>IFERROR(AVERAGEIF('QoL DATA'!$C$14:$AT$14,'TQoL Indexes'!T$9,'Data &amp; Normalization'!$C671:$AT671),"-")</f>
        <v>0.74487843308004131</v>
      </c>
      <c r="U213" s="22">
        <f>IFERROR(AVERAGEIF('QoL DATA'!$C$14:$AT$14,'TQoL Indexes'!U$9,'Data &amp; Normalization'!$C671:$AT671),"-")</f>
        <v>0.52966301605032284</v>
      </c>
      <c r="V213" s="22">
        <f>IFERROR(AVERAGEIF('QoL DATA'!$C$14:$AT$14,'TQoL Indexes'!V$9,'Data &amp; Normalization'!$C671:$AT671),"-")</f>
        <v>0.56356656142594552</v>
      </c>
      <c r="W213" s="22">
        <f>IFERROR(AVERAGEIF('QoL DATA'!$C$14:$AT$14,'TQoL Indexes'!W$9,'Data &amp; Normalization'!$C671:$AT671),"-")</f>
        <v>0.47657252726233496</v>
      </c>
      <c r="X213" s="22">
        <f>IFERROR(AVERAGEIF('QoL DATA'!$C$14:$AT$14,'TQoL Indexes'!X$9,'Data &amp; Normalization'!$C671:$AT671),"-")</f>
        <v>0.25195808443054463</v>
      </c>
      <c r="Y213" s="22">
        <f>IFERROR(AVERAGEIF('QoL DATA'!$C$14:$AT$14,'TQoL Indexes'!Y$9,'Data &amp; Normalization'!$C671:$AT671),"-")</f>
        <v>0.68422502593505108</v>
      </c>
      <c r="Z213" s="21">
        <f t="shared" si="87"/>
        <v>0.54075919551320151</v>
      </c>
      <c r="AA213" s="22">
        <f t="shared" si="88"/>
        <v>0.52500283991532637</v>
      </c>
      <c r="AB213" s="22">
        <f t="shared" si="89"/>
        <v>0.41811708367682893</v>
      </c>
      <c r="AC213" s="22">
        <f t="shared" si="90"/>
        <v>0.49654087309670825</v>
      </c>
      <c r="AD213" s="22">
        <f t="shared" si="91"/>
        <v>0.49460225974955729</v>
      </c>
      <c r="AE213" s="22">
        <f t="shared" si="92"/>
        <v>0.56931385490402076</v>
      </c>
      <c r="AF213" s="22">
        <f t="shared" si="93"/>
        <v>0.54661478873813418</v>
      </c>
      <c r="AG213" s="22">
        <f t="shared" si="94"/>
        <v>0.36426530584643979</v>
      </c>
      <c r="AH213" s="22">
        <f t="shared" si="95"/>
        <v>0.68422502593505108</v>
      </c>
      <c r="AI213" s="21">
        <f t="shared" si="96"/>
        <v>0.49462637303511886</v>
      </c>
      <c r="AJ213" s="22">
        <f t="shared" si="97"/>
        <v>0.52015232925009536</v>
      </c>
      <c r="AK213" s="23">
        <f t="shared" si="98"/>
        <v>0.53170170683987505</v>
      </c>
      <c r="AL213" s="24">
        <f t="shared" si="99"/>
        <v>0.51537605925530472</v>
      </c>
      <c r="AM213" s="20"/>
      <c r="AO213" s="136">
        <f t="shared" si="62"/>
        <v>5</v>
      </c>
      <c r="AP213" s="137">
        <f t="shared" si="63"/>
        <v>5</v>
      </c>
      <c r="AQ213" s="137">
        <f t="shared" si="64"/>
        <v>5</v>
      </c>
      <c r="AR213" s="137">
        <f t="shared" si="65"/>
        <v>5</v>
      </c>
      <c r="AS213" s="137">
        <f t="shared" si="66"/>
        <v>5</v>
      </c>
      <c r="AT213" s="137">
        <f t="shared" si="67"/>
        <v>5</v>
      </c>
      <c r="AU213" s="137">
        <f t="shared" si="68"/>
        <v>5</v>
      </c>
      <c r="AV213" s="137">
        <f t="shared" si="69"/>
        <v>5</v>
      </c>
      <c r="AW213" s="125">
        <f t="shared" si="70"/>
        <v>5</v>
      </c>
      <c r="AX213" s="137">
        <f t="shared" si="71"/>
        <v>5</v>
      </c>
      <c r="AY213" s="137">
        <f t="shared" si="72"/>
        <v>5</v>
      </c>
      <c r="AZ213" s="125">
        <f t="shared" si="73"/>
        <v>5</v>
      </c>
    </row>
    <row r="214" spans="1:52" s="5" customFormat="1">
      <c r="A214"/>
      <c r="B214" s="397" t="str">
        <f>'QoL DATA'!B221</f>
        <v>Zavrč</v>
      </c>
      <c r="C214" s="224">
        <f>'QoL DATA'!A221</f>
        <v>143</v>
      </c>
      <c r="D214" s="21">
        <f>IFERROR(AVERAGEIF('QoL DATA'!$C$14:$AT$14,'TQoL Indexes'!D$9,'Data &amp; Normalization'!$C672:$AT672),"-")</f>
        <v>0.37328481724514029</v>
      </c>
      <c r="E214" s="22">
        <f>IFERROR(AVERAGEIF('QoL DATA'!$C$14:$AT$14,'TQoL Indexes'!E$9,'Data &amp; Normalization'!$C672:$AT672),"-")</f>
        <v>0.43378519290928041</v>
      </c>
      <c r="F214" s="22">
        <f>IFERROR(AVERAGEIF('QoL DATA'!$C$14:$AT$14,'TQoL Indexes'!F$9,'Data &amp; Normalization'!$C672:$AT672),"-")</f>
        <v>0.25</v>
      </c>
      <c r="G214" s="22">
        <f>IFERROR(AVERAGEIF('QoL DATA'!$C$14:$AT$14,'TQoL Indexes'!G$9,'Data &amp; Normalization'!$C672:$AT672),"-")</f>
        <v>0.62117010346724566</v>
      </c>
      <c r="H214" s="22">
        <f>IFERROR(AVERAGEIF('QoL DATA'!$C$14:$AT$14,'TQoL Indexes'!H$9,'Data &amp; Normalization'!$C672:$AT672),"-")</f>
        <v>0.1744167641404954</v>
      </c>
      <c r="I214" s="22">
        <f>IFERROR(AVERAGEIF('QoL DATA'!$C$14:$AT$14,'TQoL Indexes'!I$9,'Data &amp; Normalization'!$C672:$AT672),"-")</f>
        <v>6.4451523157463206E-2</v>
      </c>
      <c r="J214" s="22">
        <f>IFERROR(AVERAGEIF('QoL DATA'!$C$14:$AT$14,'TQoL Indexes'!J$9,'Data &amp; Normalization'!$C672:$AT672),"-")</f>
        <v>0.14731456376387791</v>
      </c>
      <c r="K214" s="22" t="str">
        <f>IFERROR(AVERAGEIF('QoL DATA'!$C$14:$AT$14,'TQoL Indexes'!K$9,'Data &amp; Normalization'!$C672:$AT672),"-")</f>
        <v>-</v>
      </c>
      <c r="L214" s="22">
        <f>IFERROR(AVERAGEIF('QoL DATA'!$C$14:$AT$14,'TQoL Indexes'!L$9,'Data &amp; Normalization'!$C672:$AT672),"-")</f>
        <v>0.31090208344205489</v>
      </c>
      <c r="M214" s="22">
        <f>IFERROR(AVERAGEIF('QoL DATA'!$C$14:$AT$14,'TQoL Indexes'!M$9,'Data &amp; Normalization'!$C672:$AT672),"-")</f>
        <v>0.15004765581940252</v>
      </c>
      <c r="N214" s="22">
        <f>IFERROR(AVERAGEIF('QoL DATA'!$C$14:$AT$14,'TQoL Indexes'!N$9,'Data &amp; Normalization'!$C672:$AT672),"-")</f>
        <v>9.0695717950088808E-2</v>
      </c>
      <c r="O214" s="22">
        <f>IFERROR(AVERAGEIF('QoL DATA'!$C$14:$AT$14,'TQoL Indexes'!O$9,'Data &amp; Normalization'!$C672:$AT672),"-")</f>
        <v>0.22112523322631511</v>
      </c>
      <c r="P214" s="22">
        <f>IFERROR(AVERAGEIF('QoL DATA'!$C$14:$AT$14,'TQoL Indexes'!P$9,'Data &amp; Normalization'!$C672:$AT672),"-")</f>
        <v>0.750612027969489</v>
      </c>
      <c r="Q214" s="22">
        <f>IFERROR(AVERAGEIF('QoL DATA'!$C$14:$AT$14,'TQoL Indexes'!Q$9,'Data &amp; Normalization'!$C672:$AT672),"-")</f>
        <v>0.49489447222082344</v>
      </c>
      <c r="R214" s="22">
        <f>IFERROR(AVERAGEIF('QoL DATA'!$C$14:$AT$14,'TQoL Indexes'!R$9,'Data &amp; Normalization'!$C672:$AT672),"-")</f>
        <v>7.0588235294117618E-2</v>
      </c>
      <c r="S214" s="22">
        <f>IFERROR(AVERAGEIF('QoL DATA'!$C$14:$AT$14,'TQoL Indexes'!S$9,'Data &amp; Normalization'!$C672:$AT672),"-")</f>
        <v>0.84093802178908572</v>
      </c>
      <c r="T214" s="22">
        <f>IFERROR(AVERAGEIF('QoL DATA'!$C$14:$AT$14,'TQoL Indexes'!T$9,'Data &amp; Normalization'!$C672:$AT672),"-")</f>
        <v>0.47003649276074222</v>
      </c>
      <c r="U214" s="22">
        <f>IFERROR(AVERAGEIF('QoL DATA'!$C$14:$AT$14,'TQoL Indexes'!U$9,'Data &amp; Normalization'!$C672:$AT672),"-")</f>
        <v>0.56177478210115295</v>
      </c>
      <c r="V214" s="22">
        <f>IFERROR(AVERAGEIF('QoL DATA'!$C$14:$AT$14,'TQoL Indexes'!V$9,'Data &amp; Normalization'!$C672:$AT672),"-")</f>
        <v>0.31250000000000006</v>
      </c>
      <c r="W214" s="22">
        <f>IFERROR(AVERAGEIF('QoL DATA'!$C$14:$AT$14,'TQoL Indexes'!W$9,'Data &amp; Normalization'!$C672:$AT672),"-")</f>
        <v>0.33043921642605045</v>
      </c>
      <c r="X214" s="22">
        <f>IFERROR(AVERAGEIF('QoL DATA'!$C$14:$AT$14,'TQoL Indexes'!X$9,'Data &amp; Normalization'!$C672:$AT672),"-")</f>
        <v>1.454017523823156E-3</v>
      </c>
      <c r="Y214" s="22">
        <f>IFERROR(AVERAGEIF('QoL DATA'!$C$14:$AT$14,'TQoL Indexes'!Y$9,'Data &amp; Normalization'!$C672:$AT672),"-")</f>
        <v>0.23404625305279525</v>
      </c>
      <c r="Z214" s="21">
        <f t="shared" si="87"/>
        <v>0.35235667005147359</v>
      </c>
      <c r="AA214" s="22">
        <f t="shared" si="88"/>
        <v>0.26365100759422744</v>
      </c>
      <c r="AB214" s="22">
        <f t="shared" si="89"/>
        <v>0.12037168688474567</v>
      </c>
      <c r="AC214" s="22">
        <f t="shared" si="90"/>
        <v>0.48586863059790208</v>
      </c>
      <c r="AD214" s="22">
        <f t="shared" si="91"/>
        <v>0.28274135375747056</v>
      </c>
      <c r="AE214" s="22">
        <f t="shared" si="92"/>
        <v>0.65548725727491397</v>
      </c>
      <c r="AF214" s="22">
        <f t="shared" si="93"/>
        <v>0.43713739105057647</v>
      </c>
      <c r="AG214" s="22">
        <f t="shared" si="94"/>
        <v>0.16594661697493682</v>
      </c>
      <c r="AH214" s="22">
        <f t="shared" si="95"/>
        <v>0.23404625305279525</v>
      </c>
      <c r="AI214" s="21">
        <f t="shared" si="96"/>
        <v>0.24545978817681557</v>
      </c>
      <c r="AJ214" s="22">
        <f t="shared" si="97"/>
        <v>0.47469908054342891</v>
      </c>
      <c r="AK214" s="23">
        <f t="shared" si="98"/>
        <v>0.27904342035943619</v>
      </c>
      <c r="AL214" s="24">
        <f t="shared" si="99"/>
        <v>0.32611924661081959</v>
      </c>
      <c r="AM214" s="20"/>
      <c r="AO214" s="136">
        <f t="shared" si="62"/>
        <v>5</v>
      </c>
      <c r="AP214" s="137">
        <f t="shared" si="63"/>
        <v>5</v>
      </c>
      <c r="AQ214" s="137">
        <f t="shared" si="64"/>
        <v>5</v>
      </c>
      <c r="AR214" s="137">
        <f t="shared" si="65"/>
        <v>5</v>
      </c>
      <c r="AS214" s="137">
        <f t="shared" si="66"/>
        <v>5</v>
      </c>
      <c r="AT214" s="137">
        <f t="shared" si="67"/>
        <v>5</v>
      </c>
      <c r="AU214" s="137">
        <f t="shared" si="68"/>
        <v>5</v>
      </c>
      <c r="AV214" s="137">
        <f t="shared" si="69"/>
        <v>5</v>
      </c>
      <c r="AW214" s="125">
        <f t="shared" si="70"/>
        <v>5</v>
      </c>
      <c r="AX214" s="137">
        <f t="shared" si="71"/>
        <v>5</v>
      </c>
      <c r="AY214" s="137">
        <f t="shared" si="72"/>
        <v>5</v>
      </c>
      <c r="AZ214" s="125">
        <f t="shared" si="73"/>
        <v>5</v>
      </c>
    </row>
    <row r="215" spans="1:52" s="5" customFormat="1">
      <c r="A215"/>
      <c r="B215" s="397" t="str">
        <f>'QoL DATA'!B222</f>
        <v>Zreče</v>
      </c>
      <c r="C215" s="224">
        <f>'QoL DATA'!A222</f>
        <v>144</v>
      </c>
      <c r="D215" s="21">
        <f>IFERROR(AVERAGEIF('QoL DATA'!$C$14:$AT$14,'TQoL Indexes'!D$9,'Data &amp; Normalization'!$C673:$AT673),"-")</f>
        <v>0.4511875381324616</v>
      </c>
      <c r="E215" s="22">
        <f>IFERROR(AVERAGEIF('QoL DATA'!$C$14:$AT$14,'TQoL Indexes'!E$9,'Data &amp; Normalization'!$C673:$AT673),"-")</f>
        <v>0.58815640369227706</v>
      </c>
      <c r="F215" s="22">
        <f>IFERROR(AVERAGEIF('QoL DATA'!$C$14:$AT$14,'TQoL Indexes'!F$9,'Data &amp; Normalization'!$C673:$AT673),"-")</f>
        <v>0.68091848278912315</v>
      </c>
      <c r="G215" s="22">
        <f>IFERROR(AVERAGEIF('QoL DATA'!$C$14:$AT$14,'TQoL Indexes'!G$9,'Data &amp; Normalization'!$C673:$AT673),"-")</f>
        <v>0.76113077775160831</v>
      </c>
      <c r="H215" s="22">
        <f>IFERROR(AVERAGEIF('QoL DATA'!$C$14:$AT$14,'TQoL Indexes'!H$9,'Data &amp; Normalization'!$C673:$AT673),"-")</f>
        <v>0.56169031462060459</v>
      </c>
      <c r="I215" s="22">
        <f>IFERROR(AVERAGEIF('QoL DATA'!$C$14:$AT$14,'TQoL Indexes'!I$9,'Data &amp; Normalization'!$C673:$AT673),"-")</f>
        <v>0.90850404627492454</v>
      </c>
      <c r="J215" s="22">
        <f>IFERROR(AVERAGEIF('QoL DATA'!$C$14:$AT$14,'TQoL Indexes'!J$9,'Data &amp; Normalization'!$C673:$AT673),"-")</f>
        <v>0.39891285656835196</v>
      </c>
      <c r="K215" s="22" t="str">
        <f>IFERROR(AVERAGEIF('QoL DATA'!$C$14:$AT$14,'TQoL Indexes'!K$9,'Data &amp; Normalization'!$C673:$AT673),"-")</f>
        <v>-</v>
      </c>
      <c r="L215" s="22">
        <f>IFERROR(AVERAGEIF('QoL DATA'!$C$14:$AT$14,'TQoL Indexes'!L$9,'Data &amp; Normalization'!$C673:$AT673),"-")</f>
        <v>9.1347995365083284E-2</v>
      </c>
      <c r="M215" s="22">
        <f>IFERROR(AVERAGEIF('QoL DATA'!$C$14:$AT$14,'TQoL Indexes'!M$9,'Data &amp; Normalization'!$C673:$AT673),"-")</f>
        <v>0.73161305789362285</v>
      </c>
      <c r="N215" s="22">
        <f>IFERROR(AVERAGEIF('QoL DATA'!$C$14:$AT$14,'TQoL Indexes'!N$9,'Data &amp; Normalization'!$C673:$AT673),"-")</f>
        <v>0.60659314743951176</v>
      </c>
      <c r="O215" s="22">
        <f>IFERROR(AVERAGEIF('QoL DATA'!$C$14:$AT$14,'TQoL Indexes'!O$9,'Data &amp; Normalization'!$C673:$AT673),"-")</f>
        <v>0.32275628238420601</v>
      </c>
      <c r="P215" s="22">
        <f>IFERROR(AVERAGEIF('QoL DATA'!$C$14:$AT$14,'TQoL Indexes'!P$9,'Data &amp; Normalization'!$C673:$AT673),"-")</f>
        <v>0.64106769995926438</v>
      </c>
      <c r="Q215" s="22">
        <f>IFERROR(AVERAGEIF('QoL DATA'!$C$14:$AT$14,'TQoL Indexes'!Q$9,'Data &amp; Normalization'!$C673:$AT673),"-")</f>
        <v>0.4710975800640671</v>
      </c>
      <c r="R215" s="22">
        <f>IFERROR(AVERAGEIF('QoL DATA'!$C$14:$AT$14,'TQoL Indexes'!R$9,'Data &amp; Normalization'!$C673:$AT673),"-")</f>
        <v>0.49720185244400961</v>
      </c>
      <c r="S215" s="22">
        <f>IFERROR(AVERAGEIF('QoL DATA'!$C$14:$AT$14,'TQoL Indexes'!S$9,'Data &amp; Normalization'!$C673:$AT673),"-")</f>
        <v>0.3086098298864256</v>
      </c>
      <c r="T215" s="22">
        <f>IFERROR(AVERAGEIF('QoL DATA'!$C$14:$AT$14,'TQoL Indexes'!T$9,'Data &amp; Normalization'!$C673:$AT673),"-")</f>
        <v>0.62528691695318384</v>
      </c>
      <c r="U215" s="22">
        <f>IFERROR(AVERAGEIF('QoL DATA'!$C$14:$AT$14,'TQoL Indexes'!U$9,'Data &amp; Normalization'!$C673:$AT673),"-")</f>
        <v>0.36291130423430351</v>
      </c>
      <c r="V215" s="22">
        <f>IFERROR(AVERAGEIF('QoL DATA'!$C$14:$AT$14,'TQoL Indexes'!V$9,'Data &amp; Normalization'!$C673:$AT673),"-")</f>
        <v>0.55363030533130853</v>
      </c>
      <c r="W215" s="22">
        <f>IFERROR(AVERAGEIF('QoL DATA'!$C$14:$AT$14,'TQoL Indexes'!W$9,'Data &amp; Normalization'!$C673:$AT673),"-")</f>
        <v>0.3352827006663146</v>
      </c>
      <c r="X215" s="22">
        <f>IFERROR(AVERAGEIF('QoL DATA'!$C$14:$AT$14,'TQoL Indexes'!X$9,'Data &amp; Normalization'!$C673:$AT673),"-")</f>
        <v>0.33836935034135418</v>
      </c>
      <c r="Y215" s="22">
        <f>IFERROR(AVERAGEIF('QoL DATA'!$C$14:$AT$14,'TQoL Indexes'!Y$9,'Data &amp; Normalization'!$C673:$AT673),"-")</f>
        <v>0.66726182732753869</v>
      </c>
      <c r="Z215" s="21">
        <f t="shared" si="87"/>
        <v>0.5734208082046206</v>
      </c>
      <c r="AA215" s="22">
        <f t="shared" si="88"/>
        <v>0.54431719811611445</v>
      </c>
      <c r="AB215" s="22">
        <f t="shared" si="89"/>
        <v>0.66910310266656725</v>
      </c>
      <c r="AC215" s="22">
        <f t="shared" si="90"/>
        <v>0.48191199117173522</v>
      </c>
      <c r="AD215" s="22">
        <f t="shared" si="91"/>
        <v>0.48414971625403835</v>
      </c>
      <c r="AE215" s="22">
        <f t="shared" si="92"/>
        <v>0.46694837341980472</v>
      </c>
      <c r="AF215" s="22">
        <f t="shared" si="93"/>
        <v>0.45827080478280602</v>
      </c>
      <c r="AG215" s="22">
        <f t="shared" si="94"/>
        <v>0.33682602550383439</v>
      </c>
      <c r="AH215" s="22">
        <f t="shared" si="95"/>
        <v>0.66726182732753869</v>
      </c>
      <c r="AI215" s="21">
        <f t="shared" si="96"/>
        <v>0.59561370299576744</v>
      </c>
      <c r="AJ215" s="22">
        <f t="shared" si="97"/>
        <v>0.47767002694852606</v>
      </c>
      <c r="AK215" s="23">
        <f t="shared" si="98"/>
        <v>0.48745288587139302</v>
      </c>
      <c r="AL215" s="24">
        <f t="shared" si="99"/>
        <v>0.51893121437341749</v>
      </c>
      <c r="AM215" s="20"/>
      <c r="AO215" s="136">
        <f t="shared" si="62"/>
        <v>5</v>
      </c>
      <c r="AP215" s="137">
        <f t="shared" si="63"/>
        <v>5</v>
      </c>
      <c r="AQ215" s="137">
        <f t="shared" si="64"/>
        <v>5</v>
      </c>
      <c r="AR215" s="137">
        <f t="shared" si="65"/>
        <v>5</v>
      </c>
      <c r="AS215" s="137">
        <f t="shared" si="66"/>
        <v>5</v>
      </c>
      <c r="AT215" s="137">
        <f t="shared" si="67"/>
        <v>5</v>
      </c>
      <c r="AU215" s="137">
        <f t="shared" si="68"/>
        <v>5</v>
      </c>
      <c r="AV215" s="137">
        <f t="shared" si="69"/>
        <v>5</v>
      </c>
      <c r="AW215" s="125">
        <f t="shared" si="70"/>
        <v>5</v>
      </c>
      <c r="AX215" s="137">
        <f t="shared" si="71"/>
        <v>5</v>
      </c>
      <c r="AY215" s="137">
        <f t="shared" si="72"/>
        <v>5</v>
      </c>
      <c r="AZ215" s="125">
        <f t="shared" si="73"/>
        <v>5</v>
      </c>
    </row>
    <row r="216" spans="1:52" s="5" customFormat="1">
      <c r="A216"/>
      <c r="B216" s="397" t="str">
        <f>'QoL DATA'!B223</f>
        <v>Žalec</v>
      </c>
      <c r="C216" s="224">
        <f>'QoL DATA'!A223</f>
        <v>190</v>
      </c>
      <c r="D216" s="21">
        <f>IFERROR(AVERAGEIF('QoL DATA'!$C$14:$AT$14,'TQoL Indexes'!D$9,'Data &amp; Normalization'!$C674:$AT674),"-")</f>
        <v>0.52154558355911618</v>
      </c>
      <c r="E216" s="22">
        <f>IFERROR(AVERAGEIF('QoL DATA'!$C$14:$AT$14,'TQoL Indexes'!E$9,'Data &amp; Normalization'!$C674:$AT674),"-")</f>
        <v>0.69414243330284808</v>
      </c>
      <c r="F216" s="22">
        <f>IFERROR(AVERAGEIF('QoL DATA'!$C$14:$AT$14,'TQoL Indexes'!F$9,'Data &amp; Normalization'!$C674:$AT674),"-")</f>
        <v>0.67773837575229767</v>
      </c>
      <c r="G216" s="22">
        <f>IFERROR(AVERAGEIF('QoL DATA'!$C$14:$AT$14,'TQoL Indexes'!G$9,'Data &amp; Normalization'!$C674:$AT674),"-")</f>
        <v>0.80277324849250786</v>
      </c>
      <c r="H216" s="22">
        <f>IFERROR(AVERAGEIF('QoL DATA'!$C$14:$AT$14,'TQoL Indexes'!H$9,'Data &amp; Normalization'!$C674:$AT674),"-")</f>
        <v>0.62220215977586535</v>
      </c>
      <c r="I216" s="22">
        <f>IFERROR(AVERAGEIF('QoL DATA'!$C$14:$AT$14,'TQoL Indexes'!I$9,'Data &amp; Normalization'!$C674:$AT674),"-")</f>
        <v>0.76100270304652462</v>
      </c>
      <c r="J216" s="22">
        <f>IFERROR(AVERAGEIF('QoL DATA'!$C$14:$AT$14,'TQoL Indexes'!J$9,'Data &amp; Normalization'!$C674:$AT674),"-")</f>
        <v>0.64153129592336611</v>
      </c>
      <c r="K216" s="22" t="str">
        <f>IFERROR(AVERAGEIF('QoL DATA'!$C$14:$AT$14,'TQoL Indexes'!K$9,'Data &amp; Normalization'!$C674:$AT674),"-")</f>
        <v>-</v>
      </c>
      <c r="L216" s="22">
        <f>IFERROR(AVERAGEIF('QoL DATA'!$C$14:$AT$14,'TQoL Indexes'!L$9,'Data &amp; Normalization'!$C674:$AT674),"-")</f>
        <v>0.22580372914793206</v>
      </c>
      <c r="M216" s="22">
        <f>IFERROR(AVERAGEIF('QoL DATA'!$C$14:$AT$14,'TQoL Indexes'!M$9,'Data &amp; Normalization'!$C674:$AT674),"-")</f>
        <v>0.45152784992497402</v>
      </c>
      <c r="N216" s="22">
        <f>IFERROR(AVERAGEIF('QoL DATA'!$C$14:$AT$14,'TQoL Indexes'!N$9,'Data &amp; Normalization'!$C674:$AT674),"-")</f>
        <v>0.24957255618069071</v>
      </c>
      <c r="O216" s="22">
        <f>IFERROR(AVERAGEIF('QoL DATA'!$C$14:$AT$14,'TQoL Indexes'!O$9,'Data &amp; Normalization'!$C674:$AT674),"-")</f>
        <v>0.52849114545052656</v>
      </c>
      <c r="P216" s="22">
        <f>IFERROR(AVERAGEIF('QoL DATA'!$C$14:$AT$14,'TQoL Indexes'!P$9,'Data &amp; Normalization'!$C674:$AT674),"-")</f>
        <v>0.57586586403341034</v>
      </c>
      <c r="Q216" s="22">
        <f>IFERROR(AVERAGEIF('QoL DATA'!$C$14:$AT$14,'TQoL Indexes'!Q$9,'Data &amp; Normalization'!$C674:$AT674),"-")</f>
        <v>0.46236411563117669</v>
      </c>
      <c r="R216" s="22">
        <f>IFERROR(AVERAGEIF('QoL DATA'!$C$14:$AT$14,'TQoL Indexes'!R$9,'Data &amp; Normalization'!$C674:$AT674),"-")</f>
        <v>0.57182680245328243</v>
      </c>
      <c r="S216" s="22">
        <f>IFERROR(AVERAGEIF('QoL DATA'!$C$14:$AT$14,'TQoL Indexes'!S$9,'Data &amp; Normalization'!$C674:$AT674),"-")</f>
        <v>0.25570764932467049</v>
      </c>
      <c r="T216" s="22">
        <f>IFERROR(AVERAGEIF('QoL DATA'!$C$14:$AT$14,'TQoL Indexes'!T$9,'Data &amp; Normalization'!$C674:$AT674),"-")</f>
        <v>0.76690917048075846</v>
      </c>
      <c r="U216" s="22">
        <f>IFERROR(AVERAGEIF('QoL DATA'!$C$14:$AT$14,'TQoL Indexes'!U$9,'Data &amp; Normalization'!$C674:$AT674),"-")</f>
        <v>0.49299402358066996</v>
      </c>
      <c r="V216" s="22">
        <f>IFERROR(AVERAGEIF('QoL DATA'!$C$14:$AT$14,'TQoL Indexes'!V$9,'Data &amp; Normalization'!$C674:$AT674),"-")</f>
        <v>0.53839371353209187</v>
      </c>
      <c r="W216" s="22">
        <f>IFERROR(AVERAGEIF('QoL DATA'!$C$14:$AT$14,'TQoL Indexes'!W$9,'Data &amp; Normalization'!$C674:$AT674),"-")</f>
        <v>0.27546488040844042</v>
      </c>
      <c r="X216" s="22">
        <f>IFERROR(AVERAGEIF('QoL DATA'!$C$14:$AT$14,'TQoL Indexes'!X$9,'Data &amp; Normalization'!$C674:$AT674),"-")</f>
        <v>0.30910612107325675</v>
      </c>
      <c r="Y216" s="22">
        <f>IFERROR(AVERAGEIF('QoL DATA'!$C$14:$AT$14,'TQoL Indexes'!Y$9,'Data &amp; Normalization'!$C674:$AT674),"-")</f>
        <v>0.40465090137742754</v>
      </c>
      <c r="Z216" s="21">
        <f t="shared" si="87"/>
        <v>0.63114213087142068</v>
      </c>
      <c r="AA216" s="22">
        <f t="shared" si="88"/>
        <v>0.61066262727723919</v>
      </c>
      <c r="AB216" s="22">
        <f t="shared" si="89"/>
        <v>0.35055020305283235</v>
      </c>
      <c r="AC216" s="22">
        <f t="shared" si="90"/>
        <v>0.5521785047419685</v>
      </c>
      <c r="AD216" s="22">
        <f t="shared" si="91"/>
        <v>0.51709545904222953</v>
      </c>
      <c r="AE216" s="22">
        <f t="shared" si="92"/>
        <v>0.51130840990271453</v>
      </c>
      <c r="AF216" s="22">
        <f t="shared" si="93"/>
        <v>0.51569386855638089</v>
      </c>
      <c r="AG216" s="22">
        <f t="shared" si="94"/>
        <v>0.29228550074084858</v>
      </c>
      <c r="AH216" s="22">
        <f t="shared" si="95"/>
        <v>0.40465090137742754</v>
      </c>
      <c r="AI216" s="21">
        <f t="shared" si="96"/>
        <v>0.53078498706716415</v>
      </c>
      <c r="AJ216" s="22">
        <f t="shared" si="97"/>
        <v>0.52686079122897089</v>
      </c>
      <c r="AK216" s="23">
        <f t="shared" si="98"/>
        <v>0.40421009022488569</v>
      </c>
      <c r="AL216" s="24">
        <f t="shared" si="99"/>
        <v>0.48539862429345776</v>
      </c>
      <c r="AM216" s="20"/>
      <c r="AO216" s="136">
        <f t="shared" si="62"/>
        <v>5</v>
      </c>
      <c r="AP216" s="137">
        <f t="shared" si="63"/>
        <v>5</v>
      </c>
      <c r="AQ216" s="137">
        <f t="shared" si="64"/>
        <v>5</v>
      </c>
      <c r="AR216" s="137">
        <f t="shared" si="65"/>
        <v>5</v>
      </c>
      <c r="AS216" s="137">
        <f t="shared" si="66"/>
        <v>5</v>
      </c>
      <c r="AT216" s="137">
        <f t="shared" si="67"/>
        <v>5</v>
      </c>
      <c r="AU216" s="137">
        <f t="shared" si="68"/>
        <v>5</v>
      </c>
      <c r="AV216" s="137">
        <f t="shared" si="69"/>
        <v>5</v>
      </c>
      <c r="AW216" s="125">
        <f t="shared" si="70"/>
        <v>5</v>
      </c>
      <c r="AX216" s="137">
        <f t="shared" si="71"/>
        <v>5</v>
      </c>
      <c r="AY216" s="137">
        <f t="shared" si="72"/>
        <v>5</v>
      </c>
      <c r="AZ216" s="125">
        <f t="shared" si="73"/>
        <v>5</v>
      </c>
    </row>
    <row r="217" spans="1:52" s="5" customFormat="1">
      <c r="A217"/>
      <c r="B217" s="397" t="str">
        <f>'QoL DATA'!B224</f>
        <v>Železniki</v>
      </c>
      <c r="C217" s="224">
        <f>'QoL DATA'!A224</f>
        <v>146</v>
      </c>
      <c r="D217" s="21">
        <f>IFERROR(AVERAGEIF('QoL DATA'!$C$14:$AT$14,'TQoL Indexes'!D$9,'Data &amp; Normalization'!$C675:$AT675),"-")</f>
        <v>0.85428231549636169</v>
      </c>
      <c r="E217" s="22">
        <f>IFERROR(AVERAGEIF('QoL DATA'!$C$14:$AT$14,'TQoL Indexes'!E$9,'Data &amp; Normalization'!$C675:$AT675),"-")</f>
        <v>0.57785724259795412</v>
      </c>
      <c r="F217" s="22">
        <f>IFERROR(AVERAGEIF('QoL DATA'!$C$14:$AT$14,'TQoL Indexes'!F$9,'Data &amp; Normalization'!$C675:$AT675),"-")</f>
        <v>0.42628374748675324</v>
      </c>
      <c r="G217" s="22">
        <f>IFERROR(AVERAGEIF('QoL DATA'!$C$14:$AT$14,'TQoL Indexes'!G$9,'Data &amp; Normalization'!$C675:$AT675),"-")</f>
        <v>0.71006320315069638</v>
      </c>
      <c r="H217" s="22">
        <f>IFERROR(AVERAGEIF('QoL DATA'!$C$14:$AT$14,'TQoL Indexes'!H$9,'Data &amp; Normalization'!$C675:$AT675),"-")</f>
        <v>0.98332619419947087</v>
      </c>
      <c r="I217" s="22">
        <f>IFERROR(AVERAGEIF('QoL DATA'!$C$14:$AT$14,'TQoL Indexes'!I$9,'Data &amp; Normalization'!$C675:$AT675),"-")</f>
        <v>0.81858874756387956</v>
      </c>
      <c r="J217" s="22">
        <f>IFERROR(AVERAGEIF('QoL DATA'!$C$14:$AT$14,'TQoL Indexes'!J$9,'Data &amp; Normalization'!$C675:$AT675),"-")</f>
        <v>0.36172473186371734</v>
      </c>
      <c r="K217" s="22" t="str">
        <f>IFERROR(AVERAGEIF('QoL DATA'!$C$14:$AT$14,'TQoL Indexes'!K$9,'Data &amp; Normalization'!$C675:$AT675),"-")</f>
        <v>-</v>
      </c>
      <c r="L217" s="22">
        <f>IFERROR(AVERAGEIF('QoL DATA'!$C$14:$AT$14,'TQoL Indexes'!L$9,'Data &amp; Normalization'!$C675:$AT675),"-")</f>
        <v>0.5842161908447161</v>
      </c>
      <c r="M217" s="22">
        <f>IFERROR(AVERAGEIF('QoL DATA'!$C$14:$AT$14,'TQoL Indexes'!M$9,'Data &amp; Normalization'!$C675:$AT675),"-")</f>
        <v>0.8231358502950441</v>
      </c>
      <c r="N217" s="22">
        <f>IFERROR(AVERAGEIF('QoL DATA'!$C$14:$AT$14,'TQoL Indexes'!N$9,'Data &amp; Normalization'!$C675:$AT675),"-")</f>
        <v>0.26584734319539532</v>
      </c>
      <c r="O217" s="22">
        <f>IFERROR(AVERAGEIF('QoL DATA'!$C$14:$AT$14,'TQoL Indexes'!O$9,'Data &amp; Normalization'!$C675:$AT675),"-")</f>
        <v>0.84739131031884662</v>
      </c>
      <c r="P217" s="22">
        <f>IFERROR(AVERAGEIF('QoL DATA'!$C$14:$AT$14,'TQoL Indexes'!P$9,'Data &amp; Normalization'!$C675:$AT675),"-")</f>
        <v>0.37536896643217299</v>
      </c>
      <c r="Q217" s="22">
        <f>IFERROR(AVERAGEIF('QoL DATA'!$C$14:$AT$14,'TQoL Indexes'!Q$9,'Data &amp; Normalization'!$C675:$AT675),"-")</f>
        <v>0.82879585388869503</v>
      </c>
      <c r="R217" s="22">
        <f>IFERROR(AVERAGEIF('QoL DATA'!$C$14:$AT$14,'TQoL Indexes'!R$9,'Data &amp; Normalization'!$C675:$AT675),"-")</f>
        <v>0.86024604278736438</v>
      </c>
      <c r="S217" s="22">
        <f>IFERROR(AVERAGEIF('QoL DATA'!$C$14:$AT$14,'TQoL Indexes'!S$9,'Data &amp; Normalization'!$C675:$AT675),"-")</f>
        <v>0.51443237613450365</v>
      </c>
      <c r="T217" s="22">
        <f>IFERROR(AVERAGEIF('QoL DATA'!$C$14:$AT$14,'TQoL Indexes'!T$9,'Data &amp; Normalization'!$C675:$AT675),"-")</f>
        <v>0.80473042676681383</v>
      </c>
      <c r="U217" s="22">
        <f>IFERROR(AVERAGEIF('QoL DATA'!$C$14:$AT$14,'TQoL Indexes'!U$9,'Data &amp; Normalization'!$C675:$AT675),"-")</f>
        <v>0.72140270789266969</v>
      </c>
      <c r="V217" s="22">
        <f>IFERROR(AVERAGEIF('QoL DATA'!$C$14:$AT$14,'TQoL Indexes'!V$9,'Data &amp; Normalization'!$C675:$AT675),"-")</f>
        <v>0.89424556390376453</v>
      </c>
      <c r="W217" s="22">
        <f>IFERROR(AVERAGEIF('QoL DATA'!$C$14:$AT$14,'TQoL Indexes'!W$9,'Data &amp; Normalization'!$C675:$AT675),"-")</f>
        <v>0.32802590417985811</v>
      </c>
      <c r="X217" s="22">
        <f>IFERROR(AVERAGEIF('QoL DATA'!$C$14:$AT$14,'TQoL Indexes'!X$9,'Data &amp; Normalization'!$C675:$AT675),"-")</f>
        <v>0.83575886457912962</v>
      </c>
      <c r="Y217" s="22">
        <f>IFERROR(AVERAGEIF('QoL DATA'!$C$14:$AT$14,'TQoL Indexes'!Y$9,'Data &amp; Normalization'!$C675:$AT675),"-")</f>
        <v>0.98642590161688615</v>
      </c>
      <c r="Z217" s="21">
        <f t="shared" si="87"/>
        <v>0.61947443519368972</v>
      </c>
      <c r="AA217" s="22">
        <f t="shared" si="88"/>
        <v>0.69158381352449605</v>
      </c>
      <c r="AB217" s="22">
        <f t="shared" si="89"/>
        <v>0.54449159674521974</v>
      </c>
      <c r="AC217" s="22">
        <f t="shared" si="90"/>
        <v>0.61138013837550975</v>
      </c>
      <c r="AD217" s="22">
        <f t="shared" si="91"/>
        <v>0.84452094833802971</v>
      </c>
      <c r="AE217" s="22">
        <f t="shared" si="92"/>
        <v>0.65958140145065869</v>
      </c>
      <c r="AF217" s="22">
        <f t="shared" si="93"/>
        <v>0.80782413589821711</v>
      </c>
      <c r="AG217" s="22">
        <f t="shared" si="94"/>
        <v>0.58189238437949387</v>
      </c>
      <c r="AH217" s="22">
        <f t="shared" si="95"/>
        <v>0.98642590161688615</v>
      </c>
      <c r="AI217" s="21">
        <f t="shared" si="96"/>
        <v>0.61851661515446854</v>
      </c>
      <c r="AJ217" s="22">
        <f t="shared" si="97"/>
        <v>0.70516082938806612</v>
      </c>
      <c r="AK217" s="23">
        <f t="shared" si="98"/>
        <v>0.79204747396486574</v>
      </c>
      <c r="AL217" s="24">
        <f t="shared" si="99"/>
        <v>0.70345367574517481</v>
      </c>
      <c r="AM217" s="20"/>
      <c r="AO217" s="136">
        <f t="shared" si="62"/>
        <v>5</v>
      </c>
      <c r="AP217" s="137">
        <f t="shared" si="63"/>
        <v>5</v>
      </c>
      <c r="AQ217" s="137">
        <f t="shared" si="64"/>
        <v>5</v>
      </c>
      <c r="AR217" s="137">
        <f t="shared" si="65"/>
        <v>5</v>
      </c>
      <c r="AS217" s="137">
        <f t="shared" si="66"/>
        <v>5</v>
      </c>
      <c r="AT217" s="137">
        <f t="shared" si="67"/>
        <v>5</v>
      </c>
      <c r="AU217" s="137">
        <f t="shared" si="68"/>
        <v>5</v>
      </c>
      <c r="AV217" s="137">
        <f t="shared" si="69"/>
        <v>5</v>
      </c>
      <c r="AW217" s="125">
        <f t="shared" si="70"/>
        <v>5</v>
      </c>
      <c r="AX217" s="137">
        <f t="shared" si="71"/>
        <v>5</v>
      </c>
      <c r="AY217" s="137">
        <f t="shared" si="72"/>
        <v>5</v>
      </c>
      <c r="AZ217" s="125">
        <f t="shared" si="73"/>
        <v>5</v>
      </c>
    </row>
    <row r="218" spans="1:52" s="5" customFormat="1">
      <c r="A218"/>
      <c r="B218" s="397" t="str">
        <f>'QoL DATA'!B225</f>
        <v>Žetale</v>
      </c>
      <c r="C218" s="224">
        <f>'QoL DATA'!A225</f>
        <v>191</v>
      </c>
      <c r="D218" s="21">
        <f>IFERROR(AVERAGEIF('QoL DATA'!$C$14:$AT$14,'TQoL Indexes'!D$9,'Data &amp; Normalization'!$C676:$AT676),"-")</f>
        <v>0.27359729306600666</v>
      </c>
      <c r="E218" s="22">
        <f>IFERROR(AVERAGEIF('QoL DATA'!$C$14:$AT$14,'TQoL Indexes'!E$9,'Data &amp; Normalization'!$C676:$AT676),"-")</f>
        <v>0.43378519290928041</v>
      </c>
      <c r="F218" s="22">
        <f>IFERROR(AVERAGEIF('QoL DATA'!$C$14:$AT$14,'TQoL Indexes'!F$9,'Data &amp; Normalization'!$C676:$AT676),"-")</f>
        <v>0.55902476994385619</v>
      </c>
      <c r="G218" s="22">
        <f>IFERROR(AVERAGEIF('QoL DATA'!$C$14:$AT$14,'TQoL Indexes'!G$9,'Data &amp; Normalization'!$C676:$AT676),"-")</f>
        <v>0.20657952561033607</v>
      </c>
      <c r="H218" s="22">
        <f>IFERROR(AVERAGEIF('QoL DATA'!$C$14:$AT$14,'TQoL Indexes'!H$9,'Data &amp; Normalization'!$C676:$AT676),"-")</f>
        <v>0</v>
      </c>
      <c r="I218" s="22">
        <f>IFERROR(AVERAGEIF('QoL DATA'!$C$14:$AT$14,'TQoL Indexes'!I$9,'Data &amp; Normalization'!$C676:$AT676),"-")</f>
        <v>2.0589361511541247E-2</v>
      </c>
      <c r="J218" s="22">
        <f>IFERROR(AVERAGEIF('QoL DATA'!$C$14:$AT$14,'TQoL Indexes'!J$9,'Data &amp; Normalization'!$C676:$AT676),"-")</f>
        <v>5.5659557222379259E-2</v>
      </c>
      <c r="K218" s="22" t="str">
        <f>IFERROR(AVERAGEIF('QoL DATA'!$C$14:$AT$14,'TQoL Indexes'!K$9,'Data &amp; Normalization'!$C676:$AT676),"-")</f>
        <v>-</v>
      </c>
      <c r="L218" s="22">
        <f>IFERROR(AVERAGEIF('QoL DATA'!$C$14:$AT$14,'TQoL Indexes'!L$9,'Data &amp; Normalization'!$C676:$AT676),"-")</f>
        <v>0.32915946642615845</v>
      </c>
      <c r="M218" s="22">
        <f>IFERROR(AVERAGEIF('QoL DATA'!$C$14:$AT$14,'TQoL Indexes'!M$9,'Data &amp; Normalization'!$C676:$AT676),"-")</f>
        <v>0.35436997299146011</v>
      </c>
      <c r="N218" s="22">
        <f>IFERROR(AVERAGEIF('QoL DATA'!$C$14:$AT$14,'TQoL Indexes'!N$9,'Data &amp; Normalization'!$C676:$AT676),"-")</f>
        <v>0.66799119775652671</v>
      </c>
      <c r="O218" s="22">
        <f>IFERROR(AVERAGEIF('QoL DATA'!$C$14:$AT$14,'TQoL Indexes'!O$9,'Data &amp; Normalization'!$C676:$AT676),"-")</f>
        <v>0.56919122866208527</v>
      </c>
      <c r="P218" s="22">
        <f>IFERROR(AVERAGEIF('QoL DATA'!$C$14:$AT$14,'TQoL Indexes'!P$9,'Data &amp; Normalization'!$C676:$AT676),"-")</f>
        <v>0.84053876459725518</v>
      </c>
      <c r="Q218" s="22">
        <f>IFERROR(AVERAGEIF('QoL DATA'!$C$14:$AT$14,'TQoL Indexes'!Q$9,'Data &amp; Normalization'!$C676:$AT676),"-")</f>
        <v>0.48009467050855026</v>
      </c>
      <c r="R218" s="22">
        <f>IFERROR(AVERAGEIF('QoL DATA'!$C$14:$AT$14,'TQoL Indexes'!R$9,'Data &amp; Normalization'!$C676:$AT676),"-")</f>
        <v>0.20052499708833027</v>
      </c>
      <c r="S218" s="22">
        <f>IFERROR(AVERAGEIF('QoL DATA'!$C$14:$AT$14,'TQoL Indexes'!S$9,'Data &amp; Normalization'!$C676:$AT676),"-")</f>
        <v>0.85994974292846615</v>
      </c>
      <c r="T218" s="22">
        <f>IFERROR(AVERAGEIF('QoL DATA'!$C$14:$AT$14,'TQoL Indexes'!T$9,'Data &amp; Normalization'!$C676:$AT676),"-")</f>
        <v>0.58610722603949372</v>
      </c>
      <c r="U218" s="22">
        <f>IFERROR(AVERAGEIF('QoL DATA'!$C$14:$AT$14,'TQoL Indexes'!U$9,'Data &amp; Normalization'!$C676:$AT676),"-")</f>
        <v>0.39358621237886432</v>
      </c>
      <c r="V218" s="22">
        <f>IFERROR(AVERAGEIF('QoL DATA'!$C$14:$AT$14,'TQoL Indexes'!V$9,'Data &amp; Normalization'!$C676:$AT676),"-")</f>
        <v>0.31250000000000006</v>
      </c>
      <c r="W218" s="22">
        <f>IFERROR(AVERAGEIF('QoL DATA'!$C$14:$AT$14,'TQoL Indexes'!W$9,'Data &amp; Normalization'!$C676:$AT676),"-")</f>
        <v>0.47653582300761443</v>
      </c>
      <c r="X218" s="22">
        <f>IFERROR(AVERAGEIF('QoL DATA'!$C$14:$AT$14,'TQoL Indexes'!X$9,'Data &amp; Normalization'!$C676:$AT676),"-")</f>
        <v>2.625536475170203E-2</v>
      </c>
      <c r="Y218" s="22">
        <f>IFERROR(AVERAGEIF('QoL DATA'!$C$14:$AT$14,'TQoL Indexes'!Y$9,'Data &amp; Normalization'!$C676:$AT676),"-")</f>
        <v>0.39288399673585106</v>
      </c>
      <c r="Z218" s="21">
        <f t="shared" si="87"/>
        <v>0.42213575197304776</v>
      </c>
      <c r="AA218" s="22">
        <f t="shared" si="88"/>
        <v>0.122397582154083</v>
      </c>
      <c r="AB218" s="22">
        <f t="shared" si="89"/>
        <v>0.51118058537399347</v>
      </c>
      <c r="AC218" s="22">
        <f t="shared" si="90"/>
        <v>0.70486499662967028</v>
      </c>
      <c r="AD218" s="22">
        <f t="shared" si="91"/>
        <v>0.34030983379844026</v>
      </c>
      <c r="AE218" s="22">
        <f t="shared" si="92"/>
        <v>0.72302848448397994</v>
      </c>
      <c r="AF218" s="22">
        <f t="shared" si="93"/>
        <v>0.35304310618943219</v>
      </c>
      <c r="AG218" s="22">
        <f t="shared" si="94"/>
        <v>0.25139559387965821</v>
      </c>
      <c r="AH218" s="22">
        <f t="shared" si="95"/>
        <v>0.39288399673585106</v>
      </c>
      <c r="AI218" s="21">
        <f t="shared" si="96"/>
        <v>0.35190463983370807</v>
      </c>
      <c r="AJ218" s="22">
        <f t="shared" si="97"/>
        <v>0.58940110497069687</v>
      </c>
      <c r="AK218" s="23">
        <f t="shared" si="98"/>
        <v>0.33244089893498047</v>
      </c>
      <c r="AL218" s="24">
        <f t="shared" si="99"/>
        <v>0.41732239213085154</v>
      </c>
      <c r="AM218" s="20"/>
      <c r="AO218" s="136">
        <f t="shared" si="62"/>
        <v>5</v>
      </c>
      <c r="AP218" s="137">
        <f t="shared" si="63"/>
        <v>5</v>
      </c>
      <c r="AQ218" s="137">
        <f t="shared" si="64"/>
        <v>5</v>
      </c>
      <c r="AR218" s="137">
        <f t="shared" si="65"/>
        <v>5</v>
      </c>
      <c r="AS218" s="137">
        <f t="shared" si="66"/>
        <v>5</v>
      </c>
      <c r="AT218" s="137">
        <f t="shared" si="67"/>
        <v>5</v>
      </c>
      <c r="AU218" s="137">
        <f t="shared" si="68"/>
        <v>5</v>
      </c>
      <c r="AV218" s="137">
        <f t="shared" si="69"/>
        <v>5</v>
      </c>
      <c r="AW218" s="125">
        <f t="shared" si="70"/>
        <v>5</v>
      </c>
      <c r="AX218" s="137">
        <f t="shared" si="71"/>
        <v>5</v>
      </c>
      <c r="AY218" s="137">
        <f t="shared" si="72"/>
        <v>5</v>
      </c>
      <c r="AZ218" s="125">
        <f t="shared" si="73"/>
        <v>5</v>
      </c>
    </row>
    <row r="219" spans="1:52" s="5" customFormat="1">
      <c r="A219"/>
      <c r="B219" s="397" t="str">
        <f>'QoL DATA'!B226</f>
        <v>Žiri</v>
      </c>
      <c r="C219" s="224">
        <f>'QoL DATA'!A226</f>
        <v>147</v>
      </c>
      <c r="D219" s="21">
        <f>IFERROR(AVERAGEIF('QoL DATA'!$C$14:$AT$14,'TQoL Indexes'!D$9,'Data &amp; Normalization'!$C677:$AT677),"-")</f>
        <v>0.91120488850496262</v>
      </c>
      <c r="E219" s="22">
        <f>IFERROR(AVERAGEIF('QoL DATA'!$C$14:$AT$14,'TQoL Indexes'!E$9,'Data &amp; Normalization'!$C677:$AT677),"-")</f>
        <v>0.67296596555578536</v>
      </c>
      <c r="F219" s="22">
        <f>IFERROR(AVERAGEIF('QoL DATA'!$C$14:$AT$14,'TQoL Indexes'!F$9,'Data &amp; Normalization'!$C677:$AT677),"-")</f>
        <v>0.64977160979763138</v>
      </c>
      <c r="G219" s="22">
        <f>IFERROR(AVERAGEIF('QoL DATA'!$C$14:$AT$14,'TQoL Indexes'!G$9,'Data &amp; Normalization'!$C677:$AT677),"-")</f>
        <v>0.84817737683824923</v>
      </c>
      <c r="H219" s="22">
        <f>IFERROR(AVERAGEIF('QoL DATA'!$C$14:$AT$14,'TQoL Indexes'!H$9,'Data &amp; Normalization'!$C677:$AT677),"-")</f>
        <v>0.47037649614588017</v>
      </c>
      <c r="I219" s="22">
        <f>IFERROR(AVERAGEIF('QoL DATA'!$C$14:$AT$14,'TQoL Indexes'!I$9,'Data &amp; Normalization'!$C677:$AT677),"-")</f>
        <v>0.88027562358372502</v>
      </c>
      <c r="J219" s="22">
        <f>IFERROR(AVERAGEIF('QoL DATA'!$C$14:$AT$14,'TQoL Indexes'!J$9,'Data &amp; Normalization'!$C677:$AT677),"-")</f>
        <v>0.42680327784857369</v>
      </c>
      <c r="K219" s="22" t="str">
        <f>IFERROR(AVERAGEIF('QoL DATA'!$C$14:$AT$14,'TQoL Indexes'!K$9,'Data &amp; Normalization'!$C677:$AT677),"-")</f>
        <v>-</v>
      </c>
      <c r="L219" s="22">
        <f>IFERROR(AVERAGEIF('QoL DATA'!$C$14:$AT$14,'TQoL Indexes'!L$9,'Data &amp; Normalization'!$C677:$AT677),"-")</f>
        <v>0.50274637558460866</v>
      </c>
      <c r="M219" s="22">
        <f>IFERROR(AVERAGEIF('QoL DATA'!$C$14:$AT$14,'TQoL Indexes'!M$9,'Data &amp; Normalization'!$C677:$AT677),"-")</f>
        <v>0.67937587204383942</v>
      </c>
      <c r="N219" s="22">
        <f>IFERROR(AVERAGEIF('QoL DATA'!$C$14:$AT$14,'TQoL Indexes'!N$9,'Data &amp; Normalization'!$C677:$AT677),"-")</f>
        <v>2.5075750600183867E-3</v>
      </c>
      <c r="O219" s="22">
        <f>IFERROR(AVERAGEIF('QoL DATA'!$C$14:$AT$14,'TQoL Indexes'!O$9,'Data &amp; Normalization'!$C677:$AT677),"-")</f>
        <v>0.97321090749982675</v>
      </c>
      <c r="P219" s="22">
        <f>IFERROR(AVERAGEIF('QoL DATA'!$C$14:$AT$14,'TQoL Indexes'!P$9,'Data &amp; Normalization'!$C677:$AT677),"-")</f>
        <v>0.41218520436854483</v>
      </c>
      <c r="Q219" s="22">
        <f>IFERROR(AVERAGEIF('QoL DATA'!$C$14:$AT$14,'TQoL Indexes'!Q$9,'Data &amp; Normalization'!$C677:$AT677),"-")</f>
        <v>0.80645477938651733</v>
      </c>
      <c r="R219" s="22">
        <f>IFERROR(AVERAGEIF('QoL DATA'!$C$14:$AT$14,'TQoL Indexes'!R$9,'Data &amp; Normalization'!$C677:$AT677),"-")</f>
        <v>0.84205406787708537</v>
      </c>
      <c r="S219" s="22">
        <f>IFERROR(AVERAGEIF('QoL DATA'!$C$14:$AT$14,'TQoL Indexes'!S$9,'Data &amp; Normalization'!$C677:$AT677),"-")</f>
        <v>0.58469308469308467</v>
      </c>
      <c r="T219" s="22">
        <f>IFERROR(AVERAGEIF('QoL DATA'!$C$14:$AT$14,'TQoL Indexes'!T$9,'Data &amp; Normalization'!$C677:$AT677),"-")</f>
        <v>1</v>
      </c>
      <c r="U219" s="22">
        <f>IFERROR(AVERAGEIF('QoL DATA'!$C$14:$AT$14,'TQoL Indexes'!U$9,'Data &amp; Normalization'!$C677:$AT677),"-")</f>
        <v>0.83051562394546796</v>
      </c>
      <c r="V219" s="22">
        <f>IFERROR(AVERAGEIF('QoL DATA'!$C$14:$AT$14,'TQoL Indexes'!V$9,'Data &amp; Normalization'!$C677:$AT677),"-")</f>
        <v>1</v>
      </c>
      <c r="W219" s="22">
        <f>IFERROR(AVERAGEIF('QoL DATA'!$C$14:$AT$14,'TQoL Indexes'!W$9,'Data &amp; Normalization'!$C677:$AT677),"-")</f>
        <v>0.20406028739879456</v>
      </c>
      <c r="X219" s="22">
        <f>IFERROR(AVERAGEIF('QoL DATA'!$C$14:$AT$14,'TQoL Indexes'!X$9,'Data &amp; Normalization'!$C677:$AT677),"-")</f>
        <v>0.87499999999999956</v>
      </c>
      <c r="Y219" s="22">
        <f>IFERROR(AVERAGEIF('QoL DATA'!$C$14:$AT$14,'TQoL Indexes'!Y$9,'Data &amp; Normalization'!$C677:$AT677),"-")</f>
        <v>0.76835917325059611</v>
      </c>
      <c r="Z219" s="21">
        <f t="shared" si="87"/>
        <v>0.74464748795279301</v>
      </c>
      <c r="AA219" s="22">
        <f t="shared" si="88"/>
        <v>0.62567583000020721</v>
      </c>
      <c r="AB219" s="22">
        <f t="shared" si="89"/>
        <v>0.34094172355192892</v>
      </c>
      <c r="AC219" s="22">
        <f t="shared" si="90"/>
        <v>0.69269805593418576</v>
      </c>
      <c r="AD219" s="22">
        <f t="shared" si="91"/>
        <v>0.82425442363180135</v>
      </c>
      <c r="AE219" s="22">
        <f t="shared" si="92"/>
        <v>0.79234654234654234</v>
      </c>
      <c r="AF219" s="22">
        <f t="shared" si="93"/>
        <v>0.91525781197273393</v>
      </c>
      <c r="AG219" s="22">
        <f t="shared" si="94"/>
        <v>0.53953014369939711</v>
      </c>
      <c r="AH219" s="22">
        <f t="shared" si="95"/>
        <v>0.76835917325059611</v>
      </c>
      <c r="AI219" s="21">
        <f t="shared" si="96"/>
        <v>0.57042168050164299</v>
      </c>
      <c r="AJ219" s="22">
        <f t="shared" si="97"/>
        <v>0.76976634063750982</v>
      </c>
      <c r="AK219" s="23">
        <f t="shared" si="98"/>
        <v>0.74104904297424246</v>
      </c>
      <c r="AL219" s="24">
        <f t="shared" si="99"/>
        <v>0.69077690283240367</v>
      </c>
      <c r="AM219" s="20"/>
      <c r="AO219" s="136">
        <f t="shared" si="62"/>
        <v>5</v>
      </c>
      <c r="AP219" s="137">
        <f t="shared" si="63"/>
        <v>5</v>
      </c>
      <c r="AQ219" s="137">
        <f t="shared" si="64"/>
        <v>5</v>
      </c>
      <c r="AR219" s="137">
        <f t="shared" si="65"/>
        <v>5</v>
      </c>
      <c r="AS219" s="137">
        <f t="shared" si="66"/>
        <v>5</v>
      </c>
      <c r="AT219" s="137">
        <f t="shared" si="67"/>
        <v>5</v>
      </c>
      <c r="AU219" s="137">
        <f t="shared" si="68"/>
        <v>5</v>
      </c>
      <c r="AV219" s="137">
        <f t="shared" si="69"/>
        <v>5</v>
      </c>
      <c r="AW219" s="125">
        <f t="shared" si="70"/>
        <v>5</v>
      </c>
      <c r="AX219" s="137">
        <f t="shared" si="71"/>
        <v>5</v>
      </c>
      <c r="AY219" s="137">
        <f t="shared" si="72"/>
        <v>5</v>
      </c>
      <c r="AZ219" s="125">
        <f t="shared" si="73"/>
        <v>5</v>
      </c>
    </row>
    <row r="220" spans="1:52" s="5" customFormat="1">
      <c r="A220"/>
      <c r="B220" s="397" t="str">
        <f>'QoL DATA'!B227</f>
        <v>Žirovnica</v>
      </c>
      <c r="C220" s="224">
        <f>'QoL DATA'!A227</f>
        <v>192</v>
      </c>
      <c r="D220" s="21">
        <f>IFERROR(AVERAGEIF('QoL DATA'!$C$14:$AT$14,'TQoL Indexes'!D$9,'Data &amp; Normalization'!$C678:$AT678),"-")</f>
        <v>0.96076054120073417</v>
      </c>
      <c r="E220" s="22">
        <f>IFERROR(AVERAGEIF('QoL DATA'!$C$14:$AT$14,'TQoL Indexes'!E$9,'Data &amp; Normalization'!$C678:$AT678),"-")</f>
        <v>0.38936787558246549</v>
      </c>
      <c r="F220" s="22">
        <f>IFERROR(AVERAGEIF('QoL DATA'!$C$14:$AT$14,'TQoL Indexes'!F$9,'Data &amp; Normalization'!$C678:$AT678),"-")</f>
        <v>0.74622500292770555</v>
      </c>
      <c r="G220" s="22">
        <f>IFERROR(AVERAGEIF('QoL DATA'!$C$14:$AT$14,'TQoL Indexes'!G$9,'Data &amp; Normalization'!$C678:$AT678),"-")</f>
        <v>0.96443340751646556</v>
      </c>
      <c r="H220" s="22">
        <f>IFERROR(AVERAGEIF('QoL DATA'!$C$14:$AT$14,'TQoL Indexes'!H$9,'Data &amp; Normalization'!$C678:$AT678),"-")</f>
        <v>0.80583844515813019</v>
      </c>
      <c r="I220" s="22">
        <f>IFERROR(AVERAGEIF('QoL DATA'!$C$14:$AT$14,'TQoL Indexes'!I$9,'Data &amp; Normalization'!$C678:$AT678),"-")</f>
        <v>0.23357489726034136</v>
      </c>
      <c r="J220" s="22">
        <f>IFERROR(AVERAGEIF('QoL DATA'!$C$14:$AT$14,'TQoL Indexes'!J$9,'Data &amp; Normalization'!$C678:$AT678),"-")</f>
        <v>0.51290511286362805</v>
      </c>
      <c r="K220" s="22" t="str">
        <f>IFERROR(AVERAGEIF('QoL DATA'!$C$14:$AT$14,'TQoL Indexes'!K$9,'Data &amp; Normalization'!$C678:$AT678),"-")</f>
        <v>-</v>
      </c>
      <c r="L220" s="22">
        <f>IFERROR(AVERAGEIF('QoL DATA'!$C$14:$AT$14,'TQoL Indexes'!L$9,'Data &amp; Normalization'!$C678:$AT678),"-")</f>
        <v>0.62649352044389439</v>
      </c>
      <c r="M220" s="22">
        <f>IFERROR(AVERAGEIF('QoL DATA'!$C$14:$AT$14,'TQoL Indexes'!M$9,'Data &amp; Normalization'!$C678:$AT678),"-")</f>
        <v>0.78050073290391819</v>
      </c>
      <c r="N220" s="22">
        <f>IFERROR(AVERAGEIF('QoL DATA'!$C$14:$AT$14,'TQoL Indexes'!N$9,'Data &amp; Normalization'!$C678:$AT678),"-")</f>
        <v>0.77306823564158555</v>
      </c>
      <c r="O220" s="22">
        <f>IFERROR(AVERAGEIF('QoL DATA'!$C$14:$AT$14,'TQoL Indexes'!O$9,'Data &amp; Normalization'!$C678:$AT678),"-")</f>
        <v>0.88574333954025697</v>
      </c>
      <c r="P220" s="22">
        <f>IFERROR(AVERAGEIF('QoL DATA'!$C$14:$AT$14,'TQoL Indexes'!P$9,'Data &amp; Normalization'!$C678:$AT678),"-")</f>
        <v>0.40222658836481556</v>
      </c>
      <c r="Q220" s="22">
        <f>IFERROR(AVERAGEIF('QoL DATA'!$C$14:$AT$14,'TQoL Indexes'!Q$9,'Data &amp; Normalization'!$C678:$AT678),"-")</f>
        <v>0.89982416738855053</v>
      </c>
      <c r="R220" s="22">
        <f>IFERROR(AVERAGEIF('QoL DATA'!$C$14:$AT$14,'TQoL Indexes'!R$9,'Data &amp; Normalization'!$C678:$AT678),"-")</f>
        <v>1</v>
      </c>
      <c r="S220" s="22">
        <f>IFERROR(AVERAGEIF('QoL DATA'!$C$14:$AT$14,'TQoL Indexes'!S$9,'Data &amp; Normalization'!$C678:$AT678),"-")</f>
        <v>0.39457587329927746</v>
      </c>
      <c r="T220" s="22">
        <f>IFERROR(AVERAGEIF('QoL DATA'!$C$14:$AT$14,'TQoL Indexes'!T$9,'Data &amp; Normalization'!$C678:$AT678),"-")</f>
        <v>0.76315899549493549</v>
      </c>
      <c r="U220" s="22">
        <f>IFERROR(AVERAGEIF('QoL DATA'!$C$14:$AT$14,'TQoL Indexes'!U$9,'Data &amp; Normalization'!$C678:$AT678),"-")</f>
        <v>0.74257302864147667</v>
      </c>
      <c r="V220" s="22">
        <f>IFERROR(AVERAGEIF('QoL DATA'!$C$14:$AT$14,'TQoL Indexes'!V$9,'Data &amp; Normalization'!$C678:$AT678),"-")</f>
        <v>0.83055161457917026</v>
      </c>
      <c r="W220" s="22">
        <f>IFERROR(AVERAGEIF('QoL DATA'!$C$14:$AT$14,'TQoL Indexes'!W$9,'Data &amp; Normalization'!$C678:$AT678),"-")</f>
        <v>0.27574545001345885</v>
      </c>
      <c r="X220" s="22">
        <f>IFERROR(AVERAGEIF('QoL DATA'!$C$14:$AT$14,'TQoL Indexes'!X$9,'Data &amp; Normalization'!$C678:$AT678),"-")</f>
        <v>0.75570629620519636</v>
      </c>
      <c r="Y220" s="22">
        <f>IFERROR(AVERAGEIF('QoL DATA'!$C$14:$AT$14,'TQoL Indexes'!Y$9,'Data &amp; Normalization'!$C678:$AT678),"-")</f>
        <v>0.58395816921887833</v>
      </c>
      <c r="Z220" s="21">
        <f t="shared" si="87"/>
        <v>0.69878447323696846</v>
      </c>
      <c r="AA220" s="22">
        <f t="shared" si="88"/>
        <v>0.6286490766484919</v>
      </c>
      <c r="AB220" s="22">
        <f t="shared" si="89"/>
        <v>0.77678448427275182</v>
      </c>
      <c r="AC220" s="22">
        <f t="shared" si="90"/>
        <v>0.64398496395253624</v>
      </c>
      <c r="AD220" s="22">
        <f t="shared" si="91"/>
        <v>0.94991208369427527</v>
      </c>
      <c r="AE220" s="22">
        <f t="shared" si="92"/>
        <v>0.57886743439710653</v>
      </c>
      <c r="AF220" s="22">
        <f t="shared" si="93"/>
        <v>0.78656232161032347</v>
      </c>
      <c r="AG220" s="22">
        <f t="shared" si="94"/>
        <v>0.5157258731093276</v>
      </c>
      <c r="AH220" s="22">
        <f t="shared" si="95"/>
        <v>0.58395816921887833</v>
      </c>
      <c r="AI220" s="21">
        <f t="shared" si="96"/>
        <v>0.70140601138607084</v>
      </c>
      <c r="AJ220" s="22">
        <f t="shared" si="97"/>
        <v>0.72425482734797275</v>
      </c>
      <c r="AK220" s="23">
        <f t="shared" si="98"/>
        <v>0.62874878797950973</v>
      </c>
      <c r="AL220" s="24">
        <f t="shared" si="99"/>
        <v>0.68418373449624781</v>
      </c>
      <c r="AM220" s="20"/>
      <c r="AO220" s="136">
        <f t="shared" si="62"/>
        <v>5</v>
      </c>
      <c r="AP220" s="137">
        <f t="shared" si="63"/>
        <v>5</v>
      </c>
      <c r="AQ220" s="137">
        <f t="shared" si="64"/>
        <v>5</v>
      </c>
      <c r="AR220" s="137">
        <f t="shared" si="65"/>
        <v>5</v>
      </c>
      <c r="AS220" s="137">
        <f t="shared" si="66"/>
        <v>5</v>
      </c>
      <c r="AT220" s="137">
        <f t="shared" si="67"/>
        <v>5</v>
      </c>
      <c r="AU220" s="137">
        <f t="shared" si="68"/>
        <v>5</v>
      </c>
      <c r="AV220" s="137">
        <f t="shared" si="69"/>
        <v>5</v>
      </c>
      <c r="AW220" s="125">
        <f t="shared" si="70"/>
        <v>5</v>
      </c>
      <c r="AX220" s="137">
        <f t="shared" si="71"/>
        <v>5</v>
      </c>
      <c r="AY220" s="137">
        <f t="shared" si="72"/>
        <v>5</v>
      </c>
      <c r="AZ220" s="125">
        <f t="shared" si="73"/>
        <v>5</v>
      </c>
    </row>
    <row r="221" spans="1:52" s="5" customFormat="1">
      <c r="A221"/>
      <c r="B221" s="397" t="str">
        <f>'QoL DATA'!B228</f>
        <v>Žužemberk</v>
      </c>
      <c r="C221" s="224">
        <f>'QoL DATA'!A228</f>
        <v>193</v>
      </c>
      <c r="D221" s="21">
        <f>IFERROR(AVERAGEIF('QoL DATA'!$C$14:$AT$14,'TQoL Indexes'!D$9,'Data &amp; Normalization'!$C679:$AT679),"-")</f>
        <v>0.44972008612713732</v>
      </c>
      <c r="E221" s="22">
        <f>IFERROR(AVERAGEIF('QoL DATA'!$C$14:$AT$14,'TQoL Indexes'!E$9,'Data &amp; Normalization'!$C679:$AT679),"-")</f>
        <v>0.4223488416368717</v>
      </c>
      <c r="F221" s="22">
        <f>IFERROR(AVERAGEIF('QoL DATA'!$C$14:$AT$14,'TQoL Indexes'!F$9,'Data &amp; Normalization'!$C679:$AT679),"-")</f>
        <v>0.52722789954993887</v>
      </c>
      <c r="G221" s="22">
        <f>IFERROR(AVERAGEIF('QoL DATA'!$C$14:$AT$14,'TQoL Indexes'!G$9,'Data &amp; Normalization'!$C679:$AT679),"-")</f>
        <v>0.65590075319305896</v>
      </c>
      <c r="H221" s="22">
        <f>IFERROR(AVERAGEIF('QoL DATA'!$C$14:$AT$14,'TQoL Indexes'!H$9,'Data &amp; Normalization'!$C679:$AT679),"-")</f>
        <v>0.78189203155153741</v>
      </c>
      <c r="I221" s="22">
        <f>IFERROR(AVERAGEIF('QoL DATA'!$C$14:$AT$14,'TQoL Indexes'!I$9,'Data &amp; Normalization'!$C679:$AT679),"-")</f>
        <v>0.407269953997282</v>
      </c>
      <c r="J221" s="22">
        <f>IFERROR(AVERAGEIF('QoL DATA'!$C$14:$AT$14,'TQoL Indexes'!J$9,'Data &amp; Normalization'!$C679:$AT679),"-")</f>
        <v>0.23109982659890085</v>
      </c>
      <c r="K221" s="22" t="str">
        <f>IFERROR(AVERAGEIF('QoL DATA'!$C$14:$AT$14,'TQoL Indexes'!K$9,'Data &amp; Normalization'!$C679:$AT679),"-")</f>
        <v>-</v>
      </c>
      <c r="L221" s="22">
        <f>IFERROR(AVERAGEIF('QoL DATA'!$C$14:$AT$14,'TQoL Indexes'!L$9,'Data &amp; Normalization'!$C679:$AT679),"-")</f>
        <v>0.2647863279943321</v>
      </c>
      <c r="M221" s="22">
        <f>IFERROR(AVERAGEIF('QoL DATA'!$C$14:$AT$14,'TQoL Indexes'!M$9,'Data &amp; Normalization'!$C679:$AT679),"-")</f>
        <v>0.5500230665912671</v>
      </c>
      <c r="N221" s="22">
        <f>IFERROR(AVERAGEIF('QoL DATA'!$C$14:$AT$14,'TQoL Indexes'!N$9,'Data &amp; Normalization'!$C679:$AT679),"-")</f>
        <v>0.69527795355087896</v>
      </c>
      <c r="O221" s="22">
        <f>IFERROR(AVERAGEIF('QoL DATA'!$C$14:$AT$14,'TQoL Indexes'!O$9,'Data &amp; Normalization'!$C679:$AT679),"-")</f>
        <v>0.41918023142689786</v>
      </c>
      <c r="P221" s="22">
        <f>IFERROR(AVERAGEIF('QoL DATA'!$C$14:$AT$14,'TQoL Indexes'!P$9,'Data &amp; Normalization'!$C679:$AT679),"-")</f>
        <v>0.50175304274083077</v>
      </c>
      <c r="Q221" s="22">
        <f>IFERROR(AVERAGEIF('QoL DATA'!$C$14:$AT$14,'TQoL Indexes'!Q$9,'Data &amp; Normalization'!$C679:$AT679),"-")</f>
        <v>0.70873093274941135</v>
      </c>
      <c r="R221" s="22">
        <f>IFERROR(AVERAGEIF('QoL DATA'!$C$14:$AT$14,'TQoL Indexes'!R$9,'Data &amp; Normalization'!$C679:$AT679),"-")</f>
        <v>0.66614815986531806</v>
      </c>
      <c r="S221" s="22">
        <f>IFERROR(AVERAGEIF('QoL DATA'!$C$14:$AT$14,'TQoL Indexes'!S$9,'Data &amp; Normalization'!$C679:$AT679),"-")</f>
        <v>0.54584304584304588</v>
      </c>
      <c r="T221" s="22">
        <f>IFERROR(AVERAGEIF('QoL DATA'!$C$14:$AT$14,'TQoL Indexes'!T$9,'Data &amp; Normalization'!$C679:$AT679),"-")</f>
        <v>0.91495483183481585</v>
      </c>
      <c r="U221" s="22">
        <f>IFERROR(AVERAGEIF('QoL DATA'!$C$14:$AT$14,'TQoL Indexes'!U$9,'Data &amp; Normalization'!$C679:$AT679),"-")</f>
        <v>0.55297366684506211</v>
      </c>
      <c r="V221" s="22">
        <f>IFERROR(AVERAGEIF('QoL DATA'!$C$14:$AT$14,'TQoL Indexes'!V$9,'Data &amp; Normalization'!$C679:$AT679),"-")</f>
        <v>0.83804502038206363</v>
      </c>
      <c r="W221" s="22">
        <f>IFERROR(AVERAGEIF('QoL DATA'!$C$14:$AT$14,'TQoL Indexes'!W$9,'Data &amp; Normalization'!$C679:$AT679),"-")</f>
        <v>0.33940626502931437</v>
      </c>
      <c r="X221" s="22">
        <f>IFERROR(AVERAGEIF('QoL DATA'!$C$14:$AT$14,'TQoL Indexes'!X$9,'Data &amp; Normalization'!$C679:$AT679),"-")</f>
        <v>0.17545519318292921</v>
      </c>
      <c r="Y221" s="22">
        <f>IFERROR(AVERAGEIF('QoL DATA'!$C$14:$AT$14,'TQoL Indexes'!Y$9,'Data &amp; Normalization'!$C679:$AT679),"-")</f>
        <v>0.91505335724543624</v>
      </c>
      <c r="Z221" s="21">
        <f t="shared" si="87"/>
        <v>0.46643227577131596</v>
      </c>
      <c r="AA221" s="22">
        <f t="shared" si="88"/>
        <v>0.46818977866702227</v>
      </c>
      <c r="AB221" s="22">
        <f t="shared" si="89"/>
        <v>0.62265051007107308</v>
      </c>
      <c r="AC221" s="22">
        <f t="shared" si="90"/>
        <v>0.46046663708386432</v>
      </c>
      <c r="AD221" s="22">
        <f t="shared" si="91"/>
        <v>0.6874395463073647</v>
      </c>
      <c r="AE221" s="22">
        <f t="shared" si="92"/>
        <v>0.73039893883893092</v>
      </c>
      <c r="AF221" s="22">
        <f t="shared" si="93"/>
        <v>0.69550934361356287</v>
      </c>
      <c r="AG221" s="22">
        <f t="shared" si="94"/>
        <v>0.2574307291061218</v>
      </c>
      <c r="AH221" s="22">
        <f t="shared" si="95"/>
        <v>0.91505335724543624</v>
      </c>
      <c r="AI221" s="21">
        <f t="shared" si="96"/>
        <v>0.51909085483647044</v>
      </c>
      <c r="AJ221" s="22">
        <f t="shared" si="97"/>
        <v>0.62610170741005333</v>
      </c>
      <c r="AK221" s="23">
        <f t="shared" si="98"/>
        <v>0.62266447665504032</v>
      </c>
      <c r="AL221" s="24">
        <f t="shared" si="99"/>
        <v>0.58819421743977029</v>
      </c>
      <c r="AM221" s="20"/>
      <c r="AO221" s="136">
        <f t="shared" si="62"/>
        <v>5</v>
      </c>
      <c r="AP221" s="137">
        <f t="shared" si="63"/>
        <v>5</v>
      </c>
      <c r="AQ221" s="137">
        <f t="shared" si="64"/>
        <v>5</v>
      </c>
      <c r="AR221" s="137">
        <f t="shared" si="65"/>
        <v>5</v>
      </c>
      <c r="AS221" s="137">
        <f t="shared" si="66"/>
        <v>5</v>
      </c>
      <c r="AT221" s="137">
        <f t="shared" si="67"/>
        <v>5</v>
      </c>
      <c r="AU221" s="137">
        <f t="shared" si="68"/>
        <v>5</v>
      </c>
      <c r="AV221" s="137">
        <f t="shared" si="69"/>
        <v>5</v>
      </c>
      <c r="AW221" s="125">
        <f t="shared" si="70"/>
        <v>5</v>
      </c>
      <c r="AX221" s="137">
        <f t="shared" si="71"/>
        <v>5</v>
      </c>
      <c r="AY221" s="137">
        <f t="shared" si="72"/>
        <v>5</v>
      </c>
      <c r="AZ221" s="125">
        <f t="shared" si="73"/>
        <v>5</v>
      </c>
    </row>
    <row r="222" spans="1:52">
      <c r="B222" s="3"/>
    </row>
    <row r="223" spans="1:52">
      <c r="B223" s="226"/>
      <c r="D223"/>
    </row>
    <row r="224" spans="1:52">
      <c r="B224" s="3"/>
    </row>
    <row r="225" spans="2:38">
      <c r="B225" s="3"/>
    </row>
    <row r="226" spans="2:38" ht="28.8">
      <c r="B226" s="227" t="s">
        <v>54</v>
      </c>
    </row>
    <row r="227" spans="2:38" ht="15" thickBot="1">
      <c r="B227" s="226"/>
    </row>
    <row r="228" spans="2:38" ht="15" thickBot="1">
      <c r="B228" s="228" t="str">
        <f t="shared" ref="B228:C247" si="100">B9</f>
        <v>Municipality name</v>
      </c>
      <c r="C228" s="111" t="str">
        <f t="shared" si="100"/>
        <v>Code</v>
      </c>
      <c r="D228" s="26" t="s">
        <v>0</v>
      </c>
      <c r="E228" s="27" t="s">
        <v>1</v>
      </c>
      <c r="F228" s="28" t="s">
        <v>2</v>
      </c>
      <c r="G228" s="27" t="s">
        <v>3</v>
      </c>
      <c r="H228" s="27" t="s">
        <v>4</v>
      </c>
      <c r="I228" s="27" t="s">
        <v>5</v>
      </c>
      <c r="J228" s="27" t="s">
        <v>6</v>
      </c>
      <c r="K228" s="27" t="s">
        <v>7</v>
      </c>
      <c r="L228" s="28" t="s">
        <v>8</v>
      </c>
      <c r="M228" s="29" t="s">
        <v>9</v>
      </c>
      <c r="N228" s="28" t="s">
        <v>10</v>
      </c>
      <c r="O228" s="30" t="s">
        <v>11</v>
      </c>
      <c r="P228" s="31" t="s">
        <v>12</v>
      </c>
      <c r="Q228" s="30" t="s">
        <v>13</v>
      </c>
      <c r="R228" s="31" t="s">
        <v>14</v>
      </c>
      <c r="S228" s="30">
        <v>31</v>
      </c>
      <c r="T228" s="31" t="s">
        <v>15</v>
      </c>
      <c r="U228" s="32" t="s">
        <v>16</v>
      </c>
      <c r="V228" s="33" t="s">
        <v>17</v>
      </c>
      <c r="W228" s="32" t="s">
        <v>18</v>
      </c>
      <c r="X228" s="33" t="s">
        <v>19</v>
      </c>
      <c r="Y228" s="33" t="s">
        <v>20</v>
      </c>
      <c r="Z228" s="34" t="s">
        <v>21</v>
      </c>
      <c r="AA228" s="35" t="s">
        <v>22</v>
      </c>
      <c r="AB228" s="35" t="s">
        <v>23</v>
      </c>
      <c r="AC228" s="36" t="s">
        <v>24</v>
      </c>
      <c r="AD228" s="37" t="s">
        <v>25</v>
      </c>
      <c r="AE228" s="37" t="s">
        <v>26</v>
      </c>
      <c r="AF228" s="38" t="s">
        <v>27</v>
      </c>
      <c r="AG228" s="39" t="s">
        <v>28</v>
      </c>
      <c r="AH228" s="39" t="s">
        <v>29</v>
      </c>
      <c r="AI228" s="40" t="s">
        <v>30</v>
      </c>
      <c r="AJ228" s="41" t="s">
        <v>31</v>
      </c>
      <c r="AK228" s="42" t="s">
        <v>32</v>
      </c>
      <c r="AL228" s="43" t="s">
        <v>33</v>
      </c>
    </row>
    <row r="229" spans="2:38">
      <c r="B229" s="225" t="str">
        <f t="shared" si="100"/>
        <v>Ajdovščina</v>
      </c>
      <c r="C229" s="224">
        <f t="shared" si="100"/>
        <v>1</v>
      </c>
      <c r="D229" s="122">
        <f t="shared" ref="D229:AL229" si="101">IFERROR(_xlfn.RANK.EQ(D10,D$10:D$221,0),"-")</f>
        <v>92</v>
      </c>
      <c r="E229" s="118">
        <f t="shared" si="101"/>
        <v>28</v>
      </c>
      <c r="F229" s="118">
        <f t="shared" si="101"/>
        <v>36</v>
      </c>
      <c r="G229" s="118">
        <f t="shared" si="101"/>
        <v>129</v>
      </c>
      <c r="H229" s="118">
        <f t="shared" si="101"/>
        <v>100</v>
      </c>
      <c r="I229" s="118">
        <f t="shared" si="101"/>
        <v>37</v>
      </c>
      <c r="J229" s="118">
        <f t="shared" si="101"/>
        <v>82</v>
      </c>
      <c r="K229" s="118" t="str">
        <f t="shared" si="101"/>
        <v>-</v>
      </c>
      <c r="L229" s="118">
        <f t="shared" si="101"/>
        <v>107</v>
      </c>
      <c r="M229" s="118">
        <f t="shared" si="101"/>
        <v>100</v>
      </c>
      <c r="N229" s="118">
        <f t="shared" si="101"/>
        <v>44</v>
      </c>
      <c r="O229" s="118">
        <f t="shared" si="101"/>
        <v>54</v>
      </c>
      <c r="P229" s="118">
        <f t="shared" si="101"/>
        <v>171</v>
      </c>
      <c r="Q229" s="118">
        <f t="shared" si="101"/>
        <v>69</v>
      </c>
      <c r="R229" s="118">
        <f t="shared" si="101"/>
        <v>65</v>
      </c>
      <c r="S229" s="118">
        <f t="shared" si="101"/>
        <v>101</v>
      </c>
      <c r="T229" s="118">
        <f t="shared" si="101"/>
        <v>115</v>
      </c>
      <c r="U229" s="118">
        <f t="shared" si="101"/>
        <v>96</v>
      </c>
      <c r="V229" s="118">
        <f t="shared" si="101"/>
        <v>10</v>
      </c>
      <c r="W229" s="118">
        <f t="shared" si="101"/>
        <v>100</v>
      </c>
      <c r="X229" s="118">
        <f t="shared" si="101"/>
        <v>63</v>
      </c>
      <c r="Y229" s="123">
        <f t="shared" si="101"/>
        <v>40</v>
      </c>
      <c r="Z229" s="122">
        <f t="shared" si="101"/>
        <v>21</v>
      </c>
      <c r="AA229" s="118">
        <f t="shared" si="101"/>
        <v>69</v>
      </c>
      <c r="AB229" s="118">
        <f t="shared" si="101"/>
        <v>47</v>
      </c>
      <c r="AC229" s="118">
        <f t="shared" si="101"/>
        <v>102</v>
      </c>
      <c r="AD229" s="118">
        <f t="shared" si="101"/>
        <v>66</v>
      </c>
      <c r="AE229" s="118">
        <f t="shared" si="101"/>
        <v>100</v>
      </c>
      <c r="AF229" s="118">
        <f t="shared" si="101"/>
        <v>46</v>
      </c>
      <c r="AG229" s="118">
        <f t="shared" si="101"/>
        <v>63</v>
      </c>
      <c r="AH229" s="123">
        <f t="shared" si="101"/>
        <v>40</v>
      </c>
      <c r="AI229" s="122">
        <f t="shared" si="101"/>
        <v>20</v>
      </c>
      <c r="AJ229" s="118">
        <f t="shared" si="101"/>
        <v>55</v>
      </c>
      <c r="AK229" s="123">
        <f t="shared" si="101"/>
        <v>28</v>
      </c>
      <c r="AL229" s="120">
        <f t="shared" si="101"/>
        <v>23</v>
      </c>
    </row>
    <row r="230" spans="2:38">
      <c r="B230" s="225" t="str">
        <f t="shared" si="100"/>
        <v>Ankaran/Ancarano</v>
      </c>
      <c r="C230" s="224">
        <f t="shared" si="100"/>
        <v>213</v>
      </c>
      <c r="D230" s="124">
        <f t="shared" ref="D230:AL230" si="102">IFERROR(_xlfn.RANK.EQ(D11,D$10:D$221,0),"-")</f>
        <v>212</v>
      </c>
      <c r="E230" s="119">
        <f t="shared" si="102"/>
        <v>109</v>
      </c>
      <c r="F230" s="119">
        <f t="shared" si="102"/>
        <v>180</v>
      </c>
      <c r="G230" s="119">
        <f t="shared" si="102"/>
        <v>5</v>
      </c>
      <c r="H230" s="119">
        <f t="shared" si="102"/>
        <v>129</v>
      </c>
      <c r="I230" s="119">
        <f t="shared" si="102"/>
        <v>122</v>
      </c>
      <c r="J230" s="119">
        <f t="shared" si="102"/>
        <v>36</v>
      </c>
      <c r="K230" s="119" t="str">
        <f t="shared" si="102"/>
        <v>-</v>
      </c>
      <c r="L230" s="119">
        <f t="shared" si="102"/>
        <v>212</v>
      </c>
      <c r="M230" s="119">
        <f t="shared" si="102"/>
        <v>210</v>
      </c>
      <c r="N230" s="119">
        <f t="shared" si="102"/>
        <v>203</v>
      </c>
      <c r="O230" s="119">
        <f t="shared" si="102"/>
        <v>25</v>
      </c>
      <c r="P230" s="119">
        <f t="shared" si="102"/>
        <v>11</v>
      </c>
      <c r="Q230" s="119">
        <f t="shared" si="102"/>
        <v>31</v>
      </c>
      <c r="R230" s="119">
        <f t="shared" si="102"/>
        <v>97</v>
      </c>
      <c r="S230" s="119">
        <f t="shared" si="102"/>
        <v>181</v>
      </c>
      <c r="T230" s="119">
        <f t="shared" si="102"/>
        <v>156</v>
      </c>
      <c r="U230" s="119">
        <f t="shared" si="102"/>
        <v>33</v>
      </c>
      <c r="V230" s="119">
        <f t="shared" si="102"/>
        <v>22</v>
      </c>
      <c r="W230" s="119">
        <f t="shared" si="102"/>
        <v>211</v>
      </c>
      <c r="X230" s="119">
        <f t="shared" si="102"/>
        <v>62</v>
      </c>
      <c r="Y230" s="125">
        <f t="shared" si="102"/>
        <v>167</v>
      </c>
      <c r="Z230" s="124">
        <f t="shared" si="102"/>
        <v>203</v>
      </c>
      <c r="AA230" s="119">
        <f t="shared" si="102"/>
        <v>107</v>
      </c>
      <c r="AB230" s="119">
        <f t="shared" si="102"/>
        <v>212</v>
      </c>
      <c r="AC230" s="119">
        <f t="shared" si="102"/>
        <v>2</v>
      </c>
      <c r="AD230" s="119">
        <f t="shared" si="102"/>
        <v>64</v>
      </c>
      <c r="AE230" s="119">
        <f t="shared" si="102"/>
        <v>193</v>
      </c>
      <c r="AF230" s="119">
        <f t="shared" si="102"/>
        <v>22</v>
      </c>
      <c r="AG230" s="119">
        <f t="shared" si="102"/>
        <v>169</v>
      </c>
      <c r="AH230" s="125">
        <f t="shared" si="102"/>
        <v>167</v>
      </c>
      <c r="AI230" s="124">
        <f t="shared" si="102"/>
        <v>210</v>
      </c>
      <c r="AJ230" s="119">
        <f t="shared" si="102"/>
        <v>44</v>
      </c>
      <c r="AK230" s="125">
        <f t="shared" si="102"/>
        <v>126</v>
      </c>
      <c r="AL230" s="121">
        <f t="shared" si="102"/>
        <v>158</v>
      </c>
    </row>
    <row r="231" spans="2:38">
      <c r="B231" s="225" t="str">
        <f t="shared" si="100"/>
        <v>Apače</v>
      </c>
      <c r="C231" s="224">
        <f t="shared" si="100"/>
        <v>195</v>
      </c>
      <c r="D231" s="124">
        <f t="shared" ref="D231:AL231" si="103">IFERROR(_xlfn.RANK.EQ(D12,D$10:D$221,0),"-")</f>
        <v>159</v>
      </c>
      <c r="E231" s="119">
        <f t="shared" si="103"/>
        <v>151</v>
      </c>
      <c r="F231" s="119">
        <f t="shared" si="103"/>
        <v>143</v>
      </c>
      <c r="G231" s="119">
        <f t="shared" si="103"/>
        <v>57</v>
      </c>
      <c r="H231" s="119">
        <f t="shared" si="103"/>
        <v>192</v>
      </c>
      <c r="I231" s="119">
        <f t="shared" si="103"/>
        <v>134</v>
      </c>
      <c r="J231" s="119">
        <f t="shared" si="103"/>
        <v>176</v>
      </c>
      <c r="K231" s="119" t="str">
        <f t="shared" si="103"/>
        <v>-</v>
      </c>
      <c r="L231" s="119">
        <f t="shared" si="103"/>
        <v>203</v>
      </c>
      <c r="M231" s="119">
        <f t="shared" si="103"/>
        <v>125</v>
      </c>
      <c r="N231" s="119">
        <f t="shared" si="103"/>
        <v>136</v>
      </c>
      <c r="O231" s="119">
        <f t="shared" si="103"/>
        <v>202</v>
      </c>
      <c r="P231" s="119">
        <f t="shared" si="103"/>
        <v>36</v>
      </c>
      <c r="Q231" s="119">
        <f t="shared" si="103"/>
        <v>207</v>
      </c>
      <c r="R231" s="119">
        <f t="shared" si="103"/>
        <v>181</v>
      </c>
      <c r="S231" s="119">
        <f t="shared" si="103"/>
        <v>25</v>
      </c>
      <c r="T231" s="119">
        <f t="shared" si="103"/>
        <v>140</v>
      </c>
      <c r="U231" s="119">
        <f t="shared" si="103"/>
        <v>109</v>
      </c>
      <c r="V231" s="119">
        <f t="shared" si="103"/>
        <v>177</v>
      </c>
      <c r="W231" s="119">
        <f t="shared" si="103"/>
        <v>120</v>
      </c>
      <c r="X231" s="119">
        <f t="shared" si="103"/>
        <v>95</v>
      </c>
      <c r="Y231" s="125">
        <f t="shared" si="103"/>
        <v>199</v>
      </c>
      <c r="Z231" s="124">
        <f t="shared" si="103"/>
        <v>160</v>
      </c>
      <c r="AA231" s="119">
        <f t="shared" si="103"/>
        <v>183</v>
      </c>
      <c r="AB231" s="119">
        <f t="shared" si="103"/>
        <v>144</v>
      </c>
      <c r="AC231" s="119">
        <f t="shared" si="103"/>
        <v>162</v>
      </c>
      <c r="AD231" s="119">
        <f t="shared" si="103"/>
        <v>208</v>
      </c>
      <c r="AE231" s="119">
        <f t="shared" si="103"/>
        <v>35</v>
      </c>
      <c r="AF231" s="119">
        <f t="shared" si="103"/>
        <v>156</v>
      </c>
      <c r="AG231" s="119">
        <f t="shared" si="103"/>
        <v>95</v>
      </c>
      <c r="AH231" s="125">
        <f t="shared" si="103"/>
        <v>199</v>
      </c>
      <c r="AI231" s="124">
        <f t="shared" si="103"/>
        <v>190</v>
      </c>
      <c r="AJ231" s="119">
        <f t="shared" si="103"/>
        <v>197</v>
      </c>
      <c r="AK231" s="125">
        <f t="shared" si="103"/>
        <v>188</v>
      </c>
      <c r="AL231" s="121">
        <f t="shared" si="103"/>
        <v>202</v>
      </c>
    </row>
    <row r="232" spans="2:38">
      <c r="B232" s="225" t="str">
        <f t="shared" si="100"/>
        <v>Beltinci</v>
      </c>
      <c r="C232" s="224">
        <f t="shared" si="100"/>
        <v>2</v>
      </c>
      <c r="D232" s="124">
        <f t="shared" ref="D232:AL232" si="104">IFERROR(_xlfn.RANK.EQ(D13,D$10:D$221,0),"-")</f>
        <v>16</v>
      </c>
      <c r="E232" s="119">
        <f t="shared" si="104"/>
        <v>171</v>
      </c>
      <c r="F232" s="119">
        <f t="shared" si="104"/>
        <v>45</v>
      </c>
      <c r="G232" s="119">
        <f t="shared" si="104"/>
        <v>36</v>
      </c>
      <c r="H232" s="119">
        <f t="shared" si="104"/>
        <v>40</v>
      </c>
      <c r="I232" s="119">
        <f t="shared" si="104"/>
        <v>163</v>
      </c>
      <c r="J232" s="119">
        <f t="shared" si="104"/>
        <v>100</v>
      </c>
      <c r="K232" s="119" t="str">
        <f t="shared" si="104"/>
        <v>-</v>
      </c>
      <c r="L232" s="119">
        <f t="shared" si="104"/>
        <v>118</v>
      </c>
      <c r="M232" s="119">
        <f t="shared" si="104"/>
        <v>195</v>
      </c>
      <c r="N232" s="119">
        <f t="shared" si="104"/>
        <v>174</v>
      </c>
      <c r="O232" s="119">
        <f t="shared" si="104"/>
        <v>143</v>
      </c>
      <c r="P232" s="119">
        <f t="shared" si="104"/>
        <v>51</v>
      </c>
      <c r="Q232" s="119">
        <f t="shared" si="104"/>
        <v>191</v>
      </c>
      <c r="R232" s="119">
        <f t="shared" si="104"/>
        <v>151</v>
      </c>
      <c r="S232" s="119">
        <f t="shared" si="104"/>
        <v>102</v>
      </c>
      <c r="T232" s="119">
        <f t="shared" si="104"/>
        <v>51</v>
      </c>
      <c r="U232" s="119">
        <f t="shared" si="104"/>
        <v>150</v>
      </c>
      <c r="V232" s="119">
        <f t="shared" si="104"/>
        <v>193</v>
      </c>
      <c r="W232" s="119">
        <f t="shared" si="104"/>
        <v>74</v>
      </c>
      <c r="X232" s="119">
        <f t="shared" si="104"/>
        <v>77</v>
      </c>
      <c r="Y232" s="125">
        <f t="shared" si="104"/>
        <v>200</v>
      </c>
      <c r="Z232" s="124">
        <f t="shared" si="104"/>
        <v>85</v>
      </c>
      <c r="AA232" s="119">
        <f t="shared" si="104"/>
        <v>85</v>
      </c>
      <c r="AB232" s="119">
        <f t="shared" si="104"/>
        <v>201</v>
      </c>
      <c r="AC232" s="119">
        <f t="shared" si="104"/>
        <v>111</v>
      </c>
      <c r="AD232" s="119">
        <f t="shared" si="104"/>
        <v>182</v>
      </c>
      <c r="AE232" s="119">
        <f t="shared" si="104"/>
        <v>67</v>
      </c>
      <c r="AF232" s="119">
        <f t="shared" si="104"/>
        <v>191</v>
      </c>
      <c r="AG232" s="119">
        <f t="shared" si="104"/>
        <v>62</v>
      </c>
      <c r="AH232" s="125">
        <f t="shared" si="104"/>
        <v>200</v>
      </c>
      <c r="AI232" s="124">
        <f t="shared" si="104"/>
        <v>166</v>
      </c>
      <c r="AJ232" s="119">
        <f t="shared" si="104"/>
        <v>149</v>
      </c>
      <c r="AK232" s="125">
        <f t="shared" si="104"/>
        <v>190</v>
      </c>
      <c r="AL232" s="121">
        <f t="shared" si="104"/>
        <v>182</v>
      </c>
    </row>
    <row r="233" spans="2:38">
      <c r="B233" s="225" t="str">
        <f t="shared" si="100"/>
        <v>Benedikt</v>
      </c>
      <c r="C233" s="224">
        <f t="shared" si="100"/>
        <v>148</v>
      </c>
      <c r="D233" s="124">
        <f t="shared" ref="D233:AL233" si="105">IFERROR(_xlfn.RANK.EQ(D14,D$10:D$221,0),"-")</f>
        <v>85</v>
      </c>
      <c r="E233" s="119">
        <f t="shared" si="105"/>
        <v>57</v>
      </c>
      <c r="F233" s="119">
        <f t="shared" si="105"/>
        <v>115</v>
      </c>
      <c r="G233" s="119">
        <f t="shared" si="105"/>
        <v>121</v>
      </c>
      <c r="H233" s="119">
        <f t="shared" si="105"/>
        <v>70</v>
      </c>
      <c r="I233" s="119">
        <f t="shared" si="105"/>
        <v>174</v>
      </c>
      <c r="J233" s="119">
        <f t="shared" si="105"/>
        <v>70</v>
      </c>
      <c r="K233" s="119" t="str">
        <f t="shared" si="105"/>
        <v>-</v>
      </c>
      <c r="L233" s="119">
        <f t="shared" si="105"/>
        <v>210</v>
      </c>
      <c r="M233" s="119">
        <f t="shared" si="105"/>
        <v>126</v>
      </c>
      <c r="N233" s="119">
        <f t="shared" si="105"/>
        <v>177</v>
      </c>
      <c r="O233" s="119">
        <f t="shared" si="105"/>
        <v>124</v>
      </c>
      <c r="P233" s="119">
        <f t="shared" si="105"/>
        <v>27</v>
      </c>
      <c r="Q233" s="119">
        <f t="shared" si="105"/>
        <v>147</v>
      </c>
      <c r="R233" s="119">
        <f t="shared" si="105"/>
        <v>190</v>
      </c>
      <c r="S233" s="119">
        <f t="shared" si="105"/>
        <v>55</v>
      </c>
      <c r="T233" s="119">
        <f t="shared" si="105"/>
        <v>172</v>
      </c>
      <c r="U233" s="119">
        <f t="shared" si="105"/>
        <v>103</v>
      </c>
      <c r="V233" s="119">
        <f t="shared" si="105"/>
        <v>134</v>
      </c>
      <c r="W233" s="119">
        <f t="shared" si="105"/>
        <v>20</v>
      </c>
      <c r="X233" s="119">
        <f t="shared" si="105"/>
        <v>203</v>
      </c>
      <c r="Y233" s="125">
        <f t="shared" si="105"/>
        <v>190</v>
      </c>
      <c r="Z233" s="124">
        <f t="shared" si="105"/>
        <v>70</v>
      </c>
      <c r="AA233" s="119">
        <f t="shared" si="105"/>
        <v>147</v>
      </c>
      <c r="AB233" s="119">
        <f t="shared" si="105"/>
        <v>180</v>
      </c>
      <c r="AC233" s="119">
        <f t="shared" si="105"/>
        <v>52</v>
      </c>
      <c r="AD233" s="119">
        <f t="shared" si="105"/>
        <v>171</v>
      </c>
      <c r="AE233" s="119">
        <f t="shared" si="105"/>
        <v>97</v>
      </c>
      <c r="AF233" s="119">
        <f t="shared" si="105"/>
        <v>117</v>
      </c>
      <c r="AG233" s="119">
        <f t="shared" si="105"/>
        <v>135</v>
      </c>
      <c r="AH233" s="125">
        <f t="shared" si="105"/>
        <v>190</v>
      </c>
      <c r="AI233" s="124">
        <f t="shared" si="105"/>
        <v>164</v>
      </c>
      <c r="AJ233" s="119">
        <f t="shared" si="105"/>
        <v>129</v>
      </c>
      <c r="AK233" s="125">
        <f t="shared" si="105"/>
        <v>171</v>
      </c>
      <c r="AL233" s="121">
        <f t="shared" si="105"/>
        <v>170</v>
      </c>
    </row>
    <row r="234" spans="2:38">
      <c r="B234" s="225" t="str">
        <f t="shared" si="100"/>
        <v>Bistrica ob Sotli</v>
      </c>
      <c r="C234" s="224">
        <f t="shared" si="100"/>
        <v>149</v>
      </c>
      <c r="D234" s="124">
        <f t="shared" ref="D234:AL234" si="106">IFERROR(_xlfn.RANK.EQ(D15,D$10:D$221,0),"-")</f>
        <v>113</v>
      </c>
      <c r="E234" s="119">
        <f t="shared" si="106"/>
        <v>106</v>
      </c>
      <c r="F234" s="119">
        <f t="shared" si="106"/>
        <v>83</v>
      </c>
      <c r="G234" s="119">
        <f t="shared" si="106"/>
        <v>136</v>
      </c>
      <c r="H234" s="119">
        <f t="shared" si="106"/>
        <v>117</v>
      </c>
      <c r="I234" s="119">
        <f t="shared" si="106"/>
        <v>128</v>
      </c>
      <c r="J234" s="119">
        <f t="shared" si="106"/>
        <v>146</v>
      </c>
      <c r="K234" s="119" t="str">
        <f t="shared" si="106"/>
        <v>-</v>
      </c>
      <c r="L234" s="119">
        <f t="shared" si="106"/>
        <v>131</v>
      </c>
      <c r="M234" s="119">
        <f t="shared" si="106"/>
        <v>186</v>
      </c>
      <c r="N234" s="119">
        <f t="shared" si="106"/>
        <v>18</v>
      </c>
      <c r="O234" s="119">
        <f t="shared" si="106"/>
        <v>106</v>
      </c>
      <c r="P234" s="119">
        <f t="shared" si="106"/>
        <v>176</v>
      </c>
      <c r="Q234" s="119">
        <f t="shared" si="106"/>
        <v>182</v>
      </c>
      <c r="R234" s="119">
        <f t="shared" si="106"/>
        <v>61</v>
      </c>
      <c r="S234" s="119">
        <f t="shared" si="106"/>
        <v>11</v>
      </c>
      <c r="T234" s="119">
        <f t="shared" si="106"/>
        <v>195</v>
      </c>
      <c r="U234" s="119">
        <f t="shared" si="106"/>
        <v>199</v>
      </c>
      <c r="V234" s="119">
        <f t="shared" si="106"/>
        <v>144</v>
      </c>
      <c r="W234" s="119">
        <f t="shared" si="106"/>
        <v>167</v>
      </c>
      <c r="X234" s="119">
        <f t="shared" si="106"/>
        <v>80</v>
      </c>
      <c r="Y234" s="125">
        <f t="shared" si="106"/>
        <v>85</v>
      </c>
      <c r="Z234" s="124">
        <f t="shared" si="106"/>
        <v>107</v>
      </c>
      <c r="AA234" s="119">
        <f t="shared" si="106"/>
        <v>140</v>
      </c>
      <c r="AB234" s="119">
        <f t="shared" si="106"/>
        <v>59</v>
      </c>
      <c r="AC234" s="119">
        <f t="shared" si="106"/>
        <v>158</v>
      </c>
      <c r="AD234" s="119">
        <f t="shared" si="106"/>
        <v>110</v>
      </c>
      <c r="AE234" s="119">
        <f t="shared" si="106"/>
        <v>71</v>
      </c>
      <c r="AF234" s="119">
        <f t="shared" si="106"/>
        <v>177</v>
      </c>
      <c r="AG234" s="119">
        <f t="shared" si="106"/>
        <v>111</v>
      </c>
      <c r="AH234" s="125">
        <f t="shared" si="106"/>
        <v>85</v>
      </c>
      <c r="AI234" s="124">
        <f t="shared" si="106"/>
        <v>77</v>
      </c>
      <c r="AJ234" s="119">
        <f t="shared" si="106"/>
        <v>116</v>
      </c>
      <c r="AK234" s="125">
        <f t="shared" si="106"/>
        <v>130</v>
      </c>
      <c r="AL234" s="121">
        <f t="shared" si="106"/>
        <v>105</v>
      </c>
    </row>
    <row r="235" spans="2:38">
      <c r="B235" s="225" t="str">
        <f t="shared" si="100"/>
        <v>Bled</v>
      </c>
      <c r="C235" s="224">
        <f t="shared" si="100"/>
        <v>3</v>
      </c>
      <c r="D235" s="124">
        <f t="shared" ref="D235:AL235" si="107">IFERROR(_xlfn.RANK.EQ(D16,D$10:D$221,0),"-")</f>
        <v>14</v>
      </c>
      <c r="E235" s="119">
        <f t="shared" si="107"/>
        <v>55</v>
      </c>
      <c r="F235" s="119">
        <f t="shared" si="107"/>
        <v>15</v>
      </c>
      <c r="G235" s="119">
        <f t="shared" si="107"/>
        <v>44</v>
      </c>
      <c r="H235" s="119">
        <f t="shared" si="107"/>
        <v>69</v>
      </c>
      <c r="I235" s="119">
        <f t="shared" si="107"/>
        <v>62</v>
      </c>
      <c r="J235" s="119">
        <f t="shared" si="107"/>
        <v>42</v>
      </c>
      <c r="K235" s="119" t="str">
        <f t="shared" si="107"/>
        <v>-</v>
      </c>
      <c r="L235" s="119">
        <f t="shared" si="107"/>
        <v>14</v>
      </c>
      <c r="M235" s="119">
        <f t="shared" si="107"/>
        <v>30</v>
      </c>
      <c r="N235" s="119">
        <f t="shared" si="107"/>
        <v>79</v>
      </c>
      <c r="O235" s="119">
        <f t="shared" si="107"/>
        <v>27</v>
      </c>
      <c r="P235" s="119">
        <f t="shared" si="107"/>
        <v>73</v>
      </c>
      <c r="Q235" s="119">
        <f t="shared" si="107"/>
        <v>25</v>
      </c>
      <c r="R235" s="119">
        <f t="shared" si="107"/>
        <v>1</v>
      </c>
      <c r="S235" s="119">
        <f t="shared" si="107"/>
        <v>152</v>
      </c>
      <c r="T235" s="119">
        <f t="shared" si="107"/>
        <v>75</v>
      </c>
      <c r="U235" s="119">
        <f t="shared" si="107"/>
        <v>71</v>
      </c>
      <c r="V235" s="119">
        <f t="shared" si="107"/>
        <v>11</v>
      </c>
      <c r="W235" s="119">
        <f t="shared" si="107"/>
        <v>181</v>
      </c>
      <c r="X235" s="119">
        <f t="shared" si="107"/>
        <v>19</v>
      </c>
      <c r="Y235" s="125">
        <f t="shared" si="107"/>
        <v>81</v>
      </c>
      <c r="Z235" s="124">
        <f t="shared" si="107"/>
        <v>3</v>
      </c>
      <c r="AA235" s="119">
        <f t="shared" si="107"/>
        <v>23</v>
      </c>
      <c r="AB235" s="119">
        <f t="shared" si="107"/>
        <v>49</v>
      </c>
      <c r="AC235" s="119">
        <f t="shared" si="107"/>
        <v>17</v>
      </c>
      <c r="AD235" s="119">
        <f t="shared" si="107"/>
        <v>6</v>
      </c>
      <c r="AE235" s="119">
        <f t="shared" si="107"/>
        <v>134</v>
      </c>
      <c r="AF235" s="119">
        <f t="shared" si="107"/>
        <v>37</v>
      </c>
      <c r="AG235" s="119">
        <f t="shared" si="107"/>
        <v>67</v>
      </c>
      <c r="AH235" s="125">
        <f t="shared" si="107"/>
        <v>81</v>
      </c>
      <c r="AI235" s="124">
        <f t="shared" si="107"/>
        <v>3</v>
      </c>
      <c r="AJ235" s="119">
        <f t="shared" si="107"/>
        <v>9</v>
      </c>
      <c r="AK235" s="125">
        <f t="shared" si="107"/>
        <v>42</v>
      </c>
      <c r="AL235" s="121">
        <f t="shared" si="107"/>
        <v>2</v>
      </c>
    </row>
    <row r="236" spans="2:38">
      <c r="B236" s="225" t="str">
        <f t="shared" si="100"/>
        <v>Bloke</v>
      </c>
      <c r="C236" s="224">
        <f t="shared" si="100"/>
        <v>150</v>
      </c>
      <c r="D236" s="124">
        <f t="shared" ref="D236:AL236" si="108">IFERROR(_xlfn.RANK.EQ(D17,D$10:D$221,0),"-")</f>
        <v>39</v>
      </c>
      <c r="E236" s="119">
        <f t="shared" si="108"/>
        <v>210</v>
      </c>
      <c r="F236" s="119">
        <f t="shared" si="108"/>
        <v>151</v>
      </c>
      <c r="G236" s="119">
        <f t="shared" si="108"/>
        <v>201</v>
      </c>
      <c r="H236" s="119">
        <f t="shared" si="108"/>
        <v>1</v>
      </c>
      <c r="I236" s="119">
        <f t="shared" si="108"/>
        <v>184</v>
      </c>
      <c r="J236" s="119">
        <f t="shared" si="108"/>
        <v>165</v>
      </c>
      <c r="K236" s="119" t="str">
        <f t="shared" si="108"/>
        <v>-</v>
      </c>
      <c r="L236" s="119">
        <f t="shared" si="108"/>
        <v>9</v>
      </c>
      <c r="M236" s="119">
        <f t="shared" si="108"/>
        <v>149</v>
      </c>
      <c r="N236" s="119">
        <f t="shared" si="108"/>
        <v>1</v>
      </c>
      <c r="O236" s="119">
        <f t="shared" si="108"/>
        <v>156</v>
      </c>
      <c r="P236" s="119">
        <f t="shared" si="108"/>
        <v>66</v>
      </c>
      <c r="Q236" s="119">
        <f t="shared" si="108"/>
        <v>57</v>
      </c>
      <c r="R236" s="119">
        <f t="shared" si="108"/>
        <v>85</v>
      </c>
      <c r="S236" s="119">
        <f t="shared" si="108"/>
        <v>90</v>
      </c>
      <c r="T236" s="119">
        <f t="shared" si="108"/>
        <v>72</v>
      </c>
      <c r="U236" s="119">
        <f t="shared" si="108"/>
        <v>189</v>
      </c>
      <c r="V236" s="119">
        <f t="shared" si="108"/>
        <v>128</v>
      </c>
      <c r="W236" s="119">
        <f t="shared" si="108"/>
        <v>143</v>
      </c>
      <c r="X236" s="119">
        <f t="shared" si="108"/>
        <v>2</v>
      </c>
      <c r="Y236" s="125">
        <f t="shared" si="108"/>
        <v>46</v>
      </c>
      <c r="Z236" s="124">
        <f t="shared" si="108"/>
        <v>182</v>
      </c>
      <c r="AA236" s="119">
        <f t="shared" si="108"/>
        <v>130</v>
      </c>
      <c r="AB236" s="119">
        <f t="shared" si="108"/>
        <v>42</v>
      </c>
      <c r="AC236" s="119">
        <f t="shared" si="108"/>
        <v>134</v>
      </c>
      <c r="AD236" s="119">
        <f t="shared" si="108"/>
        <v>70</v>
      </c>
      <c r="AE236" s="119">
        <f t="shared" si="108"/>
        <v>72</v>
      </c>
      <c r="AF236" s="119">
        <f t="shared" si="108"/>
        <v>147</v>
      </c>
      <c r="AG236" s="119">
        <f t="shared" si="108"/>
        <v>12</v>
      </c>
      <c r="AH236" s="125">
        <f t="shared" si="108"/>
        <v>46</v>
      </c>
      <c r="AI236" s="124">
        <f t="shared" si="108"/>
        <v>105</v>
      </c>
      <c r="AJ236" s="119">
        <f t="shared" si="108"/>
        <v>65</v>
      </c>
      <c r="AK236" s="125">
        <f t="shared" si="108"/>
        <v>58</v>
      </c>
      <c r="AL236" s="121">
        <f t="shared" si="108"/>
        <v>61</v>
      </c>
    </row>
    <row r="237" spans="2:38">
      <c r="B237" s="225" t="str">
        <f t="shared" si="100"/>
        <v>Bohinj</v>
      </c>
      <c r="C237" s="224">
        <f t="shared" si="100"/>
        <v>4</v>
      </c>
      <c r="D237" s="124">
        <f t="shared" ref="D237:AL237" si="109">IFERROR(_xlfn.RANK.EQ(D18,D$10:D$221,0),"-")</f>
        <v>80</v>
      </c>
      <c r="E237" s="119">
        <f t="shared" si="109"/>
        <v>90</v>
      </c>
      <c r="F237" s="119">
        <f t="shared" si="109"/>
        <v>190</v>
      </c>
      <c r="G237" s="119">
        <f t="shared" si="109"/>
        <v>126</v>
      </c>
      <c r="H237" s="119">
        <f t="shared" si="109"/>
        <v>158</v>
      </c>
      <c r="I237" s="119">
        <f t="shared" si="109"/>
        <v>57</v>
      </c>
      <c r="J237" s="119">
        <f t="shared" si="109"/>
        <v>143</v>
      </c>
      <c r="K237" s="119" t="str">
        <f t="shared" si="109"/>
        <v>-</v>
      </c>
      <c r="L237" s="119">
        <f t="shared" si="109"/>
        <v>7</v>
      </c>
      <c r="M237" s="119">
        <f t="shared" si="109"/>
        <v>12</v>
      </c>
      <c r="N237" s="119">
        <f t="shared" si="109"/>
        <v>30</v>
      </c>
      <c r="O237" s="119">
        <f t="shared" si="109"/>
        <v>45</v>
      </c>
      <c r="P237" s="119">
        <f t="shared" si="109"/>
        <v>205</v>
      </c>
      <c r="Q237" s="119">
        <f t="shared" si="109"/>
        <v>22</v>
      </c>
      <c r="R237" s="119">
        <f t="shared" si="109"/>
        <v>41</v>
      </c>
      <c r="S237" s="119">
        <f t="shared" si="109"/>
        <v>56</v>
      </c>
      <c r="T237" s="119">
        <f t="shared" si="109"/>
        <v>205</v>
      </c>
      <c r="U237" s="119">
        <f t="shared" si="109"/>
        <v>43</v>
      </c>
      <c r="V237" s="119">
        <f t="shared" si="109"/>
        <v>29</v>
      </c>
      <c r="W237" s="119">
        <f t="shared" si="109"/>
        <v>153</v>
      </c>
      <c r="X237" s="119">
        <f t="shared" si="109"/>
        <v>16</v>
      </c>
      <c r="Y237" s="125">
        <f t="shared" si="109"/>
        <v>49</v>
      </c>
      <c r="Z237" s="124">
        <f t="shared" si="109"/>
        <v>131</v>
      </c>
      <c r="AA237" s="119">
        <f t="shared" si="109"/>
        <v>70</v>
      </c>
      <c r="AB237" s="119">
        <f t="shared" si="109"/>
        <v>8</v>
      </c>
      <c r="AC237" s="119">
        <f t="shared" si="109"/>
        <v>159</v>
      </c>
      <c r="AD237" s="119">
        <f t="shared" si="109"/>
        <v>33</v>
      </c>
      <c r="AE237" s="119">
        <f t="shared" si="109"/>
        <v>150</v>
      </c>
      <c r="AF237" s="119">
        <f t="shared" si="109"/>
        <v>33</v>
      </c>
      <c r="AG237" s="119">
        <f t="shared" si="109"/>
        <v>47</v>
      </c>
      <c r="AH237" s="125">
        <f t="shared" si="109"/>
        <v>49</v>
      </c>
      <c r="AI237" s="124">
        <f t="shared" si="109"/>
        <v>16</v>
      </c>
      <c r="AJ237" s="119">
        <f t="shared" si="109"/>
        <v>74</v>
      </c>
      <c r="AK237" s="125">
        <f t="shared" si="109"/>
        <v>24</v>
      </c>
      <c r="AL237" s="121">
        <f t="shared" si="109"/>
        <v>27</v>
      </c>
    </row>
    <row r="238" spans="2:38">
      <c r="B238" s="225" t="str">
        <f t="shared" si="100"/>
        <v>Borovnica</v>
      </c>
      <c r="C238" s="224">
        <f t="shared" si="100"/>
        <v>5</v>
      </c>
      <c r="D238" s="124">
        <f t="shared" ref="D238:AL238" si="110">IFERROR(_xlfn.RANK.EQ(D19,D$10:D$221,0),"-")</f>
        <v>74</v>
      </c>
      <c r="E238" s="119">
        <f t="shared" si="110"/>
        <v>1</v>
      </c>
      <c r="F238" s="119">
        <f t="shared" si="110"/>
        <v>71</v>
      </c>
      <c r="G238" s="119">
        <f t="shared" si="110"/>
        <v>202</v>
      </c>
      <c r="H238" s="119">
        <f t="shared" si="110"/>
        <v>1</v>
      </c>
      <c r="I238" s="119">
        <f t="shared" si="110"/>
        <v>180</v>
      </c>
      <c r="J238" s="119">
        <f t="shared" si="110"/>
        <v>83</v>
      </c>
      <c r="K238" s="119" t="str">
        <f t="shared" si="110"/>
        <v>-</v>
      </c>
      <c r="L238" s="119">
        <f t="shared" si="110"/>
        <v>98</v>
      </c>
      <c r="M238" s="119">
        <f t="shared" si="110"/>
        <v>46</v>
      </c>
      <c r="N238" s="119">
        <f t="shared" si="110"/>
        <v>26</v>
      </c>
      <c r="O238" s="119">
        <f t="shared" si="110"/>
        <v>84</v>
      </c>
      <c r="P238" s="119">
        <f t="shared" si="110"/>
        <v>103</v>
      </c>
      <c r="Q238" s="119">
        <f t="shared" si="110"/>
        <v>93</v>
      </c>
      <c r="R238" s="119">
        <f t="shared" si="110"/>
        <v>36</v>
      </c>
      <c r="S238" s="119">
        <f t="shared" si="110"/>
        <v>112</v>
      </c>
      <c r="T238" s="119">
        <f t="shared" si="110"/>
        <v>95</v>
      </c>
      <c r="U238" s="119">
        <f t="shared" si="110"/>
        <v>16</v>
      </c>
      <c r="V238" s="119">
        <f t="shared" si="110"/>
        <v>34</v>
      </c>
      <c r="W238" s="119">
        <f t="shared" si="110"/>
        <v>7</v>
      </c>
      <c r="X238" s="119">
        <f t="shared" si="110"/>
        <v>56</v>
      </c>
      <c r="Y238" s="125">
        <f t="shared" si="110"/>
        <v>78</v>
      </c>
      <c r="Z238" s="124">
        <f t="shared" si="110"/>
        <v>13</v>
      </c>
      <c r="AA238" s="119">
        <f t="shared" si="110"/>
        <v>143</v>
      </c>
      <c r="AB238" s="119">
        <f t="shared" si="110"/>
        <v>13</v>
      </c>
      <c r="AC238" s="119">
        <f t="shared" si="110"/>
        <v>76</v>
      </c>
      <c r="AD238" s="119">
        <f t="shared" si="110"/>
        <v>60</v>
      </c>
      <c r="AE238" s="119">
        <f t="shared" si="110"/>
        <v>102</v>
      </c>
      <c r="AF238" s="119">
        <f t="shared" si="110"/>
        <v>13</v>
      </c>
      <c r="AG238" s="119">
        <f t="shared" si="110"/>
        <v>11</v>
      </c>
      <c r="AH238" s="125">
        <f t="shared" si="110"/>
        <v>78</v>
      </c>
      <c r="AI238" s="124">
        <f t="shared" si="110"/>
        <v>10</v>
      </c>
      <c r="AJ238" s="119">
        <f t="shared" si="110"/>
        <v>49</v>
      </c>
      <c r="AK238" s="125">
        <f t="shared" si="110"/>
        <v>13</v>
      </c>
      <c r="AL238" s="121">
        <f t="shared" si="110"/>
        <v>8</v>
      </c>
    </row>
    <row r="239" spans="2:38">
      <c r="B239" s="225" t="str">
        <f t="shared" si="100"/>
        <v>Bovec</v>
      </c>
      <c r="C239" s="224">
        <f t="shared" si="100"/>
        <v>6</v>
      </c>
      <c r="D239" s="124">
        <f t="shared" ref="D239:AL239" si="111">IFERROR(_xlfn.RANK.EQ(D20,D$10:D$221,0),"-")</f>
        <v>120</v>
      </c>
      <c r="E239" s="119">
        <f t="shared" si="111"/>
        <v>24</v>
      </c>
      <c r="F239" s="119">
        <f t="shared" si="111"/>
        <v>199</v>
      </c>
      <c r="G239" s="119">
        <f t="shared" si="111"/>
        <v>190</v>
      </c>
      <c r="H239" s="119">
        <f t="shared" si="111"/>
        <v>189</v>
      </c>
      <c r="I239" s="119">
        <f t="shared" si="111"/>
        <v>18</v>
      </c>
      <c r="J239" s="119">
        <f t="shared" si="111"/>
        <v>95</v>
      </c>
      <c r="K239" s="119" t="str">
        <f t="shared" si="111"/>
        <v>-</v>
      </c>
      <c r="L239" s="119">
        <f t="shared" si="111"/>
        <v>65</v>
      </c>
      <c r="M239" s="119">
        <f t="shared" si="111"/>
        <v>9</v>
      </c>
      <c r="N239" s="119">
        <f t="shared" si="111"/>
        <v>13</v>
      </c>
      <c r="O239" s="119">
        <f t="shared" si="111"/>
        <v>24</v>
      </c>
      <c r="P239" s="119">
        <f t="shared" si="111"/>
        <v>208</v>
      </c>
      <c r="Q239" s="119">
        <f t="shared" si="111"/>
        <v>91</v>
      </c>
      <c r="R239" s="119">
        <f t="shared" si="111"/>
        <v>82</v>
      </c>
      <c r="S239" s="119">
        <f t="shared" si="111"/>
        <v>37</v>
      </c>
      <c r="T239" s="119">
        <f t="shared" si="111"/>
        <v>212</v>
      </c>
      <c r="U239" s="119">
        <f t="shared" si="111"/>
        <v>137</v>
      </c>
      <c r="V239" s="119">
        <f t="shared" si="111"/>
        <v>5</v>
      </c>
      <c r="W239" s="119">
        <f t="shared" si="111"/>
        <v>174</v>
      </c>
      <c r="X239" s="119">
        <f t="shared" si="111"/>
        <v>107</v>
      </c>
      <c r="Y239" s="125">
        <f t="shared" si="111"/>
        <v>76</v>
      </c>
      <c r="Z239" s="124">
        <f t="shared" si="111"/>
        <v>110</v>
      </c>
      <c r="AA239" s="119">
        <f t="shared" si="111"/>
        <v>123</v>
      </c>
      <c r="AB239" s="119">
        <f t="shared" si="111"/>
        <v>5</v>
      </c>
      <c r="AC239" s="119">
        <f t="shared" si="111"/>
        <v>139</v>
      </c>
      <c r="AD239" s="119">
        <f t="shared" si="111"/>
        <v>81</v>
      </c>
      <c r="AE239" s="119">
        <f t="shared" si="111"/>
        <v>200</v>
      </c>
      <c r="AF239" s="119">
        <f t="shared" si="111"/>
        <v>53</v>
      </c>
      <c r="AG239" s="119">
        <f t="shared" si="111"/>
        <v>144</v>
      </c>
      <c r="AH239" s="125">
        <f t="shared" si="111"/>
        <v>76</v>
      </c>
      <c r="AI239" s="124">
        <f t="shared" si="111"/>
        <v>18</v>
      </c>
      <c r="AJ239" s="119">
        <f t="shared" si="111"/>
        <v>146</v>
      </c>
      <c r="AK239" s="125">
        <f t="shared" si="111"/>
        <v>69</v>
      </c>
      <c r="AL239" s="121">
        <f t="shared" si="111"/>
        <v>62</v>
      </c>
    </row>
    <row r="240" spans="2:38">
      <c r="B240" s="225" t="str">
        <f t="shared" si="100"/>
        <v>Braslovče</v>
      </c>
      <c r="C240" s="224">
        <f t="shared" si="100"/>
        <v>151</v>
      </c>
      <c r="D240" s="124">
        <f t="shared" ref="D240:AL240" si="112">IFERROR(_xlfn.RANK.EQ(D21,D$10:D$221,0),"-")</f>
        <v>86</v>
      </c>
      <c r="E240" s="119">
        <f t="shared" si="112"/>
        <v>165</v>
      </c>
      <c r="F240" s="119">
        <f t="shared" si="112"/>
        <v>85</v>
      </c>
      <c r="G240" s="119">
        <f t="shared" si="112"/>
        <v>73</v>
      </c>
      <c r="H240" s="119">
        <f t="shared" si="112"/>
        <v>141</v>
      </c>
      <c r="I240" s="119">
        <f t="shared" si="112"/>
        <v>169</v>
      </c>
      <c r="J240" s="119">
        <f t="shared" si="112"/>
        <v>97</v>
      </c>
      <c r="K240" s="119" t="str">
        <f t="shared" si="112"/>
        <v>-</v>
      </c>
      <c r="L240" s="119">
        <f t="shared" si="112"/>
        <v>198</v>
      </c>
      <c r="M240" s="119">
        <f t="shared" si="112"/>
        <v>117</v>
      </c>
      <c r="N240" s="119">
        <f t="shared" si="112"/>
        <v>115</v>
      </c>
      <c r="O240" s="119">
        <f t="shared" si="112"/>
        <v>95</v>
      </c>
      <c r="P240" s="119">
        <f t="shared" si="112"/>
        <v>83</v>
      </c>
      <c r="Q240" s="119">
        <f t="shared" si="112"/>
        <v>34</v>
      </c>
      <c r="R240" s="119">
        <f t="shared" si="112"/>
        <v>57</v>
      </c>
      <c r="S240" s="119">
        <f t="shared" si="112"/>
        <v>148</v>
      </c>
      <c r="T240" s="119">
        <f t="shared" si="112"/>
        <v>53</v>
      </c>
      <c r="U240" s="119">
        <f t="shared" si="112"/>
        <v>79</v>
      </c>
      <c r="V240" s="119">
        <f t="shared" si="112"/>
        <v>118</v>
      </c>
      <c r="W240" s="119">
        <f t="shared" si="112"/>
        <v>132</v>
      </c>
      <c r="X240" s="119">
        <f t="shared" si="112"/>
        <v>90</v>
      </c>
      <c r="Y240" s="125">
        <f t="shared" si="112"/>
        <v>131</v>
      </c>
      <c r="Z240" s="124">
        <f t="shared" si="112"/>
        <v>133</v>
      </c>
      <c r="AA240" s="119">
        <f t="shared" si="112"/>
        <v>154</v>
      </c>
      <c r="AB240" s="119">
        <f t="shared" si="112"/>
        <v>126</v>
      </c>
      <c r="AC240" s="119">
        <f t="shared" si="112"/>
        <v>86</v>
      </c>
      <c r="AD240" s="119">
        <f t="shared" si="112"/>
        <v>47</v>
      </c>
      <c r="AE240" s="119">
        <f t="shared" si="112"/>
        <v>121</v>
      </c>
      <c r="AF240" s="119">
        <f t="shared" si="112"/>
        <v>100</v>
      </c>
      <c r="AG240" s="119">
        <f t="shared" si="112"/>
        <v>98</v>
      </c>
      <c r="AH240" s="125">
        <f t="shared" si="112"/>
        <v>131</v>
      </c>
      <c r="AI240" s="124">
        <f t="shared" si="112"/>
        <v>158</v>
      </c>
      <c r="AJ240" s="119">
        <f t="shared" si="112"/>
        <v>47</v>
      </c>
      <c r="AK240" s="125">
        <f t="shared" si="112"/>
        <v>115</v>
      </c>
      <c r="AL240" s="121">
        <f t="shared" si="112"/>
        <v>99</v>
      </c>
    </row>
    <row r="241" spans="2:38">
      <c r="B241" s="225" t="str">
        <f t="shared" si="100"/>
        <v>Brda</v>
      </c>
      <c r="C241" s="224">
        <f t="shared" si="100"/>
        <v>7</v>
      </c>
      <c r="D241" s="124">
        <f t="shared" ref="D241:AL241" si="113">IFERROR(_xlfn.RANK.EQ(D22,D$10:D$221,0),"-")</f>
        <v>127</v>
      </c>
      <c r="E241" s="119">
        <f t="shared" si="113"/>
        <v>124</v>
      </c>
      <c r="F241" s="119">
        <f t="shared" si="113"/>
        <v>183</v>
      </c>
      <c r="G241" s="119">
        <f t="shared" si="113"/>
        <v>195</v>
      </c>
      <c r="H241" s="119">
        <f t="shared" si="113"/>
        <v>179</v>
      </c>
      <c r="I241" s="119">
        <f t="shared" si="113"/>
        <v>118</v>
      </c>
      <c r="J241" s="119">
        <f t="shared" si="113"/>
        <v>152</v>
      </c>
      <c r="K241" s="119" t="str">
        <f t="shared" si="113"/>
        <v>-</v>
      </c>
      <c r="L241" s="119">
        <f t="shared" si="113"/>
        <v>62</v>
      </c>
      <c r="M241" s="119">
        <f t="shared" si="113"/>
        <v>182</v>
      </c>
      <c r="N241" s="119">
        <f t="shared" si="113"/>
        <v>182</v>
      </c>
      <c r="O241" s="119">
        <f t="shared" si="113"/>
        <v>58</v>
      </c>
      <c r="P241" s="119">
        <f t="shared" si="113"/>
        <v>131</v>
      </c>
      <c r="Q241" s="119">
        <f t="shared" si="113"/>
        <v>61</v>
      </c>
      <c r="R241" s="119">
        <f t="shared" si="113"/>
        <v>77</v>
      </c>
      <c r="S241" s="119">
        <f t="shared" si="113"/>
        <v>80</v>
      </c>
      <c r="T241" s="119">
        <f t="shared" si="113"/>
        <v>82</v>
      </c>
      <c r="U241" s="119">
        <f t="shared" si="113"/>
        <v>61</v>
      </c>
      <c r="V241" s="119">
        <f t="shared" si="113"/>
        <v>1</v>
      </c>
      <c r="W241" s="119">
        <f t="shared" si="113"/>
        <v>95</v>
      </c>
      <c r="X241" s="119">
        <f t="shared" si="113"/>
        <v>85</v>
      </c>
      <c r="Y241" s="125">
        <f t="shared" si="113"/>
        <v>142</v>
      </c>
      <c r="Z241" s="124">
        <f t="shared" si="113"/>
        <v>163</v>
      </c>
      <c r="AA241" s="119">
        <f t="shared" si="113"/>
        <v>176</v>
      </c>
      <c r="AB241" s="119">
        <f t="shared" si="113"/>
        <v>198</v>
      </c>
      <c r="AC241" s="119">
        <f t="shared" si="113"/>
        <v>72</v>
      </c>
      <c r="AD241" s="119">
        <f t="shared" si="113"/>
        <v>67</v>
      </c>
      <c r="AE241" s="119">
        <f t="shared" si="113"/>
        <v>68</v>
      </c>
      <c r="AF241" s="119">
        <f t="shared" si="113"/>
        <v>18</v>
      </c>
      <c r="AG241" s="119">
        <f t="shared" si="113"/>
        <v>75</v>
      </c>
      <c r="AH241" s="125">
        <f t="shared" si="113"/>
        <v>142</v>
      </c>
      <c r="AI241" s="124">
        <f t="shared" si="113"/>
        <v>200</v>
      </c>
      <c r="AJ241" s="119">
        <f t="shared" si="113"/>
        <v>43</v>
      </c>
      <c r="AK241" s="125">
        <f t="shared" si="113"/>
        <v>65</v>
      </c>
      <c r="AL241" s="121">
        <f t="shared" si="113"/>
        <v>108</v>
      </c>
    </row>
    <row r="242" spans="2:38">
      <c r="B242" s="225" t="str">
        <f t="shared" si="100"/>
        <v>Brezovica</v>
      </c>
      <c r="C242" s="224">
        <f t="shared" si="100"/>
        <v>8</v>
      </c>
      <c r="D242" s="124">
        <f t="shared" ref="D242:AL242" si="114">IFERROR(_xlfn.RANK.EQ(D23,D$10:D$221,0),"-")</f>
        <v>32</v>
      </c>
      <c r="E242" s="119">
        <f t="shared" si="114"/>
        <v>79</v>
      </c>
      <c r="F242" s="119">
        <f t="shared" si="114"/>
        <v>110</v>
      </c>
      <c r="G242" s="119">
        <f t="shared" si="114"/>
        <v>114</v>
      </c>
      <c r="H242" s="119">
        <f t="shared" si="114"/>
        <v>25</v>
      </c>
      <c r="I242" s="119">
        <f t="shared" si="114"/>
        <v>112</v>
      </c>
      <c r="J242" s="119">
        <f t="shared" si="114"/>
        <v>60</v>
      </c>
      <c r="K242" s="119" t="str">
        <f t="shared" si="114"/>
        <v>-</v>
      </c>
      <c r="L242" s="119">
        <f t="shared" si="114"/>
        <v>44</v>
      </c>
      <c r="M242" s="119">
        <f t="shared" si="114"/>
        <v>86</v>
      </c>
      <c r="N242" s="119">
        <f t="shared" si="114"/>
        <v>29</v>
      </c>
      <c r="O242" s="119">
        <f t="shared" si="114"/>
        <v>49</v>
      </c>
      <c r="P242" s="119">
        <f t="shared" si="114"/>
        <v>142</v>
      </c>
      <c r="Q242" s="119">
        <f t="shared" si="114"/>
        <v>33</v>
      </c>
      <c r="R242" s="119">
        <f t="shared" si="114"/>
        <v>11</v>
      </c>
      <c r="S242" s="119">
        <f t="shared" si="114"/>
        <v>106</v>
      </c>
      <c r="T242" s="119">
        <f t="shared" si="114"/>
        <v>11</v>
      </c>
      <c r="U242" s="119">
        <f t="shared" si="114"/>
        <v>69</v>
      </c>
      <c r="V242" s="119">
        <f t="shared" si="114"/>
        <v>16</v>
      </c>
      <c r="W242" s="119">
        <f t="shared" si="114"/>
        <v>24</v>
      </c>
      <c r="X242" s="119">
        <f t="shared" si="114"/>
        <v>51</v>
      </c>
      <c r="Y242" s="125">
        <f t="shared" si="114"/>
        <v>92</v>
      </c>
      <c r="Z242" s="124">
        <f t="shared" si="114"/>
        <v>50</v>
      </c>
      <c r="AA242" s="119">
        <f t="shared" si="114"/>
        <v>53</v>
      </c>
      <c r="AB242" s="119">
        <f t="shared" si="114"/>
        <v>29</v>
      </c>
      <c r="AC242" s="119">
        <f t="shared" si="114"/>
        <v>69</v>
      </c>
      <c r="AD242" s="119">
        <f t="shared" si="114"/>
        <v>18</v>
      </c>
      <c r="AE242" s="119">
        <f t="shared" si="114"/>
        <v>31</v>
      </c>
      <c r="AF242" s="119">
        <f t="shared" si="114"/>
        <v>39</v>
      </c>
      <c r="AG242" s="119">
        <f t="shared" si="114"/>
        <v>31</v>
      </c>
      <c r="AH242" s="125">
        <f t="shared" si="114"/>
        <v>92</v>
      </c>
      <c r="AI242" s="124">
        <f t="shared" si="114"/>
        <v>14</v>
      </c>
      <c r="AJ242" s="119">
        <f t="shared" si="114"/>
        <v>6</v>
      </c>
      <c r="AK242" s="125">
        <f t="shared" si="114"/>
        <v>32</v>
      </c>
      <c r="AL242" s="121">
        <f t="shared" si="114"/>
        <v>3</v>
      </c>
    </row>
    <row r="243" spans="2:38">
      <c r="B243" s="225" t="str">
        <f t="shared" si="100"/>
        <v>Brežice</v>
      </c>
      <c r="C243" s="224">
        <f t="shared" si="100"/>
        <v>9</v>
      </c>
      <c r="D243" s="124">
        <f t="shared" ref="D243:AL243" si="115">IFERROR(_xlfn.RANK.EQ(D24,D$10:D$221,0),"-")</f>
        <v>121</v>
      </c>
      <c r="E243" s="119">
        <f t="shared" si="115"/>
        <v>164</v>
      </c>
      <c r="F243" s="119">
        <f t="shared" si="115"/>
        <v>8</v>
      </c>
      <c r="G243" s="119">
        <f t="shared" si="115"/>
        <v>84</v>
      </c>
      <c r="H243" s="119">
        <f t="shared" si="115"/>
        <v>107</v>
      </c>
      <c r="I243" s="119">
        <f t="shared" si="115"/>
        <v>51</v>
      </c>
      <c r="J243" s="119">
        <f t="shared" si="115"/>
        <v>73</v>
      </c>
      <c r="K243" s="119" t="str">
        <f t="shared" si="115"/>
        <v>-</v>
      </c>
      <c r="L243" s="119">
        <f t="shared" si="115"/>
        <v>163</v>
      </c>
      <c r="M243" s="119">
        <f t="shared" si="115"/>
        <v>199</v>
      </c>
      <c r="N243" s="119">
        <f t="shared" si="115"/>
        <v>96</v>
      </c>
      <c r="O243" s="119">
        <f t="shared" si="115"/>
        <v>127</v>
      </c>
      <c r="P243" s="119">
        <f t="shared" si="115"/>
        <v>110</v>
      </c>
      <c r="Q243" s="119">
        <f t="shared" si="115"/>
        <v>154</v>
      </c>
      <c r="R243" s="119">
        <f t="shared" si="115"/>
        <v>51</v>
      </c>
      <c r="S243" s="119">
        <f t="shared" si="115"/>
        <v>149</v>
      </c>
      <c r="T243" s="119">
        <f t="shared" si="115"/>
        <v>78</v>
      </c>
      <c r="U243" s="119">
        <f t="shared" si="115"/>
        <v>118</v>
      </c>
      <c r="V243" s="119">
        <f t="shared" si="115"/>
        <v>99</v>
      </c>
      <c r="W243" s="119">
        <f t="shared" si="115"/>
        <v>125</v>
      </c>
      <c r="X243" s="119">
        <f t="shared" si="115"/>
        <v>50</v>
      </c>
      <c r="Y243" s="125">
        <f t="shared" si="115"/>
        <v>135</v>
      </c>
      <c r="Z243" s="124">
        <f t="shared" si="115"/>
        <v>95</v>
      </c>
      <c r="AA243" s="119">
        <f t="shared" si="115"/>
        <v>76</v>
      </c>
      <c r="AB243" s="119">
        <f t="shared" si="115"/>
        <v>145</v>
      </c>
      <c r="AC243" s="119">
        <f t="shared" si="115"/>
        <v>131</v>
      </c>
      <c r="AD243" s="119">
        <f t="shared" si="115"/>
        <v>82</v>
      </c>
      <c r="AE243" s="119">
        <f t="shared" si="115"/>
        <v>132</v>
      </c>
      <c r="AF243" s="119">
        <f t="shared" si="115"/>
        <v>110</v>
      </c>
      <c r="AG243" s="119">
        <f t="shared" si="115"/>
        <v>68</v>
      </c>
      <c r="AH243" s="125">
        <f t="shared" si="115"/>
        <v>135</v>
      </c>
      <c r="AI243" s="124">
        <f t="shared" si="115"/>
        <v>125</v>
      </c>
      <c r="AJ243" s="119">
        <f t="shared" si="115"/>
        <v>108</v>
      </c>
      <c r="AK243" s="125">
        <f t="shared" si="115"/>
        <v>104</v>
      </c>
      <c r="AL243" s="121">
        <f t="shared" si="115"/>
        <v>106</v>
      </c>
    </row>
    <row r="244" spans="2:38">
      <c r="B244" s="225" t="str">
        <f t="shared" si="100"/>
        <v>Cankova</v>
      </c>
      <c r="C244" s="224">
        <f t="shared" si="100"/>
        <v>152</v>
      </c>
      <c r="D244" s="124">
        <f t="shared" ref="D244:AL244" si="116">IFERROR(_xlfn.RANK.EQ(D25,D$10:D$221,0),"-")</f>
        <v>130</v>
      </c>
      <c r="E244" s="119">
        <f t="shared" si="116"/>
        <v>169</v>
      </c>
      <c r="F244" s="119">
        <f t="shared" si="116"/>
        <v>123</v>
      </c>
      <c r="G244" s="119">
        <f t="shared" si="116"/>
        <v>146</v>
      </c>
      <c r="H244" s="119">
        <f t="shared" si="116"/>
        <v>165</v>
      </c>
      <c r="I244" s="119">
        <f t="shared" si="116"/>
        <v>132</v>
      </c>
      <c r="J244" s="119">
        <f t="shared" si="116"/>
        <v>126</v>
      </c>
      <c r="K244" s="119" t="str">
        <f t="shared" si="116"/>
        <v>-</v>
      </c>
      <c r="L244" s="119">
        <f t="shared" si="116"/>
        <v>1</v>
      </c>
      <c r="M244" s="119">
        <f t="shared" si="116"/>
        <v>137</v>
      </c>
      <c r="N244" s="119">
        <f t="shared" si="116"/>
        <v>51</v>
      </c>
      <c r="O244" s="119">
        <f t="shared" si="116"/>
        <v>211</v>
      </c>
      <c r="P244" s="119">
        <f t="shared" si="116"/>
        <v>212</v>
      </c>
      <c r="Q244" s="119">
        <f t="shared" si="116"/>
        <v>208</v>
      </c>
      <c r="R244" s="119">
        <f t="shared" si="116"/>
        <v>160</v>
      </c>
      <c r="S244" s="119">
        <f t="shared" si="116"/>
        <v>58</v>
      </c>
      <c r="T244" s="119">
        <f t="shared" si="116"/>
        <v>59</v>
      </c>
      <c r="U244" s="119">
        <f t="shared" si="116"/>
        <v>146</v>
      </c>
      <c r="V244" s="119">
        <f t="shared" si="116"/>
        <v>184</v>
      </c>
      <c r="W244" s="119">
        <f t="shared" si="116"/>
        <v>54</v>
      </c>
      <c r="X244" s="119">
        <f t="shared" si="116"/>
        <v>76</v>
      </c>
      <c r="Y244" s="125">
        <f t="shared" si="116"/>
        <v>178</v>
      </c>
      <c r="Z244" s="124">
        <f t="shared" si="116"/>
        <v>162</v>
      </c>
      <c r="AA244" s="119">
        <f t="shared" si="116"/>
        <v>100</v>
      </c>
      <c r="AB244" s="119">
        <f t="shared" si="116"/>
        <v>72</v>
      </c>
      <c r="AC244" s="119">
        <f t="shared" si="116"/>
        <v>212</v>
      </c>
      <c r="AD244" s="119">
        <f t="shared" si="116"/>
        <v>206</v>
      </c>
      <c r="AE244" s="119">
        <f t="shared" si="116"/>
        <v>32</v>
      </c>
      <c r="AF244" s="119">
        <f t="shared" si="116"/>
        <v>179</v>
      </c>
      <c r="AG244" s="119">
        <f t="shared" si="116"/>
        <v>55</v>
      </c>
      <c r="AH244" s="125">
        <f t="shared" si="116"/>
        <v>178</v>
      </c>
      <c r="AI244" s="124">
        <f t="shared" si="116"/>
        <v>101</v>
      </c>
      <c r="AJ244" s="119">
        <f t="shared" si="116"/>
        <v>212</v>
      </c>
      <c r="AK244" s="125">
        <f t="shared" si="116"/>
        <v>172</v>
      </c>
      <c r="AL244" s="121">
        <f t="shared" si="116"/>
        <v>201</v>
      </c>
    </row>
    <row r="245" spans="2:38">
      <c r="B245" s="225" t="str">
        <f t="shared" si="100"/>
        <v>Celje</v>
      </c>
      <c r="C245" s="224">
        <f t="shared" si="100"/>
        <v>11</v>
      </c>
      <c r="D245" s="124">
        <f t="shared" ref="D245:AL245" si="117">IFERROR(_xlfn.RANK.EQ(D26,D$10:D$221,0),"-")</f>
        <v>178</v>
      </c>
      <c r="E245" s="119">
        <f t="shared" si="117"/>
        <v>41</v>
      </c>
      <c r="F245" s="119">
        <f t="shared" si="117"/>
        <v>7</v>
      </c>
      <c r="G245" s="119">
        <f t="shared" si="117"/>
        <v>16</v>
      </c>
      <c r="H245" s="119">
        <f t="shared" si="117"/>
        <v>120</v>
      </c>
      <c r="I245" s="119">
        <f t="shared" si="117"/>
        <v>5</v>
      </c>
      <c r="J245" s="119">
        <f t="shared" si="117"/>
        <v>5</v>
      </c>
      <c r="K245" s="119" t="str">
        <f t="shared" si="117"/>
        <v>-</v>
      </c>
      <c r="L245" s="119">
        <f t="shared" si="117"/>
        <v>140</v>
      </c>
      <c r="M245" s="119">
        <f t="shared" si="117"/>
        <v>173</v>
      </c>
      <c r="N245" s="119">
        <f t="shared" si="117"/>
        <v>201</v>
      </c>
      <c r="O245" s="119">
        <f t="shared" si="117"/>
        <v>101</v>
      </c>
      <c r="P245" s="119">
        <f t="shared" si="117"/>
        <v>105</v>
      </c>
      <c r="Q245" s="119">
        <f t="shared" si="117"/>
        <v>129</v>
      </c>
      <c r="R245" s="119">
        <f t="shared" si="117"/>
        <v>74</v>
      </c>
      <c r="S245" s="119">
        <f t="shared" si="117"/>
        <v>206</v>
      </c>
      <c r="T245" s="119">
        <f t="shared" si="117"/>
        <v>20</v>
      </c>
      <c r="U245" s="119">
        <f t="shared" si="117"/>
        <v>145</v>
      </c>
      <c r="V245" s="119">
        <f t="shared" si="117"/>
        <v>97</v>
      </c>
      <c r="W245" s="119">
        <f t="shared" si="117"/>
        <v>202</v>
      </c>
      <c r="X245" s="119">
        <f t="shared" si="117"/>
        <v>182</v>
      </c>
      <c r="Y245" s="125">
        <f t="shared" si="117"/>
        <v>138</v>
      </c>
      <c r="Z245" s="124">
        <f t="shared" si="117"/>
        <v>32</v>
      </c>
      <c r="AA245" s="119">
        <f t="shared" si="117"/>
        <v>8</v>
      </c>
      <c r="AB245" s="119">
        <f t="shared" si="117"/>
        <v>205</v>
      </c>
      <c r="AC245" s="119">
        <f t="shared" si="117"/>
        <v>108</v>
      </c>
      <c r="AD245" s="119">
        <f t="shared" si="117"/>
        <v>87</v>
      </c>
      <c r="AE245" s="119">
        <f t="shared" si="117"/>
        <v>192</v>
      </c>
      <c r="AF245" s="119">
        <f t="shared" si="117"/>
        <v>118</v>
      </c>
      <c r="AG245" s="119">
        <f t="shared" si="117"/>
        <v>210</v>
      </c>
      <c r="AH245" s="125">
        <f t="shared" si="117"/>
        <v>138</v>
      </c>
      <c r="AI245" s="124">
        <f t="shared" si="117"/>
        <v>92</v>
      </c>
      <c r="AJ245" s="119">
        <f t="shared" si="117"/>
        <v>134</v>
      </c>
      <c r="AK245" s="125">
        <f t="shared" si="117"/>
        <v>169</v>
      </c>
      <c r="AL245" s="121">
        <f t="shared" si="117"/>
        <v>151</v>
      </c>
    </row>
    <row r="246" spans="2:38">
      <c r="B246" s="225" t="str">
        <f t="shared" si="100"/>
        <v>Cerklje na Gorenjskem</v>
      </c>
      <c r="C246" s="224">
        <f t="shared" si="100"/>
        <v>12</v>
      </c>
      <c r="D246" s="124">
        <f t="shared" ref="D246:AL246" si="118">IFERROR(_xlfn.RANK.EQ(D27,D$10:D$221,0),"-")</f>
        <v>25</v>
      </c>
      <c r="E246" s="119">
        <f t="shared" si="118"/>
        <v>196</v>
      </c>
      <c r="F246" s="119">
        <f t="shared" si="118"/>
        <v>141</v>
      </c>
      <c r="G246" s="119">
        <f t="shared" si="118"/>
        <v>118</v>
      </c>
      <c r="H246" s="119">
        <f t="shared" si="118"/>
        <v>52</v>
      </c>
      <c r="I246" s="119">
        <f t="shared" si="118"/>
        <v>61</v>
      </c>
      <c r="J246" s="119">
        <f t="shared" si="118"/>
        <v>129</v>
      </c>
      <c r="K246" s="119" t="str">
        <f t="shared" si="118"/>
        <v>-</v>
      </c>
      <c r="L246" s="119">
        <f t="shared" si="118"/>
        <v>139</v>
      </c>
      <c r="M246" s="119">
        <f t="shared" si="118"/>
        <v>41</v>
      </c>
      <c r="N246" s="119">
        <f t="shared" si="118"/>
        <v>187</v>
      </c>
      <c r="O246" s="119">
        <f t="shared" si="118"/>
        <v>39</v>
      </c>
      <c r="P246" s="119">
        <f t="shared" si="118"/>
        <v>136</v>
      </c>
      <c r="Q246" s="119">
        <f t="shared" si="118"/>
        <v>18</v>
      </c>
      <c r="R246" s="119">
        <f t="shared" si="118"/>
        <v>21</v>
      </c>
      <c r="S246" s="119">
        <f t="shared" si="118"/>
        <v>206</v>
      </c>
      <c r="T246" s="119">
        <f t="shared" si="118"/>
        <v>193</v>
      </c>
      <c r="U246" s="119">
        <f t="shared" si="118"/>
        <v>24</v>
      </c>
      <c r="V246" s="119">
        <f t="shared" si="118"/>
        <v>13</v>
      </c>
      <c r="W246" s="119">
        <f t="shared" si="118"/>
        <v>117</v>
      </c>
      <c r="X246" s="119">
        <f t="shared" si="118"/>
        <v>10</v>
      </c>
      <c r="Y246" s="125">
        <f t="shared" si="118"/>
        <v>108</v>
      </c>
      <c r="Z246" s="124">
        <f t="shared" si="118"/>
        <v>147</v>
      </c>
      <c r="AA246" s="119">
        <f t="shared" si="118"/>
        <v>80</v>
      </c>
      <c r="AB246" s="119">
        <f t="shared" si="118"/>
        <v>137</v>
      </c>
      <c r="AC246" s="119">
        <f t="shared" si="118"/>
        <v>60</v>
      </c>
      <c r="AD246" s="119">
        <f t="shared" si="118"/>
        <v>22</v>
      </c>
      <c r="AE246" s="119">
        <f t="shared" si="118"/>
        <v>212</v>
      </c>
      <c r="AF246" s="119">
        <f t="shared" si="118"/>
        <v>11</v>
      </c>
      <c r="AG246" s="119">
        <f t="shared" si="118"/>
        <v>23</v>
      </c>
      <c r="AH246" s="125">
        <f t="shared" si="118"/>
        <v>108</v>
      </c>
      <c r="AI246" s="124">
        <f t="shared" si="118"/>
        <v>141</v>
      </c>
      <c r="AJ246" s="119">
        <f t="shared" si="118"/>
        <v>88</v>
      </c>
      <c r="AK246" s="125">
        <f t="shared" si="118"/>
        <v>26</v>
      </c>
      <c r="AL246" s="121">
        <f t="shared" si="118"/>
        <v>67</v>
      </c>
    </row>
    <row r="247" spans="2:38">
      <c r="B247" s="225" t="str">
        <f t="shared" si="100"/>
        <v>Cerknica</v>
      </c>
      <c r="C247" s="224">
        <f t="shared" si="100"/>
        <v>13</v>
      </c>
      <c r="D247" s="124">
        <f t="shared" ref="D247:AL247" si="119">IFERROR(_xlfn.RANK.EQ(D28,D$10:D$221,0),"-")</f>
        <v>88</v>
      </c>
      <c r="E247" s="119">
        <f t="shared" si="119"/>
        <v>148</v>
      </c>
      <c r="F247" s="119">
        <f t="shared" si="119"/>
        <v>144</v>
      </c>
      <c r="G247" s="119">
        <f t="shared" si="119"/>
        <v>95</v>
      </c>
      <c r="H247" s="119">
        <f t="shared" si="119"/>
        <v>102</v>
      </c>
      <c r="I247" s="119">
        <f t="shared" si="119"/>
        <v>52</v>
      </c>
      <c r="J247" s="119">
        <f t="shared" si="119"/>
        <v>72</v>
      </c>
      <c r="K247" s="119" t="str">
        <f t="shared" si="119"/>
        <v>-</v>
      </c>
      <c r="L247" s="119">
        <f t="shared" si="119"/>
        <v>54</v>
      </c>
      <c r="M247" s="119">
        <f t="shared" si="119"/>
        <v>83</v>
      </c>
      <c r="N247" s="119">
        <f t="shared" si="119"/>
        <v>9</v>
      </c>
      <c r="O247" s="119">
        <f t="shared" si="119"/>
        <v>48</v>
      </c>
      <c r="P247" s="119">
        <f t="shared" si="119"/>
        <v>126</v>
      </c>
      <c r="Q247" s="119">
        <f t="shared" si="119"/>
        <v>49</v>
      </c>
      <c r="R247" s="119">
        <f t="shared" si="119"/>
        <v>73</v>
      </c>
      <c r="S247" s="119">
        <f t="shared" si="119"/>
        <v>138</v>
      </c>
      <c r="T247" s="119">
        <f t="shared" si="119"/>
        <v>16</v>
      </c>
      <c r="U247" s="119">
        <f t="shared" si="119"/>
        <v>58</v>
      </c>
      <c r="V247" s="119">
        <f t="shared" si="119"/>
        <v>84</v>
      </c>
      <c r="W247" s="119">
        <f t="shared" si="119"/>
        <v>119</v>
      </c>
      <c r="X247" s="119">
        <f t="shared" si="119"/>
        <v>6</v>
      </c>
      <c r="Y247" s="125">
        <f t="shared" si="119"/>
        <v>54</v>
      </c>
      <c r="Z247" s="124">
        <f t="shared" si="119"/>
        <v>137</v>
      </c>
      <c r="AA247" s="119">
        <f t="shared" si="119"/>
        <v>54</v>
      </c>
      <c r="AB247" s="119">
        <f t="shared" si="119"/>
        <v>23</v>
      </c>
      <c r="AC247" s="119">
        <f t="shared" si="119"/>
        <v>61</v>
      </c>
      <c r="AD247" s="119">
        <f t="shared" si="119"/>
        <v>59</v>
      </c>
      <c r="AE247" s="119">
        <f t="shared" si="119"/>
        <v>85</v>
      </c>
      <c r="AF247" s="119">
        <f t="shared" si="119"/>
        <v>69</v>
      </c>
      <c r="AG247" s="119">
        <f t="shared" si="119"/>
        <v>22</v>
      </c>
      <c r="AH247" s="125">
        <f t="shared" si="119"/>
        <v>54</v>
      </c>
      <c r="AI247" s="124">
        <f t="shared" si="119"/>
        <v>31</v>
      </c>
      <c r="AJ247" s="119">
        <f t="shared" si="119"/>
        <v>32</v>
      </c>
      <c r="AK247" s="125">
        <f t="shared" si="119"/>
        <v>25</v>
      </c>
      <c r="AL247" s="121">
        <f t="shared" si="119"/>
        <v>18</v>
      </c>
    </row>
    <row r="248" spans="2:38">
      <c r="B248" s="225" t="str">
        <f t="shared" ref="B248:C267" si="120">B29</f>
        <v>Cerkno</v>
      </c>
      <c r="C248" s="224">
        <f t="shared" si="120"/>
        <v>14</v>
      </c>
      <c r="D248" s="124">
        <f t="shared" ref="D248:AL248" si="121">IFERROR(_xlfn.RANK.EQ(D29,D$10:D$221,0),"-")</f>
        <v>199</v>
      </c>
      <c r="E248" s="119">
        <f t="shared" si="121"/>
        <v>49</v>
      </c>
      <c r="F248" s="119">
        <f t="shared" si="121"/>
        <v>204</v>
      </c>
      <c r="G248" s="119">
        <f t="shared" si="121"/>
        <v>194</v>
      </c>
      <c r="H248" s="119">
        <f t="shared" si="121"/>
        <v>184</v>
      </c>
      <c r="I248" s="119">
        <f t="shared" si="121"/>
        <v>49</v>
      </c>
      <c r="J248" s="119">
        <f t="shared" si="121"/>
        <v>195</v>
      </c>
      <c r="K248" s="119" t="str">
        <f t="shared" si="121"/>
        <v>-</v>
      </c>
      <c r="L248" s="119">
        <f t="shared" si="121"/>
        <v>61</v>
      </c>
      <c r="M248" s="119">
        <f t="shared" si="121"/>
        <v>72</v>
      </c>
      <c r="N248" s="119">
        <f t="shared" si="121"/>
        <v>162</v>
      </c>
      <c r="O248" s="119">
        <f t="shared" si="121"/>
        <v>9</v>
      </c>
      <c r="P248" s="119">
        <f t="shared" si="121"/>
        <v>150</v>
      </c>
      <c r="Q248" s="119">
        <f t="shared" si="121"/>
        <v>28</v>
      </c>
      <c r="R248" s="119">
        <f t="shared" si="121"/>
        <v>87</v>
      </c>
      <c r="S248" s="119">
        <f t="shared" si="121"/>
        <v>75</v>
      </c>
      <c r="T248" s="119">
        <f t="shared" si="121"/>
        <v>189</v>
      </c>
      <c r="U248" s="119">
        <f t="shared" si="121"/>
        <v>152</v>
      </c>
      <c r="V248" s="119">
        <f t="shared" si="121"/>
        <v>23</v>
      </c>
      <c r="W248" s="119">
        <f t="shared" si="121"/>
        <v>203</v>
      </c>
      <c r="X248" s="119">
        <f t="shared" si="121"/>
        <v>105</v>
      </c>
      <c r="Y248" s="125">
        <f t="shared" si="121"/>
        <v>11</v>
      </c>
      <c r="Z248" s="124">
        <f t="shared" si="121"/>
        <v>186</v>
      </c>
      <c r="AA248" s="119">
        <f t="shared" si="121"/>
        <v>169</v>
      </c>
      <c r="AB248" s="119">
        <f t="shared" si="121"/>
        <v>134</v>
      </c>
      <c r="AC248" s="119">
        <f t="shared" si="121"/>
        <v>26</v>
      </c>
      <c r="AD248" s="119">
        <f t="shared" si="121"/>
        <v>52</v>
      </c>
      <c r="AE248" s="119">
        <f t="shared" si="121"/>
        <v>129</v>
      </c>
      <c r="AF248" s="119">
        <f t="shared" si="121"/>
        <v>71</v>
      </c>
      <c r="AG248" s="119">
        <f t="shared" si="121"/>
        <v>179</v>
      </c>
      <c r="AH248" s="125">
        <f t="shared" si="121"/>
        <v>11</v>
      </c>
      <c r="AI248" s="124">
        <f t="shared" si="121"/>
        <v>189</v>
      </c>
      <c r="AJ248" s="119">
        <f t="shared" si="121"/>
        <v>40</v>
      </c>
      <c r="AK248" s="125">
        <f t="shared" si="121"/>
        <v>46</v>
      </c>
      <c r="AL248" s="121">
        <f t="shared" si="121"/>
        <v>76</v>
      </c>
    </row>
    <row r="249" spans="2:38">
      <c r="B249" s="225" t="str">
        <f t="shared" si="120"/>
        <v>Cerkvenjak</v>
      </c>
      <c r="C249" s="224">
        <f t="shared" si="120"/>
        <v>153</v>
      </c>
      <c r="D249" s="124">
        <f t="shared" ref="D249:AL249" si="122">IFERROR(_xlfn.RANK.EQ(D30,D$10:D$221,0),"-")</f>
        <v>208</v>
      </c>
      <c r="E249" s="119">
        <f t="shared" si="122"/>
        <v>36</v>
      </c>
      <c r="F249" s="119">
        <f t="shared" si="122"/>
        <v>45</v>
      </c>
      <c r="G249" s="119">
        <f t="shared" si="122"/>
        <v>138</v>
      </c>
      <c r="H249" s="119">
        <f t="shared" si="122"/>
        <v>186</v>
      </c>
      <c r="I249" s="119">
        <f t="shared" si="122"/>
        <v>179</v>
      </c>
      <c r="J249" s="119">
        <f t="shared" si="122"/>
        <v>125</v>
      </c>
      <c r="K249" s="119" t="str">
        <f t="shared" si="122"/>
        <v>-</v>
      </c>
      <c r="L249" s="119">
        <f t="shared" si="122"/>
        <v>206</v>
      </c>
      <c r="M249" s="119">
        <f t="shared" si="122"/>
        <v>185</v>
      </c>
      <c r="N249" s="119">
        <f t="shared" si="122"/>
        <v>109</v>
      </c>
      <c r="O249" s="119">
        <f t="shared" si="122"/>
        <v>204</v>
      </c>
      <c r="P249" s="119">
        <f t="shared" si="122"/>
        <v>47</v>
      </c>
      <c r="Q249" s="119">
        <f t="shared" si="122"/>
        <v>153</v>
      </c>
      <c r="R249" s="119">
        <f t="shared" si="122"/>
        <v>203</v>
      </c>
      <c r="S249" s="119">
        <f t="shared" si="122"/>
        <v>15</v>
      </c>
      <c r="T249" s="119">
        <f t="shared" si="122"/>
        <v>148</v>
      </c>
      <c r="U249" s="119">
        <f t="shared" si="122"/>
        <v>87</v>
      </c>
      <c r="V249" s="119">
        <f t="shared" si="122"/>
        <v>161</v>
      </c>
      <c r="W249" s="119">
        <f t="shared" si="122"/>
        <v>16</v>
      </c>
      <c r="X249" s="119">
        <f t="shared" si="122"/>
        <v>197</v>
      </c>
      <c r="Y249" s="125">
        <f t="shared" si="122"/>
        <v>185</v>
      </c>
      <c r="Z249" s="124">
        <f t="shared" si="122"/>
        <v>117</v>
      </c>
      <c r="AA249" s="119">
        <f t="shared" si="122"/>
        <v>194</v>
      </c>
      <c r="AB249" s="119">
        <f t="shared" si="122"/>
        <v>149</v>
      </c>
      <c r="AC249" s="119">
        <f t="shared" si="122"/>
        <v>175</v>
      </c>
      <c r="AD249" s="119">
        <f t="shared" si="122"/>
        <v>185</v>
      </c>
      <c r="AE249" s="119">
        <f t="shared" si="122"/>
        <v>24</v>
      </c>
      <c r="AF249" s="119">
        <f t="shared" si="122"/>
        <v>131</v>
      </c>
      <c r="AG249" s="119">
        <f t="shared" si="122"/>
        <v>125</v>
      </c>
      <c r="AH249" s="125">
        <f t="shared" si="122"/>
        <v>185</v>
      </c>
      <c r="AI249" s="124">
        <f t="shared" si="122"/>
        <v>184</v>
      </c>
      <c r="AJ249" s="119">
        <f t="shared" si="122"/>
        <v>163</v>
      </c>
      <c r="AK249" s="125">
        <f t="shared" si="122"/>
        <v>174</v>
      </c>
      <c r="AL249" s="121">
        <f t="shared" si="122"/>
        <v>188</v>
      </c>
    </row>
    <row r="250" spans="2:38">
      <c r="B250" s="225" t="str">
        <f t="shared" si="120"/>
        <v>Cirkulane</v>
      </c>
      <c r="C250" s="224">
        <f t="shared" si="120"/>
        <v>196</v>
      </c>
      <c r="D250" s="124">
        <f t="shared" ref="D250:AL250" si="123">IFERROR(_xlfn.RANK.EQ(D31,D$10:D$221,0),"-")</f>
        <v>192</v>
      </c>
      <c r="E250" s="119">
        <f t="shared" si="123"/>
        <v>135</v>
      </c>
      <c r="F250" s="119">
        <f t="shared" si="123"/>
        <v>128</v>
      </c>
      <c r="G250" s="119">
        <f t="shared" si="123"/>
        <v>178</v>
      </c>
      <c r="H250" s="119">
        <f t="shared" si="123"/>
        <v>201</v>
      </c>
      <c r="I250" s="119">
        <f t="shared" si="123"/>
        <v>183</v>
      </c>
      <c r="J250" s="119">
        <f t="shared" si="123"/>
        <v>193</v>
      </c>
      <c r="K250" s="119" t="str">
        <f t="shared" si="123"/>
        <v>-</v>
      </c>
      <c r="L250" s="119">
        <f t="shared" si="123"/>
        <v>150</v>
      </c>
      <c r="M250" s="119">
        <f t="shared" si="123"/>
        <v>206</v>
      </c>
      <c r="N250" s="119">
        <f t="shared" si="123"/>
        <v>34</v>
      </c>
      <c r="O250" s="119">
        <f t="shared" si="123"/>
        <v>161</v>
      </c>
      <c r="P250" s="119">
        <f t="shared" si="123"/>
        <v>8</v>
      </c>
      <c r="Q250" s="119">
        <f t="shared" si="123"/>
        <v>148</v>
      </c>
      <c r="R250" s="119">
        <f t="shared" si="123"/>
        <v>209</v>
      </c>
      <c r="S250" s="119">
        <f t="shared" si="123"/>
        <v>17</v>
      </c>
      <c r="T250" s="119">
        <f t="shared" si="123"/>
        <v>190</v>
      </c>
      <c r="U250" s="119">
        <f t="shared" si="123"/>
        <v>204</v>
      </c>
      <c r="V250" s="119">
        <f t="shared" si="123"/>
        <v>170</v>
      </c>
      <c r="W250" s="119">
        <f t="shared" si="123"/>
        <v>128</v>
      </c>
      <c r="X250" s="119">
        <f t="shared" si="123"/>
        <v>210</v>
      </c>
      <c r="Y250" s="125">
        <f t="shared" si="123"/>
        <v>170</v>
      </c>
      <c r="Z250" s="124">
        <f t="shared" si="123"/>
        <v>168</v>
      </c>
      <c r="AA250" s="119">
        <f t="shared" si="123"/>
        <v>206</v>
      </c>
      <c r="AB250" s="119">
        <f t="shared" si="123"/>
        <v>89</v>
      </c>
      <c r="AC250" s="119">
        <f t="shared" si="123"/>
        <v>57</v>
      </c>
      <c r="AD250" s="119">
        <f t="shared" si="123"/>
        <v>188</v>
      </c>
      <c r="AE250" s="119">
        <f t="shared" si="123"/>
        <v>74</v>
      </c>
      <c r="AF250" s="119">
        <f t="shared" si="123"/>
        <v>206</v>
      </c>
      <c r="AG250" s="119">
        <f t="shared" si="123"/>
        <v>203</v>
      </c>
      <c r="AH250" s="125">
        <f t="shared" si="123"/>
        <v>170</v>
      </c>
      <c r="AI250" s="124">
        <f t="shared" si="123"/>
        <v>182</v>
      </c>
      <c r="AJ250" s="119">
        <f t="shared" si="123"/>
        <v>136</v>
      </c>
      <c r="AK250" s="125">
        <f t="shared" si="123"/>
        <v>212</v>
      </c>
      <c r="AL250" s="121">
        <f t="shared" si="123"/>
        <v>205</v>
      </c>
    </row>
    <row r="251" spans="2:38">
      <c r="B251" s="225" t="str">
        <f t="shared" si="120"/>
        <v>Črenšovci</v>
      </c>
      <c r="C251" s="224">
        <f t="shared" si="120"/>
        <v>15</v>
      </c>
      <c r="D251" s="124">
        <f t="shared" ref="D251:AL251" si="124">IFERROR(_xlfn.RANK.EQ(D32,D$10:D$221,0),"-")</f>
        <v>5</v>
      </c>
      <c r="E251" s="119">
        <f t="shared" si="124"/>
        <v>172</v>
      </c>
      <c r="F251" s="119">
        <f t="shared" si="124"/>
        <v>45</v>
      </c>
      <c r="G251" s="119">
        <f t="shared" si="124"/>
        <v>137</v>
      </c>
      <c r="H251" s="119">
        <f t="shared" si="124"/>
        <v>88</v>
      </c>
      <c r="I251" s="119">
        <f t="shared" si="124"/>
        <v>149</v>
      </c>
      <c r="J251" s="119">
        <f t="shared" si="124"/>
        <v>124</v>
      </c>
      <c r="K251" s="119" t="str">
        <f t="shared" si="124"/>
        <v>-</v>
      </c>
      <c r="L251" s="119">
        <f t="shared" si="124"/>
        <v>113</v>
      </c>
      <c r="M251" s="119">
        <f t="shared" si="124"/>
        <v>189</v>
      </c>
      <c r="N251" s="119">
        <f t="shared" si="124"/>
        <v>74</v>
      </c>
      <c r="O251" s="119">
        <f t="shared" si="124"/>
        <v>139</v>
      </c>
      <c r="P251" s="119">
        <f t="shared" si="124"/>
        <v>82</v>
      </c>
      <c r="Q251" s="119">
        <f t="shared" si="124"/>
        <v>205</v>
      </c>
      <c r="R251" s="119">
        <f t="shared" si="124"/>
        <v>159</v>
      </c>
      <c r="S251" s="119">
        <f t="shared" si="124"/>
        <v>122</v>
      </c>
      <c r="T251" s="119">
        <f t="shared" si="124"/>
        <v>35</v>
      </c>
      <c r="U251" s="119">
        <f t="shared" si="124"/>
        <v>161</v>
      </c>
      <c r="V251" s="119">
        <f t="shared" si="124"/>
        <v>200</v>
      </c>
      <c r="W251" s="119">
        <f t="shared" si="124"/>
        <v>72</v>
      </c>
      <c r="X251" s="119">
        <f t="shared" si="124"/>
        <v>79</v>
      </c>
      <c r="Y251" s="125">
        <f t="shared" si="124"/>
        <v>210</v>
      </c>
      <c r="Z251" s="124">
        <f t="shared" si="124"/>
        <v>65</v>
      </c>
      <c r="AA251" s="119">
        <f t="shared" si="124"/>
        <v>128</v>
      </c>
      <c r="AB251" s="119">
        <f t="shared" si="124"/>
        <v>105</v>
      </c>
      <c r="AC251" s="119">
        <f t="shared" si="124"/>
        <v>129</v>
      </c>
      <c r="AD251" s="119">
        <f t="shared" si="124"/>
        <v>201</v>
      </c>
      <c r="AE251" s="119">
        <f t="shared" si="124"/>
        <v>84</v>
      </c>
      <c r="AF251" s="119">
        <f t="shared" si="124"/>
        <v>202</v>
      </c>
      <c r="AG251" s="119">
        <f t="shared" si="124"/>
        <v>61</v>
      </c>
      <c r="AH251" s="125">
        <f t="shared" si="124"/>
        <v>210</v>
      </c>
      <c r="AI251" s="124">
        <f t="shared" si="124"/>
        <v>103</v>
      </c>
      <c r="AJ251" s="119">
        <f t="shared" si="124"/>
        <v>187</v>
      </c>
      <c r="AK251" s="125">
        <f t="shared" si="124"/>
        <v>203</v>
      </c>
      <c r="AL251" s="121">
        <f t="shared" si="124"/>
        <v>185</v>
      </c>
    </row>
    <row r="252" spans="2:38">
      <c r="B252" s="225" t="str">
        <f t="shared" si="120"/>
        <v>Črna na Koroškem</v>
      </c>
      <c r="C252" s="224">
        <f t="shared" si="120"/>
        <v>16</v>
      </c>
      <c r="D252" s="124">
        <f t="shared" ref="D252:AL252" si="125">IFERROR(_xlfn.RANK.EQ(D33,D$10:D$221,0),"-")</f>
        <v>176</v>
      </c>
      <c r="E252" s="119">
        <f t="shared" si="125"/>
        <v>155</v>
      </c>
      <c r="F252" s="119">
        <f t="shared" si="125"/>
        <v>170</v>
      </c>
      <c r="G252" s="119">
        <f t="shared" si="125"/>
        <v>124</v>
      </c>
      <c r="H252" s="119">
        <f t="shared" si="125"/>
        <v>197</v>
      </c>
      <c r="I252" s="119">
        <f t="shared" si="125"/>
        <v>99</v>
      </c>
      <c r="J252" s="119">
        <f t="shared" si="125"/>
        <v>103</v>
      </c>
      <c r="K252" s="119" t="str">
        <f t="shared" si="125"/>
        <v>-</v>
      </c>
      <c r="L252" s="119">
        <f t="shared" si="125"/>
        <v>32</v>
      </c>
      <c r="M252" s="119">
        <f t="shared" si="125"/>
        <v>8</v>
      </c>
      <c r="N252" s="119">
        <f t="shared" si="125"/>
        <v>75</v>
      </c>
      <c r="O252" s="119">
        <f t="shared" si="125"/>
        <v>153</v>
      </c>
      <c r="P252" s="119">
        <f t="shared" si="125"/>
        <v>107</v>
      </c>
      <c r="Q252" s="119">
        <f t="shared" si="125"/>
        <v>72</v>
      </c>
      <c r="R252" s="119">
        <f t="shared" si="125"/>
        <v>211</v>
      </c>
      <c r="S252" s="119">
        <f t="shared" si="125"/>
        <v>89</v>
      </c>
      <c r="T252" s="119">
        <f t="shared" si="125"/>
        <v>210</v>
      </c>
      <c r="U252" s="119">
        <f t="shared" si="125"/>
        <v>208</v>
      </c>
      <c r="V252" s="119">
        <f t="shared" si="125"/>
        <v>190</v>
      </c>
      <c r="W252" s="119">
        <f t="shared" si="125"/>
        <v>94</v>
      </c>
      <c r="X252" s="119">
        <f t="shared" si="125"/>
        <v>78</v>
      </c>
      <c r="Y252" s="125">
        <f t="shared" si="125"/>
        <v>1</v>
      </c>
      <c r="Z252" s="124">
        <f t="shared" si="125"/>
        <v>171</v>
      </c>
      <c r="AA252" s="119">
        <f t="shared" si="125"/>
        <v>136</v>
      </c>
      <c r="AB252" s="119">
        <f t="shared" si="125"/>
        <v>25</v>
      </c>
      <c r="AC252" s="119">
        <f t="shared" si="125"/>
        <v>148</v>
      </c>
      <c r="AD252" s="119">
        <f t="shared" si="125"/>
        <v>159</v>
      </c>
      <c r="AE252" s="119">
        <f t="shared" si="125"/>
        <v>204</v>
      </c>
      <c r="AF252" s="119">
        <f t="shared" si="125"/>
        <v>210</v>
      </c>
      <c r="AG252" s="119">
        <f t="shared" si="125"/>
        <v>71</v>
      </c>
      <c r="AH252" s="125">
        <f t="shared" si="125"/>
        <v>1</v>
      </c>
      <c r="AI252" s="124">
        <f t="shared" si="125"/>
        <v>78</v>
      </c>
      <c r="AJ252" s="119">
        <f t="shared" si="125"/>
        <v>206</v>
      </c>
      <c r="AK252" s="125">
        <f t="shared" si="125"/>
        <v>71</v>
      </c>
      <c r="AL252" s="121">
        <f t="shared" si="125"/>
        <v>118</v>
      </c>
    </row>
    <row r="253" spans="2:38">
      <c r="B253" s="225" t="str">
        <f t="shared" si="120"/>
        <v>Črnomelj</v>
      </c>
      <c r="C253" s="224">
        <f t="shared" si="120"/>
        <v>17</v>
      </c>
      <c r="D253" s="124">
        <f t="shared" ref="D253:AL253" si="126">IFERROR(_xlfn.RANK.EQ(D34,D$10:D$221,0),"-")</f>
        <v>149</v>
      </c>
      <c r="E253" s="119">
        <f t="shared" si="126"/>
        <v>149</v>
      </c>
      <c r="F253" s="119">
        <f t="shared" si="126"/>
        <v>44</v>
      </c>
      <c r="G253" s="119">
        <f t="shared" si="126"/>
        <v>110</v>
      </c>
      <c r="H253" s="119">
        <f t="shared" si="126"/>
        <v>53</v>
      </c>
      <c r="I253" s="119">
        <f t="shared" si="126"/>
        <v>40</v>
      </c>
      <c r="J253" s="119">
        <f t="shared" si="126"/>
        <v>109</v>
      </c>
      <c r="K253" s="119" t="str">
        <f t="shared" si="126"/>
        <v>-</v>
      </c>
      <c r="L253" s="119">
        <f t="shared" si="126"/>
        <v>58</v>
      </c>
      <c r="M253" s="119">
        <f t="shared" si="126"/>
        <v>105</v>
      </c>
      <c r="N253" s="119">
        <f t="shared" si="126"/>
        <v>82</v>
      </c>
      <c r="O253" s="119">
        <f t="shared" si="126"/>
        <v>135</v>
      </c>
      <c r="P253" s="119">
        <f t="shared" si="126"/>
        <v>135</v>
      </c>
      <c r="Q253" s="119">
        <f t="shared" si="126"/>
        <v>177</v>
      </c>
      <c r="R253" s="119">
        <f t="shared" si="126"/>
        <v>78</v>
      </c>
      <c r="S253" s="119">
        <f t="shared" si="126"/>
        <v>136</v>
      </c>
      <c r="T253" s="119">
        <f t="shared" si="126"/>
        <v>209</v>
      </c>
      <c r="U253" s="119">
        <f t="shared" si="126"/>
        <v>86</v>
      </c>
      <c r="V253" s="119">
        <f t="shared" si="126"/>
        <v>80</v>
      </c>
      <c r="W253" s="119">
        <f t="shared" si="126"/>
        <v>192</v>
      </c>
      <c r="X253" s="119">
        <f t="shared" si="126"/>
        <v>171</v>
      </c>
      <c r="Y253" s="125">
        <f t="shared" si="126"/>
        <v>84</v>
      </c>
      <c r="Z253" s="124">
        <f t="shared" si="126"/>
        <v>124</v>
      </c>
      <c r="AA253" s="119">
        <f t="shared" si="126"/>
        <v>50</v>
      </c>
      <c r="AB253" s="119">
        <f t="shared" si="126"/>
        <v>78</v>
      </c>
      <c r="AC253" s="119">
        <f t="shared" si="126"/>
        <v>153</v>
      </c>
      <c r="AD253" s="119">
        <f t="shared" si="126"/>
        <v>118</v>
      </c>
      <c r="AE253" s="119">
        <f t="shared" si="126"/>
        <v>208</v>
      </c>
      <c r="AF253" s="119">
        <f t="shared" si="126"/>
        <v>75</v>
      </c>
      <c r="AG253" s="119">
        <f t="shared" si="126"/>
        <v>198</v>
      </c>
      <c r="AH253" s="125">
        <f t="shared" si="126"/>
        <v>84</v>
      </c>
      <c r="AI253" s="124">
        <f t="shared" si="126"/>
        <v>70</v>
      </c>
      <c r="AJ253" s="119">
        <f t="shared" si="126"/>
        <v>200</v>
      </c>
      <c r="AK253" s="125">
        <f t="shared" si="126"/>
        <v>108</v>
      </c>
      <c r="AL253" s="121">
        <f t="shared" si="126"/>
        <v>130</v>
      </c>
    </row>
    <row r="254" spans="2:38">
      <c r="B254" s="225" t="str">
        <f t="shared" si="120"/>
        <v>Destrnik</v>
      </c>
      <c r="C254" s="224">
        <f t="shared" si="120"/>
        <v>18</v>
      </c>
      <c r="D254" s="124">
        <f t="shared" ref="D254:AL254" si="127">IFERROR(_xlfn.RANK.EQ(D35,D$10:D$221,0),"-")</f>
        <v>187</v>
      </c>
      <c r="E254" s="119">
        <f t="shared" si="127"/>
        <v>94</v>
      </c>
      <c r="F254" s="119">
        <f t="shared" si="127"/>
        <v>118</v>
      </c>
      <c r="G254" s="119">
        <f t="shared" si="127"/>
        <v>46</v>
      </c>
      <c r="H254" s="119">
        <f t="shared" si="127"/>
        <v>138</v>
      </c>
      <c r="I254" s="119">
        <f t="shared" si="127"/>
        <v>208</v>
      </c>
      <c r="J254" s="119">
        <f t="shared" si="127"/>
        <v>194</v>
      </c>
      <c r="K254" s="119" t="str">
        <f t="shared" si="127"/>
        <v>-</v>
      </c>
      <c r="L254" s="119">
        <f t="shared" si="127"/>
        <v>155</v>
      </c>
      <c r="M254" s="119">
        <f t="shared" si="127"/>
        <v>156</v>
      </c>
      <c r="N254" s="119">
        <f t="shared" si="127"/>
        <v>206</v>
      </c>
      <c r="O254" s="119">
        <f t="shared" si="127"/>
        <v>208</v>
      </c>
      <c r="P254" s="119">
        <f t="shared" si="127"/>
        <v>46</v>
      </c>
      <c r="Q254" s="119">
        <f t="shared" si="127"/>
        <v>143</v>
      </c>
      <c r="R254" s="119">
        <f t="shared" si="127"/>
        <v>188</v>
      </c>
      <c r="S254" s="119">
        <f t="shared" si="127"/>
        <v>56</v>
      </c>
      <c r="T254" s="119">
        <f t="shared" si="127"/>
        <v>207</v>
      </c>
      <c r="U254" s="119">
        <f t="shared" si="127"/>
        <v>193</v>
      </c>
      <c r="V254" s="119">
        <f t="shared" si="127"/>
        <v>158</v>
      </c>
      <c r="W254" s="119">
        <f t="shared" si="127"/>
        <v>137</v>
      </c>
      <c r="X254" s="119">
        <f t="shared" si="127"/>
        <v>134</v>
      </c>
      <c r="Y254" s="125">
        <f t="shared" si="127"/>
        <v>208</v>
      </c>
      <c r="Z254" s="124">
        <f t="shared" si="127"/>
        <v>142</v>
      </c>
      <c r="AA254" s="119">
        <f t="shared" si="127"/>
        <v>181</v>
      </c>
      <c r="AB254" s="119">
        <f t="shared" si="127"/>
        <v>204</v>
      </c>
      <c r="AC254" s="119">
        <f t="shared" si="127"/>
        <v>182</v>
      </c>
      <c r="AD254" s="119">
        <f t="shared" si="127"/>
        <v>167</v>
      </c>
      <c r="AE254" s="119">
        <f t="shared" si="127"/>
        <v>163</v>
      </c>
      <c r="AF254" s="119">
        <f t="shared" si="127"/>
        <v>183</v>
      </c>
      <c r="AG254" s="119">
        <f t="shared" si="127"/>
        <v>151</v>
      </c>
      <c r="AH254" s="125">
        <f t="shared" si="127"/>
        <v>208</v>
      </c>
      <c r="AI254" s="124">
        <f t="shared" si="127"/>
        <v>199</v>
      </c>
      <c r="AJ254" s="119">
        <f t="shared" si="127"/>
        <v>204</v>
      </c>
      <c r="AK254" s="125">
        <f t="shared" si="127"/>
        <v>210</v>
      </c>
      <c r="AL254" s="121">
        <f t="shared" si="127"/>
        <v>211</v>
      </c>
    </row>
    <row r="255" spans="2:38">
      <c r="B255" s="225" t="str">
        <f t="shared" si="120"/>
        <v>Divača</v>
      </c>
      <c r="C255" s="224">
        <f t="shared" si="120"/>
        <v>19</v>
      </c>
      <c r="D255" s="124">
        <f t="shared" ref="D255:AL255" si="128">IFERROR(_xlfn.RANK.EQ(D36,D$10:D$221,0),"-")</f>
        <v>141</v>
      </c>
      <c r="E255" s="119">
        <f t="shared" si="128"/>
        <v>76</v>
      </c>
      <c r="F255" s="119">
        <f t="shared" si="128"/>
        <v>175</v>
      </c>
      <c r="G255" s="119">
        <f t="shared" si="128"/>
        <v>119</v>
      </c>
      <c r="H255" s="119">
        <f t="shared" si="128"/>
        <v>98</v>
      </c>
      <c r="I255" s="119">
        <f t="shared" si="128"/>
        <v>142</v>
      </c>
      <c r="J255" s="119">
        <f t="shared" si="128"/>
        <v>122</v>
      </c>
      <c r="K255" s="119" t="str">
        <f t="shared" si="128"/>
        <v>-</v>
      </c>
      <c r="L255" s="119">
        <f t="shared" si="128"/>
        <v>19</v>
      </c>
      <c r="M255" s="119">
        <f t="shared" si="128"/>
        <v>118</v>
      </c>
      <c r="N255" s="119">
        <f t="shared" si="128"/>
        <v>94</v>
      </c>
      <c r="O255" s="119">
        <f t="shared" si="128"/>
        <v>56</v>
      </c>
      <c r="P255" s="119">
        <f t="shared" si="128"/>
        <v>197</v>
      </c>
      <c r="Q255" s="119">
        <f t="shared" si="128"/>
        <v>80</v>
      </c>
      <c r="R255" s="119">
        <f t="shared" si="128"/>
        <v>137</v>
      </c>
      <c r="S255" s="119">
        <f t="shared" si="128"/>
        <v>80</v>
      </c>
      <c r="T255" s="119">
        <f t="shared" si="128"/>
        <v>94</v>
      </c>
      <c r="U255" s="119">
        <f t="shared" si="128"/>
        <v>113</v>
      </c>
      <c r="V255" s="119">
        <f t="shared" si="128"/>
        <v>62</v>
      </c>
      <c r="W255" s="119">
        <f t="shared" si="128"/>
        <v>210</v>
      </c>
      <c r="X255" s="119">
        <f t="shared" si="128"/>
        <v>35</v>
      </c>
      <c r="Y255" s="125">
        <f t="shared" si="128"/>
        <v>23</v>
      </c>
      <c r="Z255" s="124">
        <f t="shared" si="128"/>
        <v>132</v>
      </c>
      <c r="AA255" s="119">
        <f t="shared" si="128"/>
        <v>90</v>
      </c>
      <c r="AB255" s="119">
        <f t="shared" si="128"/>
        <v>101</v>
      </c>
      <c r="AC255" s="119">
        <f t="shared" si="128"/>
        <v>142</v>
      </c>
      <c r="AD255" s="119">
        <f t="shared" si="128"/>
        <v>112</v>
      </c>
      <c r="AE255" s="119">
        <f t="shared" si="128"/>
        <v>76</v>
      </c>
      <c r="AF255" s="119">
        <f t="shared" si="128"/>
        <v>74</v>
      </c>
      <c r="AG255" s="119">
        <f t="shared" si="128"/>
        <v>141</v>
      </c>
      <c r="AH255" s="125">
        <f t="shared" si="128"/>
        <v>23</v>
      </c>
      <c r="AI255" s="124">
        <f t="shared" si="128"/>
        <v>113</v>
      </c>
      <c r="AJ255" s="119">
        <f t="shared" si="128"/>
        <v>110</v>
      </c>
      <c r="AK255" s="125">
        <f t="shared" si="128"/>
        <v>52</v>
      </c>
      <c r="AL255" s="121">
        <f t="shared" si="128"/>
        <v>73</v>
      </c>
    </row>
    <row r="256" spans="2:38">
      <c r="B256" s="225" t="str">
        <f t="shared" si="120"/>
        <v>Dobje</v>
      </c>
      <c r="C256" s="224">
        <f t="shared" si="120"/>
        <v>154</v>
      </c>
      <c r="D256" s="124">
        <f t="shared" ref="D256:AL256" si="129">IFERROR(_xlfn.RANK.EQ(D37,D$10:D$221,0),"-")</f>
        <v>188</v>
      </c>
      <c r="E256" s="119">
        <f t="shared" si="129"/>
        <v>186</v>
      </c>
      <c r="F256" s="119">
        <f t="shared" si="129"/>
        <v>91</v>
      </c>
      <c r="G256" s="119">
        <f t="shared" si="129"/>
        <v>116</v>
      </c>
      <c r="H256" s="119">
        <f t="shared" si="129"/>
        <v>169</v>
      </c>
      <c r="I256" s="119">
        <f t="shared" si="129"/>
        <v>189</v>
      </c>
      <c r="J256" s="119">
        <f t="shared" si="129"/>
        <v>211</v>
      </c>
      <c r="K256" s="119" t="str">
        <f t="shared" si="129"/>
        <v>-</v>
      </c>
      <c r="L256" s="119">
        <f t="shared" si="129"/>
        <v>63</v>
      </c>
      <c r="M256" s="119">
        <f t="shared" si="129"/>
        <v>181</v>
      </c>
      <c r="N256" s="119">
        <f t="shared" si="129"/>
        <v>206</v>
      </c>
      <c r="O256" s="119">
        <f t="shared" si="129"/>
        <v>211</v>
      </c>
      <c r="P256" s="119">
        <f t="shared" si="129"/>
        <v>53</v>
      </c>
      <c r="Q256" s="119">
        <f t="shared" si="129"/>
        <v>98</v>
      </c>
      <c r="R256" s="119">
        <f t="shared" si="129"/>
        <v>106</v>
      </c>
      <c r="S256" s="119">
        <f t="shared" si="129"/>
        <v>153</v>
      </c>
      <c r="T256" s="119">
        <f t="shared" si="129"/>
        <v>62</v>
      </c>
      <c r="U256" s="119">
        <f t="shared" si="129"/>
        <v>212</v>
      </c>
      <c r="V256" s="119">
        <f t="shared" si="129"/>
        <v>118</v>
      </c>
      <c r="W256" s="119">
        <f t="shared" si="129"/>
        <v>48</v>
      </c>
      <c r="X256" s="119">
        <f t="shared" si="129"/>
        <v>206</v>
      </c>
      <c r="Y256" s="125">
        <f t="shared" si="129"/>
        <v>129</v>
      </c>
      <c r="Z256" s="124">
        <f t="shared" si="129"/>
        <v>173</v>
      </c>
      <c r="AA256" s="119">
        <f t="shared" si="129"/>
        <v>191</v>
      </c>
      <c r="AB256" s="119">
        <f t="shared" si="129"/>
        <v>208</v>
      </c>
      <c r="AC256" s="119">
        <f t="shared" si="129"/>
        <v>203</v>
      </c>
      <c r="AD256" s="119">
        <f t="shared" si="129"/>
        <v>94</v>
      </c>
      <c r="AE256" s="119">
        <f t="shared" si="129"/>
        <v>128</v>
      </c>
      <c r="AF256" s="119">
        <f t="shared" si="129"/>
        <v>197</v>
      </c>
      <c r="AG256" s="119">
        <f t="shared" si="129"/>
        <v>165</v>
      </c>
      <c r="AH256" s="125">
        <f t="shared" si="129"/>
        <v>129</v>
      </c>
      <c r="AI256" s="124">
        <f t="shared" si="129"/>
        <v>209</v>
      </c>
      <c r="AJ256" s="119">
        <f t="shared" si="129"/>
        <v>171</v>
      </c>
      <c r="AK256" s="125">
        <f t="shared" si="129"/>
        <v>177</v>
      </c>
      <c r="AL256" s="121">
        <f t="shared" si="129"/>
        <v>207</v>
      </c>
    </row>
    <row r="257" spans="2:38">
      <c r="B257" s="225" t="str">
        <f t="shared" si="120"/>
        <v>Dobrepolje</v>
      </c>
      <c r="C257" s="224">
        <f t="shared" si="120"/>
        <v>20</v>
      </c>
      <c r="D257" s="124">
        <f t="shared" ref="D257:AL257" si="130">IFERROR(_xlfn.RANK.EQ(D38,D$10:D$221,0),"-")</f>
        <v>160</v>
      </c>
      <c r="E257" s="119">
        <f t="shared" si="130"/>
        <v>106</v>
      </c>
      <c r="F257" s="119">
        <f t="shared" si="130"/>
        <v>154</v>
      </c>
      <c r="G257" s="119">
        <f t="shared" si="130"/>
        <v>198</v>
      </c>
      <c r="H257" s="119">
        <f t="shared" si="130"/>
        <v>62</v>
      </c>
      <c r="I257" s="119">
        <f t="shared" si="130"/>
        <v>111</v>
      </c>
      <c r="J257" s="119">
        <f t="shared" si="130"/>
        <v>151</v>
      </c>
      <c r="K257" s="119" t="str">
        <f t="shared" si="130"/>
        <v>-</v>
      </c>
      <c r="L257" s="119">
        <f t="shared" si="130"/>
        <v>67</v>
      </c>
      <c r="M257" s="119">
        <f t="shared" si="130"/>
        <v>35</v>
      </c>
      <c r="N257" s="119">
        <f t="shared" si="130"/>
        <v>10</v>
      </c>
      <c r="O257" s="119">
        <f t="shared" si="130"/>
        <v>205</v>
      </c>
      <c r="P257" s="119">
        <f t="shared" si="130"/>
        <v>202</v>
      </c>
      <c r="Q257" s="119">
        <f t="shared" si="130"/>
        <v>65</v>
      </c>
      <c r="R257" s="119">
        <f t="shared" si="130"/>
        <v>69</v>
      </c>
      <c r="S257" s="119">
        <f t="shared" si="130"/>
        <v>117</v>
      </c>
      <c r="T257" s="119">
        <f t="shared" si="130"/>
        <v>5</v>
      </c>
      <c r="U257" s="119">
        <f t="shared" si="130"/>
        <v>83</v>
      </c>
      <c r="V257" s="119">
        <f t="shared" si="130"/>
        <v>87</v>
      </c>
      <c r="W257" s="119">
        <f t="shared" si="130"/>
        <v>5</v>
      </c>
      <c r="X257" s="119">
        <f t="shared" si="130"/>
        <v>29</v>
      </c>
      <c r="Y257" s="125">
        <f t="shared" si="130"/>
        <v>8</v>
      </c>
      <c r="Z257" s="124">
        <f t="shared" si="130"/>
        <v>150</v>
      </c>
      <c r="AA257" s="119">
        <f t="shared" si="130"/>
        <v>138</v>
      </c>
      <c r="AB257" s="119">
        <f t="shared" si="130"/>
        <v>11</v>
      </c>
      <c r="AC257" s="119">
        <f t="shared" si="130"/>
        <v>211</v>
      </c>
      <c r="AD257" s="119">
        <f t="shared" si="130"/>
        <v>68</v>
      </c>
      <c r="AE257" s="119">
        <f t="shared" si="130"/>
        <v>20</v>
      </c>
      <c r="AF257" s="119">
        <f t="shared" si="130"/>
        <v>78</v>
      </c>
      <c r="AG257" s="119">
        <f t="shared" si="130"/>
        <v>3</v>
      </c>
      <c r="AH257" s="125">
        <f t="shared" si="130"/>
        <v>8</v>
      </c>
      <c r="AI257" s="124">
        <f t="shared" si="130"/>
        <v>48</v>
      </c>
      <c r="AJ257" s="119">
        <f t="shared" si="130"/>
        <v>114</v>
      </c>
      <c r="AK257" s="125">
        <f t="shared" si="130"/>
        <v>2</v>
      </c>
      <c r="AL257" s="121">
        <f t="shared" si="130"/>
        <v>32</v>
      </c>
    </row>
    <row r="258" spans="2:38">
      <c r="B258" s="225" t="str">
        <f t="shared" si="120"/>
        <v>Dobrna</v>
      </c>
      <c r="C258" s="224">
        <f t="shared" si="120"/>
        <v>155</v>
      </c>
      <c r="D258" s="124">
        <f t="shared" ref="D258:AL258" si="131">IFERROR(_xlfn.RANK.EQ(D39,D$10:D$221,0),"-")</f>
        <v>76</v>
      </c>
      <c r="E258" s="119">
        <f t="shared" si="131"/>
        <v>186</v>
      </c>
      <c r="F258" s="119">
        <f t="shared" si="131"/>
        <v>129</v>
      </c>
      <c r="G258" s="119">
        <f t="shared" si="131"/>
        <v>144</v>
      </c>
      <c r="H258" s="119">
        <f t="shared" si="131"/>
        <v>169</v>
      </c>
      <c r="I258" s="119">
        <f t="shared" si="131"/>
        <v>114</v>
      </c>
      <c r="J258" s="119">
        <f t="shared" si="131"/>
        <v>136</v>
      </c>
      <c r="K258" s="119" t="str">
        <f t="shared" si="131"/>
        <v>-</v>
      </c>
      <c r="L258" s="119">
        <f t="shared" si="131"/>
        <v>151</v>
      </c>
      <c r="M258" s="119">
        <f t="shared" si="131"/>
        <v>39</v>
      </c>
      <c r="N258" s="119">
        <f t="shared" si="131"/>
        <v>153</v>
      </c>
      <c r="O258" s="119">
        <f t="shared" si="131"/>
        <v>198</v>
      </c>
      <c r="P258" s="119">
        <f t="shared" si="131"/>
        <v>55</v>
      </c>
      <c r="Q258" s="119">
        <f t="shared" si="131"/>
        <v>109</v>
      </c>
      <c r="R258" s="119">
        <f t="shared" si="131"/>
        <v>109</v>
      </c>
      <c r="S258" s="119">
        <f t="shared" si="131"/>
        <v>67</v>
      </c>
      <c r="T258" s="119">
        <f t="shared" si="131"/>
        <v>183</v>
      </c>
      <c r="U258" s="119">
        <f t="shared" si="131"/>
        <v>97</v>
      </c>
      <c r="V258" s="119">
        <f t="shared" si="131"/>
        <v>103</v>
      </c>
      <c r="W258" s="119">
        <f t="shared" si="131"/>
        <v>185</v>
      </c>
      <c r="X258" s="119">
        <f t="shared" si="131"/>
        <v>135</v>
      </c>
      <c r="Y258" s="125">
        <f t="shared" si="131"/>
        <v>69</v>
      </c>
      <c r="Z258" s="124">
        <f t="shared" si="131"/>
        <v>154</v>
      </c>
      <c r="AA258" s="119">
        <f t="shared" si="131"/>
        <v>160</v>
      </c>
      <c r="AB258" s="119">
        <f t="shared" si="131"/>
        <v>107</v>
      </c>
      <c r="AC258" s="119">
        <f t="shared" si="131"/>
        <v>170</v>
      </c>
      <c r="AD258" s="119">
        <f t="shared" si="131"/>
        <v>101</v>
      </c>
      <c r="AE258" s="119">
        <f t="shared" si="131"/>
        <v>122</v>
      </c>
      <c r="AF258" s="119">
        <f t="shared" si="131"/>
        <v>99</v>
      </c>
      <c r="AG258" s="119">
        <f t="shared" si="131"/>
        <v>178</v>
      </c>
      <c r="AH258" s="125">
        <f t="shared" si="131"/>
        <v>69</v>
      </c>
      <c r="AI258" s="124">
        <f t="shared" si="131"/>
        <v>162</v>
      </c>
      <c r="AJ258" s="119">
        <f t="shared" si="131"/>
        <v>140</v>
      </c>
      <c r="AK258" s="125">
        <f t="shared" si="131"/>
        <v>101</v>
      </c>
      <c r="AL258" s="121">
        <f t="shared" si="131"/>
        <v>135</v>
      </c>
    </row>
    <row r="259" spans="2:38">
      <c r="B259" s="225" t="str">
        <f t="shared" si="120"/>
        <v>Dobrova - Polhov Gradec</v>
      </c>
      <c r="C259" s="224">
        <f t="shared" si="120"/>
        <v>21</v>
      </c>
      <c r="D259" s="124">
        <f t="shared" ref="D259:AL259" si="132">IFERROR(_xlfn.RANK.EQ(D40,D$10:D$221,0),"-")</f>
        <v>60</v>
      </c>
      <c r="E259" s="119">
        <f t="shared" si="132"/>
        <v>82</v>
      </c>
      <c r="F259" s="119">
        <f t="shared" si="132"/>
        <v>172</v>
      </c>
      <c r="G259" s="119">
        <f t="shared" si="132"/>
        <v>157</v>
      </c>
      <c r="H259" s="119">
        <f t="shared" si="132"/>
        <v>180</v>
      </c>
      <c r="I259" s="119">
        <f t="shared" si="132"/>
        <v>141</v>
      </c>
      <c r="J259" s="119">
        <f t="shared" si="132"/>
        <v>163</v>
      </c>
      <c r="K259" s="119" t="str">
        <f t="shared" si="132"/>
        <v>-</v>
      </c>
      <c r="L259" s="119">
        <f t="shared" si="132"/>
        <v>42</v>
      </c>
      <c r="M259" s="119">
        <f t="shared" si="132"/>
        <v>58</v>
      </c>
      <c r="N259" s="119">
        <f t="shared" si="132"/>
        <v>86</v>
      </c>
      <c r="O259" s="119">
        <f t="shared" si="132"/>
        <v>7</v>
      </c>
      <c r="P259" s="119">
        <f t="shared" si="132"/>
        <v>161</v>
      </c>
      <c r="Q259" s="119">
        <f t="shared" si="132"/>
        <v>12</v>
      </c>
      <c r="R259" s="119">
        <f t="shared" si="132"/>
        <v>22</v>
      </c>
      <c r="S259" s="119">
        <f t="shared" si="132"/>
        <v>93</v>
      </c>
      <c r="T259" s="119">
        <f t="shared" si="132"/>
        <v>79</v>
      </c>
      <c r="U259" s="119">
        <f t="shared" si="132"/>
        <v>10</v>
      </c>
      <c r="V259" s="119">
        <f t="shared" si="132"/>
        <v>61</v>
      </c>
      <c r="W259" s="119">
        <f t="shared" si="132"/>
        <v>21</v>
      </c>
      <c r="X259" s="119">
        <f t="shared" si="132"/>
        <v>26</v>
      </c>
      <c r="Y259" s="125">
        <f t="shared" si="132"/>
        <v>34</v>
      </c>
      <c r="Z259" s="124">
        <f t="shared" si="132"/>
        <v>106</v>
      </c>
      <c r="AA259" s="119">
        <f t="shared" si="132"/>
        <v>157</v>
      </c>
      <c r="AB259" s="119">
        <f t="shared" si="132"/>
        <v>64</v>
      </c>
      <c r="AC259" s="119">
        <f t="shared" si="132"/>
        <v>27</v>
      </c>
      <c r="AD259" s="119">
        <f t="shared" si="132"/>
        <v>17</v>
      </c>
      <c r="AE259" s="119">
        <f t="shared" si="132"/>
        <v>81</v>
      </c>
      <c r="AF259" s="119">
        <f t="shared" si="132"/>
        <v>19</v>
      </c>
      <c r="AG259" s="119">
        <f t="shared" si="132"/>
        <v>10</v>
      </c>
      <c r="AH259" s="125">
        <f t="shared" si="132"/>
        <v>34</v>
      </c>
      <c r="AI259" s="124">
        <f t="shared" si="132"/>
        <v>94</v>
      </c>
      <c r="AJ259" s="119">
        <f t="shared" si="132"/>
        <v>7</v>
      </c>
      <c r="AK259" s="125">
        <f t="shared" si="132"/>
        <v>5</v>
      </c>
      <c r="AL259" s="121">
        <f t="shared" si="132"/>
        <v>13</v>
      </c>
    </row>
    <row r="260" spans="2:38">
      <c r="B260" s="225" t="str">
        <f t="shared" si="120"/>
        <v>Dobrovnik/Dobronak</v>
      </c>
      <c r="C260" s="224">
        <f t="shared" si="120"/>
        <v>156</v>
      </c>
      <c r="D260" s="124">
        <f t="shared" ref="D260:AL260" si="133">IFERROR(_xlfn.RANK.EQ(D41,D$10:D$221,0),"-")</f>
        <v>55</v>
      </c>
      <c r="E260" s="119">
        <f t="shared" si="133"/>
        <v>172</v>
      </c>
      <c r="F260" s="119">
        <f t="shared" si="133"/>
        <v>45</v>
      </c>
      <c r="G260" s="119">
        <f t="shared" si="133"/>
        <v>35</v>
      </c>
      <c r="H260" s="119">
        <f t="shared" si="133"/>
        <v>169</v>
      </c>
      <c r="I260" s="119">
        <f t="shared" si="133"/>
        <v>138</v>
      </c>
      <c r="J260" s="119">
        <f t="shared" si="133"/>
        <v>48</v>
      </c>
      <c r="K260" s="119" t="str">
        <f t="shared" si="133"/>
        <v>-</v>
      </c>
      <c r="L260" s="119">
        <f t="shared" si="133"/>
        <v>5</v>
      </c>
      <c r="M260" s="119">
        <f t="shared" si="133"/>
        <v>143</v>
      </c>
      <c r="N260" s="119">
        <f t="shared" si="133"/>
        <v>104</v>
      </c>
      <c r="O260" s="119">
        <f t="shared" si="133"/>
        <v>126</v>
      </c>
      <c r="P260" s="119">
        <f t="shared" si="133"/>
        <v>31</v>
      </c>
      <c r="Q260" s="119">
        <f t="shared" si="133"/>
        <v>204</v>
      </c>
      <c r="R260" s="119">
        <f t="shared" si="133"/>
        <v>154</v>
      </c>
      <c r="S260" s="119">
        <f t="shared" si="133"/>
        <v>93</v>
      </c>
      <c r="T260" s="119">
        <f t="shared" si="133"/>
        <v>87</v>
      </c>
      <c r="U260" s="119">
        <f t="shared" si="133"/>
        <v>68</v>
      </c>
      <c r="V260" s="119">
        <f t="shared" si="133"/>
        <v>181</v>
      </c>
      <c r="W260" s="119">
        <f t="shared" si="133"/>
        <v>107</v>
      </c>
      <c r="X260" s="119">
        <f t="shared" si="133"/>
        <v>126</v>
      </c>
      <c r="Y260" s="125">
        <f t="shared" si="133"/>
        <v>151</v>
      </c>
      <c r="Z260" s="124">
        <f t="shared" si="133"/>
        <v>113</v>
      </c>
      <c r="AA260" s="119">
        <f t="shared" si="133"/>
        <v>59</v>
      </c>
      <c r="AB260" s="119">
        <f t="shared" si="133"/>
        <v>120</v>
      </c>
      <c r="AC260" s="119">
        <f t="shared" si="133"/>
        <v>65</v>
      </c>
      <c r="AD260" s="119">
        <f t="shared" si="133"/>
        <v>197</v>
      </c>
      <c r="AE260" s="119">
        <f t="shared" si="133"/>
        <v>88</v>
      </c>
      <c r="AF260" s="119">
        <f t="shared" si="133"/>
        <v>143</v>
      </c>
      <c r="AG260" s="119">
        <f t="shared" si="133"/>
        <v>124</v>
      </c>
      <c r="AH260" s="125">
        <f t="shared" si="133"/>
        <v>151</v>
      </c>
      <c r="AI260" s="124">
        <f t="shared" si="133"/>
        <v>109</v>
      </c>
      <c r="AJ260" s="119">
        <f t="shared" si="133"/>
        <v>157</v>
      </c>
      <c r="AK260" s="125">
        <f t="shared" si="133"/>
        <v>162</v>
      </c>
      <c r="AL260" s="121">
        <f t="shared" si="133"/>
        <v>153</v>
      </c>
    </row>
    <row r="261" spans="2:38">
      <c r="B261" s="225" t="str">
        <f t="shared" si="120"/>
        <v>Dol pri Ljubljani</v>
      </c>
      <c r="C261" s="224">
        <f t="shared" si="120"/>
        <v>22</v>
      </c>
      <c r="D261" s="124">
        <f t="shared" ref="D261:AL261" si="134">IFERROR(_xlfn.RANK.EQ(D42,D$10:D$221,0),"-")</f>
        <v>190</v>
      </c>
      <c r="E261" s="119">
        <f t="shared" si="134"/>
        <v>75</v>
      </c>
      <c r="F261" s="119">
        <f t="shared" si="134"/>
        <v>150</v>
      </c>
      <c r="G261" s="119">
        <f t="shared" si="134"/>
        <v>39</v>
      </c>
      <c r="H261" s="119">
        <f t="shared" si="134"/>
        <v>1</v>
      </c>
      <c r="I261" s="119">
        <f t="shared" si="134"/>
        <v>146</v>
      </c>
      <c r="J261" s="119">
        <f t="shared" si="134"/>
        <v>89</v>
      </c>
      <c r="K261" s="119" t="str">
        <f t="shared" si="134"/>
        <v>-</v>
      </c>
      <c r="L261" s="119">
        <f t="shared" si="134"/>
        <v>29</v>
      </c>
      <c r="M261" s="119">
        <f t="shared" si="134"/>
        <v>139</v>
      </c>
      <c r="N261" s="119">
        <f t="shared" si="134"/>
        <v>105</v>
      </c>
      <c r="O261" s="119">
        <f t="shared" si="134"/>
        <v>74</v>
      </c>
      <c r="P261" s="119">
        <f t="shared" si="134"/>
        <v>185</v>
      </c>
      <c r="Q261" s="119">
        <f t="shared" si="134"/>
        <v>19</v>
      </c>
      <c r="R261" s="119">
        <f t="shared" si="134"/>
        <v>9</v>
      </c>
      <c r="S261" s="119">
        <f t="shared" si="134"/>
        <v>205</v>
      </c>
      <c r="T261" s="119">
        <f t="shared" si="134"/>
        <v>164</v>
      </c>
      <c r="U261" s="119">
        <f t="shared" si="134"/>
        <v>64</v>
      </c>
      <c r="V261" s="119">
        <f t="shared" si="134"/>
        <v>59</v>
      </c>
      <c r="W261" s="119">
        <f t="shared" si="134"/>
        <v>25</v>
      </c>
      <c r="X261" s="119">
        <f t="shared" si="134"/>
        <v>36</v>
      </c>
      <c r="Y261" s="125">
        <f t="shared" si="134"/>
        <v>140</v>
      </c>
      <c r="Z261" s="124">
        <f t="shared" si="134"/>
        <v>143</v>
      </c>
      <c r="AA261" s="119">
        <f t="shared" si="134"/>
        <v>46</v>
      </c>
      <c r="AB261" s="119">
        <f t="shared" si="134"/>
        <v>121</v>
      </c>
      <c r="AC261" s="119">
        <f t="shared" si="134"/>
        <v>130</v>
      </c>
      <c r="AD261" s="119">
        <f t="shared" si="134"/>
        <v>10</v>
      </c>
      <c r="AE261" s="119">
        <f t="shared" si="134"/>
        <v>210</v>
      </c>
      <c r="AF261" s="119">
        <f t="shared" si="134"/>
        <v>56</v>
      </c>
      <c r="AG261" s="119">
        <f t="shared" si="134"/>
        <v>20</v>
      </c>
      <c r="AH261" s="125">
        <f t="shared" si="134"/>
        <v>140</v>
      </c>
      <c r="AI261" s="124">
        <f t="shared" si="134"/>
        <v>112</v>
      </c>
      <c r="AJ261" s="119">
        <f t="shared" si="134"/>
        <v>90</v>
      </c>
      <c r="AK261" s="125">
        <f t="shared" si="134"/>
        <v>59</v>
      </c>
      <c r="AL261" s="121">
        <f t="shared" si="134"/>
        <v>72</v>
      </c>
    </row>
    <row r="262" spans="2:38">
      <c r="B262" s="225" t="str">
        <f t="shared" si="120"/>
        <v>Dolenjske Toplice</v>
      </c>
      <c r="C262" s="224">
        <f t="shared" si="120"/>
        <v>157</v>
      </c>
      <c r="D262" s="124">
        <f t="shared" ref="D262:AL262" si="135">IFERROR(_xlfn.RANK.EQ(D43,D$10:D$221,0),"-")</f>
        <v>62</v>
      </c>
      <c r="E262" s="119">
        <f t="shared" si="135"/>
        <v>201</v>
      </c>
      <c r="F262" s="119">
        <f t="shared" si="135"/>
        <v>93</v>
      </c>
      <c r="G262" s="119">
        <f t="shared" si="135"/>
        <v>65</v>
      </c>
      <c r="H262" s="119">
        <f t="shared" si="135"/>
        <v>10</v>
      </c>
      <c r="I262" s="119">
        <f t="shared" si="135"/>
        <v>158</v>
      </c>
      <c r="J262" s="119">
        <f t="shared" si="135"/>
        <v>168</v>
      </c>
      <c r="K262" s="119" t="str">
        <f t="shared" si="135"/>
        <v>-</v>
      </c>
      <c r="L262" s="119">
        <f t="shared" si="135"/>
        <v>132</v>
      </c>
      <c r="M262" s="119">
        <f t="shared" si="135"/>
        <v>5</v>
      </c>
      <c r="N262" s="119">
        <f t="shared" si="135"/>
        <v>50</v>
      </c>
      <c r="O262" s="119">
        <f t="shared" si="135"/>
        <v>113</v>
      </c>
      <c r="P262" s="119">
        <f t="shared" si="135"/>
        <v>167</v>
      </c>
      <c r="Q262" s="119">
        <f t="shared" si="135"/>
        <v>37</v>
      </c>
      <c r="R262" s="119">
        <f t="shared" si="135"/>
        <v>40</v>
      </c>
      <c r="S262" s="119">
        <f t="shared" si="135"/>
        <v>51</v>
      </c>
      <c r="T262" s="119">
        <f t="shared" si="135"/>
        <v>85</v>
      </c>
      <c r="U262" s="119">
        <f t="shared" si="135"/>
        <v>41</v>
      </c>
      <c r="V262" s="119">
        <f t="shared" si="135"/>
        <v>55</v>
      </c>
      <c r="W262" s="119">
        <f t="shared" si="135"/>
        <v>172</v>
      </c>
      <c r="X262" s="119">
        <f t="shared" si="135"/>
        <v>145</v>
      </c>
      <c r="Y262" s="125">
        <f t="shared" si="135"/>
        <v>19</v>
      </c>
      <c r="Z262" s="124">
        <f t="shared" si="135"/>
        <v>164</v>
      </c>
      <c r="AA262" s="119">
        <f t="shared" si="135"/>
        <v>101</v>
      </c>
      <c r="AB262" s="119">
        <f t="shared" si="135"/>
        <v>10</v>
      </c>
      <c r="AC262" s="119">
        <f t="shared" si="135"/>
        <v>156</v>
      </c>
      <c r="AD262" s="119">
        <f t="shared" si="135"/>
        <v>38</v>
      </c>
      <c r="AE262" s="119">
        <f t="shared" si="135"/>
        <v>38</v>
      </c>
      <c r="AF262" s="119">
        <f t="shared" si="135"/>
        <v>48</v>
      </c>
      <c r="AG262" s="119">
        <f t="shared" si="135"/>
        <v>181</v>
      </c>
      <c r="AH262" s="125">
        <f t="shared" si="135"/>
        <v>19</v>
      </c>
      <c r="AI262" s="124">
        <f t="shared" si="135"/>
        <v>43</v>
      </c>
      <c r="AJ262" s="119">
        <f t="shared" si="135"/>
        <v>31</v>
      </c>
      <c r="AK262" s="125">
        <f t="shared" si="135"/>
        <v>51</v>
      </c>
      <c r="AL262" s="121">
        <f t="shared" si="135"/>
        <v>38</v>
      </c>
    </row>
    <row r="263" spans="2:38">
      <c r="B263" s="225" t="str">
        <f t="shared" si="120"/>
        <v>Domžale</v>
      </c>
      <c r="C263" s="224">
        <f t="shared" si="120"/>
        <v>23</v>
      </c>
      <c r="D263" s="124">
        <f t="shared" ref="D263:AL263" si="136">IFERROR(_xlfn.RANK.EQ(D44,D$10:D$221,0),"-")</f>
        <v>35</v>
      </c>
      <c r="E263" s="119">
        <f t="shared" si="136"/>
        <v>4</v>
      </c>
      <c r="F263" s="119">
        <f t="shared" si="136"/>
        <v>4</v>
      </c>
      <c r="G263" s="119">
        <f t="shared" si="136"/>
        <v>37</v>
      </c>
      <c r="H263" s="119">
        <f t="shared" si="136"/>
        <v>24</v>
      </c>
      <c r="I263" s="119">
        <f t="shared" si="136"/>
        <v>77</v>
      </c>
      <c r="J263" s="119">
        <f t="shared" si="136"/>
        <v>25</v>
      </c>
      <c r="K263" s="119" t="str">
        <f t="shared" si="136"/>
        <v>-</v>
      </c>
      <c r="L263" s="119">
        <f t="shared" si="136"/>
        <v>53</v>
      </c>
      <c r="M263" s="119">
        <f t="shared" si="136"/>
        <v>141</v>
      </c>
      <c r="N263" s="119">
        <f t="shared" si="136"/>
        <v>168</v>
      </c>
      <c r="O263" s="119">
        <f t="shared" si="136"/>
        <v>43</v>
      </c>
      <c r="P263" s="119">
        <f t="shared" si="136"/>
        <v>160</v>
      </c>
      <c r="Q263" s="119">
        <f t="shared" si="136"/>
        <v>39</v>
      </c>
      <c r="R263" s="119">
        <f t="shared" si="136"/>
        <v>16</v>
      </c>
      <c r="S263" s="119">
        <f t="shared" si="136"/>
        <v>195</v>
      </c>
      <c r="T263" s="119">
        <f t="shared" si="136"/>
        <v>86</v>
      </c>
      <c r="U263" s="119">
        <f t="shared" si="136"/>
        <v>46</v>
      </c>
      <c r="V263" s="119">
        <f t="shared" si="136"/>
        <v>44</v>
      </c>
      <c r="W263" s="119">
        <f t="shared" si="136"/>
        <v>9</v>
      </c>
      <c r="X263" s="119">
        <f t="shared" si="136"/>
        <v>59</v>
      </c>
      <c r="Y263" s="125">
        <f t="shared" si="136"/>
        <v>173</v>
      </c>
      <c r="Z263" s="124">
        <f t="shared" si="136"/>
        <v>2</v>
      </c>
      <c r="AA263" s="119">
        <f t="shared" si="136"/>
        <v>22</v>
      </c>
      <c r="AB263" s="119">
        <f t="shared" si="136"/>
        <v>182</v>
      </c>
      <c r="AC263" s="119">
        <f t="shared" si="136"/>
        <v>78</v>
      </c>
      <c r="AD263" s="119">
        <f t="shared" si="136"/>
        <v>23</v>
      </c>
      <c r="AE263" s="119">
        <f t="shared" si="136"/>
        <v>191</v>
      </c>
      <c r="AF263" s="119">
        <f t="shared" si="136"/>
        <v>45</v>
      </c>
      <c r="AG263" s="119">
        <f t="shared" si="136"/>
        <v>16</v>
      </c>
      <c r="AH263" s="125">
        <f t="shared" si="136"/>
        <v>173</v>
      </c>
      <c r="AI263" s="124">
        <f t="shared" si="136"/>
        <v>42</v>
      </c>
      <c r="AJ263" s="119">
        <f t="shared" si="136"/>
        <v>52</v>
      </c>
      <c r="AK263" s="125">
        <f t="shared" si="136"/>
        <v>73</v>
      </c>
      <c r="AL263" s="121">
        <f t="shared" si="136"/>
        <v>49</v>
      </c>
    </row>
    <row r="264" spans="2:38">
      <c r="B264" s="225" t="str">
        <f t="shared" si="120"/>
        <v>Dornava</v>
      </c>
      <c r="C264" s="224">
        <f t="shared" si="120"/>
        <v>24</v>
      </c>
      <c r="D264" s="124">
        <f t="shared" ref="D264:AL264" si="137">IFERROR(_xlfn.RANK.EQ(D45,D$10:D$221,0),"-")</f>
        <v>57</v>
      </c>
      <c r="E264" s="119">
        <f t="shared" si="137"/>
        <v>63</v>
      </c>
      <c r="F264" s="119">
        <f t="shared" si="137"/>
        <v>160</v>
      </c>
      <c r="G264" s="119">
        <f t="shared" si="137"/>
        <v>169</v>
      </c>
      <c r="H264" s="119">
        <f t="shared" si="137"/>
        <v>97</v>
      </c>
      <c r="I264" s="119">
        <f t="shared" si="137"/>
        <v>127</v>
      </c>
      <c r="J264" s="119">
        <f t="shared" si="137"/>
        <v>162</v>
      </c>
      <c r="K264" s="119" t="str">
        <f t="shared" si="137"/>
        <v>-</v>
      </c>
      <c r="L264" s="119">
        <f t="shared" si="137"/>
        <v>186</v>
      </c>
      <c r="M264" s="119">
        <f t="shared" si="137"/>
        <v>145</v>
      </c>
      <c r="N264" s="119">
        <f t="shared" si="137"/>
        <v>198</v>
      </c>
      <c r="O264" s="119">
        <f t="shared" si="137"/>
        <v>138</v>
      </c>
      <c r="P264" s="119">
        <f t="shared" si="137"/>
        <v>208</v>
      </c>
      <c r="Q264" s="119">
        <f t="shared" si="137"/>
        <v>117</v>
      </c>
      <c r="R264" s="119">
        <f t="shared" si="137"/>
        <v>193</v>
      </c>
      <c r="S264" s="119">
        <f t="shared" si="137"/>
        <v>42</v>
      </c>
      <c r="T264" s="119">
        <f t="shared" si="137"/>
        <v>130</v>
      </c>
      <c r="U264" s="119">
        <f t="shared" si="137"/>
        <v>131</v>
      </c>
      <c r="V264" s="119">
        <f t="shared" si="137"/>
        <v>167</v>
      </c>
      <c r="W264" s="119">
        <f t="shared" si="137"/>
        <v>60</v>
      </c>
      <c r="X264" s="119">
        <f t="shared" si="137"/>
        <v>196</v>
      </c>
      <c r="Y264" s="125">
        <f t="shared" si="137"/>
        <v>144</v>
      </c>
      <c r="Z264" s="124">
        <f t="shared" si="137"/>
        <v>80</v>
      </c>
      <c r="AA264" s="119">
        <f t="shared" si="137"/>
        <v>162</v>
      </c>
      <c r="AB264" s="119">
        <f t="shared" si="137"/>
        <v>195</v>
      </c>
      <c r="AC264" s="119">
        <f t="shared" si="137"/>
        <v>206</v>
      </c>
      <c r="AD264" s="119">
        <f t="shared" si="137"/>
        <v>156</v>
      </c>
      <c r="AE264" s="119">
        <f t="shared" si="137"/>
        <v>55</v>
      </c>
      <c r="AF264" s="119">
        <f t="shared" si="137"/>
        <v>153</v>
      </c>
      <c r="AG264" s="119">
        <f t="shared" si="137"/>
        <v>161</v>
      </c>
      <c r="AH264" s="125">
        <f t="shared" si="137"/>
        <v>144</v>
      </c>
      <c r="AI264" s="124">
        <f t="shared" si="137"/>
        <v>181</v>
      </c>
      <c r="AJ264" s="119">
        <f t="shared" si="137"/>
        <v>193</v>
      </c>
      <c r="AK264" s="125">
        <f t="shared" si="137"/>
        <v>168</v>
      </c>
      <c r="AL264" s="121">
        <f t="shared" si="137"/>
        <v>190</v>
      </c>
    </row>
    <row r="265" spans="2:38">
      <c r="B265" s="225" t="str">
        <f t="shared" si="120"/>
        <v>Dravograd</v>
      </c>
      <c r="C265" s="224">
        <f t="shared" si="120"/>
        <v>25</v>
      </c>
      <c r="D265" s="124">
        <f t="shared" ref="D265:AL265" si="138">IFERROR(_xlfn.RANK.EQ(D46,D$10:D$221,0),"-")</f>
        <v>70</v>
      </c>
      <c r="E265" s="119">
        <f t="shared" si="138"/>
        <v>68</v>
      </c>
      <c r="F265" s="119">
        <f t="shared" si="138"/>
        <v>159</v>
      </c>
      <c r="G265" s="119">
        <f t="shared" si="138"/>
        <v>135</v>
      </c>
      <c r="H265" s="119">
        <f t="shared" si="138"/>
        <v>114</v>
      </c>
      <c r="I265" s="119">
        <f t="shared" si="138"/>
        <v>70</v>
      </c>
      <c r="J265" s="119">
        <f t="shared" si="138"/>
        <v>80</v>
      </c>
      <c r="K265" s="119" t="str">
        <f t="shared" si="138"/>
        <v>-</v>
      </c>
      <c r="L265" s="119">
        <f t="shared" si="138"/>
        <v>88</v>
      </c>
      <c r="M265" s="119">
        <f t="shared" si="138"/>
        <v>75</v>
      </c>
      <c r="N265" s="119">
        <f t="shared" si="138"/>
        <v>101</v>
      </c>
      <c r="O265" s="119">
        <f t="shared" si="138"/>
        <v>70</v>
      </c>
      <c r="P265" s="119">
        <f t="shared" si="138"/>
        <v>186</v>
      </c>
      <c r="Q265" s="119">
        <f t="shared" si="138"/>
        <v>139</v>
      </c>
      <c r="R265" s="119">
        <f t="shared" si="138"/>
        <v>177</v>
      </c>
      <c r="S265" s="119">
        <f t="shared" si="138"/>
        <v>78</v>
      </c>
      <c r="T265" s="119">
        <f t="shared" si="138"/>
        <v>118</v>
      </c>
      <c r="U265" s="119">
        <f t="shared" si="138"/>
        <v>36</v>
      </c>
      <c r="V265" s="119">
        <f t="shared" si="138"/>
        <v>182</v>
      </c>
      <c r="W265" s="119">
        <f t="shared" si="138"/>
        <v>111</v>
      </c>
      <c r="X265" s="119">
        <f t="shared" si="138"/>
        <v>124</v>
      </c>
      <c r="Y265" s="125">
        <f t="shared" si="138"/>
        <v>51</v>
      </c>
      <c r="Z265" s="124">
        <f t="shared" si="138"/>
        <v>88</v>
      </c>
      <c r="AA265" s="119">
        <f t="shared" si="138"/>
        <v>88</v>
      </c>
      <c r="AB265" s="119">
        <f t="shared" si="138"/>
        <v>85</v>
      </c>
      <c r="AC265" s="119">
        <f t="shared" si="138"/>
        <v>125</v>
      </c>
      <c r="AD265" s="119">
        <f t="shared" si="138"/>
        <v>160</v>
      </c>
      <c r="AE265" s="119">
        <f t="shared" si="138"/>
        <v>87</v>
      </c>
      <c r="AF265" s="119">
        <f t="shared" si="138"/>
        <v>139</v>
      </c>
      <c r="AG265" s="119">
        <f t="shared" si="138"/>
        <v>132</v>
      </c>
      <c r="AH265" s="125">
        <f t="shared" si="138"/>
        <v>51</v>
      </c>
      <c r="AI265" s="124">
        <f t="shared" si="138"/>
        <v>75</v>
      </c>
      <c r="AJ265" s="119">
        <f t="shared" si="138"/>
        <v>147</v>
      </c>
      <c r="AK265" s="125">
        <f t="shared" si="138"/>
        <v>97</v>
      </c>
      <c r="AL265" s="121">
        <f t="shared" si="138"/>
        <v>98</v>
      </c>
    </row>
    <row r="266" spans="2:38">
      <c r="B266" s="225" t="str">
        <f t="shared" si="120"/>
        <v>Duplek</v>
      </c>
      <c r="C266" s="224">
        <f t="shared" si="120"/>
        <v>26</v>
      </c>
      <c r="D266" s="124">
        <f t="shared" ref="D266:AL266" si="139">IFERROR(_xlfn.RANK.EQ(D47,D$10:D$221,0),"-")</f>
        <v>162</v>
      </c>
      <c r="E266" s="119">
        <f t="shared" si="139"/>
        <v>135</v>
      </c>
      <c r="F266" s="119">
        <f t="shared" si="139"/>
        <v>61</v>
      </c>
      <c r="G266" s="119">
        <f t="shared" si="139"/>
        <v>184</v>
      </c>
      <c r="H266" s="119">
        <f t="shared" si="139"/>
        <v>63</v>
      </c>
      <c r="I266" s="119">
        <f t="shared" si="139"/>
        <v>190</v>
      </c>
      <c r="J266" s="119">
        <f t="shared" si="139"/>
        <v>130</v>
      </c>
      <c r="K266" s="119" t="str">
        <f t="shared" si="139"/>
        <v>-</v>
      </c>
      <c r="L266" s="119">
        <f t="shared" si="139"/>
        <v>126</v>
      </c>
      <c r="M266" s="119">
        <f t="shared" si="139"/>
        <v>140</v>
      </c>
      <c r="N266" s="119">
        <f t="shared" si="139"/>
        <v>88</v>
      </c>
      <c r="O266" s="119">
        <f t="shared" si="139"/>
        <v>185</v>
      </c>
      <c r="P266" s="119">
        <f t="shared" si="139"/>
        <v>7</v>
      </c>
      <c r="Q266" s="119">
        <f t="shared" si="139"/>
        <v>173</v>
      </c>
      <c r="R266" s="119">
        <f t="shared" si="139"/>
        <v>165</v>
      </c>
      <c r="S266" s="119">
        <f t="shared" si="139"/>
        <v>111</v>
      </c>
      <c r="T266" s="119">
        <f t="shared" si="139"/>
        <v>169</v>
      </c>
      <c r="U266" s="119">
        <f t="shared" si="139"/>
        <v>107</v>
      </c>
      <c r="V266" s="119">
        <f t="shared" si="139"/>
        <v>117</v>
      </c>
      <c r="W266" s="119">
        <f t="shared" si="139"/>
        <v>190</v>
      </c>
      <c r="X266" s="119">
        <f t="shared" si="139"/>
        <v>189</v>
      </c>
      <c r="Y266" s="125">
        <f t="shared" si="139"/>
        <v>179</v>
      </c>
      <c r="Z266" s="124">
        <f t="shared" si="139"/>
        <v>130</v>
      </c>
      <c r="AA266" s="119">
        <f t="shared" si="139"/>
        <v>171</v>
      </c>
      <c r="AB266" s="119">
        <f t="shared" si="139"/>
        <v>103</v>
      </c>
      <c r="AC266" s="119">
        <f t="shared" si="139"/>
        <v>87</v>
      </c>
      <c r="AD266" s="119">
        <f t="shared" si="139"/>
        <v>175</v>
      </c>
      <c r="AE266" s="119">
        <f t="shared" si="139"/>
        <v>130</v>
      </c>
      <c r="AF266" s="119">
        <f t="shared" si="139"/>
        <v>111</v>
      </c>
      <c r="AG266" s="119">
        <f t="shared" si="139"/>
        <v>207</v>
      </c>
      <c r="AH266" s="125">
        <f t="shared" si="139"/>
        <v>179</v>
      </c>
      <c r="AI266" s="124">
        <f t="shared" si="139"/>
        <v>152</v>
      </c>
      <c r="AJ266" s="119">
        <f t="shared" si="139"/>
        <v>166</v>
      </c>
      <c r="AK266" s="125">
        <f t="shared" si="139"/>
        <v>193</v>
      </c>
      <c r="AL266" s="121">
        <f t="shared" si="139"/>
        <v>186</v>
      </c>
    </row>
    <row r="267" spans="2:38">
      <c r="B267" s="225" t="str">
        <f t="shared" si="120"/>
        <v>Gorenja vas - Poljane</v>
      </c>
      <c r="C267" s="224">
        <f t="shared" si="120"/>
        <v>27</v>
      </c>
      <c r="D267" s="124">
        <f t="shared" ref="D267:AL267" si="140">IFERROR(_xlfn.RANK.EQ(D48,D$10:D$221,0),"-")</f>
        <v>19</v>
      </c>
      <c r="E267" s="119">
        <f t="shared" si="140"/>
        <v>195</v>
      </c>
      <c r="F267" s="119">
        <f t="shared" si="140"/>
        <v>203</v>
      </c>
      <c r="G267" s="119">
        <f t="shared" si="140"/>
        <v>173</v>
      </c>
      <c r="H267" s="119">
        <f t="shared" si="140"/>
        <v>30</v>
      </c>
      <c r="I267" s="119">
        <f t="shared" si="140"/>
        <v>95</v>
      </c>
      <c r="J267" s="119">
        <f t="shared" si="140"/>
        <v>186</v>
      </c>
      <c r="K267" s="119" t="str">
        <f t="shared" si="140"/>
        <v>-</v>
      </c>
      <c r="L267" s="119">
        <f t="shared" si="140"/>
        <v>35</v>
      </c>
      <c r="M267" s="119">
        <f t="shared" si="140"/>
        <v>34</v>
      </c>
      <c r="N267" s="119">
        <f t="shared" si="140"/>
        <v>176</v>
      </c>
      <c r="O267" s="119">
        <f t="shared" si="140"/>
        <v>1</v>
      </c>
      <c r="P267" s="119">
        <f t="shared" si="140"/>
        <v>168</v>
      </c>
      <c r="Q267" s="119">
        <f t="shared" si="140"/>
        <v>42</v>
      </c>
      <c r="R267" s="119">
        <f t="shared" si="140"/>
        <v>43</v>
      </c>
      <c r="S267" s="119">
        <f t="shared" si="140"/>
        <v>67</v>
      </c>
      <c r="T267" s="119">
        <f t="shared" si="140"/>
        <v>58</v>
      </c>
      <c r="U267" s="119">
        <f t="shared" si="140"/>
        <v>6</v>
      </c>
      <c r="V267" s="119">
        <f t="shared" si="140"/>
        <v>14</v>
      </c>
      <c r="W267" s="119">
        <f t="shared" si="140"/>
        <v>110</v>
      </c>
      <c r="X267" s="119">
        <f t="shared" si="140"/>
        <v>7</v>
      </c>
      <c r="Y267" s="125">
        <f t="shared" si="140"/>
        <v>35</v>
      </c>
      <c r="Z267" s="124">
        <f t="shared" si="140"/>
        <v>185</v>
      </c>
      <c r="AA267" s="119">
        <f t="shared" si="140"/>
        <v>95</v>
      </c>
      <c r="AB267" s="119">
        <f t="shared" si="140"/>
        <v>122</v>
      </c>
      <c r="AC267" s="119">
        <f t="shared" si="140"/>
        <v>21</v>
      </c>
      <c r="AD267" s="119">
        <f t="shared" si="140"/>
        <v>39</v>
      </c>
      <c r="AE267" s="119">
        <f t="shared" si="140"/>
        <v>43</v>
      </c>
      <c r="AF267" s="119">
        <f t="shared" si="140"/>
        <v>4</v>
      </c>
      <c r="AG267" s="119">
        <f t="shared" si="140"/>
        <v>18</v>
      </c>
      <c r="AH267" s="125">
        <f t="shared" si="140"/>
        <v>35</v>
      </c>
      <c r="AI267" s="124">
        <f t="shared" si="140"/>
        <v>167</v>
      </c>
      <c r="AJ267" s="119">
        <f t="shared" si="140"/>
        <v>8</v>
      </c>
      <c r="AK267" s="125">
        <f t="shared" si="140"/>
        <v>3</v>
      </c>
      <c r="AL267" s="121">
        <f t="shared" si="140"/>
        <v>30</v>
      </c>
    </row>
    <row r="268" spans="2:38">
      <c r="B268" s="225" t="str">
        <f t="shared" ref="B268:C287" si="141">B49</f>
        <v>Gorišnica</v>
      </c>
      <c r="C268" s="224">
        <f t="shared" si="141"/>
        <v>28</v>
      </c>
      <c r="D268" s="124">
        <f t="shared" ref="D268:AL268" si="142">IFERROR(_xlfn.RANK.EQ(D49,D$10:D$221,0),"-")</f>
        <v>29</v>
      </c>
      <c r="E268" s="119">
        <f t="shared" si="142"/>
        <v>129</v>
      </c>
      <c r="F268" s="119">
        <f t="shared" si="142"/>
        <v>99</v>
      </c>
      <c r="G268" s="119">
        <f t="shared" si="142"/>
        <v>66</v>
      </c>
      <c r="H268" s="119">
        <f t="shared" si="142"/>
        <v>65</v>
      </c>
      <c r="I268" s="119">
        <f t="shared" si="142"/>
        <v>156</v>
      </c>
      <c r="J268" s="119">
        <f t="shared" si="142"/>
        <v>154</v>
      </c>
      <c r="K268" s="119" t="str">
        <f t="shared" si="142"/>
        <v>-</v>
      </c>
      <c r="L268" s="119">
        <f t="shared" si="142"/>
        <v>166</v>
      </c>
      <c r="M268" s="119">
        <f t="shared" si="142"/>
        <v>146</v>
      </c>
      <c r="N268" s="119">
        <f t="shared" si="142"/>
        <v>129</v>
      </c>
      <c r="O268" s="119">
        <f t="shared" si="142"/>
        <v>131</v>
      </c>
      <c r="P268" s="119">
        <f t="shared" si="142"/>
        <v>6</v>
      </c>
      <c r="Q268" s="119">
        <f t="shared" si="142"/>
        <v>97</v>
      </c>
      <c r="R268" s="119">
        <f t="shared" si="142"/>
        <v>172</v>
      </c>
      <c r="S268" s="119">
        <f t="shared" si="142"/>
        <v>125</v>
      </c>
      <c r="T268" s="119">
        <f t="shared" si="142"/>
        <v>109</v>
      </c>
      <c r="U268" s="119">
        <f t="shared" si="142"/>
        <v>158</v>
      </c>
      <c r="V268" s="119">
        <f t="shared" si="142"/>
        <v>169</v>
      </c>
      <c r="W268" s="119">
        <f t="shared" si="142"/>
        <v>106</v>
      </c>
      <c r="X268" s="119">
        <f t="shared" si="142"/>
        <v>98</v>
      </c>
      <c r="Y268" s="125">
        <f t="shared" si="142"/>
        <v>112</v>
      </c>
      <c r="Z268" s="124">
        <f t="shared" si="142"/>
        <v>87</v>
      </c>
      <c r="AA268" s="119">
        <f t="shared" si="142"/>
        <v>127</v>
      </c>
      <c r="AB268" s="119">
        <f t="shared" si="142"/>
        <v>155</v>
      </c>
      <c r="AC268" s="119">
        <f t="shared" si="142"/>
        <v>28</v>
      </c>
      <c r="AD268" s="119">
        <f t="shared" si="142"/>
        <v>139</v>
      </c>
      <c r="AE268" s="119">
        <f t="shared" si="142"/>
        <v>119</v>
      </c>
      <c r="AF268" s="119">
        <f t="shared" si="142"/>
        <v>169</v>
      </c>
      <c r="AG268" s="119">
        <f t="shared" si="142"/>
        <v>89</v>
      </c>
      <c r="AH268" s="125">
        <f t="shared" si="142"/>
        <v>112</v>
      </c>
      <c r="AI268" s="124">
        <f t="shared" si="142"/>
        <v>146</v>
      </c>
      <c r="AJ268" s="119">
        <f t="shared" si="142"/>
        <v>99</v>
      </c>
      <c r="AK268" s="125">
        <f t="shared" si="142"/>
        <v>141</v>
      </c>
      <c r="AL268" s="121">
        <f t="shared" si="142"/>
        <v>131</v>
      </c>
    </row>
    <row r="269" spans="2:38">
      <c r="B269" s="225" t="str">
        <f t="shared" si="141"/>
        <v>Gorje</v>
      </c>
      <c r="C269" s="224">
        <f t="shared" si="141"/>
        <v>207</v>
      </c>
      <c r="D269" s="124">
        <f t="shared" ref="D269:AL269" si="143">IFERROR(_xlfn.RANK.EQ(D50,D$10:D$221,0),"-")</f>
        <v>36</v>
      </c>
      <c r="E269" s="119">
        <f t="shared" si="143"/>
        <v>66</v>
      </c>
      <c r="F269" s="119">
        <f t="shared" si="143"/>
        <v>69</v>
      </c>
      <c r="G269" s="119">
        <f t="shared" si="143"/>
        <v>92</v>
      </c>
      <c r="H269" s="119">
        <f t="shared" si="143"/>
        <v>169</v>
      </c>
      <c r="I269" s="119">
        <f t="shared" si="143"/>
        <v>161</v>
      </c>
      <c r="J269" s="119">
        <f t="shared" si="143"/>
        <v>99</v>
      </c>
      <c r="K269" s="119" t="str">
        <f t="shared" si="143"/>
        <v>-</v>
      </c>
      <c r="L269" s="119">
        <f t="shared" si="143"/>
        <v>26</v>
      </c>
      <c r="M269" s="119">
        <f t="shared" si="143"/>
        <v>6</v>
      </c>
      <c r="N269" s="119">
        <f t="shared" si="143"/>
        <v>28</v>
      </c>
      <c r="O269" s="119">
        <f t="shared" si="143"/>
        <v>103</v>
      </c>
      <c r="P269" s="119">
        <f t="shared" si="143"/>
        <v>101</v>
      </c>
      <c r="Q269" s="119">
        <f t="shared" si="143"/>
        <v>74</v>
      </c>
      <c r="R269" s="119">
        <f t="shared" si="143"/>
        <v>31</v>
      </c>
      <c r="S269" s="119">
        <f t="shared" si="143"/>
        <v>121</v>
      </c>
      <c r="T269" s="119">
        <f t="shared" si="143"/>
        <v>171</v>
      </c>
      <c r="U269" s="119">
        <f t="shared" si="143"/>
        <v>169</v>
      </c>
      <c r="V269" s="119">
        <f t="shared" si="143"/>
        <v>65</v>
      </c>
      <c r="W269" s="119">
        <f t="shared" si="143"/>
        <v>162</v>
      </c>
      <c r="X269" s="119">
        <f t="shared" si="143"/>
        <v>17</v>
      </c>
      <c r="Y269" s="125">
        <f t="shared" si="143"/>
        <v>47</v>
      </c>
      <c r="Z269" s="124">
        <f t="shared" si="143"/>
        <v>35</v>
      </c>
      <c r="AA269" s="119">
        <f t="shared" si="143"/>
        <v>121</v>
      </c>
      <c r="AB269" s="119">
        <f t="shared" si="143"/>
        <v>4</v>
      </c>
      <c r="AC269" s="119">
        <f t="shared" si="143"/>
        <v>107</v>
      </c>
      <c r="AD269" s="119">
        <f t="shared" si="143"/>
        <v>49</v>
      </c>
      <c r="AE269" s="119">
        <f t="shared" si="143"/>
        <v>143</v>
      </c>
      <c r="AF269" s="119">
        <f t="shared" si="143"/>
        <v>93</v>
      </c>
      <c r="AG269" s="119">
        <f t="shared" si="143"/>
        <v>52</v>
      </c>
      <c r="AH269" s="125">
        <f t="shared" si="143"/>
        <v>47</v>
      </c>
      <c r="AI269" s="124">
        <f t="shared" si="143"/>
        <v>5</v>
      </c>
      <c r="AJ269" s="119">
        <f t="shared" si="143"/>
        <v>67</v>
      </c>
      <c r="AK269" s="125">
        <f t="shared" si="143"/>
        <v>56</v>
      </c>
      <c r="AL269" s="121">
        <f t="shared" si="143"/>
        <v>29</v>
      </c>
    </row>
    <row r="270" spans="2:38">
      <c r="B270" s="225" t="str">
        <f t="shared" si="141"/>
        <v>Gornja Radgona</v>
      </c>
      <c r="C270" s="224">
        <f t="shared" si="141"/>
        <v>29</v>
      </c>
      <c r="D270" s="124">
        <f t="shared" ref="D270:AL270" si="144">IFERROR(_xlfn.RANK.EQ(D51,D$10:D$221,0),"-")</f>
        <v>98</v>
      </c>
      <c r="E270" s="119">
        <f t="shared" si="144"/>
        <v>56</v>
      </c>
      <c r="F270" s="119">
        <f t="shared" si="144"/>
        <v>114</v>
      </c>
      <c r="G270" s="119">
        <f t="shared" si="144"/>
        <v>76</v>
      </c>
      <c r="H270" s="119">
        <f t="shared" si="144"/>
        <v>149</v>
      </c>
      <c r="I270" s="119">
        <f t="shared" si="144"/>
        <v>6</v>
      </c>
      <c r="J270" s="119">
        <f t="shared" si="144"/>
        <v>44</v>
      </c>
      <c r="K270" s="119" t="str">
        <f t="shared" si="144"/>
        <v>-</v>
      </c>
      <c r="L270" s="119">
        <f t="shared" si="144"/>
        <v>201</v>
      </c>
      <c r="M270" s="119">
        <f t="shared" si="144"/>
        <v>150</v>
      </c>
      <c r="N270" s="119">
        <f t="shared" si="144"/>
        <v>140</v>
      </c>
      <c r="O270" s="119">
        <f t="shared" si="144"/>
        <v>168</v>
      </c>
      <c r="P270" s="119">
        <f t="shared" si="144"/>
        <v>65</v>
      </c>
      <c r="Q270" s="119">
        <f t="shared" si="144"/>
        <v>195</v>
      </c>
      <c r="R270" s="119">
        <f t="shared" si="144"/>
        <v>144</v>
      </c>
      <c r="S270" s="119">
        <f t="shared" si="144"/>
        <v>38</v>
      </c>
      <c r="T270" s="119">
        <f t="shared" si="144"/>
        <v>73</v>
      </c>
      <c r="U270" s="119">
        <f t="shared" si="144"/>
        <v>115</v>
      </c>
      <c r="V270" s="119">
        <f t="shared" si="144"/>
        <v>180</v>
      </c>
      <c r="W270" s="119">
        <f t="shared" si="144"/>
        <v>129</v>
      </c>
      <c r="X270" s="119">
        <f t="shared" si="144"/>
        <v>110</v>
      </c>
      <c r="Y270" s="125">
        <f t="shared" si="144"/>
        <v>193</v>
      </c>
      <c r="Z270" s="124">
        <f t="shared" si="144"/>
        <v>75</v>
      </c>
      <c r="AA270" s="119">
        <f t="shared" si="144"/>
        <v>64</v>
      </c>
      <c r="AB270" s="119">
        <f t="shared" si="144"/>
        <v>164</v>
      </c>
      <c r="AC270" s="119">
        <f t="shared" si="144"/>
        <v>145</v>
      </c>
      <c r="AD270" s="119">
        <f t="shared" si="144"/>
        <v>184</v>
      </c>
      <c r="AE270" s="119">
        <f t="shared" si="144"/>
        <v>25</v>
      </c>
      <c r="AF270" s="119">
        <f t="shared" si="144"/>
        <v>159</v>
      </c>
      <c r="AG270" s="119">
        <f t="shared" si="144"/>
        <v>127</v>
      </c>
      <c r="AH270" s="125">
        <f t="shared" si="144"/>
        <v>193</v>
      </c>
      <c r="AI270" s="124">
        <f t="shared" si="144"/>
        <v>121</v>
      </c>
      <c r="AJ270" s="119">
        <f t="shared" si="144"/>
        <v>150</v>
      </c>
      <c r="AK270" s="125">
        <f t="shared" si="144"/>
        <v>194</v>
      </c>
      <c r="AL270" s="121">
        <f t="shared" si="144"/>
        <v>174</v>
      </c>
    </row>
    <row r="271" spans="2:38">
      <c r="B271" s="225" t="str">
        <f t="shared" si="141"/>
        <v>Gornji Grad</v>
      </c>
      <c r="C271" s="224">
        <f t="shared" si="141"/>
        <v>30</v>
      </c>
      <c r="D271" s="124">
        <f t="shared" ref="D271:AL271" si="145">IFERROR(_xlfn.RANK.EQ(D52,D$10:D$221,0),"-")</f>
        <v>8</v>
      </c>
      <c r="E271" s="119">
        <f t="shared" si="145"/>
        <v>185</v>
      </c>
      <c r="F271" s="119">
        <f t="shared" si="145"/>
        <v>137</v>
      </c>
      <c r="G271" s="119">
        <f t="shared" si="145"/>
        <v>75</v>
      </c>
      <c r="H271" s="119">
        <f t="shared" si="145"/>
        <v>206</v>
      </c>
      <c r="I271" s="119">
        <f t="shared" si="145"/>
        <v>120</v>
      </c>
      <c r="J271" s="119">
        <f t="shared" si="145"/>
        <v>153</v>
      </c>
      <c r="K271" s="119" t="str">
        <f t="shared" si="145"/>
        <v>-</v>
      </c>
      <c r="L271" s="119">
        <f t="shared" si="145"/>
        <v>69</v>
      </c>
      <c r="M271" s="119">
        <f t="shared" si="145"/>
        <v>15</v>
      </c>
      <c r="N271" s="119">
        <f t="shared" si="145"/>
        <v>123</v>
      </c>
      <c r="O271" s="119">
        <f t="shared" si="145"/>
        <v>46</v>
      </c>
      <c r="P271" s="119">
        <f t="shared" si="145"/>
        <v>80</v>
      </c>
      <c r="Q271" s="119">
        <f t="shared" si="145"/>
        <v>82</v>
      </c>
      <c r="R271" s="119">
        <f t="shared" si="145"/>
        <v>115</v>
      </c>
      <c r="S271" s="119">
        <f t="shared" si="145"/>
        <v>36</v>
      </c>
      <c r="T271" s="119">
        <f t="shared" si="145"/>
        <v>188</v>
      </c>
      <c r="U271" s="119">
        <f t="shared" si="145"/>
        <v>67</v>
      </c>
      <c r="V271" s="119">
        <f t="shared" si="145"/>
        <v>126</v>
      </c>
      <c r="W271" s="119">
        <f t="shared" si="145"/>
        <v>43</v>
      </c>
      <c r="X271" s="119">
        <f t="shared" si="145"/>
        <v>100</v>
      </c>
      <c r="Y271" s="125">
        <f t="shared" si="145"/>
        <v>53</v>
      </c>
      <c r="Z271" s="124">
        <f t="shared" si="145"/>
        <v>108</v>
      </c>
      <c r="AA271" s="119">
        <f t="shared" si="145"/>
        <v>180</v>
      </c>
      <c r="AB271" s="119">
        <f t="shared" si="145"/>
        <v>74</v>
      </c>
      <c r="AC271" s="119">
        <f t="shared" si="145"/>
        <v>33</v>
      </c>
      <c r="AD271" s="119">
        <f t="shared" si="145"/>
        <v>93</v>
      </c>
      <c r="AE271" s="119">
        <f t="shared" si="145"/>
        <v>104</v>
      </c>
      <c r="AF271" s="119">
        <f t="shared" si="145"/>
        <v>96</v>
      </c>
      <c r="AG271" s="119">
        <f t="shared" si="145"/>
        <v>65</v>
      </c>
      <c r="AH271" s="125">
        <f t="shared" si="145"/>
        <v>53</v>
      </c>
      <c r="AI271" s="124">
        <f t="shared" si="145"/>
        <v>122</v>
      </c>
      <c r="AJ271" s="119">
        <f t="shared" si="145"/>
        <v>61</v>
      </c>
      <c r="AK271" s="125">
        <f t="shared" si="145"/>
        <v>62</v>
      </c>
      <c r="AL271" s="121">
        <f t="shared" si="145"/>
        <v>68</v>
      </c>
    </row>
    <row r="272" spans="2:38">
      <c r="B272" s="225" t="str">
        <f t="shared" si="141"/>
        <v>Gornji Petrovci</v>
      </c>
      <c r="C272" s="224">
        <f t="shared" si="141"/>
        <v>31</v>
      </c>
      <c r="D272" s="124">
        <f t="shared" ref="D272:AL272" si="146">IFERROR(_xlfn.RANK.EQ(D53,D$10:D$221,0),"-")</f>
        <v>207</v>
      </c>
      <c r="E272" s="119">
        <f t="shared" si="146"/>
        <v>172</v>
      </c>
      <c r="F272" s="119">
        <f t="shared" si="146"/>
        <v>124</v>
      </c>
      <c r="G272" s="119">
        <f t="shared" si="146"/>
        <v>205</v>
      </c>
      <c r="H272" s="119">
        <f t="shared" si="146"/>
        <v>160</v>
      </c>
      <c r="I272" s="119">
        <f t="shared" si="146"/>
        <v>151</v>
      </c>
      <c r="J272" s="119">
        <f t="shared" si="146"/>
        <v>203</v>
      </c>
      <c r="K272" s="119" t="str">
        <f t="shared" si="146"/>
        <v>-</v>
      </c>
      <c r="L272" s="119">
        <f t="shared" si="146"/>
        <v>11</v>
      </c>
      <c r="M272" s="119">
        <f t="shared" si="146"/>
        <v>176</v>
      </c>
      <c r="N272" s="119">
        <f t="shared" si="146"/>
        <v>1</v>
      </c>
      <c r="O272" s="119">
        <f t="shared" si="146"/>
        <v>190</v>
      </c>
      <c r="P272" s="119">
        <f t="shared" si="146"/>
        <v>68</v>
      </c>
      <c r="Q272" s="119">
        <f t="shared" si="146"/>
        <v>201</v>
      </c>
      <c r="R272" s="119">
        <f t="shared" si="146"/>
        <v>180</v>
      </c>
      <c r="S272" s="119">
        <f t="shared" si="146"/>
        <v>1</v>
      </c>
      <c r="T272" s="119">
        <f t="shared" si="146"/>
        <v>104</v>
      </c>
      <c r="U272" s="119">
        <f t="shared" si="146"/>
        <v>20</v>
      </c>
      <c r="V272" s="119">
        <f t="shared" si="146"/>
        <v>210</v>
      </c>
      <c r="W272" s="119">
        <f t="shared" si="146"/>
        <v>40</v>
      </c>
      <c r="X272" s="119">
        <f t="shared" si="146"/>
        <v>86</v>
      </c>
      <c r="Y272" s="125">
        <f t="shared" si="146"/>
        <v>168</v>
      </c>
      <c r="Z272" s="124">
        <f t="shared" si="146"/>
        <v>200</v>
      </c>
      <c r="AA272" s="119">
        <f t="shared" si="146"/>
        <v>185</v>
      </c>
      <c r="AB272" s="119">
        <f t="shared" si="146"/>
        <v>53</v>
      </c>
      <c r="AC272" s="119">
        <f t="shared" si="146"/>
        <v>177</v>
      </c>
      <c r="AD272" s="119">
        <f t="shared" si="146"/>
        <v>203</v>
      </c>
      <c r="AE272" s="119">
        <f t="shared" si="146"/>
        <v>3</v>
      </c>
      <c r="AF272" s="119">
        <f t="shared" si="146"/>
        <v>154</v>
      </c>
      <c r="AG272" s="119">
        <f t="shared" si="146"/>
        <v>51</v>
      </c>
      <c r="AH272" s="125">
        <f t="shared" si="146"/>
        <v>168</v>
      </c>
      <c r="AI272" s="124">
        <f t="shared" si="146"/>
        <v>156</v>
      </c>
      <c r="AJ272" s="119">
        <f t="shared" si="146"/>
        <v>162</v>
      </c>
      <c r="AK272" s="125">
        <f t="shared" si="146"/>
        <v>154</v>
      </c>
      <c r="AL272" s="121">
        <f t="shared" si="146"/>
        <v>167</v>
      </c>
    </row>
    <row r="273" spans="2:38">
      <c r="B273" s="225" t="str">
        <f t="shared" si="141"/>
        <v>Grad</v>
      </c>
      <c r="C273" s="224">
        <f t="shared" si="141"/>
        <v>158</v>
      </c>
      <c r="D273" s="124">
        <f t="shared" ref="D273:AL273" si="147">IFERROR(_xlfn.RANK.EQ(D54,D$10:D$221,0),"-")</f>
        <v>69</v>
      </c>
      <c r="E273" s="119">
        <f t="shared" si="147"/>
        <v>40</v>
      </c>
      <c r="F273" s="119">
        <f t="shared" si="147"/>
        <v>167</v>
      </c>
      <c r="G273" s="119">
        <f t="shared" si="147"/>
        <v>203</v>
      </c>
      <c r="H273" s="119">
        <f t="shared" si="147"/>
        <v>183</v>
      </c>
      <c r="I273" s="119">
        <f t="shared" si="147"/>
        <v>178</v>
      </c>
      <c r="J273" s="119">
        <f t="shared" si="147"/>
        <v>206</v>
      </c>
      <c r="K273" s="119" t="str">
        <f t="shared" si="147"/>
        <v>-</v>
      </c>
      <c r="L273" s="119">
        <f t="shared" si="147"/>
        <v>97</v>
      </c>
      <c r="M273" s="119">
        <f t="shared" si="147"/>
        <v>179</v>
      </c>
      <c r="N273" s="119">
        <f t="shared" si="147"/>
        <v>1</v>
      </c>
      <c r="O273" s="119">
        <f t="shared" si="147"/>
        <v>178</v>
      </c>
      <c r="P273" s="119">
        <f t="shared" si="147"/>
        <v>121</v>
      </c>
      <c r="Q273" s="119">
        <f t="shared" si="147"/>
        <v>206</v>
      </c>
      <c r="R273" s="119">
        <f t="shared" si="147"/>
        <v>195</v>
      </c>
      <c r="S273" s="119">
        <f t="shared" si="147"/>
        <v>1</v>
      </c>
      <c r="T273" s="119">
        <f t="shared" si="147"/>
        <v>116</v>
      </c>
      <c r="U273" s="119">
        <f t="shared" si="147"/>
        <v>38</v>
      </c>
      <c r="V273" s="119">
        <f t="shared" si="147"/>
        <v>209</v>
      </c>
      <c r="W273" s="119">
        <f t="shared" si="147"/>
        <v>27</v>
      </c>
      <c r="X273" s="119">
        <f t="shared" si="147"/>
        <v>104</v>
      </c>
      <c r="Y273" s="125">
        <f t="shared" si="147"/>
        <v>191</v>
      </c>
      <c r="Z273" s="124">
        <f t="shared" si="147"/>
        <v>73</v>
      </c>
      <c r="AA273" s="119">
        <f t="shared" si="147"/>
        <v>205</v>
      </c>
      <c r="AB273" s="119">
        <f t="shared" si="147"/>
        <v>54</v>
      </c>
      <c r="AC273" s="119">
        <f t="shared" si="147"/>
        <v>184</v>
      </c>
      <c r="AD273" s="119">
        <f t="shared" si="147"/>
        <v>209</v>
      </c>
      <c r="AE273" s="119">
        <f t="shared" si="147"/>
        <v>6</v>
      </c>
      <c r="AF273" s="119">
        <f t="shared" si="147"/>
        <v>171</v>
      </c>
      <c r="AG273" s="119">
        <f t="shared" si="147"/>
        <v>57</v>
      </c>
      <c r="AH273" s="125">
        <f t="shared" si="147"/>
        <v>191</v>
      </c>
      <c r="AI273" s="124">
        <f t="shared" si="147"/>
        <v>119</v>
      </c>
      <c r="AJ273" s="119">
        <f t="shared" si="147"/>
        <v>190</v>
      </c>
      <c r="AK273" s="125">
        <f t="shared" si="147"/>
        <v>175</v>
      </c>
      <c r="AL273" s="121">
        <f t="shared" si="147"/>
        <v>173</v>
      </c>
    </row>
    <row r="274" spans="2:38">
      <c r="B274" s="225" t="str">
        <f t="shared" si="141"/>
        <v>Grosuplje</v>
      </c>
      <c r="C274" s="224">
        <f t="shared" si="141"/>
        <v>32</v>
      </c>
      <c r="D274" s="124">
        <f t="shared" ref="D274:AL274" si="148">IFERROR(_xlfn.RANK.EQ(D55,D$10:D$221,0),"-")</f>
        <v>84</v>
      </c>
      <c r="E274" s="119">
        <f t="shared" si="148"/>
        <v>10</v>
      </c>
      <c r="F274" s="119">
        <f t="shared" si="148"/>
        <v>33</v>
      </c>
      <c r="G274" s="119">
        <f t="shared" si="148"/>
        <v>53</v>
      </c>
      <c r="H274" s="119">
        <f t="shared" si="148"/>
        <v>49</v>
      </c>
      <c r="I274" s="119">
        <f t="shared" si="148"/>
        <v>64</v>
      </c>
      <c r="J274" s="119">
        <f t="shared" si="148"/>
        <v>112</v>
      </c>
      <c r="K274" s="119" t="str">
        <f t="shared" si="148"/>
        <v>-</v>
      </c>
      <c r="L274" s="119">
        <f t="shared" si="148"/>
        <v>60</v>
      </c>
      <c r="M274" s="119">
        <f t="shared" si="148"/>
        <v>109</v>
      </c>
      <c r="N274" s="119">
        <f t="shared" si="148"/>
        <v>92</v>
      </c>
      <c r="O274" s="119">
        <f t="shared" si="148"/>
        <v>67</v>
      </c>
      <c r="P274" s="119">
        <f t="shared" si="148"/>
        <v>85</v>
      </c>
      <c r="Q274" s="119">
        <f t="shared" si="148"/>
        <v>43</v>
      </c>
      <c r="R274" s="119">
        <f t="shared" si="148"/>
        <v>27</v>
      </c>
      <c r="S274" s="119">
        <f t="shared" si="148"/>
        <v>187</v>
      </c>
      <c r="T274" s="119">
        <f t="shared" si="148"/>
        <v>49</v>
      </c>
      <c r="U274" s="119">
        <f t="shared" si="148"/>
        <v>19</v>
      </c>
      <c r="V274" s="119">
        <f t="shared" si="148"/>
        <v>38</v>
      </c>
      <c r="W274" s="119">
        <f t="shared" si="148"/>
        <v>15</v>
      </c>
      <c r="X274" s="119">
        <f t="shared" si="148"/>
        <v>54</v>
      </c>
      <c r="Y274" s="125">
        <f t="shared" si="148"/>
        <v>77</v>
      </c>
      <c r="Z274" s="124">
        <f t="shared" si="148"/>
        <v>12</v>
      </c>
      <c r="AA274" s="119">
        <f t="shared" si="148"/>
        <v>49</v>
      </c>
      <c r="AB274" s="119">
        <f t="shared" si="148"/>
        <v>94</v>
      </c>
      <c r="AC274" s="119">
        <f t="shared" si="148"/>
        <v>53</v>
      </c>
      <c r="AD274" s="119">
        <f t="shared" si="148"/>
        <v>32</v>
      </c>
      <c r="AE274" s="119">
        <f t="shared" si="148"/>
        <v>153</v>
      </c>
      <c r="AF274" s="119">
        <f t="shared" si="148"/>
        <v>15</v>
      </c>
      <c r="AG274" s="119">
        <f t="shared" si="148"/>
        <v>21</v>
      </c>
      <c r="AH274" s="125">
        <f t="shared" si="148"/>
        <v>77</v>
      </c>
      <c r="AI274" s="124">
        <f t="shared" si="148"/>
        <v>33</v>
      </c>
      <c r="AJ274" s="119">
        <f t="shared" si="148"/>
        <v>41</v>
      </c>
      <c r="AK274" s="125">
        <f t="shared" si="148"/>
        <v>15</v>
      </c>
      <c r="AL274" s="121">
        <f t="shared" si="148"/>
        <v>16</v>
      </c>
    </row>
    <row r="275" spans="2:38">
      <c r="B275" s="225" t="str">
        <f t="shared" si="141"/>
        <v>Hajdina</v>
      </c>
      <c r="C275" s="224">
        <f t="shared" si="141"/>
        <v>159</v>
      </c>
      <c r="D275" s="124">
        <f t="shared" ref="D275:AL275" si="149">IFERROR(_xlfn.RANK.EQ(D56,D$10:D$221,0),"-")</f>
        <v>68</v>
      </c>
      <c r="E275" s="119">
        <f t="shared" si="149"/>
        <v>34</v>
      </c>
      <c r="F275" s="119">
        <f t="shared" si="149"/>
        <v>45</v>
      </c>
      <c r="G275" s="119">
        <f t="shared" si="149"/>
        <v>54</v>
      </c>
      <c r="H275" s="119">
        <f t="shared" si="149"/>
        <v>105</v>
      </c>
      <c r="I275" s="119">
        <f t="shared" si="149"/>
        <v>170</v>
      </c>
      <c r="J275" s="119">
        <f t="shared" si="149"/>
        <v>59</v>
      </c>
      <c r="K275" s="119" t="str">
        <f t="shared" si="149"/>
        <v>-</v>
      </c>
      <c r="L275" s="119">
        <f t="shared" si="149"/>
        <v>186</v>
      </c>
      <c r="M275" s="119">
        <f t="shared" si="149"/>
        <v>171</v>
      </c>
      <c r="N275" s="119">
        <f t="shared" si="149"/>
        <v>106</v>
      </c>
      <c r="O275" s="119">
        <f t="shared" si="149"/>
        <v>44</v>
      </c>
      <c r="P275" s="119">
        <f t="shared" si="149"/>
        <v>16</v>
      </c>
      <c r="Q275" s="119">
        <f t="shared" si="149"/>
        <v>90</v>
      </c>
      <c r="R275" s="119">
        <f t="shared" si="149"/>
        <v>143</v>
      </c>
      <c r="S275" s="119">
        <f t="shared" si="149"/>
        <v>116</v>
      </c>
      <c r="T275" s="119">
        <f t="shared" si="149"/>
        <v>135</v>
      </c>
      <c r="U275" s="119">
        <f t="shared" si="149"/>
        <v>126</v>
      </c>
      <c r="V275" s="119">
        <f t="shared" si="149"/>
        <v>130</v>
      </c>
      <c r="W275" s="119">
        <f t="shared" si="149"/>
        <v>127</v>
      </c>
      <c r="X275" s="119">
        <f t="shared" si="149"/>
        <v>138</v>
      </c>
      <c r="Y275" s="125">
        <f t="shared" si="149"/>
        <v>154</v>
      </c>
      <c r="Z275" s="124">
        <f t="shared" si="149"/>
        <v>28</v>
      </c>
      <c r="AA275" s="119">
        <f t="shared" si="149"/>
        <v>120</v>
      </c>
      <c r="AB275" s="119">
        <f t="shared" si="149"/>
        <v>139</v>
      </c>
      <c r="AC275" s="119">
        <f t="shared" si="149"/>
        <v>6</v>
      </c>
      <c r="AD275" s="119">
        <f t="shared" si="149"/>
        <v>123</v>
      </c>
      <c r="AE275" s="119">
        <f t="shared" si="149"/>
        <v>120</v>
      </c>
      <c r="AF275" s="119">
        <f t="shared" si="149"/>
        <v>121</v>
      </c>
      <c r="AG275" s="119">
        <f t="shared" si="149"/>
        <v>147</v>
      </c>
      <c r="AH275" s="125">
        <f t="shared" si="149"/>
        <v>154</v>
      </c>
      <c r="AI275" s="124">
        <f t="shared" si="149"/>
        <v>107</v>
      </c>
      <c r="AJ275" s="119">
        <f t="shared" si="149"/>
        <v>63</v>
      </c>
      <c r="AK275" s="125">
        <f t="shared" si="149"/>
        <v>155</v>
      </c>
      <c r="AL275" s="121">
        <f t="shared" si="149"/>
        <v>113</v>
      </c>
    </row>
    <row r="276" spans="2:38">
      <c r="B276" s="225" t="str">
        <f t="shared" si="141"/>
        <v>Hoče - Slivnica</v>
      </c>
      <c r="C276" s="224">
        <f t="shared" si="141"/>
        <v>160</v>
      </c>
      <c r="D276" s="124">
        <f t="shared" ref="D276:AL276" si="150">IFERROR(_xlfn.RANK.EQ(D57,D$10:D$221,0),"-")</f>
        <v>83</v>
      </c>
      <c r="E276" s="119">
        <f t="shared" si="150"/>
        <v>121</v>
      </c>
      <c r="F276" s="119">
        <f t="shared" si="150"/>
        <v>10</v>
      </c>
      <c r="G276" s="119">
        <f t="shared" si="150"/>
        <v>47</v>
      </c>
      <c r="H276" s="119">
        <f t="shared" si="150"/>
        <v>152</v>
      </c>
      <c r="I276" s="119">
        <f t="shared" si="150"/>
        <v>87</v>
      </c>
      <c r="J276" s="119">
        <f t="shared" si="150"/>
        <v>35</v>
      </c>
      <c r="K276" s="119" t="str">
        <f t="shared" si="150"/>
        <v>-</v>
      </c>
      <c r="L276" s="119">
        <f t="shared" si="150"/>
        <v>169</v>
      </c>
      <c r="M276" s="119">
        <f t="shared" si="150"/>
        <v>131</v>
      </c>
      <c r="N276" s="119">
        <f t="shared" si="150"/>
        <v>77</v>
      </c>
      <c r="O276" s="119">
        <f t="shared" si="150"/>
        <v>93</v>
      </c>
      <c r="P276" s="119">
        <f t="shared" si="150"/>
        <v>45</v>
      </c>
      <c r="Q276" s="119">
        <f t="shared" si="150"/>
        <v>123</v>
      </c>
      <c r="R276" s="119">
        <f t="shared" si="150"/>
        <v>131</v>
      </c>
      <c r="S276" s="119">
        <f t="shared" si="150"/>
        <v>186</v>
      </c>
      <c r="T276" s="119">
        <f t="shared" si="150"/>
        <v>37</v>
      </c>
      <c r="U276" s="119">
        <f t="shared" si="150"/>
        <v>48</v>
      </c>
      <c r="V276" s="119">
        <f t="shared" si="150"/>
        <v>142</v>
      </c>
      <c r="W276" s="119">
        <f t="shared" si="150"/>
        <v>200</v>
      </c>
      <c r="X276" s="119">
        <f t="shared" si="150"/>
        <v>160</v>
      </c>
      <c r="Y276" s="125">
        <f t="shared" si="150"/>
        <v>166</v>
      </c>
      <c r="Z276" s="124">
        <f t="shared" si="150"/>
        <v>49</v>
      </c>
      <c r="AA276" s="119">
        <f t="shared" si="150"/>
        <v>83</v>
      </c>
      <c r="AB276" s="119">
        <f t="shared" si="150"/>
        <v>84</v>
      </c>
      <c r="AC276" s="119">
        <f t="shared" si="150"/>
        <v>49</v>
      </c>
      <c r="AD276" s="119">
        <f t="shared" si="150"/>
        <v>132</v>
      </c>
      <c r="AE276" s="119">
        <f t="shared" si="150"/>
        <v>145</v>
      </c>
      <c r="AF276" s="119">
        <f t="shared" si="150"/>
        <v>101</v>
      </c>
      <c r="AG276" s="119">
        <f t="shared" si="150"/>
        <v>197</v>
      </c>
      <c r="AH276" s="125">
        <f t="shared" si="150"/>
        <v>166</v>
      </c>
      <c r="AI276" s="124">
        <f t="shared" si="150"/>
        <v>63</v>
      </c>
      <c r="AJ276" s="119">
        <f t="shared" si="150"/>
        <v>122</v>
      </c>
      <c r="AK276" s="125">
        <f t="shared" si="150"/>
        <v>173</v>
      </c>
      <c r="AL276" s="121">
        <f t="shared" si="150"/>
        <v>137</v>
      </c>
    </row>
    <row r="277" spans="2:38">
      <c r="B277" s="225" t="str">
        <f t="shared" si="141"/>
        <v>Hodoš/Hodos</v>
      </c>
      <c r="C277" s="224">
        <f t="shared" si="141"/>
        <v>161</v>
      </c>
      <c r="D277" s="124">
        <f t="shared" ref="D277:AL277" si="151">IFERROR(_xlfn.RANK.EQ(D58,D$10:D$221,0),"-")</f>
        <v>49</v>
      </c>
      <c r="E277" s="119">
        <f t="shared" si="151"/>
        <v>172</v>
      </c>
      <c r="F277" s="119">
        <f t="shared" si="151"/>
        <v>177</v>
      </c>
      <c r="G277" s="119">
        <f t="shared" si="151"/>
        <v>185</v>
      </c>
      <c r="H277" s="119">
        <f t="shared" si="151"/>
        <v>195</v>
      </c>
      <c r="I277" s="119">
        <f t="shared" si="151"/>
        <v>204</v>
      </c>
      <c r="J277" s="119">
        <f t="shared" si="151"/>
        <v>211</v>
      </c>
      <c r="K277" s="119" t="str">
        <f t="shared" si="151"/>
        <v>-</v>
      </c>
      <c r="L277" s="119">
        <f t="shared" si="151"/>
        <v>1</v>
      </c>
      <c r="M277" s="119">
        <f t="shared" si="151"/>
        <v>152</v>
      </c>
      <c r="N277" s="119">
        <f t="shared" si="151"/>
        <v>19</v>
      </c>
      <c r="O277" s="119">
        <f t="shared" si="151"/>
        <v>169</v>
      </c>
      <c r="P277" s="119">
        <f t="shared" si="151"/>
        <v>52</v>
      </c>
      <c r="Q277" s="119">
        <f t="shared" si="151"/>
        <v>210</v>
      </c>
      <c r="R277" s="119">
        <f t="shared" si="151"/>
        <v>195</v>
      </c>
      <c r="S277" s="119">
        <f t="shared" si="151"/>
        <v>1</v>
      </c>
      <c r="T277" s="119">
        <f t="shared" si="151"/>
        <v>105</v>
      </c>
      <c r="U277" s="119">
        <f t="shared" si="151"/>
        <v>99</v>
      </c>
      <c r="V277" s="119">
        <f t="shared" si="151"/>
        <v>205</v>
      </c>
      <c r="W277" s="119">
        <f t="shared" si="151"/>
        <v>27</v>
      </c>
      <c r="X277" s="119">
        <f t="shared" si="151"/>
        <v>101</v>
      </c>
      <c r="Y277" s="125">
        <f t="shared" si="151"/>
        <v>36</v>
      </c>
      <c r="Z277" s="124">
        <f t="shared" si="151"/>
        <v>159</v>
      </c>
      <c r="AA277" s="119">
        <f t="shared" si="151"/>
        <v>197</v>
      </c>
      <c r="AB277" s="119">
        <f t="shared" si="151"/>
        <v>44</v>
      </c>
      <c r="AC277" s="119">
        <f t="shared" si="151"/>
        <v>137</v>
      </c>
      <c r="AD277" s="119">
        <f t="shared" si="151"/>
        <v>211</v>
      </c>
      <c r="AE277" s="119">
        <f t="shared" si="151"/>
        <v>4</v>
      </c>
      <c r="AF277" s="119">
        <f t="shared" si="151"/>
        <v>187</v>
      </c>
      <c r="AG277" s="119">
        <f t="shared" si="151"/>
        <v>54</v>
      </c>
      <c r="AH277" s="125">
        <f t="shared" si="151"/>
        <v>36</v>
      </c>
      <c r="AI277" s="124">
        <f t="shared" si="151"/>
        <v>139</v>
      </c>
      <c r="AJ277" s="119">
        <f t="shared" si="151"/>
        <v>170</v>
      </c>
      <c r="AK277" s="125">
        <f t="shared" si="151"/>
        <v>87</v>
      </c>
      <c r="AL277" s="121">
        <f t="shared" si="151"/>
        <v>125</v>
      </c>
    </row>
    <row r="278" spans="2:38">
      <c r="B278" s="225" t="str">
        <f t="shared" si="141"/>
        <v>Horjul</v>
      </c>
      <c r="C278" s="224">
        <f t="shared" si="141"/>
        <v>162</v>
      </c>
      <c r="D278" s="124">
        <f t="shared" ref="D278:AL278" si="152">IFERROR(_xlfn.RANK.EQ(D59,D$10:D$221,0),"-")</f>
        <v>15</v>
      </c>
      <c r="E278" s="119">
        <f t="shared" si="152"/>
        <v>104</v>
      </c>
      <c r="F278" s="119">
        <f t="shared" si="152"/>
        <v>104</v>
      </c>
      <c r="G278" s="119">
        <f t="shared" si="152"/>
        <v>55</v>
      </c>
      <c r="H278" s="119">
        <f t="shared" si="152"/>
        <v>153</v>
      </c>
      <c r="I278" s="119">
        <f t="shared" si="152"/>
        <v>59</v>
      </c>
      <c r="J278" s="119">
        <f t="shared" si="152"/>
        <v>87</v>
      </c>
      <c r="K278" s="119" t="str">
        <f t="shared" si="152"/>
        <v>-</v>
      </c>
      <c r="L278" s="119">
        <f t="shared" si="152"/>
        <v>28</v>
      </c>
      <c r="M278" s="119">
        <f t="shared" si="152"/>
        <v>112</v>
      </c>
      <c r="N278" s="119">
        <f t="shared" si="152"/>
        <v>194</v>
      </c>
      <c r="O278" s="119">
        <f t="shared" si="152"/>
        <v>28</v>
      </c>
      <c r="P278" s="119">
        <f t="shared" si="152"/>
        <v>159</v>
      </c>
      <c r="Q278" s="119">
        <f t="shared" si="152"/>
        <v>16</v>
      </c>
      <c r="R278" s="119">
        <f t="shared" si="152"/>
        <v>35</v>
      </c>
      <c r="S278" s="119">
        <f t="shared" si="152"/>
        <v>179</v>
      </c>
      <c r="T278" s="119">
        <f t="shared" si="152"/>
        <v>153</v>
      </c>
      <c r="U278" s="119">
        <f t="shared" si="152"/>
        <v>1</v>
      </c>
      <c r="V278" s="119">
        <f t="shared" si="152"/>
        <v>46</v>
      </c>
      <c r="W278" s="119">
        <f t="shared" si="152"/>
        <v>12</v>
      </c>
      <c r="X278" s="119">
        <f t="shared" si="152"/>
        <v>21</v>
      </c>
      <c r="Y278" s="125">
        <f t="shared" si="152"/>
        <v>74</v>
      </c>
      <c r="Z278" s="124">
        <f t="shared" si="152"/>
        <v>51</v>
      </c>
      <c r="AA278" s="119">
        <f t="shared" si="152"/>
        <v>60</v>
      </c>
      <c r="AB278" s="119">
        <f t="shared" si="152"/>
        <v>181</v>
      </c>
      <c r="AC278" s="119">
        <f t="shared" si="152"/>
        <v>59</v>
      </c>
      <c r="AD278" s="119">
        <f t="shared" si="152"/>
        <v>29</v>
      </c>
      <c r="AE278" s="119">
        <f t="shared" si="152"/>
        <v>190</v>
      </c>
      <c r="AF278" s="119">
        <f t="shared" si="152"/>
        <v>7</v>
      </c>
      <c r="AG278" s="119">
        <f t="shared" si="152"/>
        <v>4</v>
      </c>
      <c r="AH278" s="125">
        <f t="shared" si="152"/>
        <v>74</v>
      </c>
      <c r="AI278" s="124">
        <f t="shared" si="152"/>
        <v>123</v>
      </c>
      <c r="AJ278" s="119">
        <f t="shared" si="152"/>
        <v>51</v>
      </c>
      <c r="AK278" s="125">
        <f t="shared" si="152"/>
        <v>8</v>
      </c>
      <c r="AL278" s="121">
        <f t="shared" si="152"/>
        <v>43</v>
      </c>
    </row>
    <row r="279" spans="2:38">
      <c r="B279" s="225" t="str">
        <f t="shared" si="141"/>
        <v>Hrastnik</v>
      </c>
      <c r="C279" s="224">
        <f t="shared" si="141"/>
        <v>34</v>
      </c>
      <c r="D279" s="124">
        <f t="shared" ref="D279:AL279" si="153">IFERROR(_xlfn.RANK.EQ(D60,D$10:D$221,0),"-")</f>
        <v>196</v>
      </c>
      <c r="E279" s="119">
        <f t="shared" si="153"/>
        <v>102</v>
      </c>
      <c r="F279" s="119">
        <f t="shared" si="153"/>
        <v>130</v>
      </c>
      <c r="G279" s="119">
        <f t="shared" si="153"/>
        <v>52</v>
      </c>
      <c r="H279" s="119">
        <f t="shared" si="153"/>
        <v>99</v>
      </c>
      <c r="I279" s="119">
        <f t="shared" si="153"/>
        <v>66</v>
      </c>
      <c r="J279" s="119">
        <f t="shared" si="153"/>
        <v>67</v>
      </c>
      <c r="K279" s="119" t="str">
        <f t="shared" si="153"/>
        <v>-</v>
      </c>
      <c r="L279" s="119">
        <f t="shared" si="153"/>
        <v>23</v>
      </c>
      <c r="M279" s="119">
        <f t="shared" si="153"/>
        <v>97</v>
      </c>
      <c r="N279" s="119">
        <f t="shared" si="153"/>
        <v>127</v>
      </c>
      <c r="O279" s="119">
        <f t="shared" si="153"/>
        <v>206</v>
      </c>
      <c r="P279" s="119">
        <f t="shared" si="153"/>
        <v>106</v>
      </c>
      <c r="Q279" s="119">
        <f t="shared" si="153"/>
        <v>160</v>
      </c>
      <c r="R279" s="119">
        <f t="shared" si="153"/>
        <v>158</v>
      </c>
      <c r="S279" s="119">
        <f t="shared" si="153"/>
        <v>191</v>
      </c>
      <c r="T279" s="119">
        <f t="shared" si="153"/>
        <v>9</v>
      </c>
      <c r="U279" s="119">
        <f t="shared" si="153"/>
        <v>202</v>
      </c>
      <c r="V279" s="119">
        <f t="shared" si="153"/>
        <v>149</v>
      </c>
      <c r="W279" s="119">
        <f t="shared" si="153"/>
        <v>57</v>
      </c>
      <c r="X279" s="119">
        <f t="shared" si="153"/>
        <v>186</v>
      </c>
      <c r="Y279" s="125">
        <f t="shared" si="153"/>
        <v>68</v>
      </c>
      <c r="Z279" s="124">
        <f t="shared" si="153"/>
        <v>165</v>
      </c>
      <c r="AA279" s="119">
        <f t="shared" si="153"/>
        <v>41</v>
      </c>
      <c r="AB279" s="119">
        <f t="shared" si="153"/>
        <v>119</v>
      </c>
      <c r="AC279" s="119">
        <f t="shared" si="153"/>
        <v>200</v>
      </c>
      <c r="AD279" s="119">
        <f t="shared" si="153"/>
        <v>158</v>
      </c>
      <c r="AE279" s="119">
        <f t="shared" si="153"/>
        <v>126</v>
      </c>
      <c r="AF279" s="119">
        <f t="shared" si="153"/>
        <v>184</v>
      </c>
      <c r="AG279" s="119">
        <f t="shared" si="153"/>
        <v>156</v>
      </c>
      <c r="AH279" s="125">
        <f t="shared" si="153"/>
        <v>68</v>
      </c>
      <c r="AI279" s="124">
        <f t="shared" si="153"/>
        <v>126</v>
      </c>
      <c r="AJ279" s="119">
        <f t="shared" si="153"/>
        <v>201</v>
      </c>
      <c r="AK279" s="125">
        <f t="shared" si="153"/>
        <v>145</v>
      </c>
      <c r="AL279" s="121">
        <f t="shared" si="153"/>
        <v>164</v>
      </c>
    </row>
    <row r="280" spans="2:38">
      <c r="B280" s="225" t="str">
        <f t="shared" si="141"/>
        <v>Hrpelje - Kozina</v>
      </c>
      <c r="C280" s="224">
        <f t="shared" si="141"/>
        <v>35</v>
      </c>
      <c r="D280" s="124">
        <f t="shared" ref="D280:AL280" si="154">IFERROR(_xlfn.RANK.EQ(D61,D$10:D$221,0),"-")</f>
        <v>194</v>
      </c>
      <c r="E280" s="119">
        <f t="shared" si="154"/>
        <v>26</v>
      </c>
      <c r="F280" s="119">
        <f t="shared" si="154"/>
        <v>191</v>
      </c>
      <c r="G280" s="119">
        <f t="shared" si="154"/>
        <v>152</v>
      </c>
      <c r="H280" s="119">
        <f t="shared" si="154"/>
        <v>46</v>
      </c>
      <c r="I280" s="119">
        <f t="shared" si="154"/>
        <v>88</v>
      </c>
      <c r="J280" s="119">
        <f t="shared" si="154"/>
        <v>40</v>
      </c>
      <c r="K280" s="119" t="str">
        <f t="shared" si="154"/>
        <v>-</v>
      </c>
      <c r="L280" s="119">
        <f t="shared" si="154"/>
        <v>158</v>
      </c>
      <c r="M280" s="119">
        <f t="shared" si="154"/>
        <v>151</v>
      </c>
      <c r="N280" s="119">
        <f t="shared" si="154"/>
        <v>76</v>
      </c>
      <c r="O280" s="119">
        <f t="shared" si="154"/>
        <v>87</v>
      </c>
      <c r="P280" s="119">
        <f t="shared" si="154"/>
        <v>203</v>
      </c>
      <c r="Q280" s="119">
        <f t="shared" si="154"/>
        <v>76</v>
      </c>
      <c r="R280" s="119">
        <f t="shared" si="154"/>
        <v>136</v>
      </c>
      <c r="S280" s="119">
        <f t="shared" si="154"/>
        <v>41</v>
      </c>
      <c r="T280" s="119">
        <f t="shared" si="154"/>
        <v>56</v>
      </c>
      <c r="U280" s="119">
        <f t="shared" si="154"/>
        <v>8</v>
      </c>
      <c r="V280" s="119">
        <f t="shared" si="154"/>
        <v>26</v>
      </c>
      <c r="W280" s="119">
        <f t="shared" si="154"/>
        <v>207</v>
      </c>
      <c r="X280" s="119">
        <f t="shared" si="154"/>
        <v>23</v>
      </c>
      <c r="Y280" s="125">
        <f t="shared" si="154"/>
        <v>25</v>
      </c>
      <c r="Z280" s="124">
        <f t="shared" si="154"/>
        <v>138</v>
      </c>
      <c r="AA280" s="119">
        <f t="shared" si="154"/>
        <v>74</v>
      </c>
      <c r="AB280" s="119">
        <f t="shared" si="154"/>
        <v>95</v>
      </c>
      <c r="AC280" s="119">
        <f t="shared" si="154"/>
        <v>183</v>
      </c>
      <c r="AD280" s="119">
        <f t="shared" si="154"/>
        <v>109</v>
      </c>
      <c r="AE280" s="119">
        <f t="shared" si="154"/>
        <v>17</v>
      </c>
      <c r="AF280" s="119">
        <f t="shared" si="154"/>
        <v>5</v>
      </c>
      <c r="AG280" s="119">
        <f t="shared" si="154"/>
        <v>105</v>
      </c>
      <c r="AH280" s="125">
        <f t="shared" si="154"/>
        <v>25</v>
      </c>
      <c r="AI280" s="124">
        <f t="shared" si="154"/>
        <v>100</v>
      </c>
      <c r="AJ280" s="119">
        <f t="shared" si="154"/>
        <v>98</v>
      </c>
      <c r="AK280" s="125">
        <f t="shared" si="154"/>
        <v>16</v>
      </c>
      <c r="AL280" s="121">
        <f t="shared" si="154"/>
        <v>55</v>
      </c>
    </row>
    <row r="281" spans="2:38">
      <c r="B281" s="225" t="str">
        <f t="shared" si="141"/>
        <v>Idrija</v>
      </c>
      <c r="C281" s="224">
        <f t="shared" si="141"/>
        <v>36</v>
      </c>
      <c r="D281" s="124">
        <f t="shared" ref="D281:AL281" si="155">IFERROR(_xlfn.RANK.EQ(D62,D$10:D$221,0),"-")</f>
        <v>125</v>
      </c>
      <c r="E281" s="119">
        <f t="shared" si="155"/>
        <v>33</v>
      </c>
      <c r="F281" s="119">
        <f t="shared" si="155"/>
        <v>139</v>
      </c>
      <c r="G281" s="119">
        <f t="shared" si="155"/>
        <v>141</v>
      </c>
      <c r="H281" s="119">
        <f t="shared" si="155"/>
        <v>101</v>
      </c>
      <c r="I281" s="119">
        <f t="shared" si="155"/>
        <v>12</v>
      </c>
      <c r="J281" s="119">
        <f t="shared" si="155"/>
        <v>41</v>
      </c>
      <c r="K281" s="119" t="str">
        <f t="shared" si="155"/>
        <v>-</v>
      </c>
      <c r="L281" s="119">
        <f t="shared" si="155"/>
        <v>66</v>
      </c>
      <c r="M281" s="119">
        <f t="shared" si="155"/>
        <v>25</v>
      </c>
      <c r="N281" s="119">
        <f t="shared" si="155"/>
        <v>64</v>
      </c>
      <c r="O281" s="119">
        <f t="shared" si="155"/>
        <v>36</v>
      </c>
      <c r="P281" s="119">
        <f t="shared" si="155"/>
        <v>170</v>
      </c>
      <c r="Q281" s="119">
        <f t="shared" si="155"/>
        <v>14</v>
      </c>
      <c r="R281" s="119">
        <f t="shared" si="155"/>
        <v>68</v>
      </c>
      <c r="S281" s="119">
        <f t="shared" si="155"/>
        <v>159</v>
      </c>
      <c r="T281" s="119">
        <f t="shared" si="155"/>
        <v>134</v>
      </c>
      <c r="U281" s="119">
        <f t="shared" si="155"/>
        <v>119</v>
      </c>
      <c r="V281" s="119">
        <f t="shared" si="155"/>
        <v>8</v>
      </c>
      <c r="W281" s="119">
        <f t="shared" si="155"/>
        <v>203</v>
      </c>
      <c r="X281" s="119">
        <f t="shared" si="155"/>
        <v>96</v>
      </c>
      <c r="Y281" s="125">
        <f t="shared" si="155"/>
        <v>6</v>
      </c>
      <c r="Z281" s="124">
        <f t="shared" si="155"/>
        <v>77</v>
      </c>
      <c r="AA281" s="119">
        <f t="shared" si="155"/>
        <v>36</v>
      </c>
      <c r="AB281" s="119">
        <f t="shared" si="155"/>
        <v>33</v>
      </c>
      <c r="AC281" s="119">
        <f t="shared" si="155"/>
        <v>74</v>
      </c>
      <c r="AD281" s="119">
        <f t="shared" si="155"/>
        <v>42</v>
      </c>
      <c r="AE281" s="119">
        <f t="shared" si="155"/>
        <v>159</v>
      </c>
      <c r="AF281" s="119">
        <f t="shared" si="155"/>
        <v>50</v>
      </c>
      <c r="AG281" s="119">
        <f t="shared" si="155"/>
        <v>164</v>
      </c>
      <c r="AH281" s="125">
        <f t="shared" si="155"/>
        <v>6</v>
      </c>
      <c r="AI281" s="124">
        <f t="shared" si="155"/>
        <v>15</v>
      </c>
      <c r="AJ281" s="119">
        <f t="shared" si="155"/>
        <v>60</v>
      </c>
      <c r="AK281" s="125">
        <f t="shared" si="155"/>
        <v>29</v>
      </c>
      <c r="AL281" s="121">
        <f t="shared" si="155"/>
        <v>22</v>
      </c>
    </row>
    <row r="282" spans="2:38">
      <c r="B282" s="225" t="str">
        <f t="shared" si="141"/>
        <v>Ig</v>
      </c>
      <c r="C282" s="224">
        <f t="shared" si="141"/>
        <v>37</v>
      </c>
      <c r="D282" s="124">
        <f t="shared" ref="D282:AL282" si="156">IFERROR(_xlfn.RANK.EQ(D63,D$10:D$221,0),"-")</f>
        <v>91</v>
      </c>
      <c r="E282" s="119">
        <f t="shared" si="156"/>
        <v>9</v>
      </c>
      <c r="F282" s="119">
        <f t="shared" si="156"/>
        <v>176</v>
      </c>
      <c r="G282" s="119">
        <f t="shared" si="156"/>
        <v>161</v>
      </c>
      <c r="H282" s="119">
        <f t="shared" si="156"/>
        <v>1</v>
      </c>
      <c r="I282" s="119">
        <f t="shared" si="156"/>
        <v>137</v>
      </c>
      <c r="J282" s="119">
        <f t="shared" si="156"/>
        <v>171</v>
      </c>
      <c r="K282" s="119" t="str">
        <f t="shared" si="156"/>
        <v>-</v>
      </c>
      <c r="L282" s="119">
        <f t="shared" si="156"/>
        <v>55</v>
      </c>
      <c r="M282" s="119">
        <f t="shared" si="156"/>
        <v>113</v>
      </c>
      <c r="N282" s="119">
        <f t="shared" si="156"/>
        <v>24</v>
      </c>
      <c r="O282" s="119">
        <f t="shared" si="156"/>
        <v>99</v>
      </c>
      <c r="P282" s="119">
        <f t="shared" si="156"/>
        <v>84</v>
      </c>
      <c r="Q282" s="119">
        <f t="shared" si="156"/>
        <v>55</v>
      </c>
      <c r="R282" s="119">
        <f t="shared" si="156"/>
        <v>32</v>
      </c>
      <c r="S282" s="119">
        <f t="shared" si="156"/>
        <v>100</v>
      </c>
      <c r="T282" s="119">
        <f t="shared" si="156"/>
        <v>28</v>
      </c>
      <c r="U282" s="119">
        <f t="shared" si="156"/>
        <v>15</v>
      </c>
      <c r="V282" s="119">
        <f t="shared" si="156"/>
        <v>66</v>
      </c>
      <c r="W282" s="119">
        <f t="shared" si="156"/>
        <v>19</v>
      </c>
      <c r="X282" s="119">
        <f t="shared" si="156"/>
        <v>53</v>
      </c>
      <c r="Y282" s="125">
        <f t="shared" si="156"/>
        <v>110</v>
      </c>
      <c r="Z282" s="124">
        <f t="shared" si="156"/>
        <v>48</v>
      </c>
      <c r="AA282" s="119">
        <f t="shared" si="156"/>
        <v>102</v>
      </c>
      <c r="AB282" s="119">
        <f t="shared" si="156"/>
        <v>31</v>
      </c>
      <c r="AC282" s="119">
        <f t="shared" si="156"/>
        <v>93</v>
      </c>
      <c r="AD282" s="119">
        <f t="shared" si="156"/>
        <v>41</v>
      </c>
      <c r="AE282" s="119">
        <f t="shared" si="156"/>
        <v>49</v>
      </c>
      <c r="AF282" s="119">
        <f t="shared" si="156"/>
        <v>30</v>
      </c>
      <c r="AG282" s="119">
        <f t="shared" si="156"/>
        <v>24</v>
      </c>
      <c r="AH282" s="125">
        <f t="shared" si="156"/>
        <v>110</v>
      </c>
      <c r="AI282" s="124">
        <f t="shared" si="156"/>
        <v>25</v>
      </c>
      <c r="AJ282" s="119">
        <f t="shared" si="156"/>
        <v>20</v>
      </c>
      <c r="AK282" s="125">
        <f t="shared" si="156"/>
        <v>34</v>
      </c>
      <c r="AL282" s="121">
        <f t="shared" si="156"/>
        <v>17</v>
      </c>
    </row>
    <row r="283" spans="2:38">
      <c r="B283" s="225" t="str">
        <f t="shared" si="141"/>
        <v>Ilirska Bistrica</v>
      </c>
      <c r="C283" s="224">
        <f t="shared" si="141"/>
        <v>38</v>
      </c>
      <c r="D283" s="124">
        <f t="shared" ref="D283:AL283" si="157">IFERROR(_xlfn.RANK.EQ(D64,D$10:D$221,0),"-")</f>
        <v>111</v>
      </c>
      <c r="E283" s="119">
        <f t="shared" si="157"/>
        <v>161</v>
      </c>
      <c r="F283" s="119">
        <f t="shared" si="157"/>
        <v>34</v>
      </c>
      <c r="G283" s="119">
        <f t="shared" si="157"/>
        <v>160</v>
      </c>
      <c r="H283" s="119">
        <f t="shared" si="157"/>
        <v>13</v>
      </c>
      <c r="I283" s="119">
        <f t="shared" si="157"/>
        <v>53</v>
      </c>
      <c r="J283" s="119">
        <f t="shared" si="157"/>
        <v>88</v>
      </c>
      <c r="K283" s="119" t="str">
        <f t="shared" si="157"/>
        <v>-</v>
      </c>
      <c r="L283" s="119">
        <f t="shared" si="157"/>
        <v>33</v>
      </c>
      <c r="M283" s="119">
        <f t="shared" si="157"/>
        <v>102</v>
      </c>
      <c r="N283" s="119">
        <f t="shared" si="157"/>
        <v>73</v>
      </c>
      <c r="O283" s="119">
        <f t="shared" si="157"/>
        <v>59</v>
      </c>
      <c r="P283" s="119">
        <f t="shared" si="157"/>
        <v>137</v>
      </c>
      <c r="Q283" s="119">
        <f t="shared" si="157"/>
        <v>78</v>
      </c>
      <c r="R283" s="119">
        <f t="shared" si="157"/>
        <v>102</v>
      </c>
      <c r="S283" s="119">
        <f t="shared" si="157"/>
        <v>136</v>
      </c>
      <c r="T283" s="119">
        <f t="shared" si="157"/>
        <v>167</v>
      </c>
      <c r="U283" s="119">
        <f t="shared" si="157"/>
        <v>144</v>
      </c>
      <c r="V283" s="119">
        <f t="shared" si="157"/>
        <v>82</v>
      </c>
      <c r="W283" s="119">
        <f t="shared" si="157"/>
        <v>22</v>
      </c>
      <c r="X283" s="119">
        <f t="shared" si="157"/>
        <v>31</v>
      </c>
      <c r="Y283" s="125">
        <f t="shared" si="157"/>
        <v>9</v>
      </c>
      <c r="Z283" s="124">
        <f t="shared" si="157"/>
        <v>116</v>
      </c>
      <c r="AA283" s="119">
        <f t="shared" si="157"/>
        <v>40</v>
      </c>
      <c r="AB283" s="119">
        <f t="shared" si="157"/>
        <v>73</v>
      </c>
      <c r="AC283" s="119">
        <f t="shared" si="157"/>
        <v>81</v>
      </c>
      <c r="AD283" s="119">
        <f t="shared" si="157"/>
        <v>86</v>
      </c>
      <c r="AE283" s="119">
        <f t="shared" si="157"/>
        <v>152</v>
      </c>
      <c r="AF283" s="119">
        <f t="shared" si="157"/>
        <v>88</v>
      </c>
      <c r="AG283" s="119">
        <f t="shared" si="157"/>
        <v>14</v>
      </c>
      <c r="AH283" s="125">
        <f t="shared" si="157"/>
        <v>9</v>
      </c>
      <c r="AI283" s="124">
        <f t="shared" si="157"/>
        <v>55</v>
      </c>
      <c r="AJ283" s="119">
        <f t="shared" si="157"/>
        <v>95</v>
      </c>
      <c r="AK283" s="125">
        <f t="shared" si="157"/>
        <v>9</v>
      </c>
      <c r="AL283" s="121">
        <f t="shared" si="157"/>
        <v>41</v>
      </c>
    </row>
    <row r="284" spans="2:38">
      <c r="B284" s="225" t="str">
        <f t="shared" si="141"/>
        <v>Ivančna Gorica</v>
      </c>
      <c r="C284" s="224">
        <f t="shared" si="141"/>
        <v>39</v>
      </c>
      <c r="D284" s="124">
        <f t="shared" ref="D284:AL284" si="158">IFERROR(_xlfn.RANK.EQ(D65,D$10:D$221,0),"-")</f>
        <v>138</v>
      </c>
      <c r="E284" s="119">
        <f t="shared" si="158"/>
        <v>21</v>
      </c>
      <c r="F284" s="119">
        <f t="shared" si="158"/>
        <v>179</v>
      </c>
      <c r="G284" s="119">
        <f t="shared" si="158"/>
        <v>105</v>
      </c>
      <c r="H284" s="119">
        <f t="shared" si="158"/>
        <v>148</v>
      </c>
      <c r="I284" s="119">
        <f t="shared" si="158"/>
        <v>98</v>
      </c>
      <c r="J284" s="119">
        <f t="shared" si="158"/>
        <v>155</v>
      </c>
      <c r="K284" s="119" t="str">
        <f t="shared" si="158"/>
        <v>-</v>
      </c>
      <c r="L284" s="119">
        <f t="shared" si="158"/>
        <v>47</v>
      </c>
      <c r="M284" s="119">
        <f t="shared" si="158"/>
        <v>79</v>
      </c>
      <c r="N284" s="119">
        <f t="shared" si="158"/>
        <v>137</v>
      </c>
      <c r="O284" s="119">
        <f t="shared" si="158"/>
        <v>163</v>
      </c>
      <c r="P284" s="119">
        <f t="shared" si="158"/>
        <v>127</v>
      </c>
      <c r="Q284" s="119">
        <f t="shared" si="158"/>
        <v>24</v>
      </c>
      <c r="R284" s="119">
        <f t="shared" si="158"/>
        <v>38</v>
      </c>
      <c r="S284" s="119">
        <f t="shared" si="158"/>
        <v>179</v>
      </c>
      <c r="T284" s="119">
        <f t="shared" si="158"/>
        <v>81</v>
      </c>
      <c r="U284" s="119">
        <f t="shared" si="158"/>
        <v>63</v>
      </c>
      <c r="V284" s="119">
        <f t="shared" si="158"/>
        <v>63</v>
      </c>
      <c r="W284" s="119">
        <f t="shared" si="158"/>
        <v>8</v>
      </c>
      <c r="X284" s="119">
        <f t="shared" si="158"/>
        <v>68</v>
      </c>
      <c r="Y284" s="125">
        <f t="shared" si="158"/>
        <v>43</v>
      </c>
      <c r="Z284" s="124">
        <f t="shared" si="158"/>
        <v>86</v>
      </c>
      <c r="AA284" s="119">
        <f t="shared" si="158"/>
        <v>109</v>
      </c>
      <c r="AB284" s="119">
        <f t="shared" si="158"/>
        <v>115</v>
      </c>
      <c r="AC284" s="119">
        <f t="shared" si="158"/>
        <v>176</v>
      </c>
      <c r="AD284" s="119">
        <f t="shared" si="158"/>
        <v>31</v>
      </c>
      <c r="AE284" s="119">
        <f t="shared" si="158"/>
        <v>160</v>
      </c>
      <c r="AF284" s="119">
        <f t="shared" si="158"/>
        <v>61</v>
      </c>
      <c r="AG284" s="119">
        <f t="shared" si="158"/>
        <v>19</v>
      </c>
      <c r="AH284" s="125">
        <f t="shared" si="158"/>
        <v>43</v>
      </c>
      <c r="AI284" s="124">
        <f t="shared" si="158"/>
        <v>117</v>
      </c>
      <c r="AJ284" s="119">
        <f t="shared" si="158"/>
        <v>79</v>
      </c>
      <c r="AK284" s="125">
        <f t="shared" si="158"/>
        <v>17</v>
      </c>
      <c r="AL284" s="121">
        <f t="shared" si="158"/>
        <v>54</v>
      </c>
    </row>
    <row r="285" spans="2:38">
      <c r="B285" s="225" t="str">
        <f t="shared" si="141"/>
        <v>Izola/Isola</v>
      </c>
      <c r="C285" s="224">
        <f t="shared" si="141"/>
        <v>40</v>
      </c>
      <c r="D285" s="124">
        <f t="shared" ref="D285:AL285" si="159">IFERROR(_xlfn.RANK.EQ(D66,D$10:D$221,0),"-")</f>
        <v>168</v>
      </c>
      <c r="E285" s="119">
        <f t="shared" si="159"/>
        <v>5</v>
      </c>
      <c r="F285" s="119">
        <f t="shared" si="159"/>
        <v>2</v>
      </c>
      <c r="G285" s="119">
        <f t="shared" si="159"/>
        <v>19</v>
      </c>
      <c r="H285" s="119">
        <f t="shared" si="159"/>
        <v>122</v>
      </c>
      <c r="I285" s="119">
        <f t="shared" si="159"/>
        <v>56</v>
      </c>
      <c r="J285" s="119">
        <f t="shared" si="159"/>
        <v>19</v>
      </c>
      <c r="K285" s="119" t="str">
        <f t="shared" si="159"/>
        <v>-</v>
      </c>
      <c r="L285" s="119">
        <f t="shared" si="159"/>
        <v>102</v>
      </c>
      <c r="M285" s="119">
        <f t="shared" si="159"/>
        <v>211</v>
      </c>
      <c r="N285" s="119">
        <f t="shared" si="159"/>
        <v>199</v>
      </c>
      <c r="O285" s="119">
        <f t="shared" si="159"/>
        <v>37</v>
      </c>
      <c r="P285" s="119">
        <f t="shared" si="159"/>
        <v>33</v>
      </c>
      <c r="Q285" s="119">
        <f t="shared" si="159"/>
        <v>112</v>
      </c>
      <c r="R285" s="119">
        <f t="shared" si="159"/>
        <v>123</v>
      </c>
      <c r="S285" s="119">
        <f t="shared" si="159"/>
        <v>156</v>
      </c>
      <c r="T285" s="119">
        <f t="shared" si="159"/>
        <v>177</v>
      </c>
      <c r="U285" s="119">
        <f t="shared" si="159"/>
        <v>85</v>
      </c>
      <c r="V285" s="119">
        <f t="shared" si="159"/>
        <v>33</v>
      </c>
      <c r="W285" s="119">
        <f t="shared" si="159"/>
        <v>211</v>
      </c>
      <c r="X285" s="119">
        <f t="shared" si="159"/>
        <v>64</v>
      </c>
      <c r="Y285" s="125">
        <f t="shared" si="159"/>
        <v>163</v>
      </c>
      <c r="Z285" s="124">
        <f t="shared" si="159"/>
        <v>6</v>
      </c>
      <c r="AA285" s="119">
        <f t="shared" si="159"/>
        <v>35</v>
      </c>
      <c r="AB285" s="119">
        <f t="shared" si="159"/>
        <v>211</v>
      </c>
      <c r="AC285" s="119">
        <f t="shared" si="159"/>
        <v>10</v>
      </c>
      <c r="AD285" s="119">
        <f t="shared" si="159"/>
        <v>114</v>
      </c>
      <c r="AE285" s="119">
        <f t="shared" si="159"/>
        <v>187</v>
      </c>
      <c r="AF285" s="119">
        <f t="shared" si="159"/>
        <v>51</v>
      </c>
      <c r="AG285" s="119">
        <f t="shared" si="159"/>
        <v>175</v>
      </c>
      <c r="AH285" s="125">
        <f t="shared" si="159"/>
        <v>163</v>
      </c>
      <c r="AI285" s="124">
        <f t="shared" si="159"/>
        <v>131</v>
      </c>
      <c r="AJ285" s="119">
        <f t="shared" si="159"/>
        <v>91</v>
      </c>
      <c r="AK285" s="125">
        <f t="shared" si="159"/>
        <v>136</v>
      </c>
      <c r="AL285" s="121">
        <f t="shared" si="159"/>
        <v>119</v>
      </c>
    </row>
    <row r="286" spans="2:38">
      <c r="B286" s="225" t="str">
        <f t="shared" si="141"/>
        <v>Jesenice</v>
      </c>
      <c r="C286" s="224">
        <f t="shared" si="141"/>
        <v>41</v>
      </c>
      <c r="D286" s="124">
        <f t="shared" ref="D286:AL286" si="160">IFERROR(_xlfn.RANK.EQ(D67,D$10:D$221,0),"-")</f>
        <v>179</v>
      </c>
      <c r="E286" s="119">
        <f t="shared" si="160"/>
        <v>53</v>
      </c>
      <c r="F286" s="119">
        <f t="shared" si="160"/>
        <v>6</v>
      </c>
      <c r="G286" s="119">
        <f t="shared" si="160"/>
        <v>13</v>
      </c>
      <c r="H286" s="119">
        <f t="shared" si="160"/>
        <v>42</v>
      </c>
      <c r="I286" s="119">
        <f t="shared" si="160"/>
        <v>43</v>
      </c>
      <c r="J286" s="119">
        <f t="shared" si="160"/>
        <v>22</v>
      </c>
      <c r="K286" s="119" t="str">
        <f t="shared" si="160"/>
        <v>-</v>
      </c>
      <c r="L286" s="119">
        <f t="shared" si="160"/>
        <v>110</v>
      </c>
      <c r="M286" s="119">
        <f t="shared" si="160"/>
        <v>52</v>
      </c>
      <c r="N286" s="119">
        <f t="shared" si="160"/>
        <v>40</v>
      </c>
      <c r="O286" s="119">
        <f t="shared" si="160"/>
        <v>186</v>
      </c>
      <c r="P286" s="119">
        <f t="shared" si="160"/>
        <v>138</v>
      </c>
      <c r="Q286" s="119">
        <f t="shared" si="160"/>
        <v>105</v>
      </c>
      <c r="R286" s="119">
        <f t="shared" si="160"/>
        <v>94</v>
      </c>
      <c r="S286" s="119">
        <f t="shared" si="160"/>
        <v>197</v>
      </c>
      <c r="T286" s="119">
        <f t="shared" si="160"/>
        <v>144</v>
      </c>
      <c r="U286" s="119">
        <f t="shared" si="160"/>
        <v>138</v>
      </c>
      <c r="V286" s="119">
        <f t="shared" si="160"/>
        <v>68</v>
      </c>
      <c r="W286" s="119">
        <f t="shared" si="160"/>
        <v>165</v>
      </c>
      <c r="X286" s="119">
        <f t="shared" si="160"/>
        <v>115</v>
      </c>
      <c r="Y286" s="125">
        <f t="shared" si="160"/>
        <v>26</v>
      </c>
      <c r="Z286" s="124">
        <f t="shared" si="160"/>
        <v>38</v>
      </c>
      <c r="AA286" s="119">
        <f t="shared" si="160"/>
        <v>16</v>
      </c>
      <c r="AB286" s="119">
        <f t="shared" si="160"/>
        <v>30</v>
      </c>
      <c r="AC286" s="119">
        <f t="shared" si="160"/>
        <v>195</v>
      </c>
      <c r="AD286" s="119">
        <f t="shared" si="160"/>
        <v>90</v>
      </c>
      <c r="AE286" s="119">
        <f t="shared" si="160"/>
        <v>206</v>
      </c>
      <c r="AF286" s="119">
        <f t="shared" si="160"/>
        <v>81</v>
      </c>
      <c r="AG286" s="119">
        <f t="shared" si="160"/>
        <v>146</v>
      </c>
      <c r="AH286" s="125">
        <f t="shared" si="160"/>
        <v>26</v>
      </c>
      <c r="AI286" s="124">
        <f t="shared" si="160"/>
        <v>4</v>
      </c>
      <c r="AJ286" s="119">
        <f t="shared" si="160"/>
        <v>195</v>
      </c>
      <c r="AK286" s="125">
        <f t="shared" si="160"/>
        <v>61</v>
      </c>
      <c r="AL286" s="121">
        <f t="shared" si="160"/>
        <v>63</v>
      </c>
    </row>
    <row r="287" spans="2:38">
      <c r="B287" s="225" t="str">
        <f t="shared" si="141"/>
        <v>Jezersko</v>
      </c>
      <c r="C287" s="224">
        <f t="shared" si="141"/>
        <v>163</v>
      </c>
      <c r="D287" s="124">
        <f t="shared" ref="D287:AL287" si="161">IFERROR(_xlfn.RANK.EQ(D68,D$10:D$221,0),"-")</f>
        <v>79</v>
      </c>
      <c r="E287" s="119">
        <f t="shared" si="161"/>
        <v>196</v>
      </c>
      <c r="F287" s="119">
        <f t="shared" si="161"/>
        <v>210</v>
      </c>
      <c r="G287" s="119">
        <f t="shared" si="161"/>
        <v>27</v>
      </c>
      <c r="H287" s="119">
        <f t="shared" si="161"/>
        <v>173</v>
      </c>
      <c r="I287" s="119">
        <f t="shared" si="161"/>
        <v>171</v>
      </c>
      <c r="J287" s="119">
        <f t="shared" si="161"/>
        <v>92</v>
      </c>
      <c r="K287" s="119" t="str">
        <f t="shared" si="161"/>
        <v>-</v>
      </c>
      <c r="L287" s="119">
        <f t="shared" si="161"/>
        <v>36</v>
      </c>
      <c r="M287" s="119">
        <f t="shared" si="161"/>
        <v>1</v>
      </c>
      <c r="N287" s="119">
        <f t="shared" si="161"/>
        <v>23</v>
      </c>
      <c r="O287" s="119">
        <f t="shared" si="161"/>
        <v>189</v>
      </c>
      <c r="P287" s="119">
        <f t="shared" si="161"/>
        <v>165</v>
      </c>
      <c r="Q287" s="119">
        <f t="shared" si="161"/>
        <v>3</v>
      </c>
      <c r="R287" s="119">
        <f t="shared" si="161"/>
        <v>25</v>
      </c>
      <c r="S287" s="119">
        <f t="shared" si="161"/>
        <v>20</v>
      </c>
      <c r="T287" s="119">
        <f t="shared" si="161"/>
        <v>203</v>
      </c>
      <c r="U287" s="119">
        <f t="shared" si="161"/>
        <v>25</v>
      </c>
      <c r="V287" s="119">
        <f t="shared" si="161"/>
        <v>41</v>
      </c>
      <c r="W287" s="119">
        <f t="shared" si="161"/>
        <v>175</v>
      </c>
      <c r="X287" s="119">
        <f t="shared" si="161"/>
        <v>11</v>
      </c>
      <c r="Y287" s="125">
        <f t="shared" si="161"/>
        <v>14</v>
      </c>
      <c r="Z287" s="124">
        <f t="shared" si="161"/>
        <v>210</v>
      </c>
      <c r="AA287" s="119">
        <f t="shared" si="161"/>
        <v>108</v>
      </c>
      <c r="AB287" s="119">
        <f t="shared" si="161"/>
        <v>1</v>
      </c>
      <c r="AC287" s="119">
        <f t="shared" si="161"/>
        <v>201</v>
      </c>
      <c r="AD287" s="119">
        <f t="shared" si="161"/>
        <v>8</v>
      </c>
      <c r="AE287" s="119">
        <f t="shared" si="161"/>
        <v>114</v>
      </c>
      <c r="AF287" s="119">
        <f t="shared" si="161"/>
        <v>25</v>
      </c>
      <c r="AG287" s="119">
        <f t="shared" si="161"/>
        <v>41</v>
      </c>
      <c r="AH287" s="125">
        <f t="shared" si="161"/>
        <v>14</v>
      </c>
      <c r="AI287" s="124">
        <f t="shared" si="161"/>
        <v>62</v>
      </c>
      <c r="AJ287" s="119">
        <f t="shared" si="161"/>
        <v>66</v>
      </c>
      <c r="AK287" s="125">
        <f t="shared" si="161"/>
        <v>4</v>
      </c>
      <c r="AL287" s="121">
        <f t="shared" si="161"/>
        <v>25</v>
      </c>
    </row>
    <row r="288" spans="2:38">
      <c r="B288" s="225" t="str">
        <f t="shared" ref="B288:C298" si="162">B69</f>
        <v>Juršinci</v>
      </c>
      <c r="C288" s="224">
        <f t="shared" si="162"/>
        <v>42</v>
      </c>
      <c r="D288" s="124">
        <f t="shared" ref="D288:AL288" si="163">IFERROR(_xlfn.RANK.EQ(D69,D$10:D$221,0),"-")</f>
        <v>109</v>
      </c>
      <c r="E288" s="119">
        <f t="shared" si="163"/>
        <v>132</v>
      </c>
      <c r="F288" s="119">
        <f t="shared" si="163"/>
        <v>108</v>
      </c>
      <c r="G288" s="119">
        <f t="shared" si="163"/>
        <v>199</v>
      </c>
      <c r="H288" s="119">
        <f t="shared" si="163"/>
        <v>177</v>
      </c>
      <c r="I288" s="119">
        <f t="shared" si="163"/>
        <v>197</v>
      </c>
      <c r="J288" s="119">
        <f t="shared" si="163"/>
        <v>201</v>
      </c>
      <c r="K288" s="119" t="str">
        <f t="shared" si="163"/>
        <v>-</v>
      </c>
      <c r="L288" s="119">
        <f t="shared" si="163"/>
        <v>186</v>
      </c>
      <c r="M288" s="119">
        <f t="shared" si="163"/>
        <v>183</v>
      </c>
      <c r="N288" s="119">
        <f t="shared" si="163"/>
        <v>197</v>
      </c>
      <c r="O288" s="119">
        <f t="shared" si="163"/>
        <v>77</v>
      </c>
      <c r="P288" s="119">
        <f t="shared" si="163"/>
        <v>32</v>
      </c>
      <c r="Q288" s="119">
        <f t="shared" si="163"/>
        <v>163</v>
      </c>
      <c r="R288" s="119">
        <f t="shared" si="163"/>
        <v>205</v>
      </c>
      <c r="S288" s="119">
        <f t="shared" si="163"/>
        <v>14</v>
      </c>
      <c r="T288" s="119">
        <f t="shared" si="163"/>
        <v>174</v>
      </c>
      <c r="U288" s="119">
        <f t="shared" si="163"/>
        <v>106</v>
      </c>
      <c r="V288" s="119">
        <f t="shared" si="163"/>
        <v>156</v>
      </c>
      <c r="W288" s="119">
        <f t="shared" si="163"/>
        <v>64</v>
      </c>
      <c r="X288" s="119">
        <f t="shared" si="163"/>
        <v>191</v>
      </c>
      <c r="Y288" s="125">
        <f t="shared" si="163"/>
        <v>164</v>
      </c>
      <c r="Z288" s="124">
        <f t="shared" si="163"/>
        <v>123</v>
      </c>
      <c r="AA288" s="119">
        <f t="shared" si="163"/>
        <v>209</v>
      </c>
      <c r="AB288" s="119">
        <f t="shared" si="163"/>
        <v>206</v>
      </c>
      <c r="AC288" s="119">
        <f t="shared" si="163"/>
        <v>20</v>
      </c>
      <c r="AD288" s="119">
        <f t="shared" si="163"/>
        <v>194</v>
      </c>
      <c r="AE288" s="119">
        <f t="shared" si="163"/>
        <v>40</v>
      </c>
      <c r="AF288" s="119">
        <f t="shared" si="163"/>
        <v>133</v>
      </c>
      <c r="AG288" s="119">
        <f t="shared" si="163"/>
        <v>159</v>
      </c>
      <c r="AH288" s="125">
        <f t="shared" si="163"/>
        <v>164</v>
      </c>
      <c r="AI288" s="124">
        <f t="shared" si="163"/>
        <v>208</v>
      </c>
      <c r="AJ288" s="119">
        <f t="shared" si="163"/>
        <v>104</v>
      </c>
      <c r="AK288" s="125">
        <f t="shared" si="163"/>
        <v>170</v>
      </c>
      <c r="AL288" s="121">
        <f t="shared" si="163"/>
        <v>194</v>
      </c>
    </row>
    <row r="289" spans="2:38">
      <c r="B289" s="225" t="str">
        <f t="shared" si="162"/>
        <v>Kamnik</v>
      </c>
      <c r="C289" s="224">
        <f t="shared" si="162"/>
        <v>43</v>
      </c>
      <c r="D289" s="124">
        <f t="shared" ref="D289:AL289" si="164">IFERROR(_xlfn.RANK.EQ(D70,D$10:D$221,0),"-")</f>
        <v>75</v>
      </c>
      <c r="E289" s="119">
        <f t="shared" si="164"/>
        <v>13</v>
      </c>
      <c r="F289" s="119">
        <f t="shared" si="164"/>
        <v>30</v>
      </c>
      <c r="G289" s="119">
        <f t="shared" si="164"/>
        <v>41</v>
      </c>
      <c r="H289" s="119">
        <f t="shared" si="164"/>
        <v>80</v>
      </c>
      <c r="I289" s="119">
        <f t="shared" si="164"/>
        <v>76</v>
      </c>
      <c r="J289" s="119">
        <f t="shared" si="164"/>
        <v>43</v>
      </c>
      <c r="K289" s="119" t="str">
        <f t="shared" si="164"/>
        <v>-</v>
      </c>
      <c r="L289" s="119">
        <f t="shared" si="164"/>
        <v>78</v>
      </c>
      <c r="M289" s="119">
        <f t="shared" si="164"/>
        <v>31</v>
      </c>
      <c r="N289" s="119">
        <f t="shared" si="164"/>
        <v>112</v>
      </c>
      <c r="O289" s="119">
        <f t="shared" si="164"/>
        <v>51</v>
      </c>
      <c r="P289" s="119">
        <f t="shared" si="164"/>
        <v>119</v>
      </c>
      <c r="Q289" s="119">
        <f t="shared" si="164"/>
        <v>60</v>
      </c>
      <c r="R289" s="119">
        <f t="shared" si="164"/>
        <v>39</v>
      </c>
      <c r="S289" s="119">
        <f t="shared" si="164"/>
        <v>189</v>
      </c>
      <c r="T289" s="119">
        <f t="shared" si="164"/>
        <v>106</v>
      </c>
      <c r="U289" s="119">
        <f t="shared" si="164"/>
        <v>70</v>
      </c>
      <c r="V289" s="119">
        <f t="shared" si="164"/>
        <v>78</v>
      </c>
      <c r="W289" s="119">
        <f t="shared" si="164"/>
        <v>14</v>
      </c>
      <c r="X289" s="119">
        <f t="shared" si="164"/>
        <v>44</v>
      </c>
      <c r="Y289" s="125">
        <f t="shared" si="164"/>
        <v>101</v>
      </c>
      <c r="Z289" s="124">
        <f t="shared" si="164"/>
        <v>9</v>
      </c>
      <c r="AA289" s="119">
        <f t="shared" si="164"/>
        <v>45</v>
      </c>
      <c r="AB289" s="119">
        <f t="shared" si="164"/>
        <v>80</v>
      </c>
      <c r="AC289" s="119">
        <f t="shared" si="164"/>
        <v>58</v>
      </c>
      <c r="AD289" s="119">
        <f t="shared" si="164"/>
        <v>50</v>
      </c>
      <c r="AE289" s="119">
        <f t="shared" si="164"/>
        <v>182</v>
      </c>
      <c r="AF289" s="119">
        <f t="shared" si="164"/>
        <v>70</v>
      </c>
      <c r="AG289" s="119">
        <f t="shared" si="164"/>
        <v>13</v>
      </c>
      <c r="AH289" s="125">
        <f t="shared" si="164"/>
        <v>101</v>
      </c>
      <c r="AI289" s="124">
        <f t="shared" si="164"/>
        <v>21</v>
      </c>
      <c r="AJ289" s="119">
        <f t="shared" si="164"/>
        <v>70</v>
      </c>
      <c r="AK289" s="125">
        <f t="shared" si="164"/>
        <v>40</v>
      </c>
      <c r="AL289" s="121">
        <f t="shared" si="164"/>
        <v>36</v>
      </c>
    </row>
    <row r="290" spans="2:38">
      <c r="B290" s="225" t="str">
        <f t="shared" si="162"/>
        <v>Kanal</v>
      </c>
      <c r="C290" s="224">
        <f t="shared" si="162"/>
        <v>44</v>
      </c>
      <c r="D290" s="124">
        <f t="shared" ref="D290:AL290" si="165">IFERROR(_xlfn.RANK.EQ(D71,D$10:D$221,0),"-")</f>
        <v>104</v>
      </c>
      <c r="E290" s="119">
        <f t="shared" si="165"/>
        <v>126</v>
      </c>
      <c r="F290" s="119">
        <f t="shared" si="165"/>
        <v>117</v>
      </c>
      <c r="G290" s="119">
        <f t="shared" si="165"/>
        <v>130</v>
      </c>
      <c r="H290" s="119">
        <f t="shared" si="165"/>
        <v>187</v>
      </c>
      <c r="I290" s="119">
        <f t="shared" si="165"/>
        <v>93</v>
      </c>
      <c r="J290" s="119">
        <f t="shared" si="165"/>
        <v>137</v>
      </c>
      <c r="K290" s="119" t="str">
        <f t="shared" si="165"/>
        <v>-</v>
      </c>
      <c r="L290" s="119">
        <f t="shared" si="165"/>
        <v>37</v>
      </c>
      <c r="M290" s="119">
        <f t="shared" si="165"/>
        <v>62</v>
      </c>
      <c r="N290" s="119">
        <f t="shared" si="165"/>
        <v>169</v>
      </c>
      <c r="O290" s="119">
        <f t="shared" si="165"/>
        <v>88</v>
      </c>
      <c r="P290" s="119">
        <f t="shared" si="165"/>
        <v>199</v>
      </c>
      <c r="Q290" s="119">
        <f t="shared" si="165"/>
        <v>127</v>
      </c>
      <c r="R290" s="119">
        <f t="shared" si="165"/>
        <v>93</v>
      </c>
      <c r="S290" s="119">
        <f t="shared" si="165"/>
        <v>164</v>
      </c>
      <c r="T290" s="119">
        <f t="shared" si="165"/>
        <v>160</v>
      </c>
      <c r="U290" s="119">
        <f t="shared" si="165"/>
        <v>129</v>
      </c>
      <c r="V290" s="119">
        <f t="shared" si="165"/>
        <v>21</v>
      </c>
      <c r="W290" s="119">
        <f t="shared" si="165"/>
        <v>135</v>
      </c>
      <c r="X290" s="119">
        <f t="shared" si="165"/>
        <v>109</v>
      </c>
      <c r="Y290" s="125">
        <f t="shared" si="165"/>
        <v>38</v>
      </c>
      <c r="Z290" s="124">
        <f t="shared" si="165"/>
        <v>126</v>
      </c>
      <c r="AA290" s="119">
        <f t="shared" si="165"/>
        <v>131</v>
      </c>
      <c r="AB290" s="119">
        <f t="shared" si="165"/>
        <v>132</v>
      </c>
      <c r="AC290" s="119">
        <f t="shared" si="165"/>
        <v>169</v>
      </c>
      <c r="AD290" s="119">
        <f t="shared" si="165"/>
        <v>96</v>
      </c>
      <c r="AE290" s="119">
        <f t="shared" si="165"/>
        <v>178</v>
      </c>
      <c r="AF290" s="119">
        <f t="shared" si="165"/>
        <v>60</v>
      </c>
      <c r="AG290" s="119">
        <f t="shared" si="165"/>
        <v>131</v>
      </c>
      <c r="AH290" s="125">
        <f t="shared" si="165"/>
        <v>38</v>
      </c>
      <c r="AI290" s="124">
        <f t="shared" si="165"/>
        <v>153</v>
      </c>
      <c r="AJ290" s="119">
        <f t="shared" si="165"/>
        <v>167</v>
      </c>
      <c r="AK290" s="125">
        <f t="shared" si="165"/>
        <v>53</v>
      </c>
      <c r="AL290" s="121">
        <f t="shared" si="165"/>
        <v>107</v>
      </c>
    </row>
    <row r="291" spans="2:38">
      <c r="B291" s="225" t="str">
        <f t="shared" si="162"/>
        <v>Kidričevo</v>
      </c>
      <c r="C291" s="224">
        <f t="shared" si="162"/>
        <v>45</v>
      </c>
      <c r="D291" s="124">
        <f t="shared" ref="D291:AL291" si="166">IFERROR(_xlfn.RANK.EQ(D72,D$10:D$221,0),"-")</f>
        <v>50</v>
      </c>
      <c r="E291" s="119">
        <f t="shared" si="166"/>
        <v>130</v>
      </c>
      <c r="F291" s="119">
        <f t="shared" si="166"/>
        <v>62</v>
      </c>
      <c r="G291" s="119">
        <f t="shared" si="166"/>
        <v>20</v>
      </c>
      <c r="H291" s="119">
        <f t="shared" si="166"/>
        <v>37</v>
      </c>
      <c r="I291" s="119">
        <f t="shared" si="166"/>
        <v>28</v>
      </c>
      <c r="J291" s="119">
        <f t="shared" si="166"/>
        <v>86</v>
      </c>
      <c r="K291" s="119" t="str">
        <f t="shared" si="166"/>
        <v>-</v>
      </c>
      <c r="L291" s="119">
        <f t="shared" si="166"/>
        <v>145</v>
      </c>
      <c r="M291" s="119">
        <f t="shared" si="166"/>
        <v>119</v>
      </c>
      <c r="N291" s="119">
        <f t="shared" si="166"/>
        <v>117</v>
      </c>
      <c r="O291" s="119">
        <f t="shared" si="166"/>
        <v>150</v>
      </c>
      <c r="P291" s="119">
        <f t="shared" si="166"/>
        <v>193</v>
      </c>
      <c r="Q291" s="119">
        <f t="shared" si="166"/>
        <v>99</v>
      </c>
      <c r="R291" s="119">
        <f t="shared" si="166"/>
        <v>156</v>
      </c>
      <c r="S291" s="119">
        <f t="shared" si="166"/>
        <v>92</v>
      </c>
      <c r="T291" s="119">
        <f t="shared" si="166"/>
        <v>24</v>
      </c>
      <c r="U291" s="119">
        <f t="shared" si="166"/>
        <v>178</v>
      </c>
      <c r="V291" s="119">
        <f t="shared" si="166"/>
        <v>105</v>
      </c>
      <c r="W291" s="119">
        <f t="shared" si="166"/>
        <v>156</v>
      </c>
      <c r="X291" s="119">
        <f t="shared" si="166"/>
        <v>139</v>
      </c>
      <c r="Y291" s="125">
        <f t="shared" si="166"/>
        <v>137</v>
      </c>
      <c r="Z291" s="124">
        <f t="shared" si="166"/>
        <v>90</v>
      </c>
      <c r="AA291" s="119">
        <f t="shared" si="166"/>
        <v>31</v>
      </c>
      <c r="AB291" s="119">
        <f t="shared" si="166"/>
        <v>129</v>
      </c>
      <c r="AC291" s="119">
        <f t="shared" si="166"/>
        <v>199</v>
      </c>
      <c r="AD291" s="119">
        <f t="shared" si="166"/>
        <v>134</v>
      </c>
      <c r="AE291" s="119">
        <f t="shared" si="166"/>
        <v>44</v>
      </c>
      <c r="AF291" s="119">
        <f t="shared" si="166"/>
        <v>134</v>
      </c>
      <c r="AG291" s="119">
        <f t="shared" si="166"/>
        <v>160</v>
      </c>
      <c r="AH291" s="125">
        <f t="shared" si="166"/>
        <v>137</v>
      </c>
      <c r="AI291" s="124">
        <f t="shared" si="166"/>
        <v>79</v>
      </c>
      <c r="AJ291" s="119">
        <f t="shared" si="166"/>
        <v>144</v>
      </c>
      <c r="AK291" s="125">
        <f t="shared" si="166"/>
        <v>159</v>
      </c>
      <c r="AL291" s="121">
        <f t="shared" si="166"/>
        <v>139</v>
      </c>
    </row>
    <row r="292" spans="2:38">
      <c r="B292" s="225" t="str">
        <f t="shared" si="162"/>
        <v>Kobarid</v>
      </c>
      <c r="C292" s="224">
        <f t="shared" si="162"/>
        <v>46</v>
      </c>
      <c r="D292" s="124">
        <f t="shared" ref="D292:AL292" si="167">IFERROR(_xlfn.RANK.EQ(D73,D$10:D$221,0),"-")</f>
        <v>166</v>
      </c>
      <c r="E292" s="119">
        <f t="shared" si="167"/>
        <v>126</v>
      </c>
      <c r="F292" s="119">
        <f t="shared" si="167"/>
        <v>201</v>
      </c>
      <c r="G292" s="119">
        <f t="shared" si="167"/>
        <v>200</v>
      </c>
      <c r="H292" s="119">
        <f t="shared" si="167"/>
        <v>136</v>
      </c>
      <c r="I292" s="119">
        <f t="shared" si="167"/>
        <v>73</v>
      </c>
      <c r="J292" s="119">
        <f t="shared" si="167"/>
        <v>164</v>
      </c>
      <c r="K292" s="119" t="str">
        <f t="shared" si="167"/>
        <v>-</v>
      </c>
      <c r="L292" s="119">
        <f t="shared" si="167"/>
        <v>22</v>
      </c>
      <c r="M292" s="119">
        <f t="shared" si="167"/>
        <v>84</v>
      </c>
      <c r="N292" s="119">
        <f t="shared" si="167"/>
        <v>55</v>
      </c>
      <c r="O292" s="119">
        <f t="shared" si="167"/>
        <v>41</v>
      </c>
      <c r="P292" s="119">
        <f t="shared" si="167"/>
        <v>204</v>
      </c>
      <c r="Q292" s="119">
        <f t="shared" si="167"/>
        <v>54</v>
      </c>
      <c r="R292" s="119">
        <f t="shared" si="167"/>
        <v>67</v>
      </c>
      <c r="S292" s="119">
        <f t="shared" si="167"/>
        <v>61</v>
      </c>
      <c r="T292" s="119">
        <f t="shared" si="167"/>
        <v>208</v>
      </c>
      <c r="U292" s="119">
        <f t="shared" si="167"/>
        <v>111</v>
      </c>
      <c r="V292" s="119">
        <f t="shared" si="167"/>
        <v>49</v>
      </c>
      <c r="W292" s="119">
        <f t="shared" si="167"/>
        <v>173</v>
      </c>
      <c r="X292" s="119">
        <f t="shared" si="167"/>
        <v>34</v>
      </c>
      <c r="Y292" s="125">
        <f t="shared" si="167"/>
        <v>41</v>
      </c>
      <c r="Z292" s="124">
        <f t="shared" si="167"/>
        <v>198</v>
      </c>
      <c r="AA292" s="119">
        <f t="shared" si="167"/>
        <v>137</v>
      </c>
      <c r="AB292" s="119">
        <f t="shared" si="167"/>
        <v>55</v>
      </c>
      <c r="AC292" s="119">
        <f t="shared" si="167"/>
        <v>147</v>
      </c>
      <c r="AD292" s="119">
        <f t="shared" si="167"/>
        <v>58</v>
      </c>
      <c r="AE292" s="119">
        <f t="shared" si="167"/>
        <v>180</v>
      </c>
      <c r="AF292" s="119">
        <f t="shared" si="167"/>
        <v>64</v>
      </c>
      <c r="AG292" s="119">
        <f t="shared" si="167"/>
        <v>76</v>
      </c>
      <c r="AH292" s="125">
        <f t="shared" si="167"/>
        <v>41</v>
      </c>
      <c r="AI292" s="124">
        <f t="shared" si="167"/>
        <v>133</v>
      </c>
      <c r="AJ292" s="119">
        <f t="shared" si="167"/>
        <v>115</v>
      </c>
      <c r="AK292" s="125">
        <f t="shared" si="167"/>
        <v>41</v>
      </c>
      <c r="AL292" s="121">
        <f t="shared" si="167"/>
        <v>75</v>
      </c>
    </row>
    <row r="293" spans="2:38">
      <c r="B293" s="225" t="str">
        <f t="shared" si="162"/>
        <v>Kobilje</v>
      </c>
      <c r="C293" s="224">
        <f t="shared" si="162"/>
        <v>47</v>
      </c>
      <c r="D293" s="124">
        <f t="shared" ref="D293:AL293" si="168">IFERROR(_xlfn.RANK.EQ(D74,D$10:D$221,0),"-")</f>
        <v>53</v>
      </c>
      <c r="E293" s="119">
        <f t="shared" si="168"/>
        <v>172</v>
      </c>
      <c r="F293" s="119">
        <f t="shared" si="168"/>
        <v>45</v>
      </c>
      <c r="G293" s="119">
        <f t="shared" si="168"/>
        <v>185</v>
      </c>
      <c r="H293" s="119">
        <f t="shared" si="168"/>
        <v>15</v>
      </c>
      <c r="I293" s="119">
        <f t="shared" si="168"/>
        <v>211</v>
      </c>
      <c r="J293" s="119">
        <f t="shared" si="168"/>
        <v>210</v>
      </c>
      <c r="K293" s="119" t="str">
        <f t="shared" si="168"/>
        <v>-</v>
      </c>
      <c r="L293" s="119">
        <f t="shared" si="168"/>
        <v>5</v>
      </c>
      <c r="M293" s="119">
        <f t="shared" si="168"/>
        <v>91</v>
      </c>
      <c r="N293" s="119">
        <f t="shared" si="168"/>
        <v>22</v>
      </c>
      <c r="O293" s="119">
        <f t="shared" si="168"/>
        <v>57</v>
      </c>
      <c r="P293" s="119">
        <f t="shared" si="168"/>
        <v>211</v>
      </c>
      <c r="Q293" s="119">
        <f t="shared" si="168"/>
        <v>187</v>
      </c>
      <c r="R293" s="119">
        <f t="shared" si="168"/>
        <v>157</v>
      </c>
      <c r="S293" s="119">
        <f t="shared" si="168"/>
        <v>39</v>
      </c>
      <c r="T293" s="119">
        <f t="shared" si="168"/>
        <v>192</v>
      </c>
      <c r="U293" s="119">
        <f t="shared" si="168"/>
        <v>66</v>
      </c>
      <c r="V293" s="119">
        <f t="shared" si="168"/>
        <v>204</v>
      </c>
      <c r="W293" s="119">
        <f t="shared" si="168"/>
        <v>58</v>
      </c>
      <c r="X293" s="119">
        <f t="shared" si="168"/>
        <v>43</v>
      </c>
      <c r="Y293" s="125">
        <f t="shared" si="168"/>
        <v>98</v>
      </c>
      <c r="Z293" s="124">
        <f t="shared" si="168"/>
        <v>111</v>
      </c>
      <c r="AA293" s="119">
        <f t="shared" si="168"/>
        <v>159</v>
      </c>
      <c r="AB293" s="119">
        <f t="shared" si="168"/>
        <v>27</v>
      </c>
      <c r="AC293" s="119">
        <f t="shared" si="168"/>
        <v>197</v>
      </c>
      <c r="AD293" s="119">
        <f t="shared" si="168"/>
        <v>181</v>
      </c>
      <c r="AE293" s="119">
        <f t="shared" si="168"/>
        <v>107</v>
      </c>
      <c r="AF293" s="119">
        <f t="shared" si="168"/>
        <v>162</v>
      </c>
      <c r="AG293" s="119">
        <f t="shared" si="168"/>
        <v>38</v>
      </c>
      <c r="AH293" s="125">
        <f t="shared" si="168"/>
        <v>98</v>
      </c>
      <c r="AI293" s="124">
        <f t="shared" si="168"/>
        <v>60</v>
      </c>
      <c r="AJ293" s="119">
        <f t="shared" si="168"/>
        <v>202</v>
      </c>
      <c r="AK293" s="125">
        <f t="shared" si="168"/>
        <v>100</v>
      </c>
      <c r="AL293" s="121">
        <f t="shared" si="168"/>
        <v>121</v>
      </c>
    </row>
    <row r="294" spans="2:38">
      <c r="B294" s="225" t="str">
        <f t="shared" si="162"/>
        <v>Kočevje</v>
      </c>
      <c r="C294" s="224">
        <f t="shared" si="162"/>
        <v>48</v>
      </c>
      <c r="D294" s="124">
        <f t="shared" ref="D294:AL294" si="169">IFERROR(_xlfn.RANK.EQ(D75,D$10:D$221,0),"-")</f>
        <v>143</v>
      </c>
      <c r="E294" s="119">
        <f t="shared" si="169"/>
        <v>97</v>
      </c>
      <c r="F294" s="119">
        <f t="shared" si="169"/>
        <v>40</v>
      </c>
      <c r="G294" s="119">
        <f t="shared" si="169"/>
        <v>71</v>
      </c>
      <c r="H294" s="119">
        <f t="shared" si="169"/>
        <v>36</v>
      </c>
      <c r="I294" s="119">
        <f t="shared" si="169"/>
        <v>32</v>
      </c>
      <c r="J294" s="119">
        <f t="shared" si="169"/>
        <v>37</v>
      </c>
      <c r="K294" s="119" t="str">
        <f t="shared" si="169"/>
        <v>-</v>
      </c>
      <c r="L294" s="119">
        <f t="shared" si="169"/>
        <v>141</v>
      </c>
      <c r="M294" s="119">
        <f t="shared" si="169"/>
        <v>57</v>
      </c>
      <c r="N294" s="119">
        <f t="shared" si="169"/>
        <v>1</v>
      </c>
      <c r="O294" s="119">
        <f t="shared" si="169"/>
        <v>120</v>
      </c>
      <c r="P294" s="119">
        <f t="shared" si="169"/>
        <v>145</v>
      </c>
      <c r="Q294" s="119">
        <f t="shared" si="169"/>
        <v>193</v>
      </c>
      <c r="R294" s="119">
        <f t="shared" si="169"/>
        <v>84</v>
      </c>
      <c r="S294" s="119">
        <f t="shared" si="169"/>
        <v>193</v>
      </c>
      <c r="T294" s="119">
        <f t="shared" si="169"/>
        <v>61</v>
      </c>
      <c r="U294" s="119">
        <f t="shared" si="169"/>
        <v>186</v>
      </c>
      <c r="V294" s="119">
        <f t="shared" si="169"/>
        <v>70</v>
      </c>
      <c r="W294" s="119">
        <f t="shared" si="169"/>
        <v>199</v>
      </c>
      <c r="X294" s="119">
        <f t="shared" si="169"/>
        <v>207</v>
      </c>
      <c r="Y294" s="125">
        <f t="shared" si="169"/>
        <v>12</v>
      </c>
      <c r="Z294" s="124">
        <f t="shared" si="169"/>
        <v>99</v>
      </c>
      <c r="AA294" s="119">
        <f t="shared" si="169"/>
        <v>30</v>
      </c>
      <c r="AB294" s="119">
        <f t="shared" si="169"/>
        <v>15</v>
      </c>
      <c r="AC294" s="119">
        <f t="shared" si="169"/>
        <v>146</v>
      </c>
      <c r="AD294" s="119">
        <f t="shared" si="169"/>
        <v>136</v>
      </c>
      <c r="AE294" s="119">
        <f t="shared" si="169"/>
        <v>172</v>
      </c>
      <c r="AF294" s="119">
        <f t="shared" si="169"/>
        <v>113</v>
      </c>
      <c r="AG294" s="119">
        <f t="shared" si="169"/>
        <v>211</v>
      </c>
      <c r="AH294" s="125">
        <f t="shared" si="169"/>
        <v>12</v>
      </c>
      <c r="AI294" s="124">
        <f t="shared" si="169"/>
        <v>8</v>
      </c>
      <c r="AJ294" s="119">
        <f t="shared" si="169"/>
        <v>186</v>
      </c>
      <c r="AK294" s="125">
        <f t="shared" si="169"/>
        <v>89</v>
      </c>
      <c r="AL294" s="121">
        <f t="shared" si="169"/>
        <v>77</v>
      </c>
    </row>
    <row r="295" spans="2:38">
      <c r="B295" s="225" t="str">
        <f t="shared" si="162"/>
        <v>Komen</v>
      </c>
      <c r="C295" s="224">
        <f t="shared" si="162"/>
        <v>49</v>
      </c>
      <c r="D295" s="124">
        <f t="shared" ref="D295:AL295" si="170">IFERROR(_xlfn.RANK.EQ(D76,D$10:D$221,0),"-")</f>
        <v>184</v>
      </c>
      <c r="E295" s="119">
        <f t="shared" si="170"/>
        <v>110</v>
      </c>
      <c r="F295" s="119">
        <f t="shared" si="170"/>
        <v>166</v>
      </c>
      <c r="G295" s="119">
        <f t="shared" si="170"/>
        <v>210</v>
      </c>
      <c r="H295" s="119">
        <f t="shared" si="170"/>
        <v>12</v>
      </c>
      <c r="I295" s="119">
        <f t="shared" si="170"/>
        <v>119</v>
      </c>
      <c r="J295" s="119">
        <f t="shared" si="170"/>
        <v>183</v>
      </c>
      <c r="K295" s="119" t="str">
        <f t="shared" si="170"/>
        <v>-</v>
      </c>
      <c r="L295" s="119">
        <f t="shared" si="170"/>
        <v>127</v>
      </c>
      <c r="M295" s="119">
        <f t="shared" si="170"/>
        <v>158</v>
      </c>
      <c r="N295" s="119">
        <f t="shared" si="170"/>
        <v>25</v>
      </c>
      <c r="O295" s="119">
        <f t="shared" si="170"/>
        <v>47</v>
      </c>
      <c r="P295" s="119">
        <f t="shared" si="170"/>
        <v>143</v>
      </c>
      <c r="Q295" s="119">
        <f t="shared" si="170"/>
        <v>87</v>
      </c>
      <c r="R295" s="119">
        <f t="shared" si="170"/>
        <v>116</v>
      </c>
      <c r="S295" s="119">
        <f t="shared" si="170"/>
        <v>10</v>
      </c>
      <c r="T295" s="119">
        <f t="shared" si="170"/>
        <v>117</v>
      </c>
      <c r="U295" s="119">
        <f t="shared" si="170"/>
        <v>56</v>
      </c>
      <c r="V295" s="119">
        <f t="shared" si="170"/>
        <v>53</v>
      </c>
      <c r="W295" s="119">
        <f t="shared" si="170"/>
        <v>206</v>
      </c>
      <c r="X295" s="119">
        <f t="shared" si="170"/>
        <v>3</v>
      </c>
      <c r="Y295" s="125">
        <f t="shared" si="170"/>
        <v>31</v>
      </c>
      <c r="Z295" s="124">
        <f t="shared" si="170"/>
        <v>166</v>
      </c>
      <c r="AA295" s="119">
        <f t="shared" si="170"/>
        <v>179</v>
      </c>
      <c r="AB295" s="119">
        <f t="shared" si="170"/>
        <v>50</v>
      </c>
      <c r="AC295" s="119">
        <f t="shared" si="170"/>
        <v>68</v>
      </c>
      <c r="AD295" s="119">
        <f t="shared" si="170"/>
        <v>98</v>
      </c>
      <c r="AE295" s="119">
        <f t="shared" si="170"/>
        <v>10</v>
      </c>
      <c r="AF295" s="119">
        <f t="shared" si="170"/>
        <v>52</v>
      </c>
      <c r="AG295" s="119">
        <f t="shared" si="170"/>
        <v>48</v>
      </c>
      <c r="AH295" s="125">
        <f t="shared" si="170"/>
        <v>31</v>
      </c>
      <c r="AI295" s="124">
        <f t="shared" si="170"/>
        <v>129</v>
      </c>
      <c r="AJ295" s="119">
        <f t="shared" si="170"/>
        <v>38</v>
      </c>
      <c r="AK295" s="125">
        <f t="shared" si="170"/>
        <v>21</v>
      </c>
      <c r="AL295" s="121">
        <f t="shared" si="170"/>
        <v>44</v>
      </c>
    </row>
    <row r="296" spans="2:38">
      <c r="B296" s="225" t="str">
        <f t="shared" si="162"/>
        <v>Komenda</v>
      </c>
      <c r="C296" s="224">
        <f t="shared" si="162"/>
        <v>164</v>
      </c>
      <c r="D296" s="124">
        <f t="shared" ref="D296:AL296" si="171">IFERROR(_xlfn.RANK.EQ(D77,D$10:D$221,0),"-")</f>
        <v>1</v>
      </c>
      <c r="E296" s="119">
        <f t="shared" si="171"/>
        <v>52</v>
      </c>
      <c r="F296" s="119">
        <f t="shared" si="171"/>
        <v>65</v>
      </c>
      <c r="G296" s="119">
        <f t="shared" si="171"/>
        <v>17</v>
      </c>
      <c r="H296" s="119">
        <f t="shared" si="171"/>
        <v>1</v>
      </c>
      <c r="I296" s="119">
        <f t="shared" si="171"/>
        <v>60</v>
      </c>
      <c r="J296" s="119">
        <f t="shared" si="171"/>
        <v>38</v>
      </c>
      <c r="K296" s="119" t="str">
        <f t="shared" si="171"/>
        <v>-</v>
      </c>
      <c r="L296" s="119">
        <f t="shared" si="171"/>
        <v>122</v>
      </c>
      <c r="M296" s="119">
        <f t="shared" si="171"/>
        <v>88</v>
      </c>
      <c r="N296" s="119">
        <f t="shared" si="171"/>
        <v>191</v>
      </c>
      <c r="O296" s="119">
        <f t="shared" si="171"/>
        <v>40</v>
      </c>
      <c r="P296" s="119">
        <f t="shared" si="171"/>
        <v>166</v>
      </c>
      <c r="Q296" s="119">
        <f t="shared" si="171"/>
        <v>4</v>
      </c>
      <c r="R296" s="119">
        <f t="shared" si="171"/>
        <v>13</v>
      </c>
      <c r="S296" s="119">
        <f t="shared" si="171"/>
        <v>204</v>
      </c>
      <c r="T296" s="119">
        <f t="shared" si="171"/>
        <v>18</v>
      </c>
      <c r="U296" s="119">
        <f t="shared" si="171"/>
        <v>42</v>
      </c>
      <c r="V296" s="119">
        <f t="shared" si="171"/>
        <v>31</v>
      </c>
      <c r="W296" s="119">
        <f t="shared" si="171"/>
        <v>10</v>
      </c>
      <c r="X296" s="119">
        <f t="shared" si="171"/>
        <v>28</v>
      </c>
      <c r="Y296" s="125">
        <f t="shared" si="171"/>
        <v>183</v>
      </c>
      <c r="Z296" s="124">
        <f t="shared" si="171"/>
        <v>10</v>
      </c>
      <c r="AA296" s="119">
        <f t="shared" si="171"/>
        <v>25</v>
      </c>
      <c r="AB296" s="119">
        <f t="shared" si="171"/>
        <v>169</v>
      </c>
      <c r="AC296" s="119">
        <f t="shared" si="171"/>
        <v>79</v>
      </c>
      <c r="AD296" s="119">
        <f t="shared" si="171"/>
        <v>3</v>
      </c>
      <c r="AE296" s="119">
        <f t="shared" si="171"/>
        <v>184</v>
      </c>
      <c r="AF296" s="119">
        <f t="shared" si="171"/>
        <v>36</v>
      </c>
      <c r="AG296" s="119">
        <f t="shared" si="171"/>
        <v>7</v>
      </c>
      <c r="AH296" s="125">
        <f t="shared" si="171"/>
        <v>183</v>
      </c>
      <c r="AI296" s="124">
        <f t="shared" si="171"/>
        <v>57</v>
      </c>
      <c r="AJ296" s="119">
        <f t="shared" si="171"/>
        <v>33</v>
      </c>
      <c r="AK296" s="125">
        <f t="shared" si="171"/>
        <v>67</v>
      </c>
      <c r="AL296" s="121">
        <f t="shared" si="171"/>
        <v>47</v>
      </c>
    </row>
    <row r="297" spans="2:38">
      <c r="B297" s="225" t="str">
        <f t="shared" si="162"/>
        <v>Koper/Capodistria</v>
      </c>
      <c r="C297" s="224">
        <f t="shared" si="162"/>
        <v>50</v>
      </c>
      <c r="D297" s="124">
        <f t="shared" ref="D297:AL297" si="172">IFERROR(_xlfn.RANK.EQ(D78,D$10:D$221,0),"-")</f>
        <v>157</v>
      </c>
      <c r="E297" s="119">
        <f t="shared" si="172"/>
        <v>42</v>
      </c>
      <c r="F297" s="119">
        <f t="shared" si="172"/>
        <v>12</v>
      </c>
      <c r="G297" s="119">
        <f t="shared" si="172"/>
        <v>58</v>
      </c>
      <c r="H297" s="119">
        <f t="shared" si="172"/>
        <v>77</v>
      </c>
      <c r="I297" s="119">
        <f t="shared" si="172"/>
        <v>9</v>
      </c>
      <c r="J297" s="119">
        <f t="shared" si="172"/>
        <v>14</v>
      </c>
      <c r="K297" s="119" t="str">
        <f t="shared" si="172"/>
        <v>-</v>
      </c>
      <c r="L297" s="119">
        <f t="shared" si="172"/>
        <v>211</v>
      </c>
      <c r="M297" s="119">
        <f t="shared" si="172"/>
        <v>197</v>
      </c>
      <c r="N297" s="119">
        <f t="shared" si="172"/>
        <v>67</v>
      </c>
      <c r="O297" s="119">
        <f t="shared" si="172"/>
        <v>35</v>
      </c>
      <c r="P297" s="119">
        <f t="shared" si="172"/>
        <v>43</v>
      </c>
      <c r="Q297" s="119">
        <f t="shared" si="172"/>
        <v>92</v>
      </c>
      <c r="R297" s="119">
        <f t="shared" si="172"/>
        <v>124</v>
      </c>
      <c r="S297" s="119">
        <f t="shared" si="172"/>
        <v>201</v>
      </c>
      <c r="T297" s="119">
        <f t="shared" si="172"/>
        <v>155</v>
      </c>
      <c r="U297" s="119">
        <f t="shared" si="172"/>
        <v>45</v>
      </c>
      <c r="V297" s="119">
        <f t="shared" si="172"/>
        <v>16</v>
      </c>
      <c r="W297" s="119">
        <f t="shared" si="172"/>
        <v>208</v>
      </c>
      <c r="X297" s="119">
        <f t="shared" si="172"/>
        <v>71</v>
      </c>
      <c r="Y297" s="125">
        <f t="shared" si="172"/>
        <v>90</v>
      </c>
      <c r="Z297" s="124">
        <f t="shared" si="172"/>
        <v>29</v>
      </c>
      <c r="AA297" s="119">
        <f t="shared" si="172"/>
        <v>32</v>
      </c>
      <c r="AB297" s="119">
        <f t="shared" si="172"/>
        <v>106</v>
      </c>
      <c r="AC297" s="119">
        <f t="shared" si="172"/>
        <v>14</v>
      </c>
      <c r="AD297" s="119">
        <f t="shared" si="172"/>
        <v>105</v>
      </c>
      <c r="AE297" s="119">
        <f t="shared" si="172"/>
        <v>207</v>
      </c>
      <c r="AF297" s="119">
        <f t="shared" si="172"/>
        <v>26</v>
      </c>
      <c r="AG297" s="119">
        <f t="shared" si="172"/>
        <v>162</v>
      </c>
      <c r="AH297" s="125">
        <f t="shared" si="172"/>
        <v>90</v>
      </c>
      <c r="AI297" s="124">
        <f t="shared" si="172"/>
        <v>47</v>
      </c>
      <c r="AJ297" s="119">
        <f t="shared" si="172"/>
        <v>123</v>
      </c>
      <c r="AK297" s="125">
        <f t="shared" si="172"/>
        <v>68</v>
      </c>
      <c r="AL297" s="121">
        <f t="shared" si="172"/>
        <v>69</v>
      </c>
    </row>
    <row r="298" spans="2:38" ht="15" thickBot="1">
      <c r="B298" s="225" t="str">
        <f t="shared" si="162"/>
        <v>Kostanjevica na Krki</v>
      </c>
      <c r="C298" s="224">
        <f t="shared" si="162"/>
        <v>197</v>
      </c>
      <c r="D298" s="124">
        <f t="shared" ref="D298:AL298" si="173">IFERROR(_xlfn.RANK.EQ(D79,D$10:D$221,0),"-")</f>
        <v>97</v>
      </c>
      <c r="E298" s="119">
        <f t="shared" si="173"/>
        <v>210</v>
      </c>
      <c r="F298" s="119">
        <f t="shared" si="173"/>
        <v>66</v>
      </c>
      <c r="G298" s="119">
        <f t="shared" si="173"/>
        <v>150</v>
      </c>
      <c r="H298" s="119">
        <f t="shared" si="173"/>
        <v>121</v>
      </c>
      <c r="I298" s="119">
        <f t="shared" si="173"/>
        <v>105</v>
      </c>
      <c r="J298" s="119">
        <f t="shared" si="173"/>
        <v>121</v>
      </c>
      <c r="K298" s="119" t="str">
        <f t="shared" si="173"/>
        <v>-</v>
      </c>
      <c r="L298" s="119">
        <f t="shared" si="173"/>
        <v>30</v>
      </c>
      <c r="M298" s="119">
        <f t="shared" si="173"/>
        <v>69</v>
      </c>
      <c r="N298" s="119">
        <f t="shared" si="173"/>
        <v>48</v>
      </c>
      <c r="O298" s="119">
        <f t="shared" si="173"/>
        <v>119</v>
      </c>
      <c r="P298" s="119">
        <f t="shared" si="173"/>
        <v>140</v>
      </c>
      <c r="Q298" s="119">
        <f t="shared" si="173"/>
        <v>110</v>
      </c>
      <c r="R298" s="119">
        <f t="shared" si="173"/>
        <v>52</v>
      </c>
      <c r="S298" s="119">
        <f t="shared" si="173"/>
        <v>48</v>
      </c>
      <c r="T298" s="119">
        <f t="shared" si="173"/>
        <v>80</v>
      </c>
      <c r="U298" s="119">
        <f t="shared" si="173"/>
        <v>210</v>
      </c>
      <c r="V298" s="119">
        <f t="shared" si="173"/>
        <v>140</v>
      </c>
      <c r="W298" s="119">
        <f t="shared" si="173"/>
        <v>44</v>
      </c>
      <c r="X298" s="119">
        <f t="shared" si="173"/>
        <v>57</v>
      </c>
      <c r="Y298" s="125">
        <f t="shared" si="173"/>
        <v>109</v>
      </c>
      <c r="Z298" s="124">
        <f t="shared" si="173"/>
        <v>178</v>
      </c>
      <c r="AA298" s="119">
        <f t="shared" si="173"/>
        <v>98</v>
      </c>
      <c r="AB298" s="119">
        <f t="shared" si="173"/>
        <v>40</v>
      </c>
      <c r="AC298" s="119">
        <f t="shared" si="173"/>
        <v>143</v>
      </c>
      <c r="AD298" s="119">
        <f t="shared" si="173"/>
        <v>72</v>
      </c>
      <c r="AE298" s="119">
        <f t="shared" si="173"/>
        <v>34</v>
      </c>
      <c r="AF298" s="119">
        <f t="shared" si="173"/>
        <v>195</v>
      </c>
      <c r="AG298" s="119">
        <f t="shared" si="173"/>
        <v>40</v>
      </c>
      <c r="AH298" s="125">
        <f t="shared" si="173"/>
        <v>109</v>
      </c>
      <c r="AI298" s="124">
        <f t="shared" si="173"/>
        <v>84</v>
      </c>
      <c r="AJ298" s="119">
        <f t="shared" si="173"/>
        <v>57</v>
      </c>
      <c r="AK298" s="125">
        <f t="shared" si="173"/>
        <v>127</v>
      </c>
      <c r="AL298" s="121">
        <f t="shared" si="173"/>
        <v>83</v>
      </c>
    </row>
    <row r="299" spans="2:38">
      <c r="B299" s="225" t="str">
        <f t="shared" ref="B299:C299" si="174">B80</f>
        <v>Kostel</v>
      </c>
      <c r="C299" s="224">
        <f t="shared" si="174"/>
        <v>165</v>
      </c>
      <c r="D299" s="122">
        <f t="shared" ref="D299:AL299" si="175">IFERROR(_xlfn.RANK.EQ(D80,D$10:D$221,0),"-")</f>
        <v>206</v>
      </c>
      <c r="E299" s="118">
        <f t="shared" si="175"/>
        <v>202</v>
      </c>
      <c r="F299" s="118">
        <f t="shared" si="175"/>
        <v>192</v>
      </c>
      <c r="G299" s="118">
        <f t="shared" si="175"/>
        <v>196</v>
      </c>
      <c r="H299" s="118">
        <f t="shared" si="175"/>
        <v>209</v>
      </c>
      <c r="I299" s="118">
        <f t="shared" si="175"/>
        <v>143</v>
      </c>
      <c r="J299" s="118">
        <f t="shared" si="175"/>
        <v>107</v>
      </c>
      <c r="K299" s="118" t="str">
        <f t="shared" si="175"/>
        <v>-</v>
      </c>
      <c r="L299" s="118">
        <f t="shared" si="175"/>
        <v>164</v>
      </c>
      <c r="M299" s="118">
        <f t="shared" si="175"/>
        <v>29</v>
      </c>
      <c r="N299" s="118">
        <f t="shared" si="175"/>
        <v>16</v>
      </c>
      <c r="O299" s="118">
        <f t="shared" si="175"/>
        <v>104</v>
      </c>
      <c r="P299" s="118">
        <f t="shared" si="175"/>
        <v>189</v>
      </c>
      <c r="Q299" s="118">
        <f t="shared" si="175"/>
        <v>181</v>
      </c>
      <c r="R299" s="118">
        <f t="shared" si="175"/>
        <v>42</v>
      </c>
      <c r="S299" s="118">
        <f t="shared" si="175"/>
        <v>70</v>
      </c>
      <c r="T299" s="118">
        <f t="shared" si="175"/>
        <v>211</v>
      </c>
      <c r="U299" s="118">
        <f t="shared" si="175"/>
        <v>143</v>
      </c>
      <c r="V299" s="118">
        <f t="shared" si="175"/>
        <v>85</v>
      </c>
      <c r="W299" s="118">
        <f t="shared" si="175"/>
        <v>178</v>
      </c>
      <c r="X299" s="118">
        <f t="shared" si="175"/>
        <v>190</v>
      </c>
      <c r="Y299" s="123">
        <f t="shared" si="175"/>
        <v>21</v>
      </c>
      <c r="Z299" s="122">
        <f t="shared" si="175"/>
        <v>211</v>
      </c>
      <c r="AA299" s="118">
        <f t="shared" si="175"/>
        <v>204</v>
      </c>
      <c r="AB299" s="118">
        <f t="shared" si="175"/>
        <v>9</v>
      </c>
      <c r="AC299" s="118">
        <f t="shared" si="175"/>
        <v>166</v>
      </c>
      <c r="AD299" s="118">
        <f t="shared" si="175"/>
        <v>95</v>
      </c>
      <c r="AE299" s="118">
        <f t="shared" si="175"/>
        <v>199</v>
      </c>
      <c r="AF299" s="118">
        <f t="shared" si="175"/>
        <v>90</v>
      </c>
      <c r="AG299" s="118">
        <f t="shared" si="175"/>
        <v>196</v>
      </c>
      <c r="AH299" s="123">
        <f t="shared" si="175"/>
        <v>21</v>
      </c>
      <c r="AI299" s="122">
        <f t="shared" si="175"/>
        <v>165</v>
      </c>
      <c r="AJ299" s="118">
        <f t="shared" si="175"/>
        <v>177</v>
      </c>
      <c r="AK299" s="123">
        <f t="shared" si="175"/>
        <v>82</v>
      </c>
      <c r="AL299" s="120">
        <f t="shared" si="175"/>
        <v>140</v>
      </c>
    </row>
    <row r="300" spans="2:38">
      <c r="B300" s="225" t="str">
        <f t="shared" ref="B300:C300" si="176">B81</f>
        <v>Kozje</v>
      </c>
      <c r="C300" s="224">
        <f t="shared" si="176"/>
        <v>51</v>
      </c>
      <c r="D300" s="124">
        <f t="shared" ref="D300:AL300" si="177">IFERROR(_xlfn.RANK.EQ(D81,D$10:D$221,0),"-")</f>
        <v>122</v>
      </c>
      <c r="E300" s="119">
        <f t="shared" si="177"/>
        <v>181</v>
      </c>
      <c r="F300" s="119">
        <f t="shared" si="177"/>
        <v>119</v>
      </c>
      <c r="G300" s="119">
        <f t="shared" si="177"/>
        <v>142</v>
      </c>
      <c r="H300" s="119">
        <f t="shared" si="177"/>
        <v>133</v>
      </c>
      <c r="I300" s="119">
        <f t="shared" si="177"/>
        <v>152</v>
      </c>
      <c r="J300" s="119">
        <f t="shared" si="177"/>
        <v>196</v>
      </c>
      <c r="K300" s="119" t="str">
        <f t="shared" si="177"/>
        <v>-</v>
      </c>
      <c r="L300" s="119">
        <f t="shared" si="177"/>
        <v>106</v>
      </c>
      <c r="M300" s="119">
        <f t="shared" si="177"/>
        <v>127</v>
      </c>
      <c r="N300" s="119">
        <f t="shared" si="177"/>
        <v>32</v>
      </c>
      <c r="O300" s="119">
        <f t="shared" si="177"/>
        <v>162</v>
      </c>
      <c r="P300" s="119">
        <f t="shared" si="177"/>
        <v>124</v>
      </c>
      <c r="Q300" s="119">
        <f t="shared" si="177"/>
        <v>188</v>
      </c>
      <c r="R300" s="119">
        <f t="shared" si="177"/>
        <v>125</v>
      </c>
      <c r="S300" s="119">
        <f t="shared" si="177"/>
        <v>13</v>
      </c>
      <c r="T300" s="119">
        <f t="shared" si="177"/>
        <v>127</v>
      </c>
      <c r="U300" s="119">
        <f t="shared" si="177"/>
        <v>81</v>
      </c>
      <c r="V300" s="119">
        <f t="shared" si="177"/>
        <v>137</v>
      </c>
      <c r="W300" s="119">
        <f t="shared" si="177"/>
        <v>133</v>
      </c>
      <c r="X300" s="119">
        <f t="shared" si="177"/>
        <v>184</v>
      </c>
      <c r="Y300" s="125">
        <f t="shared" si="177"/>
        <v>73</v>
      </c>
      <c r="Z300" s="124">
        <f t="shared" si="177"/>
        <v>157</v>
      </c>
      <c r="AA300" s="119">
        <f t="shared" si="177"/>
        <v>165</v>
      </c>
      <c r="AB300" s="119">
        <f t="shared" si="177"/>
        <v>46</v>
      </c>
      <c r="AC300" s="119">
        <f t="shared" si="177"/>
        <v>167</v>
      </c>
      <c r="AD300" s="119">
        <f t="shared" si="177"/>
        <v>153</v>
      </c>
      <c r="AE300" s="119">
        <f t="shared" si="177"/>
        <v>16</v>
      </c>
      <c r="AF300" s="119">
        <f t="shared" si="177"/>
        <v>112</v>
      </c>
      <c r="AG300" s="119">
        <f t="shared" si="177"/>
        <v>186</v>
      </c>
      <c r="AH300" s="125">
        <f t="shared" si="177"/>
        <v>73</v>
      </c>
      <c r="AI300" s="124">
        <f t="shared" si="177"/>
        <v>110</v>
      </c>
      <c r="AJ300" s="119">
        <f t="shared" si="177"/>
        <v>127</v>
      </c>
      <c r="AK300" s="125">
        <f t="shared" si="177"/>
        <v>119</v>
      </c>
      <c r="AL300" s="121">
        <f t="shared" si="177"/>
        <v>114</v>
      </c>
    </row>
    <row r="301" spans="2:38">
      <c r="B301" s="225" t="str">
        <f t="shared" ref="B301:C301" si="178">B82</f>
        <v>Kranj</v>
      </c>
      <c r="C301" s="224">
        <f t="shared" si="178"/>
        <v>52</v>
      </c>
      <c r="D301" s="124">
        <f t="shared" ref="D301:AL301" si="179">IFERROR(_xlfn.RANK.EQ(D82,D$10:D$221,0),"-")</f>
        <v>163</v>
      </c>
      <c r="E301" s="119">
        <f t="shared" si="179"/>
        <v>62</v>
      </c>
      <c r="F301" s="119">
        <f t="shared" si="179"/>
        <v>11</v>
      </c>
      <c r="G301" s="119">
        <f t="shared" si="179"/>
        <v>14</v>
      </c>
      <c r="H301" s="119">
        <f t="shared" si="179"/>
        <v>22</v>
      </c>
      <c r="I301" s="119">
        <f t="shared" si="179"/>
        <v>26</v>
      </c>
      <c r="J301" s="119">
        <f t="shared" si="179"/>
        <v>27</v>
      </c>
      <c r="K301" s="119" t="str">
        <f t="shared" si="179"/>
        <v>-</v>
      </c>
      <c r="L301" s="119">
        <f t="shared" si="179"/>
        <v>112</v>
      </c>
      <c r="M301" s="119">
        <f t="shared" si="179"/>
        <v>28</v>
      </c>
      <c r="N301" s="119">
        <f t="shared" si="179"/>
        <v>138</v>
      </c>
      <c r="O301" s="119">
        <f t="shared" si="179"/>
        <v>33</v>
      </c>
      <c r="P301" s="119">
        <f t="shared" si="179"/>
        <v>118</v>
      </c>
      <c r="Q301" s="119">
        <f t="shared" si="179"/>
        <v>64</v>
      </c>
      <c r="R301" s="119">
        <f t="shared" si="179"/>
        <v>19</v>
      </c>
      <c r="S301" s="119">
        <f t="shared" si="179"/>
        <v>190</v>
      </c>
      <c r="T301" s="119">
        <f t="shared" si="179"/>
        <v>27</v>
      </c>
      <c r="U301" s="119">
        <f t="shared" si="179"/>
        <v>44</v>
      </c>
      <c r="V301" s="119">
        <f t="shared" si="179"/>
        <v>52</v>
      </c>
      <c r="W301" s="119">
        <f t="shared" si="179"/>
        <v>177</v>
      </c>
      <c r="X301" s="119">
        <f t="shared" si="179"/>
        <v>49</v>
      </c>
      <c r="Y301" s="125">
        <f t="shared" si="179"/>
        <v>153</v>
      </c>
      <c r="Z301" s="124">
        <f t="shared" si="179"/>
        <v>39</v>
      </c>
      <c r="AA301" s="119">
        <f t="shared" si="179"/>
        <v>12</v>
      </c>
      <c r="AB301" s="119">
        <f t="shared" si="179"/>
        <v>91</v>
      </c>
      <c r="AC301" s="119">
        <f t="shared" si="179"/>
        <v>36</v>
      </c>
      <c r="AD301" s="119">
        <f t="shared" si="179"/>
        <v>40</v>
      </c>
      <c r="AE301" s="119">
        <f t="shared" si="179"/>
        <v>146</v>
      </c>
      <c r="AF301" s="119">
        <f t="shared" si="179"/>
        <v>47</v>
      </c>
      <c r="AG301" s="119">
        <f t="shared" si="179"/>
        <v>93</v>
      </c>
      <c r="AH301" s="125">
        <f t="shared" si="179"/>
        <v>153</v>
      </c>
      <c r="AI301" s="124">
        <f t="shared" si="179"/>
        <v>32</v>
      </c>
      <c r="AJ301" s="119">
        <f t="shared" si="179"/>
        <v>37</v>
      </c>
      <c r="AK301" s="125">
        <f t="shared" si="179"/>
        <v>90</v>
      </c>
      <c r="AL301" s="121">
        <f t="shared" si="179"/>
        <v>48</v>
      </c>
    </row>
    <row r="302" spans="2:38">
      <c r="B302" s="225" t="str">
        <f t="shared" ref="B302:C302" si="180">B83</f>
        <v>Kranjska Gora</v>
      </c>
      <c r="C302" s="224">
        <f t="shared" si="180"/>
        <v>53</v>
      </c>
      <c r="D302" s="124">
        <f t="shared" ref="D302:AL302" si="181">IFERROR(_xlfn.RANK.EQ(D83,D$10:D$221,0),"-")</f>
        <v>48</v>
      </c>
      <c r="E302" s="119">
        <f t="shared" si="181"/>
        <v>72</v>
      </c>
      <c r="F302" s="119">
        <f t="shared" si="181"/>
        <v>74</v>
      </c>
      <c r="G302" s="119">
        <f t="shared" si="181"/>
        <v>22</v>
      </c>
      <c r="H302" s="119">
        <f t="shared" si="181"/>
        <v>124</v>
      </c>
      <c r="I302" s="119">
        <f t="shared" si="181"/>
        <v>139</v>
      </c>
      <c r="J302" s="119">
        <f t="shared" si="181"/>
        <v>18</v>
      </c>
      <c r="K302" s="119" t="str">
        <f t="shared" si="181"/>
        <v>-</v>
      </c>
      <c r="L302" s="119">
        <f t="shared" si="181"/>
        <v>87</v>
      </c>
      <c r="M302" s="119">
        <f t="shared" si="181"/>
        <v>2</v>
      </c>
      <c r="N302" s="119">
        <f t="shared" si="181"/>
        <v>31</v>
      </c>
      <c r="O302" s="119">
        <f t="shared" si="181"/>
        <v>16</v>
      </c>
      <c r="P302" s="119">
        <f t="shared" si="181"/>
        <v>146</v>
      </c>
      <c r="Q302" s="119">
        <f t="shared" si="181"/>
        <v>5</v>
      </c>
      <c r="R302" s="119">
        <f t="shared" si="181"/>
        <v>26</v>
      </c>
      <c r="S302" s="119">
        <f t="shared" si="181"/>
        <v>91</v>
      </c>
      <c r="T302" s="119">
        <f t="shared" si="181"/>
        <v>201</v>
      </c>
      <c r="U302" s="119">
        <f t="shared" si="181"/>
        <v>60</v>
      </c>
      <c r="V302" s="119">
        <f t="shared" si="181"/>
        <v>15</v>
      </c>
      <c r="W302" s="119">
        <f t="shared" si="181"/>
        <v>164</v>
      </c>
      <c r="X302" s="119">
        <f t="shared" si="181"/>
        <v>45</v>
      </c>
      <c r="Y302" s="125">
        <f t="shared" si="181"/>
        <v>89</v>
      </c>
      <c r="Z302" s="124">
        <f t="shared" si="181"/>
        <v>44</v>
      </c>
      <c r="AA302" s="119">
        <f t="shared" si="181"/>
        <v>62</v>
      </c>
      <c r="AB302" s="119">
        <f t="shared" si="181"/>
        <v>3</v>
      </c>
      <c r="AC302" s="119">
        <f t="shared" si="181"/>
        <v>32</v>
      </c>
      <c r="AD302" s="119">
        <f t="shared" si="181"/>
        <v>13</v>
      </c>
      <c r="AE302" s="119">
        <f t="shared" si="181"/>
        <v>170</v>
      </c>
      <c r="AF302" s="119">
        <f t="shared" si="181"/>
        <v>35</v>
      </c>
      <c r="AG302" s="119">
        <f t="shared" si="181"/>
        <v>83</v>
      </c>
      <c r="AH302" s="125">
        <f t="shared" si="181"/>
        <v>89</v>
      </c>
      <c r="AI302" s="124">
        <f t="shared" si="181"/>
        <v>1</v>
      </c>
      <c r="AJ302" s="119">
        <f t="shared" si="181"/>
        <v>21</v>
      </c>
      <c r="AK302" s="125">
        <f t="shared" si="181"/>
        <v>50</v>
      </c>
      <c r="AL302" s="121">
        <f t="shared" si="181"/>
        <v>9</v>
      </c>
    </row>
    <row r="303" spans="2:38">
      <c r="B303" s="225" t="str">
        <f t="shared" ref="B303:C303" si="182">B84</f>
        <v>Križevci</v>
      </c>
      <c r="C303" s="224">
        <f t="shared" si="182"/>
        <v>166</v>
      </c>
      <c r="D303" s="124">
        <f t="shared" ref="D303:AL303" si="183">IFERROR(_xlfn.RANK.EQ(D84,D$10:D$221,0),"-")</f>
        <v>38</v>
      </c>
      <c r="E303" s="119">
        <f t="shared" si="183"/>
        <v>95</v>
      </c>
      <c r="F303" s="119">
        <f t="shared" si="183"/>
        <v>73</v>
      </c>
      <c r="G303" s="119">
        <f t="shared" si="183"/>
        <v>68</v>
      </c>
      <c r="H303" s="119">
        <f t="shared" si="183"/>
        <v>91</v>
      </c>
      <c r="I303" s="119">
        <f t="shared" si="183"/>
        <v>106</v>
      </c>
      <c r="J303" s="119">
        <f t="shared" si="183"/>
        <v>128</v>
      </c>
      <c r="K303" s="119" t="str">
        <f t="shared" si="183"/>
        <v>-</v>
      </c>
      <c r="L303" s="119">
        <f t="shared" si="183"/>
        <v>204</v>
      </c>
      <c r="M303" s="119">
        <f t="shared" si="183"/>
        <v>120</v>
      </c>
      <c r="N303" s="119">
        <f t="shared" si="183"/>
        <v>171</v>
      </c>
      <c r="O303" s="119">
        <f t="shared" si="183"/>
        <v>32</v>
      </c>
      <c r="P303" s="119">
        <f t="shared" si="183"/>
        <v>86</v>
      </c>
      <c r="Q303" s="119">
        <f t="shared" si="183"/>
        <v>151</v>
      </c>
      <c r="R303" s="119">
        <f t="shared" si="183"/>
        <v>150</v>
      </c>
      <c r="S303" s="119">
        <f t="shared" si="183"/>
        <v>33</v>
      </c>
      <c r="T303" s="119">
        <f t="shared" si="183"/>
        <v>141</v>
      </c>
      <c r="U303" s="119">
        <f t="shared" si="183"/>
        <v>49</v>
      </c>
      <c r="V303" s="119">
        <f t="shared" si="183"/>
        <v>196</v>
      </c>
      <c r="W303" s="119">
        <f t="shared" si="183"/>
        <v>59</v>
      </c>
      <c r="X303" s="119">
        <f t="shared" si="183"/>
        <v>65</v>
      </c>
      <c r="Y303" s="125">
        <f t="shared" si="183"/>
        <v>158</v>
      </c>
      <c r="Z303" s="124">
        <f t="shared" si="183"/>
        <v>56</v>
      </c>
      <c r="AA303" s="119">
        <f t="shared" si="183"/>
        <v>126</v>
      </c>
      <c r="AB303" s="119">
        <f t="shared" si="183"/>
        <v>173</v>
      </c>
      <c r="AC303" s="119">
        <f t="shared" si="183"/>
        <v>22</v>
      </c>
      <c r="AD303" s="119">
        <f t="shared" si="183"/>
        <v>149</v>
      </c>
      <c r="AE303" s="119">
        <f t="shared" si="183"/>
        <v>48</v>
      </c>
      <c r="AF303" s="119">
        <f t="shared" si="183"/>
        <v>146</v>
      </c>
      <c r="AG303" s="119">
        <f t="shared" si="183"/>
        <v>50</v>
      </c>
      <c r="AH303" s="125">
        <f t="shared" si="183"/>
        <v>158</v>
      </c>
      <c r="AI303" s="124">
        <f t="shared" si="183"/>
        <v>149</v>
      </c>
      <c r="AJ303" s="119">
        <f t="shared" si="183"/>
        <v>75</v>
      </c>
      <c r="AK303" s="125">
        <f t="shared" si="183"/>
        <v>147</v>
      </c>
      <c r="AL303" s="121">
        <f t="shared" si="183"/>
        <v>126</v>
      </c>
    </row>
    <row r="304" spans="2:38">
      <c r="B304" s="225" t="str">
        <f t="shared" ref="B304:C304" si="184">B85</f>
        <v>Krško</v>
      </c>
      <c r="C304" s="224">
        <f t="shared" si="184"/>
        <v>54</v>
      </c>
      <c r="D304" s="124">
        <f t="shared" ref="D304:AL304" si="185">IFERROR(_xlfn.RANK.EQ(D85,D$10:D$221,0),"-")</f>
        <v>93</v>
      </c>
      <c r="E304" s="119">
        <f t="shared" si="185"/>
        <v>182</v>
      </c>
      <c r="F304" s="119">
        <f t="shared" si="185"/>
        <v>13</v>
      </c>
      <c r="G304" s="119">
        <f t="shared" si="185"/>
        <v>87</v>
      </c>
      <c r="H304" s="119">
        <f t="shared" si="185"/>
        <v>106</v>
      </c>
      <c r="I304" s="119">
        <f t="shared" si="185"/>
        <v>23</v>
      </c>
      <c r="J304" s="119">
        <f t="shared" si="185"/>
        <v>47</v>
      </c>
      <c r="K304" s="119" t="str">
        <f t="shared" si="185"/>
        <v>-</v>
      </c>
      <c r="L304" s="119">
        <f t="shared" si="185"/>
        <v>80</v>
      </c>
      <c r="M304" s="119">
        <f t="shared" si="185"/>
        <v>172</v>
      </c>
      <c r="N304" s="119">
        <f t="shared" si="185"/>
        <v>103</v>
      </c>
      <c r="O304" s="119">
        <f t="shared" si="185"/>
        <v>141</v>
      </c>
      <c r="P304" s="119">
        <f t="shared" si="185"/>
        <v>95</v>
      </c>
      <c r="Q304" s="119">
        <f t="shared" si="185"/>
        <v>149</v>
      </c>
      <c r="R304" s="119">
        <f t="shared" si="185"/>
        <v>55</v>
      </c>
      <c r="S304" s="119">
        <f t="shared" si="185"/>
        <v>200</v>
      </c>
      <c r="T304" s="119">
        <f t="shared" si="185"/>
        <v>34</v>
      </c>
      <c r="U304" s="119">
        <f t="shared" si="185"/>
        <v>110</v>
      </c>
      <c r="V304" s="119">
        <f t="shared" si="185"/>
        <v>92</v>
      </c>
      <c r="W304" s="119">
        <f t="shared" si="185"/>
        <v>85</v>
      </c>
      <c r="X304" s="119">
        <f t="shared" si="185"/>
        <v>37</v>
      </c>
      <c r="Y304" s="125">
        <f t="shared" si="185"/>
        <v>126</v>
      </c>
      <c r="Z304" s="124">
        <f t="shared" si="185"/>
        <v>98</v>
      </c>
      <c r="AA304" s="119">
        <f t="shared" si="185"/>
        <v>43</v>
      </c>
      <c r="AB304" s="119">
        <f t="shared" si="185"/>
        <v>135</v>
      </c>
      <c r="AC304" s="119">
        <f t="shared" si="185"/>
        <v>136</v>
      </c>
      <c r="AD304" s="119">
        <f t="shared" si="185"/>
        <v>88</v>
      </c>
      <c r="AE304" s="119">
        <f t="shared" si="185"/>
        <v>176</v>
      </c>
      <c r="AF304" s="119">
        <f t="shared" si="185"/>
        <v>97</v>
      </c>
      <c r="AG304" s="119">
        <f t="shared" si="185"/>
        <v>39</v>
      </c>
      <c r="AH304" s="125">
        <f t="shared" si="185"/>
        <v>126</v>
      </c>
      <c r="AI304" s="124">
        <f t="shared" si="185"/>
        <v>96</v>
      </c>
      <c r="AJ304" s="119">
        <f t="shared" si="185"/>
        <v>141</v>
      </c>
      <c r="AK304" s="125">
        <f t="shared" si="185"/>
        <v>80</v>
      </c>
      <c r="AL304" s="121">
        <f t="shared" si="185"/>
        <v>90</v>
      </c>
    </row>
    <row r="305" spans="2:38">
      <c r="B305" s="225" t="str">
        <f t="shared" ref="B305:C305" si="186">B86</f>
        <v>Kungota</v>
      </c>
      <c r="C305" s="224">
        <f t="shared" si="186"/>
        <v>55</v>
      </c>
      <c r="D305" s="124">
        <f t="shared" ref="D305:AL305" si="187">IFERROR(_xlfn.RANK.EQ(D86,D$10:D$221,0),"-")</f>
        <v>105</v>
      </c>
      <c r="E305" s="119">
        <f t="shared" si="187"/>
        <v>133</v>
      </c>
      <c r="F305" s="119">
        <f t="shared" si="187"/>
        <v>142</v>
      </c>
      <c r="G305" s="119">
        <f t="shared" si="187"/>
        <v>80</v>
      </c>
      <c r="H305" s="119">
        <f t="shared" si="187"/>
        <v>185</v>
      </c>
      <c r="I305" s="119">
        <f t="shared" si="187"/>
        <v>148</v>
      </c>
      <c r="J305" s="119">
        <f t="shared" si="187"/>
        <v>192</v>
      </c>
      <c r="K305" s="119" t="str">
        <f t="shared" si="187"/>
        <v>-</v>
      </c>
      <c r="L305" s="119">
        <f t="shared" si="187"/>
        <v>90</v>
      </c>
      <c r="M305" s="119">
        <f t="shared" si="187"/>
        <v>208</v>
      </c>
      <c r="N305" s="119">
        <f t="shared" si="187"/>
        <v>206</v>
      </c>
      <c r="O305" s="119">
        <f t="shared" si="187"/>
        <v>177</v>
      </c>
      <c r="P305" s="119">
        <f t="shared" si="187"/>
        <v>12</v>
      </c>
      <c r="Q305" s="119">
        <f t="shared" si="187"/>
        <v>192</v>
      </c>
      <c r="R305" s="119">
        <f t="shared" si="187"/>
        <v>152</v>
      </c>
      <c r="S305" s="119">
        <f t="shared" si="187"/>
        <v>54</v>
      </c>
      <c r="T305" s="119">
        <f t="shared" si="187"/>
        <v>107</v>
      </c>
      <c r="U305" s="119">
        <f t="shared" si="187"/>
        <v>27</v>
      </c>
      <c r="V305" s="119">
        <f t="shared" si="187"/>
        <v>116</v>
      </c>
      <c r="W305" s="119">
        <f t="shared" si="187"/>
        <v>61</v>
      </c>
      <c r="X305" s="119">
        <f t="shared" si="187"/>
        <v>177</v>
      </c>
      <c r="Y305" s="125">
        <f t="shared" si="187"/>
        <v>181</v>
      </c>
      <c r="Z305" s="124">
        <f t="shared" si="187"/>
        <v>140</v>
      </c>
      <c r="AA305" s="119">
        <f t="shared" si="187"/>
        <v>174</v>
      </c>
      <c r="AB305" s="119">
        <f t="shared" si="187"/>
        <v>210</v>
      </c>
      <c r="AC305" s="119">
        <f t="shared" si="187"/>
        <v>89</v>
      </c>
      <c r="AD305" s="119">
        <f t="shared" si="187"/>
        <v>183</v>
      </c>
      <c r="AE305" s="119">
        <f t="shared" si="187"/>
        <v>54</v>
      </c>
      <c r="AF305" s="119">
        <f t="shared" si="187"/>
        <v>79</v>
      </c>
      <c r="AG305" s="119">
        <f t="shared" si="187"/>
        <v>154</v>
      </c>
      <c r="AH305" s="125">
        <f t="shared" si="187"/>
        <v>181</v>
      </c>
      <c r="AI305" s="124">
        <f t="shared" si="187"/>
        <v>206</v>
      </c>
      <c r="AJ305" s="119">
        <f t="shared" si="187"/>
        <v>132</v>
      </c>
      <c r="AK305" s="125">
        <f t="shared" si="187"/>
        <v>160</v>
      </c>
      <c r="AL305" s="121">
        <f t="shared" si="187"/>
        <v>191</v>
      </c>
    </row>
    <row r="306" spans="2:38">
      <c r="B306" s="225" t="str">
        <f t="shared" ref="B306:C306" si="188">B87</f>
        <v>Kuzma</v>
      </c>
      <c r="C306" s="224">
        <f t="shared" si="188"/>
        <v>56</v>
      </c>
      <c r="D306" s="124">
        <f t="shared" ref="D306:AL306" si="189">IFERROR(_xlfn.RANK.EQ(D87,D$10:D$221,0),"-")</f>
        <v>151</v>
      </c>
      <c r="E306" s="119">
        <f t="shared" si="189"/>
        <v>50</v>
      </c>
      <c r="F306" s="119">
        <f t="shared" si="189"/>
        <v>63</v>
      </c>
      <c r="G306" s="119">
        <f t="shared" si="189"/>
        <v>197</v>
      </c>
      <c r="H306" s="119">
        <f t="shared" si="189"/>
        <v>198</v>
      </c>
      <c r="I306" s="119">
        <f t="shared" si="189"/>
        <v>91</v>
      </c>
      <c r="J306" s="119">
        <f t="shared" si="189"/>
        <v>141</v>
      </c>
      <c r="K306" s="119" t="str">
        <f t="shared" si="189"/>
        <v>-</v>
      </c>
      <c r="L306" s="119">
        <f t="shared" si="189"/>
        <v>81</v>
      </c>
      <c r="M306" s="119">
        <f t="shared" si="189"/>
        <v>133</v>
      </c>
      <c r="N306" s="119">
        <f t="shared" si="189"/>
        <v>20</v>
      </c>
      <c r="O306" s="119">
        <f t="shared" si="189"/>
        <v>158</v>
      </c>
      <c r="P306" s="119">
        <f t="shared" si="189"/>
        <v>22</v>
      </c>
      <c r="Q306" s="119">
        <f t="shared" si="189"/>
        <v>210</v>
      </c>
      <c r="R306" s="119">
        <f t="shared" si="189"/>
        <v>178</v>
      </c>
      <c r="S306" s="119">
        <f t="shared" si="189"/>
        <v>1</v>
      </c>
      <c r="T306" s="119">
        <f t="shared" si="189"/>
        <v>89</v>
      </c>
      <c r="U306" s="119">
        <f t="shared" si="189"/>
        <v>47</v>
      </c>
      <c r="V306" s="119">
        <f t="shared" si="189"/>
        <v>211</v>
      </c>
      <c r="W306" s="119">
        <f t="shared" si="189"/>
        <v>27</v>
      </c>
      <c r="X306" s="119">
        <f t="shared" si="189"/>
        <v>74</v>
      </c>
      <c r="Y306" s="125">
        <f t="shared" si="189"/>
        <v>171</v>
      </c>
      <c r="Z306" s="124">
        <f t="shared" si="189"/>
        <v>71</v>
      </c>
      <c r="AA306" s="119">
        <f t="shared" si="189"/>
        <v>187</v>
      </c>
      <c r="AB306" s="119">
        <f t="shared" si="189"/>
        <v>36</v>
      </c>
      <c r="AC306" s="119">
        <f t="shared" si="189"/>
        <v>77</v>
      </c>
      <c r="AD306" s="119">
        <f t="shared" si="189"/>
        <v>210</v>
      </c>
      <c r="AE306" s="119">
        <f t="shared" si="189"/>
        <v>2</v>
      </c>
      <c r="AF306" s="119">
        <f t="shared" si="189"/>
        <v>175</v>
      </c>
      <c r="AG306" s="119">
        <f t="shared" si="189"/>
        <v>42</v>
      </c>
      <c r="AH306" s="125">
        <f t="shared" si="189"/>
        <v>171</v>
      </c>
      <c r="AI306" s="124">
        <f t="shared" si="189"/>
        <v>74</v>
      </c>
      <c r="AJ306" s="119">
        <f t="shared" si="189"/>
        <v>131</v>
      </c>
      <c r="AK306" s="125">
        <f t="shared" si="189"/>
        <v>161</v>
      </c>
      <c r="AL306" s="121">
        <f t="shared" si="189"/>
        <v>132</v>
      </c>
    </row>
    <row r="307" spans="2:38">
      <c r="B307" s="225" t="str">
        <f t="shared" ref="B307:C307" si="190">B88</f>
        <v>Laško</v>
      </c>
      <c r="C307" s="224">
        <f t="shared" si="190"/>
        <v>57</v>
      </c>
      <c r="D307" s="124">
        <f t="shared" ref="D307:AL307" si="191">IFERROR(_xlfn.RANK.EQ(D88,D$10:D$221,0),"-")</f>
        <v>186</v>
      </c>
      <c r="E307" s="119">
        <f t="shared" si="191"/>
        <v>92</v>
      </c>
      <c r="F307" s="119">
        <f t="shared" si="191"/>
        <v>149</v>
      </c>
      <c r="G307" s="119">
        <f t="shared" si="191"/>
        <v>182</v>
      </c>
      <c r="H307" s="119">
        <f t="shared" si="191"/>
        <v>151</v>
      </c>
      <c r="I307" s="119">
        <f t="shared" si="191"/>
        <v>78</v>
      </c>
      <c r="J307" s="119">
        <f t="shared" si="191"/>
        <v>166</v>
      </c>
      <c r="K307" s="119" t="str">
        <f t="shared" si="191"/>
        <v>-</v>
      </c>
      <c r="L307" s="119">
        <f t="shared" si="191"/>
        <v>38</v>
      </c>
      <c r="M307" s="119">
        <f t="shared" si="191"/>
        <v>89</v>
      </c>
      <c r="N307" s="119">
        <f t="shared" si="191"/>
        <v>144</v>
      </c>
      <c r="O307" s="119">
        <f t="shared" si="191"/>
        <v>102</v>
      </c>
      <c r="P307" s="119">
        <f t="shared" si="191"/>
        <v>169</v>
      </c>
      <c r="Q307" s="119">
        <f t="shared" si="191"/>
        <v>138</v>
      </c>
      <c r="R307" s="119">
        <f t="shared" si="191"/>
        <v>107</v>
      </c>
      <c r="S307" s="119">
        <f t="shared" si="191"/>
        <v>129</v>
      </c>
      <c r="T307" s="119">
        <f t="shared" si="191"/>
        <v>161</v>
      </c>
      <c r="U307" s="119">
        <f t="shared" si="191"/>
        <v>130</v>
      </c>
      <c r="V307" s="119">
        <f t="shared" si="191"/>
        <v>104</v>
      </c>
      <c r="W307" s="119">
        <f t="shared" si="191"/>
        <v>171</v>
      </c>
      <c r="X307" s="119">
        <f t="shared" si="191"/>
        <v>188</v>
      </c>
      <c r="Y307" s="125">
        <f t="shared" si="191"/>
        <v>93</v>
      </c>
      <c r="Z307" s="124">
        <f t="shared" si="191"/>
        <v>152</v>
      </c>
      <c r="AA307" s="119">
        <f t="shared" si="191"/>
        <v>132</v>
      </c>
      <c r="AB307" s="119">
        <f t="shared" si="191"/>
        <v>131</v>
      </c>
      <c r="AC307" s="119">
        <f t="shared" si="191"/>
        <v>144</v>
      </c>
      <c r="AD307" s="119">
        <f t="shared" si="191"/>
        <v>116</v>
      </c>
      <c r="AE307" s="119">
        <f t="shared" si="191"/>
        <v>144</v>
      </c>
      <c r="AF307" s="119">
        <f t="shared" si="191"/>
        <v>116</v>
      </c>
      <c r="AG307" s="119">
        <f t="shared" si="191"/>
        <v>194</v>
      </c>
      <c r="AH307" s="125">
        <f t="shared" si="191"/>
        <v>93</v>
      </c>
      <c r="AI307" s="124">
        <f t="shared" si="191"/>
        <v>159</v>
      </c>
      <c r="AJ307" s="119">
        <f t="shared" si="191"/>
        <v>151</v>
      </c>
      <c r="AK307" s="125">
        <f t="shared" si="191"/>
        <v>135</v>
      </c>
      <c r="AL307" s="121">
        <f t="shared" si="191"/>
        <v>154</v>
      </c>
    </row>
    <row r="308" spans="2:38">
      <c r="B308" s="225" t="str">
        <f t="shared" ref="B308:C308" si="192">B89</f>
        <v>Lenart</v>
      </c>
      <c r="C308" s="224">
        <f t="shared" si="192"/>
        <v>58</v>
      </c>
      <c r="D308" s="124">
        <f t="shared" ref="D308:AL308" si="193">IFERROR(_xlfn.RANK.EQ(D89,D$10:D$221,0),"-")</f>
        <v>135</v>
      </c>
      <c r="E308" s="119">
        <f t="shared" si="193"/>
        <v>30</v>
      </c>
      <c r="F308" s="119">
        <f t="shared" si="193"/>
        <v>101</v>
      </c>
      <c r="G308" s="119">
        <f t="shared" si="193"/>
        <v>125</v>
      </c>
      <c r="H308" s="119">
        <f t="shared" si="193"/>
        <v>39</v>
      </c>
      <c r="I308" s="119">
        <f t="shared" si="193"/>
        <v>36</v>
      </c>
      <c r="J308" s="119">
        <f t="shared" si="193"/>
        <v>20</v>
      </c>
      <c r="K308" s="119" t="str">
        <f t="shared" si="193"/>
        <v>-</v>
      </c>
      <c r="L308" s="119">
        <f t="shared" si="193"/>
        <v>202</v>
      </c>
      <c r="M308" s="119">
        <f t="shared" si="193"/>
        <v>153</v>
      </c>
      <c r="N308" s="119">
        <f t="shared" si="193"/>
        <v>122</v>
      </c>
      <c r="O308" s="119">
        <f t="shared" si="193"/>
        <v>83</v>
      </c>
      <c r="P308" s="119">
        <f t="shared" si="193"/>
        <v>92</v>
      </c>
      <c r="Q308" s="119">
        <f t="shared" si="193"/>
        <v>118</v>
      </c>
      <c r="R308" s="119">
        <f t="shared" si="193"/>
        <v>155</v>
      </c>
      <c r="S308" s="119">
        <f t="shared" si="193"/>
        <v>59</v>
      </c>
      <c r="T308" s="119">
        <f t="shared" si="193"/>
        <v>45</v>
      </c>
      <c r="U308" s="119">
        <f t="shared" si="193"/>
        <v>50</v>
      </c>
      <c r="V308" s="119">
        <f t="shared" si="193"/>
        <v>100</v>
      </c>
      <c r="W308" s="119">
        <f t="shared" si="193"/>
        <v>31</v>
      </c>
      <c r="X308" s="119">
        <f t="shared" si="193"/>
        <v>192</v>
      </c>
      <c r="Y308" s="125">
        <f t="shared" si="193"/>
        <v>188</v>
      </c>
      <c r="Z308" s="124">
        <f t="shared" si="193"/>
        <v>63</v>
      </c>
      <c r="AA308" s="119">
        <f t="shared" si="193"/>
        <v>48</v>
      </c>
      <c r="AB308" s="119">
        <f t="shared" si="193"/>
        <v>152</v>
      </c>
      <c r="AC308" s="119">
        <f t="shared" si="193"/>
        <v>66</v>
      </c>
      <c r="AD308" s="119">
        <f t="shared" si="193"/>
        <v>140</v>
      </c>
      <c r="AE308" s="119">
        <f t="shared" si="193"/>
        <v>23</v>
      </c>
      <c r="AF308" s="119">
        <f t="shared" si="193"/>
        <v>83</v>
      </c>
      <c r="AG308" s="119">
        <f t="shared" si="193"/>
        <v>136</v>
      </c>
      <c r="AH308" s="125">
        <f t="shared" si="193"/>
        <v>188</v>
      </c>
      <c r="AI308" s="124">
        <f t="shared" si="193"/>
        <v>93</v>
      </c>
      <c r="AJ308" s="119">
        <f t="shared" si="193"/>
        <v>76</v>
      </c>
      <c r="AK308" s="125">
        <f t="shared" si="193"/>
        <v>163</v>
      </c>
      <c r="AL308" s="121">
        <f t="shared" si="193"/>
        <v>117</v>
      </c>
    </row>
    <row r="309" spans="2:38">
      <c r="B309" s="225" t="str">
        <f t="shared" ref="B309:C309" si="194">B90</f>
        <v>Lendava/Lendva</v>
      </c>
      <c r="C309" s="224">
        <f t="shared" si="194"/>
        <v>59</v>
      </c>
      <c r="D309" s="124">
        <f t="shared" ref="D309:AL309" si="195">IFERROR(_xlfn.RANK.EQ(D90,D$10:D$221,0),"-")</f>
        <v>78</v>
      </c>
      <c r="E309" s="119">
        <f t="shared" si="195"/>
        <v>48</v>
      </c>
      <c r="F309" s="119">
        <f t="shared" si="195"/>
        <v>24</v>
      </c>
      <c r="G309" s="119">
        <f t="shared" si="195"/>
        <v>117</v>
      </c>
      <c r="H309" s="119">
        <f t="shared" si="195"/>
        <v>95</v>
      </c>
      <c r="I309" s="119">
        <f t="shared" si="195"/>
        <v>30</v>
      </c>
      <c r="J309" s="119">
        <f t="shared" si="195"/>
        <v>28</v>
      </c>
      <c r="K309" s="119" t="str">
        <f t="shared" si="195"/>
        <v>-</v>
      </c>
      <c r="L309" s="119">
        <f t="shared" si="195"/>
        <v>24</v>
      </c>
      <c r="M309" s="119">
        <f t="shared" si="195"/>
        <v>200</v>
      </c>
      <c r="N309" s="119">
        <f t="shared" si="195"/>
        <v>91</v>
      </c>
      <c r="O309" s="119">
        <f t="shared" si="195"/>
        <v>199</v>
      </c>
      <c r="P309" s="119">
        <f t="shared" si="195"/>
        <v>72</v>
      </c>
      <c r="Q309" s="119">
        <f t="shared" si="195"/>
        <v>198</v>
      </c>
      <c r="R309" s="119">
        <f t="shared" si="195"/>
        <v>142</v>
      </c>
      <c r="S309" s="119">
        <f t="shared" si="195"/>
        <v>130</v>
      </c>
      <c r="T309" s="119">
        <f t="shared" si="195"/>
        <v>147</v>
      </c>
      <c r="U309" s="119">
        <f t="shared" si="195"/>
        <v>133</v>
      </c>
      <c r="V309" s="119">
        <f t="shared" si="195"/>
        <v>203</v>
      </c>
      <c r="W309" s="119">
        <f t="shared" si="195"/>
        <v>126</v>
      </c>
      <c r="X309" s="119">
        <f t="shared" si="195"/>
        <v>128</v>
      </c>
      <c r="Y309" s="125">
        <f t="shared" si="195"/>
        <v>207</v>
      </c>
      <c r="Z309" s="124">
        <f t="shared" si="195"/>
        <v>22</v>
      </c>
      <c r="AA309" s="119">
        <f t="shared" si="195"/>
        <v>26</v>
      </c>
      <c r="AB309" s="119">
        <f t="shared" si="195"/>
        <v>146</v>
      </c>
      <c r="AC309" s="119">
        <f t="shared" si="195"/>
        <v>186</v>
      </c>
      <c r="AD309" s="119">
        <f t="shared" si="195"/>
        <v>186</v>
      </c>
      <c r="AE309" s="119">
        <f t="shared" si="195"/>
        <v>137</v>
      </c>
      <c r="AF309" s="119">
        <f t="shared" si="195"/>
        <v>194</v>
      </c>
      <c r="AG309" s="119">
        <f t="shared" si="195"/>
        <v>138</v>
      </c>
      <c r="AH309" s="125">
        <f t="shared" si="195"/>
        <v>207</v>
      </c>
      <c r="AI309" s="124">
        <f t="shared" si="195"/>
        <v>61</v>
      </c>
      <c r="AJ309" s="119">
        <f t="shared" si="195"/>
        <v>205</v>
      </c>
      <c r="AK309" s="125">
        <f t="shared" si="195"/>
        <v>209</v>
      </c>
      <c r="AL309" s="121">
        <f t="shared" si="195"/>
        <v>195</v>
      </c>
    </row>
    <row r="310" spans="2:38">
      <c r="B310" s="225" t="str">
        <f t="shared" ref="B310:C310" si="196">B91</f>
        <v>Litija</v>
      </c>
      <c r="C310" s="224">
        <f t="shared" si="196"/>
        <v>60</v>
      </c>
      <c r="D310" s="124">
        <f t="shared" ref="D310:AL310" si="197">IFERROR(_xlfn.RANK.EQ(D91,D$10:D$221,0),"-")</f>
        <v>147</v>
      </c>
      <c r="E310" s="119">
        <f t="shared" si="197"/>
        <v>166</v>
      </c>
      <c r="F310" s="119">
        <f t="shared" si="197"/>
        <v>189</v>
      </c>
      <c r="G310" s="119">
        <f t="shared" si="197"/>
        <v>140</v>
      </c>
      <c r="H310" s="119">
        <f t="shared" si="197"/>
        <v>56</v>
      </c>
      <c r="I310" s="119">
        <f t="shared" si="197"/>
        <v>107</v>
      </c>
      <c r="J310" s="119">
        <f t="shared" si="197"/>
        <v>98</v>
      </c>
      <c r="K310" s="119" t="str">
        <f t="shared" si="197"/>
        <v>-</v>
      </c>
      <c r="L310" s="119">
        <f t="shared" si="197"/>
        <v>149</v>
      </c>
      <c r="M310" s="119">
        <f t="shared" si="197"/>
        <v>64</v>
      </c>
      <c r="N310" s="119">
        <f t="shared" si="197"/>
        <v>189</v>
      </c>
      <c r="O310" s="119">
        <f t="shared" si="197"/>
        <v>121</v>
      </c>
      <c r="P310" s="119">
        <f t="shared" si="197"/>
        <v>175</v>
      </c>
      <c r="Q310" s="119">
        <f t="shared" si="197"/>
        <v>59</v>
      </c>
      <c r="R310" s="119">
        <f t="shared" si="197"/>
        <v>135</v>
      </c>
      <c r="S310" s="119">
        <f t="shared" si="197"/>
        <v>128</v>
      </c>
      <c r="T310" s="119">
        <f t="shared" si="197"/>
        <v>185</v>
      </c>
      <c r="U310" s="119">
        <f t="shared" si="197"/>
        <v>77</v>
      </c>
      <c r="V310" s="119">
        <f t="shared" si="197"/>
        <v>94</v>
      </c>
      <c r="W310" s="119">
        <f t="shared" si="197"/>
        <v>138</v>
      </c>
      <c r="X310" s="119">
        <f t="shared" si="197"/>
        <v>175</v>
      </c>
      <c r="Y310" s="125">
        <f t="shared" si="197"/>
        <v>59</v>
      </c>
      <c r="Z310" s="124">
        <f t="shared" si="197"/>
        <v>188</v>
      </c>
      <c r="AA310" s="119">
        <f t="shared" si="197"/>
        <v>99</v>
      </c>
      <c r="AB310" s="119">
        <f t="shared" si="197"/>
        <v>151</v>
      </c>
      <c r="AC310" s="119">
        <f t="shared" si="197"/>
        <v>173</v>
      </c>
      <c r="AD310" s="119">
        <f t="shared" si="197"/>
        <v>100</v>
      </c>
      <c r="AE310" s="119">
        <f t="shared" si="197"/>
        <v>165</v>
      </c>
      <c r="AF310" s="119">
        <f t="shared" si="197"/>
        <v>87</v>
      </c>
      <c r="AG310" s="119">
        <f t="shared" si="197"/>
        <v>183</v>
      </c>
      <c r="AH310" s="125">
        <f t="shared" si="197"/>
        <v>59</v>
      </c>
      <c r="AI310" s="124">
        <f t="shared" si="197"/>
        <v>176</v>
      </c>
      <c r="AJ310" s="119">
        <f t="shared" si="197"/>
        <v>165</v>
      </c>
      <c r="AK310" s="125">
        <f t="shared" si="197"/>
        <v>92</v>
      </c>
      <c r="AL310" s="121">
        <f t="shared" si="197"/>
        <v>150</v>
      </c>
    </row>
    <row r="311" spans="2:38">
      <c r="B311" s="225" t="str">
        <f t="shared" ref="B311:C311" si="198">B92</f>
        <v>Ljubljana</v>
      </c>
      <c r="C311" s="224">
        <f t="shared" si="198"/>
        <v>61</v>
      </c>
      <c r="D311" s="124">
        <f t="shared" ref="D311:AL311" si="199">IFERROR(_xlfn.RANK.EQ(D92,D$10:D$221,0),"-")</f>
        <v>180</v>
      </c>
      <c r="E311" s="119">
        <f t="shared" si="199"/>
        <v>1</v>
      </c>
      <c r="F311" s="119">
        <f t="shared" si="199"/>
        <v>5</v>
      </c>
      <c r="G311" s="119">
        <f t="shared" si="199"/>
        <v>8</v>
      </c>
      <c r="H311" s="119">
        <f t="shared" si="199"/>
        <v>31</v>
      </c>
      <c r="I311" s="119">
        <f t="shared" si="199"/>
        <v>1</v>
      </c>
      <c r="J311" s="119">
        <f t="shared" si="199"/>
        <v>6</v>
      </c>
      <c r="K311" s="119" t="str">
        <f t="shared" si="199"/>
        <v>-</v>
      </c>
      <c r="L311" s="119">
        <f t="shared" si="199"/>
        <v>49</v>
      </c>
      <c r="M311" s="119">
        <f t="shared" si="199"/>
        <v>166</v>
      </c>
      <c r="N311" s="119">
        <f t="shared" si="199"/>
        <v>146</v>
      </c>
      <c r="O311" s="119">
        <f t="shared" si="199"/>
        <v>18</v>
      </c>
      <c r="P311" s="119">
        <f t="shared" si="199"/>
        <v>97</v>
      </c>
      <c r="Q311" s="119">
        <f t="shared" si="199"/>
        <v>48</v>
      </c>
      <c r="R311" s="119">
        <f t="shared" si="199"/>
        <v>4</v>
      </c>
      <c r="S311" s="119">
        <f t="shared" si="199"/>
        <v>206</v>
      </c>
      <c r="T311" s="119">
        <f t="shared" si="199"/>
        <v>23</v>
      </c>
      <c r="U311" s="119">
        <f t="shared" si="199"/>
        <v>54</v>
      </c>
      <c r="V311" s="119">
        <f t="shared" si="199"/>
        <v>25</v>
      </c>
      <c r="W311" s="119">
        <f t="shared" si="199"/>
        <v>53</v>
      </c>
      <c r="X311" s="119">
        <f t="shared" si="199"/>
        <v>97</v>
      </c>
      <c r="Y311" s="125">
        <f t="shared" si="199"/>
        <v>192</v>
      </c>
      <c r="Z311" s="124">
        <f t="shared" si="199"/>
        <v>8</v>
      </c>
      <c r="AA311" s="119">
        <f t="shared" si="199"/>
        <v>2</v>
      </c>
      <c r="AB311" s="119">
        <f t="shared" si="199"/>
        <v>174</v>
      </c>
      <c r="AC311" s="119">
        <f t="shared" si="199"/>
        <v>18</v>
      </c>
      <c r="AD311" s="119">
        <f t="shared" si="199"/>
        <v>25</v>
      </c>
      <c r="AE311" s="119">
        <f t="shared" si="199"/>
        <v>194</v>
      </c>
      <c r="AF311" s="119">
        <f t="shared" si="199"/>
        <v>38</v>
      </c>
      <c r="AG311" s="119">
        <f t="shared" si="199"/>
        <v>66</v>
      </c>
      <c r="AH311" s="125">
        <f t="shared" si="199"/>
        <v>192</v>
      </c>
      <c r="AI311" s="124">
        <f t="shared" si="199"/>
        <v>29</v>
      </c>
      <c r="AJ311" s="119">
        <f t="shared" si="199"/>
        <v>30</v>
      </c>
      <c r="AK311" s="125">
        <f t="shared" si="199"/>
        <v>111</v>
      </c>
      <c r="AL311" s="121">
        <f t="shared" si="199"/>
        <v>51</v>
      </c>
    </row>
    <row r="312" spans="2:38">
      <c r="B312" s="225" t="str">
        <f t="shared" ref="B312:C312" si="200">B93</f>
        <v>Ljubno</v>
      </c>
      <c r="C312" s="224">
        <f t="shared" si="200"/>
        <v>62</v>
      </c>
      <c r="D312" s="124">
        <f t="shared" ref="D312:AL312" si="201">IFERROR(_xlfn.RANK.EQ(D93,D$10:D$221,0),"-")</f>
        <v>63</v>
      </c>
      <c r="E312" s="119">
        <f t="shared" si="201"/>
        <v>158</v>
      </c>
      <c r="F312" s="119">
        <f t="shared" si="201"/>
        <v>136</v>
      </c>
      <c r="G312" s="119">
        <f t="shared" si="201"/>
        <v>74</v>
      </c>
      <c r="H312" s="119">
        <f t="shared" si="201"/>
        <v>200</v>
      </c>
      <c r="I312" s="119">
        <f t="shared" si="201"/>
        <v>42</v>
      </c>
      <c r="J312" s="119">
        <f t="shared" si="201"/>
        <v>158</v>
      </c>
      <c r="K312" s="119" t="str">
        <f t="shared" si="201"/>
        <v>-</v>
      </c>
      <c r="L312" s="119">
        <f t="shared" si="201"/>
        <v>70</v>
      </c>
      <c r="M312" s="119">
        <f t="shared" si="201"/>
        <v>22</v>
      </c>
      <c r="N312" s="119">
        <f t="shared" si="201"/>
        <v>148</v>
      </c>
      <c r="O312" s="119">
        <f t="shared" si="201"/>
        <v>136</v>
      </c>
      <c r="P312" s="119">
        <f t="shared" si="201"/>
        <v>210</v>
      </c>
      <c r="Q312" s="119">
        <f t="shared" si="201"/>
        <v>157</v>
      </c>
      <c r="R312" s="119">
        <f t="shared" si="201"/>
        <v>112</v>
      </c>
      <c r="S312" s="119">
        <f t="shared" si="201"/>
        <v>140</v>
      </c>
      <c r="T312" s="119">
        <f t="shared" si="201"/>
        <v>200</v>
      </c>
      <c r="U312" s="119">
        <f t="shared" si="201"/>
        <v>205</v>
      </c>
      <c r="V312" s="119">
        <f t="shared" si="201"/>
        <v>142</v>
      </c>
      <c r="W312" s="119">
        <f t="shared" si="201"/>
        <v>78</v>
      </c>
      <c r="X312" s="119">
        <f t="shared" si="201"/>
        <v>123</v>
      </c>
      <c r="Y312" s="125">
        <f t="shared" si="201"/>
        <v>42</v>
      </c>
      <c r="Z312" s="124">
        <f t="shared" si="201"/>
        <v>134</v>
      </c>
      <c r="AA312" s="119">
        <f t="shared" si="201"/>
        <v>133</v>
      </c>
      <c r="AB312" s="119">
        <f t="shared" si="201"/>
        <v>90</v>
      </c>
      <c r="AC312" s="119">
        <f t="shared" si="201"/>
        <v>209</v>
      </c>
      <c r="AD312" s="119">
        <f t="shared" si="201"/>
        <v>125</v>
      </c>
      <c r="AE312" s="119">
        <f t="shared" si="201"/>
        <v>205</v>
      </c>
      <c r="AF312" s="119">
        <f t="shared" si="201"/>
        <v>185</v>
      </c>
      <c r="AG312" s="119">
        <f t="shared" si="201"/>
        <v>102</v>
      </c>
      <c r="AH312" s="125">
        <f t="shared" si="201"/>
        <v>42</v>
      </c>
      <c r="AI312" s="124">
        <f t="shared" si="201"/>
        <v>128</v>
      </c>
      <c r="AJ312" s="119">
        <f t="shared" si="201"/>
        <v>208</v>
      </c>
      <c r="AK312" s="125">
        <f t="shared" si="201"/>
        <v>107</v>
      </c>
      <c r="AL312" s="121">
        <f t="shared" si="201"/>
        <v>163</v>
      </c>
    </row>
    <row r="313" spans="2:38">
      <c r="B313" s="225" t="str">
        <f t="shared" ref="B313:C313" si="202">B94</f>
        <v>Ljutomer</v>
      </c>
      <c r="C313" s="224">
        <f t="shared" si="202"/>
        <v>63</v>
      </c>
      <c r="D313" s="124">
        <f t="shared" ref="D313:AL313" si="203">IFERROR(_xlfn.RANK.EQ(D94,D$10:D$221,0),"-")</f>
        <v>136</v>
      </c>
      <c r="E313" s="119">
        <f t="shared" si="203"/>
        <v>51</v>
      </c>
      <c r="F313" s="119">
        <f t="shared" si="203"/>
        <v>25</v>
      </c>
      <c r="G313" s="119">
        <f t="shared" si="203"/>
        <v>154</v>
      </c>
      <c r="H313" s="119">
        <f t="shared" si="203"/>
        <v>75</v>
      </c>
      <c r="I313" s="119">
        <f t="shared" si="203"/>
        <v>25</v>
      </c>
      <c r="J313" s="119">
        <f t="shared" si="203"/>
        <v>74</v>
      </c>
      <c r="K313" s="119" t="str">
        <f t="shared" si="203"/>
        <v>-</v>
      </c>
      <c r="L313" s="119">
        <f t="shared" si="203"/>
        <v>200</v>
      </c>
      <c r="M313" s="119">
        <f t="shared" si="203"/>
        <v>184</v>
      </c>
      <c r="N313" s="119">
        <f t="shared" si="203"/>
        <v>160</v>
      </c>
      <c r="O313" s="119">
        <f t="shared" si="203"/>
        <v>71</v>
      </c>
      <c r="P313" s="119">
        <f t="shared" si="203"/>
        <v>59</v>
      </c>
      <c r="Q313" s="119">
        <f t="shared" si="203"/>
        <v>174</v>
      </c>
      <c r="R313" s="119">
        <f t="shared" si="203"/>
        <v>148</v>
      </c>
      <c r="S313" s="119">
        <f t="shared" si="203"/>
        <v>72</v>
      </c>
      <c r="T313" s="119">
        <f t="shared" si="203"/>
        <v>113</v>
      </c>
      <c r="U313" s="119">
        <f t="shared" si="203"/>
        <v>102</v>
      </c>
      <c r="V313" s="119">
        <f t="shared" si="203"/>
        <v>192</v>
      </c>
      <c r="W313" s="119">
        <f t="shared" si="203"/>
        <v>91</v>
      </c>
      <c r="X313" s="119">
        <f t="shared" si="203"/>
        <v>84</v>
      </c>
      <c r="Y313" s="125">
        <f t="shared" si="203"/>
        <v>203</v>
      </c>
      <c r="Z313" s="124">
        <f t="shared" si="203"/>
        <v>40</v>
      </c>
      <c r="AA313" s="119">
        <f t="shared" si="203"/>
        <v>84</v>
      </c>
      <c r="AB313" s="119">
        <f t="shared" si="203"/>
        <v>190</v>
      </c>
      <c r="AC313" s="119">
        <f t="shared" si="203"/>
        <v>41</v>
      </c>
      <c r="AD313" s="119">
        <f t="shared" si="203"/>
        <v>164</v>
      </c>
      <c r="AE313" s="119">
        <f t="shared" si="203"/>
        <v>75</v>
      </c>
      <c r="AF313" s="119">
        <f t="shared" si="203"/>
        <v>161</v>
      </c>
      <c r="AG313" s="119">
        <f t="shared" si="203"/>
        <v>73</v>
      </c>
      <c r="AH313" s="125">
        <f t="shared" si="203"/>
        <v>203</v>
      </c>
      <c r="AI313" s="124">
        <f t="shared" si="203"/>
        <v>138</v>
      </c>
      <c r="AJ313" s="119">
        <f t="shared" si="203"/>
        <v>107</v>
      </c>
      <c r="AK313" s="125">
        <f t="shared" si="203"/>
        <v>183</v>
      </c>
      <c r="AL313" s="121">
        <f t="shared" si="203"/>
        <v>166</v>
      </c>
    </row>
    <row r="314" spans="2:38">
      <c r="B314" s="225" t="str">
        <f t="shared" ref="B314:C314" si="204">B95</f>
        <v>Log - Dragomer</v>
      </c>
      <c r="C314" s="224">
        <f t="shared" si="204"/>
        <v>208</v>
      </c>
      <c r="D314" s="124">
        <f t="shared" ref="D314:AL314" si="205">IFERROR(_xlfn.RANK.EQ(D95,D$10:D$221,0),"-")</f>
        <v>61</v>
      </c>
      <c r="E314" s="119">
        <f t="shared" si="205"/>
        <v>88</v>
      </c>
      <c r="F314" s="119">
        <f t="shared" si="205"/>
        <v>60</v>
      </c>
      <c r="G314" s="119">
        <f t="shared" si="205"/>
        <v>43</v>
      </c>
      <c r="H314" s="119">
        <f t="shared" si="205"/>
        <v>1</v>
      </c>
      <c r="I314" s="119">
        <f t="shared" si="205"/>
        <v>185</v>
      </c>
      <c r="J314" s="119">
        <f t="shared" si="205"/>
        <v>61</v>
      </c>
      <c r="K314" s="119" t="str">
        <f t="shared" si="205"/>
        <v>-</v>
      </c>
      <c r="L314" s="119">
        <f t="shared" si="205"/>
        <v>98</v>
      </c>
      <c r="M314" s="119">
        <f t="shared" si="205"/>
        <v>108</v>
      </c>
      <c r="N314" s="119">
        <f t="shared" si="205"/>
        <v>126</v>
      </c>
      <c r="O314" s="119">
        <f t="shared" si="205"/>
        <v>17</v>
      </c>
      <c r="P314" s="119">
        <f t="shared" si="205"/>
        <v>132</v>
      </c>
      <c r="Q314" s="119">
        <f t="shared" si="205"/>
        <v>20</v>
      </c>
      <c r="R314" s="119">
        <f t="shared" si="205"/>
        <v>4</v>
      </c>
      <c r="S314" s="119">
        <f t="shared" si="205"/>
        <v>177</v>
      </c>
      <c r="T314" s="119">
        <f t="shared" si="205"/>
        <v>1</v>
      </c>
      <c r="U314" s="119">
        <f t="shared" si="205"/>
        <v>26</v>
      </c>
      <c r="V314" s="119">
        <f t="shared" si="205"/>
        <v>48</v>
      </c>
      <c r="W314" s="119">
        <f t="shared" si="205"/>
        <v>11</v>
      </c>
      <c r="X314" s="119">
        <f t="shared" si="205"/>
        <v>32</v>
      </c>
      <c r="Y314" s="125">
        <f t="shared" si="205"/>
        <v>119</v>
      </c>
      <c r="Z314" s="124">
        <f t="shared" si="205"/>
        <v>55</v>
      </c>
      <c r="AA314" s="119">
        <f t="shared" si="205"/>
        <v>72</v>
      </c>
      <c r="AB314" s="119">
        <f t="shared" si="205"/>
        <v>124</v>
      </c>
      <c r="AC314" s="119">
        <f t="shared" si="205"/>
        <v>30</v>
      </c>
      <c r="AD314" s="119">
        <f t="shared" si="205"/>
        <v>7</v>
      </c>
      <c r="AE314" s="119">
        <f t="shared" si="205"/>
        <v>92</v>
      </c>
      <c r="AF314" s="119">
        <f t="shared" si="205"/>
        <v>29</v>
      </c>
      <c r="AG314" s="119">
        <f t="shared" si="205"/>
        <v>8</v>
      </c>
      <c r="AH314" s="125">
        <f t="shared" si="205"/>
        <v>119</v>
      </c>
      <c r="AI314" s="124">
        <f t="shared" si="205"/>
        <v>89</v>
      </c>
      <c r="AJ314" s="119">
        <f t="shared" si="205"/>
        <v>5</v>
      </c>
      <c r="AK314" s="125">
        <f t="shared" si="205"/>
        <v>31</v>
      </c>
      <c r="AL314" s="121">
        <f t="shared" si="205"/>
        <v>26</v>
      </c>
    </row>
    <row r="315" spans="2:38">
      <c r="B315" s="225" t="str">
        <f t="shared" ref="B315:C315" si="206">B96</f>
        <v>Logatec</v>
      </c>
      <c r="C315" s="224">
        <f t="shared" si="206"/>
        <v>64</v>
      </c>
      <c r="D315" s="124">
        <f t="shared" ref="D315:AL315" si="207">IFERROR(_xlfn.RANK.EQ(D96,D$10:D$221,0),"-")</f>
        <v>59</v>
      </c>
      <c r="E315" s="119">
        <f t="shared" si="207"/>
        <v>15</v>
      </c>
      <c r="F315" s="119">
        <f t="shared" si="207"/>
        <v>126</v>
      </c>
      <c r="G315" s="119">
        <f t="shared" si="207"/>
        <v>18</v>
      </c>
      <c r="H315" s="119">
        <f t="shared" si="207"/>
        <v>89</v>
      </c>
      <c r="I315" s="119">
        <f t="shared" si="207"/>
        <v>67</v>
      </c>
      <c r="J315" s="119">
        <f t="shared" si="207"/>
        <v>46</v>
      </c>
      <c r="K315" s="119" t="str">
        <f t="shared" si="207"/>
        <v>-</v>
      </c>
      <c r="L315" s="119">
        <f t="shared" si="207"/>
        <v>95</v>
      </c>
      <c r="M315" s="119">
        <f t="shared" si="207"/>
        <v>44</v>
      </c>
      <c r="N315" s="119">
        <f t="shared" si="207"/>
        <v>90</v>
      </c>
      <c r="O315" s="119">
        <f t="shared" si="207"/>
        <v>60</v>
      </c>
      <c r="P315" s="119">
        <f t="shared" si="207"/>
        <v>190</v>
      </c>
      <c r="Q315" s="119">
        <f t="shared" si="207"/>
        <v>29</v>
      </c>
      <c r="R315" s="119">
        <f t="shared" si="207"/>
        <v>29</v>
      </c>
      <c r="S315" s="119">
        <f t="shared" si="207"/>
        <v>143</v>
      </c>
      <c r="T315" s="119">
        <f t="shared" si="207"/>
        <v>177</v>
      </c>
      <c r="U315" s="119">
        <f t="shared" si="207"/>
        <v>53</v>
      </c>
      <c r="V315" s="119">
        <f t="shared" si="207"/>
        <v>16</v>
      </c>
      <c r="W315" s="119">
        <f t="shared" si="207"/>
        <v>2</v>
      </c>
      <c r="X315" s="119">
        <f t="shared" si="207"/>
        <v>61</v>
      </c>
      <c r="Y315" s="125">
        <f t="shared" si="207"/>
        <v>75</v>
      </c>
      <c r="Z315" s="124">
        <f t="shared" si="207"/>
        <v>23</v>
      </c>
      <c r="AA315" s="119">
        <f t="shared" si="207"/>
        <v>44</v>
      </c>
      <c r="AB315" s="119">
        <f t="shared" si="207"/>
        <v>66</v>
      </c>
      <c r="AC315" s="119">
        <f t="shared" si="207"/>
        <v>124</v>
      </c>
      <c r="AD315" s="119">
        <f t="shared" si="207"/>
        <v>28</v>
      </c>
      <c r="AE315" s="119">
        <f t="shared" si="207"/>
        <v>177</v>
      </c>
      <c r="AF315" s="119">
        <f t="shared" si="207"/>
        <v>32</v>
      </c>
      <c r="AG315" s="119">
        <f t="shared" si="207"/>
        <v>5</v>
      </c>
      <c r="AH315" s="125">
        <f t="shared" si="207"/>
        <v>75</v>
      </c>
      <c r="AI315" s="124">
        <f t="shared" si="207"/>
        <v>22</v>
      </c>
      <c r="AJ315" s="119">
        <f t="shared" si="207"/>
        <v>71</v>
      </c>
      <c r="AK315" s="125">
        <f t="shared" si="207"/>
        <v>12</v>
      </c>
      <c r="AL315" s="121">
        <f t="shared" si="207"/>
        <v>19</v>
      </c>
    </row>
    <row r="316" spans="2:38">
      <c r="B316" s="225" t="str">
        <f t="shared" ref="B316:C316" si="208">B97</f>
        <v>Loška dolina</v>
      </c>
      <c r="C316" s="224">
        <f t="shared" si="208"/>
        <v>65</v>
      </c>
      <c r="D316" s="124">
        <f t="shared" ref="D316:AL316" si="209">IFERROR(_xlfn.RANK.EQ(D97,D$10:D$221,0),"-")</f>
        <v>100</v>
      </c>
      <c r="E316" s="119">
        <f t="shared" si="209"/>
        <v>119</v>
      </c>
      <c r="F316" s="119">
        <f t="shared" si="209"/>
        <v>133</v>
      </c>
      <c r="G316" s="119">
        <f t="shared" si="209"/>
        <v>96</v>
      </c>
      <c r="H316" s="119">
        <f t="shared" si="209"/>
        <v>38</v>
      </c>
      <c r="I316" s="119">
        <f t="shared" si="209"/>
        <v>22</v>
      </c>
      <c r="J316" s="119">
        <f t="shared" si="209"/>
        <v>150</v>
      </c>
      <c r="K316" s="119" t="str">
        <f t="shared" si="209"/>
        <v>-</v>
      </c>
      <c r="L316" s="119">
        <f t="shared" si="209"/>
        <v>56</v>
      </c>
      <c r="M316" s="119">
        <f t="shared" si="209"/>
        <v>14</v>
      </c>
      <c r="N316" s="119">
        <f t="shared" si="209"/>
        <v>11</v>
      </c>
      <c r="O316" s="119">
        <f t="shared" si="209"/>
        <v>130</v>
      </c>
      <c r="P316" s="119">
        <f t="shared" si="209"/>
        <v>94</v>
      </c>
      <c r="Q316" s="119">
        <f t="shared" si="209"/>
        <v>88</v>
      </c>
      <c r="R316" s="119">
        <f t="shared" si="209"/>
        <v>105</v>
      </c>
      <c r="S316" s="119">
        <f t="shared" si="209"/>
        <v>80</v>
      </c>
      <c r="T316" s="119">
        <f t="shared" si="209"/>
        <v>131</v>
      </c>
      <c r="U316" s="119">
        <f t="shared" si="209"/>
        <v>147</v>
      </c>
      <c r="V316" s="119">
        <f t="shared" si="209"/>
        <v>89</v>
      </c>
      <c r="W316" s="119">
        <f t="shared" si="209"/>
        <v>158</v>
      </c>
      <c r="X316" s="119">
        <f t="shared" si="209"/>
        <v>4</v>
      </c>
      <c r="Y316" s="125">
        <f t="shared" si="209"/>
        <v>55</v>
      </c>
      <c r="Z316" s="124">
        <f t="shared" si="209"/>
        <v>127</v>
      </c>
      <c r="AA316" s="119">
        <f t="shared" si="209"/>
        <v>42</v>
      </c>
      <c r="AB316" s="119">
        <f t="shared" si="209"/>
        <v>6</v>
      </c>
      <c r="AC316" s="119">
        <f t="shared" si="209"/>
        <v>127</v>
      </c>
      <c r="AD316" s="119">
        <f t="shared" si="209"/>
        <v>91</v>
      </c>
      <c r="AE316" s="119">
        <f t="shared" si="209"/>
        <v>94</v>
      </c>
      <c r="AF316" s="119">
        <f t="shared" si="209"/>
        <v>104</v>
      </c>
      <c r="AG316" s="119">
        <f t="shared" si="209"/>
        <v>32</v>
      </c>
      <c r="AH316" s="125">
        <f t="shared" si="209"/>
        <v>55</v>
      </c>
      <c r="AI316" s="124">
        <f t="shared" si="209"/>
        <v>7</v>
      </c>
      <c r="AJ316" s="119">
        <f t="shared" si="209"/>
        <v>85</v>
      </c>
      <c r="AK316" s="125">
        <f t="shared" si="209"/>
        <v>49</v>
      </c>
      <c r="AL316" s="121">
        <f t="shared" si="209"/>
        <v>39</v>
      </c>
    </row>
    <row r="317" spans="2:38">
      <c r="B317" s="225" t="str">
        <f t="shared" ref="B317:C317" si="210">B98</f>
        <v>Loški Potok</v>
      </c>
      <c r="C317" s="224">
        <f t="shared" si="210"/>
        <v>66</v>
      </c>
      <c r="D317" s="124">
        <f t="shared" ref="D317:AL317" si="211">IFERROR(_xlfn.RANK.EQ(D98,D$10:D$221,0),"-")</f>
        <v>195</v>
      </c>
      <c r="E317" s="119">
        <f t="shared" si="211"/>
        <v>202</v>
      </c>
      <c r="F317" s="119">
        <f t="shared" si="211"/>
        <v>161</v>
      </c>
      <c r="G317" s="119">
        <f t="shared" si="211"/>
        <v>211</v>
      </c>
      <c r="H317" s="119">
        <f t="shared" si="211"/>
        <v>47</v>
      </c>
      <c r="I317" s="119">
        <f t="shared" si="211"/>
        <v>153</v>
      </c>
      <c r="J317" s="119">
        <f t="shared" si="211"/>
        <v>132</v>
      </c>
      <c r="K317" s="119" t="str">
        <f t="shared" si="211"/>
        <v>-</v>
      </c>
      <c r="L317" s="119">
        <f t="shared" si="211"/>
        <v>123</v>
      </c>
      <c r="M317" s="119">
        <f t="shared" si="211"/>
        <v>95</v>
      </c>
      <c r="N317" s="119">
        <f t="shared" si="211"/>
        <v>12</v>
      </c>
      <c r="O317" s="119">
        <f t="shared" si="211"/>
        <v>184</v>
      </c>
      <c r="P317" s="119">
        <f t="shared" si="211"/>
        <v>62</v>
      </c>
      <c r="Q317" s="119">
        <f t="shared" si="211"/>
        <v>62</v>
      </c>
      <c r="R317" s="119">
        <f t="shared" si="211"/>
        <v>96</v>
      </c>
      <c r="S317" s="119">
        <f t="shared" si="211"/>
        <v>62</v>
      </c>
      <c r="T317" s="119">
        <f t="shared" si="211"/>
        <v>44</v>
      </c>
      <c r="U317" s="119">
        <f t="shared" si="211"/>
        <v>148</v>
      </c>
      <c r="V317" s="119">
        <f t="shared" si="211"/>
        <v>47</v>
      </c>
      <c r="W317" s="119">
        <f t="shared" si="211"/>
        <v>47</v>
      </c>
      <c r="X317" s="119">
        <f t="shared" si="211"/>
        <v>157</v>
      </c>
      <c r="Y317" s="125">
        <f t="shared" si="211"/>
        <v>22</v>
      </c>
      <c r="Z317" s="124">
        <f t="shared" si="211"/>
        <v>209</v>
      </c>
      <c r="AA317" s="119">
        <f t="shared" si="211"/>
        <v>190</v>
      </c>
      <c r="AB317" s="119">
        <f t="shared" si="211"/>
        <v>28</v>
      </c>
      <c r="AC317" s="119">
        <f t="shared" si="211"/>
        <v>163</v>
      </c>
      <c r="AD317" s="119">
        <f t="shared" si="211"/>
        <v>80</v>
      </c>
      <c r="AE317" s="119">
        <f t="shared" si="211"/>
        <v>27</v>
      </c>
      <c r="AF317" s="119">
        <f t="shared" si="211"/>
        <v>76</v>
      </c>
      <c r="AG317" s="119">
        <f t="shared" si="211"/>
        <v>122</v>
      </c>
      <c r="AH317" s="125">
        <f t="shared" si="211"/>
        <v>22</v>
      </c>
      <c r="AI317" s="124">
        <f t="shared" si="211"/>
        <v>150</v>
      </c>
      <c r="AJ317" s="119">
        <f t="shared" si="211"/>
        <v>69</v>
      </c>
      <c r="AK317" s="125">
        <f t="shared" si="211"/>
        <v>48</v>
      </c>
      <c r="AL317" s="121">
        <f t="shared" si="211"/>
        <v>70</v>
      </c>
    </row>
    <row r="318" spans="2:38">
      <c r="B318" s="225" t="str">
        <f t="shared" ref="B318:C318" si="212">B99</f>
        <v>Lovrenc na Pohorju</v>
      </c>
      <c r="C318" s="224">
        <f t="shared" si="212"/>
        <v>167</v>
      </c>
      <c r="D318" s="124">
        <f t="shared" ref="D318:AL318" si="213">IFERROR(_xlfn.RANK.EQ(D99,D$10:D$221,0),"-")</f>
        <v>90</v>
      </c>
      <c r="E318" s="119">
        <f t="shared" si="213"/>
        <v>135</v>
      </c>
      <c r="F318" s="119">
        <f t="shared" si="213"/>
        <v>121</v>
      </c>
      <c r="G318" s="119">
        <f t="shared" si="213"/>
        <v>147</v>
      </c>
      <c r="H318" s="119">
        <f t="shared" si="213"/>
        <v>175</v>
      </c>
      <c r="I318" s="119">
        <f t="shared" si="213"/>
        <v>145</v>
      </c>
      <c r="J318" s="119">
        <f t="shared" si="213"/>
        <v>113</v>
      </c>
      <c r="K318" s="119" t="str">
        <f t="shared" si="213"/>
        <v>-</v>
      </c>
      <c r="L318" s="119">
        <f t="shared" si="213"/>
        <v>160</v>
      </c>
      <c r="M318" s="119">
        <f t="shared" si="213"/>
        <v>11</v>
      </c>
      <c r="N318" s="119">
        <f t="shared" si="213"/>
        <v>47</v>
      </c>
      <c r="O318" s="119">
        <f t="shared" si="213"/>
        <v>210</v>
      </c>
      <c r="P318" s="119">
        <f t="shared" si="213"/>
        <v>156</v>
      </c>
      <c r="Q318" s="119">
        <f t="shared" si="213"/>
        <v>155</v>
      </c>
      <c r="R318" s="119">
        <f t="shared" si="213"/>
        <v>174</v>
      </c>
      <c r="S318" s="119">
        <f t="shared" si="213"/>
        <v>131</v>
      </c>
      <c r="T318" s="119">
        <f t="shared" si="213"/>
        <v>173</v>
      </c>
      <c r="U318" s="119">
        <f t="shared" si="213"/>
        <v>196</v>
      </c>
      <c r="V318" s="119">
        <f t="shared" si="213"/>
        <v>146</v>
      </c>
      <c r="W318" s="119">
        <f t="shared" si="213"/>
        <v>82</v>
      </c>
      <c r="X318" s="119">
        <f t="shared" si="213"/>
        <v>164</v>
      </c>
      <c r="Y318" s="125">
        <f t="shared" si="213"/>
        <v>79</v>
      </c>
      <c r="Z318" s="124">
        <f t="shared" si="213"/>
        <v>120</v>
      </c>
      <c r="AA318" s="119">
        <f t="shared" si="213"/>
        <v>170</v>
      </c>
      <c r="AB318" s="119">
        <f t="shared" si="213"/>
        <v>20</v>
      </c>
      <c r="AC318" s="119">
        <f t="shared" si="213"/>
        <v>210</v>
      </c>
      <c r="AD318" s="119">
        <f t="shared" si="213"/>
        <v>163</v>
      </c>
      <c r="AE318" s="119">
        <f t="shared" si="213"/>
        <v>151</v>
      </c>
      <c r="AF318" s="119">
        <f t="shared" si="213"/>
        <v>173</v>
      </c>
      <c r="AG318" s="119">
        <f t="shared" si="213"/>
        <v>140</v>
      </c>
      <c r="AH318" s="125">
        <f t="shared" si="213"/>
        <v>79</v>
      </c>
      <c r="AI318" s="124">
        <f t="shared" si="213"/>
        <v>59</v>
      </c>
      <c r="AJ318" s="119">
        <f t="shared" si="213"/>
        <v>209</v>
      </c>
      <c r="AK318" s="125">
        <f t="shared" si="213"/>
        <v>140</v>
      </c>
      <c r="AL318" s="121">
        <f t="shared" si="213"/>
        <v>159</v>
      </c>
    </row>
    <row r="319" spans="2:38">
      <c r="B319" s="225" t="str">
        <f t="shared" ref="B319:C319" si="214">B100</f>
        <v>Luče</v>
      </c>
      <c r="C319" s="224">
        <f t="shared" si="214"/>
        <v>67</v>
      </c>
      <c r="D319" s="124">
        <f t="shared" ref="D319:AL319" si="215">IFERROR(_xlfn.RANK.EQ(D100,D$10:D$221,0),"-")</f>
        <v>56</v>
      </c>
      <c r="E319" s="119">
        <f t="shared" si="215"/>
        <v>64</v>
      </c>
      <c r="F319" s="119">
        <f t="shared" si="215"/>
        <v>185</v>
      </c>
      <c r="G319" s="119">
        <f t="shared" si="215"/>
        <v>163</v>
      </c>
      <c r="H319" s="119">
        <f t="shared" si="215"/>
        <v>207</v>
      </c>
      <c r="I319" s="119">
        <f t="shared" si="215"/>
        <v>65</v>
      </c>
      <c r="J319" s="119">
        <f t="shared" si="215"/>
        <v>190</v>
      </c>
      <c r="K319" s="119" t="str">
        <f t="shared" si="215"/>
        <v>-</v>
      </c>
      <c r="L319" s="119">
        <f t="shared" si="215"/>
        <v>171</v>
      </c>
      <c r="M319" s="119">
        <f t="shared" si="215"/>
        <v>3</v>
      </c>
      <c r="N319" s="119">
        <f t="shared" si="215"/>
        <v>95</v>
      </c>
      <c r="O319" s="119">
        <f t="shared" si="215"/>
        <v>61</v>
      </c>
      <c r="P319" s="119">
        <f t="shared" si="215"/>
        <v>200</v>
      </c>
      <c r="Q319" s="119">
        <f t="shared" si="215"/>
        <v>176</v>
      </c>
      <c r="R319" s="119">
        <f t="shared" si="215"/>
        <v>126</v>
      </c>
      <c r="S319" s="119">
        <f t="shared" si="215"/>
        <v>16</v>
      </c>
      <c r="T319" s="119">
        <f t="shared" si="215"/>
        <v>177</v>
      </c>
      <c r="U319" s="119">
        <f t="shared" si="215"/>
        <v>187</v>
      </c>
      <c r="V319" s="119">
        <f t="shared" si="215"/>
        <v>152</v>
      </c>
      <c r="W319" s="119">
        <f t="shared" si="215"/>
        <v>80</v>
      </c>
      <c r="X319" s="119">
        <f t="shared" si="215"/>
        <v>144</v>
      </c>
      <c r="Y319" s="125">
        <f t="shared" si="215"/>
        <v>5</v>
      </c>
      <c r="Z319" s="124">
        <f t="shared" si="215"/>
        <v>100</v>
      </c>
      <c r="AA319" s="119">
        <f t="shared" si="215"/>
        <v>195</v>
      </c>
      <c r="AB319" s="119">
        <f t="shared" si="215"/>
        <v>32</v>
      </c>
      <c r="AC319" s="119">
        <f t="shared" si="215"/>
        <v>152</v>
      </c>
      <c r="AD319" s="119">
        <f t="shared" si="215"/>
        <v>147</v>
      </c>
      <c r="AE319" s="119">
        <f t="shared" si="215"/>
        <v>57</v>
      </c>
      <c r="AF319" s="119">
        <f t="shared" si="215"/>
        <v>167</v>
      </c>
      <c r="AG319" s="119">
        <f t="shared" si="215"/>
        <v>133</v>
      </c>
      <c r="AH319" s="125">
        <f t="shared" si="215"/>
        <v>5</v>
      </c>
      <c r="AI319" s="124">
        <f t="shared" si="215"/>
        <v>88</v>
      </c>
      <c r="AJ319" s="119">
        <f t="shared" si="215"/>
        <v>138</v>
      </c>
      <c r="AK319" s="125">
        <f t="shared" si="215"/>
        <v>64</v>
      </c>
      <c r="AL319" s="121">
        <f t="shared" si="215"/>
        <v>81</v>
      </c>
    </row>
    <row r="320" spans="2:38">
      <c r="B320" s="225" t="str">
        <f t="shared" ref="B320:C320" si="216">B101</f>
        <v>Lukovica</v>
      </c>
      <c r="C320" s="224">
        <f t="shared" si="216"/>
        <v>68</v>
      </c>
      <c r="D320" s="124">
        <f t="shared" ref="D320:AL320" si="217">IFERROR(_xlfn.RANK.EQ(D101,D$10:D$221,0),"-")</f>
        <v>30</v>
      </c>
      <c r="E320" s="119">
        <f t="shared" si="217"/>
        <v>83</v>
      </c>
      <c r="F320" s="119">
        <f t="shared" si="217"/>
        <v>181</v>
      </c>
      <c r="G320" s="119">
        <f t="shared" si="217"/>
        <v>81</v>
      </c>
      <c r="H320" s="119">
        <f t="shared" si="217"/>
        <v>143</v>
      </c>
      <c r="I320" s="119">
        <f t="shared" si="217"/>
        <v>125</v>
      </c>
      <c r="J320" s="119">
        <f t="shared" si="217"/>
        <v>174</v>
      </c>
      <c r="K320" s="119" t="str">
        <f t="shared" si="217"/>
        <v>-</v>
      </c>
      <c r="L320" s="119">
        <f t="shared" si="217"/>
        <v>46</v>
      </c>
      <c r="M320" s="119">
        <f t="shared" si="217"/>
        <v>82</v>
      </c>
      <c r="N320" s="119">
        <f t="shared" si="217"/>
        <v>200</v>
      </c>
      <c r="O320" s="119">
        <f t="shared" si="217"/>
        <v>68</v>
      </c>
      <c r="P320" s="119">
        <f t="shared" si="217"/>
        <v>194</v>
      </c>
      <c r="Q320" s="119">
        <f t="shared" si="217"/>
        <v>56</v>
      </c>
      <c r="R320" s="119">
        <f t="shared" si="217"/>
        <v>58</v>
      </c>
      <c r="S320" s="119">
        <f t="shared" si="217"/>
        <v>161</v>
      </c>
      <c r="T320" s="119">
        <f t="shared" si="217"/>
        <v>1</v>
      </c>
      <c r="U320" s="119">
        <f t="shared" si="217"/>
        <v>89</v>
      </c>
      <c r="V320" s="119">
        <f t="shared" si="217"/>
        <v>57</v>
      </c>
      <c r="W320" s="119">
        <f t="shared" si="217"/>
        <v>4</v>
      </c>
      <c r="X320" s="119">
        <f t="shared" si="217"/>
        <v>55</v>
      </c>
      <c r="Y320" s="125">
        <f t="shared" si="217"/>
        <v>111</v>
      </c>
      <c r="Z320" s="124">
        <f t="shared" si="217"/>
        <v>97</v>
      </c>
      <c r="AA320" s="119">
        <f t="shared" si="217"/>
        <v>125</v>
      </c>
      <c r="AB320" s="119">
        <f t="shared" si="217"/>
        <v>168</v>
      </c>
      <c r="AC320" s="119">
        <f t="shared" si="217"/>
        <v>149</v>
      </c>
      <c r="AD320" s="119">
        <f t="shared" si="217"/>
        <v>55</v>
      </c>
      <c r="AE320" s="119">
        <f t="shared" si="217"/>
        <v>61</v>
      </c>
      <c r="AF320" s="119">
        <f t="shared" si="217"/>
        <v>62</v>
      </c>
      <c r="AG320" s="119">
        <f t="shared" si="217"/>
        <v>6</v>
      </c>
      <c r="AH320" s="125">
        <f t="shared" si="217"/>
        <v>111</v>
      </c>
      <c r="AI320" s="124">
        <f t="shared" si="217"/>
        <v>155</v>
      </c>
      <c r="AJ320" s="119">
        <f t="shared" si="217"/>
        <v>56</v>
      </c>
      <c r="AK320" s="125">
        <f t="shared" si="217"/>
        <v>37</v>
      </c>
      <c r="AL320" s="121">
        <f t="shared" si="217"/>
        <v>65</v>
      </c>
    </row>
    <row r="321" spans="2:38">
      <c r="B321" s="225" t="str">
        <f t="shared" ref="B321:C321" si="218">B102</f>
        <v>Majšperk</v>
      </c>
      <c r="C321" s="224">
        <f t="shared" si="218"/>
        <v>69</v>
      </c>
      <c r="D321" s="124">
        <f t="shared" ref="D321:AL321" si="219">IFERROR(_xlfn.RANK.EQ(D102,D$10:D$221,0),"-")</f>
        <v>173</v>
      </c>
      <c r="E321" s="119">
        <f t="shared" si="219"/>
        <v>135</v>
      </c>
      <c r="F321" s="119">
        <f t="shared" si="219"/>
        <v>162</v>
      </c>
      <c r="G321" s="119">
        <f t="shared" si="219"/>
        <v>123</v>
      </c>
      <c r="H321" s="119">
        <f t="shared" si="219"/>
        <v>196</v>
      </c>
      <c r="I321" s="119">
        <f t="shared" si="219"/>
        <v>195</v>
      </c>
      <c r="J321" s="119">
        <f t="shared" si="219"/>
        <v>102</v>
      </c>
      <c r="K321" s="119" t="str">
        <f t="shared" si="219"/>
        <v>-</v>
      </c>
      <c r="L321" s="119">
        <f t="shared" si="219"/>
        <v>119</v>
      </c>
      <c r="M321" s="119">
        <f t="shared" si="219"/>
        <v>148</v>
      </c>
      <c r="N321" s="119">
        <f t="shared" si="219"/>
        <v>78</v>
      </c>
      <c r="O321" s="119">
        <f t="shared" si="219"/>
        <v>142</v>
      </c>
      <c r="P321" s="119">
        <f t="shared" si="219"/>
        <v>19</v>
      </c>
      <c r="Q321" s="119">
        <f t="shared" si="219"/>
        <v>116</v>
      </c>
      <c r="R321" s="119">
        <f t="shared" si="219"/>
        <v>173</v>
      </c>
      <c r="S321" s="119">
        <f t="shared" si="219"/>
        <v>43</v>
      </c>
      <c r="T321" s="119">
        <f t="shared" si="219"/>
        <v>97</v>
      </c>
      <c r="U321" s="119">
        <f t="shared" si="219"/>
        <v>198</v>
      </c>
      <c r="V321" s="119">
        <f t="shared" si="219"/>
        <v>159</v>
      </c>
      <c r="W321" s="119">
        <f t="shared" si="219"/>
        <v>124</v>
      </c>
      <c r="X321" s="119">
        <f t="shared" si="219"/>
        <v>195</v>
      </c>
      <c r="Y321" s="125">
        <f t="shared" si="219"/>
        <v>162</v>
      </c>
      <c r="Z321" s="124">
        <f t="shared" si="219"/>
        <v>167</v>
      </c>
      <c r="AA321" s="119">
        <f t="shared" si="219"/>
        <v>188</v>
      </c>
      <c r="AB321" s="119">
        <f t="shared" si="219"/>
        <v>99</v>
      </c>
      <c r="AC321" s="119">
        <f t="shared" si="219"/>
        <v>64</v>
      </c>
      <c r="AD321" s="119">
        <f t="shared" si="219"/>
        <v>146</v>
      </c>
      <c r="AE321" s="119">
        <f t="shared" si="219"/>
        <v>37</v>
      </c>
      <c r="AF321" s="119">
        <f t="shared" si="219"/>
        <v>193</v>
      </c>
      <c r="AG321" s="119">
        <f t="shared" si="219"/>
        <v>187</v>
      </c>
      <c r="AH321" s="125">
        <f t="shared" si="219"/>
        <v>162</v>
      </c>
      <c r="AI321" s="124">
        <f t="shared" si="219"/>
        <v>172</v>
      </c>
      <c r="AJ321" s="119">
        <f t="shared" si="219"/>
        <v>81</v>
      </c>
      <c r="AK321" s="125">
        <f t="shared" si="219"/>
        <v>204</v>
      </c>
      <c r="AL321" s="121">
        <f t="shared" si="219"/>
        <v>181</v>
      </c>
    </row>
    <row r="322" spans="2:38">
      <c r="B322" s="225" t="str">
        <f t="shared" ref="B322:C322" si="220">B103</f>
        <v>Makole</v>
      </c>
      <c r="C322" s="224">
        <f t="shared" si="220"/>
        <v>198</v>
      </c>
      <c r="D322" s="124">
        <f t="shared" ref="D322:AL322" si="221">IFERROR(_xlfn.RANK.EQ(D103,D$10:D$221,0),"-")</f>
        <v>197</v>
      </c>
      <c r="E322" s="119">
        <f t="shared" si="221"/>
        <v>135</v>
      </c>
      <c r="F322" s="119">
        <f t="shared" si="221"/>
        <v>148</v>
      </c>
      <c r="G322" s="119">
        <f t="shared" si="221"/>
        <v>204</v>
      </c>
      <c r="H322" s="119">
        <f t="shared" si="221"/>
        <v>191</v>
      </c>
      <c r="I322" s="119">
        <f t="shared" si="221"/>
        <v>206</v>
      </c>
      <c r="J322" s="119">
        <f t="shared" si="221"/>
        <v>207</v>
      </c>
      <c r="K322" s="119" t="str">
        <f t="shared" si="221"/>
        <v>-</v>
      </c>
      <c r="L322" s="119">
        <f t="shared" si="221"/>
        <v>183</v>
      </c>
      <c r="M322" s="119">
        <f t="shared" si="221"/>
        <v>132</v>
      </c>
      <c r="N322" s="119">
        <f t="shared" si="221"/>
        <v>100</v>
      </c>
      <c r="O322" s="119">
        <f t="shared" si="221"/>
        <v>145</v>
      </c>
      <c r="P322" s="119">
        <f t="shared" si="221"/>
        <v>178</v>
      </c>
      <c r="Q322" s="119">
        <f t="shared" si="221"/>
        <v>150</v>
      </c>
      <c r="R322" s="119">
        <f t="shared" si="221"/>
        <v>186</v>
      </c>
      <c r="S322" s="119">
        <f t="shared" si="221"/>
        <v>12</v>
      </c>
      <c r="T322" s="119">
        <f t="shared" si="221"/>
        <v>154</v>
      </c>
      <c r="U322" s="119">
        <f t="shared" si="221"/>
        <v>140</v>
      </c>
      <c r="V322" s="119">
        <f t="shared" si="221"/>
        <v>124</v>
      </c>
      <c r="W322" s="119">
        <f t="shared" si="221"/>
        <v>52</v>
      </c>
      <c r="X322" s="119">
        <f t="shared" si="221"/>
        <v>205</v>
      </c>
      <c r="Y322" s="125">
        <f t="shared" si="221"/>
        <v>141</v>
      </c>
      <c r="Z322" s="124">
        <f t="shared" si="221"/>
        <v>177</v>
      </c>
      <c r="AA322" s="119">
        <f t="shared" si="221"/>
        <v>210</v>
      </c>
      <c r="AB322" s="119">
        <f t="shared" si="221"/>
        <v>108</v>
      </c>
      <c r="AC322" s="119">
        <f t="shared" si="221"/>
        <v>188</v>
      </c>
      <c r="AD322" s="119">
        <f t="shared" si="221"/>
        <v>172</v>
      </c>
      <c r="AE322" s="119">
        <f t="shared" si="221"/>
        <v>18</v>
      </c>
      <c r="AF322" s="119">
        <f t="shared" si="221"/>
        <v>123</v>
      </c>
      <c r="AG322" s="119">
        <f t="shared" si="221"/>
        <v>166</v>
      </c>
      <c r="AH322" s="125">
        <f t="shared" si="221"/>
        <v>141</v>
      </c>
      <c r="AI322" s="124">
        <f t="shared" si="221"/>
        <v>202</v>
      </c>
      <c r="AJ322" s="119">
        <f t="shared" si="221"/>
        <v>158</v>
      </c>
      <c r="AK322" s="125">
        <f t="shared" si="221"/>
        <v>156</v>
      </c>
      <c r="AL322" s="121">
        <f t="shared" si="221"/>
        <v>189</v>
      </c>
    </row>
    <row r="323" spans="2:38">
      <c r="B323" s="225" t="str">
        <f t="shared" ref="B323:C323" si="222">B104</f>
        <v>Maribor</v>
      </c>
      <c r="C323" s="224">
        <f t="shared" si="222"/>
        <v>70</v>
      </c>
      <c r="D323" s="124">
        <f t="shared" ref="D323:AL323" si="223">IFERROR(_xlfn.RANK.EQ(D104,D$10:D$221,0),"-")</f>
        <v>175</v>
      </c>
      <c r="E323" s="119">
        <f t="shared" si="223"/>
        <v>17</v>
      </c>
      <c r="F323" s="119">
        <f t="shared" si="223"/>
        <v>3</v>
      </c>
      <c r="G323" s="119">
        <f t="shared" si="223"/>
        <v>7</v>
      </c>
      <c r="H323" s="119">
        <f t="shared" si="223"/>
        <v>85</v>
      </c>
      <c r="I323" s="119">
        <f t="shared" si="223"/>
        <v>3</v>
      </c>
      <c r="J323" s="119">
        <f t="shared" si="223"/>
        <v>3</v>
      </c>
      <c r="K323" s="119" t="str">
        <f t="shared" si="223"/>
        <v>-</v>
      </c>
      <c r="L323" s="119">
        <f t="shared" si="223"/>
        <v>167</v>
      </c>
      <c r="M323" s="119">
        <f t="shared" si="223"/>
        <v>198</v>
      </c>
      <c r="N323" s="119">
        <f t="shared" si="223"/>
        <v>132</v>
      </c>
      <c r="O323" s="119">
        <f t="shared" si="223"/>
        <v>94</v>
      </c>
      <c r="P323" s="119">
        <f t="shared" si="223"/>
        <v>25</v>
      </c>
      <c r="Q323" s="119">
        <f t="shared" si="223"/>
        <v>178</v>
      </c>
      <c r="R323" s="119">
        <f t="shared" si="223"/>
        <v>118</v>
      </c>
      <c r="S323" s="119">
        <f t="shared" si="223"/>
        <v>206</v>
      </c>
      <c r="T323" s="119">
        <f t="shared" si="223"/>
        <v>25</v>
      </c>
      <c r="U323" s="119">
        <f t="shared" si="223"/>
        <v>128</v>
      </c>
      <c r="V323" s="119">
        <f t="shared" si="223"/>
        <v>86</v>
      </c>
      <c r="W323" s="119">
        <f t="shared" si="223"/>
        <v>195</v>
      </c>
      <c r="X323" s="119">
        <f t="shared" si="223"/>
        <v>181</v>
      </c>
      <c r="Y323" s="125">
        <f t="shared" si="223"/>
        <v>172</v>
      </c>
      <c r="Z323" s="124">
        <f t="shared" si="223"/>
        <v>16</v>
      </c>
      <c r="AA323" s="119">
        <f t="shared" si="223"/>
        <v>5</v>
      </c>
      <c r="AB323" s="119">
        <f t="shared" si="223"/>
        <v>183</v>
      </c>
      <c r="AC323" s="119">
        <f t="shared" si="223"/>
        <v>25</v>
      </c>
      <c r="AD323" s="119">
        <f t="shared" si="223"/>
        <v>144</v>
      </c>
      <c r="AE323" s="119">
        <f t="shared" si="223"/>
        <v>195</v>
      </c>
      <c r="AF323" s="119">
        <f t="shared" si="223"/>
        <v>84</v>
      </c>
      <c r="AG323" s="119">
        <f t="shared" si="223"/>
        <v>208</v>
      </c>
      <c r="AH323" s="125">
        <f t="shared" si="223"/>
        <v>172</v>
      </c>
      <c r="AI323" s="124">
        <f t="shared" si="223"/>
        <v>50</v>
      </c>
      <c r="AJ323" s="119">
        <f t="shared" si="223"/>
        <v>154</v>
      </c>
      <c r="AK323" s="125">
        <f t="shared" si="223"/>
        <v>176</v>
      </c>
      <c r="AL323" s="121">
        <f t="shared" si="223"/>
        <v>144</v>
      </c>
    </row>
    <row r="324" spans="2:38">
      <c r="B324" s="225" t="str">
        <f t="shared" ref="B324:C324" si="224">B105</f>
        <v>Markovci</v>
      </c>
      <c r="C324" s="224">
        <f t="shared" si="224"/>
        <v>168</v>
      </c>
      <c r="D324" s="124">
        <f t="shared" ref="D324:AL324" si="225">IFERROR(_xlfn.RANK.EQ(D105,D$10:D$221,0),"-")</f>
        <v>20</v>
      </c>
      <c r="E324" s="119">
        <f t="shared" si="225"/>
        <v>99</v>
      </c>
      <c r="F324" s="119">
        <f t="shared" si="225"/>
        <v>72</v>
      </c>
      <c r="G324" s="119">
        <f t="shared" si="225"/>
        <v>38</v>
      </c>
      <c r="H324" s="119">
        <f t="shared" si="225"/>
        <v>50</v>
      </c>
      <c r="I324" s="119">
        <f t="shared" si="225"/>
        <v>131</v>
      </c>
      <c r="J324" s="119">
        <f t="shared" si="225"/>
        <v>81</v>
      </c>
      <c r="K324" s="119" t="str">
        <f t="shared" si="225"/>
        <v>-</v>
      </c>
      <c r="L324" s="119">
        <f t="shared" si="225"/>
        <v>186</v>
      </c>
      <c r="M324" s="119">
        <f t="shared" si="225"/>
        <v>162</v>
      </c>
      <c r="N324" s="119">
        <f t="shared" si="225"/>
        <v>114</v>
      </c>
      <c r="O324" s="119">
        <f t="shared" si="225"/>
        <v>76</v>
      </c>
      <c r="P324" s="119">
        <f t="shared" si="225"/>
        <v>14</v>
      </c>
      <c r="Q324" s="119">
        <f t="shared" si="225"/>
        <v>84</v>
      </c>
      <c r="R324" s="119">
        <f t="shared" si="225"/>
        <v>168</v>
      </c>
      <c r="S324" s="119">
        <f t="shared" si="225"/>
        <v>174</v>
      </c>
      <c r="T324" s="119">
        <f t="shared" si="225"/>
        <v>136</v>
      </c>
      <c r="U324" s="119">
        <f t="shared" si="225"/>
        <v>171</v>
      </c>
      <c r="V324" s="119">
        <f t="shared" si="225"/>
        <v>162</v>
      </c>
      <c r="W324" s="119">
        <f t="shared" si="225"/>
        <v>104</v>
      </c>
      <c r="X324" s="119">
        <f t="shared" si="225"/>
        <v>121</v>
      </c>
      <c r="Y324" s="125">
        <f t="shared" si="225"/>
        <v>117</v>
      </c>
      <c r="Z324" s="124">
        <f t="shared" si="225"/>
        <v>42</v>
      </c>
      <c r="AA324" s="119">
        <f t="shared" si="225"/>
        <v>87</v>
      </c>
      <c r="AB324" s="119">
        <f t="shared" si="225"/>
        <v>148</v>
      </c>
      <c r="AC324" s="119">
        <f t="shared" si="225"/>
        <v>12</v>
      </c>
      <c r="AD324" s="119">
        <f t="shared" si="225"/>
        <v>135</v>
      </c>
      <c r="AE324" s="119">
        <f t="shared" si="225"/>
        <v>179</v>
      </c>
      <c r="AF324" s="119">
        <f t="shared" si="225"/>
        <v>164</v>
      </c>
      <c r="AG324" s="119">
        <f t="shared" si="225"/>
        <v>118</v>
      </c>
      <c r="AH324" s="125">
        <f t="shared" si="225"/>
        <v>117</v>
      </c>
      <c r="AI324" s="124">
        <f t="shared" si="225"/>
        <v>108</v>
      </c>
      <c r="AJ324" s="119">
        <f t="shared" si="225"/>
        <v>117</v>
      </c>
      <c r="AK324" s="125">
        <f t="shared" si="225"/>
        <v>149</v>
      </c>
      <c r="AL324" s="121">
        <f t="shared" si="225"/>
        <v>127</v>
      </c>
    </row>
    <row r="325" spans="2:38">
      <c r="B325" s="225" t="str">
        <f t="shared" ref="B325:C325" si="226">B106</f>
        <v>Medvode</v>
      </c>
      <c r="C325" s="224">
        <f t="shared" si="226"/>
        <v>71</v>
      </c>
      <c r="D325" s="124">
        <f t="shared" ref="D325:AL325" si="227">IFERROR(_xlfn.RANK.EQ(D106,D$10:D$221,0),"-")</f>
        <v>134</v>
      </c>
      <c r="E325" s="119">
        <f t="shared" si="227"/>
        <v>7</v>
      </c>
      <c r="F325" s="119">
        <f t="shared" si="227"/>
        <v>102</v>
      </c>
      <c r="G325" s="119">
        <f t="shared" si="227"/>
        <v>42</v>
      </c>
      <c r="H325" s="119">
        <f t="shared" si="227"/>
        <v>115</v>
      </c>
      <c r="I325" s="119">
        <f t="shared" si="227"/>
        <v>104</v>
      </c>
      <c r="J325" s="119">
        <f t="shared" si="227"/>
        <v>76</v>
      </c>
      <c r="K325" s="119" t="str">
        <f t="shared" si="227"/>
        <v>-</v>
      </c>
      <c r="L325" s="119">
        <f t="shared" si="227"/>
        <v>73</v>
      </c>
      <c r="M325" s="119">
        <f t="shared" si="227"/>
        <v>38</v>
      </c>
      <c r="N325" s="119">
        <f t="shared" si="227"/>
        <v>56</v>
      </c>
      <c r="O325" s="119">
        <f t="shared" si="227"/>
        <v>8</v>
      </c>
      <c r="P325" s="119">
        <f t="shared" si="227"/>
        <v>93</v>
      </c>
      <c r="Q325" s="119">
        <f t="shared" si="227"/>
        <v>35</v>
      </c>
      <c r="R325" s="119">
        <f t="shared" si="227"/>
        <v>10</v>
      </c>
      <c r="S325" s="119">
        <f t="shared" si="227"/>
        <v>177</v>
      </c>
      <c r="T325" s="119">
        <f t="shared" si="227"/>
        <v>47</v>
      </c>
      <c r="U325" s="119">
        <f t="shared" si="227"/>
        <v>9</v>
      </c>
      <c r="V325" s="119">
        <f t="shared" si="227"/>
        <v>38</v>
      </c>
      <c r="W325" s="119">
        <f t="shared" si="227"/>
        <v>34</v>
      </c>
      <c r="X325" s="119">
        <f t="shared" si="227"/>
        <v>41</v>
      </c>
      <c r="Y325" s="125">
        <f t="shared" si="227"/>
        <v>107</v>
      </c>
      <c r="Z325" s="124">
        <f t="shared" si="227"/>
        <v>30</v>
      </c>
      <c r="AA325" s="119">
        <f t="shared" si="227"/>
        <v>73</v>
      </c>
      <c r="AB325" s="119">
        <f t="shared" si="227"/>
        <v>37</v>
      </c>
      <c r="AC325" s="119">
        <f t="shared" si="227"/>
        <v>11</v>
      </c>
      <c r="AD325" s="119">
        <f t="shared" si="227"/>
        <v>16</v>
      </c>
      <c r="AE325" s="119">
        <f t="shared" si="227"/>
        <v>147</v>
      </c>
      <c r="AF325" s="119">
        <f t="shared" si="227"/>
        <v>10</v>
      </c>
      <c r="AG325" s="119">
        <f t="shared" si="227"/>
        <v>29</v>
      </c>
      <c r="AH325" s="125">
        <f t="shared" si="227"/>
        <v>107</v>
      </c>
      <c r="AI325" s="124">
        <f t="shared" si="227"/>
        <v>19</v>
      </c>
      <c r="AJ325" s="119">
        <f t="shared" si="227"/>
        <v>15</v>
      </c>
      <c r="AK325" s="125">
        <f t="shared" si="227"/>
        <v>30</v>
      </c>
      <c r="AL325" s="121">
        <f t="shared" si="227"/>
        <v>6</v>
      </c>
    </row>
    <row r="326" spans="2:38">
      <c r="B326" s="225" t="str">
        <f t="shared" ref="B326:C326" si="228">B107</f>
        <v>Mengeš</v>
      </c>
      <c r="C326" s="224">
        <f t="shared" si="228"/>
        <v>72</v>
      </c>
      <c r="D326" s="124">
        <f t="shared" ref="D326:AL326" si="229">IFERROR(_xlfn.RANK.EQ(D107,D$10:D$221,0),"-")</f>
        <v>47</v>
      </c>
      <c r="E326" s="119">
        <f t="shared" si="229"/>
        <v>6</v>
      </c>
      <c r="F326" s="119">
        <f t="shared" si="229"/>
        <v>89</v>
      </c>
      <c r="G326" s="119">
        <f t="shared" si="229"/>
        <v>11</v>
      </c>
      <c r="H326" s="119">
        <f t="shared" si="229"/>
        <v>21</v>
      </c>
      <c r="I326" s="119">
        <f t="shared" si="229"/>
        <v>103</v>
      </c>
      <c r="J326" s="119">
        <f t="shared" si="229"/>
        <v>24</v>
      </c>
      <c r="K326" s="119" t="str">
        <f t="shared" si="229"/>
        <v>-</v>
      </c>
      <c r="L326" s="119">
        <f t="shared" si="229"/>
        <v>43</v>
      </c>
      <c r="M326" s="119">
        <f t="shared" si="229"/>
        <v>115</v>
      </c>
      <c r="N326" s="119">
        <f t="shared" si="229"/>
        <v>110</v>
      </c>
      <c r="O326" s="119">
        <f t="shared" si="229"/>
        <v>11</v>
      </c>
      <c r="P326" s="119">
        <f t="shared" si="229"/>
        <v>154</v>
      </c>
      <c r="Q326" s="119">
        <f t="shared" si="229"/>
        <v>40</v>
      </c>
      <c r="R326" s="119">
        <f t="shared" si="229"/>
        <v>17</v>
      </c>
      <c r="S326" s="119">
        <f t="shared" si="229"/>
        <v>198</v>
      </c>
      <c r="T326" s="119">
        <f t="shared" si="229"/>
        <v>42</v>
      </c>
      <c r="U326" s="119">
        <f t="shared" si="229"/>
        <v>17</v>
      </c>
      <c r="V326" s="119">
        <f t="shared" si="229"/>
        <v>37</v>
      </c>
      <c r="W326" s="119">
        <f t="shared" si="229"/>
        <v>6</v>
      </c>
      <c r="X326" s="119">
        <f t="shared" si="229"/>
        <v>48</v>
      </c>
      <c r="Y326" s="125">
        <f t="shared" si="229"/>
        <v>165</v>
      </c>
      <c r="Z326" s="124">
        <f t="shared" si="229"/>
        <v>11</v>
      </c>
      <c r="AA326" s="119">
        <f t="shared" si="229"/>
        <v>19</v>
      </c>
      <c r="AB326" s="119">
        <f t="shared" si="229"/>
        <v>109</v>
      </c>
      <c r="AC326" s="119">
        <f t="shared" si="229"/>
        <v>31</v>
      </c>
      <c r="AD326" s="119">
        <f t="shared" si="229"/>
        <v>24</v>
      </c>
      <c r="AE326" s="119">
        <f t="shared" si="229"/>
        <v>183</v>
      </c>
      <c r="AF326" s="119">
        <f t="shared" si="229"/>
        <v>14</v>
      </c>
      <c r="AG326" s="119">
        <f t="shared" si="229"/>
        <v>9</v>
      </c>
      <c r="AH326" s="125">
        <f t="shared" si="229"/>
        <v>165</v>
      </c>
      <c r="AI326" s="124">
        <f t="shared" si="229"/>
        <v>27</v>
      </c>
      <c r="AJ326" s="119">
        <f t="shared" si="229"/>
        <v>34</v>
      </c>
      <c r="AK326" s="125">
        <f t="shared" si="229"/>
        <v>55</v>
      </c>
      <c r="AL326" s="121">
        <f t="shared" si="229"/>
        <v>35</v>
      </c>
    </row>
    <row r="327" spans="2:38">
      <c r="B327" s="225" t="str">
        <f t="shared" ref="B327:C327" si="230">B108</f>
        <v>Metlika</v>
      </c>
      <c r="C327" s="224">
        <f t="shared" si="230"/>
        <v>73</v>
      </c>
      <c r="D327" s="124">
        <f t="shared" ref="D327:AL327" si="231">IFERROR(_xlfn.RANK.EQ(D108,D$10:D$221,0),"-")</f>
        <v>114</v>
      </c>
      <c r="E327" s="119">
        <f t="shared" si="231"/>
        <v>100</v>
      </c>
      <c r="F327" s="119">
        <f t="shared" si="231"/>
        <v>147</v>
      </c>
      <c r="G327" s="119">
        <f t="shared" si="231"/>
        <v>86</v>
      </c>
      <c r="H327" s="119">
        <f t="shared" si="231"/>
        <v>90</v>
      </c>
      <c r="I327" s="119">
        <f t="shared" si="231"/>
        <v>39</v>
      </c>
      <c r="J327" s="119">
        <f t="shared" si="231"/>
        <v>115</v>
      </c>
      <c r="K327" s="119" t="str">
        <f t="shared" si="231"/>
        <v>-</v>
      </c>
      <c r="L327" s="119">
        <f t="shared" si="231"/>
        <v>25</v>
      </c>
      <c r="M327" s="119">
        <f t="shared" si="231"/>
        <v>157</v>
      </c>
      <c r="N327" s="119">
        <f t="shared" si="231"/>
        <v>125</v>
      </c>
      <c r="O327" s="119">
        <f t="shared" si="231"/>
        <v>108</v>
      </c>
      <c r="P327" s="119">
        <f t="shared" si="231"/>
        <v>111</v>
      </c>
      <c r="Q327" s="119">
        <f t="shared" si="231"/>
        <v>171</v>
      </c>
      <c r="R327" s="119">
        <f t="shared" si="231"/>
        <v>80</v>
      </c>
      <c r="S327" s="119">
        <f t="shared" si="231"/>
        <v>120</v>
      </c>
      <c r="T327" s="119">
        <f t="shared" si="231"/>
        <v>68</v>
      </c>
      <c r="U327" s="119">
        <f t="shared" si="231"/>
        <v>65</v>
      </c>
      <c r="V327" s="119">
        <f t="shared" si="231"/>
        <v>60</v>
      </c>
      <c r="W327" s="119">
        <f t="shared" si="231"/>
        <v>189</v>
      </c>
      <c r="X327" s="119">
        <f t="shared" si="231"/>
        <v>185</v>
      </c>
      <c r="Y327" s="125">
        <f t="shared" si="231"/>
        <v>83</v>
      </c>
      <c r="Z327" s="124">
        <f t="shared" si="231"/>
        <v>128</v>
      </c>
      <c r="AA327" s="119">
        <f t="shared" si="231"/>
        <v>47</v>
      </c>
      <c r="AB327" s="119">
        <f t="shared" si="231"/>
        <v>157</v>
      </c>
      <c r="AC327" s="119">
        <f t="shared" si="231"/>
        <v>114</v>
      </c>
      <c r="AD327" s="119">
        <f t="shared" si="231"/>
        <v>108</v>
      </c>
      <c r="AE327" s="119">
        <f t="shared" si="231"/>
        <v>99</v>
      </c>
      <c r="AF327" s="119">
        <f t="shared" si="231"/>
        <v>57</v>
      </c>
      <c r="AG327" s="119">
        <f t="shared" si="231"/>
        <v>204</v>
      </c>
      <c r="AH327" s="125">
        <f t="shared" si="231"/>
        <v>83</v>
      </c>
      <c r="AI327" s="124">
        <f t="shared" si="231"/>
        <v>130</v>
      </c>
      <c r="AJ327" s="119">
        <f t="shared" si="231"/>
        <v>101</v>
      </c>
      <c r="AK327" s="125">
        <f t="shared" si="231"/>
        <v>98</v>
      </c>
      <c r="AL327" s="121">
        <f t="shared" si="231"/>
        <v>102</v>
      </c>
    </row>
    <row r="328" spans="2:38">
      <c r="B328" s="225" t="str">
        <f t="shared" ref="B328:C328" si="232">B109</f>
        <v>Mežica</v>
      </c>
      <c r="C328" s="224">
        <f t="shared" si="232"/>
        <v>74</v>
      </c>
      <c r="D328" s="124">
        <f t="shared" ref="D328:AL328" si="233">IFERROR(_xlfn.RANK.EQ(D109,D$10:D$221,0),"-")</f>
        <v>133</v>
      </c>
      <c r="E328" s="119">
        <f t="shared" si="233"/>
        <v>39</v>
      </c>
      <c r="F328" s="119">
        <f t="shared" si="233"/>
        <v>76</v>
      </c>
      <c r="G328" s="119">
        <f t="shared" si="233"/>
        <v>25</v>
      </c>
      <c r="H328" s="119">
        <f t="shared" si="233"/>
        <v>55</v>
      </c>
      <c r="I328" s="119">
        <f t="shared" si="233"/>
        <v>29</v>
      </c>
      <c r="J328" s="119">
        <f t="shared" si="233"/>
        <v>45</v>
      </c>
      <c r="K328" s="119" t="str">
        <f t="shared" si="233"/>
        <v>-</v>
      </c>
      <c r="L328" s="119">
        <f t="shared" si="233"/>
        <v>34</v>
      </c>
      <c r="M328" s="119">
        <f t="shared" si="233"/>
        <v>21</v>
      </c>
      <c r="N328" s="119">
        <f t="shared" si="233"/>
        <v>186</v>
      </c>
      <c r="O328" s="119">
        <f t="shared" si="233"/>
        <v>63</v>
      </c>
      <c r="P328" s="119">
        <f t="shared" si="233"/>
        <v>147</v>
      </c>
      <c r="Q328" s="119">
        <f t="shared" si="233"/>
        <v>46</v>
      </c>
      <c r="R328" s="119">
        <f t="shared" si="233"/>
        <v>194</v>
      </c>
      <c r="S328" s="119">
        <f t="shared" si="233"/>
        <v>188</v>
      </c>
      <c r="T328" s="119">
        <f t="shared" si="233"/>
        <v>202</v>
      </c>
      <c r="U328" s="119">
        <f t="shared" si="233"/>
        <v>153</v>
      </c>
      <c r="V328" s="119">
        <f t="shared" si="233"/>
        <v>187</v>
      </c>
      <c r="W328" s="119">
        <f t="shared" si="233"/>
        <v>99</v>
      </c>
      <c r="X328" s="119">
        <f t="shared" si="233"/>
        <v>114</v>
      </c>
      <c r="Y328" s="125">
        <f t="shared" si="233"/>
        <v>10</v>
      </c>
      <c r="Z328" s="124">
        <f t="shared" si="233"/>
        <v>64</v>
      </c>
      <c r="AA328" s="119">
        <f t="shared" si="233"/>
        <v>14</v>
      </c>
      <c r="AB328" s="119">
        <f t="shared" si="233"/>
        <v>113</v>
      </c>
      <c r="AC328" s="119">
        <f t="shared" si="233"/>
        <v>95</v>
      </c>
      <c r="AD328" s="119">
        <f t="shared" si="233"/>
        <v>128</v>
      </c>
      <c r="AE328" s="119">
        <f t="shared" si="233"/>
        <v>211</v>
      </c>
      <c r="AF328" s="119">
        <f t="shared" si="233"/>
        <v>188</v>
      </c>
      <c r="AG328" s="119">
        <f t="shared" si="233"/>
        <v>106</v>
      </c>
      <c r="AH328" s="125">
        <f t="shared" si="233"/>
        <v>10</v>
      </c>
      <c r="AI328" s="124">
        <f t="shared" si="233"/>
        <v>49</v>
      </c>
      <c r="AJ328" s="119">
        <f t="shared" si="233"/>
        <v>196</v>
      </c>
      <c r="AK328" s="125">
        <f t="shared" si="233"/>
        <v>74</v>
      </c>
      <c r="AL328" s="121">
        <f t="shared" si="233"/>
        <v>94</v>
      </c>
    </row>
    <row r="329" spans="2:38">
      <c r="B329" s="225" t="str">
        <f t="shared" ref="B329:C329" si="234">B110</f>
        <v>Miklavž na Dravskem polju</v>
      </c>
      <c r="C329" s="224">
        <f t="shared" si="234"/>
        <v>169</v>
      </c>
      <c r="D329" s="124">
        <f t="shared" ref="D329:AL329" si="235">IFERROR(_xlfn.RANK.EQ(D110,D$10:D$221,0),"-")</f>
        <v>17</v>
      </c>
      <c r="E329" s="119">
        <f t="shared" si="235"/>
        <v>131</v>
      </c>
      <c r="F329" s="119">
        <f t="shared" si="235"/>
        <v>45</v>
      </c>
      <c r="G329" s="119">
        <f t="shared" si="235"/>
        <v>1</v>
      </c>
      <c r="H329" s="119">
        <f t="shared" si="235"/>
        <v>116</v>
      </c>
      <c r="I329" s="119">
        <f t="shared" si="235"/>
        <v>177</v>
      </c>
      <c r="J329" s="119">
        <f t="shared" si="235"/>
        <v>114</v>
      </c>
      <c r="K329" s="119" t="str">
        <f t="shared" si="235"/>
        <v>-</v>
      </c>
      <c r="L329" s="119">
        <f t="shared" si="235"/>
        <v>191</v>
      </c>
      <c r="M329" s="119">
        <f t="shared" si="235"/>
        <v>130</v>
      </c>
      <c r="N329" s="119">
        <f t="shared" si="235"/>
        <v>59</v>
      </c>
      <c r="O329" s="119">
        <f t="shared" si="235"/>
        <v>90</v>
      </c>
      <c r="P329" s="119">
        <f t="shared" si="235"/>
        <v>9</v>
      </c>
      <c r="Q329" s="119">
        <f t="shared" si="235"/>
        <v>141</v>
      </c>
      <c r="R329" s="119">
        <f t="shared" si="235"/>
        <v>139</v>
      </c>
      <c r="S329" s="119">
        <f t="shared" si="235"/>
        <v>192</v>
      </c>
      <c r="T329" s="119">
        <f t="shared" si="235"/>
        <v>38</v>
      </c>
      <c r="U329" s="119">
        <f t="shared" si="235"/>
        <v>55</v>
      </c>
      <c r="V329" s="119">
        <f t="shared" si="235"/>
        <v>139</v>
      </c>
      <c r="W329" s="119">
        <f t="shared" si="235"/>
        <v>200</v>
      </c>
      <c r="X329" s="119">
        <f t="shared" si="235"/>
        <v>147</v>
      </c>
      <c r="Y329" s="125">
        <f t="shared" si="235"/>
        <v>147</v>
      </c>
      <c r="Z329" s="124">
        <f t="shared" si="235"/>
        <v>54</v>
      </c>
      <c r="AA329" s="119">
        <f t="shared" si="235"/>
        <v>129</v>
      </c>
      <c r="AB329" s="119">
        <f t="shared" si="235"/>
        <v>77</v>
      </c>
      <c r="AC329" s="119">
        <f t="shared" si="235"/>
        <v>13</v>
      </c>
      <c r="AD329" s="119">
        <f t="shared" si="235"/>
        <v>141</v>
      </c>
      <c r="AE329" s="119">
        <f t="shared" si="235"/>
        <v>155</v>
      </c>
      <c r="AF329" s="119">
        <f t="shared" si="235"/>
        <v>103</v>
      </c>
      <c r="AG329" s="119">
        <f t="shared" si="235"/>
        <v>195</v>
      </c>
      <c r="AH329" s="125">
        <f t="shared" si="235"/>
        <v>147</v>
      </c>
      <c r="AI329" s="124">
        <f t="shared" si="235"/>
        <v>72</v>
      </c>
      <c r="AJ329" s="119">
        <f t="shared" si="235"/>
        <v>111</v>
      </c>
      <c r="AK329" s="125">
        <f t="shared" si="235"/>
        <v>164</v>
      </c>
      <c r="AL329" s="121">
        <f t="shared" si="235"/>
        <v>122</v>
      </c>
    </row>
    <row r="330" spans="2:38">
      <c r="B330" s="225" t="str">
        <f t="shared" ref="B330:C330" si="236">B111</f>
        <v>Miren - Kostanjevica</v>
      </c>
      <c r="C330" s="224">
        <f t="shared" si="236"/>
        <v>75</v>
      </c>
      <c r="D330" s="124">
        <f t="shared" ref="D330:AL330" si="237">IFERROR(_xlfn.RANK.EQ(D111,D$10:D$221,0),"-")</f>
        <v>102</v>
      </c>
      <c r="E330" s="119">
        <f t="shared" si="237"/>
        <v>126</v>
      </c>
      <c r="F330" s="119">
        <f t="shared" si="237"/>
        <v>184</v>
      </c>
      <c r="G330" s="119">
        <f t="shared" si="237"/>
        <v>191</v>
      </c>
      <c r="H330" s="119">
        <f t="shared" si="237"/>
        <v>118</v>
      </c>
      <c r="I330" s="119">
        <f t="shared" si="237"/>
        <v>133</v>
      </c>
      <c r="J330" s="119">
        <f t="shared" si="237"/>
        <v>91</v>
      </c>
      <c r="K330" s="119" t="str">
        <f t="shared" si="237"/>
        <v>-</v>
      </c>
      <c r="L330" s="119">
        <f t="shared" si="237"/>
        <v>91</v>
      </c>
      <c r="M330" s="119">
        <f t="shared" si="237"/>
        <v>163</v>
      </c>
      <c r="N330" s="119">
        <f t="shared" si="237"/>
        <v>33</v>
      </c>
      <c r="O330" s="119">
        <f t="shared" si="237"/>
        <v>4</v>
      </c>
      <c r="P330" s="119">
        <f t="shared" si="237"/>
        <v>81</v>
      </c>
      <c r="Q330" s="119">
        <f t="shared" si="237"/>
        <v>30</v>
      </c>
      <c r="R330" s="119">
        <f t="shared" si="237"/>
        <v>62</v>
      </c>
      <c r="S330" s="119">
        <f t="shared" si="237"/>
        <v>28</v>
      </c>
      <c r="T330" s="119">
        <f t="shared" si="237"/>
        <v>123</v>
      </c>
      <c r="U330" s="119">
        <f t="shared" si="237"/>
        <v>59</v>
      </c>
      <c r="V330" s="119">
        <f t="shared" si="237"/>
        <v>4</v>
      </c>
      <c r="W330" s="119">
        <f t="shared" si="237"/>
        <v>130</v>
      </c>
      <c r="X330" s="119">
        <f t="shared" si="237"/>
        <v>99</v>
      </c>
      <c r="Y330" s="125">
        <f t="shared" si="237"/>
        <v>60</v>
      </c>
      <c r="Z330" s="124">
        <f t="shared" si="237"/>
        <v>158</v>
      </c>
      <c r="AA330" s="119">
        <f t="shared" si="237"/>
        <v>152</v>
      </c>
      <c r="AB330" s="119">
        <f t="shared" si="237"/>
        <v>61</v>
      </c>
      <c r="AC330" s="119">
        <f t="shared" si="237"/>
        <v>8</v>
      </c>
      <c r="AD330" s="119">
        <f t="shared" si="237"/>
        <v>45</v>
      </c>
      <c r="AE330" s="119">
        <f t="shared" si="237"/>
        <v>28</v>
      </c>
      <c r="AF330" s="119">
        <f t="shared" si="237"/>
        <v>21</v>
      </c>
      <c r="AG330" s="119">
        <f t="shared" si="237"/>
        <v>109</v>
      </c>
      <c r="AH330" s="125">
        <f t="shared" si="237"/>
        <v>60</v>
      </c>
      <c r="AI330" s="124">
        <f t="shared" si="237"/>
        <v>116</v>
      </c>
      <c r="AJ330" s="119">
        <f t="shared" si="237"/>
        <v>3</v>
      </c>
      <c r="AK330" s="125">
        <f t="shared" si="237"/>
        <v>44</v>
      </c>
      <c r="AL330" s="121">
        <f t="shared" si="237"/>
        <v>37</v>
      </c>
    </row>
    <row r="331" spans="2:38">
      <c r="B331" s="225" t="str">
        <f t="shared" ref="B331:C331" si="238">B112</f>
        <v>Mirna</v>
      </c>
      <c r="C331" s="224">
        <f t="shared" si="238"/>
        <v>212</v>
      </c>
      <c r="D331" s="124">
        <f t="shared" ref="D331:AL331" si="239">IFERROR(_xlfn.RANK.EQ(D112,D$10:D$221,0),"-")</f>
        <v>202</v>
      </c>
      <c r="E331" s="119">
        <f t="shared" si="239"/>
        <v>194</v>
      </c>
      <c r="F331" s="119">
        <f t="shared" si="239"/>
        <v>88</v>
      </c>
      <c r="G331" s="119">
        <f t="shared" si="239"/>
        <v>100</v>
      </c>
      <c r="H331" s="119">
        <f t="shared" si="239"/>
        <v>48</v>
      </c>
      <c r="I331" s="119">
        <f t="shared" si="239"/>
        <v>108</v>
      </c>
      <c r="J331" s="119">
        <f t="shared" si="239"/>
        <v>135</v>
      </c>
      <c r="K331" s="119" t="str">
        <f t="shared" si="239"/>
        <v>-</v>
      </c>
      <c r="L331" s="119">
        <f t="shared" si="239"/>
        <v>180</v>
      </c>
      <c r="M331" s="119">
        <f t="shared" si="239"/>
        <v>99</v>
      </c>
      <c r="N331" s="119">
        <f t="shared" si="239"/>
        <v>181</v>
      </c>
      <c r="O331" s="119">
        <f t="shared" si="239"/>
        <v>192</v>
      </c>
      <c r="P331" s="119">
        <f t="shared" si="239"/>
        <v>122</v>
      </c>
      <c r="Q331" s="119">
        <f t="shared" si="239"/>
        <v>2</v>
      </c>
      <c r="R331" s="119">
        <f t="shared" si="239"/>
        <v>45</v>
      </c>
      <c r="S331" s="119">
        <f t="shared" si="239"/>
        <v>169</v>
      </c>
      <c r="T331" s="119">
        <f t="shared" si="239"/>
        <v>126</v>
      </c>
      <c r="U331" s="119">
        <f t="shared" si="239"/>
        <v>162</v>
      </c>
      <c r="V331" s="119">
        <f t="shared" si="239"/>
        <v>75</v>
      </c>
      <c r="W331" s="119">
        <f t="shared" si="239"/>
        <v>121</v>
      </c>
      <c r="X331" s="119">
        <f t="shared" si="239"/>
        <v>173</v>
      </c>
      <c r="Y331" s="125">
        <f t="shared" si="239"/>
        <v>66</v>
      </c>
      <c r="Z331" s="124">
        <f t="shared" si="239"/>
        <v>194</v>
      </c>
      <c r="AA331" s="119">
        <f t="shared" si="239"/>
        <v>106</v>
      </c>
      <c r="AB331" s="119">
        <f t="shared" si="239"/>
        <v>167</v>
      </c>
      <c r="AC331" s="119">
        <f t="shared" si="239"/>
        <v>196</v>
      </c>
      <c r="AD331" s="119">
        <f t="shared" si="239"/>
        <v>20</v>
      </c>
      <c r="AE331" s="119">
        <f t="shared" si="239"/>
        <v>171</v>
      </c>
      <c r="AF331" s="119">
        <f t="shared" si="239"/>
        <v>95</v>
      </c>
      <c r="AG331" s="119">
        <f t="shared" si="239"/>
        <v>171</v>
      </c>
      <c r="AH331" s="125">
        <f t="shared" si="239"/>
        <v>66</v>
      </c>
      <c r="AI331" s="124">
        <f t="shared" si="239"/>
        <v>188</v>
      </c>
      <c r="AJ331" s="119">
        <f t="shared" si="239"/>
        <v>89</v>
      </c>
      <c r="AK331" s="125">
        <f t="shared" si="239"/>
        <v>96</v>
      </c>
      <c r="AL331" s="121">
        <f t="shared" si="239"/>
        <v>134</v>
      </c>
    </row>
    <row r="332" spans="2:38">
      <c r="B332" s="225" t="str">
        <f t="shared" ref="B332:C332" si="240">B113</f>
        <v>Mirna Peč</v>
      </c>
      <c r="C332" s="224">
        <f t="shared" si="240"/>
        <v>170</v>
      </c>
      <c r="D332" s="124">
        <f t="shared" ref="D332:AL332" si="241">IFERROR(_xlfn.RANK.EQ(D113,D$10:D$221,0),"-")</f>
        <v>123</v>
      </c>
      <c r="E332" s="119">
        <f t="shared" si="241"/>
        <v>199</v>
      </c>
      <c r="F332" s="119">
        <f t="shared" si="241"/>
        <v>174</v>
      </c>
      <c r="G332" s="119">
        <f t="shared" si="241"/>
        <v>170</v>
      </c>
      <c r="H332" s="119">
        <f t="shared" si="241"/>
        <v>64</v>
      </c>
      <c r="I332" s="119">
        <f t="shared" si="241"/>
        <v>199</v>
      </c>
      <c r="J332" s="119">
        <f t="shared" si="241"/>
        <v>180</v>
      </c>
      <c r="K332" s="119" t="str">
        <f t="shared" si="241"/>
        <v>-</v>
      </c>
      <c r="L332" s="119">
        <f t="shared" si="241"/>
        <v>89</v>
      </c>
      <c r="M332" s="119">
        <f t="shared" si="241"/>
        <v>61</v>
      </c>
      <c r="N332" s="119">
        <f t="shared" si="241"/>
        <v>158</v>
      </c>
      <c r="O332" s="119">
        <f t="shared" si="241"/>
        <v>86</v>
      </c>
      <c r="P332" s="119">
        <f t="shared" si="241"/>
        <v>207</v>
      </c>
      <c r="Q332" s="119">
        <f t="shared" si="241"/>
        <v>21</v>
      </c>
      <c r="R332" s="119">
        <f t="shared" si="241"/>
        <v>48</v>
      </c>
      <c r="S332" s="119">
        <f t="shared" si="241"/>
        <v>93</v>
      </c>
      <c r="T332" s="119">
        <f t="shared" si="241"/>
        <v>122</v>
      </c>
      <c r="U332" s="119">
        <f t="shared" si="241"/>
        <v>72</v>
      </c>
      <c r="V332" s="119">
        <f t="shared" si="241"/>
        <v>72</v>
      </c>
      <c r="W332" s="119">
        <f t="shared" si="241"/>
        <v>154</v>
      </c>
      <c r="X332" s="119">
        <f t="shared" si="241"/>
        <v>168</v>
      </c>
      <c r="Y332" s="125">
        <f t="shared" si="241"/>
        <v>161</v>
      </c>
      <c r="Z332" s="124">
        <f t="shared" si="241"/>
        <v>191</v>
      </c>
      <c r="AA332" s="119">
        <f t="shared" si="241"/>
        <v>175</v>
      </c>
      <c r="AB332" s="119">
        <f t="shared" si="241"/>
        <v>118</v>
      </c>
      <c r="AC332" s="119">
        <f t="shared" si="241"/>
        <v>189</v>
      </c>
      <c r="AD332" s="119">
        <f t="shared" si="241"/>
        <v>37</v>
      </c>
      <c r="AE332" s="119">
        <f t="shared" si="241"/>
        <v>98</v>
      </c>
      <c r="AF332" s="119">
        <f t="shared" si="241"/>
        <v>66</v>
      </c>
      <c r="AG332" s="119">
        <f t="shared" si="241"/>
        <v>184</v>
      </c>
      <c r="AH332" s="125">
        <f t="shared" si="241"/>
        <v>161</v>
      </c>
      <c r="AI332" s="124">
        <f t="shared" si="241"/>
        <v>191</v>
      </c>
      <c r="AJ332" s="119">
        <f t="shared" si="241"/>
        <v>68</v>
      </c>
      <c r="AK332" s="125">
        <f t="shared" si="241"/>
        <v>148</v>
      </c>
      <c r="AL332" s="121">
        <f t="shared" si="241"/>
        <v>149</v>
      </c>
    </row>
    <row r="333" spans="2:38">
      <c r="B333" s="225" t="str">
        <f t="shared" ref="B333:C333" si="242">B114</f>
        <v>Mislinja</v>
      </c>
      <c r="C333" s="224">
        <f t="shared" si="242"/>
        <v>76</v>
      </c>
      <c r="D333" s="124">
        <f t="shared" ref="D333:AL333" si="243">IFERROR(_xlfn.RANK.EQ(D114,D$10:D$221,0),"-")</f>
        <v>51</v>
      </c>
      <c r="E333" s="119">
        <f t="shared" si="243"/>
        <v>192</v>
      </c>
      <c r="F333" s="119">
        <f t="shared" si="243"/>
        <v>178</v>
      </c>
      <c r="G333" s="119">
        <f t="shared" si="243"/>
        <v>149</v>
      </c>
      <c r="H333" s="119">
        <f t="shared" si="243"/>
        <v>44</v>
      </c>
      <c r="I333" s="119">
        <f t="shared" si="243"/>
        <v>186</v>
      </c>
      <c r="J333" s="119">
        <f t="shared" si="243"/>
        <v>156</v>
      </c>
      <c r="K333" s="119" t="str">
        <f t="shared" si="243"/>
        <v>-</v>
      </c>
      <c r="L333" s="119">
        <f t="shared" si="243"/>
        <v>101</v>
      </c>
      <c r="M333" s="119">
        <f t="shared" si="243"/>
        <v>23</v>
      </c>
      <c r="N333" s="119">
        <f t="shared" si="243"/>
        <v>38</v>
      </c>
      <c r="O333" s="119">
        <f t="shared" si="243"/>
        <v>115</v>
      </c>
      <c r="P333" s="119">
        <f t="shared" si="243"/>
        <v>183</v>
      </c>
      <c r="Q333" s="119">
        <f t="shared" si="243"/>
        <v>73</v>
      </c>
      <c r="R333" s="119">
        <f t="shared" si="243"/>
        <v>163</v>
      </c>
      <c r="S333" s="119">
        <f t="shared" si="243"/>
        <v>64</v>
      </c>
      <c r="T333" s="119">
        <f t="shared" si="243"/>
        <v>14</v>
      </c>
      <c r="U333" s="119">
        <f t="shared" si="243"/>
        <v>136</v>
      </c>
      <c r="V333" s="119">
        <f t="shared" si="243"/>
        <v>179</v>
      </c>
      <c r="W333" s="119">
        <f t="shared" si="243"/>
        <v>88</v>
      </c>
      <c r="X333" s="119">
        <f t="shared" si="243"/>
        <v>117</v>
      </c>
      <c r="Y333" s="125">
        <f t="shared" si="243"/>
        <v>15</v>
      </c>
      <c r="Z333" s="124">
        <f t="shared" si="243"/>
        <v>169</v>
      </c>
      <c r="AA333" s="119">
        <f t="shared" si="243"/>
        <v>142</v>
      </c>
      <c r="AB333" s="119">
        <f t="shared" si="243"/>
        <v>19</v>
      </c>
      <c r="AC333" s="119">
        <f t="shared" si="243"/>
        <v>171</v>
      </c>
      <c r="AD333" s="119">
        <f t="shared" si="243"/>
        <v>129</v>
      </c>
      <c r="AE333" s="119">
        <f t="shared" si="243"/>
        <v>14</v>
      </c>
      <c r="AF333" s="119">
        <f t="shared" si="243"/>
        <v>165</v>
      </c>
      <c r="AG333" s="119">
        <f t="shared" si="243"/>
        <v>100</v>
      </c>
      <c r="AH333" s="125">
        <f t="shared" si="243"/>
        <v>15</v>
      </c>
      <c r="AI333" s="124">
        <f t="shared" si="243"/>
        <v>67</v>
      </c>
      <c r="AJ333" s="119">
        <f t="shared" si="243"/>
        <v>96</v>
      </c>
      <c r="AK333" s="125">
        <f t="shared" si="243"/>
        <v>79</v>
      </c>
      <c r="AL333" s="121">
        <f t="shared" si="243"/>
        <v>71</v>
      </c>
    </row>
    <row r="334" spans="2:38">
      <c r="B334" s="225" t="str">
        <f t="shared" ref="B334:C334" si="244">B115</f>
        <v>Mokronog - Trebelno</v>
      </c>
      <c r="C334" s="224">
        <f t="shared" si="244"/>
        <v>199</v>
      </c>
      <c r="D334" s="124">
        <f t="shared" ref="D334:AL334" si="245">IFERROR(_xlfn.RANK.EQ(D115,D$10:D$221,0),"-")</f>
        <v>96</v>
      </c>
      <c r="E334" s="119">
        <f t="shared" si="245"/>
        <v>202</v>
      </c>
      <c r="F334" s="119">
        <f t="shared" si="245"/>
        <v>200</v>
      </c>
      <c r="G334" s="119">
        <f t="shared" si="245"/>
        <v>177</v>
      </c>
      <c r="H334" s="119">
        <f t="shared" si="245"/>
        <v>61</v>
      </c>
      <c r="I334" s="119">
        <f t="shared" si="245"/>
        <v>150</v>
      </c>
      <c r="J334" s="119">
        <f t="shared" si="245"/>
        <v>191</v>
      </c>
      <c r="K334" s="119" t="str">
        <f t="shared" si="245"/>
        <v>-</v>
      </c>
      <c r="L334" s="119">
        <f t="shared" si="245"/>
        <v>8</v>
      </c>
      <c r="M334" s="119">
        <f t="shared" si="245"/>
        <v>90</v>
      </c>
      <c r="N334" s="119">
        <f t="shared" si="245"/>
        <v>173</v>
      </c>
      <c r="O334" s="119">
        <f t="shared" si="245"/>
        <v>140</v>
      </c>
      <c r="P334" s="119">
        <f t="shared" si="245"/>
        <v>42</v>
      </c>
      <c r="Q334" s="119">
        <f t="shared" si="245"/>
        <v>47</v>
      </c>
      <c r="R334" s="119">
        <f t="shared" si="245"/>
        <v>66</v>
      </c>
      <c r="S334" s="119">
        <f t="shared" si="245"/>
        <v>30</v>
      </c>
      <c r="T334" s="119">
        <f t="shared" si="245"/>
        <v>6</v>
      </c>
      <c r="U334" s="119">
        <f t="shared" si="245"/>
        <v>174</v>
      </c>
      <c r="V334" s="119">
        <f t="shared" si="245"/>
        <v>77</v>
      </c>
      <c r="W334" s="119">
        <f t="shared" si="245"/>
        <v>93</v>
      </c>
      <c r="X334" s="119">
        <f t="shared" si="245"/>
        <v>163</v>
      </c>
      <c r="Y334" s="125">
        <f t="shared" si="245"/>
        <v>105</v>
      </c>
      <c r="Z334" s="124">
        <f t="shared" si="245"/>
        <v>208</v>
      </c>
      <c r="AA334" s="119">
        <f t="shared" si="245"/>
        <v>116</v>
      </c>
      <c r="AB334" s="119">
        <f t="shared" si="245"/>
        <v>158</v>
      </c>
      <c r="AC334" s="119">
        <f t="shared" si="245"/>
        <v>99</v>
      </c>
      <c r="AD334" s="119">
        <f t="shared" si="245"/>
        <v>54</v>
      </c>
      <c r="AE334" s="119">
        <f t="shared" si="245"/>
        <v>1</v>
      </c>
      <c r="AF334" s="119">
        <f t="shared" si="245"/>
        <v>102</v>
      </c>
      <c r="AG334" s="119">
        <f t="shared" si="245"/>
        <v>150</v>
      </c>
      <c r="AH334" s="125">
        <f t="shared" si="245"/>
        <v>105</v>
      </c>
      <c r="AI334" s="124">
        <f t="shared" si="245"/>
        <v>194</v>
      </c>
      <c r="AJ334" s="119">
        <f t="shared" si="245"/>
        <v>13</v>
      </c>
      <c r="AK334" s="125">
        <f t="shared" si="245"/>
        <v>116</v>
      </c>
      <c r="AL334" s="121">
        <f t="shared" si="245"/>
        <v>103</v>
      </c>
    </row>
    <row r="335" spans="2:38">
      <c r="B335" s="225" t="str">
        <f t="shared" ref="B335:C335" si="246">B116</f>
        <v>Moravče</v>
      </c>
      <c r="C335" s="224">
        <f t="shared" si="246"/>
        <v>77</v>
      </c>
      <c r="D335" s="124">
        <f t="shared" ref="D335:AL335" si="247">IFERROR(_xlfn.RANK.EQ(D116,D$10:D$221,0),"-")</f>
        <v>71</v>
      </c>
      <c r="E335" s="119">
        <f t="shared" si="247"/>
        <v>16</v>
      </c>
      <c r="F335" s="119">
        <f t="shared" si="247"/>
        <v>188</v>
      </c>
      <c r="G335" s="119">
        <f t="shared" si="247"/>
        <v>78</v>
      </c>
      <c r="H335" s="119">
        <f t="shared" si="247"/>
        <v>188</v>
      </c>
      <c r="I335" s="119">
        <f t="shared" si="247"/>
        <v>168</v>
      </c>
      <c r="J335" s="119">
        <f t="shared" si="247"/>
        <v>175</v>
      </c>
      <c r="K335" s="119" t="str">
        <f t="shared" si="247"/>
        <v>-</v>
      </c>
      <c r="L335" s="119">
        <f t="shared" si="247"/>
        <v>52</v>
      </c>
      <c r="M335" s="119">
        <f t="shared" si="247"/>
        <v>87</v>
      </c>
      <c r="N335" s="119">
        <f t="shared" si="247"/>
        <v>154</v>
      </c>
      <c r="O335" s="119">
        <f t="shared" si="247"/>
        <v>38</v>
      </c>
      <c r="P335" s="119">
        <f t="shared" si="247"/>
        <v>115</v>
      </c>
      <c r="Q335" s="119">
        <f t="shared" si="247"/>
        <v>41</v>
      </c>
      <c r="R335" s="119">
        <f t="shared" si="247"/>
        <v>60</v>
      </c>
      <c r="S335" s="119">
        <f t="shared" si="247"/>
        <v>114</v>
      </c>
      <c r="T335" s="119">
        <f t="shared" si="247"/>
        <v>165</v>
      </c>
      <c r="U335" s="119">
        <f t="shared" si="247"/>
        <v>127</v>
      </c>
      <c r="V335" s="119">
        <f t="shared" si="247"/>
        <v>35</v>
      </c>
      <c r="W335" s="119">
        <f t="shared" si="247"/>
        <v>3</v>
      </c>
      <c r="X335" s="119">
        <f t="shared" si="247"/>
        <v>38</v>
      </c>
      <c r="Y335" s="125">
        <f t="shared" si="247"/>
        <v>130</v>
      </c>
      <c r="Z335" s="124">
        <f t="shared" si="247"/>
        <v>59</v>
      </c>
      <c r="AA335" s="119">
        <f t="shared" si="247"/>
        <v>168</v>
      </c>
      <c r="AB335" s="119">
        <f t="shared" si="247"/>
        <v>138</v>
      </c>
      <c r="AC335" s="119">
        <f t="shared" si="247"/>
        <v>42</v>
      </c>
      <c r="AD335" s="119">
        <f t="shared" si="247"/>
        <v>48</v>
      </c>
      <c r="AE335" s="119">
        <f t="shared" si="247"/>
        <v>133</v>
      </c>
      <c r="AF335" s="119">
        <f t="shared" si="247"/>
        <v>63</v>
      </c>
      <c r="AG335" s="119">
        <f t="shared" si="247"/>
        <v>2</v>
      </c>
      <c r="AH335" s="125">
        <f t="shared" si="247"/>
        <v>130</v>
      </c>
      <c r="AI335" s="124">
        <f t="shared" si="247"/>
        <v>142</v>
      </c>
      <c r="AJ335" s="119">
        <f t="shared" si="247"/>
        <v>42</v>
      </c>
      <c r="AK335" s="125">
        <f t="shared" si="247"/>
        <v>39</v>
      </c>
      <c r="AL335" s="121">
        <f t="shared" si="247"/>
        <v>57</v>
      </c>
    </row>
    <row r="336" spans="2:38">
      <c r="B336" s="225" t="str">
        <f t="shared" ref="B336:C336" si="248">B117</f>
        <v>Moravske Toplice</v>
      </c>
      <c r="C336" s="224">
        <f t="shared" si="248"/>
        <v>78</v>
      </c>
      <c r="D336" s="124">
        <f t="shared" ref="D336:AL336" si="249">IFERROR(_xlfn.RANK.EQ(D117,D$10:D$221,0),"-")</f>
        <v>33</v>
      </c>
      <c r="E336" s="119">
        <f t="shared" si="249"/>
        <v>150</v>
      </c>
      <c r="F336" s="119">
        <f t="shared" si="249"/>
        <v>79</v>
      </c>
      <c r="G336" s="119">
        <f t="shared" si="249"/>
        <v>176</v>
      </c>
      <c r="H336" s="119">
        <f t="shared" si="249"/>
        <v>157</v>
      </c>
      <c r="I336" s="119">
        <f t="shared" si="249"/>
        <v>124</v>
      </c>
      <c r="J336" s="119">
        <f t="shared" si="249"/>
        <v>160</v>
      </c>
      <c r="K336" s="119" t="str">
        <f t="shared" si="249"/>
        <v>-</v>
      </c>
      <c r="L336" s="119">
        <f t="shared" si="249"/>
        <v>50</v>
      </c>
      <c r="M336" s="119">
        <f t="shared" si="249"/>
        <v>174</v>
      </c>
      <c r="N336" s="119">
        <f t="shared" si="249"/>
        <v>65</v>
      </c>
      <c r="O336" s="119">
        <f t="shared" si="249"/>
        <v>182</v>
      </c>
      <c r="P336" s="119">
        <f t="shared" si="249"/>
        <v>133</v>
      </c>
      <c r="Q336" s="119">
        <f t="shared" si="249"/>
        <v>184</v>
      </c>
      <c r="R336" s="119">
        <f t="shared" si="249"/>
        <v>141</v>
      </c>
      <c r="S336" s="119">
        <f t="shared" si="249"/>
        <v>23</v>
      </c>
      <c r="T336" s="119">
        <f t="shared" si="249"/>
        <v>66</v>
      </c>
      <c r="U336" s="119">
        <f t="shared" si="249"/>
        <v>134</v>
      </c>
      <c r="V336" s="119">
        <f t="shared" si="249"/>
        <v>168</v>
      </c>
      <c r="W336" s="119">
        <f t="shared" si="249"/>
        <v>67</v>
      </c>
      <c r="X336" s="119">
        <f t="shared" si="249"/>
        <v>46</v>
      </c>
      <c r="Y336" s="125">
        <f t="shared" si="249"/>
        <v>149</v>
      </c>
      <c r="Z336" s="124">
        <f t="shared" si="249"/>
        <v>89</v>
      </c>
      <c r="AA336" s="119">
        <f t="shared" si="249"/>
        <v>156</v>
      </c>
      <c r="AB336" s="119">
        <f t="shared" si="249"/>
        <v>97</v>
      </c>
      <c r="AC336" s="119">
        <f t="shared" si="249"/>
        <v>191</v>
      </c>
      <c r="AD336" s="119">
        <f t="shared" si="249"/>
        <v>169</v>
      </c>
      <c r="AE336" s="119">
        <f t="shared" si="249"/>
        <v>13</v>
      </c>
      <c r="AF336" s="119">
        <f t="shared" si="249"/>
        <v>158</v>
      </c>
      <c r="AG336" s="119">
        <f t="shared" si="249"/>
        <v>44</v>
      </c>
      <c r="AH336" s="125">
        <f t="shared" si="249"/>
        <v>149</v>
      </c>
      <c r="AI336" s="124">
        <f t="shared" si="249"/>
        <v>118</v>
      </c>
      <c r="AJ336" s="119">
        <f t="shared" si="249"/>
        <v>152</v>
      </c>
      <c r="AK336" s="125">
        <f t="shared" si="249"/>
        <v>137</v>
      </c>
      <c r="AL336" s="121">
        <f t="shared" si="249"/>
        <v>138</v>
      </c>
    </row>
    <row r="337" spans="2:38">
      <c r="B337" s="225" t="str">
        <f t="shared" ref="B337:C337" si="250">B118</f>
        <v>Mozirje</v>
      </c>
      <c r="C337" s="224">
        <f t="shared" si="250"/>
        <v>79</v>
      </c>
      <c r="D337" s="124">
        <f t="shared" ref="D337:AL337" si="251">IFERROR(_xlfn.RANK.EQ(D118,D$10:D$221,0),"-")</f>
        <v>31</v>
      </c>
      <c r="E337" s="119">
        <f t="shared" si="251"/>
        <v>67</v>
      </c>
      <c r="F337" s="119">
        <f t="shared" si="251"/>
        <v>165</v>
      </c>
      <c r="G337" s="119">
        <f t="shared" si="251"/>
        <v>127</v>
      </c>
      <c r="H337" s="119">
        <f t="shared" si="251"/>
        <v>204</v>
      </c>
      <c r="I337" s="119">
        <f t="shared" si="251"/>
        <v>109</v>
      </c>
      <c r="J337" s="119">
        <f t="shared" si="251"/>
        <v>15</v>
      </c>
      <c r="K337" s="119" t="str">
        <f t="shared" si="251"/>
        <v>-</v>
      </c>
      <c r="L337" s="119">
        <f t="shared" si="251"/>
        <v>146</v>
      </c>
      <c r="M337" s="119">
        <f t="shared" si="251"/>
        <v>55</v>
      </c>
      <c r="N337" s="119">
        <f t="shared" si="251"/>
        <v>131</v>
      </c>
      <c r="O337" s="119">
        <f t="shared" si="251"/>
        <v>64</v>
      </c>
      <c r="P337" s="119">
        <f t="shared" si="251"/>
        <v>139</v>
      </c>
      <c r="Q337" s="119">
        <f t="shared" si="251"/>
        <v>67</v>
      </c>
      <c r="R337" s="119">
        <f t="shared" si="251"/>
        <v>72</v>
      </c>
      <c r="S337" s="119">
        <f t="shared" si="251"/>
        <v>173</v>
      </c>
      <c r="T337" s="119">
        <f t="shared" si="251"/>
        <v>158</v>
      </c>
      <c r="U337" s="119">
        <f t="shared" si="251"/>
        <v>142</v>
      </c>
      <c r="V337" s="119">
        <f t="shared" si="251"/>
        <v>106</v>
      </c>
      <c r="W337" s="119">
        <f t="shared" si="251"/>
        <v>84</v>
      </c>
      <c r="X337" s="119">
        <f t="shared" si="251"/>
        <v>102</v>
      </c>
      <c r="Y337" s="125">
        <f t="shared" si="251"/>
        <v>63</v>
      </c>
      <c r="Z337" s="124">
        <f t="shared" si="251"/>
        <v>69</v>
      </c>
      <c r="AA337" s="119">
        <f t="shared" si="251"/>
        <v>149</v>
      </c>
      <c r="AB337" s="119">
        <f t="shared" si="251"/>
        <v>104</v>
      </c>
      <c r="AC337" s="119">
        <f t="shared" si="251"/>
        <v>88</v>
      </c>
      <c r="AD337" s="119">
        <f t="shared" si="251"/>
        <v>69</v>
      </c>
      <c r="AE337" s="119">
        <f t="shared" si="251"/>
        <v>189</v>
      </c>
      <c r="AF337" s="119">
        <f t="shared" si="251"/>
        <v>119</v>
      </c>
      <c r="AG337" s="119">
        <f t="shared" si="251"/>
        <v>85</v>
      </c>
      <c r="AH337" s="125">
        <f t="shared" si="251"/>
        <v>63</v>
      </c>
      <c r="AI337" s="124">
        <f t="shared" si="251"/>
        <v>114</v>
      </c>
      <c r="AJ337" s="119">
        <f t="shared" si="251"/>
        <v>94</v>
      </c>
      <c r="AK337" s="125">
        <f t="shared" si="251"/>
        <v>76</v>
      </c>
      <c r="AL337" s="121">
        <f t="shared" si="251"/>
        <v>84</v>
      </c>
    </row>
    <row r="338" spans="2:38">
      <c r="B338" s="225" t="str">
        <f t="shared" ref="B338:C338" si="252">B119</f>
        <v>Murska Sobota</v>
      </c>
      <c r="C338" s="224">
        <f t="shared" si="252"/>
        <v>80</v>
      </c>
      <c r="D338" s="124">
        <f t="shared" ref="D338:AL338" si="253">IFERROR(_xlfn.RANK.EQ(D119,D$10:D$221,0),"-")</f>
        <v>77</v>
      </c>
      <c r="E338" s="119">
        <f t="shared" si="253"/>
        <v>29</v>
      </c>
      <c r="F338" s="119">
        <f t="shared" si="253"/>
        <v>20</v>
      </c>
      <c r="G338" s="119">
        <f t="shared" si="253"/>
        <v>9</v>
      </c>
      <c r="H338" s="119">
        <f t="shared" si="253"/>
        <v>41</v>
      </c>
      <c r="I338" s="119">
        <f t="shared" si="253"/>
        <v>4</v>
      </c>
      <c r="J338" s="119">
        <f t="shared" si="253"/>
        <v>4</v>
      </c>
      <c r="K338" s="119" t="str">
        <f t="shared" si="253"/>
        <v>-</v>
      </c>
      <c r="L338" s="119">
        <f t="shared" si="253"/>
        <v>115</v>
      </c>
      <c r="M338" s="119">
        <f t="shared" si="253"/>
        <v>170</v>
      </c>
      <c r="N338" s="119">
        <f t="shared" si="253"/>
        <v>172</v>
      </c>
      <c r="O338" s="119">
        <f t="shared" si="253"/>
        <v>105</v>
      </c>
      <c r="P338" s="119">
        <f t="shared" si="253"/>
        <v>114</v>
      </c>
      <c r="Q338" s="119">
        <f t="shared" si="253"/>
        <v>183</v>
      </c>
      <c r="R338" s="119">
        <f t="shared" si="253"/>
        <v>111</v>
      </c>
      <c r="S338" s="119">
        <f t="shared" si="253"/>
        <v>203</v>
      </c>
      <c r="T338" s="119">
        <f t="shared" si="253"/>
        <v>10</v>
      </c>
      <c r="U338" s="119">
        <f t="shared" si="253"/>
        <v>167</v>
      </c>
      <c r="V338" s="119">
        <f t="shared" si="253"/>
        <v>177</v>
      </c>
      <c r="W338" s="119">
        <f t="shared" si="253"/>
        <v>113</v>
      </c>
      <c r="X338" s="119">
        <f t="shared" si="253"/>
        <v>72</v>
      </c>
      <c r="Y338" s="125">
        <f t="shared" si="253"/>
        <v>201</v>
      </c>
      <c r="Z338" s="124">
        <f t="shared" si="253"/>
        <v>18</v>
      </c>
      <c r="AA338" s="119">
        <f t="shared" si="253"/>
        <v>3</v>
      </c>
      <c r="AB338" s="119">
        <f t="shared" si="253"/>
        <v>192</v>
      </c>
      <c r="AC338" s="119">
        <f t="shared" si="253"/>
        <v>112</v>
      </c>
      <c r="AD338" s="119">
        <f t="shared" si="253"/>
        <v>143</v>
      </c>
      <c r="AE338" s="119">
        <f t="shared" si="253"/>
        <v>164</v>
      </c>
      <c r="AF338" s="119">
        <f t="shared" si="253"/>
        <v>182</v>
      </c>
      <c r="AG338" s="119">
        <f t="shared" si="253"/>
        <v>78</v>
      </c>
      <c r="AH338" s="125">
        <f t="shared" si="253"/>
        <v>201</v>
      </c>
      <c r="AI338" s="124">
        <f t="shared" si="253"/>
        <v>51</v>
      </c>
      <c r="AJ338" s="119">
        <f t="shared" si="253"/>
        <v>173</v>
      </c>
      <c r="AK338" s="125">
        <f t="shared" si="253"/>
        <v>196</v>
      </c>
      <c r="AL338" s="121">
        <f t="shared" si="253"/>
        <v>162</v>
      </c>
    </row>
    <row r="339" spans="2:38">
      <c r="B339" s="225" t="str">
        <f t="shared" ref="B339:C339" si="254">B120</f>
        <v>Muta</v>
      </c>
      <c r="C339" s="224">
        <f t="shared" si="254"/>
        <v>81</v>
      </c>
      <c r="D339" s="124">
        <f t="shared" ref="D339:AL339" si="255">IFERROR(_xlfn.RANK.EQ(D120,D$10:D$221,0),"-")</f>
        <v>41</v>
      </c>
      <c r="E339" s="119">
        <f t="shared" si="255"/>
        <v>84</v>
      </c>
      <c r="F339" s="119">
        <f t="shared" si="255"/>
        <v>75</v>
      </c>
      <c r="G339" s="119">
        <f t="shared" si="255"/>
        <v>85</v>
      </c>
      <c r="H339" s="119">
        <f t="shared" si="255"/>
        <v>168</v>
      </c>
      <c r="I339" s="119">
        <f t="shared" si="255"/>
        <v>54</v>
      </c>
      <c r="J339" s="119">
        <f t="shared" si="255"/>
        <v>84</v>
      </c>
      <c r="K339" s="119" t="str">
        <f t="shared" si="255"/>
        <v>-</v>
      </c>
      <c r="L339" s="119">
        <f t="shared" si="255"/>
        <v>51</v>
      </c>
      <c r="M339" s="119">
        <f t="shared" si="255"/>
        <v>81</v>
      </c>
      <c r="N339" s="119">
        <f t="shared" si="255"/>
        <v>61</v>
      </c>
      <c r="O339" s="119">
        <f t="shared" si="255"/>
        <v>114</v>
      </c>
      <c r="P339" s="119">
        <f t="shared" si="255"/>
        <v>188</v>
      </c>
      <c r="Q339" s="119">
        <f t="shared" si="255"/>
        <v>144</v>
      </c>
      <c r="R339" s="119">
        <f t="shared" si="255"/>
        <v>189</v>
      </c>
      <c r="S339" s="119">
        <f t="shared" si="255"/>
        <v>84</v>
      </c>
      <c r="T339" s="119">
        <f t="shared" si="255"/>
        <v>39</v>
      </c>
      <c r="U339" s="119">
        <f t="shared" si="255"/>
        <v>100</v>
      </c>
      <c r="V339" s="119">
        <f t="shared" si="255"/>
        <v>189</v>
      </c>
      <c r="W339" s="119">
        <f t="shared" si="255"/>
        <v>39</v>
      </c>
      <c r="X339" s="119">
        <f t="shared" si="255"/>
        <v>122</v>
      </c>
      <c r="Y339" s="125">
        <f t="shared" si="255"/>
        <v>50</v>
      </c>
      <c r="Z339" s="124">
        <f t="shared" si="255"/>
        <v>47</v>
      </c>
      <c r="AA339" s="119">
        <f t="shared" si="255"/>
        <v>78</v>
      </c>
      <c r="AB339" s="119">
        <f t="shared" si="255"/>
        <v>58</v>
      </c>
      <c r="AC339" s="119">
        <f t="shared" si="255"/>
        <v>178</v>
      </c>
      <c r="AD339" s="119">
        <f t="shared" si="255"/>
        <v>170</v>
      </c>
      <c r="AE339" s="119">
        <f t="shared" si="255"/>
        <v>47</v>
      </c>
      <c r="AF339" s="119">
        <f t="shared" si="255"/>
        <v>160</v>
      </c>
      <c r="AG339" s="119">
        <f t="shared" si="255"/>
        <v>84</v>
      </c>
      <c r="AH339" s="125">
        <f t="shared" si="255"/>
        <v>50</v>
      </c>
      <c r="AI339" s="124">
        <f t="shared" si="255"/>
        <v>39</v>
      </c>
      <c r="AJ339" s="119">
        <f t="shared" si="255"/>
        <v>164</v>
      </c>
      <c r="AK339" s="125">
        <f t="shared" si="255"/>
        <v>95</v>
      </c>
      <c r="AL339" s="121">
        <f t="shared" si="255"/>
        <v>86</v>
      </c>
    </row>
    <row r="340" spans="2:38">
      <c r="B340" s="225" t="str">
        <f t="shared" ref="B340:C340" si="256">B121</f>
        <v>Naklo</v>
      </c>
      <c r="C340" s="224">
        <f t="shared" si="256"/>
        <v>82</v>
      </c>
      <c r="D340" s="124">
        <f t="shared" ref="D340:AL340" si="257">IFERROR(_xlfn.RANK.EQ(D121,D$10:D$221,0),"-")</f>
        <v>12</v>
      </c>
      <c r="E340" s="119">
        <f t="shared" si="257"/>
        <v>80</v>
      </c>
      <c r="F340" s="119">
        <f t="shared" si="257"/>
        <v>21</v>
      </c>
      <c r="G340" s="119">
        <f t="shared" si="257"/>
        <v>6</v>
      </c>
      <c r="H340" s="119">
        <f t="shared" si="257"/>
        <v>67</v>
      </c>
      <c r="I340" s="119">
        <f t="shared" si="257"/>
        <v>74</v>
      </c>
      <c r="J340" s="119">
        <f t="shared" si="257"/>
        <v>145</v>
      </c>
      <c r="K340" s="119" t="str">
        <f t="shared" si="257"/>
        <v>-</v>
      </c>
      <c r="L340" s="119">
        <f t="shared" si="257"/>
        <v>138</v>
      </c>
      <c r="M340" s="119">
        <f t="shared" si="257"/>
        <v>37</v>
      </c>
      <c r="N340" s="119">
        <f t="shared" si="257"/>
        <v>116</v>
      </c>
      <c r="O340" s="119">
        <f t="shared" si="257"/>
        <v>12</v>
      </c>
      <c r="P340" s="119">
        <f t="shared" si="257"/>
        <v>163</v>
      </c>
      <c r="Q340" s="119">
        <f t="shared" si="257"/>
        <v>13</v>
      </c>
      <c r="R340" s="119">
        <f t="shared" si="257"/>
        <v>14</v>
      </c>
      <c r="S340" s="119">
        <f t="shared" si="257"/>
        <v>158</v>
      </c>
      <c r="T340" s="119">
        <f t="shared" si="257"/>
        <v>191</v>
      </c>
      <c r="U340" s="119">
        <f t="shared" si="257"/>
        <v>18</v>
      </c>
      <c r="V340" s="119">
        <f t="shared" si="257"/>
        <v>12</v>
      </c>
      <c r="W340" s="119">
        <f t="shared" si="257"/>
        <v>141</v>
      </c>
      <c r="X340" s="119">
        <f t="shared" si="257"/>
        <v>8</v>
      </c>
      <c r="Y340" s="125">
        <f t="shared" si="257"/>
        <v>169</v>
      </c>
      <c r="Z340" s="124">
        <f t="shared" si="257"/>
        <v>14</v>
      </c>
      <c r="AA340" s="119">
        <f t="shared" si="257"/>
        <v>67</v>
      </c>
      <c r="AB340" s="119">
        <f t="shared" si="257"/>
        <v>87</v>
      </c>
      <c r="AC340" s="119">
        <f t="shared" si="257"/>
        <v>40</v>
      </c>
      <c r="AD340" s="119">
        <f t="shared" si="257"/>
        <v>12</v>
      </c>
      <c r="AE340" s="119">
        <f t="shared" si="257"/>
        <v>203</v>
      </c>
      <c r="AF340" s="119">
        <f t="shared" si="257"/>
        <v>6</v>
      </c>
      <c r="AG340" s="119">
        <f t="shared" si="257"/>
        <v>30</v>
      </c>
      <c r="AH340" s="125">
        <f t="shared" si="257"/>
        <v>169</v>
      </c>
      <c r="AI340" s="124">
        <f t="shared" si="257"/>
        <v>36</v>
      </c>
      <c r="AJ340" s="119">
        <f t="shared" si="257"/>
        <v>39</v>
      </c>
      <c r="AK340" s="125">
        <f t="shared" si="257"/>
        <v>60</v>
      </c>
      <c r="AL340" s="121">
        <f t="shared" si="257"/>
        <v>42</v>
      </c>
    </row>
    <row r="341" spans="2:38">
      <c r="B341" s="225" t="str">
        <f t="shared" ref="B341:C341" si="258">B122</f>
        <v>Nazarje</v>
      </c>
      <c r="C341" s="224">
        <f t="shared" si="258"/>
        <v>83</v>
      </c>
      <c r="D341" s="124">
        <f t="shared" ref="D341:AL341" si="259">IFERROR(_xlfn.RANK.EQ(D122,D$10:D$221,0),"-")</f>
        <v>124</v>
      </c>
      <c r="E341" s="119">
        <f t="shared" si="259"/>
        <v>44</v>
      </c>
      <c r="F341" s="119">
        <f t="shared" si="259"/>
        <v>105</v>
      </c>
      <c r="G341" s="119">
        <f t="shared" si="259"/>
        <v>40</v>
      </c>
      <c r="H341" s="119">
        <f t="shared" si="259"/>
        <v>123</v>
      </c>
      <c r="I341" s="119">
        <f t="shared" si="259"/>
        <v>13</v>
      </c>
      <c r="J341" s="119">
        <f t="shared" si="259"/>
        <v>140</v>
      </c>
      <c r="K341" s="119" t="str">
        <f t="shared" si="259"/>
        <v>-</v>
      </c>
      <c r="L341" s="119">
        <f t="shared" si="259"/>
        <v>39</v>
      </c>
      <c r="M341" s="119">
        <f t="shared" si="259"/>
        <v>13</v>
      </c>
      <c r="N341" s="119">
        <f t="shared" si="259"/>
        <v>83</v>
      </c>
      <c r="O341" s="119">
        <f t="shared" si="259"/>
        <v>133</v>
      </c>
      <c r="P341" s="119">
        <f t="shared" si="259"/>
        <v>88</v>
      </c>
      <c r="Q341" s="119">
        <f t="shared" si="259"/>
        <v>108</v>
      </c>
      <c r="R341" s="119">
        <f t="shared" si="259"/>
        <v>103</v>
      </c>
      <c r="S341" s="119">
        <f t="shared" si="259"/>
        <v>185</v>
      </c>
      <c r="T341" s="119">
        <f t="shared" si="259"/>
        <v>137</v>
      </c>
      <c r="U341" s="119">
        <f t="shared" si="259"/>
        <v>173</v>
      </c>
      <c r="V341" s="119">
        <f t="shared" si="259"/>
        <v>135</v>
      </c>
      <c r="W341" s="119">
        <f t="shared" si="259"/>
        <v>56</v>
      </c>
      <c r="X341" s="119">
        <f t="shared" si="259"/>
        <v>130</v>
      </c>
      <c r="Y341" s="125">
        <f t="shared" si="259"/>
        <v>64</v>
      </c>
      <c r="Z341" s="124">
        <f t="shared" si="259"/>
        <v>68</v>
      </c>
      <c r="AA341" s="119">
        <f t="shared" si="259"/>
        <v>38</v>
      </c>
      <c r="AB341" s="119">
        <f t="shared" si="259"/>
        <v>34</v>
      </c>
      <c r="AC341" s="119">
        <f t="shared" si="259"/>
        <v>121</v>
      </c>
      <c r="AD341" s="119">
        <f t="shared" si="259"/>
        <v>97</v>
      </c>
      <c r="AE341" s="119">
        <f t="shared" si="259"/>
        <v>188</v>
      </c>
      <c r="AF341" s="119">
        <f t="shared" si="259"/>
        <v>141</v>
      </c>
      <c r="AG341" s="119">
        <f t="shared" si="259"/>
        <v>96</v>
      </c>
      <c r="AH341" s="125">
        <f t="shared" si="259"/>
        <v>64</v>
      </c>
      <c r="AI341" s="124">
        <f t="shared" si="259"/>
        <v>17</v>
      </c>
      <c r="AJ341" s="119">
        <f t="shared" si="259"/>
        <v>153</v>
      </c>
      <c r="AK341" s="125">
        <f t="shared" si="259"/>
        <v>93</v>
      </c>
      <c r="AL341" s="121">
        <f t="shared" si="259"/>
        <v>74</v>
      </c>
    </row>
    <row r="342" spans="2:38">
      <c r="B342" s="225" t="str">
        <f t="shared" ref="B342:C342" si="260">B123</f>
        <v>Nova Gorica</v>
      </c>
      <c r="C342" s="224">
        <f t="shared" si="260"/>
        <v>84</v>
      </c>
      <c r="D342" s="124">
        <f t="shared" ref="D342:AL342" si="261">IFERROR(_xlfn.RANK.EQ(D123,D$10:D$221,0),"-")</f>
        <v>139</v>
      </c>
      <c r="E342" s="119">
        <f t="shared" si="261"/>
        <v>32</v>
      </c>
      <c r="F342" s="119">
        <f t="shared" si="261"/>
        <v>18</v>
      </c>
      <c r="G342" s="119">
        <f t="shared" si="261"/>
        <v>59</v>
      </c>
      <c r="H342" s="119">
        <f t="shared" si="261"/>
        <v>58</v>
      </c>
      <c r="I342" s="119">
        <f t="shared" si="261"/>
        <v>14</v>
      </c>
      <c r="J342" s="119">
        <f t="shared" si="261"/>
        <v>7</v>
      </c>
      <c r="K342" s="119" t="str">
        <f t="shared" si="261"/>
        <v>-</v>
      </c>
      <c r="L342" s="119">
        <f t="shared" si="261"/>
        <v>77</v>
      </c>
      <c r="M342" s="119">
        <f t="shared" si="261"/>
        <v>93</v>
      </c>
      <c r="N342" s="119">
        <f t="shared" si="261"/>
        <v>69</v>
      </c>
      <c r="O342" s="119">
        <f t="shared" si="261"/>
        <v>10</v>
      </c>
      <c r="P342" s="119">
        <f t="shared" si="261"/>
        <v>128</v>
      </c>
      <c r="Q342" s="119">
        <f t="shared" si="261"/>
        <v>71</v>
      </c>
      <c r="R342" s="119">
        <f t="shared" si="261"/>
        <v>53</v>
      </c>
      <c r="S342" s="119">
        <f t="shared" si="261"/>
        <v>144</v>
      </c>
      <c r="T342" s="119">
        <f t="shared" si="261"/>
        <v>114</v>
      </c>
      <c r="U342" s="119">
        <f t="shared" si="261"/>
        <v>92</v>
      </c>
      <c r="V342" s="119">
        <f t="shared" si="261"/>
        <v>24</v>
      </c>
      <c r="W342" s="119">
        <f t="shared" si="261"/>
        <v>160</v>
      </c>
      <c r="X342" s="119">
        <f t="shared" si="261"/>
        <v>119</v>
      </c>
      <c r="Y342" s="125">
        <f t="shared" si="261"/>
        <v>58</v>
      </c>
      <c r="Z342" s="124">
        <f t="shared" si="261"/>
        <v>25</v>
      </c>
      <c r="AA342" s="119">
        <f t="shared" si="261"/>
        <v>6</v>
      </c>
      <c r="AB342" s="119">
        <f t="shared" si="261"/>
        <v>67</v>
      </c>
      <c r="AC342" s="119">
        <f t="shared" si="261"/>
        <v>19</v>
      </c>
      <c r="AD342" s="119">
        <f t="shared" si="261"/>
        <v>61</v>
      </c>
      <c r="AE342" s="119">
        <f t="shared" si="261"/>
        <v>139</v>
      </c>
      <c r="AF342" s="119">
        <f t="shared" si="261"/>
        <v>49</v>
      </c>
      <c r="AG342" s="119">
        <f t="shared" si="261"/>
        <v>152</v>
      </c>
      <c r="AH342" s="125">
        <f t="shared" si="261"/>
        <v>58</v>
      </c>
      <c r="AI342" s="124">
        <f t="shared" si="261"/>
        <v>9</v>
      </c>
      <c r="AJ342" s="119">
        <f t="shared" si="261"/>
        <v>45</v>
      </c>
      <c r="AK342" s="125">
        <f t="shared" si="261"/>
        <v>63</v>
      </c>
      <c r="AL342" s="121">
        <f t="shared" si="261"/>
        <v>31</v>
      </c>
    </row>
    <row r="343" spans="2:38">
      <c r="B343" s="225" t="str">
        <f t="shared" ref="B343:C343" si="262">B124</f>
        <v>Novo mesto</v>
      </c>
      <c r="C343" s="224">
        <f t="shared" si="262"/>
        <v>85</v>
      </c>
      <c r="D343" s="124">
        <f t="shared" ref="D343:AL343" si="263">IFERROR(_xlfn.RANK.EQ(D124,D$10:D$221,0),"-")</f>
        <v>94</v>
      </c>
      <c r="E343" s="119">
        <f t="shared" si="263"/>
        <v>111</v>
      </c>
      <c r="F343" s="119">
        <f t="shared" si="263"/>
        <v>14</v>
      </c>
      <c r="G343" s="119">
        <f t="shared" si="263"/>
        <v>63</v>
      </c>
      <c r="H343" s="119">
        <f t="shared" si="263"/>
        <v>34</v>
      </c>
      <c r="I343" s="119">
        <f t="shared" si="263"/>
        <v>2</v>
      </c>
      <c r="J343" s="119">
        <f t="shared" si="263"/>
        <v>13</v>
      </c>
      <c r="K343" s="119" t="str">
        <f t="shared" si="263"/>
        <v>-</v>
      </c>
      <c r="L343" s="119">
        <f t="shared" si="263"/>
        <v>116</v>
      </c>
      <c r="M343" s="119">
        <f t="shared" si="263"/>
        <v>116</v>
      </c>
      <c r="N343" s="119">
        <f t="shared" si="263"/>
        <v>130</v>
      </c>
      <c r="O343" s="119">
        <f t="shared" si="263"/>
        <v>66</v>
      </c>
      <c r="P343" s="119">
        <f t="shared" si="263"/>
        <v>78</v>
      </c>
      <c r="Q343" s="119">
        <f t="shared" si="263"/>
        <v>32</v>
      </c>
      <c r="R343" s="119">
        <f t="shared" si="263"/>
        <v>20</v>
      </c>
      <c r="S343" s="119">
        <f t="shared" si="263"/>
        <v>206</v>
      </c>
      <c r="T343" s="119">
        <f t="shared" si="263"/>
        <v>15</v>
      </c>
      <c r="U343" s="119">
        <f t="shared" si="263"/>
        <v>88</v>
      </c>
      <c r="V343" s="119">
        <f t="shared" si="263"/>
        <v>45</v>
      </c>
      <c r="W343" s="119">
        <f t="shared" si="263"/>
        <v>187</v>
      </c>
      <c r="X343" s="119">
        <f t="shared" si="263"/>
        <v>153</v>
      </c>
      <c r="Y343" s="125">
        <f t="shared" si="263"/>
        <v>120</v>
      </c>
      <c r="Z343" s="124">
        <f t="shared" si="263"/>
        <v>52</v>
      </c>
      <c r="AA343" s="119">
        <f t="shared" si="263"/>
        <v>7</v>
      </c>
      <c r="AB343" s="119">
        <f t="shared" si="263"/>
        <v>136</v>
      </c>
      <c r="AC343" s="119">
        <f t="shared" si="263"/>
        <v>50</v>
      </c>
      <c r="AD343" s="119">
        <f t="shared" si="263"/>
        <v>26</v>
      </c>
      <c r="AE343" s="119">
        <f t="shared" si="263"/>
        <v>185</v>
      </c>
      <c r="AF343" s="119">
        <f t="shared" si="263"/>
        <v>59</v>
      </c>
      <c r="AG343" s="119">
        <f t="shared" si="263"/>
        <v>191</v>
      </c>
      <c r="AH343" s="125">
        <f t="shared" si="263"/>
        <v>120</v>
      </c>
      <c r="AI343" s="124">
        <f t="shared" si="263"/>
        <v>52</v>
      </c>
      <c r="AJ343" s="119">
        <f t="shared" si="263"/>
        <v>46</v>
      </c>
      <c r="AK343" s="125">
        <f t="shared" si="263"/>
        <v>114</v>
      </c>
      <c r="AL343" s="121">
        <f t="shared" si="263"/>
        <v>66</v>
      </c>
    </row>
    <row r="344" spans="2:38">
      <c r="B344" s="225" t="str">
        <f t="shared" ref="B344:C344" si="264">B125</f>
        <v>Odranci</v>
      </c>
      <c r="C344" s="224">
        <f t="shared" si="264"/>
        <v>86</v>
      </c>
      <c r="D344" s="124">
        <f t="shared" ref="D344:AL344" si="265">IFERROR(_xlfn.RANK.EQ(D125,D$10:D$221,0),"-")</f>
        <v>1</v>
      </c>
      <c r="E344" s="119">
        <f t="shared" si="265"/>
        <v>172</v>
      </c>
      <c r="F344" s="119">
        <f t="shared" si="265"/>
        <v>45</v>
      </c>
      <c r="G344" s="119">
        <f t="shared" si="265"/>
        <v>1</v>
      </c>
      <c r="H344" s="119">
        <f t="shared" si="265"/>
        <v>78</v>
      </c>
      <c r="I344" s="119">
        <f t="shared" si="265"/>
        <v>27</v>
      </c>
      <c r="J344" s="119">
        <f t="shared" si="265"/>
        <v>16</v>
      </c>
      <c r="K344" s="119" t="str">
        <f t="shared" si="265"/>
        <v>-</v>
      </c>
      <c r="L344" s="119">
        <f t="shared" si="265"/>
        <v>105</v>
      </c>
      <c r="M344" s="119">
        <f t="shared" si="265"/>
        <v>147</v>
      </c>
      <c r="N344" s="119">
        <f t="shared" si="265"/>
        <v>206</v>
      </c>
      <c r="O344" s="119">
        <f t="shared" si="265"/>
        <v>196</v>
      </c>
      <c r="P344" s="119">
        <f t="shared" si="265"/>
        <v>112</v>
      </c>
      <c r="Q344" s="119">
        <f t="shared" si="265"/>
        <v>186</v>
      </c>
      <c r="R344" s="119">
        <f t="shared" si="265"/>
        <v>175</v>
      </c>
      <c r="S344" s="119">
        <f t="shared" si="265"/>
        <v>53</v>
      </c>
      <c r="T344" s="119">
        <f t="shared" si="265"/>
        <v>83</v>
      </c>
      <c r="U344" s="119">
        <f t="shared" si="265"/>
        <v>206</v>
      </c>
      <c r="V344" s="119">
        <f t="shared" si="265"/>
        <v>188</v>
      </c>
      <c r="W344" s="119">
        <f t="shared" si="265"/>
        <v>36</v>
      </c>
      <c r="X344" s="119">
        <f t="shared" si="265"/>
        <v>131</v>
      </c>
      <c r="Y344" s="125">
        <f t="shared" si="265"/>
        <v>209</v>
      </c>
      <c r="Z344" s="124">
        <f t="shared" si="265"/>
        <v>57</v>
      </c>
      <c r="AA344" s="119">
        <f t="shared" si="265"/>
        <v>17</v>
      </c>
      <c r="AB344" s="119">
        <f t="shared" si="265"/>
        <v>202</v>
      </c>
      <c r="AC344" s="119">
        <f t="shared" si="265"/>
        <v>193</v>
      </c>
      <c r="AD344" s="119">
        <f t="shared" si="265"/>
        <v>189</v>
      </c>
      <c r="AE344" s="119">
        <f t="shared" si="265"/>
        <v>39</v>
      </c>
      <c r="AF344" s="119">
        <f t="shared" si="265"/>
        <v>209</v>
      </c>
      <c r="AG344" s="119">
        <f t="shared" si="265"/>
        <v>86</v>
      </c>
      <c r="AH344" s="125">
        <f t="shared" si="265"/>
        <v>209</v>
      </c>
      <c r="AI344" s="124">
        <f t="shared" si="265"/>
        <v>115</v>
      </c>
      <c r="AJ344" s="119">
        <f t="shared" si="265"/>
        <v>192</v>
      </c>
      <c r="AK344" s="125">
        <f t="shared" si="265"/>
        <v>211</v>
      </c>
      <c r="AL344" s="121">
        <f t="shared" si="265"/>
        <v>198</v>
      </c>
    </row>
    <row r="345" spans="2:38">
      <c r="B345" s="225" t="str">
        <f t="shared" ref="B345:C345" si="266">B126</f>
        <v>Oplotnica</v>
      </c>
      <c r="C345" s="224">
        <f t="shared" si="266"/>
        <v>171</v>
      </c>
      <c r="D345" s="124">
        <f t="shared" ref="D345:AL345" si="267">IFERROR(_xlfn.RANK.EQ(D126,D$10:D$221,0),"-")</f>
        <v>209</v>
      </c>
      <c r="E345" s="119">
        <f t="shared" si="267"/>
        <v>105</v>
      </c>
      <c r="F345" s="119">
        <f t="shared" si="267"/>
        <v>132</v>
      </c>
      <c r="G345" s="119">
        <f t="shared" si="267"/>
        <v>174</v>
      </c>
      <c r="H345" s="119">
        <f t="shared" si="267"/>
        <v>178</v>
      </c>
      <c r="I345" s="119">
        <f t="shared" si="267"/>
        <v>181</v>
      </c>
      <c r="J345" s="119">
        <f t="shared" si="267"/>
        <v>133</v>
      </c>
      <c r="K345" s="119" t="str">
        <f t="shared" si="267"/>
        <v>-</v>
      </c>
      <c r="L345" s="119">
        <f t="shared" si="267"/>
        <v>162</v>
      </c>
      <c r="M345" s="119">
        <f t="shared" si="267"/>
        <v>104</v>
      </c>
      <c r="N345" s="119">
        <f t="shared" si="267"/>
        <v>37</v>
      </c>
      <c r="O345" s="119">
        <f t="shared" si="267"/>
        <v>147</v>
      </c>
      <c r="P345" s="119">
        <f t="shared" si="267"/>
        <v>41</v>
      </c>
      <c r="Q345" s="119">
        <f t="shared" si="267"/>
        <v>100</v>
      </c>
      <c r="R345" s="119">
        <f t="shared" si="267"/>
        <v>161</v>
      </c>
      <c r="S345" s="119">
        <f t="shared" si="267"/>
        <v>78</v>
      </c>
      <c r="T345" s="119">
        <f t="shared" si="267"/>
        <v>100</v>
      </c>
      <c r="U345" s="119">
        <f t="shared" si="267"/>
        <v>192</v>
      </c>
      <c r="V345" s="119">
        <f t="shared" si="267"/>
        <v>107</v>
      </c>
      <c r="W345" s="119">
        <f t="shared" si="267"/>
        <v>83</v>
      </c>
      <c r="X345" s="119">
        <f t="shared" si="267"/>
        <v>140</v>
      </c>
      <c r="Y345" s="125">
        <f t="shared" si="267"/>
        <v>160</v>
      </c>
      <c r="Z345" s="124">
        <f t="shared" si="267"/>
        <v>180</v>
      </c>
      <c r="AA345" s="119">
        <f t="shared" si="267"/>
        <v>193</v>
      </c>
      <c r="AB345" s="119">
        <f t="shared" si="267"/>
        <v>41</v>
      </c>
      <c r="AC345" s="119">
        <f t="shared" si="267"/>
        <v>104</v>
      </c>
      <c r="AD345" s="119">
        <f t="shared" si="267"/>
        <v>137</v>
      </c>
      <c r="AE345" s="119">
        <f t="shared" si="267"/>
        <v>77</v>
      </c>
      <c r="AF345" s="119">
        <f t="shared" si="267"/>
        <v>144</v>
      </c>
      <c r="AG345" s="119">
        <f t="shared" si="267"/>
        <v>121</v>
      </c>
      <c r="AH345" s="125">
        <f t="shared" si="267"/>
        <v>160</v>
      </c>
      <c r="AI345" s="124">
        <f t="shared" si="267"/>
        <v>140</v>
      </c>
      <c r="AJ345" s="119">
        <f t="shared" si="267"/>
        <v>109</v>
      </c>
      <c r="AK345" s="125">
        <f t="shared" si="267"/>
        <v>167</v>
      </c>
      <c r="AL345" s="121">
        <f t="shared" si="267"/>
        <v>152</v>
      </c>
    </row>
    <row r="346" spans="2:38">
      <c r="B346" s="225" t="str">
        <f t="shared" ref="B346:C346" si="268">B127</f>
        <v>Ormož</v>
      </c>
      <c r="C346" s="224">
        <f t="shared" si="268"/>
        <v>87</v>
      </c>
      <c r="D346" s="124">
        <f t="shared" ref="D346:AL346" si="269">IFERROR(_xlfn.RANK.EQ(D127,D$10:D$221,0),"-")</f>
        <v>128</v>
      </c>
      <c r="E346" s="119">
        <f t="shared" si="269"/>
        <v>47</v>
      </c>
      <c r="F346" s="119">
        <f t="shared" si="269"/>
        <v>38</v>
      </c>
      <c r="G346" s="119">
        <f t="shared" si="269"/>
        <v>134</v>
      </c>
      <c r="H346" s="119">
        <f t="shared" si="269"/>
        <v>134</v>
      </c>
      <c r="I346" s="119">
        <f t="shared" si="269"/>
        <v>58</v>
      </c>
      <c r="J346" s="119">
        <f t="shared" si="269"/>
        <v>157</v>
      </c>
      <c r="K346" s="119" t="str">
        <f t="shared" si="269"/>
        <v>-</v>
      </c>
      <c r="L346" s="119">
        <f t="shared" si="269"/>
        <v>103</v>
      </c>
      <c r="M346" s="119">
        <f t="shared" si="269"/>
        <v>196</v>
      </c>
      <c r="N346" s="119">
        <f t="shared" si="269"/>
        <v>135</v>
      </c>
      <c r="O346" s="119">
        <f t="shared" si="269"/>
        <v>125</v>
      </c>
      <c r="P346" s="119">
        <f t="shared" si="269"/>
        <v>48</v>
      </c>
      <c r="Q346" s="119">
        <f t="shared" si="269"/>
        <v>161</v>
      </c>
      <c r="R346" s="119">
        <f t="shared" si="269"/>
        <v>183</v>
      </c>
      <c r="S346" s="119">
        <f t="shared" si="269"/>
        <v>87</v>
      </c>
      <c r="T346" s="119">
        <f t="shared" si="269"/>
        <v>168</v>
      </c>
      <c r="U346" s="119">
        <f t="shared" si="269"/>
        <v>183</v>
      </c>
      <c r="V346" s="119">
        <f t="shared" si="269"/>
        <v>164</v>
      </c>
      <c r="W346" s="119">
        <f t="shared" si="269"/>
        <v>76</v>
      </c>
      <c r="X346" s="119">
        <f t="shared" si="269"/>
        <v>142</v>
      </c>
      <c r="Y346" s="125">
        <f t="shared" si="269"/>
        <v>121</v>
      </c>
      <c r="Z346" s="124">
        <f t="shared" si="269"/>
        <v>45</v>
      </c>
      <c r="AA346" s="119">
        <f t="shared" si="269"/>
        <v>112</v>
      </c>
      <c r="AB346" s="119">
        <f t="shared" si="269"/>
        <v>184</v>
      </c>
      <c r="AC346" s="119">
        <f t="shared" si="269"/>
        <v>90</v>
      </c>
      <c r="AD346" s="119">
        <f t="shared" si="269"/>
        <v>176</v>
      </c>
      <c r="AE346" s="119">
        <f t="shared" si="269"/>
        <v>118</v>
      </c>
      <c r="AF346" s="119">
        <f t="shared" si="269"/>
        <v>186</v>
      </c>
      <c r="AG346" s="119">
        <f t="shared" si="269"/>
        <v>123</v>
      </c>
      <c r="AH346" s="125">
        <f t="shared" si="269"/>
        <v>121</v>
      </c>
      <c r="AI346" s="124">
        <f t="shared" si="269"/>
        <v>143</v>
      </c>
      <c r="AJ346" s="119">
        <f t="shared" si="269"/>
        <v>161</v>
      </c>
      <c r="AK346" s="125">
        <f t="shared" si="269"/>
        <v>158</v>
      </c>
      <c r="AL346" s="121">
        <f t="shared" si="269"/>
        <v>165</v>
      </c>
    </row>
    <row r="347" spans="2:38">
      <c r="B347" s="225" t="str">
        <f t="shared" ref="B347:C347" si="270">B128</f>
        <v>Osilnica</v>
      </c>
      <c r="C347" s="224">
        <f t="shared" si="270"/>
        <v>88</v>
      </c>
      <c r="D347" s="124">
        <f t="shared" ref="D347:AL347" si="271">IFERROR(_xlfn.RANK.EQ(D128,D$10:D$221,0),"-")</f>
        <v>107</v>
      </c>
      <c r="E347" s="119">
        <f t="shared" si="271"/>
        <v>202</v>
      </c>
      <c r="F347" s="119">
        <f t="shared" si="271"/>
        <v>210</v>
      </c>
      <c r="G347" s="119">
        <f t="shared" si="271"/>
        <v>211</v>
      </c>
      <c r="H347" s="119">
        <f t="shared" si="271"/>
        <v>209</v>
      </c>
      <c r="I347" s="119">
        <f t="shared" si="271"/>
        <v>173</v>
      </c>
      <c r="J347" s="119">
        <f t="shared" si="271"/>
        <v>199</v>
      </c>
      <c r="K347" s="119" t="str">
        <f t="shared" si="271"/>
        <v>-</v>
      </c>
      <c r="L347" s="119">
        <f t="shared" si="271"/>
        <v>164</v>
      </c>
      <c r="M347" s="119">
        <f t="shared" si="271"/>
        <v>16</v>
      </c>
      <c r="N347" s="119">
        <f t="shared" si="271"/>
        <v>21</v>
      </c>
      <c r="O347" s="119">
        <f t="shared" si="271"/>
        <v>91</v>
      </c>
      <c r="P347" s="119">
        <f t="shared" si="271"/>
        <v>15</v>
      </c>
      <c r="Q347" s="119">
        <f t="shared" si="271"/>
        <v>209</v>
      </c>
      <c r="R347" s="119">
        <f t="shared" si="271"/>
        <v>117</v>
      </c>
      <c r="S347" s="119">
        <f t="shared" si="271"/>
        <v>8</v>
      </c>
      <c r="T347" s="119">
        <f t="shared" si="271"/>
        <v>196</v>
      </c>
      <c r="U347" s="119">
        <f t="shared" si="271"/>
        <v>78</v>
      </c>
      <c r="V347" s="119">
        <f t="shared" si="271"/>
        <v>131</v>
      </c>
      <c r="W347" s="119">
        <f t="shared" si="271"/>
        <v>205</v>
      </c>
      <c r="X347" s="119">
        <f t="shared" si="271"/>
        <v>210</v>
      </c>
      <c r="Y347" s="125">
        <f t="shared" si="271"/>
        <v>4</v>
      </c>
      <c r="Z347" s="124">
        <f t="shared" si="271"/>
        <v>212</v>
      </c>
      <c r="AA347" s="119">
        <f t="shared" si="271"/>
        <v>211</v>
      </c>
      <c r="AB347" s="119">
        <f t="shared" si="271"/>
        <v>7</v>
      </c>
      <c r="AC347" s="119">
        <f t="shared" si="271"/>
        <v>16</v>
      </c>
      <c r="AD347" s="119">
        <f t="shared" si="271"/>
        <v>193</v>
      </c>
      <c r="AE347" s="119">
        <f t="shared" si="271"/>
        <v>56</v>
      </c>
      <c r="AF347" s="119">
        <f t="shared" si="271"/>
        <v>108</v>
      </c>
      <c r="AG347" s="119">
        <f t="shared" si="271"/>
        <v>212</v>
      </c>
      <c r="AH347" s="125">
        <f t="shared" si="271"/>
        <v>4</v>
      </c>
      <c r="AI347" s="124">
        <f t="shared" si="271"/>
        <v>187</v>
      </c>
      <c r="AJ347" s="119">
        <f t="shared" si="271"/>
        <v>102</v>
      </c>
      <c r="AK347" s="125">
        <f t="shared" si="271"/>
        <v>85</v>
      </c>
      <c r="AL347" s="121">
        <f t="shared" si="271"/>
        <v>129</v>
      </c>
    </row>
    <row r="348" spans="2:38">
      <c r="B348" s="225" t="str">
        <f t="shared" ref="B348:C348" si="272">B129</f>
        <v>Pesnica</v>
      </c>
      <c r="C348" s="224">
        <f t="shared" si="272"/>
        <v>89</v>
      </c>
      <c r="D348" s="124">
        <f t="shared" ref="D348:AL348" si="273">IFERROR(_xlfn.RANK.EQ(D129,D$10:D$221,0),"-")</f>
        <v>89</v>
      </c>
      <c r="E348" s="119">
        <f t="shared" si="273"/>
        <v>101</v>
      </c>
      <c r="F348" s="119">
        <f t="shared" si="273"/>
        <v>97</v>
      </c>
      <c r="G348" s="119">
        <f t="shared" si="273"/>
        <v>122</v>
      </c>
      <c r="H348" s="119">
        <f t="shared" si="273"/>
        <v>174</v>
      </c>
      <c r="I348" s="119">
        <f t="shared" si="273"/>
        <v>147</v>
      </c>
      <c r="J348" s="119">
        <f t="shared" si="273"/>
        <v>161</v>
      </c>
      <c r="K348" s="119" t="str">
        <f t="shared" si="273"/>
        <v>-</v>
      </c>
      <c r="L348" s="119">
        <f t="shared" si="273"/>
        <v>142</v>
      </c>
      <c r="M348" s="119">
        <f t="shared" si="273"/>
        <v>212</v>
      </c>
      <c r="N348" s="119">
        <f t="shared" si="273"/>
        <v>133</v>
      </c>
      <c r="O348" s="119">
        <f t="shared" si="273"/>
        <v>188</v>
      </c>
      <c r="P348" s="119">
        <f t="shared" si="273"/>
        <v>79</v>
      </c>
      <c r="Q348" s="119">
        <f t="shared" si="273"/>
        <v>164</v>
      </c>
      <c r="R348" s="119">
        <f t="shared" si="273"/>
        <v>176</v>
      </c>
      <c r="S348" s="119">
        <f t="shared" si="273"/>
        <v>45</v>
      </c>
      <c r="T348" s="119">
        <f t="shared" si="273"/>
        <v>129</v>
      </c>
      <c r="U348" s="119">
        <f t="shared" si="273"/>
        <v>141</v>
      </c>
      <c r="V348" s="119">
        <f t="shared" si="273"/>
        <v>125</v>
      </c>
      <c r="W348" s="119">
        <f t="shared" si="273"/>
        <v>42</v>
      </c>
      <c r="X348" s="119">
        <f t="shared" si="273"/>
        <v>193</v>
      </c>
      <c r="Y348" s="125">
        <f t="shared" si="273"/>
        <v>204</v>
      </c>
      <c r="Z348" s="124">
        <f t="shared" si="273"/>
        <v>102</v>
      </c>
      <c r="AA348" s="119">
        <f t="shared" si="273"/>
        <v>172</v>
      </c>
      <c r="AB348" s="119">
        <f t="shared" si="273"/>
        <v>207</v>
      </c>
      <c r="AC348" s="119">
        <f t="shared" si="273"/>
        <v>180</v>
      </c>
      <c r="AD348" s="119">
        <f t="shared" si="273"/>
        <v>177</v>
      </c>
      <c r="AE348" s="119">
        <f t="shared" si="273"/>
        <v>58</v>
      </c>
      <c r="AF348" s="119">
        <f t="shared" si="273"/>
        <v>125</v>
      </c>
      <c r="AG348" s="119">
        <f t="shared" si="273"/>
        <v>148</v>
      </c>
      <c r="AH348" s="125">
        <f t="shared" si="273"/>
        <v>204</v>
      </c>
      <c r="AI348" s="124">
        <f t="shared" si="273"/>
        <v>193</v>
      </c>
      <c r="AJ348" s="119">
        <f t="shared" si="273"/>
        <v>176</v>
      </c>
      <c r="AK348" s="125">
        <f t="shared" si="273"/>
        <v>189</v>
      </c>
      <c r="AL348" s="121">
        <f t="shared" si="273"/>
        <v>200</v>
      </c>
    </row>
    <row r="349" spans="2:38">
      <c r="B349" s="225" t="str">
        <f t="shared" ref="B349:C349" si="274">B130</f>
        <v>Piran/Pirano</v>
      </c>
      <c r="C349" s="224">
        <f t="shared" si="274"/>
        <v>90</v>
      </c>
      <c r="D349" s="124">
        <f t="shared" ref="D349:AL349" si="275">IFERROR(_xlfn.RANK.EQ(D130,D$10:D$221,0),"-")</f>
        <v>137</v>
      </c>
      <c r="E349" s="119">
        <f t="shared" si="275"/>
        <v>14</v>
      </c>
      <c r="F349" s="119">
        <f t="shared" si="275"/>
        <v>17</v>
      </c>
      <c r="G349" s="119">
        <f t="shared" si="275"/>
        <v>82</v>
      </c>
      <c r="H349" s="119">
        <f t="shared" si="275"/>
        <v>96</v>
      </c>
      <c r="I349" s="119">
        <f t="shared" si="275"/>
        <v>41</v>
      </c>
      <c r="J349" s="119">
        <f t="shared" si="275"/>
        <v>9</v>
      </c>
      <c r="K349" s="119" t="str">
        <f t="shared" si="275"/>
        <v>-</v>
      </c>
      <c r="L349" s="119">
        <f t="shared" si="275"/>
        <v>57</v>
      </c>
      <c r="M349" s="119">
        <f t="shared" si="275"/>
        <v>209</v>
      </c>
      <c r="N349" s="119">
        <f t="shared" si="275"/>
        <v>99</v>
      </c>
      <c r="O349" s="119">
        <f t="shared" si="275"/>
        <v>15</v>
      </c>
      <c r="P349" s="119">
        <f t="shared" si="275"/>
        <v>28</v>
      </c>
      <c r="Q349" s="119">
        <f t="shared" si="275"/>
        <v>124</v>
      </c>
      <c r="R349" s="119">
        <f t="shared" si="275"/>
        <v>120</v>
      </c>
      <c r="S349" s="119">
        <f t="shared" si="275"/>
        <v>183</v>
      </c>
      <c r="T349" s="119">
        <f t="shared" si="275"/>
        <v>166</v>
      </c>
      <c r="U349" s="119">
        <f t="shared" si="275"/>
        <v>74</v>
      </c>
      <c r="V349" s="119">
        <f t="shared" si="275"/>
        <v>16</v>
      </c>
      <c r="W349" s="119">
        <f t="shared" si="275"/>
        <v>198</v>
      </c>
      <c r="X349" s="119">
        <f t="shared" si="275"/>
        <v>80</v>
      </c>
      <c r="Y349" s="125">
        <f t="shared" si="275"/>
        <v>176</v>
      </c>
      <c r="Z349" s="124">
        <f t="shared" si="275"/>
        <v>15</v>
      </c>
      <c r="AA349" s="119">
        <f t="shared" si="275"/>
        <v>20</v>
      </c>
      <c r="AB349" s="119">
        <f t="shared" si="275"/>
        <v>177</v>
      </c>
      <c r="AC349" s="119">
        <f t="shared" si="275"/>
        <v>3</v>
      </c>
      <c r="AD349" s="119">
        <f t="shared" si="275"/>
        <v>119</v>
      </c>
      <c r="AE349" s="119">
        <f t="shared" si="275"/>
        <v>202</v>
      </c>
      <c r="AF349" s="119">
        <f t="shared" si="275"/>
        <v>43</v>
      </c>
      <c r="AG349" s="119">
        <f t="shared" si="275"/>
        <v>153</v>
      </c>
      <c r="AH349" s="125">
        <f t="shared" si="275"/>
        <v>176</v>
      </c>
      <c r="AI349" s="124">
        <f t="shared" si="275"/>
        <v>64</v>
      </c>
      <c r="AJ349" s="119">
        <f t="shared" si="275"/>
        <v>87</v>
      </c>
      <c r="AK349" s="125">
        <f t="shared" si="275"/>
        <v>133</v>
      </c>
      <c r="AL349" s="121">
        <f t="shared" si="275"/>
        <v>89</v>
      </c>
    </row>
    <row r="350" spans="2:38">
      <c r="B350" s="225" t="str">
        <f t="shared" ref="B350:C350" si="276">B131</f>
        <v>Pivka</v>
      </c>
      <c r="C350" s="224">
        <f t="shared" si="276"/>
        <v>91</v>
      </c>
      <c r="D350" s="124">
        <f t="shared" ref="D350:AL350" si="277">IFERROR(_xlfn.RANK.EQ(D131,D$10:D$221,0),"-")</f>
        <v>154</v>
      </c>
      <c r="E350" s="119">
        <f t="shared" si="277"/>
        <v>210</v>
      </c>
      <c r="F350" s="119">
        <f t="shared" si="277"/>
        <v>157</v>
      </c>
      <c r="G350" s="119">
        <f t="shared" si="277"/>
        <v>128</v>
      </c>
      <c r="H350" s="119">
        <f t="shared" si="277"/>
        <v>86</v>
      </c>
      <c r="I350" s="119">
        <f t="shared" si="277"/>
        <v>71</v>
      </c>
      <c r="J350" s="119">
        <f t="shared" si="277"/>
        <v>172</v>
      </c>
      <c r="K350" s="119" t="str">
        <f t="shared" si="277"/>
        <v>-</v>
      </c>
      <c r="L350" s="119">
        <f t="shared" si="277"/>
        <v>27</v>
      </c>
      <c r="M350" s="119">
        <f t="shared" si="277"/>
        <v>92</v>
      </c>
      <c r="N350" s="119">
        <f t="shared" si="277"/>
        <v>72</v>
      </c>
      <c r="O350" s="119">
        <f t="shared" si="277"/>
        <v>82</v>
      </c>
      <c r="P350" s="119">
        <f t="shared" si="277"/>
        <v>113</v>
      </c>
      <c r="Q350" s="119">
        <f t="shared" si="277"/>
        <v>85</v>
      </c>
      <c r="R350" s="119">
        <f t="shared" si="277"/>
        <v>101</v>
      </c>
      <c r="S350" s="119">
        <f t="shared" si="277"/>
        <v>88</v>
      </c>
      <c r="T350" s="119">
        <f t="shared" si="277"/>
        <v>65</v>
      </c>
      <c r="U350" s="119">
        <f t="shared" si="277"/>
        <v>122</v>
      </c>
      <c r="V350" s="119">
        <f t="shared" si="277"/>
        <v>81</v>
      </c>
      <c r="W350" s="119">
        <f t="shared" si="277"/>
        <v>180</v>
      </c>
      <c r="X350" s="119">
        <f t="shared" si="277"/>
        <v>24</v>
      </c>
      <c r="Y350" s="125">
        <f t="shared" si="277"/>
        <v>13</v>
      </c>
      <c r="Z350" s="124">
        <f t="shared" si="277"/>
        <v>204</v>
      </c>
      <c r="AA350" s="119">
        <f t="shared" si="277"/>
        <v>81</v>
      </c>
      <c r="AB350" s="119">
        <f t="shared" si="277"/>
        <v>70</v>
      </c>
      <c r="AC350" s="119">
        <f t="shared" si="277"/>
        <v>80</v>
      </c>
      <c r="AD350" s="119">
        <f t="shared" si="277"/>
        <v>89</v>
      </c>
      <c r="AE350" s="119">
        <f t="shared" si="277"/>
        <v>63</v>
      </c>
      <c r="AF350" s="119">
        <f t="shared" si="277"/>
        <v>82</v>
      </c>
      <c r="AG350" s="119">
        <f t="shared" si="277"/>
        <v>69</v>
      </c>
      <c r="AH350" s="125">
        <f t="shared" si="277"/>
        <v>13</v>
      </c>
      <c r="AI350" s="124">
        <f t="shared" si="277"/>
        <v>135</v>
      </c>
      <c r="AJ350" s="119">
        <f t="shared" si="277"/>
        <v>62</v>
      </c>
      <c r="AK350" s="125">
        <f t="shared" si="277"/>
        <v>22</v>
      </c>
      <c r="AL350" s="121">
        <f t="shared" si="277"/>
        <v>53</v>
      </c>
    </row>
    <row r="351" spans="2:38">
      <c r="B351" s="225" t="str">
        <f t="shared" ref="B351:C351" si="278">B132</f>
        <v>Podčetrtek</v>
      </c>
      <c r="C351" s="224">
        <f t="shared" si="278"/>
        <v>92</v>
      </c>
      <c r="D351" s="124">
        <f t="shared" ref="D351:AL351" si="279">IFERROR(_xlfn.RANK.EQ(D132,D$10:D$221,0),"-")</f>
        <v>95</v>
      </c>
      <c r="E351" s="119">
        <f t="shared" si="279"/>
        <v>160</v>
      </c>
      <c r="F351" s="119">
        <f t="shared" si="279"/>
        <v>193</v>
      </c>
      <c r="G351" s="119">
        <f t="shared" si="279"/>
        <v>181</v>
      </c>
      <c r="H351" s="119">
        <f t="shared" si="279"/>
        <v>135</v>
      </c>
      <c r="I351" s="119">
        <f t="shared" si="279"/>
        <v>68</v>
      </c>
      <c r="J351" s="119">
        <f t="shared" si="279"/>
        <v>149</v>
      </c>
      <c r="K351" s="119" t="str">
        <f t="shared" si="279"/>
        <v>-</v>
      </c>
      <c r="L351" s="119">
        <f t="shared" si="279"/>
        <v>195</v>
      </c>
      <c r="M351" s="119">
        <f t="shared" si="279"/>
        <v>190</v>
      </c>
      <c r="N351" s="119">
        <f t="shared" si="279"/>
        <v>93</v>
      </c>
      <c r="O351" s="119">
        <f t="shared" si="279"/>
        <v>122</v>
      </c>
      <c r="P351" s="119">
        <f t="shared" si="279"/>
        <v>198</v>
      </c>
      <c r="Q351" s="119">
        <f t="shared" si="279"/>
        <v>158</v>
      </c>
      <c r="R351" s="119">
        <f t="shared" si="279"/>
        <v>113</v>
      </c>
      <c r="S351" s="119">
        <f t="shared" si="279"/>
        <v>34</v>
      </c>
      <c r="T351" s="119">
        <f t="shared" si="279"/>
        <v>132</v>
      </c>
      <c r="U351" s="119">
        <f t="shared" si="279"/>
        <v>182</v>
      </c>
      <c r="V351" s="119">
        <f t="shared" si="279"/>
        <v>146</v>
      </c>
      <c r="W351" s="119">
        <f t="shared" si="279"/>
        <v>146</v>
      </c>
      <c r="X351" s="119">
        <f t="shared" si="279"/>
        <v>179</v>
      </c>
      <c r="Y351" s="125">
        <f t="shared" si="279"/>
        <v>116</v>
      </c>
      <c r="Z351" s="124">
        <f t="shared" si="279"/>
        <v>176</v>
      </c>
      <c r="AA351" s="119">
        <f t="shared" si="279"/>
        <v>158</v>
      </c>
      <c r="AB351" s="119">
        <f t="shared" si="279"/>
        <v>133</v>
      </c>
      <c r="AC351" s="119">
        <f t="shared" si="279"/>
        <v>198</v>
      </c>
      <c r="AD351" s="119">
        <f t="shared" si="279"/>
        <v>127</v>
      </c>
      <c r="AE351" s="119">
        <f t="shared" si="279"/>
        <v>45</v>
      </c>
      <c r="AF351" s="119">
        <f t="shared" si="279"/>
        <v>155</v>
      </c>
      <c r="AG351" s="119">
        <f t="shared" si="279"/>
        <v>188</v>
      </c>
      <c r="AH351" s="125">
        <f t="shared" si="279"/>
        <v>116</v>
      </c>
      <c r="AI351" s="124">
        <f t="shared" si="279"/>
        <v>180</v>
      </c>
      <c r="AJ351" s="119">
        <f t="shared" si="279"/>
        <v>142</v>
      </c>
      <c r="AK351" s="125">
        <f t="shared" si="279"/>
        <v>166</v>
      </c>
      <c r="AL351" s="121">
        <f t="shared" si="279"/>
        <v>177</v>
      </c>
    </row>
    <row r="352" spans="2:38">
      <c r="B352" s="225" t="str">
        <f t="shared" ref="B352:C352" si="280">B133</f>
        <v>Podlehnik</v>
      </c>
      <c r="C352" s="224">
        <f t="shared" si="280"/>
        <v>172</v>
      </c>
      <c r="D352" s="124">
        <f t="shared" ref="D352:AL352" si="281">IFERROR(_xlfn.RANK.EQ(D133,D$10:D$221,0),"-")</f>
        <v>200</v>
      </c>
      <c r="E352" s="119">
        <f t="shared" si="281"/>
        <v>135</v>
      </c>
      <c r="F352" s="119">
        <f t="shared" si="281"/>
        <v>187</v>
      </c>
      <c r="G352" s="119">
        <f t="shared" si="281"/>
        <v>162</v>
      </c>
      <c r="H352" s="119">
        <f t="shared" si="281"/>
        <v>208</v>
      </c>
      <c r="I352" s="119">
        <f t="shared" si="281"/>
        <v>160</v>
      </c>
      <c r="J352" s="119">
        <f t="shared" si="281"/>
        <v>187</v>
      </c>
      <c r="K352" s="119" t="str">
        <f t="shared" si="281"/>
        <v>-</v>
      </c>
      <c r="L352" s="119">
        <f t="shared" si="281"/>
        <v>186</v>
      </c>
      <c r="M352" s="119">
        <f t="shared" si="281"/>
        <v>193</v>
      </c>
      <c r="N352" s="119">
        <f t="shared" si="281"/>
        <v>108</v>
      </c>
      <c r="O352" s="119">
        <f t="shared" si="281"/>
        <v>97</v>
      </c>
      <c r="P352" s="119">
        <f t="shared" si="281"/>
        <v>70</v>
      </c>
      <c r="Q352" s="119">
        <f t="shared" si="281"/>
        <v>170</v>
      </c>
      <c r="R352" s="119">
        <f t="shared" si="281"/>
        <v>207</v>
      </c>
      <c r="S352" s="119">
        <f t="shared" si="281"/>
        <v>48</v>
      </c>
      <c r="T352" s="119">
        <f t="shared" si="281"/>
        <v>162</v>
      </c>
      <c r="U352" s="119">
        <f t="shared" si="281"/>
        <v>209</v>
      </c>
      <c r="V352" s="119">
        <f t="shared" si="281"/>
        <v>163</v>
      </c>
      <c r="W352" s="119">
        <f t="shared" si="281"/>
        <v>140</v>
      </c>
      <c r="X352" s="119">
        <f t="shared" si="281"/>
        <v>201</v>
      </c>
      <c r="Y352" s="125">
        <f t="shared" si="281"/>
        <v>113</v>
      </c>
      <c r="Z352" s="124">
        <f t="shared" si="281"/>
        <v>197</v>
      </c>
      <c r="AA352" s="119">
        <f t="shared" si="281"/>
        <v>207</v>
      </c>
      <c r="AB352" s="119">
        <f t="shared" si="281"/>
        <v>156</v>
      </c>
      <c r="AC352" s="119">
        <f t="shared" si="281"/>
        <v>83</v>
      </c>
      <c r="AD352" s="119">
        <f t="shared" si="281"/>
        <v>195</v>
      </c>
      <c r="AE352" s="119">
        <f t="shared" si="281"/>
        <v>82</v>
      </c>
      <c r="AF352" s="119">
        <f t="shared" si="281"/>
        <v>207</v>
      </c>
      <c r="AG352" s="119">
        <f t="shared" si="281"/>
        <v>193</v>
      </c>
      <c r="AH352" s="125">
        <f t="shared" si="281"/>
        <v>113</v>
      </c>
      <c r="AI352" s="124">
        <f t="shared" si="281"/>
        <v>207</v>
      </c>
      <c r="AJ352" s="119">
        <f t="shared" si="281"/>
        <v>160</v>
      </c>
      <c r="AK352" s="125">
        <f t="shared" si="281"/>
        <v>195</v>
      </c>
      <c r="AL352" s="121">
        <f t="shared" si="281"/>
        <v>210</v>
      </c>
    </row>
    <row r="353" spans="2:38">
      <c r="B353" s="225" t="str">
        <f t="shared" ref="B353:C353" si="282">B134</f>
        <v>Podvelka</v>
      </c>
      <c r="C353" s="224">
        <f t="shared" si="282"/>
        <v>93</v>
      </c>
      <c r="D353" s="124">
        <f t="shared" ref="D353:AL353" si="283">IFERROR(_xlfn.RANK.EQ(D134,D$10:D$221,0),"-")</f>
        <v>81</v>
      </c>
      <c r="E353" s="119">
        <f t="shared" si="283"/>
        <v>159</v>
      </c>
      <c r="F353" s="119">
        <f t="shared" si="283"/>
        <v>204</v>
      </c>
      <c r="G353" s="119">
        <f t="shared" si="283"/>
        <v>189</v>
      </c>
      <c r="H353" s="119">
        <f t="shared" si="283"/>
        <v>202</v>
      </c>
      <c r="I353" s="119">
        <f t="shared" si="283"/>
        <v>176</v>
      </c>
      <c r="J353" s="119">
        <f t="shared" si="283"/>
        <v>188</v>
      </c>
      <c r="K353" s="119" t="str">
        <f t="shared" si="283"/>
        <v>-</v>
      </c>
      <c r="L353" s="119">
        <f t="shared" si="283"/>
        <v>79</v>
      </c>
      <c r="M353" s="119">
        <f t="shared" si="283"/>
        <v>27</v>
      </c>
      <c r="N353" s="119">
        <f t="shared" si="283"/>
        <v>45</v>
      </c>
      <c r="O353" s="119">
        <f t="shared" si="283"/>
        <v>167</v>
      </c>
      <c r="P353" s="119">
        <f t="shared" si="283"/>
        <v>201</v>
      </c>
      <c r="Q353" s="119">
        <f t="shared" si="283"/>
        <v>180</v>
      </c>
      <c r="R353" s="119">
        <f t="shared" si="283"/>
        <v>212</v>
      </c>
      <c r="S353" s="119">
        <f t="shared" si="283"/>
        <v>19</v>
      </c>
      <c r="T353" s="119">
        <f t="shared" si="283"/>
        <v>204</v>
      </c>
      <c r="U353" s="119">
        <f t="shared" si="283"/>
        <v>195</v>
      </c>
      <c r="V353" s="119">
        <f t="shared" si="283"/>
        <v>197</v>
      </c>
      <c r="W353" s="119">
        <f t="shared" si="283"/>
        <v>37</v>
      </c>
      <c r="X353" s="119">
        <f t="shared" si="283"/>
        <v>151</v>
      </c>
      <c r="Y353" s="125">
        <f t="shared" si="283"/>
        <v>44</v>
      </c>
      <c r="Z353" s="124">
        <f t="shared" si="283"/>
        <v>195</v>
      </c>
      <c r="AA353" s="119">
        <f t="shared" si="283"/>
        <v>202</v>
      </c>
      <c r="AB353" s="119">
        <f t="shared" si="283"/>
        <v>24</v>
      </c>
      <c r="AC353" s="119">
        <f t="shared" si="283"/>
        <v>208</v>
      </c>
      <c r="AD353" s="119">
        <f t="shared" si="283"/>
        <v>204</v>
      </c>
      <c r="AE353" s="119">
        <f t="shared" si="283"/>
        <v>113</v>
      </c>
      <c r="AF353" s="119">
        <f t="shared" si="283"/>
        <v>208</v>
      </c>
      <c r="AG353" s="119">
        <f t="shared" si="283"/>
        <v>112</v>
      </c>
      <c r="AH353" s="125">
        <f t="shared" si="283"/>
        <v>44</v>
      </c>
      <c r="AI353" s="124">
        <f t="shared" si="283"/>
        <v>145</v>
      </c>
      <c r="AJ353" s="119">
        <f t="shared" si="283"/>
        <v>211</v>
      </c>
      <c r="AK353" s="125">
        <f t="shared" si="283"/>
        <v>138</v>
      </c>
      <c r="AL353" s="121">
        <f t="shared" si="283"/>
        <v>184</v>
      </c>
    </row>
    <row r="354" spans="2:38">
      <c r="B354" s="225" t="str">
        <f t="shared" ref="B354:C354" si="284">B135</f>
        <v>Poljčane</v>
      </c>
      <c r="C354" s="224">
        <f t="shared" si="284"/>
        <v>200</v>
      </c>
      <c r="D354" s="124">
        <f t="shared" ref="D354:AL354" si="285">IFERROR(_xlfn.RANK.EQ(D135,D$10:D$221,0),"-")</f>
        <v>211</v>
      </c>
      <c r="E354" s="119">
        <f t="shared" si="285"/>
        <v>135</v>
      </c>
      <c r="F354" s="119">
        <f t="shared" si="285"/>
        <v>80</v>
      </c>
      <c r="G354" s="119">
        <f t="shared" si="285"/>
        <v>72</v>
      </c>
      <c r="H354" s="119">
        <f t="shared" si="285"/>
        <v>154</v>
      </c>
      <c r="I354" s="119">
        <f t="shared" si="285"/>
        <v>92</v>
      </c>
      <c r="J354" s="119">
        <f t="shared" si="285"/>
        <v>69</v>
      </c>
      <c r="K354" s="119" t="str">
        <f t="shared" si="285"/>
        <v>-</v>
      </c>
      <c r="L354" s="119">
        <f t="shared" si="285"/>
        <v>183</v>
      </c>
      <c r="M354" s="119">
        <f t="shared" si="285"/>
        <v>114</v>
      </c>
      <c r="N354" s="119">
        <f t="shared" si="285"/>
        <v>87</v>
      </c>
      <c r="O354" s="119">
        <f t="shared" si="285"/>
        <v>75</v>
      </c>
      <c r="P354" s="119">
        <f t="shared" si="285"/>
        <v>60</v>
      </c>
      <c r="Q354" s="119">
        <f t="shared" si="285"/>
        <v>156</v>
      </c>
      <c r="R354" s="119">
        <f t="shared" si="285"/>
        <v>162</v>
      </c>
      <c r="S354" s="119">
        <f t="shared" si="285"/>
        <v>83</v>
      </c>
      <c r="T354" s="119">
        <f t="shared" si="285"/>
        <v>76</v>
      </c>
      <c r="U354" s="119">
        <f t="shared" si="285"/>
        <v>29</v>
      </c>
      <c r="V354" s="119">
        <f t="shared" si="285"/>
        <v>102</v>
      </c>
      <c r="W354" s="119">
        <f t="shared" si="285"/>
        <v>65</v>
      </c>
      <c r="X354" s="119">
        <f t="shared" si="285"/>
        <v>170</v>
      </c>
      <c r="Y354" s="125">
        <f t="shared" si="285"/>
        <v>143</v>
      </c>
      <c r="Z354" s="124">
        <f t="shared" si="285"/>
        <v>189</v>
      </c>
      <c r="AA354" s="119">
        <f t="shared" si="285"/>
        <v>113</v>
      </c>
      <c r="AB354" s="119">
        <f t="shared" si="285"/>
        <v>88</v>
      </c>
      <c r="AC354" s="119">
        <f t="shared" si="285"/>
        <v>44</v>
      </c>
      <c r="AD354" s="119">
        <f t="shared" si="285"/>
        <v>155</v>
      </c>
      <c r="AE354" s="119">
        <f t="shared" si="285"/>
        <v>65</v>
      </c>
      <c r="AF354" s="119">
        <f t="shared" si="285"/>
        <v>77</v>
      </c>
      <c r="AG354" s="119">
        <f t="shared" si="285"/>
        <v>143</v>
      </c>
      <c r="AH354" s="125">
        <f t="shared" si="285"/>
        <v>143</v>
      </c>
      <c r="AI354" s="124">
        <f t="shared" si="285"/>
        <v>148</v>
      </c>
      <c r="AJ354" s="119">
        <f t="shared" si="285"/>
        <v>97</v>
      </c>
      <c r="AK354" s="125">
        <f t="shared" si="285"/>
        <v>124</v>
      </c>
      <c r="AL354" s="121">
        <f t="shared" si="285"/>
        <v>120</v>
      </c>
    </row>
    <row r="355" spans="2:38">
      <c r="B355" s="225" t="str">
        <f t="shared" ref="B355:C355" si="286">B136</f>
        <v>Polzela</v>
      </c>
      <c r="C355" s="224">
        <f t="shared" si="286"/>
        <v>173</v>
      </c>
      <c r="D355" s="124">
        <f t="shared" ref="D355:AL355" si="287">IFERROR(_xlfn.RANK.EQ(D136,D$10:D$221,0),"-")</f>
        <v>52</v>
      </c>
      <c r="E355" s="119">
        <f t="shared" si="287"/>
        <v>163</v>
      </c>
      <c r="F355" s="119">
        <f t="shared" si="287"/>
        <v>127</v>
      </c>
      <c r="G355" s="119">
        <f t="shared" si="287"/>
        <v>115</v>
      </c>
      <c r="H355" s="119">
        <f t="shared" si="287"/>
        <v>146</v>
      </c>
      <c r="I355" s="119">
        <f t="shared" si="287"/>
        <v>165</v>
      </c>
      <c r="J355" s="119">
        <f t="shared" si="287"/>
        <v>56</v>
      </c>
      <c r="K355" s="119" t="str">
        <f t="shared" si="287"/>
        <v>-</v>
      </c>
      <c r="L355" s="119">
        <f t="shared" si="287"/>
        <v>193</v>
      </c>
      <c r="M355" s="119">
        <f t="shared" si="287"/>
        <v>110</v>
      </c>
      <c r="N355" s="119">
        <f t="shared" si="287"/>
        <v>188</v>
      </c>
      <c r="O355" s="119">
        <f t="shared" si="287"/>
        <v>149</v>
      </c>
      <c r="P355" s="119">
        <f t="shared" si="287"/>
        <v>123</v>
      </c>
      <c r="Q355" s="119">
        <f t="shared" si="287"/>
        <v>83</v>
      </c>
      <c r="R355" s="119">
        <f t="shared" si="287"/>
        <v>76</v>
      </c>
      <c r="S355" s="119">
        <f t="shared" si="287"/>
        <v>110</v>
      </c>
      <c r="T355" s="119">
        <f t="shared" si="287"/>
        <v>36</v>
      </c>
      <c r="U355" s="119">
        <f t="shared" si="287"/>
        <v>94</v>
      </c>
      <c r="V355" s="119">
        <f t="shared" si="287"/>
        <v>93</v>
      </c>
      <c r="W355" s="119">
        <f t="shared" si="287"/>
        <v>118</v>
      </c>
      <c r="X355" s="119">
        <f t="shared" si="287"/>
        <v>106</v>
      </c>
      <c r="Y355" s="125">
        <f t="shared" si="287"/>
        <v>128</v>
      </c>
      <c r="Z355" s="124">
        <f t="shared" si="287"/>
        <v>135</v>
      </c>
      <c r="AA355" s="119">
        <f t="shared" si="287"/>
        <v>145</v>
      </c>
      <c r="AB355" s="119">
        <f t="shared" si="287"/>
        <v>176</v>
      </c>
      <c r="AC355" s="119">
        <f t="shared" si="287"/>
        <v>157</v>
      </c>
      <c r="AD355" s="119">
        <f t="shared" si="287"/>
        <v>75</v>
      </c>
      <c r="AE355" s="119">
        <f t="shared" si="287"/>
        <v>62</v>
      </c>
      <c r="AF355" s="119">
        <f t="shared" si="287"/>
        <v>92</v>
      </c>
      <c r="AG355" s="119">
        <f t="shared" si="287"/>
        <v>115</v>
      </c>
      <c r="AH355" s="125">
        <f t="shared" si="287"/>
        <v>128</v>
      </c>
      <c r="AI355" s="124">
        <f t="shared" si="287"/>
        <v>179</v>
      </c>
      <c r="AJ355" s="119">
        <f t="shared" si="287"/>
        <v>73</v>
      </c>
      <c r="AK355" s="125">
        <f t="shared" si="287"/>
        <v>112</v>
      </c>
      <c r="AL355" s="121">
        <f t="shared" si="287"/>
        <v>124</v>
      </c>
    </row>
    <row r="356" spans="2:38">
      <c r="B356" s="225" t="str">
        <f t="shared" ref="B356:C356" si="288">B137</f>
        <v>Postojna</v>
      </c>
      <c r="C356" s="224">
        <f t="shared" si="288"/>
        <v>94</v>
      </c>
      <c r="D356" s="124">
        <f t="shared" ref="D356:AL356" si="289">IFERROR(_xlfn.RANK.EQ(D137,D$10:D$221,0),"-")</f>
        <v>169</v>
      </c>
      <c r="E356" s="119">
        <f t="shared" si="289"/>
        <v>152</v>
      </c>
      <c r="F356" s="119">
        <f t="shared" si="289"/>
        <v>96</v>
      </c>
      <c r="G356" s="119">
        <f t="shared" si="289"/>
        <v>56</v>
      </c>
      <c r="H356" s="119">
        <f t="shared" si="289"/>
        <v>74</v>
      </c>
      <c r="I356" s="119">
        <f t="shared" si="289"/>
        <v>47</v>
      </c>
      <c r="J356" s="119">
        <f t="shared" si="289"/>
        <v>21</v>
      </c>
      <c r="K356" s="119" t="str">
        <f t="shared" si="289"/>
        <v>-</v>
      </c>
      <c r="L356" s="119">
        <f t="shared" si="289"/>
        <v>31</v>
      </c>
      <c r="M356" s="119">
        <f t="shared" si="289"/>
        <v>77</v>
      </c>
      <c r="N356" s="119">
        <f t="shared" si="289"/>
        <v>39</v>
      </c>
      <c r="O356" s="119">
        <f t="shared" si="289"/>
        <v>62</v>
      </c>
      <c r="P356" s="119">
        <f t="shared" si="289"/>
        <v>153</v>
      </c>
      <c r="Q356" s="119">
        <f t="shared" si="289"/>
        <v>89</v>
      </c>
      <c r="R356" s="119">
        <f t="shared" si="289"/>
        <v>81</v>
      </c>
      <c r="S356" s="119">
        <f t="shared" si="289"/>
        <v>162</v>
      </c>
      <c r="T356" s="119">
        <f t="shared" si="289"/>
        <v>67</v>
      </c>
      <c r="U356" s="119">
        <f t="shared" si="289"/>
        <v>93</v>
      </c>
      <c r="V356" s="119">
        <f t="shared" si="289"/>
        <v>69</v>
      </c>
      <c r="W356" s="119">
        <f t="shared" si="289"/>
        <v>179</v>
      </c>
      <c r="X356" s="119">
        <f t="shared" si="289"/>
        <v>30</v>
      </c>
      <c r="Y356" s="125">
        <f t="shared" si="289"/>
        <v>56</v>
      </c>
      <c r="Z356" s="124">
        <f t="shared" si="289"/>
        <v>149</v>
      </c>
      <c r="AA356" s="119">
        <f t="shared" si="289"/>
        <v>18</v>
      </c>
      <c r="AB356" s="119">
        <f t="shared" si="289"/>
        <v>35</v>
      </c>
      <c r="AC356" s="119">
        <f t="shared" si="289"/>
        <v>98</v>
      </c>
      <c r="AD356" s="119">
        <f t="shared" si="289"/>
        <v>78</v>
      </c>
      <c r="AE356" s="119">
        <f t="shared" si="289"/>
        <v>138</v>
      </c>
      <c r="AF356" s="119">
        <f t="shared" si="289"/>
        <v>72</v>
      </c>
      <c r="AG356" s="119">
        <f t="shared" si="289"/>
        <v>77</v>
      </c>
      <c r="AH356" s="125">
        <f t="shared" si="289"/>
        <v>56</v>
      </c>
      <c r="AI356" s="124">
        <f t="shared" si="289"/>
        <v>28</v>
      </c>
      <c r="AJ356" s="119">
        <f t="shared" si="289"/>
        <v>80</v>
      </c>
      <c r="AK356" s="125">
        <f t="shared" si="289"/>
        <v>54</v>
      </c>
      <c r="AL356" s="121">
        <f t="shared" si="289"/>
        <v>45</v>
      </c>
    </row>
    <row r="357" spans="2:38">
      <c r="B357" s="225" t="str">
        <f t="shared" ref="B357:C357" si="290">B138</f>
        <v>Prebold</v>
      </c>
      <c r="C357" s="224">
        <f t="shared" si="290"/>
        <v>174</v>
      </c>
      <c r="D357" s="124">
        <f t="shared" ref="D357:AL357" si="291">IFERROR(_xlfn.RANK.EQ(D138,D$10:D$221,0),"-")</f>
        <v>126</v>
      </c>
      <c r="E357" s="119">
        <f t="shared" si="291"/>
        <v>157</v>
      </c>
      <c r="F357" s="119">
        <f t="shared" si="291"/>
        <v>92</v>
      </c>
      <c r="G357" s="119">
        <f t="shared" si="291"/>
        <v>67</v>
      </c>
      <c r="H357" s="119">
        <f t="shared" si="291"/>
        <v>112</v>
      </c>
      <c r="I357" s="119">
        <f t="shared" si="291"/>
        <v>69</v>
      </c>
      <c r="J357" s="119">
        <f t="shared" si="291"/>
        <v>54</v>
      </c>
      <c r="K357" s="119" t="str">
        <f t="shared" si="291"/>
        <v>-</v>
      </c>
      <c r="L357" s="119">
        <f t="shared" si="291"/>
        <v>196</v>
      </c>
      <c r="M357" s="119">
        <f t="shared" si="291"/>
        <v>70</v>
      </c>
      <c r="N357" s="119">
        <f t="shared" si="291"/>
        <v>150</v>
      </c>
      <c r="O357" s="119">
        <f t="shared" si="291"/>
        <v>155</v>
      </c>
      <c r="P357" s="119">
        <f t="shared" si="291"/>
        <v>58</v>
      </c>
      <c r="Q357" s="119">
        <f t="shared" si="291"/>
        <v>77</v>
      </c>
      <c r="R357" s="119">
        <f t="shared" si="291"/>
        <v>79</v>
      </c>
      <c r="S357" s="119">
        <f t="shared" si="291"/>
        <v>159</v>
      </c>
      <c r="T357" s="119">
        <f t="shared" si="291"/>
        <v>133</v>
      </c>
      <c r="U357" s="119">
        <f t="shared" si="291"/>
        <v>120</v>
      </c>
      <c r="V357" s="119">
        <f t="shared" si="291"/>
        <v>115</v>
      </c>
      <c r="W357" s="119">
        <f t="shared" si="291"/>
        <v>151</v>
      </c>
      <c r="X357" s="119">
        <f t="shared" si="291"/>
        <v>87</v>
      </c>
      <c r="Y357" s="125">
        <f t="shared" si="291"/>
        <v>104</v>
      </c>
      <c r="Z357" s="124">
        <f t="shared" si="291"/>
        <v>139</v>
      </c>
      <c r="AA357" s="119">
        <f t="shared" si="291"/>
        <v>82</v>
      </c>
      <c r="AB357" s="119">
        <f t="shared" si="291"/>
        <v>117</v>
      </c>
      <c r="AC357" s="119">
        <f t="shared" si="291"/>
        <v>119</v>
      </c>
      <c r="AD357" s="119">
        <f t="shared" si="291"/>
        <v>74</v>
      </c>
      <c r="AE357" s="119">
        <f t="shared" si="291"/>
        <v>158</v>
      </c>
      <c r="AF357" s="119">
        <f t="shared" si="291"/>
        <v>114</v>
      </c>
      <c r="AG357" s="119">
        <f t="shared" si="291"/>
        <v>108</v>
      </c>
      <c r="AH357" s="125">
        <f t="shared" si="291"/>
        <v>104</v>
      </c>
      <c r="AI357" s="124">
        <f t="shared" si="291"/>
        <v>132</v>
      </c>
      <c r="AJ357" s="119">
        <f t="shared" si="291"/>
        <v>106</v>
      </c>
      <c r="AK357" s="125">
        <f t="shared" si="291"/>
        <v>102</v>
      </c>
      <c r="AL357" s="121">
        <f t="shared" si="291"/>
        <v>109</v>
      </c>
    </row>
    <row r="358" spans="2:38">
      <c r="B358" s="225" t="str">
        <f t="shared" ref="B358:C358" si="292">B139</f>
        <v>Preddvor</v>
      </c>
      <c r="C358" s="224">
        <f t="shared" si="292"/>
        <v>95</v>
      </c>
      <c r="D358" s="124">
        <f t="shared" ref="D358:AL358" si="293">IFERROR(_xlfn.RANK.EQ(D139,D$10:D$221,0),"-")</f>
        <v>27</v>
      </c>
      <c r="E358" s="119">
        <f t="shared" si="293"/>
        <v>193</v>
      </c>
      <c r="F358" s="119">
        <f t="shared" si="293"/>
        <v>107</v>
      </c>
      <c r="G358" s="119">
        <f t="shared" si="293"/>
        <v>60</v>
      </c>
      <c r="H358" s="119">
        <f t="shared" si="293"/>
        <v>181</v>
      </c>
      <c r="I358" s="119">
        <f t="shared" si="293"/>
        <v>166</v>
      </c>
      <c r="J358" s="119">
        <f t="shared" si="293"/>
        <v>123</v>
      </c>
      <c r="K358" s="119" t="str">
        <f t="shared" si="293"/>
        <v>-</v>
      </c>
      <c r="L358" s="119">
        <f t="shared" si="293"/>
        <v>84</v>
      </c>
      <c r="M358" s="119">
        <f t="shared" si="293"/>
        <v>7</v>
      </c>
      <c r="N358" s="119">
        <f t="shared" si="293"/>
        <v>58</v>
      </c>
      <c r="O358" s="119">
        <f t="shared" si="293"/>
        <v>22</v>
      </c>
      <c r="P358" s="119">
        <f t="shared" si="293"/>
        <v>152</v>
      </c>
      <c r="Q358" s="119">
        <f t="shared" si="293"/>
        <v>38</v>
      </c>
      <c r="R358" s="119">
        <f t="shared" si="293"/>
        <v>3</v>
      </c>
      <c r="S358" s="119">
        <f t="shared" si="293"/>
        <v>73</v>
      </c>
      <c r="T358" s="119">
        <f t="shared" si="293"/>
        <v>7</v>
      </c>
      <c r="U358" s="119">
        <f t="shared" si="293"/>
        <v>7</v>
      </c>
      <c r="V358" s="119">
        <f t="shared" si="293"/>
        <v>36</v>
      </c>
      <c r="W358" s="119">
        <f t="shared" si="293"/>
        <v>114</v>
      </c>
      <c r="X358" s="119">
        <f t="shared" si="293"/>
        <v>13</v>
      </c>
      <c r="Y358" s="125">
        <f t="shared" si="293"/>
        <v>91</v>
      </c>
      <c r="Z358" s="124">
        <f t="shared" si="293"/>
        <v>125</v>
      </c>
      <c r="AA358" s="119">
        <f t="shared" si="293"/>
        <v>150</v>
      </c>
      <c r="AB358" s="119">
        <f t="shared" si="293"/>
        <v>21</v>
      </c>
      <c r="AC358" s="119">
        <f t="shared" si="293"/>
        <v>46</v>
      </c>
      <c r="AD358" s="119">
        <f t="shared" si="293"/>
        <v>9</v>
      </c>
      <c r="AE358" s="119">
        <f t="shared" si="293"/>
        <v>11</v>
      </c>
      <c r="AF358" s="119">
        <f t="shared" si="293"/>
        <v>8</v>
      </c>
      <c r="AG358" s="119">
        <f t="shared" si="293"/>
        <v>25</v>
      </c>
      <c r="AH358" s="125">
        <f t="shared" si="293"/>
        <v>91</v>
      </c>
      <c r="AI358" s="124">
        <f t="shared" si="293"/>
        <v>53</v>
      </c>
      <c r="AJ358" s="119">
        <f t="shared" si="293"/>
        <v>1</v>
      </c>
      <c r="AK358" s="125">
        <f t="shared" si="293"/>
        <v>18</v>
      </c>
      <c r="AL358" s="121">
        <f t="shared" si="293"/>
        <v>4</v>
      </c>
    </row>
    <row r="359" spans="2:38">
      <c r="B359" s="225" t="str">
        <f t="shared" ref="B359:C359" si="294">B140</f>
        <v>Prevalje</v>
      </c>
      <c r="C359" s="224">
        <f t="shared" si="294"/>
        <v>175</v>
      </c>
      <c r="D359" s="124">
        <f t="shared" ref="D359:AL359" si="295">IFERROR(_xlfn.RANK.EQ(D140,D$10:D$221,0),"-")</f>
        <v>73</v>
      </c>
      <c r="E359" s="119">
        <f t="shared" si="295"/>
        <v>69</v>
      </c>
      <c r="F359" s="119">
        <f t="shared" si="295"/>
        <v>140</v>
      </c>
      <c r="G359" s="119">
        <f t="shared" si="295"/>
        <v>64</v>
      </c>
      <c r="H359" s="119">
        <f t="shared" si="295"/>
        <v>161</v>
      </c>
      <c r="I359" s="119">
        <f t="shared" si="295"/>
        <v>102</v>
      </c>
      <c r="J359" s="119">
        <f t="shared" si="295"/>
        <v>30</v>
      </c>
      <c r="K359" s="119" t="str">
        <f t="shared" si="295"/>
        <v>-</v>
      </c>
      <c r="L359" s="119">
        <f t="shared" si="295"/>
        <v>45</v>
      </c>
      <c r="M359" s="119">
        <f t="shared" si="295"/>
        <v>76</v>
      </c>
      <c r="N359" s="119">
        <f t="shared" si="295"/>
        <v>142</v>
      </c>
      <c r="O359" s="119">
        <f t="shared" si="295"/>
        <v>85</v>
      </c>
      <c r="P359" s="119">
        <f t="shared" si="295"/>
        <v>125</v>
      </c>
      <c r="Q359" s="119">
        <f t="shared" si="295"/>
        <v>103</v>
      </c>
      <c r="R359" s="119">
        <f t="shared" si="295"/>
        <v>182</v>
      </c>
      <c r="S359" s="119">
        <f t="shared" si="295"/>
        <v>153</v>
      </c>
      <c r="T359" s="119">
        <f t="shared" si="295"/>
        <v>96</v>
      </c>
      <c r="U359" s="119">
        <f t="shared" si="295"/>
        <v>90</v>
      </c>
      <c r="V359" s="119">
        <f t="shared" si="295"/>
        <v>185</v>
      </c>
      <c r="W359" s="119">
        <f t="shared" si="295"/>
        <v>97</v>
      </c>
      <c r="X359" s="119">
        <f t="shared" si="295"/>
        <v>103</v>
      </c>
      <c r="Y359" s="125">
        <f t="shared" si="295"/>
        <v>17</v>
      </c>
      <c r="Z359" s="124">
        <f t="shared" si="295"/>
        <v>83</v>
      </c>
      <c r="AA359" s="119">
        <f t="shared" si="295"/>
        <v>66</v>
      </c>
      <c r="AB359" s="119">
        <f t="shared" si="295"/>
        <v>116</v>
      </c>
      <c r="AC359" s="119">
        <f t="shared" si="295"/>
        <v>96</v>
      </c>
      <c r="AD359" s="119">
        <f t="shared" si="295"/>
        <v>148</v>
      </c>
      <c r="AE359" s="119">
        <f t="shared" si="295"/>
        <v>142</v>
      </c>
      <c r="AF359" s="119">
        <f t="shared" si="295"/>
        <v>157</v>
      </c>
      <c r="AG359" s="119">
        <f t="shared" si="295"/>
        <v>91</v>
      </c>
      <c r="AH359" s="125">
        <f t="shared" si="295"/>
        <v>17</v>
      </c>
      <c r="AI359" s="124">
        <f t="shared" si="295"/>
        <v>95</v>
      </c>
      <c r="AJ359" s="119">
        <f t="shared" si="295"/>
        <v>156</v>
      </c>
      <c r="AK359" s="125">
        <f t="shared" si="295"/>
        <v>72</v>
      </c>
      <c r="AL359" s="121">
        <f t="shared" si="295"/>
        <v>92</v>
      </c>
    </row>
    <row r="360" spans="2:38">
      <c r="B360" s="225" t="str">
        <f t="shared" ref="B360:C360" si="296">B141</f>
        <v>Ptuj</v>
      </c>
      <c r="C360" s="224">
        <f t="shared" si="296"/>
        <v>96</v>
      </c>
      <c r="D360" s="124">
        <f t="shared" ref="D360:AL360" si="297">IFERROR(_xlfn.RANK.EQ(D141,D$10:D$221,0),"-")</f>
        <v>119</v>
      </c>
      <c r="E360" s="119">
        <f t="shared" si="297"/>
        <v>11</v>
      </c>
      <c r="F360" s="119">
        <f t="shared" si="297"/>
        <v>9</v>
      </c>
      <c r="G360" s="119">
        <f t="shared" si="297"/>
        <v>29</v>
      </c>
      <c r="H360" s="119">
        <f t="shared" si="297"/>
        <v>94</v>
      </c>
      <c r="I360" s="119">
        <f t="shared" si="297"/>
        <v>8</v>
      </c>
      <c r="J360" s="119">
        <f t="shared" si="297"/>
        <v>8</v>
      </c>
      <c r="K360" s="119" t="str">
        <f t="shared" si="297"/>
        <v>-</v>
      </c>
      <c r="L360" s="119">
        <f t="shared" si="297"/>
        <v>125</v>
      </c>
      <c r="M360" s="119">
        <f t="shared" si="297"/>
        <v>178</v>
      </c>
      <c r="N360" s="119">
        <f t="shared" si="297"/>
        <v>147</v>
      </c>
      <c r="O360" s="119">
        <f t="shared" si="297"/>
        <v>65</v>
      </c>
      <c r="P360" s="119">
        <f t="shared" si="297"/>
        <v>23</v>
      </c>
      <c r="Q360" s="119">
        <f t="shared" si="297"/>
        <v>113</v>
      </c>
      <c r="R360" s="119">
        <f t="shared" si="297"/>
        <v>130</v>
      </c>
      <c r="S360" s="119">
        <f t="shared" si="297"/>
        <v>157</v>
      </c>
      <c r="T360" s="119">
        <f t="shared" si="297"/>
        <v>146</v>
      </c>
      <c r="U360" s="119">
        <f t="shared" si="297"/>
        <v>155</v>
      </c>
      <c r="V360" s="119">
        <f t="shared" si="297"/>
        <v>114</v>
      </c>
      <c r="W360" s="119">
        <f t="shared" si="297"/>
        <v>147</v>
      </c>
      <c r="X360" s="119">
        <f t="shared" si="297"/>
        <v>155</v>
      </c>
      <c r="Y360" s="125">
        <f t="shared" si="297"/>
        <v>205</v>
      </c>
      <c r="Z360" s="124">
        <f t="shared" si="297"/>
        <v>5</v>
      </c>
      <c r="AA360" s="119">
        <f t="shared" si="297"/>
        <v>9</v>
      </c>
      <c r="AB360" s="119">
        <f t="shared" si="297"/>
        <v>178</v>
      </c>
      <c r="AC360" s="119">
        <f t="shared" si="297"/>
        <v>15</v>
      </c>
      <c r="AD360" s="119">
        <f t="shared" si="297"/>
        <v>121</v>
      </c>
      <c r="AE360" s="119">
        <f t="shared" si="297"/>
        <v>162</v>
      </c>
      <c r="AF360" s="119">
        <f t="shared" si="297"/>
        <v>126</v>
      </c>
      <c r="AG360" s="119">
        <f t="shared" si="297"/>
        <v>167</v>
      </c>
      <c r="AH360" s="125">
        <f t="shared" si="297"/>
        <v>205</v>
      </c>
      <c r="AI360" s="124">
        <f t="shared" si="297"/>
        <v>46</v>
      </c>
      <c r="AJ360" s="119">
        <f t="shared" si="297"/>
        <v>92</v>
      </c>
      <c r="AK360" s="125">
        <f t="shared" si="297"/>
        <v>199</v>
      </c>
      <c r="AL360" s="121">
        <f t="shared" si="297"/>
        <v>141</v>
      </c>
    </row>
    <row r="361" spans="2:38">
      <c r="B361" s="225" t="str">
        <f t="shared" ref="B361:C361" si="298">B142</f>
        <v>Puconci</v>
      </c>
      <c r="C361" s="224">
        <f t="shared" si="298"/>
        <v>97</v>
      </c>
      <c r="D361" s="124">
        <f t="shared" ref="D361:AL361" si="299">IFERROR(_xlfn.RANK.EQ(D142,D$10:D$221,0),"-")</f>
        <v>64</v>
      </c>
      <c r="E361" s="119">
        <f t="shared" si="299"/>
        <v>146</v>
      </c>
      <c r="F361" s="119">
        <f t="shared" si="299"/>
        <v>204</v>
      </c>
      <c r="G361" s="119">
        <f t="shared" si="299"/>
        <v>179</v>
      </c>
      <c r="H361" s="119">
        <f t="shared" si="299"/>
        <v>139</v>
      </c>
      <c r="I361" s="119">
        <f t="shared" si="299"/>
        <v>135</v>
      </c>
      <c r="J361" s="119">
        <f t="shared" si="299"/>
        <v>205</v>
      </c>
      <c r="K361" s="119" t="str">
        <f t="shared" si="299"/>
        <v>-</v>
      </c>
      <c r="L361" s="119">
        <f t="shared" si="299"/>
        <v>128</v>
      </c>
      <c r="M361" s="119">
        <f t="shared" si="299"/>
        <v>177</v>
      </c>
      <c r="N361" s="119">
        <f t="shared" si="299"/>
        <v>63</v>
      </c>
      <c r="O361" s="119">
        <f t="shared" si="299"/>
        <v>203</v>
      </c>
      <c r="P361" s="119">
        <f t="shared" si="299"/>
        <v>77</v>
      </c>
      <c r="Q361" s="119">
        <f t="shared" si="299"/>
        <v>199</v>
      </c>
      <c r="R361" s="119">
        <f t="shared" si="299"/>
        <v>169</v>
      </c>
      <c r="S361" s="119">
        <f t="shared" si="299"/>
        <v>44</v>
      </c>
      <c r="T361" s="119">
        <f t="shared" si="299"/>
        <v>91</v>
      </c>
      <c r="U361" s="119">
        <f t="shared" si="299"/>
        <v>163</v>
      </c>
      <c r="V361" s="119">
        <f t="shared" si="299"/>
        <v>194</v>
      </c>
      <c r="W361" s="119">
        <f t="shared" si="299"/>
        <v>49</v>
      </c>
      <c r="X361" s="119">
        <f t="shared" si="299"/>
        <v>93</v>
      </c>
      <c r="Y361" s="125">
        <f t="shared" si="299"/>
        <v>174</v>
      </c>
      <c r="Z361" s="124">
        <f t="shared" si="299"/>
        <v>175</v>
      </c>
      <c r="AA361" s="119">
        <f t="shared" si="299"/>
        <v>184</v>
      </c>
      <c r="AB361" s="119">
        <f t="shared" si="299"/>
        <v>93</v>
      </c>
      <c r="AC361" s="119">
        <f t="shared" si="299"/>
        <v>190</v>
      </c>
      <c r="AD361" s="119">
        <f t="shared" si="299"/>
        <v>198</v>
      </c>
      <c r="AE361" s="119">
        <f t="shared" si="299"/>
        <v>36</v>
      </c>
      <c r="AF361" s="119">
        <f t="shared" si="299"/>
        <v>198</v>
      </c>
      <c r="AG361" s="119">
        <f t="shared" si="299"/>
        <v>60</v>
      </c>
      <c r="AH361" s="125">
        <f t="shared" si="299"/>
        <v>174</v>
      </c>
      <c r="AI361" s="124">
        <f t="shared" si="299"/>
        <v>173</v>
      </c>
      <c r="AJ361" s="119">
        <f t="shared" si="299"/>
        <v>194</v>
      </c>
      <c r="AK361" s="125">
        <f t="shared" si="299"/>
        <v>178</v>
      </c>
      <c r="AL361" s="121">
        <f t="shared" si="299"/>
        <v>193</v>
      </c>
    </row>
    <row r="362" spans="2:38">
      <c r="B362" s="225" t="str">
        <f t="shared" ref="B362:C362" si="300">B143</f>
        <v>Rače - Fram</v>
      </c>
      <c r="C362" s="224">
        <f t="shared" si="300"/>
        <v>98</v>
      </c>
      <c r="D362" s="124">
        <f t="shared" ref="D362:AL362" si="301">IFERROR(_xlfn.RANK.EQ(D143,D$10:D$221,0),"-")</f>
        <v>45</v>
      </c>
      <c r="E362" s="119">
        <f t="shared" si="301"/>
        <v>134</v>
      </c>
      <c r="F362" s="119">
        <f t="shared" si="301"/>
        <v>78</v>
      </c>
      <c r="G362" s="119">
        <f t="shared" si="301"/>
        <v>133</v>
      </c>
      <c r="H362" s="119">
        <f t="shared" si="301"/>
        <v>103</v>
      </c>
      <c r="I362" s="119">
        <f t="shared" si="301"/>
        <v>155</v>
      </c>
      <c r="J362" s="119">
        <f t="shared" si="301"/>
        <v>75</v>
      </c>
      <c r="K362" s="119" t="str">
        <f t="shared" si="301"/>
        <v>-</v>
      </c>
      <c r="L362" s="119">
        <f t="shared" si="301"/>
        <v>177</v>
      </c>
      <c r="M362" s="119">
        <f t="shared" si="301"/>
        <v>159</v>
      </c>
      <c r="N362" s="119">
        <f t="shared" si="301"/>
        <v>60</v>
      </c>
      <c r="O362" s="119">
        <f t="shared" si="301"/>
        <v>137</v>
      </c>
      <c r="P362" s="119">
        <f t="shared" si="301"/>
        <v>18</v>
      </c>
      <c r="Q362" s="119">
        <f t="shared" si="301"/>
        <v>115</v>
      </c>
      <c r="R362" s="119">
        <f t="shared" si="301"/>
        <v>122</v>
      </c>
      <c r="S362" s="119">
        <f t="shared" si="301"/>
        <v>176</v>
      </c>
      <c r="T362" s="119">
        <f t="shared" si="301"/>
        <v>84</v>
      </c>
      <c r="U362" s="119">
        <f t="shared" si="301"/>
        <v>176</v>
      </c>
      <c r="V362" s="119">
        <f t="shared" si="301"/>
        <v>113</v>
      </c>
      <c r="W362" s="119">
        <f t="shared" si="301"/>
        <v>196</v>
      </c>
      <c r="X362" s="119">
        <f t="shared" si="301"/>
        <v>165</v>
      </c>
      <c r="Y362" s="125">
        <f t="shared" si="301"/>
        <v>177</v>
      </c>
      <c r="Z362" s="124">
        <f t="shared" si="301"/>
        <v>92</v>
      </c>
      <c r="AA362" s="119">
        <f t="shared" si="301"/>
        <v>135</v>
      </c>
      <c r="AB362" s="119">
        <f t="shared" si="301"/>
        <v>86</v>
      </c>
      <c r="AC362" s="119">
        <f t="shared" si="301"/>
        <v>56</v>
      </c>
      <c r="AD362" s="119">
        <f t="shared" si="301"/>
        <v>113</v>
      </c>
      <c r="AE362" s="119">
        <f t="shared" si="301"/>
        <v>157</v>
      </c>
      <c r="AF362" s="119">
        <f t="shared" si="301"/>
        <v>135</v>
      </c>
      <c r="AG362" s="119">
        <f t="shared" si="301"/>
        <v>202</v>
      </c>
      <c r="AH362" s="125">
        <f t="shared" si="301"/>
        <v>177</v>
      </c>
      <c r="AI362" s="124">
        <f t="shared" si="301"/>
        <v>97</v>
      </c>
      <c r="AJ362" s="119">
        <f t="shared" si="301"/>
        <v>119</v>
      </c>
      <c r="AK362" s="125">
        <f t="shared" si="301"/>
        <v>201</v>
      </c>
      <c r="AL362" s="121">
        <f t="shared" si="301"/>
        <v>169</v>
      </c>
    </row>
    <row r="363" spans="2:38">
      <c r="B363" s="225" t="str">
        <f t="shared" ref="B363:C363" si="302">B144</f>
        <v>Radeče</v>
      </c>
      <c r="C363" s="224">
        <f t="shared" si="302"/>
        <v>99</v>
      </c>
      <c r="D363" s="124">
        <f t="shared" ref="D363:AL363" si="303">IFERROR(_xlfn.RANK.EQ(D144,D$10:D$221,0),"-")</f>
        <v>156</v>
      </c>
      <c r="E363" s="119">
        <f t="shared" si="303"/>
        <v>120</v>
      </c>
      <c r="F363" s="119">
        <f t="shared" si="303"/>
        <v>155</v>
      </c>
      <c r="G363" s="119">
        <f t="shared" si="303"/>
        <v>159</v>
      </c>
      <c r="H363" s="119">
        <f t="shared" si="303"/>
        <v>142</v>
      </c>
      <c r="I363" s="119">
        <f t="shared" si="303"/>
        <v>84</v>
      </c>
      <c r="J363" s="119">
        <f t="shared" si="303"/>
        <v>78</v>
      </c>
      <c r="K363" s="119" t="str">
        <f t="shared" si="303"/>
        <v>-</v>
      </c>
      <c r="L363" s="119">
        <f t="shared" si="303"/>
        <v>12</v>
      </c>
      <c r="M363" s="119">
        <f t="shared" si="303"/>
        <v>65</v>
      </c>
      <c r="N363" s="119">
        <f t="shared" si="303"/>
        <v>118</v>
      </c>
      <c r="O363" s="119">
        <f t="shared" si="303"/>
        <v>201</v>
      </c>
      <c r="P363" s="119">
        <f t="shared" si="303"/>
        <v>155</v>
      </c>
      <c r="Q363" s="119">
        <f t="shared" si="303"/>
        <v>111</v>
      </c>
      <c r="R363" s="119">
        <f t="shared" si="303"/>
        <v>54</v>
      </c>
      <c r="S363" s="119">
        <f t="shared" si="303"/>
        <v>76</v>
      </c>
      <c r="T363" s="119">
        <f t="shared" si="303"/>
        <v>93</v>
      </c>
      <c r="U363" s="119">
        <f t="shared" si="303"/>
        <v>177</v>
      </c>
      <c r="V363" s="119">
        <f t="shared" si="303"/>
        <v>129</v>
      </c>
      <c r="W363" s="119">
        <f t="shared" si="303"/>
        <v>197</v>
      </c>
      <c r="X363" s="119">
        <f t="shared" si="303"/>
        <v>1</v>
      </c>
      <c r="Y363" s="125">
        <f t="shared" si="303"/>
        <v>106</v>
      </c>
      <c r="Z363" s="124">
        <f t="shared" si="303"/>
        <v>155</v>
      </c>
      <c r="AA363" s="119">
        <f t="shared" si="303"/>
        <v>77</v>
      </c>
      <c r="AB363" s="119">
        <f t="shared" si="303"/>
        <v>100</v>
      </c>
      <c r="AC363" s="119">
        <f t="shared" si="303"/>
        <v>204</v>
      </c>
      <c r="AD363" s="119">
        <f t="shared" si="303"/>
        <v>77</v>
      </c>
      <c r="AE363" s="119">
        <f t="shared" si="303"/>
        <v>70</v>
      </c>
      <c r="AF363" s="119">
        <f t="shared" si="303"/>
        <v>140</v>
      </c>
      <c r="AG363" s="119">
        <f t="shared" si="303"/>
        <v>34</v>
      </c>
      <c r="AH363" s="125">
        <f t="shared" si="303"/>
        <v>106</v>
      </c>
      <c r="AI363" s="124">
        <f t="shared" si="303"/>
        <v>120</v>
      </c>
      <c r="AJ363" s="119">
        <f t="shared" si="303"/>
        <v>118</v>
      </c>
      <c r="AK363" s="125">
        <f t="shared" si="303"/>
        <v>88</v>
      </c>
      <c r="AL363" s="121">
        <f t="shared" si="303"/>
        <v>96</v>
      </c>
    </row>
    <row r="364" spans="2:38">
      <c r="B364" s="225" t="str">
        <f t="shared" ref="B364:C364" si="304">B145</f>
        <v>Radenci</v>
      </c>
      <c r="C364" s="224">
        <f t="shared" si="304"/>
        <v>100</v>
      </c>
      <c r="D364" s="124">
        <f t="shared" ref="D364:AL364" si="305">IFERROR(_xlfn.RANK.EQ(D145,D$10:D$221,0),"-")</f>
        <v>58</v>
      </c>
      <c r="E364" s="119">
        <f t="shared" si="305"/>
        <v>70</v>
      </c>
      <c r="F364" s="119">
        <f t="shared" si="305"/>
        <v>29</v>
      </c>
      <c r="G364" s="119">
        <f t="shared" si="305"/>
        <v>50</v>
      </c>
      <c r="H364" s="119">
        <f t="shared" si="305"/>
        <v>145</v>
      </c>
      <c r="I364" s="119">
        <f t="shared" si="305"/>
        <v>79</v>
      </c>
      <c r="J364" s="119">
        <f t="shared" si="305"/>
        <v>64</v>
      </c>
      <c r="K364" s="119" t="str">
        <f t="shared" si="305"/>
        <v>-</v>
      </c>
      <c r="L364" s="119">
        <f t="shared" si="305"/>
        <v>209</v>
      </c>
      <c r="M364" s="119">
        <f t="shared" si="305"/>
        <v>191</v>
      </c>
      <c r="N364" s="119">
        <f t="shared" si="305"/>
        <v>161</v>
      </c>
      <c r="O364" s="119">
        <f t="shared" si="305"/>
        <v>96</v>
      </c>
      <c r="P364" s="119">
        <f t="shared" si="305"/>
        <v>63</v>
      </c>
      <c r="Q364" s="119">
        <f t="shared" si="305"/>
        <v>169</v>
      </c>
      <c r="R364" s="119">
        <f t="shared" si="305"/>
        <v>133</v>
      </c>
      <c r="S364" s="119">
        <f t="shared" si="305"/>
        <v>85</v>
      </c>
      <c r="T364" s="119">
        <f t="shared" si="305"/>
        <v>41</v>
      </c>
      <c r="U364" s="119">
        <f t="shared" si="305"/>
        <v>76</v>
      </c>
      <c r="V364" s="119">
        <f t="shared" si="305"/>
        <v>183</v>
      </c>
      <c r="W364" s="119">
        <f t="shared" si="305"/>
        <v>148</v>
      </c>
      <c r="X364" s="119">
        <f t="shared" si="305"/>
        <v>58</v>
      </c>
      <c r="Y364" s="125">
        <f t="shared" si="305"/>
        <v>197</v>
      </c>
      <c r="Z364" s="124">
        <f t="shared" si="305"/>
        <v>27</v>
      </c>
      <c r="AA364" s="119">
        <f t="shared" si="305"/>
        <v>114</v>
      </c>
      <c r="AB364" s="119">
        <f t="shared" si="305"/>
        <v>193</v>
      </c>
      <c r="AC364" s="119">
        <f t="shared" si="305"/>
        <v>73</v>
      </c>
      <c r="AD364" s="119">
        <f t="shared" si="305"/>
        <v>150</v>
      </c>
      <c r="AE364" s="119">
        <f t="shared" si="305"/>
        <v>50</v>
      </c>
      <c r="AF364" s="119">
        <f t="shared" si="305"/>
        <v>150</v>
      </c>
      <c r="AG364" s="119">
        <f t="shared" si="305"/>
        <v>81</v>
      </c>
      <c r="AH364" s="125">
        <f t="shared" si="305"/>
        <v>197</v>
      </c>
      <c r="AI364" s="124">
        <f t="shared" si="305"/>
        <v>144</v>
      </c>
      <c r="AJ364" s="119">
        <f t="shared" si="305"/>
        <v>100</v>
      </c>
      <c r="AK364" s="125">
        <f t="shared" si="305"/>
        <v>179</v>
      </c>
      <c r="AL364" s="121">
        <f t="shared" si="305"/>
        <v>161</v>
      </c>
    </row>
    <row r="365" spans="2:38">
      <c r="B365" s="225" t="str">
        <f t="shared" ref="B365:C365" si="306">B146</f>
        <v>Radlje ob Dravi</v>
      </c>
      <c r="C365" s="224">
        <f t="shared" si="306"/>
        <v>101</v>
      </c>
      <c r="D365" s="124">
        <f t="shared" ref="D365:AL365" si="307">IFERROR(_xlfn.RANK.EQ(D146,D$10:D$221,0),"-")</f>
        <v>40</v>
      </c>
      <c r="E365" s="119">
        <f t="shared" si="307"/>
        <v>59</v>
      </c>
      <c r="F365" s="119">
        <f t="shared" si="307"/>
        <v>158</v>
      </c>
      <c r="G365" s="119">
        <f t="shared" si="307"/>
        <v>93</v>
      </c>
      <c r="H365" s="119">
        <f t="shared" si="307"/>
        <v>125</v>
      </c>
      <c r="I365" s="119">
        <f t="shared" si="307"/>
        <v>31</v>
      </c>
      <c r="J365" s="119">
        <f t="shared" si="307"/>
        <v>26</v>
      </c>
      <c r="K365" s="119" t="str">
        <f t="shared" si="307"/>
        <v>-</v>
      </c>
      <c r="L365" s="119">
        <f t="shared" si="307"/>
        <v>129</v>
      </c>
      <c r="M365" s="119">
        <f t="shared" si="307"/>
        <v>51</v>
      </c>
      <c r="N365" s="119">
        <f t="shared" si="307"/>
        <v>66</v>
      </c>
      <c r="O365" s="119">
        <f t="shared" si="307"/>
        <v>72</v>
      </c>
      <c r="P365" s="119">
        <f t="shared" si="307"/>
        <v>134</v>
      </c>
      <c r="Q365" s="119">
        <f t="shared" si="307"/>
        <v>172</v>
      </c>
      <c r="R365" s="119">
        <f t="shared" si="307"/>
        <v>199</v>
      </c>
      <c r="S365" s="119">
        <f t="shared" si="307"/>
        <v>133</v>
      </c>
      <c r="T365" s="119">
        <f t="shared" si="307"/>
        <v>143</v>
      </c>
      <c r="U365" s="119">
        <f t="shared" si="307"/>
        <v>112</v>
      </c>
      <c r="V365" s="119">
        <f t="shared" si="307"/>
        <v>186</v>
      </c>
      <c r="W365" s="119">
        <f t="shared" si="307"/>
        <v>55</v>
      </c>
      <c r="X365" s="119">
        <f t="shared" si="307"/>
        <v>154</v>
      </c>
      <c r="Y365" s="125">
        <f t="shared" si="307"/>
        <v>87</v>
      </c>
      <c r="Z365" s="124">
        <f t="shared" si="307"/>
        <v>66</v>
      </c>
      <c r="AA365" s="119">
        <f t="shared" si="307"/>
        <v>52</v>
      </c>
      <c r="AB365" s="119">
        <f t="shared" si="307"/>
        <v>48</v>
      </c>
      <c r="AC365" s="119">
        <f t="shared" si="307"/>
        <v>91</v>
      </c>
      <c r="AD365" s="119">
        <f t="shared" si="307"/>
        <v>191</v>
      </c>
      <c r="AE365" s="119">
        <f t="shared" si="307"/>
        <v>136</v>
      </c>
      <c r="AF365" s="119">
        <f t="shared" si="307"/>
        <v>163</v>
      </c>
      <c r="AG365" s="119">
        <f t="shared" si="307"/>
        <v>126</v>
      </c>
      <c r="AH365" s="125">
        <f t="shared" si="307"/>
        <v>87</v>
      </c>
      <c r="AI365" s="124">
        <f t="shared" si="307"/>
        <v>26</v>
      </c>
      <c r="AJ365" s="119">
        <f t="shared" si="307"/>
        <v>191</v>
      </c>
      <c r="AK365" s="125">
        <f t="shared" si="307"/>
        <v>129</v>
      </c>
      <c r="AL365" s="121">
        <f t="shared" si="307"/>
        <v>110</v>
      </c>
    </row>
    <row r="366" spans="2:38">
      <c r="B366" s="225" t="str">
        <f t="shared" ref="B366:C366" si="308">B147</f>
        <v>Radovljica</v>
      </c>
      <c r="C366" s="224">
        <f t="shared" si="308"/>
        <v>102</v>
      </c>
      <c r="D366" s="124">
        <f t="shared" ref="D366:AL366" si="309">IFERROR(_xlfn.RANK.EQ(D147,D$10:D$221,0),"-")</f>
        <v>112</v>
      </c>
      <c r="E366" s="119">
        <f t="shared" si="309"/>
        <v>86</v>
      </c>
      <c r="F366" s="119">
        <f t="shared" si="309"/>
        <v>28</v>
      </c>
      <c r="G366" s="119">
        <f t="shared" si="309"/>
        <v>28</v>
      </c>
      <c r="H366" s="119">
        <f t="shared" si="309"/>
        <v>109</v>
      </c>
      <c r="I366" s="119">
        <f t="shared" si="309"/>
        <v>50</v>
      </c>
      <c r="J366" s="119">
        <f t="shared" si="309"/>
        <v>23</v>
      </c>
      <c r="K366" s="119" t="str">
        <f t="shared" si="309"/>
        <v>-</v>
      </c>
      <c r="L366" s="119">
        <f t="shared" si="309"/>
        <v>10</v>
      </c>
      <c r="M366" s="119">
        <f t="shared" si="309"/>
        <v>53</v>
      </c>
      <c r="N366" s="119">
        <f t="shared" si="309"/>
        <v>121</v>
      </c>
      <c r="O366" s="119">
        <f t="shared" si="309"/>
        <v>29</v>
      </c>
      <c r="P366" s="119">
        <f t="shared" si="309"/>
        <v>151</v>
      </c>
      <c r="Q366" s="119">
        <f t="shared" si="309"/>
        <v>36</v>
      </c>
      <c r="R366" s="119">
        <f t="shared" si="309"/>
        <v>12</v>
      </c>
      <c r="S366" s="119">
        <f t="shared" si="309"/>
        <v>109</v>
      </c>
      <c r="T366" s="119">
        <f t="shared" si="309"/>
        <v>40</v>
      </c>
      <c r="U366" s="119">
        <f t="shared" si="309"/>
        <v>40</v>
      </c>
      <c r="V366" s="119">
        <f t="shared" si="309"/>
        <v>42</v>
      </c>
      <c r="W366" s="119">
        <f t="shared" si="309"/>
        <v>157</v>
      </c>
      <c r="X366" s="119">
        <f t="shared" si="309"/>
        <v>39</v>
      </c>
      <c r="Y366" s="125">
        <f t="shared" si="309"/>
        <v>134</v>
      </c>
      <c r="Z366" s="124">
        <f t="shared" si="309"/>
        <v>62</v>
      </c>
      <c r="AA366" s="119">
        <f t="shared" si="309"/>
        <v>13</v>
      </c>
      <c r="AB366" s="119">
        <f t="shared" si="309"/>
        <v>98</v>
      </c>
      <c r="AC366" s="119">
        <f t="shared" si="309"/>
        <v>54</v>
      </c>
      <c r="AD366" s="119">
        <f t="shared" si="309"/>
        <v>19</v>
      </c>
      <c r="AE366" s="119">
        <f t="shared" si="309"/>
        <v>69</v>
      </c>
      <c r="AF366" s="119">
        <f t="shared" si="309"/>
        <v>40</v>
      </c>
      <c r="AG366" s="119">
        <f t="shared" si="309"/>
        <v>74</v>
      </c>
      <c r="AH366" s="125">
        <f t="shared" si="309"/>
        <v>134</v>
      </c>
      <c r="AI366" s="124">
        <f t="shared" si="309"/>
        <v>40</v>
      </c>
      <c r="AJ366" s="119">
        <f t="shared" si="309"/>
        <v>11</v>
      </c>
      <c r="AK366" s="125">
        <f t="shared" si="309"/>
        <v>70</v>
      </c>
      <c r="AL366" s="121">
        <f t="shared" si="309"/>
        <v>34</v>
      </c>
    </row>
    <row r="367" spans="2:38">
      <c r="B367" s="225" t="str">
        <f t="shared" ref="B367:C367" si="310">B148</f>
        <v>Ravne na Koroškem</v>
      </c>
      <c r="C367" s="224">
        <f t="shared" si="310"/>
        <v>103</v>
      </c>
      <c r="D367" s="124">
        <f t="shared" ref="D367:AL367" si="311">IFERROR(_xlfn.RANK.EQ(D148,D$10:D$221,0),"-")</f>
        <v>153</v>
      </c>
      <c r="E367" s="119">
        <f t="shared" si="311"/>
        <v>43</v>
      </c>
      <c r="F367" s="119">
        <f t="shared" si="311"/>
        <v>16</v>
      </c>
      <c r="G367" s="119">
        <f t="shared" si="311"/>
        <v>45</v>
      </c>
      <c r="H367" s="119">
        <f t="shared" si="311"/>
        <v>82</v>
      </c>
      <c r="I367" s="119">
        <f t="shared" si="311"/>
        <v>21</v>
      </c>
      <c r="J367" s="119">
        <f t="shared" si="311"/>
        <v>17</v>
      </c>
      <c r="K367" s="119" t="str">
        <f t="shared" si="311"/>
        <v>-</v>
      </c>
      <c r="L367" s="119">
        <f t="shared" si="311"/>
        <v>21</v>
      </c>
      <c r="M367" s="119">
        <f t="shared" si="311"/>
        <v>66</v>
      </c>
      <c r="N367" s="119">
        <f t="shared" si="311"/>
        <v>163</v>
      </c>
      <c r="O367" s="119">
        <f t="shared" si="311"/>
        <v>89</v>
      </c>
      <c r="P367" s="119">
        <f t="shared" si="311"/>
        <v>87</v>
      </c>
      <c r="Q367" s="119">
        <f t="shared" si="311"/>
        <v>107</v>
      </c>
      <c r="R367" s="119">
        <f t="shared" si="311"/>
        <v>164</v>
      </c>
      <c r="S367" s="119">
        <f t="shared" si="311"/>
        <v>206</v>
      </c>
      <c r="T367" s="119">
        <f t="shared" si="311"/>
        <v>32</v>
      </c>
      <c r="U367" s="119">
        <f t="shared" si="311"/>
        <v>175</v>
      </c>
      <c r="V367" s="119">
        <f t="shared" si="311"/>
        <v>201</v>
      </c>
      <c r="W367" s="119">
        <f t="shared" si="311"/>
        <v>108</v>
      </c>
      <c r="X367" s="119">
        <f t="shared" si="311"/>
        <v>129</v>
      </c>
      <c r="Y367" s="125">
        <f t="shared" si="311"/>
        <v>29</v>
      </c>
      <c r="Z367" s="124">
        <f t="shared" si="311"/>
        <v>33</v>
      </c>
      <c r="AA367" s="119">
        <f t="shared" si="311"/>
        <v>10</v>
      </c>
      <c r="AB367" s="119">
        <f t="shared" si="311"/>
        <v>130</v>
      </c>
      <c r="AC367" s="119">
        <f t="shared" si="311"/>
        <v>70</v>
      </c>
      <c r="AD367" s="119">
        <f t="shared" si="311"/>
        <v>142</v>
      </c>
      <c r="AE367" s="119">
        <f t="shared" si="311"/>
        <v>201</v>
      </c>
      <c r="AF367" s="119">
        <f t="shared" si="311"/>
        <v>204</v>
      </c>
      <c r="AG367" s="119">
        <f t="shared" si="311"/>
        <v>129</v>
      </c>
      <c r="AH367" s="125">
        <f t="shared" si="311"/>
        <v>29</v>
      </c>
      <c r="AI367" s="124">
        <f t="shared" si="311"/>
        <v>45</v>
      </c>
      <c r="AJ367" s="119">
        <f t="shared" si="311"/>
        <v>174</v>
      </c>
      <c r="AK367" s="125">
        <f t="shared" si="311"/>
        <v>122</v>
      </c>
      <c r="AL367" s="121">
        <f t="shared" si="311"/>
        <v>104</v>
      </c>
    </row>
    <row r="368" spans="2:38" ht="15" thickBot="1">
      <c r="B368" s="225" t="str">
        <f t="shared" ref="B368:C368" si="312">B149</f>
        <v>Razkrižje</v>
      </c>
      <c r="C368" s="224">
        <f t="shared" si="312"/>
        <v>176</v>
      </c>
      <c r="D368" s="124">
        <f t="shared" ref="D368:AL368" si="313">IFERROR(_xlfn.RANK.EQ(D149,D$10:D$221,0),"-")</f>
        <v>103</v>
      </c>
      <c r="E368" s="119">
        <f t="shared" si="313"/>
        <v>112</v>
      </c>
      <c r="F368" s="119">
        <f t="shared" si="313"/>
        <v>67</v>
      </c>
      <c r="G368" s="119">
        <f t="shared" si="313"/>
        <v>185</v>
      </c>
      <c r="H368" s="119">
        <f t="shared" si="313"/>
        <v>93</v>
      </c>
      <c r="I368" s="119">
        <f t="shared" si="313"/>
        <v>182</v>
      </c>
      <c r="J368" s="119">
        <f t="shared" si="313"/>
        <v>104</v>
      </c>
      <c r="K368" s="119" t="str">
        <f t="shared" si="313"/>
        <v>-</v>
      </c>
      <c r="L368" s="119">
        <f t="shared" si="313"/>
        <v>121</v>
      </c>
      <c r="M368" s="119">
        <f t="shared" si="313"/>
        <v>165</v>
      </c>
      <c r="N368" s="119">
        <f t="shared" si="313"/>
        <v>149</v>
      </c>
      <c r="O368" s="119">
        <f t="shared" si="313"/>
        <v>3</v>
      </c>
      <c r="P368" s="119">
        <f t="shared" si="313"/>
        <v>30</v>
      </c>
      <c r="Q368" s="119">
        <f t="shared" si="313"/>
        <v>189</v>
      </c>
      <c r="R368" s="119">
        <f t="shared" si="313"/>
        <v>147</v>
      </c>
      <c r="S368" s="119">
        <f t="shared" si="313"/>
        <v>52</v>
      </c>
      <c r="T368" s="119">
        <f t="shared" si="313"/>
        <v>194</v>
      </c>
      <c r="U368" s="119">
        <f t="shared" si="313"/>
        <v>52</v>
      </c>
      <c r="V368" s="119">
        <f t="shared" si="313"/>
        <v>207</v>
      </c>
      <c r="W368" s="119">
        <f t="shared" si="313"/>
        <v>96</v>
      </c>
      <c r="X368" s="119">
        <f t="shared" si="313"/>
        <v>60</v>
      </c>
      <c r="Y368" s="125">
        <f t="shared" si="313"/>
        <v>212</v>
      </c>
      <c r="Z368" s="124">
        <f t="shared" si="313"/>
        <v>105</v>
      </c>
      <c r="AA368" s="119">
        <f t="shared" si="313"/>
        <v>164</v>
      </c>
      <c r="AB368" s="119">
        <f t="shared" si="313"/>
        <v>175</v>
      </c>
      <c r="AC368" s="119">
        <f t="shared" si="313"/>
        <v>1</v>
      </c>
      <c r="AD368" s="119">
        <f t="shared" si="313"/>
        <v>178</v>
      </c>
      <c r="AE368" s="119">
        <f t="shared" si="313"/>
        <v>116</v>
      </c>
      <c r="AF368" s="119">
        <f t="shared" si="313"/>
        <v>168</v>
      </c>
      <c r="AG368" s="119">
        <f t="shared" si="313"/>
        <v>58</v>
      </c>
      <c r="AH368" s="125">
        <f t="shared" si="313"/>
        <v>212</v>
      </c>
      <c r="AI368" s="124">
        <f t="shared" si="313"/>
        <v>175</v>
      </c>
      <c r="AJ368" s="119">
        <f t="shared" si="313"/>
        <v>78</v>
      </c>
      <c r="AK368" s="125">
        <f t="shared" si="313"/>
        <v>191</v>
      </c>
      <c r="AL368" s="121">
        <f t="shared" si="313"/>
        <v>178</v>
      </c>
    </row>
    <row r="369" spans="2:38">
      <c r="B369" s="225" t="str">
        <f t="shared" ref="B369:C369" si="314">B150</f>
        <v>Rečica ob Savinji</v>
      </c>
      <c r="C369" s="224">
        <f t="shared" si="314"/>
        <v>209</v>
      </c>
      <c r="D369" s="122">
        <f t="shared" ref="D369:AL369" si="315">IFERROR(_xlfn.RANK.EQ(D150,D$10:D$221,0),"-")</f>
        <v>46</v>
      </c>
      <c r="E369" s="118">
        <f t="shared" si="315"/>
        <v>45</v>
      </c>
      <c r="F369" s="118">
        <f t="shared" si="315"/>
        <v>186</v>
      </c>
      <c r="G369" s="118">
        <f t="shared" si="315"/>
        <v>62</v>
      </c>
      <c r="H369" s="118">
        <f t="shared" si="315"/>
        <v>209</v>
      </c>
      <c r="I369" s="118">
        <f t="shared" si="315"/>
        <v>140</v>
      </c>
      <c r="J369" s="118">
        <f t="shared" si="315"/>
        <v>169</v>
      </c>
      <c r="K369" s="118" t="str">
        <f t="shared" si="315"/>
        <v>-</v>
      </c>
      <c r="L369" s="118">
        <f t="shared" si="315"/>
        <v>86</v>
      </c>
      <c r="M369" s="118">
        <f t="shared" si="315"/>
        <v>36</v>
      </c>
      <c r="N369" s="118">
        <f t="shared" si="315"/>
        <v>178</v>
      </c>
      <c r="O369" s="118">
        <f t="shared" si="315"/>
        <v>152</v>
      </c>
      <c r="P369" s="118">
        <f t="shared" si="315"/>
        <v>130</v>
      </c>
      <c r="Q369" s="118">
        <f t="shared" si="315"/>
        <v>26</v>
      </c>
      <c r="R369" s="118">
        <f t="shared" si="315"/>
        <v>104</v>
      </c>
      <c r="S369" s="118">
        <f t="shared" si="315"/>
        <v>104</v>
      </c>
      <c r="T369" s="118">
        <f t="shared" si="315"/>
        <v>199</v>
      </c>
      <c r="U369" s="118">
        <f t="shared" si="315"/>
        <v>98</v>
      </c>
      <c r="V369" s="118">
        <f t="shared" si="315"/>
        <v>150</v>
      </c>
      <c r="W369" s="118">
        <f t="shared" si="315"/>
        <v>73</v>
      </c>
      <c r="X369" s="118">
        <f t="shared" si="315"/>
        <v>152</v>
      </c>
      <c r="Y369" s="123">
        <f t="shared" si="315"/>
        <v>70</v>
      </c>
      <c r="Z369" s="122">
        <f t="shared" si="315"/>
        <v>82</v>
      </c>
      <c r="AA369" s="118">
        <f t="shared" si="315"/>
        <v>192</v>
      </c>
      <c r="AB369" s="118">
        <f t="shared" si="315"/>
        <v>128</v>
      </c>
      <c r="AC369" s="118">
        <f t="shared" si="315"/>
        <v>164</v>
      </c>
      <c r="AD369" s="118">
        <f t="shared" si="315"/>
        <v>63</v>
      </c>
      <c r="AE369" s="118">
        <f t="shared" si="315"/>
        <v>174</v>
      </c>
      <c r="AF369" s="118">
        <f t="shared" si="315"/>
        <v>124</v>
      </c>
      <c r="AG369" s="118">
        <f t="shared" si="315"/>
        <v>134</v>
      </c>
      <c r="AH369" s="123">
        <f t="shared" si="315"/>
        <v>70</v>
      </c>
      <c r="AI369" s="122">
        <f t="shared" si="315"/>
        <v>161</v>
      </c>
      <c r="AJ369" s="118">
        <f t="shared" si="315"/>
        <v>124</v>
      </c>
      <c r="AK369" s="123">
        <f t="shared" si="315"/>
        <v>99</v>
      </c>
      <c r="AL369" s="120">
        <f t="shared" si="315"/>
        <v>128</v>
      </c>
    </row>
    <row r="370" spans="2:38">
      <c r="B370" s="225" t="str">
        <f t="shared" ref="B370:C370" si="316">B151</f>
        <v>Renče - Vogrsko</v>
      </c>
      <c r="C370" s="224">
        <f t="shared" si="316"/>
        <v>201</v>
      </c>
      <c r="D370" s="124">
        <f t="shared" ref="D370:AL370" si="317">IFERROR(_xlfn.RANK.EQ(D151,D$10:D$221,0),"-")</f>
        <v>189</v>
      </c>
      <c r="E370" s="119">
        <f t="shared" si="317"/>
        <v>125</v>
      </c>
      <c r="F370" s="119">
        <f t="shared" si="317"/>
        <v>82</v>
      </c>
      <c r="G370" s="119">
        <f t="shared" si="317"/>
        <v>165</v>
      </c>
      <c r="H370" s="119">
        <f t="shared" si="317"/>
        <v>92</v>
      </c>
      <c r="I370" s="119">
        <f t="shared" si="317"/>
        <v>113</v>
      </c>
      <c r="J370" s="119">
        <f t="shared" si="317"/>
        <v>111</v>
      </c>
      <c r="K370" s="119" t="str">
        <f t="shared" si="317"/>
        <v>-</v>
      </c>
      <c r="L370" s="119">
        <f t="shared" si="317"/>
        <v>91</v>
      </c>
      <c r="M370" s="119">
        <f t="shared" si="317"/>
        <v>167</v>
      </c>
      <c r="N370" s="119">
        <f t="shared" si="317"/>
        <v>43</v>
      </c>
      <c r="O370" s="119">
        <f t="shared" si="317"/>
        <v>42</v>
      </c>
      <c r="P370" s="119">
        <f t="shared" si="317"/>
        <v>108</v>
      </c>
      <c r="Q370" s="119">
        <f t="shared" si="317"/>
        <v>53</v>
      </c>
      <c r="R370" s="119">
        <f t="shared" si="317"/>
        <v>64</v>
      </c>
      <c r="S370" s="119">
        <f t="shared" si="317"/>
        <v>26</v>
      </c>
      <c r="T370" s="119">
        <f t="shared" si="317"/>
        <v>60</v>
      </c>
      <c r="U370" s="119">
        <f t="shared" si="317"/>
        <v>39</v>
      </c>
      <c r="V370" s="119">
        <f t="shared" si="317"/>
        <v>7</v>
      </c>
      <c r="W370" s="119">
        <f t="shared" si="317"/>
        <v>155</v>
      </c>
      <c r="X370" s="119">
        <f t="shared" si="317"/>
        <v>112</v>
      </c>
      <c r="Y370" s="125">
        <f t="shared" si="317"/>
        <v>136</v>
      </c>
      <c r="Z370" s="124">
        <f t="shared" si="317"/>
        <v>148</v>
      </c>
      <c r="AA370" s="119">
        <f t="shared" si="317"/>
        <v>124</v>
      </c>
      <c r="AB370" s="119">
        <f t="shared" si="317"/>
        <v>76</v>
      </c>
      <c r="AC370" s="119">
        <f t="shared" si="317"/>
        <v>43</v>
      </c>
      <c r="AD370" s="119">
        <f t="shared" si="317"/>
        <v>56</v>
      </c>
      <c r="AE370" s="119">
        <f t="shared" si="317"/>
        <v>15</v>
      </c>
      <c r="AF370" s="119">
        <f t="shared" si="317"/>
        <v>17</v>
      </c>
      <c r="AG370" s="119">
        <f t="shared" si="317"/>
        <v>137</v>
      </c>
      <c r="AH370" s="125">
        <f t="shared" si="317"/>
        <v>136</v>
      </c>
      <c r="AI370" s="124">
        <f t="shared" si="317"/>
        <v>111</v>
      </c>
      <c r="AJ370" s="119">
        <f t="shared" si="317"/>
        <v>14</v>
      </c>
      <c r="AK370" s="125">
        <f t="shared" si="317"/>
        <v>84</v>
      </c>
      <c r="AL370" s="121">
        <f t="shared" si="317"/>
        <v>56</v>
      </c>
    </row>
    <row r="371" spans="2:38">
      <c r="B371" s="225" t="str">
        <f t="shared" ref="B371:C371" si="318">B152</f>
        <v>Ribnica</v>
      </c>
      <c r="C371" s="224">
        <f t="shared" si="318"/>
        <v>104</v>
      </c>
      <c r="D371" s="124">
        <f t="shared" ref="D371:AL371" si="319">IFERROR(_xlfn.RANK.EQ(D152,D$10:D$221,0),"-")</f>
        <v>144</v>
      </c>
      <c r="E371" s="119">
        <f t="shared" si="319"/>
        <v>98</v>
      </c>
      <c r="F371" s="119">
        <f t="shared" si="319"/>
        <v>100</v>
      </c>
      <c r="G371" s="119">
        <f t="shared" si="319"/>
        <v>51</v>
      </c>
      <c r="H371" s="119">
        <f t="shared" si="319"/>
        <v>79</v>
      </c>
      <c r="I371" s="119">
        <f t="shared" si="319"/>
        <v>34</v>
      </c>
      <c r="J371" s="119">
        <f t="shared" si="319"/>
        <v>53</v>
      </c>
      <c r="K371" s="119" t="str">
        <f t="shared" si="319"/>
        <v>-</v>
      </c>
      <c r="L371" s="119">
        <f t="shared" si="319"/>
        <v>83</v>
      </c>
      <c r="M371" s="119">
        <f t="shared" si="319"/>
        <v>43</v>
      </c>
      <c r="N371" s="119">
        <f t="shared" si="319"/>
        <v>8</v>
      </c>
      <c r="O371" s="119">
        <f t="shared" si="319"/>
        <v>80</v>
      </c>
      <c r="P371" s="119">
        <f t="shared" si="319"/>
        <v>184</v>
      </c>
      <c r="Q371" s="119">
        <f t="shared" si="319"/>
        <v>45</v>
      </c>
      <c r="R371" s="119">
        <f t="shared" si="319"/>
        <v>47</v>
      </c>
      <c r="S371" s="119">
        <f t="shared" si="319"/>
        <v>164</v>
      </c>
      <c r="T371" s="119">
        <f t="shared" si="319"/>
        <v>69</v>
      </c>
      <c r="U371" s="119">
        <f t="shared" si="319"/>
        <v>23</v>
      </c>
      <c r="V371" s="119">
        <f t="shared" si="319"/>
        <v>40</v>
      </c>
      <c r="W371" s="119">
        <f t="shared" si="319"/>
        <v>98</v>
      </c>
      <c r="X371" s="119">
        <f t="shared" si="319"/>
        <v>116</v>
      </c>
      <c r="Y371" s="125">
        <f t="shared" si="319"/>
        <v>45</v>
      </c>
      <c r="Z371" s="124">
        <f t="shared" si="319"/>
        <v>114</v>
      </c>
      <c r="AA371" s="119">
        <f t="shared" si="319"/>
        <v>34</v>
      </c>
      <c r="AB371" s="119">
        <f t="shared" si="319"/>
        <v>12</v>
      </c>
      <c r="AC371" s="119">
        <f t="shared" si="319"/>
        <v>133</v>
      </c>
      <c r="AD371" s="119">
        <f t="shared" si="319"/>
        <v>44</v>
      </c>
      <c r="AE371" s="119">
        <f t="shared" si="319"/>
        <v>140</v>
      </c>
      <c r="AF371" s="119">
        <f t="shared" si="319"/>
        <v>24</v>
      </c>
      <c r="AG371" s="119">
        <f t="shared" si="319"/>
        <v>104</v>
      </c>
      <c r="AH371" s="125">
        <f t="shared" si="319"/>
        <v>45</v>
      </c>
      <c r="AI371" s="124">
        <f t="shared" si="319"/>
        <v>11</v>
      </c>
      <c r="AJ371" s="119">
        <f t="shared" si="319"/>
        <v>72</v>
      </c>
      <c r="AK371" s="125">
        <f t="shared" si="319"/>
        <v>36</v>
      </c>
      <c r="AL371" s="121">
        <f t="shared" si="319"/>
        <v>28</v>
      </c>
    </row>
    <row r="372" spans="2:38">
      <c r="B372" s="225" t="str">
        <f t="shared" ref="B372:C372" si="320">B153</f>
        <v>Ribnica na  Pohorju</v>
      </c>
      <c r="C372" s="224">
        <f t="shared" si="320"/>
        <v>177</v>
      </c>
      <c r="D372" s="124">
        <f t="shared" ref="D372:AL372" si="321">IFERROR(_xlfn.RANK.EQ(D153,D$10:D$221,0),"-")</f>
        <v>67</v>
      </c>
      <c r="E372" s="119">
        <f t="shared" si="321"/>
        <v>191</v>
      </c>
      <c r="F372" s="119">
        <f t="shared" si="321"/>
        <v>145</v>
      </c>
      <c r="G372" s="119">
        <f t="shared" si="321"/>
        <v>207</v>
      </c>
      <c r="H372" s="119">
        <f t="shared" si="321"/>
        <v>20</v>
      </c>
      <c r="I372" s="119">
        <f t="shared" si="321"/>
        <v>202</v>
      </c>
      <c r="J372" s="119">
        <f t="shared" si="321"/>
        <v>184</v>
      </c>
      <c r="K372" s="119" t="str">
        <f t="shared" si="321"/>
        <v>-</v>
      </c>
      <c r="L372" s="119">
        <f t="shared" si="321"/>
        <v>40</v>
      </c>
      <c r="M372" s="119">
        <f t="shared" si="321"/>
        <v>19</v>
      </c>
      <c r="N372" s="119">
        <f t="shared" si="321"/>
        <v>36</v>
      </c>
      <c r="O372" s="119">
        <f t="shared" si="321"/>
        <v>193</v>
      </c>
      <c r="P372" s="119">
        <f t="shared" si="321"/>
        <v>181</v>
      </c>
      <c r="Q372" s="119">
        <f t="shared" si="321"/>
        <v>203</v>
      </c>
      <c r="R372" s="119">
        <f t="shared" si="321"/>
        <v>206</v>
      </c>
      <c r="S372" s="119">
        <f t="shared" si="321"/>
        <v>32</v>
      </c>
      <c r="T372" s="119">
        <f t="shared" si="321"/>
        <v>176</v>
      </c>
      <c r="U372" s="119">
        <f t="shared" si="321"/>
        <v>151</v>
      </c>
      <c r="V372" s="119">
        <f t="shared" si="321"/>
        <v>208</v>
      </c>
      <c r="W372" s="119">
        <f t="shared" si="321"/>
        <v>70</v>
      </c>
      <c r="X372" s="119">
        <f t="shared" si="321"/>
        <v>178</v>
      </c>
      <c r="Y372" s="125">
        <f t="shared" si="321"/>
        <v>37</v>
      </c>
      <c r="Z372" s="124">
        <f t="shared" si="321"/>
        <v>156</v>
      </c>
      <c r="AA372" s="119">
        <f t="shared" si="321"/>
        <v>182</v>
      </c>
      <c r="AB372" s="119">
        <f t="shared" si="321"/>
        <v>14</v>
      </c>
      <c r="AC372" s="119">
        <f t="shared" si="321"/>
        <v>207</v>
      </c>
      <c r="AD372" s="119">
        <f t="shared" si="321"/>
        <v>207</v>
      </c>
      <c r="AE372" s="119">
        <f t="shared" si="321"/>
        <v>80</v>
      </c>
      <c r="AF372" s="119">
        <f t="shared" si="321"/>
        <v>203</v>
      </c>
      <c r="AG372" s="119">
        <f t="shared" si="321"/>
        <v>157</v>
      </c>
      <c r="AH372" s="125">
        <f t="shared" si="321"/>
        <v>37</v>
      </c>
      <c r="AI372" s="124">
        <f t="shared" si="321"/>
        <v>76</v>
      </c>
      <c r="AJ372" s="119">
        <f t="shared" si="321"/>
        <v>210</v>
      </c>
      <c r="AK372" s="125">
        <f t="shared" si="321"/>
        <v>139</v>
      </c>
      <c r="AL372" s="121">
        <f t="shared" si="321"/>
        <v>168</v>
      </c>
    </row>
    <row r="373" spans="2:38">
      <c r="B373" s="225" t="str">
        <f t="shared" ref="B373:C373" si="322">B154</f>
        <v>Rogaška Slatina</v>
      </c>
      <c r="C373" s="224">
        <f t="shared" si="322"/>
        <v>106</v>
      </c>
      <c r="D373" s="124">
        <f t="shared" ref="D373:AL373" si="323">IFERROR(_xlfn.RANK.EQ(D154,D$10:D$221,0),"-")</f>
        <v>87</v>
      </c>
      <c r="E373" s="119">
        <f t="shared" si="323"/>
        <v>58</v>
      </c>
      <c r="F373" s="119">
        <f t="shared" si="323"/>
        <v>27</v>
      </c>
      <c r="G373" s="119">
        <f t="shared" si="323"/>
        <v>120</v>
      </c>
      <c r="H373" s="119">
        <f t="shared" si="323"/>
        <v>119</v>
      </c>
      <c r="I373" s="119">
        <f t="shared" si="323"/>
        <v>15</v>
      </c>
      <c r="J373" s="119">
        <f t="shared" si="323"/>
        <v>11</v>
      </c>
      <c r="K373" s="119" t="str">
        <f t="shared" si="323"/>
        <v>-</v>
      </c>
      <c r="L373" s="119">
        <f t="shared" si="323"/>
        <v>174</v>
      </c>
      <c r="M373" s="119">
        <f t="shared" si="323"/>
        <v>144</v>
      </c>
      <c r="N373" s="119">
        <f t="shared" si="323"/>
        <v>155</v>
      </c>
      <c r="O373" s="119">
        <f t="shared" si="323"/>
        <v>148</v>
      </c>
      <c r="P373" s="119">
        <f t="shared" si="323"/>
        <v>96</v>
      </c>
      <c r="Q373" s="119">
        <f t="shared" si="323"/>
        <v>168</v>
      </c>
      <c r="R373" s="119">
        <f t="shared" si="323"/>
        <v>119</v>
      </c>
      <c r="S373" s="119">
        <f t="shared" si="323"/>
        <v>175</v>
      </c>
      <c r="T373" s="119">
        <f t="shared" si="323"/>
        <v>110</v>
      </c>
      <c r="U373" s="119">
        <f t="shared" si="323"/>
        <v>201</v>
      </c>
      <c r="V373" s="119">
        <f t="shared" si="323"/>
        <v>148</v>
      </c>
      <c r="W373" s="119">
        <f t="shared" si="323"/>
        <v>186</v>
      </c>
      <c r="X373" s="119">
        <f t="shared" si="323"/>
        <v>200</v>
      </c>
      <c r="Y373" s="125">
        <f t="shared" si="323"/>
        <v>156</v>
      </c>
      <c r="Z373" s="124">
        <f t="shared" si="323"/>
        <v>31</v>
      </c>
      <c r="AA373" s="119">
        <f t="shared" si="323"/>
        <v>33</v>
      </c>
      <c r="AB373" s="119">
        <f t="shared" si="323"/>
        <v>172</v>
      </c>
      <c r="AC373" s="119">
        <f t="shared" si="323"/>
        <v>138</v>
      </c>
      <c r="AD373" s="119">
        <f t="shared" si="323"/>
        <v>138</v>
      </c>
      <c r="AE373" s="119">
        <f t="shared" si="323"/>
        <v>166</v>
      </c>
      <c r="AF373" s="119">
        <f t="shared" si="323"/>
        <v>181</v>
      </c>
      <c r="AG373" s="119">
        <f t="shared" si="323"/>
        <v>209</v>
      </c>
      <c r="AH373" s="125">
        <f t="shared" si="323"/>
        <v>156</v>
      </c>
      <c r="AI373" s="124">
        <f t="shared" si="323"/>
        <v>85</v>
      </c>
      <c r="AJ373" s="119">
        <f t="shared" si="323"/>
        <v>182</v>
      </c>
      <c r="AK373" s="125">
        <f t="shared" si="323"/>
        <v>205</v>
      </c>
      <c r="AL373" s="121">
        <f t="shared" si="323"/>
        <v>183</v>
      </c>
    </row>
    <row r="374" spans="2:38">
      <c r="B374" s="225" t="str">
        <f t="shared" ref="B374:C374" si="324">B155</f>
        <v>Rogašovci</v>
      </c>
      <c r="C374" s="224">
        <f t="shared" si="324"/>
        <v>105</v>
      </c>
      <c r="D374" s="124">
        <f t="shared" ref="D374:AL374" si="325">IFERROR(_xlfn.RANK.EQ(D155,D$10:D$221,0),"-")</f>
        <v>142</v>
      </c>
      <c r="E374" s="119">
        <f t="shared" si="325"/>
        <v>123</v>
      </c>
      <c r="F374" s="119">
        <f t="shared" si="325"/>
        <v>84</v>
      </c>
      <c r="G374" s="119">
        <f t="shared" si="325"/>
        <v>101</v>
      </c>
      <c r="H374" s="119">
        <f t="shared" si="325"/>
        <v>159</v>
      </c>
      <c r="I374" s="119">
        <f t="shared" si="325"/>
        <v>126</v>
      </c>
      <c r="J374" s="119">
        <f t="shared" si="325"/>
        <v>189</v>
      </c>
      <c r="K374" s="119" t="str">
        <f t="shared" si="325"/>
        <v>-</v>
      </c>
      <c r="L374" s="119">
        <f t="shared" si="325"/>
        <v>143</v>
      </c>
      <c r="M374" s="119">
        <f t="shared" si="325"/>
        <v>192</v>
      </c>
      <c r="N374" s="119">
        <f t="shared" si="325"/>
        <v>15</v>
      </c>
      <c r="O374" s="119">
        <f t="shared" si="325"/>
        <v>174</v>
      </c>
      <c r="P374" s="119">
        <f t="shared" si="325"/>
        <v>24</v>
      </c>
      <c r="Q374" s="119">
        <f t="shared" si="325"/>
        <v>210</v>
      </c>
      <c r="R374" s="119">
        <f t="shared" si="325"/>
        <v>195</v>
      </c>
      <c r="S374" s="119">
        <f t="shared" si="325"/>
        <v>1</v>
      </c>
      <c r="T374" s="119">
        <f t="shared" si="325"/>
        <v>124</v>
      </c>
      <c r="U374" s="119">
        <f t="shared" si="325"/>
        <v>197</v>
      </c>
      <c r="V374" s="119">
        <f t="shared" si="325"/>
        <v>206</v>
      </c>
      <c r="W374" s="119">
        <f t="shared" si="325"/>
        <v>27</v>
      </c>
      <c r="X374" s="119">
        <f t="shared" si="325"/>
        <v>143</v>
      </c>
      <c r="Y374" s="125">
        <f t="shared" si="325"/>
        <v>196</v>
      </c>
      <c r="Z374" s="124">
        <f t="shared" si="325"/>
        <v>122</v>
      </c>
      <c r="AA374" s="119">
        <f t="shared" si="325"/>
        <v>163</v>
      </c>
      <c r="AB374" s="119">
        <f t="shared" si="325"/>
        <v>60</v>
      </c>
      <c r="AC374" s="119">
        <f t="shared" si="325"/>
        <v>110</v>
      </c>
      <c r="AD374" s="119">
        <f t="shared" si="325"/>
        <v>211</v>
      </c>
      <c r="AE374" s="119">
        <f t="shared" si="325"/>
        <v>7</v>
      </c>
      <c r="AF374" s="119">
        <f t="shared" si="325"/>
        <v>211</v>
      </c>
      <c r="AG374" s="119">
        <f t="shared" si="325"/>
        <v>90</v>
      </c>
      <c r="AH374" s="125">
        <f t="shared" si="325"/>
        <v>196</v>
      </c>
      <c r="AI374" s="124">
        <f t="shared" si="325"/>
        <v>104</v>
      </c>
      <c r="AJ374" s="119">
        <f t="shared" si="325"/>
        <v>159</v>
      </c>
      <c r="AK374" s="125">
        <f t="shared" si="325"/>
        <v>208</v>
      </c>
      <c r="AL374" s="121">
        <f t="shared" si="325"/>
        <v>187</v>
      </c>
    </row>
    <row r="375" spans="2:38">
      <c r="B375" s="225" t="str">
        <f t="shared" ref="B375:C375" si="326">B156</f>
        <v>Rogatec</v>
      </c>
      <c r="C375" s="224">
        <f t="shared" si="326"/>
        <v>107</v>
      </c>
      <c r="D375" s="124">
        <f t="shared" ref="D375:AL375" si="327">IFERROR(_xlfn.RANK.EQ(D156,D$10:D$221,0),"-")</f>
        <v>164</v>
      </c>
      <c r="E375" s="119">
        <f t="shared" si="327"/>
        <v>170</v>
      </c>
      <c r="F375" s="119">
        <f t="shared" si="327"/>
        <v>168</v>
      </c>
      <c r="G375" s="119">
        <f t="shared" si="327"/>
        <v>113</v>
      </c>
      <c r="H375" s="119">
        <f t="shared" si="327"/>
        <v>113</v>
      </c>
      <c r="I375" s="119">
        <f t="shared" si="327"/>
        <v>90</v>
      </c>
      <c r="J375" s="119">
        <f t="shared" si="327"/>
        <v>63</v>
      </c>
      <c r="K375" s="119" t="str">
        <f t="shared" si="327"/>
        <v>-</v>
      </c>
      <c r="L375" s="119">
        <f t="shared" si="327"/>
        <v>168</v>
      </c>
      <c r="M375" s="119">
        <f t="shared" si="327"/>
        <v>107</v>
      </c>
      <c r="N375" s="119">
        <f t="shared" si="327"/>
        <v>196</v>
      </c>
      <c r="O375" s="119">
        <f t="shared" si="327"/>
        <v>179</v>
      </c>
      <c r="P375" s="119">
        <f t="shared" si="327"/>
        <v>17</v>
      </c>
      <c r="Q375" s="119">
        <f t="shared" si="327"/>
        <v>197</v>
      </c>
      <c r="R375" s="119">
        <f t="shared" si="327"/>
        <v>134</v>
      </c>
      <c r="S375" s="119">
        <f t="shared" si="327"/>
        <v>166</v>
      </c>
      <c r="T375" s="119">
        <f t="shared" si="327"/>
        <v>182</v>
      </c>
      <c r="U375" s="119">
        <f t="shared" si="327"/>
        <v>188</v>
      </c>
      <c r="V375" s="119">
        <f t="shared" si="327"/>
        <v>165</v>
      </c>
      <c r="W375" s="119">
        <f t="shared" si="327"/>
        <v>191</v>
      </c>
      <c r="X375" s="119">
        <f t="shared" si="327"/>
        <v>172</v>
      </c>
      <c r="Y375" s="125">
        <f t="shared" si="327"/>
        <v>125</v>
      </c>
      <c r="Z375" s="124">
        <f t="shared" si="327"/>
        <v>179</v>
      </c>
      <c r="AA375" s="119">
        <f t="shared" si="327"/>
        <v>97</v>
      </c>
      <c r="AB375" s="119">
        <f t="shared" si="327"/>
        <v>179</v>
      </c>
      <c r="AC375" s="119">
        <f t="shared" si="327"/>
        <v>103</v>
      </c>
      <c r="AD375" s="119">
        <f t="shared" si="327"/>
        <v>180</v>
      </c>
      <c r="AE375" s="119">
        <f t="shared" si="327"/>
        <v>198</v>
      </c>
      <c r="AF375" s="119">
        <f t="shared" si="327"/>
        <v>192</v>
      </c>
      <c r="AG375" s="119">
        <f t="shared" si="327"/>
        <v>201</v>
      </c>
      <c r="AH375" s="125">
        <f t="shared" si="327"/>
        <v>125</v>
      </c>
      <c r="AI375" s="124">
        <f t="shared" si="327"/>
        <v>185</v>
      </c>
      <c r="AJ375" s="119">
        <f t="shared" si="327"/>
        <v>203</v>
      </c>
      <c r="AK375" s="125">
        <f t="shared" si="327"/>
        <v>187</v>
      </c>
      <c r="AL375" s="121">
        <f t="shared" si="327"/>
        <v>203</v>
      </c>
    </row>
    <row r="376" spans="2:38">
      <c r="B376" s="225" t="str">
        <f t="shared" ref="B376:C376" si="328">B157</f>
        <v>Ruše</v>
      </c>
      <c r="C376" s="224">
        <f t="shared" si="328"/>
        <v>108</v>
      </c>
      <c r="D376" s="124">
        <f t="shared" ref="D376:AL376" si="329">IFERROR(_xlfn.RANK.EQ(D157,D$10:D$221,0),"-")</f>
        <v>170</v>
      </c>
      <c r="E376" s="119">
        <f t="shared" si="329"/>
        <v>12</v>
      </c>
      <c r="F376" s="119">
        <f t="shared" si="329"/>
        <v>22</v>
      </c>
      <c r="G376" s="119">
        <f t="shared" si="329"/>
        <v>26</v>
      </c>
      <c r="H376" s="119">
        <f t="shared" si="329"/>
        <v>32</v>
      </c>
      <c r="I376" s="119">
        <f t="shared" si="329"/>
        <v>86</v>
      </c>
      <c r="J376" s="119">
        <f t="shared" si="329"/>
        <v>32</v>
      </c>
      <c r="K376" s="119" t="str">
        <f t="shared" si="329"/>
        <v>-</v>
      </c>
      <c r="L376" s="119">
        <f t="shared" si="329"/>
        <v>154</v>
      </c>
      <c r="M376" s="119">
        <f t="shared" si="329"/>
        <v>10</v>
      </c>
      <c r="N376" s="119">
        <f t="shared" si="329"/>
        <v>46</v>
      </c>
      <c r="O376" s="119">
        <f t="shared" si="329"/>
        <v>180</v>
      </c>
      <c r="P376" s="119">
        <f t="shared" si="329"/>
        <v>34</v>
      </c>
      <c r="Q376" s="119">
        <f t="shared" si="329"/>
        <v>167</v>
      </c>
      <c r="R376" s="119">
        <f t="shared" si="329"/>
        <v>149</v>
      </c>
      <c r="S376" s="119">
        <f t="shared" si="329"/>
        <v>198</v>
      </c>
      <c r="T376" s="119">
        <f t="shared" si="329"/>
        <v>54</v>
      </c>
      <c r="U376" s="119">
        <f t="shared" si="329"/>
        <v>172</v>
      </c>
      <c r="V376" s="119">
        <f t="shared" si="329"/>
        <v>109</v>
      </c>
      <c r="W376" s="119">
        <f t="shared" si="329"/>
        <v>87</v>
      </c>
      <c r="X376" s="119">
        <f t="shared" si="329"/>
        <v>198</v>
      </c>
      <c r="Y376" s="125">
        <f t="shared" si="329"/>
        <v>61</v>
      </c>
      <c r="Z376" s="124">
        <f t="shared" si="329"/>
        <v>20</v>
      </c>
      <c r="AA376" s="119">
        <f t="shared" si="329"/>
        <v>39</v>
      </c>
      <c r="AB376" s="119">
        <f t="shared" si="329"/>
        <v>17</v>
      </c>
      <c r="AC376" s="119">
        <f t="shared" si="329"/>
        <v>128</v>
      </c>
      <c r="AD376" s="119">
        <f t="shared" si="329"/>
        <v>161</v>
      </c>
      <c r="AE376" s="119">
        <f t="shared" si="329"/>
        <v>186</v>
      </c>
      <c r="AF376" s="119">
        <f t="shared" si="329"/>
        <v>130</v>
      </c>
      <c r="AG376" s="119">
        <f t="shared" si="329"/>
        <v>172</v>
      </c>
      <c r="AH376" s="125">
        <f t="shared" si="329"/>
        <v>61</v>
      </c>
      <c r="AI376" s="124">
        <f t="shared" si="329"/>
        <v>2</v>
      </c>
      <c r="AJ376" s="119">
        <f t="shared" si="329"/>
        <v>198</v>
      </c>
      <c r="AK376" s="125">
        <f t="shared" si="329"/>
        <v>121</v>
      </c>
      <c r="AL376" s="121">
        <f t="shared" si="329"/>
        <v>85</v>
      </c>
    </row>
    <row r="377" spans="2:38">
      <c r="B377" s="225" t="str">
        <f t="shared" ref="B377:C377" si="330">B158</f>
        <v>Selnica ob Dravi</v>
      </c>
      <c r="C377" s="224">
        <f t="shared" si="330"/>
        <v>178</v>
      </c>
      <c r="D377" s="124">
        <f t="shared" ref="D377:AL377" si="331">IFERROR(_xlfn.RANK.EQ(D158,D$10:D$221,0),"-")</f>
        <v>165</v>
      </c>
      <c r="E377" s="119">
        <f t="shared" si="331"/>
        <v>19</v>
      </c>
      <c r="F377" s="119">
        <f t="shared" si="331"/>
        <v>146</v>
      </c>
      <c r="G377" s="119">
        <f t="shared" si="331"/>
        <v>88</v>
      </c>
      <c r="H377" s="119">
        <f t="shared" si="331"/>
        <v>193</v>
      </c>
      <c r="I377" s="119">
        <f t="shared" si="331"/>
        <v>164</v>
      </c>
      <c r="J377" s="119">
        <f t="shared" si="331"/>
        <v>66</v>
      </c>
      <c r="K377" s="119" t="str">
        <f t="shared" si="331"/>
        <v>-</v>
      </c>
      <c r="L377" s="119">
        <f t="shared" si="331"/>
        <v>133</v>
      </c>
      <c r="M377" s="119">
        <f t="shared" si="331"/>
        <v>59</v>
      </c>
      <c r="N377" s="119">
        <f t="shared" si="331"/>
        <v>57</v>
      </c>
      <c r="O377" s="119">
        <f t="shared" si="331"/>
        <v>110</v>
      </c>
      <c r="P377" s="119">
        <f t="shared" si="331"/>
        <v>91</v>
      </c>
      <c r="Q377" s="119">
        <f t="shared" si="331"/>
        <v>152</v>
      </c>
      <c r="R377" s="119">
        <f t="shared" si="331"/>
        <v>153</v>
      </c>
      <c r="S377" s="119">
        <f t="shared" si="331"/>
        <v>98</v>
      </c>
      <c r="T377" s="119">
        <f t="shared" si="331"/>
        <v>151</v>
      </c>
      <c r="U377" s="119">
        <f t="shared" si="331"/>
        <v>159</v>
      </c>
      <c r="V377" s="119">
        <f t="shared" si="331"/>
        <v>138</v>
      </c>
      <c r="W377" s="119">
        <f t="shared" si="331"/>
        <v>51</v>
      </c>
      <c r="X377" s="119">
        <f t="shared" si="331"/>
        <v>148</v>
      </c>
      <c r="Y377" s="125">
        <f t="shared" si="331"/>
        <v>72</v>
      </c>
      <c r="Z377" s="124">
        <f t="shared" si="331"/>
        <v>79</v>
      </c>
      <c r="AA377" s="119">
        <f t="shared" si="331"/>
        <v>161</v>
      </c>
      <c r="AB377" s="119">
        <f t="shared" si="331"/>
        <v>43</v>
      </c>
      <c r="AC377" s="119">
        <f t="shared" si="331"/>
        <v>109</v>
      </c>
      <c r="AD377" s="119">
        <f t="shared" si="331"/>
        <v>151</v>
      </c>
      <c r="AE377" s="119">
        <f t="shared" si="331"/>
        <v>112</v>
      </c>
      <c r="AF377" s="119">
        <f t="shared" si="331"/>
        <v>138</v>
      </c>
      <c r="AG377" s="119">
        <f t="shared" si="331"/>
        <v>120</v>
      </c>
      <c r="AH377" s="125">
        <f t="shared" si="331"/>
        <v>72</v>
      </c>
      <c r="AI377" s="124">
        <f t="shared" si="331"/>
        <v>69</v>
      </c>
      <c r="AJ377" s="119">
        <f t="shared" si="331"/>
        <v>145</v>
      </c>
      <c r="AK377" s="125">
        <f t="shared" si="331"/>
        <v>103</v>
      </c>
      <c r="AL377" s="121">
        <f t="shared" si="331"/>
        <v>97</v>
      </c>
    </row>
    <row r="378" spans="2:38">
      <c r="B378" s="225" t="str">
        <f t="shared" ref="B378:C378" si="332">B159</f>
        <v>Semič</v>
      </c>
      <c r="C378" s="224">
        <f t="shared" si="332"/>
        <v>109</v>
      </c>
      <c r="D378" s="124">
        <f t="shared" ref="D378:AL378" si="333">IFERROR(_xlfn.RANK.EQ(D159,D$10:D$221,0),"-")</f>
        <v>172</v>
      </c>
      <c r="E378" s="119">
        <f t="shared" si="333"/>
        <v>200</v>
      </c>
      <c r="F378" s="119">
        <f t="shared" si="333"/>
        <v>156</v>
      </c>
      <c r="G378" s="119">
        <f t="shared" si="333"/>
        <v>48</v>
      </c>
      <c r="H378" s="119">
        <f t="shared" si="333"/>
        <v>23</v>
      </c>
      <c r="I378" s="119">
        <f t="shared" si="333"/>
        <v>63</v>
      </c>
      <c r="J378" s="119">
        <f t="shared" si="333"/>
        <v>177</v>
      </c>
      <c r="K378" s="119" t="str">
        <f t="shared" si="333"/>
        <v>-</v>
      </c>
      <c r="L378" s="119">
        <f t="shared" si="333"/>
        <v>136</v>
      </c>
      <c r="M378" s="119">
        <f t="shared" si="333"/>
        <v>50</v>
      </c>
      <c r="N378" s="119">
        <f t="shared" si="333"/>
        <v>54</v>
      </c>
      <c r="O378" s="119">
        <f t="shared" si="333"/>
        <v>129</v>
      </c>
      <c r="P378" s="119">
        <f t="shared" si="333"/>
        <v>98</v>
      </c>
      <c r="Q378" s="119">
        <f t="shared" si="333"/>
        <v>162</v>
      </c>
      <c r="R378" s="119">
        <f t="shared" si="333"/>
        <v>83</v>
      </c>
      <c r="S378" s="119">
        <f t="shared" si="333"/>
        <v>77</v>
      </c>
      <c r="T378" s="119">
        <f t="shared" si="333"/>
        <v>170</v>
      </c>
      <c r="U378" s="119">
        <f t="shared" si="333"/>
        <v>165</v>
      </c>
      <c r="V378" s="119">
        <f t="shared" si="333"/>
        <v>79</v>
      </c>
      <c r="W378" s="119">
        <f t="shared" si="333"/>
        <v>193</v>
      </c>
      <c r="X378" s="119">
        <f t="shared" si="333"/>
        <v>149</v>
      </c>
      <c r="Y378" s="125">
        <f t="shared" si="333"/>
        <v>39</v>
      </c>
      <c r="Z378" s="124">
        <f t="shared" si="333"/>
        <v>199</v>
      </c>
      <c r="AA378" s="119">
        <f t="shared" si="333"/>
        <v>68</v>
      </c>
      <c r="AB378" s="119">
        <f t="shared" si="333"/>
        <v>39</v>
      </c>
      <c r="AC378" s="119">
        <f t="shared" si="333"/>
        <v>122</v>
      </c>
      <c r="AD378" s="119">
        <f t="shared" si="333"/>
        <v>111</v>
      </c>
      <c r="AE378" s="119">
        <f t="shared" si="333"/>
        <v>111</v>
      </c>
      <c r="AF378" s="119">
        <f t="shared" si="333"/>
        <v>98</v>
      </c>
      <c r="AG378" s="119">
        <f t="shared" si="333"/>
        <v>192</v>
      </c>
      <c r="AH378" s="125">
        <f t="shared" si="333"/>
        <v>39</v>
      </c>
      <c r="AI378" s="124">
        <f t="shared" si="333"/>
        <v>82</v>
      </c>
      <c r="AJ378" s="119">
        <f t="shared" si="333"/>
        <v>120</v>
      </c>
      <c r="AK378" s="125">
        <f t="shared" si="333"/>
        <v>94</v>
      </c>
      <c r="AL378" s="121">
        <f t="shared" si="333"/>
        <v>87</v>
      </c>
    </row>
    <row r="379" spans="2:38">
      <c r="B379" s="225" t="str">
        <f t="shared" ref="B379:C379" si="334">B160</f>
        <v>Sevnica</v>
      </c>
      <c r="C379" s="224">
        <f t="shared" si="334"/>
        <v>110</v>
      </c>
      <c r="D379" s="124">
        <f t="shared" ref="D379:AL379" si="335">IFERROR(_xlfn.RANK.EQ(D160,D$10:D$221,0),"-")</f>
        <v>152</v>
      </c>
      <c r="E379" s="119">
        <f t="shared" si="335"/>
        <v>190</v>
      </c>
      <c r="F379" s="119">
        <f t="shared" si="335"/>
        <v>135</v>
      </c>
      <c r="G379" s="119">
        <f t="shared" si="335"/>
        <v>175</v>
      </c>
      <c r="H379" s="119">
        <f t="shared" si="335"/>
        <v>66</v>
      </c>
      <c r="I379" s="119">
        <f t="shared" si="335"/>
        <v>48</v>
      </c>
      <c r="J379" s="119">
        <f t="shared" si="335"/>
        <v>139</v>
      </c>
      <c r="K379" s="119" t="str">
        <f t="shared" si="335"/>
        <v>-</v>
      </c>
      <c r="L379" s="119">
        <f t="shared" si="335"/>
        <v>148</v>
      </c>
      <c r="M379" s="119">
        <f t="shared" si="335"/>
        <v>101</v>
      </c>
      <c r="N379" s="119">
        <f t="shared" si="335"/>
        <v>170</v>
      </c>
      <c r="O379" s="119">
        <f t="shared" si="335"/>
        <v>191</v>
      </c>
      <c r="P379" s="119">
        <f t="shared" si="335"/>
        <v>90</v>
      </c>
      <c r="Q379" s="119">
        <f t="shared" si="335"/>
        <v>95</v>
      </c>
      <c r="R379" s="119">
        <f t="shared" si="335"/>
        <v>75</v>
      </c>
      <c r="S379" s="119">
        <f t="shared" si="335"/>
        <v>118</v>
      </c>
      <c r="T379" s="119">
        <f t="shared" si="335"/>
        <v>74</v>
      </c>
      <c r="U379" s="119">
        <f t="shared" si="335"/>
        <v>80</v>
      </c>
      <c r="V379" s="119">
        <f t="shared" si="335"/>
        <v>95</v>
      </c>
      <c r="W379" s="119">
        <f t="shared" si="335"/>
        <v>152</v>
      </c>
      <c r="X379" s="119">
        <f t="shared" si="335"/>
        <v>25</v>
      </c>
      <c r="Y379" s="125">
        <f t="shared" si="335"/>
        <v>114</v>
      </c>
      <c r="Z379" s="124">
        <f t="shared" si="335"/>
        <v>174</v>
      </c>
      <c r="AA379" s="119">
        <f t="shared" si="335"/>
        <v>103</v>
      </c>
      <c r="AB379" s="119">
        <f t="shared" si="335"/>
        <v>161</v>
      </c>
      <c r="AC379" s="119">
        <f t="shared" si="335"/>
        <v>187</v>
      </c>
      <c r="AD379" s="119">
        <f t="shared" si="335"/>
        <v>79</v>
      </c>
      <c r="AE379" s="119">
        <f t="shared" si="335"/>
        <v>101</v>
      </c>
      <c r="AF379" s="119">
        <f t="shared" si="335"/>
        <v>89</v>
      </c>
      <c r="AG379" s="119">
        <f t="shared" si="335"/>
        <v>53</v>
      </c>
      <c r="AH379" s="125">
        <f t="shared" si="335"/>
        <v>114</v>
      </c>
      <c r="AI379" s="124">
        <f t="shared" si="335"/>
        <v>174</v>
      </c>
      <c r="AJ379" s="119">
        <f t="shared" si="335"/>
        <v>105</v>
      </c>
      <c r="AK379" s="125">
        <f t="shared" si="335"/>
        <v>78</v>
      </c>
      <c r="AL379" s="121">
        <f t="shared" si="335"/>
        <v>116</v>
      </c>
    </row>
    <row r="380" spans="2:38">
      <c r="B380" s="225" t="str">
        <f t="shared" ref="B380:C380" si="336">B161</f>
        <v>Sežana</v>
      </c>
      <c r="C380" s="224">
        <f t="shared" si="336"/>
        <v>111</v>
      </c>
      <c r="D380" s="124">
        <f t="shared" ref="D380:AL380" si="337">IFERROR(_xlfn.RANK.EQ(D161,D$10:D$221,0),"-")</f>
        <v>181</v>
      </c>
      <c r="E380" s="119">
        <f t="shared" si="337"/>
        <v>18</v>
      </c>
      <c r="F380" s="119">
        <f t="shared" si="337"/>
        <v>41</v>
      </c>
      <c r="G380" s="119">
        <f t="shared" si="337"/>
        <v>97</v>
      </c>
      <c r="H380" s="119">
        <f t="shared" si="337"/>
        <v>9</v>
      </c>
      <c r="I380" s="119">
        <f t="shared" si="337"/>
        <v>16</v>
      </c>
      <c r="J380" s="119">
        <f t="shared" si="337"/>
        <v>39</v>
      </c>
      <c r="K380" s="119" t="str">
        <f t="shared" si="337"/>
        <v>-</v>
      </c>
      <c r="L380" s="119">
        <f t="shared" si="337"/>
        <v>71</v>
      </c>
      <c r="M380" s="119">
        <f t="shared" si="337"/>
        <v>134</v>
      </c>
      <c r="N380" s="119">
        <f t="shared" si="337"/>
        <v>35</v>
      </c>
      <c r="O380" s="119">
        <f t="shared" si="337"/>
        <v>13</v>
      </c>
      <c r="P380" s="119">
        <f t="shared" si="337"/>
        <v>56</v>
      </c>
      <c r="Q380" s="119">
        <f t="shared" si="337"/>
        <v>96</v>
      </c>
      <c r="R380" s="119">
        <f t="shared" si="337"/>
        <v>129</v>
      </c>
      <c r="S380" s="119">
        <f t="shared" si="337"/>
        <v>35</v>
      </c>
      <c r="T380" s="119">
        <f t="shared" si="337"/>
        <v>90</v>
      </c>
      <c r="U380" s="119">
        <f t="shared" si="337"/>
        <v>31</v>
      </c>
      <c r="V380" s="119">
        <f t="shared" si="337"/>
        <v>30</v>
      </c>
      <c r="W380" s="119">
        <f t="shared" si="337"/>
        <v>209</v>
      </c>
      <c r="X380" s="119">
        <f t="shared" si="337"/>
        <v>20</v>
      </c>
      <c r="Y380" s="125">
        <f t="shared" si="337"/>
        <v>20</v>
      </c>
      <c r="Z380" s="124">
        <f t="shared" si="337"/>
        <v>41</v>
      </c>
      <c r="AA380" s="119">
        <f t="shared" si="337"/>
        <v>15</v>
      </c>
      <c r="AB380" s="119">
        <f t="shared" si="337"/>
        <v>57</v>
      </c>
      <c r="AC380" s="119">
        <f t="shared" si="337"/>
        <v>9</v>
      </c>
      <c r="AD380" s="119">
        <f t="shared" si="337"/>
        <v>117</v>
      </c>
      <c r="AE380" s="119">
        <f t="shared" si="337"/>
        <v>26</v>
      </c>
      <c r="AF380" s="119">
        <f t="shared" si="337"/>
        <v>23</v>
      </c>
      <c r="AG380" s="119">
        <f t="shared" si="337"/>
        <v>113</v>
      </c>
      <c r="AH380" s="125">
        <f t="shared" si="337"/>
        <v>20</v>
      </c>
      <c r="AI380" s="124">
        <f t="shared" si="337"/>
        <v>12</v>
      </c>
      <c r="AJ380" s="119">
        <f t="shared" si="337"/>
        <v>24</v>
      </c>
      <c r="AK380" s="125">
        <f t="shared" si="337"/>
        <v>23</v>
      </c>
      <c r="AL380" s="121">
        <f t="shared" si="337"/>
        <v>11</v>
      </c>
    </row>
    <row r="381" spans="2:38">
      <c r="B381" s="225" t="str">
        <f t="shared" ref="B381:C381" si="338">B162</f>
        <v>Slovenj Gradec</v>
      </c>
      <c r="C381" s="224">
        <f t="shared" si="338"/>
        <v>112</v>
      </c>
      <c r="D381" s="124">
        <f t="shared" ref="D381:AL381" si="339">IFERROR(_xlfn.RANK.EQ(D162,D$10:D$221,0),"-")</f>
        <v>37</v>
      </c>
      <c r="E381" s="119">
        <f t="shared" si="339"/>
        <v>60</v>
      </c>
      <c r="F381" s="119">
        <f t="shared" si="339"/>
        <v>23</v>
      </c>
      <c r="G381" s="119">
        <f t="shared" si="339"/>
        <v>91</v>
      </c>
      <c r="H381" s="119">
        <f t="shared" si="339"/>
        <v>108</v>
      </c>
      <c r="I381" s="119">
        <f t="shared" si="339"/>
        <v>7</v>
      </c>
      <c r="J381" s="119">
        <f t="shared" si="339"/>
        <v>33</v>
      </c>
      <c r="K381" s="119" t="str">
        <f t="shared" si="339"/>
        <v>-</v>
      </c>
      <c r="L381" s="119">
        <f t="shared" si="339"/>
        <v>76</v>
      </c>
      <c r="M381" s="119">
        <f t="shared" si="339"/>
        <v>47</v>
      </c>
      <c r="N381" s="119">
        <f t="shared" si="339"/>
        <v>111</v>
      </c>
      <c r="O381" s="119">
        <f t="shared" si="339"/>
        <v>81</v>
      </c>
      <c r="P381" s="119">
        <f t="shared" si="339"/>
        <v>174</v>
      </c>
      <c r="Q381" s="119">
        <f t="shared" si="339"/>
        <v>101</v>
      </c>
      <c r="R381" s="119">
        <f t="shared" si="339"/>
        <v>145</v>
      </c>
      <c r="S381" s="119">
        <f t="shared" si="339"/>
        <v>135</v>
      </c>
      <c r="T381" s="119">
        <f t="shared" si="339"/>
        <v>26</v>
      </c>
      <c r="U381" s="119">
        <f t="shared" si="339"/>
        <v>114</v>
      </c>
      <c r="V381" s="119">
        <f t="shared" si="339"/>
        <v>175</v>
      </c>
      <c r="W381" s="119">
        <f t="shared" si="339"/>
        <v>105</v>
      </c>
      <c r="X381" s="119">
        <f t="shared" si="339"/>
        <v>108</v>
      </c>
      <c r="Y381" s="125">
        <f t="shared" si="339"/>
        <v>30</v>
      </c>
      <c r="Z381" s="124">
        <f t="shared" si="339"/>
        <v>19</v>
      </c>
      <c r="AA381" s="119">
        <f t="shared" si="339"/>
        <v>28</v>
      </c>
      <c r="AB381" s="119">
        <f t="shared" si="339"/>
        <v>83</v>
      </c>
      <c r="AC381" s="119">
        <f t="shared" si="339"/>
        <v>123</v>
      </c>
      <c r="AD381" s="119">
        <f t="shared" si="339"/>
        <v>130</v>
      </c>
      <c r="AE381" s="119">
        <f t="shared" si="339"/>
        <v>90</v>
      </c>
      <c r="AF381" s="119">
        <f t="shared" si="339"/>
        <v>149</v>
      </c>
      <c r="AG381" s="119">
        <f t="shared" si="339"/>
        <v>103</v>
      </c>
      <c r="AH381" s="125">
        <f t="shared" si="339"/>
        <v>30</v>
      </c>
      <c r="AI381" s="124">
        <f t="shared" si="339"/>
        <v>23</v>
      </c>
      <c r="AJ381" s="119">
        <f t="shared" si="339"/>
        <v>121</v>
      </c>
      <c r="AK381" s="125">
        <f t="shared" si="339"/>
        <v>83</v>
      </c>
      <c r="AL381" s="121">
        <f t="shared" si="339"/>
        <v>64</v>
      </c>
    </row>
    <row r="382" spans="2:38">
      <c r="B382" s="225" t="str">
        <f t="shared" ref="B382:C382" si="340">B163</f>
        <v>Slovenska Bistrica</v>
      </c>
      <c r="C382" s="224">
        <f t="shared" si="340"/>
        <v>113</v>
      </c>
      <c r="D382" s="124">
        <f t="shared" ref="D382:AL382" si="341">IFERROR(_xlfn.RANK.EQ(D163,D$10:D$221,0),"-")</f>
        <v>150</v>
      </c>
      <c r="E382" s="119">
        <f t="shared" si="341"/>
        <v>31</v>
      </c>
      <c r="F382" s="119">
        <f t="shared" si="341"/>
        <v>32</v>
      </c>
      <c r="G382" s="119">
        <f t="shared" si="341"/>
        <v>83</v>
      </c>
      <c r="H382" s="119">
        <f t="shared" si="341"/>
        <v>111</v>
      </c>
      <c r="I382" s="119">
        <f t="shared" si="341"/>
        <v>45</v>
      </c>
      <c r="J382" s="119">
        <f t="shared" si="341"/>
        <v>57</v>
      </c>
      <c r="K382" s="119" t="str">
        <f t="shared" si="341"/>
        <v>-</v>
      </c>
      <c r="L382" s="119">
        <f t="shared" si="341"/>
        <v>181</v>
      </c>
      <c r="M382" s="119">
        <f t="shared" si="341"/>
        <v>80</v>
      </c>
      <c r="N382" s="119">
        <f t="shared" si="341"/>
        <v>71</v>
      </c>
      <c r="O382" s="119">
        <f t="shared" si="341"/>
        <v>109</v>
      </c>
      <c r="P382" s="119">
        <f t="shared" si="341"/>
        <v>49</v>
      </c>
      <c r="Q382" s="119">
        <f t="shared" si="341"/>
        <v>104</v>
      </c>
      <c r="R382" s="119">
        <f t="shared" si="341"/>
        <v>138</v>
      </c>
      <c r="S382" s="119">
        <f t="shared" si="341"/>
        <v>126</v>
      </c>
      <c r="T382" s="119">
        <f t="shared" si="341"/>
        <v>30</v>
      </c>
      <c r="U382" s="119">
        <f t="shared" si="341"/>
        <v>160</v>
      </c>
      <c r="V382" s="119">
        <f t="shared" si="341"/>
        <v>90</v>
      </c>
      <c r="W382" s="119">
        <f t="shared" si="341"/>
        <v>86</v>
      </c>
      <c r="X382" s="119">
        <f t="shared" si="341"/>
        <v>159</v>
      </c>
      <c r="Y382" s="125">
        <f t="shared" si="341"/>
        <v>133</v>
      </c>
      <c r="Z382" s="124">
        <f t="shared" si="341"/>
        <v>37</v>
      </c>
      <c r="AA382" s="119">
        <f t="shared" si="341"/>
        <v>71</v>
      </c>
      <c r="AB382" s="119">
        <f t="shared" si="341"/>
        <v>62</v>
      </c>
      <c r="AC382" s="119">
        <f t="shared" si="341"/>
        <v>71</v>
      </c>
      <c r="AD382" s="119">
        <f t="shared" si="341"/>
        <v>126</v>
      </c>
      <c r="AE382" s="119">
        <f t="shared" si="341"/>
        <v>83</v>
      </c>
      <c r="AF382" s="119">
        <f t="shared" si="341"/>
        <v>115</v>
      </c>
      <c r="AG382" s="119">
        <f t="shared" si="341"/>
        <v>139</v>
      </c>
      <c r="AH382" s="125">
        <f t="shared" si="341"/>
        <v>133</v>
      </c>
      <c r="AI382" s="124">
        <f t="shared" si="341"/>
        <v>35</v>
      </c>
      <c r="AJ382" s="119">
        <f t="shared" si="341"/>
        <v>84</v>
      </c>
      <c r="AK382" s="125">
        <f t="shared" si="341"/>
        <v>134</v>
      </c>
      <c r="AL382" s="121">
        <f t="shared" si="341"/>
        <v>79</v>
      </c>
    </row>
    <row r="383" spans="2:38">
      <c r="B383" s="225" t="str">
        <f t="shared" ref="B383:C383" si="342">B164</f>
        <v>Slovenske Konjice</v>
      </c>
      <c r="C383" s="224">
        <f t="shared" si="342"/>
        <v>114</v>
      </c>
      <c r="D383" s="124">
        <f t="shared" ref="D383:AL383" si="343">IFERROR(_xlfn.RANK.EQ(D164,D$10:D$221,0),"-")</f>
        <v>129</v>
      </c>
      <c r="E383" s="119">
        <f t="shared" si="343"/>
        <v>71</v>
      </c>
      <c r="F383" s="119">
        <f t="shared" si="343"/>
        <v>35</v>
      </c>
      <c r="G383" s="119">
        <f t="shared" si="343"/>
        <v>98</v>
      </c>
      <c r="H383" s="119">
        <f t="shared" si="343"/>
        <v>60</v>
      </c>
      <c r="I383" s="119">
        <f t="shared" si="343"/>
        <v>44</v>
      </c>
      <c r="J383" s="119">
        <f t="shared" si="343"/>
        <v>55</v>
      </c>
      <c r="K383" s="119" t="str">
        <f t="shared" si="343"/>
        <v>-</v>
      </c>
      <c r="L383" s="119">
        <f t="shared" si="343"/>
        <v>197</v>
      </c>
      <c r="M383" s="119">
        <f t="shared" si="343"/>
        <v>124</v>
      </c>
      <c r="N383" s="119">
        <f t="shared" si="343"/>
        <v>141</v>
      </c>
      <c r="O383" s="119">
        <f t="shared" si="343"/>
        <v>132</v>
      </c>
      <c r="P383" s="119">
        <f t="shared" si="343"/>
        <v>50</v>
      </c>
      <c r="Q383" s="119">
        <f t="shared" si="343"/>
        <v>159</v>
      </c>
      <c r="R383" s="119">
        <f t="shared" si="343"/>
        <v>99</v>
      </c>
      <c r="S383" s="119">
        <f t="shared" si="343"/>
        <v>169</v>
      </c>
      <c r="T383" s="119">
        <f t="shared" si="343"/>
        <v>13</v>
      </c>
      <c r="U383" s="119">
        <f t="shared" si="343"/>
        <v>181</v>
      </c>
      <c r="V383" s="119">
        <f t="shared" si="343"/>
        <v>108</v>
      </c>
      <c r="W383" s="119">
        <f t="shared" si="343"/>
        <v>149</v>
      </c>
      <c r="X383" s="119">
        <f t="shared" si="343"/>
        <v>133</v>
      </c>
      <c r="Y383" s="125">
        <f t="shared" si="343"/>
        <v>127</v>
      </c>
      <c r="Z383" s="124">
        <f t="shared" si="343"/>
        <v>58</v>
      </c>
      <c r="AA383" s="119">
        <f t="shared" si="343"/>
        <v>63</v>
      </c>
      <c r="AB383" s="119">
        <f t="shared" si="343"/>
        <v>147</v>
      </c>
      <c r="AC383" s="119">
        <f t="shared" si="343"/>
        <v>100</v>
      </c>
      <c r="AD383" s="119">
        <f t="shared" si="343"/>
        <v>120</v>
      </c>
      <c r="AE383" s="119">
        <f t="shared" si="343"/>
        <v>109</v>
      </c>
      <c r="AF383" s="119">
        <f t="shared" si="343"/>
        <v>137</v>
      </c>
      <c r="AG383" s="119">
        <f t="shared" si="343"/>
        <v>158</v>
      </c>
      <c r="AH383" s="125">
        <f t="shared" si="343"/>
        <v>127</v>
      </c>
      <c r="AI383" s="124">
        <f t="shared" si="343"/>
        <v>98</v>
      </c>
      <c r="AJ383" s="119">
        <f t="shared" si="343"/>
        <v>113</v>
      </c>
      <c r="AK383" s="125">
        <f t="shared" si="343"/>
        <v>151</v>
      </c>
      <c r="AL383" s="121">
        <f t="shared" si="343"/>
        <v>123</v>
      </c>
    </row>
    <row r="384" spans="2:38">
      <c r="B384" s="225" t="str">
        <f t="shared" ref="B384:C384" si="344">B165</f>
        <v>Sodražica</v>
      </c>
      <c r="C384" s="224">
        <f t="shared" si="344"/>
        <v>179</v>
      </c>
      <c r="D384" s="124">
        <f t="shared" ref="D384:AL384" si="345">IFERROR(_xlfn.RANK.EQ(D165,D$10:D$221,0),"-")</f>
        <v>22</v>
      </c>
      <c r="E384" s="119">
        <f t="shared" si="345"/>
        <v>198</v>
      </c>
      <c r="F384" s="119">
        <f t="shared" si="345"/>
        <v>86</v>
      </c>
      <c r="G384" s="119">
        <f t="shared" si="345"/>
        <v>192</v>
      </c>
      <c r="H384" s="119">
        <f t="shared" si="345"/>
        <v>182</v>
      </c>
      <c r="I384" s="119">
        <f t="shared" si="345"/>
        <v>116</v>
      </c>
      <c r="J384" s="119">
        <f t="shared" si="345"/>
        <v>90</v>
      </c>
      <c r="K384" s="119" t="str">
        <f t="shared" si="345"/>
        <v>-</v>
      </c>
      <c r="L384" s="119">
        <f t="shared" si="345"/>
        <v>123</v>
      </c>
      <c r="M384" s="119">
        <f t="shared" si="345"/>
        <v>136</v>
      </c>
      <c r="N384" s="119">
        <f t="shared" si="345"/>
        <v>1</v>
      </c>
      <c r="O384" s="119">
        <f t="shared" si="345"/>
        <v>92</v>
      </c>
      <c r="P384" s="119">
        <f t="shared" si="345"/>
        <v>99</v>
      </c>
      <c r="Q384" s="119">
        <f t="shared" si="345"/>
        <v>70</v>
      </c>
      <c r="R384" s="119">
        <f t="shared" si="345"/>
        <v>34</v>
      </c>
      <c r="S384" s="119">
        <f t="shared" si="345"/>
        <v>103</v>
      </c>
      <c r="T384" s="119">
        <f t="shared" si="345"/>
        <v>71</v>
      </c>
      <c r="U384" s="119">
        <f t="shared" si="345"/>
        <v>179</v>
      </c>
      <c r="V384" s="119">
        <f t="shared" si="345"/>
        <v>43</v>
      </c>
      <c r="W384" s="119">
        <f t="shared" si="345"/>
        <v>92</v>
      </c>
      <c r="X384" s="119">
        <f t="shared" si="345"/>
        <v>80</v>
      </c>
      <c r="Y384" s="125">
        <f t="shared" si="345"/>
        <v>33</v>
      </c>
      <c r="Z384" s="124">
        <f t="shared" si="345"/>
        <v>118</v>
      </c>
      <c r="AA384" s="119">
        <f t="shared" si="345"/>
        <v>177</v>
      </c>
      <c r="AB384" s="119">
        <f t="shared" si="345"/>
        <v>38</v>
      </c>
      <c r="AC384" s="119">
        <f t="shared" si="345"/>
        <v>85</v>
      </c>
      <c r="AD384" s="119">
        <f t="shared" si="345"/>
        <v>51</v>
      </c>
      <c r="AE384" s="119">
        <f t="shared" si="345"/>
        <v>86</v>
      </c>
      <c r="AF384" s="119">
        <f t="shared" si="345"/>
        <v>85</v>
      </c>
      <c r="AG384" s="119">
        <f t="shared" si="345"/>
        <v>70</v>
      </c>
      <c r="AH384" s="125">
        <f t="shared" si="345"/>
        <v>33</v>
      </c>
      <c r="AI384" s="124">
        <f t="shared" si="345"/>
        <v>87</v>
      </c>
      <c r="AJ384" s="119">
        <f t="shared" si="345"/>
        <v>35</v>
      </c>
      <c r="AK384" s="125">
        <f t="shared" si="345"/>
        <v>47</v>
      </c>
      <c r="AL384" s="121">
        <f t="shared" si="345"/>
        <v>46</v>
      </c>
    </row>
    <row r="385" spans="2:38">
      <c r="B385" s="225" t="str">
        <f t="shared" ref="B385:C385" si="346">B166</f>
        <v>Solčava</v>
      </c>
      <c r="C385" s="224">
        <f t="shared" si="346"/>
        <v>180</v>
      </c>
      <c r="D385" s="124">
        <f t="shared" ref="D385:AL385" si="347">IFERROR(_xlfn.RANK.EQ(D166,D$10:D$221,0),"-")</f>
        <v>4</v>
      </c>
      <c r="E385" s="119">
        <f t="shared" si="347"/>
        <v>113</v>
      </c>
      <c r="F385" s="119">
        <f t="shared" si="347"/>
        <v>210</v>
      </c>
      <c r="G385" s="119">
        <f t="shared" si="347"/>
        <v>139</v>
      </c>
      <c r="H385" s="119">
        <f t="shared" si="347"/>
        <v>205</v>
      </c>
      <c r="I385" s="119">
        <f t="shared" si="347"/>
        <v>33</v>
      </c>
      <c r="J385" s="119">
        <f t="shared" si="347"/>
        <v>116</v>
      </c>
      <c r="K385" s="119" t="str">
        <f t="shared" si="347"/>
        <v>-</v>
      </c>
      <c r="L385" s="119">
        <f t="shared" si="347"/>
        <v>171</v>
      </c>
      <c r="M385" s="119">
        <f t="shared" si="347"/>
        <v>4</v>
      </c>
      <c r="N385" s="119">
        <f t="shared" si="347"/>
        <v>17</v>
      </c>
      <c r="O385" s="119">
        <f t="shared" si="347"/>
        <v>53</v>
      </c>
      <c r="P385" s="119">
        <f t="shared" si="347"/>
        <v>5</v>
      </c>
      <c r="Q385" s="119">
        <f t="shared" si="347"/>
        <v>137</v>
      </c>
      <c r="R385" s="119">
        <f t="shared" si="347"/>
        <v>100</v>
      </c>
      <c r="S385" s="119">
        <f t="shared" si="347"/>
        <v>9</v>
      </c>
      <c r="T385" s="119">
        <f t="shared" si="347"/>
        <v>197</v>
      </c>
      <c r="U385" s="119">
        <f t="shared" si="347"/>
        <v>11</v>
      </c>
      <c r="V385" s="119">
        <f t="shared" si="347"/>
        <v>111</v>
      </c>
      <c r="W385" s="119">
        <f t="shared" si="347"/>
        <v>90</v>
      </c>
      <c r="X385" s="119">
        <f t="shared" si="347"/>
        <v>70</v>
      </c>
      <c r="Y385" s="125">
        <f t="shared" si="347"/>
        <v>3</v>
      </c>
      <c r="Z385" s="124">
        <f t="shared" si="347"/>
        <v>170</v>
      </c>
      <c r="AA385" s="119">
        <f t="shared" si="347"/>
        <v>166</v>
      </c>
      <c r="AB385" s="119">
        <f t="shared" si="347"/>
        <v>2</v>
      </c>
      <c r="AC385" s="119">
        <f t="shared" si="347"/>
        <v>5</v>
      </c>
      <c r="AD385" s="119">
        <f t="shared" si="347"/>
        <v>106</v>
      </c>
      <c r="AE385" s="119">
        <f t="shared" si="347"/>
        <v>66</v>
      </c>
      <c r="AF385" s="119">
        <f t="shared" si="347"/>
        <v>68</v>
      </c>
      <c r="AG385" s="119">
        <f t="shared" si="347"/>
        <v>64</v>
      </c>
      <c r="AH385" s="125">
        <f t="shared" si="347"/>
        <v>3</v>
      </c>
      <c r="AI385" s="124">
        <f t="shared" si="347"/>
        <v>44</v>
      </c>
      <c r="AJ385" s="119">
        <f t="shared" si="347"/>
        <v>27</v>
      </c>
      <c r="AK385" s="125">
        <f t="shared" si="347"/>
        <v>10</v>
      </c>
      <c r="AL385" s="121">
        <f t="shared" si="347"/>
        <v>14</v>
      </c>
    </row>
    <row r="386" spans="2:38">
      <c r="B386" s="225" t="str">
        <f t="shared" ref="B386:C386" si="348">B167</f>
        <v>Središče ob Dravi</v>
      </c>
      <c r="C386" s="224">
        <f t="shared" si="348"/>
        <v>202</v>
      </c>
      <c r="D386" s="124">
        <f t="shared" ref="D386:AL386" si="349">IFERROR(_xlfn.RANK.EQ(D167,D$10:D$221,0),"-")</f>
        <v>42</v>
      </c>
      <c r="E386" s="119">
        <f t="shared" si="349"/>
        <v>116</v>
      </c>
      <c r="F386" s="119">
        <f t="shared" si="349"/>
        <v>70</v>
      </c>
      <c r="G386" s="119">
        <f t="shared" si="349"/>
        <v>31</v>
      </c>
      <c r="H386" s="119">
        <f t="shared" si="349"/>
        <v>19</v>
      </c>
      <c r="I386" s="119">
        <f t="shared" si="349"/>
        <v>117</v>
      </c>
      <c r="J386" s="119">
        <f t="shared" si="349"/>
        <v>51</v>
      </c>
      <c r="K386" s="119" t="str">
        <f t="shared" si="349"/>
        <v>-</v>
      </c>
      <c r="L386" s="119">
        <f t="shared" si="349"/>
        <v>16</v>
      </c>
      <c r="M386" s="119">
        <f t="shared" si="349"/>
        <v>67</v>
      </c>
      <c r="N386" s="119">
        <f t="shared" si="349"/>
        <v>85</v>
      </c>
      <c r="O386" s="119">
        <f t="shared" si="349"/>
        <v>73</v>
      </c>
      <c r="P386" s="119">
        <f t="shared" si="349"/>
        <v>40</v>
      </c>
      <c r="Q386" s="119">
        <f t="shared" si="349"/>
        <v>145</v>
      </c>
      <c r="R386" s="119">
        <f t="shared" si="349"/>
        <v>185</v>
      </c>
      <c r="S386" s="119">
        <f t="shared" si="349"/>
        <v>142</v>
      </c>
      <c r="T386" s="119">
        <f t="shared" si="349"/>
        <v>99</v>
      </c>
      <c r="U386" s="119">
        <f t="shared" si="349"/>
        <v>166</v>
      </c>
      <c r="V386" s="119">
        <f t="shared" si="349"/>
        <v>170</v>
      </c>
      <c r="W386" s="119">
        <f t="shared" si="349"/>
        <v>89</v>
      </c>
      <c r="X386" s="119">
        <f t="shared" si="349"/>
        <v>127</v>
      </c>
      <c r="Y386" s="125">
        <f t="shared" si="349"/>
        <v>97</v>
      </c>
      <c r="Z386" s="124">
        <f t="shared" si="349"/>
        <v>76</v>
      </c>
      <c r="AA386" s="119">
        <f t="shared" si="349"/>
        <v>27</v>
      </c>
      <c r="AB386" s="119">
        <f t="shared" si="349"/>
        <v>68</v>
      </c>
      <c r="AC386" s="119">
        <f t="shared" si="349"/>
        <v>24</v>
      </c>
      <c r="AD386" s="119">
        <f t="shared" si="349"/>
        <v>165</v>
      </c>
      <c r="AE386" s="119">
        <f t="shared" si="349"/>
        <v>131</v>
      </c>
      <c r="AF386" s="119">
        <f t="shared" si="349"/>
        <v>176</v>
      </c>
      <c r="AG386" s="119">
        <f t="shared" si="349"/>
        <v>114</v>
      </c>
      <c r="AH386" s="125">
        <f t="shared" si="349"/>
        <v>97</v>
      </c>
      <c r="AI386" s="124">
        <f t="shared" si="349"/>
        <v>34</v>
      </c>
      <c r="AJ386" s="119">
        <f t="shared" si="349"/>
        <v>133</v>
      </c>
      <c r="AK386" s="125">
        <f t="shared" si="349"/>
        <v>144</v>
      </c>
      <c r="AL386" s="121">
        <f t="shared" si="349"/>
        <v>93</v>
      </c>
    </row>
    <row r="387" spans="2:38">
      <c r="B387" s="225" t="str">
        <f t="shared" ref="B387:C387" si="350">B168</f>
        <v>Starše</v>
      </c>
      <c r="C387" s="224">
        <f t="shared" si="350"/>
        <v>115</v>
      </c>
      <c r="D387" s="124">
        <f t="shared" ref="D387:AL387" si="351">IFERROR(_xlfn.RANK.EQ(D168,D$10:D$221,0),"-")</f>
        <v>26</v>
      </c>
      <c r="E387" s="119">
        <f t="shared" si="351"/>
        <v>135</v>
      </c>
      <c r="F387" s="119">
        <f t="shared" si="351"/>
        <v>45</v>
      </c>
      <c r="G387" s="119">
        <f t="shared" si="351"/>
        <v>10</v>
      </c>
      <c r="H387" s="119">
        <f t="shared" si="351"/>
        <v>84</v>
      </c>
      <c r="I387" s="119">
        <f t="shared" si="351"/>
        <v>192</v>
      </c>
      <c r="J387" s="119">
        <f t="shared" si="351"/>
        <v>142</v>
      </c>
      <c r="K387" s="119" t="str">
        <f t="shared" si="351"/>
        <v>-</v>
      </c>
      <c r="L387" s="119">
        <f t="shared" si="351"/>
        <v>170</v>
      </c>
      <c r="M387" s="119">
        <f t="shared" si="351"/>
        <v>121</v>
      </c>
      <c r="N387" s="119">
        <f t="shared" si="351"/>
        <v>70</v>
      </c>
      <c r="O387" s="119">
        <f t="shared" si="351"/>
        <v>195</v>
      </c>
      <c r="P387" s="119">
        <f t="shared" si="351"/>
        <v>4</v>
      </c>
      <c r="Q387" s="119">
        <f t="shared" si="351"/>
        <v>142</v>
      </c>
      <c r="R387" s="119">
        <f t="shared" si="351"/>
        <v>146</v>
      </c>
      <c r="S387" s="119">
        <f t="shared" si="351"/>
        <v>132</v>
      </c>
      <c r="T387" s="119">
        <f t="shared" si="351"/>
        <v>198</v>
      </c>
      <c r="U387" s="119">
        <f t="shared" si="351"/>
        <v>73</v>
      </c>
      <c r="V387" s="119">
        <f t="shared" si="351"/>
        <v>136</v>
      </c>
      <c r="W387" s="119">
        <f t="shared" si="351"/>
        <v>194</v>
      </c>
      <c r="X387" s="119">
        <f t="shared" si="351"/>
        <v>120</v>
      </c>
      <c r="Y387" s="125">
        <f t="shared" si="351"/>
        <v>124</v>
      </c>
      <c r="Z387" s="124">
        <f t="shared" si="351"/>
        <v>74</v>
      </c>
      <c r="AA387" s="119">
        <f t="shared" si="351"/>
        <v>134</v>
      </c>
      <c r="AB387" s="119">
        <f t="shared" si="351"/>
        <v>79</v>
      </c>
      <c r="AC387" s="119">
        <f t="shared" si="351"/>
        <v>101</v>
      </c>
      <c r="AD387" s="119">
        <f t="shared" si="351"/>
        <v>145</v>
      </c>
      <c r="AE387" s="119">
        <f t="shared" si="351"/>
        <v>196</v>
      </c>
      <c r="AF387" s="119">
        <f t="shared" si="351"/>
        <v>107</v>
      </c>
      <c r="AG387" s="119">
        <f t="shared" si="351"/>
        <v>176</v>
      </c>
      <c r="AH387" s="125">
        <f t="shared" si="351"/>
        <v>124</v>
      </c>
      <c r="AI387" s="124">
        <f t="shared" si="351"/>
        <v>81</v>
      </c>
      <c r="AJ387" s="119">
        <f t="shared" si="351"/>
        <v>188</v>
      </c>
      <c r="AK387" s="125">
        <f t="shared" si="351"/>
        <v>142</v>
      </c>
      <c r="AL387" s="121">
        <f t="shared" si="351"/>
        <v>142</v>
      </c>
    </row>
    <row r="388" spans="2:38">
      <c r="B388" s="225" t="str">
        <f t="shared" ref="B388:C388" si="352">B169</f>
        <v>Straža</v>
      </c>
      <c r="C388" s="224">
        <f t="shared" si="352"/>
        <v>203</v>
      </c>
      <c r="D388" s="124">
        <f t="shared" ref="D388:AL388" si="353">IFERROR(_xlfn.RANK.EQ(D169,D$10:D$221,0),"-")</f>
        <v>34</v>
      </c>
      <c r="E388" s="119">
        <f t="shared" si="353"/>
        <v>162</v>
      </c>
      <c r="F388" s="119">
        <f t="shared" si="353"/>
        <v>113</v>
      </c>
      <c r="G388" s="119">
        <f t="shared" si="353"/>
        <v>89</v>
      </c>
      <c r="H388" s="119">
        <f t="shared" si="353"/>
        <v>28</v>
      </c>
      <c r="I388" s="119">
        <f t="shared" si="353"/>
        <v>144</v>
      </c>
      <c r="J388" s="119">
        <f t="shared" si="353"/>
        <v>85</v>
      </c>
      <c r="K388" s="119" t="str">
        <f t="shared" si="353"/>
        <v>-</v>
      </c>
      <c r="L388" s="119">
        <f t="shared" si="353"/>
        <v>137</v>
      </c>
      <c r="M388" s="119">
        <f t="shared" si="353"/>
        <v>98</v>
      </c>
      <c r="N388" s="119">
        <f t="shared" si="353"/>
        <v>151</v>
      </c>
      <c r="O388" s="119">
        <f t="shared" si="353"/>
        <v>69</v>
      </c>
      <c r="P388" s="119">
        <f t="shared" si="353"/>
        <v>100</v>
      </c>
      <c r="Q388" s="119">
        <f t="shared" si="353"/>
        <v>23</v>
      </c>
      <c r="R388" s="119">
        <f t="shared" si="353"/>
        <v>37</v>
      </c>
      <c r="S388" s="119">
        <f t="shared" si="353"/>
        <v>151</v>
      </c>
      <c r="T388" s="119">
        <f t="shared" si="353"/>
        <v>63</v>
      </c>
      <c r="U388" s="119">
        <f t="shared" si="353"/>
        <v>123</v>
      </c>
      <c r="V388" s="119">
        <f t="shared" si="353"/>
        <v>76</v>
      </c>
      <c r="W388" s="119">
        <f t="shared" si="353"/>
        <v>183</v>
      </c>
      <c r="X388" s="119">
        <f t="shared" si="353"/>
        <v>162</v>
      </c>
      <c r="Y388" s="125">
        <f t="shared" si="353"/>
        <v>95</v>
      </c>
      <c r="Z388" s="124">
        <f t="shared" si="353"/>
        <v>115</v>
      </c>
      <c r="AA388" s="119">
        <f t="shared" si="353"/>
        <v>86</v>
      </c>
      <c r="AB388" s="119">
        <f t="shared" si="353"/>
        <v>140</v>
      </c>
      <c r="AC388" s="119">
        <f t="shared" si="353"/>
        <v>62</v>
      </c>
      <c r="AD388" s="119">
        <f t="shared" si="353"/>
        <v>30</v>
      </c>
      <c r="AE388" s="119">
        <f t="shared" si="353"/>
        <v>127</v>
      </c>
      <c r="AF388" s="119">
        <f t="shared" si="353"/>
        <v>80</v>
      </c>
      <c r="AG388" s="119">
        <f t="shared" si="353"/>
        <v>190</v>
      </c>
      <c r="AH388" s="125">
        <f t="shared" si="353"/>
        <v>95</v>
      </c>
      <c r="AI388" s="124">
        <f t="shared" si="353"/>
        <v>137</v>
      </c>
      <c r="AJ388" s="119">
        <f t="shared" si="353"/>
        <v>28</v>
      </c>
      <c r="AK388" s="125">
        <f t="shared" si="353"/>
        <v>113</v>
      </c>
      <c r="AL388" s="121">
        <f t="shared" si="353"/>
        <v>80</v>
      </c>
    </row>
    <row r="389" spans="2:38">
      <c r="B389" s="225" t="str">
        <f t="shared" ref="B389:C389" si="354">B170</f>
        <v>Sveta Ana</v>
      </c>
      <c r="C389" s="224">
        <f t="shared" si="354"/>
        <v>181</v>
      </c>
      <c r="D389" s="124">
        <f t="shared" ref="D389:AL389" si="355">IFERROR(_xlfn.RANK.EQ(D170,D$10:D$221,0),"-")</f>
        <v>54</v>
      </c>
      <c r="E389" s="119">
        <f t="shared" si="355"/>
        <v>78</v>
      </c>
      <c r="F389" s="119">
        <f t="shared" si="355"/>
        <v>95</v>
      </c>
      <c r="G389" s="119">
        <f t="shared" si="355"/>
        <v>193</v>
      </c>
      <c r="H389" s="119">
        <f t="shared" si="355"/>
        <v>140</v>
      </c>
      <c r="I389" s="119">
        <f t="shared" si="355"/>
        <v>194</v>
      </c>
      <c r="J389" s="119">
        <f t="shared" si="355"/>
        <v>182</v>
      </c>
      <c r="K389" s="119" t="str">
        <f t="shared" si="355"/>
        <v>-</v>
      </c>
      <c r="L389" s="119">
        <f t="shared" si="355"/>
        <v>199</v>
      </c>
      <c r="M389" s="119">
        <f t="shared" si="355"/>
        <v>129</v>
      </c>
      <c r="N389" s="119">
        <f t="shared" si="355"/>
        <v>113</v>
      </c>
      <c r="O389" s="119">
        <f t="shared" si="355"/>
        <v>144</v>
      </c>
      <c r="P389" s="119">
        <f t="shared" si="355"/>
        <v>67</v>
      </c>
      <c r="Q389" s="119">
        <f t="shared" si="355"/>
        <v>175</v>
      </c>
      <c r="R389" s="119">
        <f t="shared" si="355"/>
        <v>208</v>
      </c>
      <c r="S389" s="119">
        <f t="shared" si="355"/>
        <v>1</v>
      </c>
      <c r="T389" s="119">
        <f t="shared" si="355"/>
        <v>112</v>
      </c>
      <c r="U389" s="119">
        <f t="shared" si="355"/>
        <v>154</v>
      </c>
      <c r="V389" s="119">
        <f t="shared" si="355"/>
        <v>141</v>
      </c>
      <c r="W389" s="119">
        <f t="shared" si="355"/>
        <v>16</v>
      </c>
      <c r="X389" s="119">
        <f t="shared" si="355"/>
        <v>210</v>
      </c>
      <c r="Y389" s="125">
        <f t="shared" si="355"/>
        <v>186</v>
      </c>
      <c r="Z389" s="124">
        <f t="shared" si="355"/>
        <v>60</v>
      </c>
      <c r="AA389" s="119">
        <f t="shared" si="355"/>
        <v>199</v>
      </c>
      <c r="AB389" s="119">
        <f t="shared" si="355"/>
        <v>125</v>
      </c>
      <c r="AC389" s="119">
        <f t="shared" si="355"/>
        <v>120</v>
      </c>
      <c r="AD389" s="119">
        <f t="shared" si="355"/>
        <v>200</v>
      </c>
      <c r="AE389" s="119">
        <f t="shared" si="355"/>
        <v>5</v>
      </c>
      <c r="AF389" s="119">
        <f t="shared" si="355"/>
        <v>136</v>
      </c>
      <c r="AG389" s="119">
        <f t="shared" si="355"/>
        <v>155</v>
      </c>
      <c r="AH389" s="125">
        <f t="shared" si="355"/>
        <v>186</v>
      </c>
      <c r="AI389" s="124">
        <f t="shared" si="355"/>
        <v>170</v>
      </c>
      <c r="AJ389" s="119">
        <f t="shared" si="355"/>
        <v>130</v>
      </c>
      <c r="AK389" s="125">
        <f t="shared" si="355"/>
        <v>184</v>
      </c>
      <c r="AL389" s="121">
        <f t="shared" si="355"/>
        <v>180</v>
      </c>
    </row>
    <row r="390" spans="2:38">
      <c r="B390" s="225" t="str">
        <f t="shared" ref="B390:C390" si="356">B171</f>
        <v>Sveta Trojica v Slov. goricah</v>
      </c>
      <c r="C390" s="224">
        <f t="shared" si="356"/>
        <v>204</v>
      </c>
      <c r="D390" s="124">
        <f t="shared" ref="D390:AL390" si="357">IFERROR(_xlfn.RANK.EQ(D171,D$10:D$221,0),"-")</f>
        <v>13</v>
      </c>
      <c r="E390" s="119">
        <f t="shared" si="357"/>
        <v>27</v>
      </c>
      <c r="F390" s="119">
        <f t="shared" si="357"/>
        <v>45</v>
      </c>
      <c r="G390" s="119">
        <f t="shared" si="357"/>
        <v>112</v>
      </c>
      <c r="H390" s="119">
        <f t="shared" si="357"/>
        <v>68</v>
      </c>
      <c r="I390" s="119">
        <f t="shared" si="357"/>
        <v>200</v>
      </c>
      <c r="J390" s="119">
        <f t="shared" si="357"/>
        <v>138</v>
      </c>
      <c r="K390" s="119" t="str">
        <f t="shared" si="357"/>
        <v>-</v>
      </c>
      <c r="L390" s="119">
        <f t="shared" si="357"/>
        <v>207</v>
      </c>
      <c r="M390" s="119">
        <f t="shared" si="357"/>
        <v>169</v>
      </c>
      <c r="N390" s="119">
        <f t="shared" si="357"/>
        <v>157</v>
      </c>
      <c r="O390" s="119">
        <f t="shared" si="357"/>
        <v>78</v>
      </c>
      <c r="P390" s="119">
        <f t="shared" si="357"/>
        <v>69</v>
      </c>
      <c r="Q390" s="119">
        <f t="shared" si="357"/>
        <v>130</v>
      </c>
      <c r="R390" s="119">
        <f t="shared" si="357"/>
        <v>184</v>
      </c>
      <c r="S390" s="119">
        <f t="shared" si="357"/>
        <v>18</v>
      </c>
      <c r="T390" s="119">
        <f t="shared" si="357"/>
        <v>149</v>
      </c>
      <c r="U390" s="119">
        <f t="shared" si="357"/>
        <v>184</v>
      </c>
      <c r="V390" s="119">
        <f t="shared" si="357"/>
        <v>153</v>
      </c>
      <c r="W390" s="119">
        <f t="shared" si="357"/>
        <v>26</v>
      </c>
      <c r="X390" s="119">
        <f t="shared" si="357"/>
        <v>137</v>
      </c>
      <c r="Y390" s="125">
        <f t="shared" si="357"/>
        <v>187</v>
      </c>
      <c r="Z390" s="124">
        <f t="shared" si="357"/>
        <v>7</v>
      </c>
      <c r="AA390" s="119">
        <f t="shared" si="357"/>
        <v>178</v>
      </c>
      <c r="AB390" s="119">
        <f t="shared" si="357"/>
        <v>185</v>
      </c>
      <c r="AC390" s="119">
        <f t="shared" si="357"/>
        <v>55</v>
      </c>
      <c r="AD390" s="119">
        <f t="shared" si="357"/>
        <v>157</v>
      </c>
      <c r="AE390" s="119">
        <f t="shared" si="357"/>
        <v>30</v>
      </c>
      <c r="AF390" s="119">
        <f t="shared" si="357"/>
        <v>166</v>
      </c>
      <c r="AG390" s="119">
        <f t="shared" si="357"/>
        <v>80</v>
      </c>
      <c r="AH390" s="125">
        <f t="shared" si="357"/>
        <v>187</v>
      </c>
      <c r="AI390" s="124">
        <f t="shared" si="357"/>
        <v>147</v>
      </c>
      <c r="AJ390" s="119">
        <f t="shared" si="357"/>
        <v>86</v>
      </c>
      <c r="AK390" s="125">
        <f t="shared" si="357"/>
        <v>180</v>
      </c>
      <c r="AL390" s="121">
        <f t="shared" si="357"/>
        <v>157</v>
      </c>
    </row>
    <row r="391" spans="2:38">
      <c r="B391" s="225" t="str">
        <f t="shared" ref="B391:C391" si="358">B172</f>
        <v>Sveti Andraž v Slov. goricah</v>
      </c>
      <c r="C391" s="224">
        <f t="shared" si="358"/>
        <v>182</v>
      </c>
      <c r="D391" s="124">
        <f t="shared" ref="D391:AL391" si="359">IFERROR(_xlfn.RANK.EQ(D172,D$10:D$221,0),"-")</f>
        <v>201</v>
      </c>
      <c r="E391" s="119">
        <f t="shared" si="359"/>
        <v>117</v>
      </c>
      <c r="F391" s="119">
        <f t="shared" si="359"/>
        <v>202</v>
      </c>
      <c r="G391" s="119">
        <f t="shared" si="359"/>
        <v>164</v>
      </c>
      <c r="H391" s="119">
        <f t="shared" si="359"/>
        <v>128</v>
      </c>
      <c r="I391" s="119">
        <f t="shared" si="359"/>
        <v>205</v>
      </c>
      <c r="J391" s="119">
        <f t="shared" si="359"/>
        <v>179</v>
      </c>
      <c r="K391" s="119" t="str">
        <f t="shared" si="359"/>
        <v>-</v>
      </c>
      <c r="L391" s="119">
        <f t="shared" si="359"/>
        <v>109</v>
      </c>
      <c r="M391" s="119">
        <f t="shared" si="359"/>
        <v>188</v>
      </c>
      <c r="N391" s="119">
        <f t="shared" si="359"/>
        <v>164</v>
      </c>
      <c r="O391" s="119">
        <f t="shared" si="359"/>
        <v>209</v>
      </c>
      <c r="P391" s="119">
        <f t="shared" si="359"/>
        <v>3</v>
      </c>
      <c r="Q391" s="119">
        <f t="shared" si="359"/>
        <v>120</v>
      </c>
      <c r="R391" s="119">
        <f t="shared" si="359"/>
        <v>204</v>
      </c>
      <c r="S391" s="119">
        <f t="shared" si="359"/>
        <v>24</v>
      </c>
      <c r="T391" s="119">
        <f t="shared" si="359"/>
        <v>163</v>
      </c>
      <c r="U391" s="119">
        <f t="shared" si="359"/>
        <v>190</v>
      </c>
      <c r="V391" s="119">
        <f t="shared" si="359"/>
        <v>157</v>
      </c>
      <c r="W391" s="119">
        <f t="shared" si="359"/>
        <v>45</v>
      </c>
      <c r="X391" s="119">
        <f t="shared" si="359"/>
        <v>158</v>
      </c>
      <c r="Y391" s="125">
        <f t="shared" si="359"/>
        <v>182</v>
      </c>
      <c r="Z391" s="124">
        <f t="shared" si="359"/>
        <v>206</v>
      </c>
      <c r="AA391" s="119">
        <f t="shared" si="359"/>
        <v>189</v>
      </c>
      <c r="AB391" s="119">
        <f t="shared" si="359"/>
        <v>194</v>
      </c>
      <c r="AC391" s="119">
        <f t="shared" si="359"/>
        <v>115</v>
      </c>
      <c r="AD391" s="119">
        <f t="shared" si="359"/>
        <v>166</v>
      </c>
      <c r="AE391" s="119">
        <f t="shared" si="359"/>
        <v>51</v>
      </c>
      <c r="AF391" s="119">
        <f t="shared" si="359"/>
        <v>178</v>
      </c>
      <c r="AG391" s="119">
        <f t="shared" si="359"/>
        <v>119</v>
      </c>
      <c r="AH391" s="125">
        <f t="shared" si="359"/>
        <v>182</v>
      </c>
      <c r="AI391" s="124">
        <f t="shared" si="359"/>
        <v>211</v>
      </c>
      <c r="AJ391" s="119">
        <f t="shared" si="359"/>
        <v>135</v>
      </c>
      <c r="AK391" s="125">
        <f t="shared" si="359"/>
        <v>192</v>
      </c>
      <c r="AL391" s="121">
        <f t="shared" si="359"/>
        <v>209</v>
      </c>
    </row>
    <row r="392" spans="2:38">
      <c r="B392" s="225" t="str">
        <f t="shared" ref="B392:C392" si="360">B173</f>
        <v>Sveti Jurij ob Ščavnici</v>
      </c>
      <c r="C392" s="224">
        <f t="shared" si="360"/>
        <v>116</v>
      </c>
      <c r="D392" s="124">
        <f t="shared" ref="D392:AL392" si="361">IFERROR(_xlfn.RANK.EQ(D173,D$10:D$221,0),"-")</f>
        <v>210</v>
      </c>
      <c r="E392" s="119">
        <f t="shared" si="361"/>
        <v>38</v>
      </c>
      <c r="F392" s="119">
        <f t="shared" si="361"/>
        <v>94</v>
      </c>
      <c r="G392" s="119">
        <f t="shared" si="361"/>
        <v>143</v>
      </c>
      <c r="H392" s="119">
        <f t="shared" si="361"/>
        <v>147</v>
      </c>
      <c r="I392" s="119">
        <f t="shared" si="361"/>
        <v>172</v>
      </c>
      <c r="J392" s="119">
        <f t="shared" si="361"/>
        <v>197</v>
      </c>
      <c r="K392" s="119" t="str">
        <f t="shared" si="361"/>
        <v>-</v>
      </c>
      <c r="L392" s="119">
        <f t="shared" si="361"/>
        <v>192</v>
      </c>
      <c r="M392" s="119">
        <f t="shared" si="361"/>
        <v>175</v>
      </c>
      <c r="N392" s="119">
        <f t="shared" si="361"/>
        <v>190</v>
      </c>
      <c r="O392" s="119">
        <f t="shared" si="361"/>
        <v>159</v>
      </c>
      <c r="P392" s="119">
        <f t="shared" si="361"/>
        <v>129</v>
      </c>
      <c r="Q392" s="119">
        <f t="shared" si="361"/>
        <v>190</v>
      </c>
      <c r="R392" s="119">
        <f t="shared" si="361"/>
        <v>170</v>
      </c>
      <c r="S392" s="119">
        <f t="shared" si="361"/>
        <v>69</v>
      </c>
      <c r="T392" s="119">
        <f t="shared" si="361"/>
        <v>88</v>
      </c>
      <c r="U392" s="119">
        <f t="shared" si="361"/>
        <v>135</v>
      </c>
      <c r="V392" s="119">
        <f t="shared" si="361"/>
        <v>199</v>
      </c>
      <c r="W392" s="119">
        <f t="shared" si="361"/>
        <v>103</v>
      </c>
      <c r="X392" s="119">
        <f t="shared" si="361"/>
        <v>69</v>
      </c>
      <c r="Y392" s="125">
        <f t="shared" si="361"/>
        <v>184</v>
      </c>
      <c r="Z392" s="124">
        <f t="shared" si="361"/>
        <v>141</v>
      </c>
      <c r="AA392" s="119">
        <f t="shared" si="361"/>
        <v>186</v>
      </c>
      <c r="AB392" s="119">
        <f t="shared" si="361"/>
        <v>200</v>
      </c>
      <c r="AC392" s="119">
        <f t="shared" si="361"/>
        <v>165</v>
      </c>
      <c r="AD392" s="119">
        <f t="shared" si="361"/>
        <v>190</v>
      </c>
      <c r="AE392" s="119">
        <f t="shared" si="361"/>
        <v>59</v>
      </c>
      <c r="AF392" s="119">
        <f t="shared" si="361"/>
        <v>190</v>
      </c>
      <c r="AG392" s="119">
        <f t="shared" si="361"/>
        <v>72</v>
      </c>
      <c r="AH392" s="125">
        <f t="shared" si="361"/>
        <v>184</v>
      </c>
      <c r="AI392" s="124">
        <f t="shared" si="361"/>
        <v>198</v>
      </c>
      <c r="AJ392" s="119">
        <f t="shared" si="361"/>
        <v>183</v>
      </c>
      <c r="AK392" s="125">
        <f t="shared" si="361"/>
        <v>181</v>
      </c>
      <c r="AL392" s="121">
        <f t="shared" si="361"/>
        <v>204</v>
      </c>
    </row>
    <row r="393" spans="2:38">
      <c r="B393" s="225" t="str">
        <f t="shared" ref="B393:C393" si="362">B174</f>
        <v>Sveti Jurij v Slov. goricah</v>
      </c>
      <c r="C393" s="224">
        <f t="shared" si="362"/>
        <v>210</v>
      </c>
      <c r="D393" s="124">
        <f t="shared" ref="D393:AL393" si="363">IFERROR(_xlfn.RANK.EQ(D174,D$10:D$221,0),"-")</f>
        <v>24</v>
      </c>
      <c r="E393" s="119">
        <f t="shared" si="363"/>
        <v>81</v>
      </c>
      <c r="F393" s="119">
        <f t="shared" si="363"/>
        <v>125</v>
      </c>
      <c r="G393" s="119">
        <f t="shared" si="363"/>
        <v>183</v>
      </c>
      <c r="H393" s="119">
        <f t="shared" si="363"/>
        <v>104</v>
      </c>
      <c r="I393" s="119">
        <f t="shared" si="363"/>
        <v>201</v>
      </c>
      <c r="J393" s="119">
        <f t="shared" si="363"/>
        <v>204</v>
      </c>
      <c r="K393" s="119" t="str">
        <f t="shared" si="363"/>
        <v>-</v>
      </c>
      <c r="L393" s="119">
        <f t="shared" si="363"/>
        <v>207</v>
      </c>
      <c r="M393" s="119">
        <f t="shared" si="363"/>
        <v>161</v>
      </c>
      <c r="N393" s="119">
        <f t="shared" si="363"/>
        <v>27</v>
      </c>
      <c r="O393" s="119">
        <f t="shared" si="363"/>
        <v>98</v>
      </c>
      <c r="P393" s="119">
        <f t="shared" si="363"/>
        <v>37</v>
      </c>
      <c r="Q393" s="119">
        <f t="shared" si="363"/>
        <v>132</v>
      </c>
      <c r="R393" s="119">
        <f t="shared" si="363"/>
        <v>187</v>
      </c>
      <c r="S393" s="119">
        <f t="shared" si="363"/>
        <v>47</v>
      </c>
      <c r="T393" s="119">
        <f t="shared" si="363"/>
        <v>101</v>
      </c>
      <c r="U393" s="119">
        <f t="shared" si="363"/>
        <v>191</v>
      </c>
      <c r="V393" s="119">
        <f t="shared" si="363"/>
        <v>154</v>
      </c>
      <c r="W393" s="119">
        <f t="shared" si="363"/>
        <v>16</v>
      </c>
      <c r="X393" s="119">
        <f t="shared" si="363"/>
        <v>180</v>
      </c>
      <c r="Y393" s="125">
        <f t="shared" si="363"/>
        <v>194</v>
      </c>
      <c r="Z393" s="124">
        <f t="shared" si="363"/>
        <v>53</v>
      </c>
      <c r="AA393" s="119">
        <f t="shared" si="363"/>
        <v>203</v>
      </c>
      <c r="AB393" s="119">
        <f t="shared" si="363"/>
        <v>51</v>
      </c>
      <c r="AC393" s="119">
        <f t="shared" si="363"/>
        <v>48</v>
      </c>
      <c r="AD393" s="119">
        <f t="shared" si="363"/>
        <v>162</v>
      </c>
      <c r="AE393" s="119">
        <f t="shared" si="363"/>
        <v>42</v>
      </c>
      <c r="AF393" s="119">
        <f t="shared" si="363"/>
        <v>174</v>
      </c>
      <c r="AG393" s="119">
        <f t="shared" si="363"/>
        <v>107</v>
      </c>
      <c r="AH393" s="125">
        <f t="shared" si="363"/>
        <v>194</v>
      </c>
      <c r="AI393" s="124">
        <f t="shared" si="363"/>
        <v>102</v>
      </c>
      <c r="AJ393" s="119">
        <f t="shared" si="363"/>
        <v>93</v>
      </c>
      <c r="AK393" s="125">
        <f t="shared" si="363"/>
        <v>197</v>
      </c>
      <c r="AL393" s="121">
        <f t="shared" si="363"/>
        <v>156</v>
      </c>
    </row>
    <row r="394" spans="2:38">
      <c r="B394" s="225" t="str">
        <f t="shared" ref="B394:C394" si="364">B175</f>
        <v>Sveti Tomaž</v>
      </c>
      <c r="C394" s="224">
        <f t="shared" si="364"/>
        <v>205</v>
      </c>
      <c r="D394" s="124">
        <f t="shared" ref="D394:AL394" si="365">IFERROR(_xlfn.RANK.EQ(D175,D$10:D$221,0),"-")</f>
        <v>167</v>
      </c>
      <c r="E394" s="119">
        <f t="shared" si="365"/>
        <v>122</v>
      </c>
      <c r="F394" s="119">
        <f t="shared" si="365"/>
        <v>112</v>
      </c>
      <c r="G394" s="119">
        <f t="shared" si="365"/>
        <v>206</v>
      </c>
      <c r="H394" s="119">
        <f t="shared" si="365"/>
        <v>33</v>
      </c>
      <c r="I394" s="119">
        <f t="shared" si="365"/>
        <v>211</v>
      </c>
      <c r="J394" s="119">
        <f t="shared" si="365"/>
        <v>202</v>
      </c>
      <c r="K394" s="119" t="str">
        <f t="shared" si="365"/>
        <v>-</v>
      </c>
      <c r="L394" s="119">
        <f t="shared" si="365"/>
        <v>85</v>
      </c>
      <c r="M394" s="119">
        <f t="shared" si="365"/>
        <v>142</v>
      </c>
      <c r="N394" s="119">
        <f t="shared" si="365"/>
        <v>206</v>
      </c>
      <c r="O394" s="119">
        <f t="shared" si="365"/>
        <v>170</v>
      </c>
      <c r="P394" s="119">
        <f t="shared" si="365"/>
        <v>2</v>
      </c>
      <c r="Q394" s="119">
        <f t="shared" si="365"/>
        <v>179</v>
      </c>
      <c r="R394" s="119">
        <f t="shared" si="365"/>
        <v>201</v>
      </c>
      <c r="S394" s="119">
        <f t="shared" si="365"/>
        <v>108</v>
      </c>
      <c r="T394" s="119">
        <f t="shared" si="365"/>
        <v>187</v>
      </c>
      <c r="U394" s="119">
        <f t="shared" si="365"/>
        <v>125</v>
      </c>
      <c r="V394" s="119">
        <f t="shared" si="365"/>
        <v>170</v>
      </c>
      <c r="W394" s="119">
        <f t="shared" si="365"/>
        <v>63</v>
      </c>
      <c r="X394" s="119">
        <f t="shared" si="365"/>
        <v>113</v>
      </c>
      <c r="Y394" s="125">
        <f t="shared" si="365"/>
        <v>148</v>
      </c>
      <c r="Z394" s="124">
        <f t="shared" si="365"/>
        <v>146</v>
      </c>
      <c r="AA394" s="119">
        <f t="shared" si="365"/>
        <v>196</v>
      </c>
      <c r="AB394" s="119">
        <f t="shared" si="365"/>
        <v>199</v>
      </c>
      <c r="AC394" s="119">
        <f t="shared" si="365"/>
        <v>45</v>
      </c>
      <c r="AD394" s="119">
        <f t="shared" si="365"/>
        <v>196</v>
      </c>
      <c r="AE394" s="119">
        <f t="shared" si="365"/>
        <v>149</v>
      </c>
      <c r="AF394" s="119">
        <f t="shared" si="365"/>
        <v>152</v>
      </c>
      <c r="AG394" s="119">
        <f t="shared" si="365"/>
        <v>88</v>
      </c>
      <c r="AH394" s="125">
        <f t="shared" si="365"/>
        <v>148</v>
      </c>
      <c r="AI394" s="124">
        <f t="shared" si="365"/>
        <v>203</v>
      </c>
      <c r="AJ394" s="119">
        <f t="shared" si="365"/>
        <v>185</v>
      </c>
      <c r="AK394" s="125">
        <f t="shared" si="365"/>
        <v>152</v>
      </c>
      <c r="AL394" s="121">
        <f t="shared" si="365"/>
        <v>197</v>
      </c>
    </row>
    <row r="395" spans="2:38">
      <c r="B395" s="225" t="str">
        <f t="shared" ref="B395:C395" si="366">B176</f>
        <v>Šalovci</v>
      </c>
      <c r="C395" s="224">
        <f t="shared" si="366"/>
        <v>33</v>
      </c>
      <c r="D395" s="124">
        <f t="shared" ref="D395:AL395" si="367">IFERROR(_xlfn.RANK.EQ(D176,D$10:D$221,0),"-")</f>
        <v>82</v>
      </c>
      <c r="E395" s="119">
        <f t="shared" si="367"/>
        <v>172</v>
      </c>
      <c r="F395" s="119">
        <f t="shared" si="367"/>
        <v>198</v>
      </c>
      <c r="G395" s="119">
        <f t="shared" si="367"/>
        <v>209</v>
      </c>
      <c r="H395" s="119">
        <f t="shared" si="367"/>
        <v>190</v>
      </c>
      <c r="I395" s="119">
        <f t="shared" si="367"/>
        <v>188</v>
      </c>
      <c r="J395" s="119">
        <f t="shared" si="367"/>
        <v>209</v>
      </c>
      <c r="K395" s="119" t="str">
        <f t="shared" si="367"/>
        <v>-</v>
      </c>
      <c r="L395" s="119">
        <f t="shared" si="367"/>
        <v>1</v>
      </c>
      <c r="M395" s="119">
        <f t="shared" si="367"/>
        <v>180</v>
      </c>
      <c r="N395" s="119">
        <f t="shared" si="367"/>
        <v>14</v>
      </c>
      <c r="O395" s="119">
        <f t="shared" si="367"/>
        <v>207</v>
      </c>
      <c r="P395" s="119">
        <f t="shared" si="367"/>
        <v>10</v>
      </c>
      <c r="Q395" s="119">
        <f t="shared" si="367"/>
        <v>200</v>
      </c>
      <c r="R395" s="119">
        <f t="shared" si="367"/>
        <v>195</v>
      </c>
      <c r="S395" s="119">
        <f t="shared" si="367"/>
        <v>1</v>
      </c>
      <c r="T395" s="119">
        <f t="shared" si="367"/>
        <v>138</v>
      </c>
      <c r="U395" s="119">
        <f t="shared" si="367"/>
        <v>108</v>
      </c>
      <c r="V395" s="119">
        <f t="shared" si="367"/>
        <v>211</v>
      </c>
      <c r="W395" s="119">
        <f t="shared" si="367"/>
        <v>33</v>
      </c>
      <c r="X395" s="119">
        <f t="shared" si="367"/>
        <v>89</v>
      </c>
      <c r="Y395" s="125">
        <f t="shared" si="367"/>
        <v>118</v>
      </c>
      <c r="Z395" s="124">
        <f t="shared" si="367"/>
        <v>187</v>
      </c>
      <c r="AA395" s="119">
        <f t="shared" si="367"/>
        <v>200</v>
      </c>
      <c r="AB395" s="119">
        <f t="shared" si="367"/>
        <v>56</v>
      </c>
      <c r="AC395" s="119">
        <f t="shared" si="367"/>
        <v>132</v>
      </c>
      <c r="AD395" s="119">
        <f t="shared" si="367"/>
        <v>205</v>
      </c>
      <c r="AE395" s="119">
        <f t="shared" si="367"/>
        <v>8</v>
      </c>
      <c r="AF395" s="119">
        <f t="shared" si="367"/>
        <v>200</v>
      </c>
      <c r="AG395" s="119">
        <f t="shared" si="367"/>
        <v>46</v>
      </c>
      <c r="AH395" s="125">
        <f t="shared" si="367"/>
        <v>118</v>
      </c>
      <c r="AI395" s="124">
        <f t="shared" si="367"/>
        <v>169</v>
      </c>
      <c r="AJ395" s="119">
        <f t="shared" si="367"/>
        <v>155</v>
      </c>
      <c r="AK395" s="125">
        <f t="shared" si="367"/>
        <v>143</v>
      </c>
      <c r="AL395" s="121">
        <f t="shared" si="367"/>
        <v>155</v>
      </c>
    </row>
    <row r="396" spans="2:38">
      <c r="B396" s="225" t="str">
        <f t="shared" ref="B396:C396" si="368">B177</f>
        <v>Šempeter - Vrtojba</v>
      </c>
      <c r="C396" s="224">
        <f t="shared" si="368"/>
        <v>183</v>
      </c>
      <c r="D396" s="124">
        <f t="shared" ref="D396:AL396" si="369">IFERROR(_xlfn.RANK.EQ(D177,D$10:D$221,0),"-")</f>
        <v>44</v>
      </c>
      <c r="E396" s="119">
        <f t="shared" si="369"/>
        <v>23</v>
      </c>
      <c r="F396" s="119">
        <f t="shared" si="369"/>
        <v>19</v>
      </c>
      <c r="G396" s="119">
        <f t="shared" si="369"/>
        <v>1</v>
      </c>
      <c r="H396" s="119">
        <f t="shared" si="369"/>
        <v>14</v>
      </c>
      <c r="I396" s="119">
        <f t="shared" si="369"/>
        <v>20</v>
      </c>
      <c r="J396" s="119">
        <f t="shared" si="369"/>
        <v>1</v>
      </c>
      <c r="K396" s="119" t="str">
        <f t="shared" si="369"/>
        <v>-</v>
      </c>
      <c r="L396" s="119">
        <f t="shared" si="369"/>
        <v>91</v>
      </c>
      <c r="M396" s="119">
        <f t="shared" si="369"/>
        <v>205</v>
      </c>
      <c r="N396" s="119">
        <f t="shared" si="369"/>
        <v>120</v>
      </c>
      <c r="O396" s="119">
        <f t="shared" si="369"/>
        <v>5</v>
      </c>
      <c r="P396" s="119">
        <f t="shared" si="369"/>
        <v>180</v>
      </c>
      <c r="Q396" s="119">
        <f t="shared" si="369"/>
        <v>52</v>
      </c>
      <c r="R396" s="119">
        <f t="shared" si="369"/>
        <v>44</v>
      </c>
      <c r="S396" s="119">
        <f t="shared" si="369"/>
        <v>163</v>
      </c>
      <c r="T396" s="119">
        <f t="shared" si="369"/>
        <v>157</v>
      </c>
      <c r="U396" s="119">
        <f t="shared" si="369"/>
        <v>28</v>
      </c>
      <c r="V396" s="119">
        <f t="shared" si="369"/>
        <v>9</v>
      </c>
      <c r="W396" s="119">
        <f t="shared" si="369"/>
        <v>170</v>
      </c>
      <c r="X396" s="119">
        <f t="shared" si="369"/>
        <v>75</v>
      </c>
      <c r="Y396" s="125">
        <f t="shared" si="369"/>
        <v>180</v>
      </c>
      <c r="Z396" s="124">
        <f t="shared" si="369"/>
        <v>4</v>
      </c>
      <c r="AA396" s="119">
        <f t="shared" si="369"/>
        <v>4</v>
      </c>
      <c r="AB396" s="119">
        <f t="shared" si="369"/>
        <v>188</v>
      </c>
      <c r="AC396" s="119">
        <f t="shared" si="369"/>
        <v>39</v>
      </c>
      <c r="AD396" s="119">
        <f t="shared" si="369"/>
        <v>46</v>
      </c>
      <c r="AE396" s="119">
        <f t="shared" si="369"/>
        <v>175</v>
      </c>
      <c r="AF396" s="119">
        <f t="shared" si="369"/>
        <v>9</v>
      </c>
      <c r="AG396" s="119">
        <f t="shared" si="369"/>
        <v>110</v>
      </c>
      <c r="AH396" s="125">
        <f t="shared" si="369"/>
        <v>180</v>
      </c>
      <c r="AI396" s="124">
        <f t="shared" si="369"/>
        <v>38</v>
      </c>
      <c r="AJ396" s="119">
        <f t="shared" si="369"/>
        <v>53</v>
      </c>
      <c r="AK396" s="125">
        <f t="shared" si="369"/>
        <v>105</v>
      </c>
      <c r="AL396" s="121">
        <f t="shared" si="369"/>
        <v>60</v>
      </c>
    </row>
    <row r="397" spans="2:38">
      <c r="B397" s="225" t="str">
        <f t="shared" ref="B397:C397" si="370">B178</f>
        <v>Šenčur</v>
      </c>
      <c r="C397" s="224">
        <f t="shared" si="370"/>
        <v>117</v>
      </c>
      <c r="D397" s="124">
        <f t="shared" ref="D397:AL397" si="371">IFERROR(_xlfn.RANK.EQ(D178,D$10:D$221,0),"-")</f>
        <v>28</v>
      </c>
      <c r="E397" s="119">
        <f t="shared" si="371"/>
        <v>156</v>
      </c>
      <c r="F397" s="119">
        <f t="shared" si="371"/>
        <v>45</v>
      </c>
      <c r="G397" s="119">
        <f t="shared" si="371"/>
        <v>23</v>
      </c>
      <c r="H397" s="119">
        <f t="shared" si="371"/>
        <v>18</v>
      </c>
      <c r="I397" s="119">
        <f t="shared" si="371"/>
        <v>110</v>
      </c>
      <c r="J397" s="119">
        <f t="shared" si="371"/>
        <v>12</v>
      </c>
      <c r="K397" s="119" t="str">
        <f t="shared" si="371"/>
        <v>-</v>
      </c>
      <c r="L397" s="119">
        <f t="shared" si="371"/>
        <v>82</v>
      </c>
      <c r="M397" s="119">
        <f t="shared" si="371"/>
        <v>56</v>
      </c>
      <c r="N397" s="119">
        <f t="shared" si="371"/>
        <v>185</v>
      </c>
      <c r="O397" s="119">
        <f t="shared" si="371"/>
        <v>31</v>
      </c>
      <c r="P397" s="119">
        <f t="shared" si="371"/>
        <v>191</v>
      </c>
      <c r="Q397" s="119">
        <f t="shared" si="371"/>
        <v>11</v>
      </c>
      <c r="R397" s="119">
        <f t="shared" si="371"/>
        <v>18</v>
      </c>
      <c r="S397" s="119">
        <f t="shared" si="371"/>
        <v>172</v>
      </c>
      <c r="T397" s="119">
        <f t="shared" si="371"/>
        <v>48</v>
      </c>
      <c r="U397" s="119">
        <f t="shared" si="371"/>
        <v>62</v>
      </c>
      <c r="V397" s="119">
        <f t="shared" si="371"/>
        <v>27</v>
      </c>
      <c r="W397" s="119">
        <f t="shared" si="371"/>
        <v>161</v>
      </c>
      <c r="X397" s="119">
        <f t="shared" si="371"/>
        <v>9</v>
      </c>
      <c r="Y397" s="125">
        <f t="shared" si="371"/>
        <v>157</v>
      </c>
      <c r="Z397" s="124">
        <f t="shared" si="371"/>
        <v>91</v>
      </c>
      <c r="AA397" s="119">
        <f t="shared" si="371"/>
        <v>24</v>
      </c>
      <c r="AB397" s="119">
        <f t="shared" si="371"/>
        <v>143</v>
      </c>
      <c r="AC397" s="119">
        <f t="shared" si="371"/>
        <v>97</v>
      </c>
      <c r="AD397" s="119">
        <f t="shared" si="371"/>
        <v>14</v>
      </c>
      <c r="AE397" s="119">
        <f t="shared" si="371"/>
        <v>141</v>
      </c>
      <c r="AF397" s="119">
        <f t="shared" si="371"/>
        <v>41</v>
      </c>
      <c r="AG397" s="119">
        <f t="shared" si="371"/>
        <v>35</v>
      </c>
      <c r="AH397" s="125">
        <f t="shared" si="371"/>
        <v>157</v>
      </c>
      <c r="AI397" s="124">
        <f t="shared" si="371"/>
        <v>80</v>
      </c>
      <c r="AJ397" s="119">
        <f t="shared" si="371"/>
        <v>29</v>
      </c>
      <c r="AK397" s="125">
        <f t="shared" si="371"/>
        <v>66</v>
      </c>
      <c r="AL397" s="121">
        <f t="shared" si="371"/>
        <v>50</v>
      </c>
    </row>
    <row r="398" spans="2:38">
      <c r="B398" s="225" t="str">
        <f t="shared" ref="B398:C398" si="372">B179</f>
        <v>Šentilj</v>
      </c>
      <c r="C398" s="224">
        <f t="shared" si="372"/>
        <v>118</v>
      </c>
      <c r="D398" s="124">
        <f t="shared" ref="D398:AL398" si="373">IFERROR(_xlfn.RANK.EQ(D179,D$10:D$221,0),"-")</f>
        <v>99</v>
      </c>
      <c r="E398" s="119">
        <f t="shared" si="373"/>
        <v>135</v>
      </c>
      <c r="F398" s="119">
        <f t="shared" si="373"/>
        <v>122</v>
      </c>
      <c r="G398" s="119">
        <f t="shared" si="373"/>
        <v>79</v>
      </c>
      <c r="H398" s="119">
        <f t="shared" si="373"/>
        <v>164</v>
      </c>
      <c r="I398" s="119">
        <f t="shared" si="373"/>
        <v>81</v>
      </c>
      <c r="J398" s="119">
        <f t="shared" si="373"/>
        <v>58</v>
      </c>
      <c r="K398" s="119" t="str">
        <f t="shared" si="373"/>
        <v>-</v>
      </c>
      <c r="L398" s="119">
        <f t="shared" si="373"/>
        <v>147</v>
      </c>
      <c r="M398" s="119">
        <f t="shared" si="373"/>
        <v>201</v>
      </c>
      <c r="N398" s="119">
        <f t="shared" si="373"/>
        <v>152</v>
      </c>
      <c r="O398" s="119">
        <f t="shared" si="373"/>
        <v>194</v>
      </c>
      <c r="P398" s="119">
        <f t="shared" si="373"/>
        <v>38</v>
      </c>
      <c r="Q398" s="119">
        <f t="shared" si="373"/>
        <v>196</v>
      </c>
      <c r="R398" s="119">
        <f t="shared" si="373"/>
        <v>191</v>
      </c>
      <c r="S398" s="119">
        <f t="shared" si="373"/>
        <v>74</v>
      </c>
      <c r="T398" s="119">
        <f t="shared" si="373"/>
        <v>142</v>
      </c>
      <c r="U398" s="119">
        <f t="shared" si="373"/>
        <v>164</v>
      </c>
      <c r="V398" s="119">
        <f t="shared" si="373"/>
        <v>112</v>
      </c>
      <c r="W398" s="119">
        <f t="shared" si="373"/>
        <v>50</v>
      </c>
      <c r="X398" s="119">
        <f t="shared" si="373"/>
        <v>183</v>
      </c>
      <c r="Y398" s="125">
        <f t="shared" si="373"/>
        <v>195</v>
      </c>
      <c r="Z398" s="124">
        <f t="shared" si="373"/>
        <v>129</v>
      </c>
      <c r="AA398" s="119">
        <f t="shared" si="373"/>
        <v>105</v>
      </c>
      <c r="AB398" s="119">
        <f t="shared" si="373"/>
        <v>196</v>
      </c>
      <c r="AC398" s="119">
        <f t="shared" si="373"/>
        <v>154</v>
      </c>
      <c r="AD398" s="119">
        <f t="shared" si="373"/>
        <v>202</v>
      </c>
      <c r="AE398" s="119">
        <f t="shared" si="373"/>
        <v>93</v>
      </c>
      <c r="AF398" s="119">
        <f t="shared" si="373"/>
        <v>129</v>
      </c>
      <c r="AG398" s="119">
        <f t="shared" si="373"/>
        <v>149</v>
      </c>
      <c r="AH398" s="125">
        <f t="shared" si="373"/>
        <v>195</v>
      </c>
      <c r="AI398" s="124">
        <f t="shared" si="373"/>
        <v>178</v>
      </c>
      <c r="AJ398" s="119">
        <f t="shared" si="373"/>
        <v>199</v>
      </c>
      <c r="AK398" s="125">
        <f t="shared" si="373"/>
        <v>185</v>
      </c>
      <c r="AL398" s="121">
        <f t="shared" si="373"/>
        <v>199</v>
      </c>
    </row>
    <row r="399" spans="2:38">
      <c r="B399" s="225" t="str">
        <f t="shared" ref="B399:C399" si="374">B180</f>
        <v>Šentjernej</v>
      </c>
      <c r="C399" s="224">
        <f t="shared" si="374"/>
        <v>119</v>
      </c>
      <c r="D399" s="124">
        <f t="shared" ref="D399:AL399" si="375">IFERROR(_xlfn.RANK.EQ(D180,D$10:D$221,0),"-")</f>
        <v>140</v>
      </c>
      <c r="E399" s="119">
        <f t="shared" si="375"/>
        <v>202</v>
      </c>
      <c r="F399" s="119">
        <f t="shared" si="375"/>
        <v>90</v>
      </c>
      <c r="G399" s="119">
        <f t="shared" si="375"/>
        <v>132</v>
      </c>
      <c r="H399" s="119">
        <f t="shared" si="375"/>
        <v>43</v>
      </c>
      <c r="I399" s="119">
        <f t="shared" si="375"/>
        <v>89</v>
      </c>
      <c r="J399" s="119">
        <f t="shared" si="375"/>
        <v>131</v>
      </c>
      <c r="K399" s="119" t="str">
        <f t="shared" si="375"/>
        <v>-</v>
      </c>
      <c r="L399" s="119">
        <f t="shared" si="375"/>
        <v>144</v>
      </c>
      <c r="M399" s="119">
        <f t="shared" si="375"/>
        <v>73</v>
      </c>
      <c r="N399" s="119">
        <f t="shared" si="375"/>
        <v>53</v>
      </c>
      <c r="O399" s="119">
        <f t="shared" si="375"/>
        <v>134</v>
      </c>
      <c r="P399" s="119">
        <f t="shared" si="375"/>
        <v>172</v>
      </c>
      <c r="Q399" s="119">
        <f t="shared" si="375"/>
        <v>75</v>
      </c>
      <c r="R399" s="119">
        <f t="shared" si="375"/>
        <v>56</v>
      </c>
      <c r="S399" s="119">
        <f t="shared" si="375"/>
        <v>123</v>
      </c>
      <c r="T399" s="119">
        <f t="shared" si="375"/>
        <v>1</v>
      </c>
      <c r="U399" s="119">
        <f t="shared" si="375"/>
        <v>57</v>
      </c>
      <c r="V399" s="119">
        <f t="shared" si="375"/>
        <v>83</v>
      </c>
      <c r="W399" s="119">
        <f t="shared" si="375"/>
        <v>150</v>
      </c>
      <c r="X399" s="119">
        <f t="shared" si="375"/>
        <v>150</v>
      </c>
      <c r="Y399" s="125">
        <f t="shared" si="375"/>
        <v>122</v>
      </c>
      <c r="Z399" s="124">
        <f t="shared" si="375"/>
        <v>183</v>
      </c>
      <c r="AA399" s="119">
        <f t="shared" si="375"/>
        <v>91</v>
      </c>
      <c r="AB399" s="119">
        <f t="shared" si="375"/>
        <v>45</v>
      </c>
      <c r="AC399" s="119">
        <f t="shared" si="375"/>
        <v>179</v>
      </c>
      <c r="AD399" s="119">
        <f t="shared" si="375"/>
        <v>65</v>
      </c>
      <c r="AE399" s="119">
        <f t="shared" si="375"/>
        <v>19</v>
      </c>
      <c r="AF399" s="119">
        <f t="shared" si="375"/>
        <v>67</v>
      </c>
      <c r="AG399" s="119">
        <f t="shared" si="375"/>
        <v>168</v>
      </c>
      <c r="AH399" s="125">
        <f t="shared" si="375"/>
        <v>122</v>
      </c>
      <c r="AI399" s="124">
        <f t="shared" si="375"/>
        <v>91</v>
      </c>
      <c r="AJ399" s="119">
        <f t="shared" si="375"/>
        <v>58</v>
      </c>
      <c r="AK399" s="125">
        <f t="shared" si="375"/>
        <v>110</v>
      </c>
      <c r="AL399" s="121">
        <f t="shared" si="375"/>
        <v>78</v>
      </c>
    </row>
    <row r="400" spans="2:38">
      <c r="B400" s="225" t="str">
        <f t="shared" ref="B400:C400" si="376">B181</f>
        <v xml:space="preserve">Šentjur </v>
      </c>
      <c r="C400" s="224">
        <f t="shared" si="376"/>
        <v>120</v>
      </c>
      <c r="D400" s="124">
        <f t="shared" ref="D400:AL400" si="377">IFERROR(_xlfn.RANK.EQ(D181,D$10:D$221,0),"-")</f>
        <v>115</v>
      </c>
      <c r="E400" s="119">
        <f t="shared" si="377"/>
        <v>93</v>
      </c>
      <c r="F400" s="119">
        <f t="shared" si="377"/>
        <v>42</v>
      </c>
      <c r="G400" s="119">
        <f t="shared" si="377"/>
        <v>148</v>
      </c>
      <c r="H400" s="119">
        <f t="shared" si="377"/>
        <v>130</v>
      </c>
      <c r="I400" s="119">
        <f t="shared" si="377"/>
        <v>82</v>
      </c>
      <c r="J400" s="119">
        <f t="shared" si="377"/>
        <v>134</v>
      </c>
      <c r="K400" s="119" t="str">
        <f t="shared" si="377"/>
        <v>-</v>
      </c>
      <c r="L400" s="119">
        <f t="shared" si="377"/>
        <v>72</v>
      </c>
      <c r="M400" s="119">
        <f t="shared" si="377"/>
        <v>138</v>
      </c>
      <c r="N400" s="119">
        <f t="shared" si="377"/>
        <v>180</v>
      </c>
      <c r="O400" s="119">
        <f t="shared" si="377"/>
        <v>154</v>
      </c>
      <c r="P400" s="119">
        <f t="shared" si="377"/>
        <v>157</v>
      </c>
      <c r="Q400" s="119">
        <f t="shared" si="377"/>
        <v>102</v>
      </c>
      <c r="R400" s="119">
        <f t="shared" si="377"/>
        <v>90</v>
      </c>
      <c r="S400" s="119">
        <f t="shared" si="377"/>
        <v>139</v>
      </c>
      <c r="T400" s="119">
        <f t="shared" si="377"/>
        <v>64</v>
      </c>
      <c r="U400" s="119">
        <f t="shared" si="377"/>
        <v>168</v>
      </c>
      <c r="V400" s="119">
        <f t="shared" si="377"/>
        <v>91</v>
      </c>
      <c r="W400" s="119">
        <f t="shared" si="377"/>
        <v>131</v>
      </c>
      <c r="X400" s="119">
        <f t="shared" si="377"/>
        <v>169</v>
      </c>
      <c r="Y400" s="125">
        <f t="shared" si="377"/>
        <v>96</v>
      </c>
      <c r="Z400" s="124">
        <f t="shared" si="377"/>
        <v>84</v>
      </c>
      <c r="AA400" s="119">
        <f t="shared" si="377"/>
        <v>110</v>
      </c>
      <c r="AB400" s="119">
        <f t="shared" si="377"/>
        <v>189</v>
      </c>
      <c r="AC400" s="119">
        <f t="shared" si="377"/>
        <v>181</v>
      </c>
      <c r="AD400" s="119">
        <f t="shared" si="377"/>
        <v>84</v>
      </c>
      <c r="AE400" s="119">
        <f t="shared" si="377"/>
        <v>117</v>
      </c>
      <c r="AF400" s="119">
        <f t="shared" si="377"/>
        <v>122</v>
      </c>
      <c r="AG400" s="119">
        <f t="shared" si="377"/>
        <v>170</v>
      </c>
      <c r="AH400" s="125">
        <f t="shared" si="377"/>
        <v>96</v>
      </c>
      <c r="AI400" s="124">
        <f t="shared" si="377"/>
        <v>160</v>
      </c>
      <c r="AJ400" s="119">
        <f t="shared" si="377"/>
        <v>126</v>
      </c>
      <c r="AK400" s="125">
        <f t="shared" si="377"/>
        <v>128</v>
      </c>
      <c r="AL400" s="121">
        <f t="shared" si="377"/>
        <v>143</v>
      </c>
    </row>
    <row r="401" spans="2:38">
      <c r="B401" s="225" t="str">
        <f t="shared" ref="B401:C401" si="378">B182</f>
        <v>Šentrupert</v>
      </c>
      <c r="C401" s="224">
        <f t="shared" si="378"/>
        <v>211</v>
      </c>
      <c r="D401" s="124">
        <f t="shared" ref="D401:AL401" si="379">IFERROR(_xlfn.RANK.EQ(D182,D$10:D$221,0),"-")</f>
        <v>185</v>
      </c>
      <c r="E401" s="119">
        <f t="shared" si="379"/>
        <v>202</v>
      </c>
      <c r="F401" s="119">
        <f t="shared" si="379"/>
        <v>138</v>
      </c>
      <c r="G401" s="119">
        <f t="shared" si="379"/>
        <v>155</v>
      </c>
      <c r="H401" s="119">
        <f t="shared" si="379"/>
        <v>54</v>
      </c>
      <c r="I401" s="119">
        <f t="shared" si="379"/>
        <v>85</v>
      </c>
      <c r="J401" s="119">
        <f t="shared" si="379"/>
        <v>181</v>
      </c>
      <c r="K401" s="119" t="str">
        <f t="shared" si="379"/>
        <v>-</v>
      </c>
      <c r="L401" s="119">
        <f t="shared" si="379"/>
        <v>152</v>
      </c>
      <c r="M401" s="119">
        <f t="shared" si="379"/>
        <v>135</v>
      </c>
      <c r="N401" s="119">
        <f t="shared" si="379"/>
        <v>195</v>
      </c>
      <c r="O401" s="119">
        <f t="shared" si="379"/>
        <v>107</v>
      </c>
      <c r="P401" s="119">
        <f t="shared" si="379"/>
        <v>26</v>
      </c>
      <c r="Q401" s="119">
        <f t="shared" si="379"/>
        <v>68</v>
      </c>
      <c r="R401" s="119">
        <f t="shared" si="379"/>
        <v>88</v>
      </c>
      <c r="S401" s="119">
        <f t="shared" si="379"/>
        <v>45</v>
      </c>
      <c r="T401" s="119">
        <f t="shared" si="379"/>
        <v>17</v>
      </c>
      <c r="U401" s="119">
        <f t="shared" si="379"/>
        <v>101</v>
      </c>
      <c r="V401" s="119">
        <f t="shared" si="379"/>
        <v>96</v>
      </c>
      <c r="W401" s="119">
        <f t="shared" si="379"/>
        <v>41</v>
      </c>
      <c r="X401" s="119">
        <f t="shared" si="379"/>
        <v>156</v>
      </c>
      <c r="Y401" s="125">
        <f t="shared" si="379"/>
        <v>67</v>
      </c>
      <c r="Z401" s="124">
        <f t="shared" si="379"/>
        <v>201</v>
      </c>
      <c r="AA401" s="119">
        <f t="shared" si="379"/>
        <v>122</v>
      </c>
      <c r="AB401" s="119">
        <f t="shared" si="379"/>
        <v>191</v>
      </c>
      <c r="AC401" s="119">
        <f t="shared" si="379"/>
        <v>38</v>
      </c>
      <c r="AD401" s="119">
        <f t="shared" si="379"/>
        <v>76</v>
      </c>
      <c r="AE401" s="119">
        <f t="shared" si="379"/>
        <v>9</v>
      </c>
      <c r="AF401" s="119">
        <f t="shared" si="379"/>
        <v>94</v>
      </c>
      <c r="AG401" s="119">
        <f t="shared" si="379"/>
        <v>117</v>
      </c>
      <c r="AH401" s="125">
        <f t="shared" si="379"/>
        <v>67</v>
      </c>
      <c r="AI401" s="124">
        <f t="shared" si="379"/>
        <v>197</v>
      </c>
      <c r="AJ401" s="119">
        <f t="shared" si="379"/>
        <v>17</v>
      </c>
      <c r="AK401" s="125">
        <f t="shared" si="379"/>
        <v>77</v>
      </c>
      <c r="AL401" s="121">
        <f t="shared" si="379"/>
        <v>95</v>
      </c>
    </row>
    <row r="402" spans="2:38">
      <c r="B402" s="225" t="str">
        <f t="shared" ref="B402:C402" si="380">B183</f>
        <v>Škocjan</v>
      </c>
      <c r="C402" s="224">
        <f t="shared" si="380"/>
        <v>121</v>
      </c>
      <c r="D402" s="124">
        <f t="shared" ref="D402:AL402" si="381">IFERROR(_xlfn.RANK.EQ(D183,D$10:D$221,0),"-")</f>
        <v>203</v>
      </c>
      <c r="E402" s="119">
        <f t="shared" si="381"/>
        <v>202</v>
      </c>
      <c r="F402" s="119">
        <f t="shared" si="381"/>
        <v>111</v>
      </c>
      <c r="G402" s="119">
        <f t="shared" si="381"/>
        <v>77</v>
      </c>
      <c r="H402" s="119">
        <f t="shared" si="381"/>
        <v>87</v>
      </c>
      <c r="I402" s="119">
        <f t="shared" si="381"/>
        <v>187</v>
      </c>
      <c r="J402" s="119">
        <f t="shared" si="381"/>
        <v>185</v>
      </c>
      <c r="K402" s="119" t="str">
        <f t="shared" si="381"/>
        <v>-</v>
      </c>
      <c r="L402" s="119">
        <f t="shared" si="381"/>
        <v>100</v>
      </c>
      <c r="M402" s="119">
        <f t="shared" si="381"/>
        <v>122</v>
      </c>
      <c r="N402" s="119">
        <f t="shared" si="381"/>
        <v>156</v>
      </c>
      <c r="O402" s="119">
        <f t="shared" si="381"/>
        <v>164</v>
      </c>
      <c r="P402" s="119">
        <f t="shared" si="381"/>
        <v>195</v>
      </c>
      <c r="Q402" s="119">
        <f t="shared" si="381"/>
        <v>135</v>
      </c>
      <c r="R402" s="119">
        <f t="shared" si="381"/>
        <v>91</v>
      </c>
      <c r="S402" s="119">
        <f t="shared" si="381"/>
        <v>134</v>
      </c>
      <c r="T402" s="119">
        <f t="shared" si="381"/>
        <v>139</v>
      </c>
      <c r="U402" s="119">
        <f t="shared" si="381"/>
        <v>116</v>
      </c>
      <c r="V402" s="119">
        <f t="shared" si="381"/>
        <v>88</v>
      </c>
      <c r="W402" s="119">
        <f t="shared" si="381"/>
        <v>139</v>
      </c>
      <c r="X402" s="119">
        <f t="shared" si="381"/>
        <v>80</v>
      </c>
      <c r="Y402" s="125">
        <f t="shared" si="381"/>
        <v>115</v>
      </c>
      <c r="Z402" s="124">
        <f t="shared" si="381"/>
        <v>207</v>
      </c>
      <c r="AA402" s="119">
        <f t="shared" si="381"/>
        <v>153</v>
      </c>
      <c r="AB402" s="119">
        <f t="shared" si="381"/>
        <v>163</v>
      </c>
      <c r="AC402" s="119">
        <f t="shared" si="381"/>
        <v>205</v>
      </c>
      <c r="AD402" s="119">
        <f t="shared" si="381"/>
        <v>99</v>
      </c>
      <c r="AE402" s="119">
        <f t="shared" si="381"/>
        <v>135</v>
      </c>
      <c r="AF402" s="119">
        <f t="shared" si="381"/>
        <v>86</v>
      </c>
      <c r="AG402" s="119">
        <f t="shared" si="381"/>
        <v>94</v>
      </c>
      <c r="AH402" s="125">
        <f t="shared" si="381"/>
        <v>115</v>
      </c>
      <c r="AI402" s="124">
        <f t="shared" si="381"/>
        <v>196</v>
      </c>
      <c r="AJ402" s="119">
        <f t="shared" si="381"/>
        <v>181</v>
      </c>
      <c r="AK402" s="125">
        <f t="shared" si="381"/>
        <v>91</v>
      </c>
      <c r="AL402" s="121">
        <f t="shared" si="381"/>
        <v>171</v>
      </c>
    </row>
    <row r="403" spans="2:38">
      <c r="B403" s="225" t="str">
        <f t="shared" ref="B403:C403" si="382">B184</f>
        <v>Škofja Loka</v>
      </c>
      <c r="C403" s="224">
        <f t="shared" si="382"/>
        <v>122</v>
      </c>
      <c r="D403" s="124">
        <f t="shared" ref="D403:AL403" si="383">IFERROR(_xlfn.RANK.EQ(D184,D$10:D$221,0),"-")</f>
        <v>66</v>
      </c>
      <c r="E403" s="119">
        <f t="shared" si="383"/>
        <v>189</v>
      </c>
      <c r="F403" s="119">
        <f t="shared" si="383"/>
        <v>37</v>
      </c>
      <c r="G403" s="119">
        <f t="shared" si="383"/>
        <v>33</v>
      </c>
      <c r="H403" s="119">
        <f t="shared" si="383"/>
        <v>45</v>
      </c>
      <c r="I403" s="119">
        <f t="shared" si="383"/>
        <v>35</v>
      </c>
      <c r="J403" s="119">
        <f t="shared" si="383"/>
        <v>34</v>
      </c>
      <c r="K403" s="119" t="str">
        <f t="shared" si="383"/>
        <v>-</v>
      </c>
      <c r="L403" s="119">
        <f t="shared" si="383"/>
        <v>75</v>
      </c>
      <c r="M403" s="119">
        <f t="shared" si="383"/>
        <v>20</v>
      </c>
      <c r="N403" s="119">
        <f t="shared" si="383"/>
        <v>166</v>
      </c>
      <c r="O403" s="119">
        <f t="shared" si="383"/>
        <v>19</v>
      </c>
      <c r="P403" s="119">
        <f t="shared" si="383"/>
        <v>162</v>
      </c>
      <c r="Q403" s="119">
        <f t="shared" si="383"/>
        <v>10</v>
      </c>
      <c r="R403" s="119">
        <f t="shared" si="383"/>
        <v>15</v>
      </c>
      <c r="S403" s="119">
        <f t="shared" si="383"/>
        <v>196</v>
      </c>
      <c r="T403" s="119">
        <f t="shared" si="383"/>
        <v>22</v>
      </c>
      <c r="U403" s="119">
        <f t="shared" si="383"/>
        <v>5</v>
      </c>
      <c r="V403" s="119">
        <f t="shared" si="383"/>
        <v>3</v>
      </c>
      <c r="W403" s="119">
        <f t="shared" si="383"/>
        <v>184</v>
      </c>
      <c r="X403" s="119">
        <f t="shared" si="383"/>
        <v>15</v>
      </c>
      <c r="Y403" s="125">
        <f t="shared" si="383"/>
        <v>71</v>
      </c>
      <c r="Z403" s="124">
        <f t="shared" si="383"/>
        <v>109</v>
      </c>
      <c r="AA403" s="119">
        <f t="shared" si="383"/>
        <v>21</v>
      </c>
      <c r="AB403" s="119">
        <f t="shared" si="383"/>
        <v>102</v>
      </c>
      <c r="AC403" s="119">
        <f t="shared" si="383"/>
        <v>51</v>
      </c>
      <c r="AD403" s="119">
        <f t="shared" si="383"/>
        <v>11</v>
      </c>
      <c r="AE403" s="119">
        <f t="shared" si="383"/>
        <v>161</v>
      </c>
      <c r="AF403" s="119">
        <f t="shared" si="383"/>
        <v>1</v>
      </c>
      <c r="AG403" s="119">
        <f t="shared" si="383"/>
        <v>59</v>
      </c>
      <c r="AH403" s="125">
        <f t="shared" si="383"/>
        <v>71</v>
      </c>
      <c r="AI403" s="124">
        <f t="shared" si="383"/>
        <v>65</v>
      </c>
      <c r="AJ403" s="119">
        <f t="shared" si="383"/>
        <v>23</v>
      </c>
      <c r="AK403" s="125">
        <f t="shared" si="383"/>
        <v>20</v>
      </c>
      <c r="AL403" s="121">
        <f t="shared" si="383"/>
        <v>24</v>
      </c>
    </row>
    <row r="404" spans="2:38">
      <c r="B404" s="225" t="str">
        <f t="shared" ref="B404:C404" si="384">B185</f>
        <v>Škofljica</v>
      </c>
      <c r="C404" s="224">
        <f t="shared" si="384"/>
        <v>123</v>
      </c>
      <c r="D404" s="124">
        <f t="shared" ref="D404:AL404" si="385">IFERROR(_xlfn.RANK.EQ(D185,D$10:D$221,0),"-")</f>
        <v>171</v>
      </c>
      <c r="E404" s="119">
        <f t="shared" si="385"/>
        <v>22</v>
      </c>
      <c r="F404" s="119">
        <f t="shared" si="385"/>
        <v>43</v>
      </c>
      <c r="G404" s="119">
        <f t="shared" si="385"/>
        <v>32</v>
      </c>
      <c r="H404" s="119">
        <f t="shared" si="385"/>
        <v>8</v>
      </c>
      <c r="I404" s="119">
        <f t="shared" si="385"/>
        <v>157</v>
      </c>
      <c r="J404" s="119">
        <f t="shared" si="385"/>
        <v>119</v>
      </c>
      <c r="K404" s="119" t="str">
        <f t="shared" si="385"/>
        <v>-</v>
      </c>
      <c r="L404" s="119">
        <f t="shared" si="385"/>
        <v>41</v>
      </c>
      <c r="M404" s="119">
        <f t="shared" si="385"/>
        <v>187</v>
      </c>
      <c r="N404" s="119">
        <f t="shared" si="385"/>
        <v>84</v>
      </c>
      <c r="O404" s="119">
        <f t="shared" si="385"/>
        <v>52</v>
      </c>
      <c r="P404" s="119">
        <f t="shared" si="385"/>
        <v>164</v>
      </c>
      <c r="Q404" s="119">
        <f t="shared" si="385"/>
        <v>9</v>
      </c>
      <c r="R404" s="119">
        <f t="shared" si="385"/>
        <v>4</v>
      </c>
      <c r="S404" s="119">
        <f t="shared" si="385"/>
        <v>167</v>
      </c>
      <c r="T404" s="119">
        <f t="shared" si="385"/>
        <v>119</v>
      </c>
      <c r="U404" s="119">
        <f t="shared" si="385"/>
        <v>13</v>
      </c>
      <c r="V404" s="119">
        <f t="shared" si="385"/>
        <v>51</v>
      </c>
      <c r="W404" s="119">
        <f t="shared" si="385"/>
        <v>32</v>
      </c>
      <c r="X404" s="119">
        <f t="shared" si="385"/>
        <v>40</v>
      </c>
      <c r="Y404" s="125">
        <f t="shared" si="385"/>
        <v>189</v>
      </c>
      <c r="Z404" s="124">
        <f t="shared" si="385"/>
        <v>43</v>
      </c>
      <c r="AA404" s="119">
        <f t="shared" si="385"/>
        <v>55</v>
      </c>
      <c r="AB404" s="119">
        <f t="shared" si="385"/>
        <v>112</v>
      </c>
      <c r="AC404" s="119">
        <f t="shared" si="385"/>
        <v>92</v>
      </c>
      <c r="AD404" s="119">
        <f t="shared" si="385"/>
        <v>5</v>
      </c>
      <c r="AE404" s="119">
        <f t="shared" si="385"/>
        <v>154</v>
      </c>
      <c r="AF404" s="119">
        <f t="shared" si="385"/>
        <v>16</v>
      </c>
      <c r="AG404" s="119">
        <f t="shared" si="385"/>
        <v>27</v>
      </c>
      <c r="AH404" s="125">
        <f t="shared" si="385"/>
        <v>189</v>
      </c>
      <c r="AI404" s="124">
        <f t="shared" si="385"/>
        <v>71</v>
      </c>
      <c r="AJ404" s="119">
        <f t="shared" si="385"/>
        <v>26</v>
      </c>
      <c r="AK404" s="125">
        <f t="shared" si="385"/>
        <v>75</v>
      </c>
      <c r="AL404" s="121">
        <f t="shared" si="385"/>
        <v>52</v>
      </c>
    </row>
    <row r="405" spans="2:38">
      <c r="B405" s="225" t="str">
        <f t="shared" ref="B405:C405" si="386">B186</f>
        <v>Šmarje pri Jelšah</v>
      </c>
      <c r="C405" s="224">
        <f t="shared" si="386"/>
        <v>124</v>
      </c>
      <c r="D405" s="124">
        <f t="shared" ref="D405:AL405" si="387">IFERROR(_xlfn.RANK.EQ(D186,D$10:D$221,0),"-")</f>
        <v>145</v>
      </c>
      <c r="E405" s="119">
        <f t="shared" si="387"/>
        <v>73</v>
      </c>
      <c r="F405" s="119">
        <f t="shared" si="387"/>
        <v>197</v>
      </c>
      <c r="G405" s="119">
        <f t="shared" si="387"/>
        <v>153</v>
      </c>
      <c r="H405" s="119">
        <f t="shared" si="387"/>
        <v>150</v>
      </c>
      <c r="I405" s="119">
        <f t="shared" si="387"/>
        <v>100</v>
      </c>
      <c r="J405" s="119">
        <f t="shared" si="387"/>
        <v>144</v>
      </c>
      <c r="K405" s="119" t="str">
        <f t="shared" si="387"/>
        <v>-</v>
      </c>
      <c r="L405" s="119">
        <f t="shared" si="387"/>
        <v>178</v>
      </c>
      <c r="M405" s="119">
        <f t="shared" si="387"/>
        <v>160</v>
      </c>
      <c r="N405" s="119">
        <f t="shared" si="387"/>
        <v>192</v>
      </c>
      <c r="O405" s="119">
        <f t="shared" si="387"/>
        <v>171</v>
      </c>
      <c r="P405" s="119">
        <f t="shared" si="387"/>
        <v>75</v>
      </c>
      <c r="Q405" s="119">
        <f t="shared" si="387"/>
        <v>165</v>
      </c>
      <c r="R405" s="119">
        <f t="shared" si="387"/>
        <v>108</v>
      </c>
      <c r="S405" s="119">
        <f t="shared" si="387"/>
        <v>115</v>
      </c>
      <c r="T405" s="119">
        <f t="shared" si="387"/>
        <v>121</v>
      </c>
      <c r="U405" s="119">
        <f t="shared" si="387"/>
        <v>91</v>
      </c>
      <c r="V405" s="119">
        <f t="shared" si="387"/>
        <v>121</v>
      </c>
      <c r="W405" s="119">
        <f t="shared" si="387"/>
        <v>166</v>
      </c>
      <c r="X405" s="119">
        <f t="shared" si="387"/>
        <v>199</v>
      </c>
      <c r="Y405" s="125">
        <f t="shared" si="387"/>
        <v>100</v>
      </c>
      <c r="Z405" s="124">
        <f t="shared" si="387"/>
        <v>153</v>
      </c>
      <c r="AA405" s="119">
        <f t="shared" si="387"/>
        <v>155</v>
      </c>
      <c r="AB405" s="119">
        <f t="shared" si="387"/>
        <v>197</v>
      </c>
      <c r="AC405" s="119">
        <f t="shared" si="387"/>
        <v>155</v>
      </c>
      <c r="AD405" s="119">
        <f t="shared" si="387"/>
        <v>133</v>
      </c>
      <c r="AE405" s="119">
        <f t="shared" si="387"/>
        <v>110</v>
      </c>
      <c r="AF405" s="119">
        <f t="shared" si="387"/>
        <v>105</v>
      </c>
      <c r="AG405" s="119">
        <f t="shared" si="387"/>
        <v>199</v>
      </c>
      <c r="AH405" s="125">
        <f t="shared" si="387"/>
        <v>100</v>
      </c>
      <c r="AI405" s="124">
        <f t="shared" si="387"/>
        <v>195</v>
      </c>
      <c r="AJ405" s="119">
        <f t="shared" si="387"/>
        <v>148</v>
      </c>
      <c r="AK405" s="125">
        <f t="shared" si="387"/>
        <v>146</v>
      </c>
      <c r="AL405" s="121">
        <f t="shared" si="387"/>
        <v>176</v>
      </c>
    </row>
    <row r="406" spans="2:38">
      <c r="B406" s="225" t="str">
        <f t="shared" ref="B406:C406" si="388">B187</f>
        <v>Šmarješke Toplice</v>
      </c>
      <c r="C406" s="224">
        <f t="shared" si="388"/>
        <v>206</v>
      </c>
      <c r="D406" s="124">
        <f t="shared" ref="D406:AL406" si="389">IFERROR(_xlfn.RANK.EQ(D187,D$10:D$221,0),"-")</f>
        <v>132</v>
      </c>
      <c r="E406" s="119">
        <f t="shared" si="389"/>
        <v>202</v>
      </c>
      <c r="F406" s="119">
        <f t="shared" si="389"/>
        <v>103</v>
      </c>
      <c r="G406" s="119">
        <f t="shared" si="389"/>
        <v>103</v>
      </c>
      <c r="H406" s="119">
        <f t="shared" si="389"/>
        <v>59</v>
      </c>
      <c r="I406" s="119">
        <f t="shared" si="389"/>
        <v>121</v>
      </c>
      <c r="J406" s="119">
        <f t="shared" si="389"/>
        <v>147</v>
      </c>
      <c r="K406" s="119" t="str">
        <f t="shared" si="389"/>
        <v>-</v>
      </c>
      <c r="L406" s="119">
        <f t="shared" si="389"/>
        <v>4</v>
      </c>
      <c r="M406" s="119">
        <f t="shared" si="389"/>
        <v>168</v>
      </c>
      <c r="N406" s="119">
        <f t="shared" si="389"/>
        <v>128</v>
      </c>
      <c r="O406" s="119">
        <f t="shared" si="389"/>
        <v>23</v>
      </c>
      <c r="P406" s="119">
        <f t="shared" si="389"/>
        <v>35</v>
      </c>
      <c r="Q406" s="119">
        <f t="shared" si="389"/>
        <v>1</v>
      </c>
      <c r="R406" s="119">
        <f t="shared" si="389"/>
        <v>49</v>
      </c>
      <c r="S406" s="119">
        <f t="shared" si="389"/>
        <v>127</v>
      </c>
      <c r="T406" s="119">
        <f t="shared" si="389"/>
        <v>77</v>
      </c>
      <c r="U406" s="119">
        <f t="shared" si="389"/>
        <v>35</v>
      </c>
      <c r="V406" s="119">
        <f t="shared" si="389"/>
        <v>74</v>
      </c>
      <c r="W406" s="119">
        <f t="shared" si="389"/>
        <v>163</v>
      </c>
      <c r="X406" s="119">
        <f t="shared" si="389"/>
        <v>204</v>
      </c>
      <c r="Y406" s="125">
        <f t="shared" si="389"/>
        <v>152</v>
      </c>
      <c r="Z406" s="124">
        <f t="shared" si="389"/>
        <v>184</v>
      </c>
      <c r="AA406" s="119">
        <f t="shared" si="389"/>
        <v>61</v>
      </c>
      <c r="AB406" s="119">
        <f t="shared" si="389"/>
        <v>166</v>
      </c>
      <c r="AC406" s="119">
        <f t="shared" si="389"/>
        <v>7</v>
      </c>
      <c r="AD406" s="119">
        <f t="shared" si="389"/>
        <v>15</v>
      </c>
      <c r="AE406" s="119">
        <f t="shared" si="389"/>
        <v>108</v>
      </c>
      <c r="AF406" s="119">
        <f t="shared" si="389"/>
        <v>58</v>
      </c>
      <c r="AG406" s="119">
        <f t="shared" si="389"/>
        <v>205</v>
      </c>
      <c r="AH406" s="125">
        <f t="shared" si="389"/>
        <v>152</v>
      </c>
      <c r="AI406" s="124">
        <f t="shared" si="389"/>
        <v>171</v>
      </c>
      <c r="AJ406" s="119">
        <f t="shared" si="389"/>
        <v>4</v>
      </c>
      <c r="AK406" s="125">
        <f t="shared" si="389"/>
        <v>150</v>
      </c>
      <c r="AL406" s="121">
        <f t="shared" si="389"/>
        <v>91</v>
      </c>
    </row>
    <row r="407" spans="2:38">
      <c r="B407" s="225" t="str">
        <f t="shared" ref="B407:C407" si="390">B188</f>
        <v>Šmartno ob Paki</v>
      </c>
      <c r="C407" s="224">
        <f t="shared" si="390"/>
        <v>125</v>
      </c>
      <c r="D407" s="124">
        <f t="shared" ref="D407:AL407" si="391">IFERROR(_xlfn.RANK.EQ(D188,D$10:D$221,0),"-")</f>
        <v>72</v>
      </c>
      <c r="E407" s="119">
        <f t="shared" si="391"/>
        <v>184</v>
      </c>
      <c r="F407" s="119">
        <f t="shared" si="391"/>
        <v>77</v>
      </c>
      <c r="G407" s="119">
        <f t="shared" si="391"/>
        <v>24</v>
      </c>
      <c r="H407" s="119">
        <f t="shared" si="391"/>
        <v>163</v>
      </c>
      <c r="I407" s="119">
        <f t="shared" si="391"/>
        <v>191</v>
      </c>
      <c r="J407" s="119">
        <f t="shared" si="391"/>
        <v>96</v>
      </c>
      <c r="K407" s="119" t="str">
        <f t="shared" si="391"/>
        <v>-</v>
      </c>
      <c r="L407" s="119">
        <f t="shared" si="391"/>
        <v>134</v>
      </c>
      <c r="M407" s="119">
        <f t="shared" si="391"/>
        <v>74</v>
      </c>
      <c r="N407" s="119">
        <f t="shared" si="391"/>
        <v>206</v>
      </c>
      <c r="O407" s="119">
        <f t="shared" si="391"/>
        <v>157</v>
      </c>
      <c r="P407" s="119">
        <f t="shared" si="391"/>
        <v>61</v>
      </c>
      <c r="Q407" s="119">
        <f t="shared" si="391"/>
        <v>106</v>
      </c>
      <c r="R407" s="119">
        <f t="shared" si="391"/>
        <v>86</v>
      </c>
      <c r="S407" s="119">
        <f t="shared" si="391"/>
        <v>144</v>
      </c>
      <c r="T407" s="119">
        <f t="shared" si="391"/>
        <v>21</v>
      </c>
      <c r="U407" s="119">
        <f t="shared" si="391"/>
        <v>203</v>
      </c>
      <c r="V407" s="119">
        <f t="shared" si="391"/>
        <v>133</v>
      </c>
      <c r="W407" s="119">
        <f t="shared" si="391"/>
        <v>109</v>
      </c>
      <c r="X407" s="119">
        <f t="shared" si="391"/>
        <v>92</v>
      </c>
      <c r="Y407" s="125">
        <f t="shared" si="391"/>
        <v>80</v>
      </c>
      <c r="Z407" s="124">
        <f t="shared" si="391"/>
        <v>136</v>
      </c>
      <c r="AA407" s="119">
        <f t="shared" si="391"/>
        <v>148</v>
      </c>
      <c r="AB407" s="119">
        <f t="shared" si="391"/>
        <v>171</v>
      </c>
      <c r="AC407" s="119">
        <f t="shared" si="391"/>
        <v>126</v>
      </c>
      <c r="AD407" s="119">
        <f t="shared" si="391"/>
        <v>85</v>
      </c>
      <c r="AE407" s="119">
        <f t="shared" si="391"/>
        <v>103</v>
      </c>
      <c r="AF407" s="119">
        <f t="shared" si="391"/>
        <v>172</v>
      </c>
      <c r="AG407" s="119">
        <f t="shared" si="391"/>
        <v>87</v>
      </c>
      <c r="AH407" s="125">
        <f t="shared" si="391"/>
        <v>80</v>
      </c>
      <c r="AI407" s="124">
        <f t="shared" si="391"/>
        <v>177</v>
      </c>
      <c r="AJ407" s="119">
        <f t="shared" si="391"/>
        <v>83</v>
      </c>
      <c r="AK407" s="125">
        <f t="shared" si="391"/>
        <v>120</v>
      </c>
      <c r="AL407" s="121">
        <f t="shared" si="391"/>
        <v>136</v>
      </c>
    </row>
    <row r="408" spans="2:38">
      <c r="B408" s="225" t="str">
        <f t="shared" ref="B408:C408" si="392">B189</f>
        <v>Šmartno pri Litiji</v>
      </c>
      <c r="C408" s="224">
        <f t="shared" si="392"/>
        <v>194</v>
      </c>
      <c r="D408" s="124">
        <f t="shared" ref="D408:AL408" si="393">IFERROR(_xlfn.RANK.EQ(D189,D$10:D$221,0),"-")</f>
        <v>161</v>
      </c>
      <c r="E408" s="119">
        <f t="shared" si="393"/>
        <v>25</v>
      </c>
      <c r="F408" s="119">
        <f t="shared" si="393"/>
        <v>195</v>
      </c>
      <c r="G408" s="119">
        <f t="shared" si="393"/>
        <v>180</v>
      </c>
      <c r="H408" s="119">
        <f t="shared" si="393"/>
        <v>199</v>
      </c>
      <c r="I408" s="119">
        <f t="shared" si="393"/>
        <v>115</v>
      </c>
      <c r="J408" s="119">
        <f t="shared" si="393"/>
        <v>178</v>
      </c>
      <c r="K408" s="119" t="str">
        <f t="shared" si="393"/>
        <v>-</v>
      </c>
      <c r="L408" s="119">
        <f t="shared" si="393"/>
        <v>159</v>
      </c>
      <c r="M408" s="119">
        <f t="shared" si="393"/>
        <v>45</v>
      </c>
      <c r="N408" s="119">
        <f t="shared" si="393"/>
        <v>202</v>
      </c>
      <c r="O408" s="119">
        <f t="shared" si="393"/>
        <v>123</v>
      </c>
      <c r="P408" s="119">
        <f t="shared" si="393"/>
        <v>89</v>
      </c>
      <c r="Q408" s="119">
        <f t="shared" si="393"/>
        <v>66</v>
      </c>
      <c r="R408" s="119">
        <f t="shared" si="393"/>
        <v>59</v>
      </c>
      <c r="S408" s="119">
        <f t="shared" si="393"/>
        <v>27</v>
      </c>
      <c r="T408" s="119">
        <f t="shared" si="393"/>
        <v>111</v>
      </c>
      <c r="U408" s="119">
        <f t="shared" si="393"/>
        <v>34</v>
      </c>
      <c r="V408" s="119">
        <f t="shared" si="393"/>
        <v>73</v>
      </c>
      <c r="W408" s="119">
        <f t="shared" si="393"/>
        <v>1</v>
      </c>
      <c r="X408" s="119">
        <f t="shared" si="393"/>
        <v>42</v>
      </c>
      <c r="Y408" s="125">
        <f t="shared" si="393"/>
        <v>62</v>
      </c>
      <c r="Z408" s="124">
        <f t="shared" si="393"/>
        <v>112</v>
      </c>
      <c r="AA408" s="119">
        <f t="shared" si="393"/>
        <v>198</v>
      </c>
      <c r="AB408" s="119">
        <f t="shared" si="393"/>
        <v>150</v>
      </c>
      <c r="AC408" s="119">
        <f t="shared" si="393"/>
        <v>116</v>
      </c>
      <c r="AD408" s="119">
        <f t="shared" si="393"/>
        <v>62</v>
      </c>
      <c r="AE408" s="119">
        <f t="shared" si="393"/>
        <v>22</v>
      </c>
      <c r="AF408" s="119">
        <f t="shared" si="393"/>
        <v>54</v>
      </c>
      <c r="AG408" s="119">
        <f t="shared" si="393"/>
        <v>1</v>
      </c>
      <c r="AH408" s="125">
        <f t="shared" si="393"/>
        <v>62</v>
      </c>
      <c r="AI408" s="124">
        <f t="shared" si="393"/>
        <v>186</v>
      </c>
      <c r="AJ408" s="119">
        <f t="shared" si="393"/>
        <v>36</v>
      </c>
      <c r="AK408" s="125">
        <f t="shared" si="393"/>
        <v>11</v>
      </c>
      <c r="AL408" s="121">
        <f t="shared" si="393"/>
        <v>58</v>
      </c>
    </row>
    <row r="409" spans="2:38">
      <c r="B409" s="225" t="str">
        <f t="shared" ref="B409:C409" si="394">B190</f>
        <v>Šoštanj</v>
      </c>
      <c r="C409" s="224">
        <f t="shared" si="394"/>
        <v>126</v>
      </c>
      <c r="D409" s="124">
        <f t="shared" ref="D409:AL409" si="395">IFERROR(_xlfn.RANK.EQ(D190,D$10:D$221,0),"-")</f>
        <v>43</v>
      </c>
      <c r="E409" s="119">
        <f t="shared" si="395"/>
        <v>167</v>
      </c>
      <c r="F409" s="119">
        <f t="shared" si="395"/>
        <v>164</v>
      </c>
      <c r="G409" s="119">
        <f t="shared" si="395"/>
        <v>104</v>
      </c>
      <c r="H409" s="119">
        <f t="shared" si="395"/>
        <v>156</v>
      </c>
      <c r="I409" s="119">
        <f t="shared" si="395"/>
        <v>97</v>
      </c>
      <c r="J409" s="119">
        <f t="shared" si="395"/>
        <v>101</v>
      </c>
      <c r="K409" s="119" t="str">
        <f t="shared" si="395"/>
        <v>-</v>
      </c>
      <c r="L409" s="119">
        <f t="shared" si="395"/>
        <v>108</v>
      </c>
      <c r="M409" s="119">
        <f t="shared" si="395"/>
        <v>40</v>
      </c>
      <c r="N409" s="119">
        <f t="shared" si="395"/>
        <v>193</v>
      </c>
      <c r="O409" s="119">
        <f t="shared" si="395"/>
        <v>173</v>
      </c>
      <c r="P409" s="119">
        <f t="shared" si="395"/>
        <v>104</v>
      </c>
      <c r="Q409" s="119">
        <f t="shared" si="395"/>
        <v>114</v>
      </c>
      <c r="R409" s="119">
        <f t="shared" si="395"/>
        <v>110</v>
      </c>
      <c r="S409" s="119">
        <f t="shared" si="395"/>
        <v>171</v>
      </c>
      <c r="T409" s="119">
        <f t="shared" si="395"/>
        <v>125</v>
      </c>
      <c r="U409" s="119">
        <f t="shared" si="395"/>
        <v>95</v>
      </c>
      <c r="V409" s="119">
        <f t="shared" si="395"/>
        <v>122</v>
      </c>
      <c r="W409" s="119">
        <f t="shared" si="395"/>
        <v>115</v>
      </c>
      <c r="X409" s="119">
        <f t="shared" si="395"/>
        <v>111</v>
      </c>
      <c r="Y409" s="125">
        <f t="shared" si="395"/>
        <v>65</v>
      </c>
      <c r="Z409" s="124">
        <f t="shared" si="395"/>
        <v>144</v>
      </c>
      <c r="AA409" s="119">
        <f t="shared" si="395"/>
        <v>119</v>
      </c>
      <c r="AB409" s="119">
        <f t="shared" si="395"/>
        <v>141</v>
      </c>
      <c r="AC409" s="119">
        <f t="shared" si="395"/>
        <v>172</v>
      </c>
      <c r="AD409" s="119">
        <f t="shared" si="395"/>
        <v>103</v>
      </c>
      <c r="AE409" s="119">
        <f t="shared" si="395"/>
        <v>168</v>
      </c>
      <c r="AF409" s="119">
        <f t="shared" si="395"/>
        <v>109</v>
      </c>
      <c r="AG409" s="119">
        <f t="shared" si="395"/>
        <v>116</v>
      </c>
      <c r="AH409" s="125">
        <f t="shared" si="395"/>
        <v>65</v>
      </c>
      <c r="AI409" s="124">
        <f t="shared" si="395"/>
        <v>157</v>
      </c>
      <c r="AJ409" s="119">
        <f t="shared" si="395"/>
        <v>168</v>
      </c>
      <c r="AK409" s="125">
        <f t="shared" si="395"/>
        <v>81</v>
      </c>
      <c r="AL409" s="121">
        <f t="shared" si="395"/>
        <v>133</v>
      </c>
    </row>
    <row r="410" spans="2:38">
      <c r="B410" s="225" t="str">
        <f t="shared" ref="B410:C410" si="396">B191</f>
        <v>Štore</v>
      </c>
      <c r="C410" s="224">
        <f t="shared" si="396"/>
        <v>127</v>
      </c>
      <c r="D410" s="124">
        <f t="shared" ref="D410:AL410" si="397">IFERROR(_xlfn.RANK.EQ(D191,D$10:D$221,0),"-")</f>
        <v>191</v>
      </c>
      <c r="E410" s="119">
        <f t="shared" si="397"/>
        <v>89</v>
      </c>
      <c r="F410" s="119">
        <f t="shared" si="397"/>
        <v>81</v>
      </c>
      <c r="G410" s="119">
        <f t="shared" si="397"/>
        <v>90</v>
      </c>
      <c r="H410" s="119">
        <f t="shared" si="397"/>
        <v>110</v>
      </c>
      <c r="I410" s="119">
        <f t="shared" si="397"/>
        <v>83</v>
      </c>
      <c r="J410" s="119">
        <f t="shared" si="397"/>
        <v>159</v>
      </c>
      <c r="K410" s="119" t="str">
        <f t="shared" si="397"/>
        <v>-</v>
      </c>
      <c r="L410" s="119">
        <f t="shared" si="397"/>
        <v>173</v>
      </c>
      <c r="M410" s="119">
        <f t="shared" si="397"/>
        <v>71</v>
      </c>
      <c r="N410" s="119">
        <f t="shared" si="397"/>
        <v>205</v>
      </c>
      <c r="O410" s="119">
        <f t="shared" si="397"/>
        <v>128</v>
      </c>
      <c r="P410" s="119">
        <f t="shared" si="397"/>
        <v>117</v>
      </c>
      <c r="Q410" s="119">
        <f t="shared" si="397"/>
        <v>140</v>
      </c>
      <c r="R410" s="119">
        <f t="shared" si="397"/>
        <v>121</v>
      </c>
      <c r="S410" s="119">
        <f t="shared" si="397"/>
        <v>184</v>
      </c>
      <c r="T410" s="119">
        <f t="shared" si="397"/>
        <v>102</v>
      </c>
      <c r="U410" s="119">
        <f t="shared" si="397"/>
        <v>156</v>
      </c>
      <c r="V410" s="119">
        <f t="shared" si="397"/>
        <v>122</v>
      </c>
      <c r="W410" s="119">
        <f t="shared" si="397"/>
        <v>176</v>
      </c>
      <c r="X410" s="119">
        <f t="shared" si="397"/>
        <v>194</v>
      </c>
      <c r="Y410" s="125">
        <f t="shared" si="397"/>
        <v>123</v>
      </c>
      <c r="Z410" s="124">
        <f t="shared" si="397"/>
        <v>119</v>
      </c>
      <c r="AA410" s="119">
        <f t="shared" si="397"/>
        <v>118</v>
      </c>
      <c r="AB410" s="119">
        <f t="shared" si="397"/>
        <v>170</v>
      </c>
      <c r="AC410" s="119">
        <f t="shared" si="397"/>
        <v>135</v>
      </c>
      <c r="AD410" s="119">
        <f t="shared" si="397"/>
        <v>124</v>
      </c>
      <c r="AE410" s="119">
        <f t="shared" si="397"/>
        <v>173</v>
      </c>
      <c r="AF410" s="119">
        <f t="shared" si="397"/>
        <v>128</v>
      </c>
      <c r="AG410" s="119">
        <f t="shared" si="397"/>
        <v>200</v>
      </c>
      <c r="AH410" s="125">
        <f t="shared" si="397"/>
        <v>123</v>
      </c>
      <c r="AI410" s="124">
        <f t="shared" si="397"/>
        <v>168</v>
      </c>
      <c r="AJ410" s="119">
        <f t="shared" si="397"/>
        <v>169</v>
      </c>
      <c r="AK410" s="125">
        <f t="shared" si="397"/>
        <v>165</v>
      </c>
      <c r="AL410" s="121">
        <f t="shared" si="397"/>
        <v>175</v>
      </c>
    </row>
    <row r="411" spans="2:38">
      <c r="B411" s="225" t="str">
        <f t="shared" ref="B411:C411" si="398">B192</f>
        <v>Tabor</v>
      </c>
      <c r="C411" s="224">
        <f t="shared" si="398"/>
        <v>184</v>
      </c>
      <c r="D411" s="124">
        <f t="shared" ref="D411:AL411" si="399">IFERROR(_xlfn.RANK.EQ(D192,D$10:D$221,0),"-")</f>
        <v>118</v>
      </c>
      <c r="E411" s="119">
        <f t="shared" si="399"/>
        <v>87</v>
      </c>
      <c r="F411" s="119">
        <f t="shared" si="399"/>
        <v>209</v>
      </c>
      <c r="G411" s="119">
        <f t="shared" si="399"/>
        <v>167</v>
      </c>
      <c r="H411" s="119">
        <f t="shared" si="399"/>
        <v>72</v>
      </c>
      <c r="I411" s="119">
        <f t="shared" si="399"/>
        <v>210</v>
      </c>
      <c r="J411" s="119">
        <f t="shared" si="399"/>
        <v>108</v>
      </c>
      <c r="K411" s="119" t="str">
        <f t="shared" si="399"/>
        <v>-</v>
      </c>
      <c r="L411" s="119">
        <f t="shared" si="399"/>
        <v>111</v>
      </c>
      <c r="M411" s="119">
        <f t="shared" si="399"/>
        <v>54</v>
      </c>
      <c r="N411" s="119">
        <f t="shared" si="399"/>
        <v>184</v>
      </c>
      <c r="O411" s="119">
        <f t="shared" si="399"/>
        <v>117</v>
      </c>
      <c r="P411" s="119">
        <f t="shared" si="399"/>
        <v>179</v>
      </c>
      <c r="Q411" s="119">
        <f t="shared" si="399"/>
        <v>86</v>
      </c>
      <c r="R411" s="119">
        <f t="shared" si="399"/>
        <v>63</v>
      </c>
      <c r="S411" s="119">
        <f t="shared" si="399"/>
        <v>105</v>
      </c>
      <c r="T411" s="119">
        <f t="shared" si="399"/>
        <v>159</v>
      </c>
      <c r="U411" s="119">
        <f t="shared" si="399"/>
        <v>139</v>
      </c>
      <c r="V411" s="119">
        <f t="shared" si="399"/>
        <v>145</v>
      </c>
      <c r="W411" s="119">
        <f t="shared" si="399"/>
        <v>123</v>
      </c>
      <c r="X411" s="119">
        <f t="shared" si="399"/>
        <v>94</v>
      </c>
      <c r="Y411" s="125">
        <f t="shared" si="399"/>
        <v>94</v>
      </c>
      <c r="Z411" s="124">
        <f t="shared" si="399"/>
        <v>196</v>
      </c>
      <c r="AA411" s="119">
        <f t="shared" si="399"/>
        <v>167</v>
      </c>
      <c r="AB411" s="119">
        <f t="shared" si="399"/>
        <v>142</v>
      </c>
      <c r="AC411" s="119">
        <f t="shared" si="399"/>
        <v>168</v>
      </c>
      <c r="AD411" s="119">
        <f t="shared" si="399"/>
        <v>71</v>
      </c>
      <c r="AE411" s="119">
        <f t="shared" si="399"/>
        <v>124</v>
      </c>
      <c r="AF411" s="119">
        <f t="shared" si="399"/>
        <v>132</v>
      </c>
      <c r="AG411" s="119">
        <f t="shared" si="399"/>
        <v>97</v>
      </c>
      <c r="AH411" s="125">
        <f t="shared" si="399"/>
        <v>94</v>
      </c>
      <c r="AI411" s="124">
        <f t="shared" si="399"/>
        <v>192</v>
      </c>
      <c r="AJ411" s="119">
        <f t="shared" si="399"/>
        <v>103</v>
      </c>
      <c r="AK411" s="125">
        <f t="shared" si="399"/>
        <v>106</v>
      </c>
      <c r="AL411" s="121">
        <f t="shared" si="399"/>
        <v>148</v>
      </c>
    </row>
    <row r="412" spans="2:38">
      <c r="B412" s="225" t="str">
        <f t="shared" ref="B412:C412" si="400">B193</f>
        <v>Tišina</v>
      </c>
      <c r="C412" s="224">
        <f t="shared" si="400"/>
        <v>10</v>
      </c>
      <c r="D412" s="124">
        <f t="shared" ref="D412:AL412" si="401">IFERROR(_xlfn.RANK.EQ(D193,D$10:D$221,0),"-")</f>
        <v>18</v>
      </c>
      <c r="E412" s="119">
        <f t="shared" si="401"/>
        <v>74</v>
      </c>
      <c r="F412" s="119">
        <f t="shared" si="401"/>
        <v>45</v>
      </c>
      <c r="G412" s="119">
        <f t="shared" si="401"/>
        <v>15</v>
      </c>
      <c r="H412" s="119">
        <f t="shared" si="401"/>
        <v>26</v>
      </c>
      <c r="I412" s="119">
        <f t="shared" si="401"/>
        <v>196</v>
      </c>
      <c r="J412" s="119">
        <f t="shared" si="401"/>
        <v>79</v>
      </c>
      <c r="K412" s="119" t="str">
        <f t="shared" si="401"/>
        <v>-</v>
      </c>
      <c r="L412" s="119">
        <f t="shared" si="401"/>
        <v>117</v>
      </c>
      <c r="M412" s="119">
        <f t="shared" si="401"/>
        <v>155</v>
      </c>
      <c r="N412" s="119">
        <f t="shared" si="401"/>
        <v>165</v>
      </c>
      <c r="O412" s="119">
        <f t="shared" si="401"/>
        <v>187</v>
      </c>
      <c r="P412" s="119">
        <f t="shared" si="401"/>
        <v>44</v>
      </c>
      <c r="Q412" s="119">
        <f t="shared" si="401"/>
        <v>202</v>
      </c>
      <c r="R412" s="119">
        <f t="shared" si="401"/>
        <v>166</v>
      </c>
      <c r="S412" s="119">
        <f t="shared" si="401"/>
        <v>96</v>
      </c>
      <c r="T412" s="119">
        <f t="shared" si="401"/>
        <v>19</v>
      </c>
      <c r="U412" s="119">
        <f t="shared" si="401"/>
        <v>170</v>
      </c>
      <c r="V412" s="119">
        <f t="shared" si="401"/>
        <v>191</v>
      </c>
      <c r="W412" s="119">
        <f t="shared" si="401"/>
        <v>79</v>
      </c>
      <c r="X412" s="119">
        <f t="shared" si="401"/>
        <v>52</v>
      </c>
      <c r="Y412" s="125">
        <f t="shared" si="401"/>
        <v>198</v>
      </c>
      <c r="Z412" s="124">
        <f t="shared" si="401"/>
        <v>24</v>
      </c>
      <c r="AA412" s="119">
        <f t="shared" si="401"/>
        <v>89</v>
      </c>
      <c r="AB412" s="119">
        <f t="shared" si="401"/>
        <v>186</v>
      </c>
      <c r="AC412" s="119">
        <f t="shared" si="401"/>
        <v>150</v>
      </c>
      <c r="AD412" s="119">
        <f t="shared" si="401"/>
        <v>199</v>
      </c>
      <c r="AE412" s="119">
        <f t="shared" si="401"/>
        <v>41</v>
      </c>
      <c r="AF412" s="119">
        <f t="shared" si="401"/>
        <v>199</v>
      </c>
      <c r="AG412" s="119">
        <f t="shared" si="401"/>
        <v>45</v>
      </c>
      <c r="AH412" s="125">
        <f t="shared" si="401"/>
        <v>198</v>
      </c>
      <c r="AI412" s="124">
        <f t="shared" si="401"/>
        <v>127</v>
      </c>
      <c r="AJ412" s="119">
        <f t="shared" si="401"/>
        <v>178</v>
      </c>
      <c r="AK412" s="125">
        <f t="shared" si="401"/>
        <v>182</v>
      </c>
      <c r="AL412" s="121">
        <f t="shared" si="401"/>
        <v>179</v>
      </c>
    </row>
    <row r="413" spans="2:38">
      <c r="B413" s="225" t="str">
        <f t="shared" ref="B413:C413" si="402">B194</f>
        <v>Tolmin</v>
      </c>
      <c r="C413" s="224">
        <f t="shared" si="402"/>
        <v>128</v>
      </c>
      <c r="D413" s="124">
        <f t="shared" ref="D413:AL413" si="403">IFERROR(_xlfn.RANK.EQ(D194,D$10:D$221,0),"-")</f>
        <v>131</v>
      </c>
      <c r="E413" s="119">
        <f t="shared" si="403"/>
        <v>37</v>
      </c>
      <c r="F413" s="119">
        <f t="shared" si="403"/>
        <v>152</v>
      </c>
      <c r="G413" s="119">
        <f t="shared" si="403"/>
        <v>131</v>
      </c>
      <c r="H413" s="119">
        <f t="shared" si="403"/>
        <v>127</v>
      </c>
      <c r="I413" s="119">
        <f t="shared" si="403"/>
        <v>19</v>
      </c>
      <c r="J413" s="119">
        <f t="shared" si="403"/>
        <v>71</v>
      </c>
      <c r="K413" s="119" t="str">
        <f t="shared" si="403"/>
        <v>-</v>
      </c>
      <c r="L413" s="119">
        <f t="shared" si="403"/>
        <v>68</v>
      </c>
      <c r="M413" s="119">
        <f t="shared" si="403"/>
        <v>42</v>
      </c>
      <c r="N413" s="119">
        <f t="shared" si="403"/>
        <v>98</v>
      </c>
      <c r="O413" s="119">
        <f t="shared" si="403"/>
        <v>26</v>
      </c>
      <c r="P413" s="119">
        <f t="shared" si="403"/>
        <v>173</v>
      </c>
      <c r="Q413" s="119">
        <f t="shared" si="403"/>
        <v>81</v>
      </c>
      <c r="R413" s="119">
        <f t="shared" si="403"/>
        <v>70</v>
      </c>
      <c r="S413" s="119">
        <f t="shared" si="403"/>
        <v>60</v>
      </c>
      <c r="T413" s="119">
        <f t="shared" si="403"/>
        <v>181</v>
      </c>
      <c r="U413" s="119">
        <f t="shared" si="403"/>
        <v>37</v>
      </c>
      <c r="V413" s="119">
        <f t="shared" si="403"/>
        <v>28</v>
      </c>
      <c r="W413" s="119">
        <f t="shared" si="403"/>
        <v>159</v>
      </c>
      <c r="X413" s="119">
        <f t="shared" si="403"/>
        <v>73</v>
      </c>
      <c r="Y413" s="125">
        <f t="shared" si="403"/>
        <v>28</v>
      </c>
      <c r="Z413" s="124">
        <f t="shared" si="403"/>
        <v>93</v>
      </c>
      <c r="AA413" s="119">
        <f t="shared" si="403"/>
        <v>57</v>
      </c>
      <c r="AB413" s="119">
        <f t="shared" si="403"/>
        <v>75</v>
      </c>
      <c r="AC413" s="119">
        <f t="shared" si="403"/>
        <v>67</v>
      </c>
      <c r="AD413" s="119">
        <f t="shared" si="403"/>
        <v>73</v>
      </c>
      <c r="AE413" s="119">
        <f t="shared" si="403"/>
        <v>106</v>
      </c>
      <c r="AF413" s="119">
        <f t="shared" si="403"/>
        <v>28</v>
      </c>
      <c r="AG413" s="119">
        <f t="shared" si="403"/>
        <v>101</v>
      </c>
      <c r="AH413" s="125">
        <f t="shared" si="403"/>
        <v>28</v>
      </c>
      <c r="AI413" s="124">
        <f t="shared" si="403"/>
        <v>56</v>
      </c>
      <c r="AJ413" s="119">
        <f t="shared" si="403"/>
        <v>59</v>
      </c>
      <c r="AK413" s="125">
        <f t="shared" si="403"/>
        <v>27</v>
      </c>
      <c r="AL413" s="121">
        <f t="shared" si="403"/>
        <v>40</v>
      </c>
    </row>
    <row r="414" spans="2:38">
      <c r="B414" s="225" t="str">
        <f t="shared" ref="B414:C414" si="404">B195</f>
        <v>Trbovlje</v>
      </c>
      <c r="C414" s="224">
        <f t="shared" si="404"/>
        <v>129</v>
      </c>
      <c r="D414" s="124">
        <f t="shared" ref="D414:AL414" si="405">IFERROR(_xlfn.RANK.EQ(D195,D$10:D$221,0),"-")</f>
        <v>177</v>
      </c>
      <c r="E414" s="119">
        <f t="shared" si="405"/>
        <v>96</v>
      </c>
      <c r="F414" s="119">
        <f t="shared" si="405"/>
        <v>31</v>
      </c>
      <c r="G414" s="119">
        <f t="shared" si="405"/>
        <v>34</v>
      </c>
      <c r="H414" s="119">
        <f t="shared" si="405"/>
        <v>57</v>
      </c>
      <c r="I414" s="119">
        <f t="shared" si="405"/>
        <v>75</v>
      </c>
      <c r="J414" s="119">
        <f t="shared" si="405"/>
        <v>29</v>
      </c>
      <c r="K414" s="119" t="str">
        <f t="shared" si="405"/>
        <v>-</v>
      </c>
      <c r="L414" s="119">
        <f t="shared" si="405"/>
        <v>135</v>
      </c>
      <c r="M414" s="119">
        <f t="shared" si="405"/>
        <v>85</v>
      </c>
      <c r="N414" s="119">
        <f t="shared" si="405"/>
        <v>102</v>
      </c>
      <c r="O414" s="119">
        <f t="shared" si="405"/>
        <v>165</v>
      </c>
      <c r="P414" s="119">
        <f t="shared" si="405"/>
        <v>144</v>
      </c>
      <c r="Q414" s="119">
        <f t="shared" si="405"/>
        <v>166</v>
      </c>
      <c r="R414" s="119">
        <f t="shared" si="405"/>
        <v>140</v>
      </c>
      <c r="S414" s="119">
        <f t="shared" si="405"/>
        <v>206</v>
      </c>
      <c r="T414" s="119">
        <f t="shared" si="405"/>
        <v>29</v>
      </c>
      <c r="U414" s="119">
        <f t="shared" si="405"/>
        <v>157</v>
      </c>
      <c r="V414" s="119">
        <f t="shared" si="405"/>
        <v>155</v>
      </c>
      <c r="W414" s="119">
        <f t="shared" si="405"/>
        <v>77</v>
      </c>
      <c r="X414" s="119">
        <f t="shared" si="405"/>
        <v>202</v>
      </c>
      <c r="Y414" s="125">
        <f t="shared" si="405"/>
        <v>103</v>
      </c>
      <c r="Z414" s="124">
        <f t="shared" si="405"/>
        <v>103</v>
      </c>
      <c r="AA414" s="119">
        <f t="shared" si="405"/>
        <v>37</v>
      </c>
      <c r="AB414" s="119">
        <f t="shared" si="405"/>
        <v>92</v>
      </c>
      <c r="AC414" s="119">
        <f t="shared" si="405"/>
        <v>185</v>
      </c>
      <c r="AD414" s="119">
        <f t="shared" si="405"/>
        <v>152</v>
      </c>
      <c r="AE414" s="119">
        <f t="shared" si="405"/>
        <v>197</v>
      </c>
      <c r="AF414" s="119">
        <f t="shared" si="405"/>
        <v>145</v>
      </c>
      <c r="AG414" s="119">
        <f t="shared" si="405"/>
        <v>174</v>
      </c>
      <c r="AH414" s="125">
        <f t="shared" si="405"/>
        <v>103</v>
      </c>
      <c r="AI414" s="124">
        <f t="shared" si="405"/>
        <v>66</v>
      </c>
      <c r="AJ414" s="119">
        <f t="shared" si="405"/>
        <v>207</v>
      </c>
      <c r="AK414" s="125">
        <f t="shared" si="405"/>
        <v>153</v>
      </c>
      <c r="AL414" s="121">
        <f t="shared" si="405"/>
        <v>160</v>
      </c>
    </row>
    <row r="415" spans="2:38">
      <c r="B415" s="225" t="str">
        <f t="shared" ref="B415:C415" si="406">B196</f>
        <v>Trebnje</v>
      </c>
      <c r="C415" s="224">
        <f t="shared" si="406"/>
        <v>130</v>
      </c>
      <c r="D415" s="124">
        <f t="shared" ref="D415:AL415" si="407">IFERROR(_xlfn.RANK.EQ(D196,D$10:D$221,0),"-")</f>
        <v>116</v>
      </c>
      <c r="E415" s="119">
        <f t="shared" si="407"/>
        <v>114</v>
      </c>
      <c r="F415" s="119">
        <f t="shared" si="407"/>
        <v>173</v>
      </c>
      <c r="G415" s="119">
        <f t="shared" si="407"/>
        <v>109</v>
      </c>
      <c r="H415" s="119">
        <f t="shared" si="407"/>
        <v>81</v>
      </c>
      <c r="I415" s="119">
        <f t="shared" si="407"/>
        <v>55</v>
      </c>
      <c r="J415" s="119">
        <f t="shared" si="407"/>
        <v>148</v>
      </c>
      <c r="K415" s="119" t="str">
        <f t="shared" si="407"/>
        <v>-</v>
      </c>
      <c r="L415" s="119">
        <f t="shared" si="407"/>
        <v>156</v>
      </c>
      <c r="M415" s="119">
        <f t="shared" si="407"/>
        <v>106</v>
      </c>
      <c r="N415" s="119">
        <f t="shared" si="407"/>
        <v>167</v>
      </c>
      <c r="O415" s="119">
        <f t="shared" si="407"/>
        <v>146</v>
      </c>
      <c r="P415" s="119">
        <f t="shared" si="407"/>
        <v>102</v>
      </c>
      <c r="Q415" s="119">
        <f t="shared" si="407"/>
        <v>17</v>
      </c>
      <c r="R415" s="119">
        <f t="shared" si="407"/>
        <v>46</v>
      </c>
      <c r="S415" s="119">
        <f t="shared" si="407"/>
        <v>141</v>
      </c>
      <c r="T415" s="119">
        <f t="shared" si="407"/>
        <v>33</v>
      </c>
      <c r="U415" s="119">
        <f t="shared" si="407"/>
        <v>84</v>
      </c>
      <c r="V415" s="119">
        <f t="shared" si="407"/>
        <v>64</v>
      </c>
      <c r="W415" s="119">
        <f t="shared" si="407"/>
        <v>116</v>
      </c>
      <c r="X415" s="119">
        <f t="shared" si="407"/>
        <v>141</v>
      </c>
      <c r="Y415" s="125">
        <f t="shared" si="407"/>
        <v>146</v>
      </c>
      <c r="Z415" s="124">
        <f t="shared" si="407"/>
        <v>151</v>
      </c>
      <c r="AA415" s="119">
        <f t="shared" si="407"/>
        <v>93</v>
      </c>
      <c r="AB415" s="119">
        <f t="shared" si="407"/>
        <v>160</v>
      </c>
      <c r="AC415" s="119">
        <f t="shared" si="407"/>
        <v>140</v>
      </c>
      <c r="AD415" s="119">
        <f t="shared" si="407"/>
        <v>34</v>
      </c>
      <c r="AE415" s="119">
        <f t="shared" si="407"/>
        <v>105</v>
      </c>
      <c r="AF415" s="119">
        <f t="shared" si="407"/>
        <v>65</v>
      </c>
      <c r="AG415" s="119">
        <f t="shared" si="407"/>
        <v>145</v>
      </c>
      <c r="AH415" s="125">
        <f t="shared" si="407"/>
        <v>146</v>
      </c>
      <c r="AI415" s="124">
        <f t="shared" si="407"/>
        <v>163</v>
      </c>
      <c r="AJ415" s="119">
        <f t="shared" si="407"/>
        <v>48</v>
      </c>
      <c r="AK415" s="125">
        <f t="shared" si="407"/>
        <v>118</v>
      </c>
      <c r="AL415" s="121">
        <f t="shared" si="407"/>
        <v>101</v>
      </c>
    </row>
    <row r="416" spans="2:38">
      <c r="B416" s="225" t="str">
        <f t="shared" ref="B416:C416" si="408">B197</f>
        <v>Trnovska vas</v>
      </c>
      <c r="C416" s="224">
        <f t="shared" si="408"/>
        <v>185</v>
      </c>
      <c r="D416" s="124">
        <f t="shared" ref="D416:AL416" si="409">IFERROR(_xlfn.RANK.EQ(D197,D$10:D$221,0),"-")</f>
        <v>148</v>
      </c>
      <c r="E416" s="119">
        <f t="shared" si="409"/>
        <v>103</v>
      </c>
      <c r="F416" s="119">
        <f t="shared" si="409"/>
        <v>208</v>
      </c>
      <c r="G416" s="119">
        <f t="shared" si="409"/>
        <v>102</v>
      </c>
      <c r="H416" s="119">
        <f t="shared" si="409"/>
        <v>29</v>
      </c>
      <c r="I416" s="119">
        <f t="shared" si="409"/>
        <v>203</v>
      </c>
      <c r="J416" s="119">
        <f t="shared" si="409"/>
        <v>50</v>
      </c>
      <c r="K416" s="119" t="str">
        <f t="shared" si="409"/>
        <v>-</v>
      </c>
      <c r="L416" s="119">
        <f t="shared" si="409"/>
        <v>64</v>
      </c>
      <c r="M416" s="119">
        <f t="shared" si="409"/>
        <v>154</v>
      </c>
      <c r="N416" s="119">
        <f t="shared" si="409"/>
        <v>206</v>
      </c>
      <c r="O416" s="119">
        <f t="shared" si="409"/>
        <v>197</v>
      </c>
      <c r="P416" s="119">
        <f t="shared" si="409"/>
        <v>1</v>
      </c>
      <c r="Q416" s="119">
        <f t="shared" si="409"/>
        <v>133</v>
      </c>
      <c r="R416" s="119">
        <f t="shared" si="409"/>
        <v>202</v>
      </c>
      <c r="S416" s="119">
        <f t="shared" si="409"/>
        <v>63</v>
      </c>
      <c r="T416" s="119">
        <f t="shared" si="409"/>
        <v>92</v>
      </c>
      <c r="U416" s="119">
        <f t="shared" si="409"/>
        <v>211</v>
      </c>
      <c r="V416" s="119">
        <f t="shared" si="409"/>
        <v>151</v>
      </c>
      <c r="W416" s="119">
        <f t="shared" si="409"/>
        <v>62</v>
      </c>
      <c r="X416" s="119">
        <f t="shared" si="409"/>
        <v>132</v>
      </c>
      <c r="Y416" s="125">
        <f t="shared" si="409"/>
        <v>206</v>
      </c>
      <c r="Z416" s="124">
        <f t="shared" si="409"/>
        <v>202</v>
      </c>
      <c r="AA416" s="119">
        <f t="shared" si="409"/>
        <v>96</v>
      </c>
      <c r="AB416" s="119">
        <f t="shared" si="409"/>
        <v>203</v>
      </c>
      <c r="AC416" s="119">
        <f t="shared" si="409"/>
        <v>82</v>
      </c>
      <c r="AD416" s="119">
        <f t="shared" si="409"/>
        <v>174</v>
      </c>
      <c r="AE416" s="119">
        <f t="shared" si="409"/>
        <v>53</v>
      </c>
      <c r="AF416" s="119">
        <f t="shared" si="409"/>
        <v>205</v>
      </c>
      <c r="AG416" s="119">
        <f t="shared" si="409"/>
        <v>99</v>
      </c>
      <c r="AH416" s="125">
        <f t="shared" si="409"/>
        <v>206</v>
      </c>
      <c r="AI416" s="124">
        <f t="shared" si="409"/>
        <v>201</v>
      </c>
      <c r="AJ416" s="119">
        <f t="shared" si="409"/>
        <v>125</v>
      </c>
      <c r="AK416" s="125">
        <f t="shared" si="409"/>
        <v>207</v>
      </c>
      <c r="AL416" s="121">
        <f t="shared" si="409"/>
        <v>208</v>
      </c>
    </row>
    <row r="417" spans="2:38">
      <c r="B417" s="225" t="str">
        <f t="shared" ref="B417:C417" si="410">B198</f>
        <v>Trzin</v>
      </c>
      <c r="C417" s="224">
        <f t="shared" si="410"/>
        <v>186</v>
      </c>
      <c r="D417" s="124">
        <f t="shared" ref="D417:AL417" si="411">IFERROR(_xlfn.RANK.EQ(D198,D$10:D$221,0),"-")</f>
        <v>11</v>
      </c>
      <c r="E417" s="119">
        <f t="shared" si="411"/>
        <v>1</v>
      </c>
      <c r="F417" s="119">
        <f t="shared" si="411"/>
        <v>1</v>
      </c>
      <c r="G417" s="119">
        <f t="shared" si="411"/>
        <v>1</v>
      </c>
      <c r="H417" s="119">
        <f t="shared" si="411"/>
        <v>11</v>
      </c>
      <c r="I417" s="119">
        <f t="shared" si="411"/>
        <v>46</v>
      </c>
      <c r="J417" s="119">
        <f t="shared" si="411"/>
        <v>1</v>
      </c>
      <c r="K417" s="119" t="str">
        <f t="shared" si="411"/>
        <v>-</v>
      </c>
      <c r="L417" s="119">
        <f t="shared" si="411"/>
        <v>13</v>
      </c>
      <c r="M417" s="119">
        <f t="shared" si="411"/>
        <v>194</v>
      </c>
      <c r="N417" s="119">
        <f t="shared" si="411"/>
        <v>107</v>
      </c>
      <c r="O417" s="119">
        <f t="shared" si="411"/>
        <v>6</v>
      </c>
      <c r="P417" s="119">
        <f t="shared" si="411"/>
        <v>158</v>
      </c>
      <c r="Q417" s="119">
        <f t="shared" si="411"/>
        <v>8</v>
      </c>
      <c r="R417" s="119">
        <f t="shared" si="411"/>
        <v>4</v>
      </c>
      <c r="S417" s="119">
        <f t="shared" si="411"/>
        <v>194</v>
      </c>
      <c r="T417" s="119">
        <f t="shared" si="411"/>
        <v>70</v>
      </c>
      <c r="U417" s="119">
        <f t="shared" si="411"/>
        <v>3</v>
      </c>
      <c r="V417" s="119">
        <f t="shared" si="411"/>
        <v>16</v>
      </c>
      <c r="W417" s="119">
        <f t="shared" si="411"/>
        <v>23</v>
      </c>
      <c r="X417" s="119">
        <f t="shared" si="411"/>
        <v>33</v>
      </c>
      <c r="Y417" s="125">
        <f t="shared" si="411"/>
        <v>159</v>
      </c>
      <c r="Z417" s="124">
        <f t="shared" si="411"/>
        <v>1</v>
      </c>
      <c r="AA417" s="119">
        <f t="shared" si="411"/>
        <v>1</v>
      </c>
      <c r="AB417" s="119">
        <f t="shared" si="411"/>
        <v>154</v>
      </c>
      <c r="AC417" s="119">
        <f t="shared" si="411"/>
        <v>23</v>
      </c>
      <c r="AD417" s="119">
        <f t="shared" si="411"/>
        <v>4</v>
      </c>
      <c r="AE417" s="119">
        <f t="shared" si="411"/>
        <v>181</v>
      </c>
      <c r="AF417" s="119">
        <f t="shared" si="411"/>
        <v>3</v>
      </c>
      <c r="AG417" s="119">
        <f t="shared" si="411"/>
        <v>15</v>
      </c>
      <c r="AH417" s="125">
        <f t="shared" si="411"/>
        <v>159</v>
      </c>
      <c r="AI417" s="124">
        <f t="shared" si="411"/>
        <v>6</v>
      </c>
      <c r="AJ417" s="119">
        <f t="shared" si="411"/>
        <v>19</v>
      </c>
      <c r="AK417" s="125">
        <f t="shared" si="411"/>
        <v>45</v>
      </c>
      <c r="AL417" s="121">
        <f t="shared" si="411"/>
        <v>12</v>
      </c>
    </row>
    <row r="418" spans="2:38">
      <c r="B418" s="225" t="str">
        <f t="shared" ref="B418:C418" si="412">B199</f>
        <v>Tržič</v>
      </c>
      <c r="C418" s="224">
        <f t="shared" si="412"/>
        <v>131</v>
      </c>
      <c r="D418" s="124">
        <f t="shared" ref="D418:AL418" si="413">IFERROR(_xlfn.RANK.EQ(D199,D$10:D$221,0),"-")</f>
        <v>174</v>
      </c>
      <c r="E418" s="119">
        <f t="shared" si="413"/>
        <v>65</v>
      </c>
      <c r="F418" s="119">
        <f t="shared" si="413"/>
        <v>98</v>
      </c>
      <c r="G418" s="119">
        <f t="shared" si="413"/>
        <v>172</v>
      </c>
      <c r="H418" s="119">
        <f t="shared" si="413"/>
        <v>71</v>
      </c>
      <c r="I418" s="119">
        <f t="shared" si="413"/>
        <v>94</v>
      </c>
      <c r="J418" s="119">
        <f t="shared" si="413"/>
        <v>93</v>
      </c>
      <c r="K418" s="119" t="str">
        <f t="shared" si="413"/>
        <v>-</v>
      </c>
      <c r="L418" s="119">
        <f t="shared" si="413"/>
        <v>59</v>
      </c>
      <c r="M418" s="119">
        <f t="shared" si="413"/>
        <v>18</v>
      </c>
      <c r="N418" s="119">
        <f t="shared" si="413"/>
        <v>41</v>
      </c>
      <c r="O418" s="119">
        <f t="shared" si="413"/>
        <v>79</v>
      </c>
      <c r="P418" s="119">
        <f t="shared" si="413"/>
        <v>64</v>
      </c>
      <c r="Q418" s="119">
        <f t="shared" si="413"/>
        <v>63</v>
      </c>
      <c r="R418" s="119">
        <f t="shared" si="413"/>
        <v>50</v>
      </c>
      <c r="S418" s="119">
        <f t="shared" si="413"/>
        <v>71</v>
      </c>
      <c r="T418" s="119">
        <f t="shared" si="413"/>
        <v>206</v>
      </c>
      <c r="U418" s="119">
        <f t="shared" si="413"/>
        <v>21</v>
      </c>
      <c r="V418" s="119">
        <f t="shared" si="413"/>
        <v>67</v>
      </c>
      <c r="W418" s="119">
        <f t="shared" si="413"/>
        <v>81</v>
      </c>
      <c r="X418" s="119">
        <f t="shared" si="413"/>
        <v>66</v>
      </c>
      <c r="Y418" s="125">
        <f t="shared" si="413"/>
        <v>18</v>
      </c>
      <c r="Z418" s="124">
        <f t="shared" si="413"/>
        <v>104</v>
      </c>
      <c r="AA418" s="119">
        <f t="shared" si="413"/>
        <v>92</v>
      </c>
      <c r="AB418" s="119">
        <f t="shared" si="413"/>
        <v>18</v>
      </c>
      <c r="AC418" s="119">
        <f t="shared" si="413"/>
        <v>47</v>
      </c>
      <c r="AD418" s="119">
        <f t="shared" si="413"/>
        <v>53</v>
      </c>
      <c r="AE418" s="119">
        <f t="shared" si="413"/>
        <v>169</v>
      </c>
      <c r="AF418" s="119">
        <f t="shared" si="413"/>
        <v>42</v>
      </c>
      <c r="AG418" s="119">
        <f t="shared" si="413"/>
        <v>56</v>
      </c>
      <c r="AH418" s="125">
        <f t="shared" si="413"/>
        <v>18</v>
      </c>
      <c r="AI418" s="124">
        <f t="shared" si="413"/>
        <v>24</v>
      </c>
      <c r="AJ418" s="119">
        <f t="shared" si="413"/>
        <v>64</v>
      </c>
      <c r="AK418" s="125">
        <f t="shared" si="413"/>
        <v>14</v>
      </c>
      <c r="AL418" s="121">
        <f t="shared" si="413"/>
        <v>20</v>
      </c>
    </row>
    <row r="419" spans="2:38">
      <c r="B419" s="225" t="str">
        <f t="shared" ref="B419:C419" si="414">B200</f>
        <v>Turnišče</v>
      </c>
      <c r="C419" s="224">
        <f t="shared" si="414"/>
        <v>132</v>
      </c>
      <c r="D419" s="124">
        <f t="shared" ref="D419:AL419" si="415">IFERROR(_xlfn.RANK.EQ(D200,D$10:D$221,0),"-")</f>
        <v>9</v>
      </c>
      <c r="E419" s="119">
        <f t="shared" si="415"/>
        <v>172</v>
      </c>
      <c r="F419" s="119">
        <f t="shared" si="415"/>
        <v>68</v>
      </c>
      <c r="G419" s="119">
        <f t="shared" si="415"/>
        <v>49</v>
      </c>
      <c r="H419" s="119">
        <f t="shared" si="415"/>
        <v>167</v>
      </c>
      <c r="I419" s="119">
        <f t="shared" si="415"/>
        <v>101</v>
      </c>
      <c r="J419" s="119">
        <f t="shared" si="415"/>
        <v>68</v>
      </c>
      <c r="K419" s="119" t="str">
        <f t="shared" si="415"/>
        <v>-</v>
      </c>
      <c r="L419" s="119">
        <f t="shared" si="415"/>
        <v>161</v>
      </c>
      <c r="M419" s="119">
        <f t="shared" si="415"/>
        <v>203</v>
      </c>
      <c r="N419" s="119">
        <f t="shared" si="415"/>
        <v>119</v>
      </c>
      <c r="O419" s="119">
        <f t="shared" si="415"/>
        <v>175</v>
      </c>
      <c r="P419" s="119">
        <f t="shared" si="415"/>
        <v>54</v>
      </c>
      <c r="Q419" s="119">
        <f t="shared" si="415"/>
        <v>194</v>
      </c>
      <c r="R419" s="119">
        <f t="shared" si="415"/>
        <v>167</v>
      </c>
      <c r="S419" s="119">
        <f t="shared" si="415"/>
        <v>106</v>
      </c>
      <c r="T419" s="119">
        <f t="shared" si="415"/>
        <v>55</v>
      </c>
      <c r="U419" s="119">
        <f t="shared" si="415"/>
        <v>124</v>
      </c>
      <c r="V419" s="119">
        <f t="shared" si="415"/>
        <v>198</v>
      </c>
      <c r="W419" s="119">
        <f t="shared" si="415"/>
        <v>101</v>
      </c>
      <c r="X419" s="119">
        <f t="shared" si="415"/>
        <v>91</v>
      </c>
      <c r="Y419" s="125">
        <f t="shared" si="415"/>
        <v>211</v>
      </c>
      <c r="Z419" s="124">
        <f t="shared" si="415"/>
        <v>78</v>
      </c>
      <c r="AA419" s="119">
        <f t="shared" si="415"/>
        <v>115</v>
      </c>
      <c r="AB419" s="119">
        <f t="shared" si="415"/>
        <v>187</v>
      </c>
      <c r="AC419" s="119">
        <f t="shared" si="415"/>
        <v>141</v>
      </c>
      <c r="AD419" s="119">
        <f t="shared" si="415"/>
        <v>192</v>
      </c>
      <c r="AE419" s="119">
        <f t="shared" si="415"/>
        <v>79</v>
      </c>
      <c r="AF419" s="119">
        <f t="shared" si="415"/>
        <v>180</v>
      </c>
      <c r="AG419" s="119">
        <f t="shared" si="415"/>
        <v>82</v>
      </c>
      <c r="AH419" s="125">
        <f t="shared" si="415"/>
        <v>211</v>
      </c>
      <c r="AI419" s="124">
        <f t="shared" si="415"/>
        <v>154</v>
      </c>
      <c r="AJ419" s="119">
        <f t="shared" si="415"/>
        <v>180</v>
      </c>
      <c r="AK419" s="125">
        <f t="shared" si="415"/>
        <v>202</v>
      </c>
      <c r="AL419" s="121">
        <f t="shared" si="415"/>
        <v>196</v>
      </c>
    </row>
    <row r="420" spans="2:38">
      <c r="B420" s="225" t="str">
        <f t="shared" ref="B420:C420" si="416">B201</f>
        <v>Velenje</v>
      </c>
      <c r="C420" s="224">
        <f t="shared" si="416"/>
        <v>133</v>
      </c>
      <c r="D420" s="124">
        <f t="shared" ref="D420:AL420" si="417">IFERROR(_xlfn.RANK.EQ(D201,D$10:D$221,0),"-")</f>
        <v>146</v>
      </c>
      <c r="E420" s="119">
        <f t="shared" si="417"/>
        <v>35</v>
      </c>
      <c r="F420" s="119">
        <f t="shared" si="417"/>
        <v>26</v>
      </c>
      <c r="G420" s="119">
        <f t="shared" si="417"/>
        <v>30</v>
      </c>
      <c r="H420" s="119">
        <f t="shared" si="417"/>
        <v>51</v>
      </c>
      <c r="I420" s="119">
        <f t="shared" si="417"/>
        <v>11</v>
      </c>
      <c r="J420" s="119">
        <f t="shared" si="417"/>
        <v>10</v>
      </c>
      <c r="K420" s="119" t="str">
        <f t="shared" si="417"/>
        <v>-</v>
      </c>
      <c r="L420" s="119">
        <f t="shared" si="417"/>
        <v>185</v>
      </c>
      <c r="M420" s="119">
        <f t="shared" si="417"/>
        <v>78</v>
      </c>
      <c r="N420" s="119">
        <f t="shared" si="417"/>
        <v>134</v>
      </c>
      <c r="O420" s="119">
        <f t="shared" si="417"/>
        <v>118</v>
      </c>
      <c r="P420" s="119">
        <f t="shared" si="417"/>
        <v>57</v>
      </c>
      <c r="Q420" s="119">
        <f t="shared" si="417"/>
        <v>125</v>
      </c>
      <c r="R420" s="119">
        <f t="shared" si="417"/>
        <v>98</v>
      </c>
      <c r="S420" s="119">
        <f t="shared" si="417"/>
        <v>202</v>
      </c>
      <c r="T420" s="119">
        <f t="shared" si="417"/>
        <v>175</v>
      </c>
      <c r="U420" s="119">
        <f t="shared" si="417"/>
        <v>104</v>
      </c>
      <c r="V420" s="119">
        <f t="shared" si="417"/>
        <v>110</v>
      </c>
      <c r="W420" s="119">
        <f t="shared" si="417"/>
        <v>122</v>
      </c>
      <c r="X420" s="119">
        <f t="shared" si="417"/>
        <v>174</v>
      </c>
      <c r="Y420" s="125">
        <f t="shared" si="417"/>
        <v>99</v>
      </c>
      <c r="Z420" s="124">
        <f t="shared" si="417"/>
        <v>36</v>
      </c>
      <c r="AA420" s="119">
        <f t="shared" si="417"/>
        <v>11</v>
      </c>
      <c r="AB420" s="119">
        <f t="shared" si="417"/>
        <v>110</v>
      </c>
      <c r="AC420" s="119">
        <f t="shared" si="417"/>
        <v>94</v>
      </c>
      <c r="AD420" s="119">
        <f t="shared" si="417"/>
        <v>104</v>
      </c>
      <c r="AE420" s="119">
        <f t="shared" si="417"/>
        <v>209</v>
      </c>
      <c r="AF420" s="119">
        <f t="shared" si="417"/>
        <v>106</v>
      </c>
      <c r="AG420" s="119">
        <f t="shared" si="417"/>
        <v>173</v>
      </c>
      <c r="AH420" s="125">
        <f t="shared" si="417"/>
        <v>99</v>
      </c>
      <c r="AI420" s="124">
        <f t="shared" si="417"/>
        <v>41</v>
      </c>
      <c r="AJ420" s="119">
        <f t="shared" si="417"/>
        <v>184</v>
      </c>
      <c r="AK420" s="125">
        <f t="shared" si="417"/>
        <v>125</v>
      </c>
      <c r="AL420" s="121">
        <f t="shared" si="417"/>
        <v>111</v>
      </c>
    </row>
    <row r="421" spans="2:38">
      <c r="B421" s="225" t="str">
        <f t="shared" ref="B421:C421" si="418">B202</f>
        <v>Velika Polana</v>
      </c>
      <c r="C421" s="224">
        <f t="shared" si="418"/>
        <v>187</v>
      </c>
      <c r="D421" s="124">
        <f t="shared" ref="D421:AL421" si="419">IFERROR(_xlfn.RANK.EQ(D202,D$10:D$221,0),"-")</f>
        <v>3</v>
      </c>
      <c r="E421" s="119">
        <f t="shared" si="419"/>
        <v>172</v>
      </c>
      <c r="F421" s="119">
        <f t="shared" si="419"/>
        <v>45</v>
      </c>
      <c r="G421" s="119">
        <f t="shared" si="419"/>
        <v>185</v>
      </c>
      <c r="H421" s="119">
        <f t="shared" si="419"/>
        <v>27</v>
      </c>
      <c r="I421" s="119">
        <f t="shared" si="419"/>
        <v>193</v>
      </c>
      <c r="J421" s="119">
        <f t="shared" si="419"/>
        <v>65</v>
      </c>
      <c r="K421" s="119" t="str">
        <f t="shared" si="419"/>
        <v>-</v>
      </c>
      <c r="L421" s="119">
        <f t="shared" si="419"/>
        <v>96</v>
      </c>
      <c r="M421" s="119">
        <f t="shared" si="419"/>
        <v>202</v>
      </c>
      <c r="N421" s="119">
        <f t="shared" si="419"/>
        <v>1</v>
      </c>
      <c r="O421" s="119">
        <f t="shared" si="419"/>
        <v>181</v>
      </c>
      <c r="P421" s="119">
        <f t="shared" si="419"/>
        <v>149</v>
      </c>
      <c r="Q421" s="119">
        <f t="shared" si="419"/>
        <v>185</v>
      </c>
      <c r="R421" s="119">
        <f t="shared" si="419"/>
        <v>171</v>
      </c>
      <c r="S421" s="119">
        <f t="shared" si="419"/>
        <v>29</v>
      </c>
      <c r="T421" s="119">
        <f t="shared" si="419"/>
        <v>98</v>
      </c>
      <c r="U421" s="119">
        <f t="shared" si="419"/>
        <v>82</v>
      </c>
      <c r="V421" s="119">
        <f t="shared" si="419"/>
        <v>202</v>
      </c>
      <c r="W421" s="119">
        <f t="shared" si="419"/>
        <v>71</v>
      </c>
      <c r="X421" s="119">
        <f t="shared" si="419"/>
        <v>118</v>
      </c>
      <c r="Y421" s="125">
        <f t="shared" si="419"/>
        <v>202</v>
      </c>
      <c r="Z421" s="124">
        <f t="shared" si="419"/>
        <v>61</v>
      </c>
      <c r="AA421" s="119">
        <f t="shared" si="419"/>
        <v>139</v>
      </c>
      <c r="AB421" s="119">
        <f t="shared" si="419"/>
        <v>71</v>
      </c>
      <c r="AC421" s="119">
        <f t="shared" si="419"/>
        <v>192</v>
      </c>
      <c r="AD421" s="119">
        <f t="shared" si="419"/>
        <v>187</v>
      </c>
      <c r="AE421" s="119">
        <f t="shared" si="419"/>
        <v>21</v>
      </c>
      <c r="AF421" s="119">
        <f t="shared" si="419"/>
        <v>170</v>
      </c>
      <c r="AG421" s="119">
        <f t="shared" si="419"/>
        <v>92</v>
      </c>
      <c r="AH421" s="125">
        <f t="shared" si="419"/>
        <v>202</v>
      </c>
      <c r="AI421" s="124">
        <f t="shared" si="419"/>
        <v>73</v>
      </c>
      <c r="AJ421" s="119">
        <f t="shared" si="419"/>
        <v>179</v>
      </c>
      <c r="AK421" s="125">
        <f t="shared" si="419"/>
        <v>198</v>
      </c>
      <c r="AL421" s="121">
        <f t="shared" si="419"/>
        <v>172</v>
      </c>
    </row>
    <row r="422" spans="2:38">
      <c r="B422" s="225" t="str">
        <f t="shared" ref="B422:C422" si="420">B203</f>
        <v>Velike Lašče</v>
      </c>
      <c r="C422" s="224">
        <f t="shared" si="420"/>
        <v>134</v>
      </c>
      <c r="D422" s="124">
        <f t="shared" ref="D422:AL422" si="421">IFERROR(_xlfn.RANK.EQ(D203,D$10:D$221,0),"-")</f>
        <v>198</v>
      </c>
      <c r="E422" s="119">
        <f t="shared" si="421"/>
        <v>106</v>
      </c>
      <c r="F422" s="119">
        <f t="shared" si="421"/>
        <v>182</v>
      </c>
      <c r="G422" s="119">
        <f t="shared" si="421"/>
        <v>151</v>
      </c>
      <c r="H422" s="119">
        <f t="shared" si="421"/>
        <v>16</v>
      </c>
      <c r="I422" s="119">
        <f t="shared" si="421"/>
        <v>162</v>
      </c>
      <c r="J422" s="119">
        <f t="shared" si="421"/>
        <v>170</v>
      </c>
      <c r="K422" s="119" t="str">
        <f t="shared" si="421"/>
        <v>-</v>
      </c>
      <c r="L422" s="119">
        <f t="shared" si="421"/>
        <v>18</v>
      </c>
      <c r="M422" s="119">
        <f t="shared" si="421"/>
        <v>60</v>
      </c>
      <c r="N422" s="119">
        <f t="shared" si="421"/>
        <v>1</v>
      </c>
      <c r="O422" s="119">
        <f t="shared" si="421"/>
        <v>50</v>
      </c>
      <c r="P422" s="119">
        <f t="shared" si="421"/>
        <v>177</v>
      </c>
      <c r="Q422" s="119">
        <f t="shared" si="421"/>
        <v>44</v>
      </c>
      <c r="R422" s="119">
        <f t="shared" si="421"/>
        <v>28</v>
      </c>
      <c r="S422" s="119">
        <f t="shared" si="421"/>
        <v>86</v>
      </c>
      <c r="T422" s="119">
        <f t="shared" si="421"/>
        <v>120</v>
      </c>
      <c r="U422" s="119">
        <f t="shared" si="421"/>
        <v>14</v>
      </c>
      <c r="V422" s="119">
        <f t="shared" si="421"/>
        <v>71</v>
      </c>
      <c r="W422" s="119">
        <f t="shared" si="421"/>
        <v>35</v>
      </c>
      <c r="X422" s="119">
        <f t="shared" si="421"/>
        <v>47</v>
      </c>
      <c r="Y422" s="125">
        <f t="shared" si="421"/>
        <v>16</v>
      </c>
      <c r="Z422" s="124">
        <f t="shared" si="421"/>
        <v>181</v>
      </c>
      <c r="AA422" s="119">
        <f t="shared" si="421"/>
        <v>94</v>
      </c>
      <c r="AB422" s="119">
        <f t="shared" si="421"/>
        <v>16</v>
      </c>
      <c r="AC422" s="119">
        <f t="shared" si="421"/>
        <v>106</v>
      </c>
      <c r="AD422" s="119">
        <f t="shared" si="421"/>
        <v>35</v>
      </c>
      <c r="AE422" s="119">
        <f t="shared" si="421"/>
        <v>91</v>
      </c>
      <c r="AF422" s="119">
        <f t="shared" si="421"/>
        <v>34</v>
      </c>
      <c r="AG422" s="119">
        <f t="shared" si="421"/>
        <v>37</v>
      </c>
      <c r="AH422" s="125">
        <f t="shared" si="421"/>
        <v>16</v>
      </c>
      <c r="AI422" s="124">
        <f t="shared" si="421"/>
        <v>58</v>
      </c>
      <c r="AJ422" s="119">
        <f t="shared" si="421"/>
        <v>25</v>
      </c>
      <c r="AK422" s="125">
        <f t="shared" si="421"/>
        <v>7</v>
      </c>
      <c r="AL422" s="121">
        <f t="shared" si="421"/>
        <v>15</v>
      </c>
    </row>
    <row r="423" spans="2:38">
      <c r="B423" s="225" t="str">
        <f t="shared" ref="B423:C423" si="422">B204</f>
        <v>Veržej</v>
      </c>
      <c r="C423" s="224">
        <f t="shared" si="422"/>
        <v>188</v>
      </c>
      <c r="D423" s="124">
        <f t="shared" ref="D423:AL423" si="423">IFERROR(_xlfn.RANK.EQ(D204,D$10:D$221,0),"-")</f>
        <v>7</v>
      </c>
      <c r="E423" s="119">
        <f t="shared" si="423"/>
        <v>168</v>
      </c>
      <c r="F423" s="119">
        <f t="shared" si="423"/>
        <v>45</v>
      </c>
      <c r="G423" s="119">
        <f t="shared" si="423"/>
        <v>61</v>
      </c>
      <c r="H423" s="119">
        <f t="shared" si="423"/>
        <v>132</v>
      </c>
      <c r="I423" s="119">
        <f t="shared" si="423"/>
        <v>130</v>
      </c>
      <c r="J423" s="119">
        <f t="shared" si="423"/>
        <v>52</v>
      </c>
      <c r="K423" s="119" t="str">
        <f t="shared" si="423"/>
        <v>-</v>
      </c>
      <c r="L423" s="119">
        <f t="shared" si="423"/>
        <v>194</v>
      </c>
      <c r="M423" s="119">
        <f t="shared" si="423"/>
        <v>96</v>
      </c>
      <c r="N423" s="119">
        <f t="shared" si="423"/>
        <v>124</v>
      </c>
      <c r="O423" s="119">
        <f t="shared" si="423"/>
        <v>20</v>
      </c>
      <c r="P423" s="119">
        <f t="shared" si="423"/>
        <v>21</v>
      </c>
      <c r="Q423" s="119">
        <f t="shared" si="423"/>
        <v>136</v>
      </c>
      <c r="R423" s="119">
        <f t="shared" si="423"/>
        <v>127</v>
      </c>
      <c r="S423" s="119">
        <f t="shared" si="423"/>
        <v>65</v>
      </c>
      <c r="T423" s="119">
        <f t="shared" si="423"/>
        <v>150</v>
      </c>
      <c r="U423" s="119">
        <f t="shared" si="423"/>
        <v>105</v>
      </c>
      <c r="V423" s="119">
        <f t="shared" si="423"/>
        <v>176</v>
      </c>
      <c r="W423" s="119">
        <f t="shared" si="423"/>
        <v>66</v>
      </c>
      <c r="X423" s="119">
        <f t="shared" si="423"/>
        <v>18</v>
      </c>
      <c r="Y423" s="125">
        <f t="shared" si="423"/>
        <v>150</v>
      </c>
      <c r="Z423" s="124">
        <f t="shared" si="423"/>
        <v>67</v>
      </c>
      <c r="AA423" s="119">
        <f t="shared" si="423"/>
        <v>111</v>
      </c>
      <c r="AB423" s="119">
        <f t="shared" si="423"/>
        <v>114</v>
      </c>
      <c r="AC423" s="119">
        <f t="shared" si="423"/>
        <v>4</v>
      </c>
      <c r="AD423" s="119">
        <f t="shared" si="423"/>
        <v>131</v>
      </c>
      <c r="AE423" s="119">
        <f t="shared" si="423"/>
        <v>89</v>
      </c>
      <c r="AF423" s="119">
        <f t="shared" si="423"/>
        <v>148</v>
      </c>
      <c r="AG423" s="119">
        <f t="shared" si="423"/>
        <v>28</v>
      </c>
      <c r="AH423" s="125">
        <f t="shared" si="423"/>
        <v>150</v>
      </c>
      <c r="AI423" s="124">
        <f t="shared" si="423"/>
        <v>106</v>
      </c>
      <c r="AJ423" s="119">
        <f t="shared" si="423"/>
        <v>50</v>
      </c>
      <c r="AK423" s="125">
        <f t="shared" si="423"/>
        <v>123</v>
      </c>
      <c r="AL423" s="121">
        <f t="shared" si="423"/>
        <v>82</v>
      </c>
    </row>
    <row r="424" spans="2:38">
      <c r="B424" s="225" t="str">
        <f t="shared" ref="B424:C424" si="424">B205</f>
        <v>Videm</v>
      </c>
      <c r="C424" s="224">
        <f t="shared" si="424"/>
        <v>135</v>
      </c>
      <c r="D424" s="124">
        <f t="shared" ref="D424:AL424" si="425">IFERROR(_xlfn.RANK.EQ(D205,D$10:D$221,0),"-")</f>
        <v>205</v>
      </c>
      <c r="E424" s="119">
        <f t="shared" si="425"/>
        <v>118</v>
      </c>
      <c r="F424" s="119">
        <f t="shared" si="425"/>
        <v>169</v>
      </c>
      <c r="G424" s="119">
        <f t="shared" si="425"/>
        <v>156</v>
      </c>
      <c r="H424" s="119">
        <f t="shared" si="425"/>
        <v>194</v>
      </c>
      <c r="I424" s="119">
        <f t="shared" si="425"/>
        <v>209</v>
      </c>
      <c r="J424" s="119">
        <f t="shared" si="425"/>
        <v>198</v>
      </c>
      <c r="K424" s="119" t="str">
        <f t="shared" si="425"/>
        <v>-</v>
      </c>
      <c r="L424" s="119">
        <f t="shared" si="425"/>
        <v>104</v>
      </c>
      <c r="M424" s="119">
        <f t="shared" si="425"/>
        <v>204</v>
      </c>
      <c r="N424" s="119">
        <f t="shared" si="425"/>
        <v>97</v>
      </c>
      <c r="O424" s="119">
        <f t="shared" si="425"/>
        <v>166</v>
      </c>
      <c r="P424" s="119">
        <f t="shared" si="425"/>
        <v>13</v>
      </c>
      <c r="Q424" s="119">
        <f t="shared" si="425"/>
        <v>128</v>
      </c>
      <c r="R424" s="119">
        <f t="shared" si="425"/>
        <v>200</v>
      </c>
      <c r="S424" s="119">
        <f t="shared" si="425"/>
        <v>40</v>
      </c>
      <c r="T424" s="119">
        <f t="shared" si="425"/>
        <v>180</v>
      </c>
      <c r="U424" s="119">
        <f t="shared" si="425"/>
        <v>194</v>
      </c>
      <c r="V424" s="119">
        <f t="shared" si="425"/>
        <v>166</v>
      </c>
      <c r="W424" s="119">
        <f t="shared" si="425"/>
        <v>145</v>
      </c>
      <c r="X424" s="119">
        <f t="shared" si="425"/>
        <v>167</v>
      </c>
      <c r="Y424" s="125">
        <f t="shared" si="425"/>
        <v>155</v>
      </c>
      <c r="Z424" s="124">
        <f t="shared" si="425"/>
        <v>192</v>
      </c>
      <c r="AA424" s="119">
        <f t="shared" si="425"/>
        <v>201</v>
      </c>
      <c r="AB424" s="119">
        <f t="shared" si="425"/>
        <v>162</v>
      </c>
      <c r="AC424" s="119">
        <f t="shared" si="425"/>
        <v>75</v>
      </c>
      <c r="AD424" s="119">
        <f t="shared" si="425"/>
        <v>168</v>
      </c>
      <c r="AE424" s="119">
        <f t="shared" si="425"/>
        <v>95</v>
      </c>
      <c r="AF424" s="119">
        <f t="shared" si="425"/>
        <v>201</v>
      </c>
      <c r="AG424" s="119">
        <f t="shared" si="425"/>
        <v>177</v>
      </c>
      <c r="AH424" s="125">
        <f t="shared" si="425"/>
        <v>155</v>
      </c>
      <c r="AI424" s="124">
        <f t="shared" si="425"/>
        <v>204</v>
      </c>
      <c r="AJ424" s="119">
        <f t="shared" si="425"/>
        <v>139</v>
      </c>
      <c r="AK424" s="125">
        <f t="shared" si="425"/>
        <v>200</v>
      </c>
      <c r="AL424" s="121">
        <f t="shared" si="425"/>
        <v>206</v>
      </c>
    </row>
    <row r="425" spans="2:38">
      <c r="B425" s="225" t="str">
        <f t="shared" ref="B425:C425" si="426">B206</f>
        <v>Vipava</v>
      </c>
      <c r="C425" s="224">
        <f t="shared" si="426"/>
        <v>136</v>
      </c>
      <c r="D425" s="124">
        <f t="shared" ref="D425:AL425" si="427">IFERROR(_xlfn.RANK.EQ(D206,D$10:D$221,0),"-")</f>
        <v>65</v>
      </c>
      <c r="E425" s="119">
        <f t="shared" si="427"/>
        <v>20</v>
      </c>
      <c r="F425" s="119">
        <f t="shared" si="427"/>
        <v>39</v>
      </c>
      <c r="G425" s="119">
        <f t="shared" si="427"/>
        <v>106</v>
      </c>
      <c r="H425" s="119">
        <f t="shared" si="427"/>
        <v>73</v>
      </c>
      <c r="I425" s="119">
        <f t="shared" si="427"/>
        <v>80</v>
      </c>
      <c r="J425" s="119">
        <f t="shared" si="427"/>
        <v>105</v>
      </c>
      <c r="K425" s="119" t="str">
        <f t="shared" si="427"/>
        <v>-</v>
      </c>
      <c r="L425" s="119">
        <f t="shared" si="427"/>
        <v>94</v>
      </c>
      <c r="M425" s="119">
        <f t="shared" si="427"/>
        <v>123</v>
      </c>
      <c r="N425" s="119">
        <f t="shared" si="427"/>
        <v>52</v>
      </c>
      <c r="O425" s="119">
        <f t="shared" si="427"/>
        <v>30</v>
      </c>
      <c r="P425" s="119">
        <f t="shared" si="427"/>
        <v>120</v>
      </c>
      <c r="Q425" s="119">
        <f t="shared" si="427"/>
        <v>58</v>
      </c>
      <c r="R425" s="119">
        <f t="shared" si="427"/>
        <v>33</v>
      </c>
      <c r="S425" s="119">
        <f t="shared" si="427"/>
        <v>66</v>
      </c>
      <c r="T425" s="119">
        <f t="shared" si="427"/>
        <v>108</v>
      </c>
      <c r="U425" s="119">
        <f t="shared" si="427"/>
        <v>51</v>
      </c>
      <c r="V425" s="119">
        <f t="shared" si="427"/>
        <v>6</v>
      </c>
      <c r="W425" s="119">
        <f t="shared" si="427"/>
        <v>75</v>
      </c>
      <c r="X425" s="119">
        <f t="shared" si="427"/>
        <v>27</v>
      </c>
      <c r="Y425" s="125">
        <f t="shared" si="427"/>
        <v>57</v>
      </c>
      <c r="Z425" s="124">
        <f t="shared" si="427"/>
        <v>17</v>
      </c>
      <c r="AA425" s="119">
        <f t="shared" si="427"/>
        <v>79</v>
      </c>
      <c r="AB425" s="119">
        <f t="shared" si="427"/>
        <v>65</v>
      </c>
      <c r="AC425" s="119">
        <f t="shared" si="427"/>
        <v>35</v>
      </c>
      <c r="AD425" s="119">
        <f t="shared" si="427"/>
        <v>43</v>
      </c>
      <c r="AE425" s="119">
        <f t="shared" si="427"/>
        <v>64</v>
      </c>
      <c r="AF425" s="119">
        <f t="shared" si="427"/>
        <v>20</v>
      </c>
      <c r="AG425" s="119">
        <f t="shared" si="427"/>
        <v>36</v>
      </c>
      <c r="AH425" s="125">
        <f t="shared" si="427"/>
        <v>57</v>
      </c>
      <c r="AI425" s="124">
        <f t="shared" si="427"/>
        <v>30</v>
      </c>
      <c r="AJ425" s="119">
        <f t="shared" si="427"/>
        <v>18</v>
      </c>
      <c r="AK425" s="125">
        <f t="shared" si="427"/>
        <v>19</v>
      </c>
      <c r="AL425" s="121">
        <f t="shared" si="427"/>
        <v>10</v>
      </c>
    </row>
    <row r="426" spans="2:38">
      <c r="B426" s="225" t="str">
        <f t="shared" ref="B426:C426" si="428">B207</f>
        <v>Vitanje</v>
      </c>
      <c r="C426" s="224">
        <f t="shared" si="428"/>
        <v>137</v>
      </c>
      <c r="D426" s="124">
        <f t="shared" ref="D426:AL426" si="429">IFERROR(_xlfn.RANK.EQ(D207,D$10:D$221,0),"-")</f>
        <v>110</v>
      </c>
      <c r="E426" s="119">
        <f t="shared" si="429"/>
        <v>186</v>
      </c>
      <c r="F426" s="119">
        <f t="shared" si="429"/>
        <v>196</v>
      </c>
      <c r="G426" s="119">
        <f t="shared" si="429"/>
        <v>168</v>
      </c>
      <c r="H426" s="119">
        <f t="shared" si="429"/>
        <v>1</v>
      </c>
      <c r="I426" s="119">
        <f t="shared" si="429"/>
        <v>167</v>
      </c>
      <c r="J426" s="119">
        <f t="shared" si="429"/>
        <v>167</v>
      </c>
      <c r="K426" s="119" t="str">
        <f t="shared" si="429"/>
        <v>-</v>
      </c>
      <c r="L426" s="119">
        <f t="shared" si="429"/>
        <v>175</v>
      </c>
      <c r="M426" s="119">
        <f t="shared" si="429"/>
        <v>24</v>
      </c>
      <c r="N426" s="119">
        <f t="shared" si="429"/>
        <v>42</v>
      </c>
      <c r="O426" s="119">
        <f t="shared" si="429"/>
        <v>172</v>
      </c>
      <c r="P426" s="119">
        <f t="shared" si="429"/>
        <v>29</v>
      </c>
      <c r="Q426" s="119">
        <f t="shared" si="429"/>
        <v>119</v>
      </c>
      <c r="R426" s="119">
        <f t="shared" si="429"/>
        <v>128</v>
      </c>
      <c r="S426" s="119">
        <f t="shared" si="429"/>
        <v>48</v>
      </c>
      <c r="T426" s="119">
        <f t="shared" si="429"/>
        <v>103</v>
      </c>
      <c r="U426" s="119">
        <f t="shared" si="429"/>
        <v>200</v>
      </c>
      <c r="V426" s="119">
        <f t="shared" si="429"/>
        <v>160</v>
      </c>
      <c r="W426" s="119">
        <f t="shared" si="429"/>
        <v>112</v>
      </c>
      <c r="X426" s="119">
        <f t="shared" si="429"/>
        <v>187</v>
      </c>
      <c r="Y426" s="125">
        <f t="shared" si="429"/>
        <v>32</v>
      </c>
      <c r="Z426" s="124">
        <f t="shared" si="429"/>
        <v>190</v>
      </c>
      <c r="AA426" s="119">
        <f t="shared" si="429"/>
        <v>144</v>
      </c>
      <c r="AB426" s="119">
        <f t="shared" si="429"/>
        <v>22</v>
      </c>
      <c r="AC426" s="119">
        <f t="shared" si="429"/>
        <v>113</v>
      </c>
      <c r="AD426" s="119">
        <f t="shared" si="429"/>
        <v>122</v>
      </c>
      <c r="AE426" s="119">
        <f t="shared" si="429"/>
        <v>46</v>
      </c>
      <c r="AF426" s="119">
        <f t="shared" si="429"/>
        <v>196</v>
      </c>
      <c r="AG426" s="119">
        <f t="shared" si="429"/>
        <v>180</v>
      </c>
      <c r="AH426" s="125">
        <f t="shared" si="429"/>
        <v>32</v>
      </c>
      <c r="AI426" s="124">
        <f t="shared" si="429"/>
        <v>83</v>
      </c>
      <c r="AJ426" s="119">
        <f t="shared" si="429"/>
        <v>82</v>
      </c>
      <c r="AK426" s="125">
        <f t="shared" si="429"/>
        <v>132</v>
      </c>
      <c r="AL426" s="121">
        <f t="shared" si="429"/>
        <v>100</v>
      </c>
    </row>
    <row r="427" spans="2:38">
      <c r="B427" s="225" t="str">
        <f t="shared" ref="B427:C427" si="430">B208</f>
        <v>Vodice</v>
      </c>
      <c r="C427" s="224">
        <f t="shared" si="430"/>
        <v>138</v>
      </c>
      <c r="D427" s="124">
        <f t="shared" ref="D427:AL427" si="431">IFERROR(_xlfn.RANK.EQ(D208,D$10:D$221,0),"-")</f>
        <v>101</v>
      </c>
      <c r="E427" s="119">
        <f t="shared" si="431"/>
        <v>77</v>
      </c>
      <c r="F427" s="119">
        <f t="shared" si="431"/>
        <v>45</v>
      </c>
      <c r="G427" s="119">
        <f t="shared" si="431"/>
        <v>12</v>
      </c>
      <c r="H427" s="119">
        <f t="shared" si="431"/>
        <v>126</v>
      </c>
      <c r="I427" s="119">
        <f t="shared" si="431"/>
        <v>154</v>
      </c>
      <c r="J427" s="119">
        <f t="shared" si="431"/>
        <v>117</v>
      </c>
      <c r="K427" s="119" t="str">
        <f t="shared" si="431"/>
        <v>-</v>
      </c>
      <c r="L427" s="119">
        <f t="shared" si="431"/>
        <v>17</v>
      </c>
      <c r="M427" s="119">
        <f t="shared" si="431"/>
        <v>68</v>
      </c>
      <c r="N427" s="119">
        <f t="shared" si="431"/>
        <v>143</v>
      </c>
      <c r="O427" s="119">
        <f t="shared" si="431"/>
        <v>34</v>
      </c>
      <c r="P427" s="119">
        <f t="shared" si="431"/>
        <v>196</v>
      </c>
      <c r="Q427" s="119">
        <f t="shared" si="431"/>
        <v>7</v>
      </c>
      <c r="R427" s="119">
        <f t="shared" si="431"/>
        <v>4</v>
      </c>
      <c r="S427" s="119">
        <f t="shared" si="431"/>
        <v>124</v>
      </c>
      <c r="T427" s="119">
        <f t="shared" si="431"/>
        <v>12</v>
      </c>
      <c r="U427" s="119">
        <f t="shared" si="431"/>
        <v>4</v>
      </c>
      <c r="V427" s="119">
        <f t="shared" si="431"/>
        <v>56</v>
      </c>
      <c r="W427" s="119">
        <f t="shared" si="431"/>
        <v>38</v>
      </c>
      <c r="X427" s="119">
        <f t="shared" si="431"/>
        <v>21</v>
      </c>
      <c r="Y427" s="125">
        <f t="shared" si="431"/>
        <v>132</v>
      </c>
      <c r="Z427" s="124">
        <f t="shared" si="431"/>
        <v>72</v>
      </c>
      <c r="AA427" s="119">
        <f t="shared" si="431"/>
        <v>75</v>
      </c>
      <c r="AB427" s="119">
        <f t="shared" si="431"/>
        <v>111</v>
      </c>
      <c r="AC427" s="119">
        <f t="shared" si="431"/>
        <v>117</v>
      </c>
      <c r="AD427" s="119">
        <f t="shared" si="431"/>
        <v>2</v>
      </c>
      <c r="AE427" s="119">
        <f t="shared" si="431"/>
        <v>52</v>
      </c>
      <c r="AF427" s="119">
        <f t="shared" si="431"/>
        <v>12</v>
      </c>
      <c r="AG427" s="119">
        <f t="shared" si="431"/>
        <v>17</v>
      </c>
      <c r="AH427" s="125">
        <f t="shared" si="431"/>
        <v>132</v>
      </c>
      <c r="AI427" s="124">
        <f t="shared" si="431"/>
        <v>90</v>
      </c>
      <c r="AJ427" s="119">
        <f t="shared" si="431"/>
        <v>10</v>
      </c>
      <c r="AK427" s="125">
        <f t="shared" si="431"/>
        <v>35</v>
      </c>
      <c r="AL427" s="121">
        <f t="shared" si="431"/>
        <v>33</v>
      </c>
    </row>
    <row r="428" spans="2:38">
      <c r="B428" s="225" t="str">
        <f t="shared" ref="B428:C428" si="432">B209</f>
        <v>Vojnik</v>
      </c>
      <c r="C428" s="224">
        <f t="shared" si="432"/>
        <v>139</v>
      </c>
      <c r="D428" s="124">
        <f t="shared" ref="D428:AL428" si="433">IFERROR(_xlfn.RANK.EQ(D209,D$10:D$221,0),"-")</f>
        <v>117</v>
      </c>
      <c r="E428" s="119">
        <f t="shared" si="433"/>
        <v>183</v>
      </c>
      <c r="F428" s="119">
        <f t="shared" si="433"/>
        <v>116</v>
      </c>
      <c r="G428" s="119">
        <f t="shared" si="433"/>
        <v>99</v>
      </c>
      <c r="H428" s="119">
        <f t="shared" si="433"/>
        <v>144</v>
      </c>
      <c r="I428" s="119">
        <f t="shared" si="433"/>
        <v>136</v>
      </c>
      <c r="J428" s="119">
        <f t="shared" si="433"/>
        <v>120</v>
      </c>
      <c r="K428" s="119" t="str">
        <f t="shared" si="433"/>
        <v>-</v>
      </c>
      <c r="L428" s="119">
        <f t="shared" si="433"/>
        <v>179</v>
      </c>
      <c r="M428" s="119">
        <f t="shared" si="433"/>
        <v>103</v>
      </c>
      <c r="N428" s="119">
        <f t="shared" si="433"/>
        <v>175</v>
      </c>
      <c r="O428" s="119">
        <f t="shared" si="433"/>
        <v>111</v>
      </c>
      <c r="P428" s="119">
        <f t="shared" si="433"/>
        <v>74</v>
      </c>
      <c r="Q428" s="119">
        <f t="shared" si="433"/>
        <v>94</v>
      </c>
      <c r="R428" s="119">
        <f t="shared" si="433"/>
        <v>92</v>
      </c>
      <c r="S428" s="119">
        <f t="shared" si="433"/>
        <v>150</v>
      </c>
      <c r="T428" s="119">
        <f t="shared" si="433"/>
        <v>145</v>
      </c>
      <c r="U428" s="119">
        <f t="shared" si="433"/>
        <v>75</v>
      </c>
      <c r="V428" s="119">
        <f t="shared" si="433"/>
        <v>101</v>
      </c>
      <c r="W428" s="119">
        <f t="shared" si="433"/>
        <v>182</v>
      </c>
      <c r="X428" s="119">
        <f t="shared" si="433"/>
        <v>161</v>
      </c>
      <c r="Y428" s="125">
        <f t="shared" si="433"/>
        <v>86</v>
      </c>
      <c r="Z428" s="124">
        <f t="shared" si="433"/>
        <v>161</v>
      </c>
      <c r="AA428" s="119">
        <f t="shared" si="433"/>
        <v>146</v>
      </c>
      <c r="AB428" s="119">
        <f t="shared" si="433"/>
        <v>165</v>
      </c>
      <c r="AC428" s="119">
        <f t="shared" si="433"/>
        <v>105</v>
      </c>
      <c r="AD428" s="119">
        <f t="shared" si="433"/>
        <v>83</v>
      </c>
      <c r="AE428" s="119">
        <f t="shared" si="433"/>
        <v>156</v>
      </c>
      <c r="AF428" s="119">
        <f t="shared" si="433"/>
        <v>91</v>
      </c>
      <c r="AG428" s="119">
        <f t="shared" si="433"/>
        <v>189</v>
      </c>
      <c r="AH428" s="125">
        <f t="shared" si="433"/>
        <v>86</v>
      </c>
      <c r="AI428" s="124">
        <f t="shared" si="433"/>
        <v>183</v>
      </c>
      <c r="AJ428" s="119">
        <f t="shared" si="433"/>
        <v>112</v>
      </c>
      <c r="AK428" s="125">
        <f t="shared" si="433"/>
        <v>117</v>
      </c>
      <c r="AL428" s="121">
        <f t="shared" si="433"/>
        <v>146</v>
      </c>
    </row>
    <row r="429" spans="2:38">
      <c r="B429" s="225" t="str">
        <f t="shared" ref="B429:C429" si="434">B210</f>
        <v>Vransko</v>
      </c>
      <c r="C429" s="224">
        <f t="shared" si="434"/>
        <v>189</v>
      </c>
      <c r="D429" s="124">
        <f t="shared" ref="D429:AL429" si="435">IFERROR(_xlfn.RANK.EQ(D210,D$10:D$221,0),"-")</f>
        <v>108</v>
      </c>
      <c r="E429" s="119">
        <f t="shared" si="435"/>
        <v>46</v>
      </c>
      <c r="F429" s="119">
        <f t="shared" si="435"/>
        <v>134</v>
      </c>
      <c r="G429" s="119">
        <f t="shared" si="435"/>
        <v>108</v>
      </c>
      <c r="H429" s="119">
        <f t="shared" si="435"/>
        <v>162</v>
      </c>
      <c r="I429" s="119">
        <f t="shared" si="435"/>
        <v>129</v>
      </c>
      <c r="J429" s="119">
        <f t="shared" si="435"/>
        <v>77</v>
      </c>
      <c r="K429" s="119" t="str">
        <f t="shared" si="435"/>
        <v>-</v>
      </c>
      <c r="L429" s="119">
        <f t="shared" si="435"/>
        <v>153</v>
      </c>
      <c r="M429" s="119">
        <f t="shared" si="435"/>
        <v>33</v>
      </c>
      <c r="N429" s="119">
        <f t="shared" si="435"/>
        <v>179</v>
      </c>
      <c r="O429" s="119">
        <f t="shared" si="435"/>
        <v>116</v>
      </c>
      <c r="P429" s="119">
        <f t="shared" si="435"/>
        <v>206</v>
      </c>
      <c r="Q429" s="119">
        <f t="shared" si="435"/>
        <v>122</v>
      </c>
      <c r="R429" s="119">
        <f t="shared" si="435"/>
        <v>89</v>
      </c>
      <c r="S429" s="119">
        <f t="shared" si="435"/>
        <v>31</v>
      </c>
      <c r="T429" s="119">
        <f t="shared" si="435"/>
        <v>186</v>
      </c>
      <c r="U429" s="119">
        <f t="shared" si="435"/>
        <v>2</v>
      </c>
      <c r="V429" s="119">
        <f t="shared" si="435"/>
        <v>98</v>
      </c>
      <c r="W429" s="119">
        <f t="shared" si="435"/>
        <v>102</v>
      </c>
      <c r="X429" s="119">
        <f t="shared" si="435"/>
        <v>88</v>
      </c>
      <c r="Y429" s="125">
        <f t="shared" si="435"/>
        <v>82</v>
      </c>
      <c r="Z429" s="124">
        <f t="shared" si="435"/>
        <v>81</v>
      </c>
      <c r="AA429" s="119">
        <f t="shared" si="435"/>
        <v>141</v>
      </c>
      <c r="AB429" s="119">
        <f t="shared" si="435"/>
        <v>127</v>
      </c>
      <c r="AC429" s="119">
        <f t="shared" si="435"/>
        <v>202</v>
      </c>
      <c r="AD429" s="119">
        <f t="shared" si="435"/>
        <v>92</v>
      </c>
      <c r="AE429" s="119">
        <f t="shared" si="435"/>
        <v>96</v>
      </c>
      <c r="AF429" s="119">
        <f t="shared" si="435"/>
        <v>55</v>
      </c>
      <c r="AG429" s="119">
        <f t="shared" si="435"/>
        <v>79</v>
      </c>
      <c r="AH429" s="125">
        <f t="shared" si="435"/>
        <v>82</v>
      </c>
      <c r="AI429" s="124">
        <f t="shared" si="435"/>
        <v>136</v>
      </c>
      <c r="AJ429" s="119">
        <f t="shared" si="435"/>
        <v>143</v>
      </c>
      <c r="AK429" s="125">
        <f t="shared" si="435"/>
        <v>57</v>
      </c>
      <c r="AL429" s="121">
        <f t="shared" si="435"/>
        <v>88</v>
      </c>
    </row>
    <row r="430" spans="2:38">
      <c r="B430" s="225" t="str">
        <f t="shared" ref="B430:C430" si="436">B211</f>
        <v>Vrhnika</v>
      </c>
      <c r="C430" s="224">
        <f t="shared" si="436"/>
        <v>140</v>
      </c>
      <c r="D430" s="124">
        <f t="shared" ref="D430:AL430" si="437">IFERROR(_xlfn.RANK.EQ(D211,D$10:D$221,0),"-")</f>
        <v>106</v>
      </c>
      <c r="E430" s="119">
        <f t="shared" si="437"/>
        <v>8</v>
      </c>
      <c r="F430" s="119">
        <f t="shared" si="437"/>
        <v>131</v>
      </c>
      <c r="G430" s="119">
        <f t="shared" si="437"/>
        <v>69</v>
      </c>
      <c r="H430" s="119">
        <f t="shared" si="437"/>
        <v>35</v>
      </c>
      <c r="I430" s="119">
        <f t="shared" si="437"/>
        <v>96</v>
      </c>
      <c r="J430" s="119">
        <f t="shared" si="437"/>
        <v>49</v>
      </c>
      <c r="K430" s="119" t="str">
        <f t="shared" si="437"/>
        <v>-</v>
      </c>
      <c r="L430" s="119">
        <f t="shared" si="437"/>
        <v>74</v>
      </c>
      <c r="M430" s="119">
        <f t="shared" si="437"/>
        <v>111</v>
      </c>
      <c r="N430" s="119">
        <f t="shared" si="437"/>
        <v>80</v>
      </c>
      <c r="O430" s="119">
        <f t="shared" si="437"/>
        <v>55</v>
      </c>
      <c r="P430" s="119">
        <f t="shared" si="437"/>
        <v>71</v>
      </c>
      <c r="Q430" s="119">
        <f t="shared" si="437"/>
        <v>51</v>
      </c>
      <c r="R430" s="119">
        <f t="shared" si="437"/>
        <v>23</v>
      </c>
      <c r="S430" s="119">
        <f t="shared" si="437"/>
        <v>155</v>
      </c>
      <c r="T430" s="119">
        <f t="shared" si="437"/>
        <v>52</v>
      </c>
      <c r="U430" s="119">
        <f t="shared" si="437"/>
        <v>22</v>
      </c>
      <c r="V430" s="119">
        <f t="shared" si="437"/>
        <v>50</v>
      </c>
      <c r="W430" s="119">
        <f t="shared" si="437"/>
        <v>13</v>
      </c>
      <c r="X430" s="119">
        <f t="shared" si="437"/>
        <v>67</v>
      </c>
      <c r="Y430" s="125">
        <f t="shared" si="437"/>
        <v>102</v>
      </c>
      <c r="Z430" s="124">
        <f t="shared" si="437"/>
        <v>34</v>
      </c>
      <c r="AA430" s="119">
        <f t="shared" si="437"/>
        <v>51</v>
      </c>
      <c r="AB430" s="119">
        <f t="shared" si="437"/>
        <v>81</v>
      </c>
      <c r="AC430" s="119">
        <f t="shared" si="437"/>
        <v>37</v>
      </c>
      <c r="AD430" s="119">
        <f t="shared" si="437"/>
        <v>36</v>
      </c>
      <c r="AE430" s="119">
        <f t="shared" si="437"/>
        <v>125</v>
      </c>
      <c r="AF430" s="119">
        <f t="shared" si="437"/>
        <v>27</v>
      </c>
      <c r="AG430" s="119">
        <f t="shared" si="437"/>
        <v>26</v>
      </c>
      <c r="AH430" s="125">
        <f t="shared" si="437"/>
        <v>102</v>
      </c>
      <c r="AI430" s="124">
        <f t="shared" si="437"/>
        <v>37</v>
      </c>
      <c r="AJ430" s="119">
        <f t="shared" si="437"/>
        <v>22</v>
      </c>
      <c r="AK430" s="125">
        <f t="shared" si="437"/>
        <v>33</v>
      </c>
      <c r="AL430" s="121">
        <f t="shared" si="437"/>
        <v>21</v>
      </c>
    </row>
    <row r="431" spans="2:38">
      <c r="B431" s="225" t="str">
        <f t="shared" ref="B431:C431" si="438">B212</f>
        <v>Vuzenica</v>
      </c>
      <c r="C431" s="224">
        <f t="shared" si="438"/>
        <v>141</v>
      </c>
      <c r="D431" s="124">
        <f t="shared" ref="D431:AL431" si="439">IFERROR(_xlfn.RANK.EQ(D212,D$10:D$221,0),"-")</f>
        <v>23</v>
      </c>
      <c r="E431" s="119">
        <f t="shared" si="439"/>
        <v>115</v>
      </c>
      <c r="F431" s="119">
        <f t="shared" si="439"/>
        <v>153</v>
      </c>
      <c r="G431" s="119">
        <f t="shared" si="439"/>
        <v>171</v>
      </c>
      <c r="H431" s="119">
        <f t="shared" si="439"/>
        <v>166</v>
      </c>
      <c r="I431" s="119">
        <f t="shared" si="439"/>
        <v>159</v>
      </c>
      <c r="J431" s="119">
        <f t="shared" si="439"/>
        <v>106</v>
      </c>
      <c r="K431" s="119" t="str">
        <f t="shared" si="439"/>
        <v>-</v>
      </c>
      <c r="L431" s="119">
        <f t="shared" si="439"/>
        <v>120</v>
      </c>
      <c r="M431" s="119">
        <f t="shared" si="439"/>
        <v>48</v>
      </c>
      <c r="N431" s="119">
        <f t="shared" si="439"/>
        <v>89</v>
      </c>
      <c r="O431" s="119">
        <f t="shared" si="439"/>
        <v>183</v>
      </c>
      <c r="P431" s="119">
        <f t="shared" si="439"/>
        <v>141</v>
      </c>
      <c r="Q431" s="119">
        <f t="shared" si="439"/>
        <v>146</v>
      </c>
      <c r="R431" s="119">
        <f t="shared" si="439"/>
        <v>192</v>
      </c>
      <c r="S431" s="119">
        <f t="shared" si="439"/>
        <v>98</v>
      </c>
      <c r="T431" s="119">
        <f t="shared" si="439"/>
        <v>43</v>
      </c>
      <c r="U431" s="119">
        <f t="shared" si="439"/>
        <v>207</v>
      </c>
      <c r="V431" s="119">
        <f t="shared" si="439"/>
        <v>195</v>
      </c>
      <c r="W431" s="119">
        <f t="shared" si="439"/>
        <v>46</v>
      </c>
      <c r="X431" s="119">
        <f t="shared" si="439"/>
        <v>166</v>
      </c>
      <c r="Y431" s="125">
        <f t="shared" si="439"/>
        <v>24</v>
      </c>
      <c r="Z431" s="124">
        <f t="shared" si="439"/>
        <v>96</v>
      </c>
      <c r="AA431" s="119">
        <f t="shared" si="439"/>
        <v>173</v>
      </c>
      <c r="AB431" s="119">
        <f t="shared" si="439"/>
        <v>69</v>
      </c>
      <c r="AC431" s="119">
        <f t="shared" si="439"/>
        <v>194</v>
      </c>
      <c r="AD431" s="119">
        <f t="shared" si="439"/>
        <v>173</v>
      </c>
      <c r="AE431" s="119">
        <f t="shared" si="439"/>
        <v>60</v>
      </c>
      <c r="AF431" s="119">
        <f t="shared" si="439"/>
        <v>212</v>
      </c>
      <c r="AG431" s="119">
        <f t="shared" si="439"/>
        <v>128</v>
      </c>
      <c r="AH431" s="125">
        <f t="shared" si="439"/>
        <v>24</v>
      </c>
      <c r="AI431" s="124">
        <f t="shared" si="439"/>
        <v>99</v>
      </c>
      <c r="AJ431" s="119">
        <f t="shared" si="439"/>
        <v>189</v>
      </c>
      <c r="AK431" s="125">
        <f t="shared" si="439"/>
        <v>131</v>
      </c>
      <c r="AL431" s="121">
        <f t="shared" si="439"/>
        <v>145</v>
      </c>
    </row>
    <row r="432" spans="2:38">
      <c r="B432" s="225" t="str">
        <f t="shared" ref="B432:C432" si="440">B213</f>
        <v>Zagorje ob Savi</v>
      </c>
      <c r="C432" s="224">
        <f t="shared" si="440"/>
        <v>142</v>
      </c>
      <c r="D432" s="124">
        <f t="shared" ref="D432:AL432" si="441">IFERROR(_xlfn.RANK.EQ(D213,D$10:D$221,0),"-")</f>
        <v>155</v>
      </c>
      <c r="E432" s="119">
        <f t="shared" si="441"/>
        <v>154</v>
      </c>
      <c r="F432" s="119">
        <f t="shared" si="441"/>
        <v>87</v>
      </c>
      <c r="G432" s="119">
        <f t="shared" si="441"/>
        <v>107</v>
      </c>
      <c r="H432" s="119">
        <f t="shared" si="441"/>
        <v>131</v>
      </c>
      <c r="I432" s="119">
        <f t="shared" si="441"/>
        <v>72</v>
      </c>
      <c r="J432" s="119">
        <f t="shared" si="441"/>
        <v>118</v>
      </c>
      <c r="K432" s="119" t="str">
        <f t="shared" si="441"/>
        <v>-</v>
      </c>
      <c r="L432" s="119">
        <f t="shared" si="441"/>
        <v>182</v>
      </c>
      <c r="M432" s="119">
        <f t="shared" si="441"/>
        <v>63</v>
      </c>
      <c r="N432" s="119">
        <f t="shared" si="441"/>
        <v>159</v>
      </c>
      <c r="O432" s="119">
        <f t="shared" si="441"/>
        <v>160</v>
      </c>
      <c r="P432" s="119">
        <f t="shared" si="441"/>
        <v>109</v>
      </c>
      <c r="Q432" s="119">
        <f t="shared" si="441"/>
        <v>79</v>
      </c>
      <c r="R432" s="119">
        <f t="shared" si="441"/>
        <v>132</v>
      </c>
      <c r="S432" s="119">
        <f t="shared" si="441"/>
        <v>147</v>
      </c>
      <c r="T432" s="119">
        <f t="shared" si="441"/>
        <v>57</v>
      </c>
      <c r="U432" s="119">
        <f t="shared" si="441"/>
        <v>132</v>
      </c>
      <c r="V432" s="119">
        <f t="shared" si="441"/>
        <v>120</v>
      </c>
      <c r="W432" s="119">
        <f t="shared" si="441"/>
        <v>68</v>
      </c>
      <c r="X432" s="119">
        <f t="shared" si="441"/>
        <v>146</v>
      </c>
      <c r="Y432" s="125">
        <f t="shared" si="441"/>
        <v>48</v>
      </c>
      <c r="Z432" s="124">
        <f t="shared" si="441"/>
        <v>145</v>
      </c>
      <c r="AA432" s="119">
        <f t="shared" si="441"/>
        <v>117</v>
      </c>
      <c r="AB432" s="119">
        <f t="shared" si="441"/>
        <v>123</v>
      </c>
      <c r="AC432" s="119">
        <f t="shared" si="441"/>
        <v>151</v>
      </c>
      <c r="AD432" s="119">
        <f t="shared" si="441"/>
        <v>107</v>
      </c>
      <c r="AE432" s="119">
        <f t="shared" si="441"/>
        <v>123</v>
      </c>
      <c r="AF432" s="119">
        <f t="shared" si="441"/>
        <v>120</v>
      </c>
      <c r="AG432" s="119">
        <f t="shared" si="441"/>
        <v>130</v>
      </c>
      <c r="AH432" s="125">
        <f t="shared" si="441"/>
        <v>48</v>
      </c>
      <c r="AI432" s="124">
        <f t="shared" si="441"/>
        <v>151</v>
      </c>
      <c r="AJ432" s="119">
        <f t="shared" si="441"/>
        <v>137</v>
      </c>
      <c r="AK432" s="125">
        <f t="shared" si="441"/>
        <v>86</v>
      </c>
      <c r="AL432" s="121">
        <f t="shared" si="441"/>
        <v>115</v>
      </c>
    </row>
    <row r="433" spans="2:38">
      <c r="B433" s="225" t="str">
        <f t="shared" ref="B433:C433" si="442">B214</f>
        <v>Zavrč</v>
      </c>
      <c r="C433" s="224">
        <f t="shared" si="442"/>
        <v>143</v>
      </c>
      <c r="D433" s="124">
        <f t="shared" ref="D433:AL433" si="443">IFERROR(_xlfn.RANK.EQ(D214,D$10:D$221,0),"-")</f>
        <v>193</v>
      </c>
      <c r="E433" s="119">
        <f t="shared" si="443"/>
        <v>135</v>
      </c>
      <c r="F433" s="119">
        <f t="shared" si="443"/>
        <v>204</v>
      </c>
      <c r="G433" s="119">
        <f t="shared" si="443"/>
        <v>166</v>
      </c>
      <c r="H433" s="119">
        <f t="shared" si="443"/>
        <v>203</v>
      </c>
      <c r="I433" s="119">
        <f t="shared" si="443"/>
        <v>198</v>
      </c>
      <c r="J433" s="119">
        <f t="shared" si="443"/>
        <v>200</v>
      </c>
      <c r="K433" s="119" t="str">
        <f t="shared" si="443"/>
        <v>-</v>
      </c>
      <c r="L433" s="119">
        <f t="shared" si="443"/>
        <v>130</v>
      </c>
      <c r="M433" s="119">
        <f t="shared" si="443"/>
        <v>207</v>
      </c>
      <c r="N433" s="119">
        <f t="shared" si="443"/>
        <v>183</v>
      </c>
      <c r="O433" s="119">
        <f t="shared" si="443"/>
        <v>200</v>
      </c>
      <c r="P433" s="119">
        <f t="shared" si="443"/>
        <v>39</v>
      </c>
      <c r="Q433" s="119">
        <f t="shared" si="443"/>
        <v>121</v>
      </c>
      <c r="R433" s="119">
        <f t="shared" si="443"/>
        <v>209</v>
      </c>
      <c r="S433" s="119">
        <f t="shared" si="443"/>
        <v>22</v>
      </c>
      <c r="T433" s="119">
        <f t="shared" si="443"/>
        <v>184</v>
      </c>
      <c r="U433" s="119">
        <f t="shared" si="443"/>
        <v>117</v>
      </c>
      <c r="V433" s="119">
        <f t="shared" si="443"/>
        <v>170</v>
      </c>
      <c r="W433" s="119">
        <f t="shared" si="443"/>
        <v>142</v>
      </c>
      <c r="X433" s="119">
        <f t="shared" si="443"/>
        <v>209</v>
      </c>
      <c r="Y433" s="125">
        <f t="shared" si="443"/>
        <v>175</v>
      </c>
      <c r="Z433" s="124">
        <f t="shared" si="443"/>
        <v>205</v>
      </c>
      <c r="AA433" s="119">
        <f t="shared" si="443"/>
        <v>208</v>
      </c>
      <c r="AB433" s="119">
        <f t="shared" si="443"/>
        <v>209</v>
      </c>
      <c r="AC433" s="119">
        <f t="shared" si="443"/>
        <v>160</v>
      </c>
      <c r="AD433" s="119">
        <f t="shared" si="443"/>
        <v>179</v>
      </c>
      <c r="AE433" s="119">
        <f t="shared" si="443"/>
        <v>78</v>
      </c>
      <c r="AF433" s="119">
        <f t="shared" si="443"/>
        <v>151</v>
      </c>
      <c r="AG433" s="119">
        <f t="shared" si="443"/>
        <v>206</v>
      </c>
      <c r="AH433" s="125">
        <f t="shared" si="443"/>
        <v>175</v>
      </c>
      <c r="AI433" s="124">
        <f t="shared" si="443"/>
        <v>212</v>
      </c>
      <c r="AJ433" s="119">
        <f t="shared" si="443"/>
        <v>175</v>
      </c>
      <c r="AK433" s="125">
        <f t="shared" si="443"/>
        <v>206</v>
      </c>
      <c r="AL433" s="121">
        <f t="shared" si="443"/>
        <v>212</v>
      </c>
    </row>
    <row r="434" spans="2:38">
      <c r="B434" s="225" t="str">
        <f t="shared" ref="B434:C434" si="444">B215</f>
        <v>Zreče</v>
      </c>
      <c r="C434" s="224">
        <f t="shared" si="444"/>
        <v>144</v>
      </c>
      <c r="D434" s="124">
        <f t="shared" ref="D434:AL434" si="445">IFERROR(_xlfn.RANK.EQ(D215,D$10:D$221,0),"-")</f>
        <v>182</v>
      </c>
      <c r="E434" s="119">
        <f t="shared" si="445"/>
        <v>85</v>
      </c>
      <c r="F434" s="119">
        <f t="shared" si="445"/>
        <v>106</v>
      </c>
      <c r="G434" s="119">
        <f t="shared" si="445"/>
        <v>111</v>
      </c>
      <c r="H434" s="119">
        <f t="shared" si="445"/>
        <v>155</v>
      </c>
      <c r="I434" s="119">
        <f t="shared" si="445"/>
        <v>10</v>
      </c>
      <c r="J434" s="119">
        <f t="shared" si="445"/>
        <v>110</v>
      </c>
      <c r="K434" s="119" t="str">
        <f t="shared" si="445"/>
        <v>-</v>
      </c>
      <c r="L434" s="119">
        <f t="shared" si="445"/>
        <v>205</v>
      </c>
      <c r="M434" s="119">
        <f t="shared" si="445"/>
        <v>32</v>
      </c>
      <c r="N434" s="119">
        <f t="shared" si="445"/>
        <v>81</v>
      </c>
      <c r="O434" s="119">
        <f t="shared" si="445"/>
        <v>176</v>
      </c>
      <c r="P434" s="119">
        <f t="shared" si="445"/>
        <v>76</v>
      </c>
      <c r="Q434" s="119">
        <f t="shared" si="445"/>
        <v>131</v>
      </c>
      <c r="R434" s="119">
        <f t="shared" si="445"/>
        <v>114</v>
      </c>
      <c r="S434" s="119">
        <f t="shared" si="445"/>
        <v>168</v>
      </c>
      <c r="T434" s="119">
        <f t="shared" si="445"/>
        <v>128</v>
      </c>
      <c r="U434" s="119">
        <f t="shared" si="445"/>
        <v>185</v>
      </c>
      <c r="V434" s="119">
        <f t="shared" si="445"/>
        <v>127</v>
      </c>
      <c r="W434" s="119">
        <f t="shared" si="445"/>
        <v>136</v>
      </c>
      <c r="X434" s="119">
        <f t="shared" si="445"/>
        <v>125</v>
      </c>
      <c r="Y434" s="125">
        <f t="shared" si="445"/>
        <v>52</v>
      </c>
      <c r="Z434" s="124">
        <f t="shared" si="445"/>
        <v>121</v>
      </c>
      <c r="AA434" s="119">
        <f t="shared" si="445"/>
        <v>104</v>
      </c>
      <c r="AB434" s="119">
        <f t="shared" si="445"/>
        <v>52</v>
      </c>
      <c r="AC434" s="119">
        <f t="shared" si="445"/>
        <v>161</v>
      </c>
      <c r="AD434" s="119">
        <f t="shared" si="445"/>
        <v>115</v>
      </c>
      <c r="AE434" s="119">
        <f t="shared" si="445"/>
        <v>167</v>
      </c>
      <c r="AF434" s="119">
        <f t="shared" si="445"/>
        <v>142</v>
      </c>
      <c r="AG434" s="119">
        <f t="shared" si="445"/>
        <v>142</v>
      </c>
      <c r="AH434" s="125">
        <f t="shared" si="445"/>
        <v>52</v>
      </c>
      <c r="AI434" s="124">
        <f t="shared" si="445"/>
        <v>68</v>
      </c>
      <c r="AJ434" s="119">
        <f t="shared" si="445"/>
        <v>172</v>
      </c>
      <c r="AK434" s="125">
        <f t="shared" si="445"/>
        <v>109</v>
      </c>
      <c r="AL434" s="121">
        <f t="shared" si="445"/>
        <v>112</v>
      </c>
    </row>
    <row r="435" spans="2:38">
      <c r="B435" s="225" t="str">
        <f t="shared" ref="B435:C435" si="446">B216</f>
        <v>Žalec</v>
      </c>
      <c r="C435" s="224">
        <f t="shared" si="446"/>
        <v>190</v>
      </c>
      <c r="D435" s="124">
        <f t="shared" ref="D435:AL435" si="447">IFERROR(_xlfn.RANK.EQ(D216,D$10:D$221,0),"-")</f>
        <v>158</v>
      </c>
      <c r="E435" s="119">
        <f t="shared" si="447"/>
        <v>54</v>
      </c>
      <c r="F435" s="119">
        <f t="shared" si="447"/>
        <v>109</v>
      </c>
      <c r="G435" s="119">
        <f t="shared" si="447"/>
        <v>94</v>
      </c>
      <c r="H435" s="119">
        <f t="shared" si="447"/>
        <v>137</v>
      </c>
      <c r="I435" s="119">
        <f t="shared" si="447"/>
        <v>38</v>
      </c>
      <c r="J435" s="119">
        <f t="shared" si="447"/>
        <v>31</v>
      </c>
      <c r="K435" s="119" t="str">
        <f t="shared" si="447"/>
        <v>-</v>
      </c>
      <c r="L435" s="119">
        <f t="shared" si="447"/>
        <v>176</v>
      </c>
      <c r="M435" s="119">
        <f t="shared" si="447"/>
        <v>128</v>
      </c>
      <c r="N435" s="119">
        <f t="shared" si="447"/>
        <v>145</v>
      </c>
      <c r="O435" s="119">
        <f t="shared" si="447"/>
        <v>112</v>
      </c>
      <c r="P435" s="119">
        <f t="shared" si="447"/>
        <v>116</v>
      </c>
      <c r="Q435" s="119">
        <f t="shared" si="447"/>
        <v>134</v>
      </c>
      <c r="R435" s="119">
        <f t="shared" si="447"/>
        <v>95</v>
      </c>
      <c r="S435" s="119">
        <f t="shared" si="447"/>
        <v>182</v>
      </c>
      <c r="T435" s="119">
        <f t="shared" si="447"/>
        <v>46</v>
      </c>
      <c r="U435" s="119">
        <f t="shared" si="447"/>
        <v>149</v>
      </c>
      <c r="V435" s="119">
        <f t="shared" si="447"/>
        <v>132</v>
      </c>
      <c r="W435" s="119">
        <f t="shared" si="447"/>
        <v>169</v>
      </c>
      <c r="X435" s="119">
        <f t="shared" si="447"/>
        <v>136</v>
      </c>
      <c r="Y435" s="125">
        <f t="shared" si="447"/>
        <v>139</v>
      </c>
      <c r="Z435" s="124">
        <f t="shared" si="447"/>
        <v>94</v>
      </c>
      <c r="AA435" s="119">
        <f t="shared" si="447"/>
        <v>65</v>
      </c>
      <c r="AB435" s="119">
        <f t="shared" si="447"/>
        <v>153</v>
      </c>
      <c r="AC435" s="119">
        <f t="shared" si="447"/>
        <v>118</v>
      </c>
      <c r="AD435" s="119">
        <f t="shared" si="447"/>
        <v>102</v>
      </c>
      <c r="AE435" s="119">
        <f t="shared" si="447"/>
        <v>148</v>
      </c>
      <c r="AF435" s="119">
        <f t="shared" si="447"/>
        <v>127</v>
      </c>
      <c r="AG435" s="119">
        <f t="shared" si="447"/>
        <v>163</v>
      </c>
      <c r="AH435" s="125">
        <f t="shared" si="447"/>
        <v>139</v>
      </c>
      <c r="AI435" s="124">
        <f t="shared" si="447"/>
        <v>124</v>
      </c>
      <c r="AJ435" s="119">
        <f t="shared" si="447"/>
        <v>128</v>
      </c>
      <c r="AK435" s="125">
        <f t="shared" si="447"/>
        <v>157</v>
      </c>
      <c r="AL435" s="121">
        <f t="shared" si="447"/>
        <v>147</v>
      </c>
    </row>
    <row r="436" spans="2:38">
      <c r="B436" s="225" t="str">
        <f t="shared" ref="B436:C436" si="448">B217</f>
        <v>Železniki</v>
      </c>
      <c r="C436" s="224">
        <f t="shared" si="448"/>
        <v>146</v>
      </c>
      <c r="D436" s="124">
        <f t="shared" ref="D436:AL436" si="449">IFERROR(_xlfn.RANK.EQ(D217,D$10:D$221,0),"-")</f>
        <v>21</v>
      </c>
      <c r="E436" s="119">
        <f t="shared" si="449"/>
        <v>91</v>
      </c>
      <c r="F436" s="119">
        <f t="shared" si="449"/>
        <v>194</v>
      </c>
      <c r="G436" s="119">
        <f t="shared" si="449"/>
        <v>145</v>
      </c>
      <c r="H436" s="119">
        <f t="shared" si="449"/>
        <v>17</v>
      </c>
      <c r="I436" s="119">
        <f t="shared" si="449"/>
        <v>24</v>
      </c>
      <c r="J436" s="119">
        <f t="shared" si="449"/>
        <v>127</v>
      </c>
      <c r="K436" s="119" t="str">
        <f t="shared" si="449"/>
        <v>-</v>
      </c>
      <c r="L436" s="119">
        <f t="shared" si="449"/>
        <v>20</v>
      </c>
      <c r="M436" s="119">
        <f t="shared" si="449"/>
        <v>17</v>
      </c>
      <c r="N436" s="119">
        <f t="shared" si="449"/>
        <v>139</v>
      </c>
      <c r="O436" s="119">
        <f t="shared" si="449"/>
        <v>21</v>
      </c>
      <c r="P436" s="119">
        <f t="shared" si="449"/>
        <v>192</v>
      </c>
      <c r="Q436" s="119">
        <f t="shared" si="449"/>
        <v>15</v>
      </c>
      <c r="R436" s="119">
        <f t="shared" si="449"/>
        <v>24</v>
      </c>
      <c r="S436" s="119">
        <f t="shared" si="449"/>
        <v>119</v>
      </c>
      <c r="T436" s="119">
        <f t="shared" si="449"/>
        <v>31</v>
      </c>
      <c r="U436" s="119">
        <f t="shared" si="449"/>
        <v>32</v>
      </c>
      <c r="V436" s="119">
        <f t="shared" si="449"/>
        <v>32</v>
      </c>
      <c r="W436" s="119">
        <f t="shared" si="449"/>
        <v>144</v>
      </c>
      <c r="X436" s="119">
        <f t="shared" si="449"/>
        <v>12</v>
      </c>
      <c r="Y436" s="125">
        <f t="shared" si="449"/>
        <v>2</v>
      </c>
      <c r="Z436" s="124">
        <f t="shared" si="449"/>
        <v>101</v>
      </c>
      <c r="AA436" s="119">
        <f t="shared" si="449"/>
        <v>29</v>
      </c>
      <c r="AB436" s="119">
        <f t="shared" si="449"/>
        <v>82</v>
      </c>
      <c r="AC436" s="119">
        <f t="shared" si="449"/>
        <v>84</v>
      </c>
      <c r="AD436" s="119">
        <f t="shared" si="449"/>
        <v>21</v>
      </c>
      <c r="AE436" s="119">
        <f t="shared" si="449"/>
        <v>73</v>
      </c>
      <c r="AF436" s="119">
        <f t="shared" si="449"/>
        <v>31</v>
      </c>
      <c r="AG436" s="119">
        <f t="shared" si="449"/>
        <v>33</v>
      </c>
      <c r="AH436" s="125">
        <f t="shared" si="449"/>
        <v>2</v>
      </c>
      <c r="AI436" s="124">
        <f t="shared" si="449"/>
        <v>54</v>
      </c>
      <c r="AJ436" s="119">
        <f t="shared" si="449"/>
        <v>16</v>
      </c>
      <c r="AK436" s="125">
        <f t="shared" si="449"/>
        <v>1</v>
      </c>
      <c r="AL436" s="121">
        <f t="shared" si="449"/>
        <v>1</v>
      </c>
    </row>
    <row r="437" spans="2:38">
      <c r="B437" s="225" t="str">
        <f t="shared" ref="B437:C437" si="450">B218</f>
        <v>Žetale</v>
      </c>
      <c r="C437" s="224">
        <f t="shared" si="450"/>
        <v>191</v>
      </c>
      <c r="D437" s="124">
        <f t="shared" ref="D437:AL437" si="451">IFERROR(_xlfn.RANK.EQ(D218,D$10:D$221,0),"-")</f>
        <v>204</v>
      </c>
      <c r="E437" s="119">
        <f t="shared" si="451"/>
        <v>135</v>
      </c>
      <c r="F437" s="119">
        <f t="shared" si="451"/>
        <v>163</v>
      </c>
      <c r="G437" s="119">
        <f t="shared" si="451"/>
        <v>208</v>
      </c>
      <c r="H437" s="119">
        <f t="shared" si="451"/>
        <v>209</v>
      </c>
      <c r="I437" s="119">
        <f t="shared" si="451"/>
        <v>207</v>
      </c>
      <c r="J437" s="119">
        <f t="shared" si="451"/>
        <v>208</v>
      </c>
      <c r="K437" s="119" t="str">
        <f t="shared" si="451"/>
        <v>-</v>
      </c>
      <c r="L437" s="119">
        <f t="shared" si="451"/>
        <v>114</v>
      </c>
      <c r="M437" s="119">
        <f t="shared" si="451"/>
        <v>164</v>
      </c>
      <c r="N437" s="119">
        <f t="shared" si="451"/>
        <v>68</v>
      </c>
      <c r="O437" s="119">
        <f t="shared" si="451"/>
        <v>100</v>
      </c>
      <c r="P437" s="119">
        <f t="shared" si="451"/>
        <v>20</v>
      </c>
      <c r="Q437" s="119">
        <f t="shared" si="451"/>
        <v>126</v>
      </c>
      <c r="R437" s="119">
        <f t="shared" si="451"/>
        <v>179</v>
      </c>
      <c r="S437" s="119">
        <f t="shared" si="451"/>
        <v>21</v>
      </c>
      <c r="T437" s="119">
        <f t="shared" si="451"/>
        <v>152</v>
      </c>
      <c r="U437" s="119">
        <f t="shared" si="451"/>
        <v>180</v>
      </c>
      <c r="V437" s="119">
        <f t="shared" si="451"/>
        <v>170</v>
      </c>
      <c r="W437" s="119">
        <f t="shared" si="451"/>
        <v>69</v>
      </c>
      <c r="X437" s="119">
        <f t="shared" si="451"/>
        <v>208</v>
      </c>
      <c r="Y437" s="125">
        <f t="shared" si="451"/>
        <v>145</v>
      </c>
      <c r="Z437" s="124">
        <f t="shared" si="451"/>
        <v>193</v>
      </c>
      <c r="AA437" s="119">
        <f t="shared" si="451"/>
        <v>212</v>
      </c>
      <c r="AB437" s="119">
        <f t="shared" si="451"/>
        <v>96</v>
      </c>
      <c r="AC437" s="119">
        <f t="shared" si="451"/>
        <v>29</v>
      </c>
      <c r="AD437" s="119">
        <f t="shared" si="451"/>
        <v>154</v>
      </c>
      <c r="AE437" s="119">
        <f t="shared" si="451"/>
        <v>33</v>
      </c>
      <c r="AF437" s="119">
        <f t="shared" si="451"/>
        <v>189</v>
      </c>
      <c r="AG437" s="119">
        <f t="shared" si="451"/>
        <v>185</v>
      </c>
      <c r="AH437" s="125">
        <f t="shared" si="451"/>
        <v>145</v>
      </c>
      <c r="AI437" s="124">
        <f t="shared" si="451"/>
        <v>205</v>
      </c>
      <c r="AJ437" s="119">
        <f t="shared" si="451"/>
        <v>77</v>
      </c>
      <c r="AK437" s="125">
        <f t="shared" si="451"/>
        <v>186</v>
      </c>
      <c r="AL437" s="121">
        <f t="shared" si="451"/>
        <v>192</v>
      </c>
    </row>
    <row r="438" spans="2:38" ht="15" thickBot="1">
      <c r="B438" s="225" t="str">
        <f t="shared" ref="B438:C438" si="452">B219</f>
        <v>Žiri</v>
      </c>
      <c r="C438" s="224">
        <f t="shared" si="452"/>
        <v>147</v>
      </c>
      <c r="D438" s="124">
        <f t="shared" ref="D438:AL438" si="453">IFERROR(_xlfn.RANK.EQ(D219,D$10:D$221,0),"-")</f>
        <v>10</v>
      </c>
      <c r="E438" s="119">
        <f t="shared" si="453"/>
        <v>61</v>
      </c>
      <c r="F438" s="119">
        <f t="shared" si="453"/>
        <v>120</v>
      </c>
      <c r="G438" s="119">
        <f t="shared" si="453"/>
        <v>70</v>
      </c>
      <c r="H438" s="119">
        <f t="shared" si="453"/>
        <v>176</v>
      </c>
      <c r="I438" s="119">
        <f t="shared" si="453"/>
        <v>17</v>
      </c>
      <c r="J438" s="119">
        <f t="shared" si="453"/>
        <v>94</v>
      </c>
      <c r="K438" s="119" t="str">
        <f t="shared" si="453"/>
        <v>-</v>
      </c>
      <c r="L438" s="119">
        <f t="shared" si="453"/>
        <v>48</v>
      </c>
      <c r="M438" s="119">
        <f t="shared" si="453"/>
        <v>49</v>
      </c>
      <c r="N438" s="119">
        <f t="shared" si="453"/>
        <v>204</v>
      </c>
      <c r="O438" s="119">
        <f t="shared" si="453"/>
        <v>2</v>
      </c>
      <c r="P438" s="119">
        <f t="shared" si="453"/>
        <v>182</v>
      </c>
      <c r="Q438" s="119">
        <f t="shared" si="453"/>
        <v>27</v>
      </c>
      <c r="R438" s="119">
        <f t="shared" si="453"/>
        <v>30</v>
      </c>
      <c r="S438" s="119">
        <f t="shared" si="453"/>
        <v>96</v>
      </c>
      <c r="T438" s="119">
        <f t="shared" si="453"/>
        <v>1</v>
      </c>
      <c r="U438" s="119">
        <f t="shared" si="453"/>
        <v>12</v>
      </c>
      <c r="V438" s="119">
        <f t="shared" si="453"/>
        <v>1</v>
      </c>
      <c r="W438" s="119">
        <f t="shared" si="453"/>
        <v>188</v>
      </c>
      <c r="X438" s="119">
        <f t="shared" si="453"/>
        <v>5</v>
      </c>
      <c r="Y438" s="125">
        <f t="shared" si="453"/>
        <v>27</v>
      </c>
      <c r="Z438" s="124">
        <f t="shared" si="453"/>
        <v>26</v>
      </c>
      <c r="AA438" s="119">
        <f t="shared" si="453"/>
        <v>58</v>
      </c>
      <c r="AB438" s="119">
        <f t="shared" si="453"/>
        <v>159</v>
      </c>
      <c r="AC438" s="119">
        <f t="shared" si="453"/>
        <v>34</v>
      </c>
      <c r="AD438" s="119">
        <f t="shared" si="453"/>
        <v>27</v>
      </c>
      <c r="AE438" s="119">
        <f t="shared" si="453"/>
        <v>12</v>
      </c>
      <c r="AF438" s="119">
        <f t="shared" si="453"/>
        <v>2</v>
      </c>
      <c r="AG438" s="119">
        <f t="shared" si="453"/>
        <v>43</v>
      </c>
      <c r="AH438" s="125">
        <f t="shared" si="453"/>
        <v>27</v>
      </c>
      <c r="AI438" s="124">
        <f t="shared" si="453"/>
        <v>86</v>
      </c>
      <c r="AJ438" s="119">
        <f t="shared" si="453"/>
        <v>2</v>
      </c>
      <c r="AK438" s="125">
        <f t="shared" si="453"/>
        <v>6</v>
      </c>
      <c r="AL438" s="121">
        <f t="shared" si="453"/>
        <v>5</v>
      </c>
    </row>
    <row r="439" spans="2:38">
      <c r="B439" s="225" t="str">
        <f t="shared" ref="B439:C439" si="454">B220</f>
        <v>Žirovnica</v>
      </c>
      <c r="C439" s="224">
        <f t="shared" si="454"/>
        <v>192</v>
      </c>
      <c r="D439" s="122">
        <f t="shared" ref="D439:AL439" si="455">IFERROR(_xlfn.RANK.EQ(D220,D$10:D$221,0),"-")</f>
        <v>6</v>
      </c>
      <c r="E439" s="118">
        <f t="shared" si="455"/>
        <v>153</v>
      </c>
      <c r="F439" s="118">
        <f t="shared" si="455"/>
        <v>64</v>
      </c>
      <c r="G439" s="118">
        <f t="shared" si="455"/>
        <v>21</v>
      </c>
      <c r="H439" s="118">
        <f t="shared" si="455"/>
        <v>76</v>
      </c>
      <c r="I439" s="118">
        <f t="shared" si="455"/>
        <v>175</v>
      </c>
      <c r="J439" s="118">
        <f t="shared" si="455"/>
        <v>62</v>
      </c>
      <c r="K439" s="118" t="str">
        <f t="shared" si="455"/>
        <v>-</v>
      </c>
      <c r="L439" s="118">
        <f t="shared" si="455"/>
        <v>15</v>
      </c>
      <c r="M439" s="118">
        <f t="shared" si="455"/>
        <v>26</v>
      </c>
      <c r="N439" s="118">
        <f t="shared" si="455"/>
        <v>49</v>
      </c>
      <c r="O439" s="118">
        <f t="shared" si="455"/>
        <v>14</v>
      </c>
      <c r="P439" s="118">
        <f t="shared" si="455"/>
        <v>187</v>
      </c>
      <c r="Q439" s="118">
        <f t="shared" si="455"/>
        <v>6</v>
      </c>
      <c r="R439" s="118">
        <f t="shared" si="455"/>
        <v>1</v>
      </c>
      <c r="S439" s="118">
        <f t="shared" si="455"/>
        <v>146</v>
      </c>
      <c r="T439" s="118">
        <f t="shared" si="455"/>
        <v>50</v>
      </c>
      <c r="U439" s="118">
        <f t="shared" si="455"/>
        <v>30</v>
      </c>
      <c r="V439" s="118">
        <f t="shared" si="455"/>
        <v>58</v>
      </c>
      <c r="W439" s="118">
        <f t="shared" si="455"/>
        <v>168</v>
      </c>
      <c r="X439" s="118">
        <f t="shared" si="455"/>
        <v>14</v>
      </c>
      <c r="Y439" s="123">
        <f t="shared" si="455"/>
        <v>88</v>
      </c>
      <c r="Z439" s="122">
        <f t="shared" si="455"/>
        <v>46</v>
      </c>
      <c r="AA439" s="118">
        <f t="shared" si="455"/>
        <v>56</v>
      </c>
      <c r="AB439" s="118">
        <f t="shared" si="455"/>
        <v>26</v>
      </c>
      <c r="AC439" s="118">
        <f t="shared" si="455"/>
        <v>63</v>
      </c>
      <c r="AD439" s="118">
        <f t="shared" si="455"/>
        <v>1</v>
      </c>
      <c r="AE439" s="118">
        <f t="shared" si="455"/>
        <v>115</v>
      </c>
      <c r="AF439" s="118">
        <f t="shared" si="455"/>
        <v>44</v>
      </c>
      <c r="AG439" s="118">
        <f t="shared" si="455"/>
        <v>49</v>
      </c>
      <c r="AH439" s="123">
        <f t="shared" si="455"/>
        <v>88</v>
      </c>
      <c r="AI439" s="122">
        <f t="shared" si="455"/>
        <v>13</v>
      </c>
      <c r="AJ439" s="118">
        <f t="shared" si="455"/>
        <v>12</v>
      </c>
      <c r="AK439" s="123">
        <f t="shared" si="455"/>
        <v>38</v>
      </c>
      <c r="AL439" s="120">
        <f t="shared" si="455"/>
        <v>7</v>
      </c>
    </row>
    <row r="440" spans="2:38">
      <c r="B440" s="225" t="str">
        <f t="shared" ref="B440:C440" si="456">B221</f>
        <v>Žužemberk</v>
      </c>
      <c r="C440" s="224">
        <f t="shared" si="456"/>
        <v>193</v>
      </c>
      <c r="D440" s="124">
        <f t="shared" ref="D440:AL440" si="457">IFERROR(_xlfn.RANK.EQ(D221,D$10:D$221,0),"-")</f>
        <v>183</v>
      </c>
      <c r="E440" s="119">
        <f t="shared" si="457"/>
        <v>147</v>
      </c>
      <c r="F440" s="119">
        <f t="shared" si="457"/>
        <v>171</v>
      </c>
      <c r="G440" s="119">
        <f t="shared" si="457"/>
        <v>158</v>
      </c>
      <c r="H440" s="119">
        <f t="shared" si="457"/>
        <v>83</v>
      </c>
      <c r="I440" s="119">
        <f t="shared" si="457"/>
        <v>123</v>
      </c>
      <c r="J440" s="119">
        <f t="shared" si="457"/>
        <v>173</v>
      </c>
      <c r="K440" s="119" t="str">
        <f t="shared" si="457"/>
        <v>-</v>
      </c>
      <c r="L440" s="119">
        <f t="shared" si="457"/>
        <v>157</v>
      </c>
      <c r="M440" s="119">
        <f t="shared" si="457"/>
        <v>94</v>
      </c>
      <c r="N440" s="119">
        <f t="shared" si="457"/>
        <v>62</v>
      </c>
      <c r="O440" s="119">
        <f t="shared" si="457"/>
        <v>151</v>
      </c>
      <c r="P440" s="119">
        <f t="shared" si="457"/>
        <v>148</v>
      </c>
      <c r="Q440" s="119">
        <f t="shared" si="457"/>
        <v>50</v>
      </c>
      <c r="R440" s="119">
        <f t="shared" si="457"/>
        <v>71</v>
      </c>
      <c r="S440" s="119">
        <f t="shared" si="457"/>
        <v>113</v>
      </c>
      <c r="T440" s="119">
        <f t="shared" si="457"/>
        <v>8</v>
      </c>
      <c r="U440" s="119">
        <f t="shared" si="457"/>
        <v>121</v>
      </c>
      <c r="V440" s="119">
        <f t="shared" si="457"/>
        <v>54</v>
      </c>
      <c r="W440" s="119">
        <f t="shared" si="457"/>
        <v>134</v>
      </c>
      <c r="X440" s="119">
        <f t="shared" si="457"/>
        <v>176</v>
      </c>
      <c r="Y440" s="125">
        <f t="shared" si="457"/>
        <v>7</v>
      </c>
      <c r="Z440" s="124">
        <f t="shared" si="457"/>
        <v>172</v>
      </c>
      <c r="AA440" s="119">
        <f t="shared" si="457"/>
        <v>151</v>
      </c>
      <c r="AB440" s="119">
        <f t="shared" si="457"/>
        <v>63</v>
      </c>
      <c r="AC440" s="119">
        <f t="shared" si="457"/>
        <v>174</v>
      </c>
      <c r="AD440" s="119">
        <f t="shared" si="457"/>
        <v>57</v>
      </c>
      <c r="AE440" s="119">
        <f t="shared" si="457"/>
        <v>29</v>
      </c>
      <c r="AF440" s="119">
        <f t="shared" si="457"/>
        <v>73</v>
      </c>
      <c r="AG440" s="119">
        <f t="shared" si="457"/>
        <v>182</v>
      </c>
      <c r="AH440" s="125">
        <f t="shared" si="457"/>
        <v>7</v>
      </c>
      <c r="AI440" s="124">
        <f t="shared" si="457"/>
        <v>134</v>
      </c>
      <c r="AJ440" s="119">
        <f t="shared" si="457"/>
        <v>54</v>
      </c>
      <c r="AK440" s="125">
        <f t="shared" si="457"/>
        <v>43</v>
      </c>
      <c r="AL440" s="121">
        <f t="shared" si="457"/>
        <v>59</v>
      </c>
    </row>
    <row r="442" spans="2:38">
      <c r="D442" s="4">
        <f>C442+1</f>
        <v>1</v>
      </c>
      <c r="E442" s="4">
        <f>D442+1</f>
        <v>2</v>
      </c>
      <c r="F442" s="4">
        <f t="shared" ref="F442:AL442" si="458">E442+1</f>
        <v>3</v>
      </c>
      <c r="G442" s="4">
        <f t="shared" si="458"/>
        <v>4</v>
      </c>
      <c r="H442" s="4">
        <f t="shared" si="458"/>
        <v>5</v>
      </c>
      <c r="I442" s="4">
        <f t="shared" si="458"/>
        <v>6</v>
      </c>
      <c r="J442" s="4">
        <f t="shared" si="458"/>
        <v>7</v>
      </c>
      <c r="K442" s="4">
        <f t="shared" si="458"/>
        <v>8</v>
      </c>
      <c r="L442" s="4">
        <f t="shared" si="458"/>
        <v>9</v>
      </c>
      <c r="M442" s="4">
        <f t="shared" si="458"/>
        <v>10</v>
      </c>
      <c r="N442" s="4">
        <f t="shared" si="458"/>
        <v>11</v>
      </c>
      <c r="O442" s="4">
        <f t="shared" si="458"/>
        <v>12</v>
      </c>
      <c r="P442" s="4">
        <f t="shared" si="458"/>
        <v>13</v>
      </c>
      <c r="Q442" s="4">
        <f t="shared" si="458"/>
        <v>14</v>
      </c>
      <c r="R442" s="4">
        <f t="shared" si="458"/>
        <v>15</v>
      </c>
      <c r="S442" s="4">
        <f t="shared" si="458"/>
        <v>16</v>
      </c>
      <c r="T442" s="4">
        <f t="shared" si="458"/>
        <v>17</v>
      </c>
      <c r="U442" s="4">
        <f t="shared" si="458"/>
        <v>18</v>
      </c>
      <c r="V442" s="4">
        <f t="shared" si="458"/>
        <v>19</v>
      </c>
      <c r="W442" s="4">
        <f t="shared" si="458"/>
        <v>20</v>
      </c>
      <c r="X442" s="4">
        <f t="shared" si="458"/>
        <v>21</v>
      </c>
      <c r="Y442" s="4">
        <f t="shared" si="458"/>
        <v>22</v>
      </c>
      <c r="Z442" s="4">
        <f t="shared" si="458"/>
        <v>23</v>
      </c>
      <c r="AA442" s="4">
        <f t="shared" si="458"/>
        <v>24</v>
      </c>
      <c r="AB442" s="4">
        <f t="shared" si="458"/>
        <v>25</v>
      </c>
      <c r="AC442" s="4">
        <f t="shared" si="458"/>
        <v>26</v>
      </c>
      <c r="AD442" s="4">
        <f t="shared" si="458"/>
        <v>27</v>
      </c>
      <c r="AE442" s="4">
        <f t="shared" si="458"/>
        <v>28</v>
      </c>
      <c r="AF442" s="4">
        <f t="shared" si="458"/>
        <v>29</v>
      </c>
      <c r="AG442" s="4">
        <f t="shared" si="458"/>
        <v>30</v>
      </c>
      <c r="AH442" s="4">
        <f t="shared" si="458"/>
        <v>31</v>
      </c>
      <c r="AI442" s="4">
        <f t="shared" si="458"/>
        <v>32</v>
      </c>
      <c r="AJ442" s="4">
        <f t="shared" si="458"/>
        <v>33</v>
      </c>
      <c r="AK442" s="4">
        <f t="shared" si="458"/>
        <v>34</v>
      </c>
      <c r="AL442" s="4">
        <f t="shared" si="458"/>
        <v>35</v>
      </c>
    </row>
  </sheetData>
  <conditionalFormatting sqref="AH223:AH227">
    <cfRule type="colorScale" priority="475">
      <colorScale>
        <cfvo type="min"/>
        <cfvo type="percentile" val="50"/>
        <cfvo type="max"/>
        <color rgb="FFF8696B"/>
        <color rgb="FFFFEB84"/>
        <color rgb="FF63BE7B"/>
      </colorScale>
    </cfRule>
  </conditionalFormatting>
  <conditionalFormatting sqref="AC223:AL227">
    <cfRule type="colorScale" priority="476">
      <colorScale>
        <cfvo type="min"/>
        <cfvo type="percentile" val="50"/>
        <cfvo type="max"/>
        <color rgb="FFF8696B"/>
        <color rgb="FFFFEB84"/>
        <color rgb="FF63BE7B"/>
      </colorScale>
    </cfRule>
  </conditionalFormatting>
  <conditionalFormatting sqref="Z223:AB227">
    <cfRule type="colorScale" priority="477">
      <colorScale>
        <cfvo type="min"/>
        <cfvo type="percentile" val="50"/>
        <cfvo type="max"/>
        <color rgb="FFF8696B"/>
        <color rgb="FFFFEB84"/>
        <color rgb="FF63BE7B"/>
      </colorScale>
    </cfRule>
  </conditionalFormatting>
  <conditionalFormatting sqref="D297:D298 D367:D368 D437:D438">
    <cfRule type="colorScale" priority="174">
      <colorScale>
        <cfvo type="min"/>
        <cfvo type="percentile" val="50"/>
        <cfvo type="max"/>
        <color rgb="FF63BE7B"/>
        <color rgb="FFFFEB84"/>
        <color rgb="FFF8696B"/>
      </colorScale>
    </cfRule>
  </conditionalFormatting>
  <conditionalFormatting sqref="E297:AL298 E367:AL368 E437:AL438">
    <cfRule type="colorScale" priority="173">
      <colorScale>
        <cfvo type="min"/>
        <cfvo type="percentile" val="50"/>
        <cfvo type="max"/>
        <color rgb="FF63BE7B"/>
        <color rgb="FFFFEB84"/>
        <color rgb="FFF8696B"/>
      </colorScale>
    </cfRule>
  </conditionalFormatting>
  <conditionalFormatting sqref="AI10:AK221">
    <cfRule type="colorScale" priority="869">
      <colorScale>
        <cfvo type="min"/>
        <cfvo type="percentile" val="50"/>
        <cfvo type="max"/>
        <color rgb="FFF8696B"/>
        <color rgb="FFFFEB84"/>
        <color rgb="FF63BE7B"/>
      </colorScale>
    </cfRule>
  </conditionalFormatting>
  <conditionalFormatting sqref="E10:E221">
    <cfRule type="colorScale" priority="870">
      <colorScale>
        <cfvo type="min"/>
        <cfvo type="percentile" val="50"/>
        <cfvo type="max"/>
        <color rgb="FFF8696B"/>
        <color rgb="FFFFEB84"/>
        <color rgb="FF63BE7B"/>
      </colorScale>
    </cfRule>
  </conditionalFormatting>
  <conditionalFormatting sqref="F10:F221">
    <cfRule type="colorScale" priority="871">
      <colorScale>
        <cfvo type="min"/>
        <cfvo type="percentile" val="50"/>
        <cfvo type="max"/>
        <color rgb="FFF8696B"/>
        <color rgb="FFFFEB84"/>
        <color rgb="FF63BE7B"/>
      </colorScale>
    </cfRule>
  </conditionalFormatting>
  <conditionalFormatting sqref="E10:F221">
    <cfRule type="colorScale" priority="872">
      <colorScale>
        <cfvo type="min"/>
        <cfvo type="percentile" val="50"/>
        <cfvo type="max"/>
        <color rgb="FFF8696B"/>
        <color rgb="FFFFEB84"/>
        <color rgb="FF63BE7B"/>
      </colorScale>
    </cfRule>
  </conditionalFormatting>
  <conditionalFormatting sqref="G10:G221">
    <cfRule type="colorScale" priority="873">
      <colorScale>
        <cfvo type="min"/>
        <cfvo type="percentile" val="50"/>
        <cfvo type="max"/>
        <color rgb="FFF8696B"/>
        <color rgb="FFFFEB84"/>
        <color rgb="FF63BE7B"/>
      </colorScale>
    </cfRule>
  </conditionalFormatting>
  <conditionalFormatting sqref="H10:H221">
    <cfRule type="colorScale" priority="874">
      <colorScale>
        <cfvo type="min"/>
        <cfvo type="percentile" val="50"/>
        <cfvo type="max"/>
        <color rgb="FFF8696B"/>
        <color rgb="FFFFEB84"/>
        <color rgb="FF63BE7B"/>
      </colorScale>
    </cfRule>
  </conditionalFormatting>
  <conditionalFormatting sqref="I10:I221">
    <cfRule type="colorScale" priority="875">
      <colorScale>
        <cfvo type="min"/>
        <cfvo type="percentile" val="50"/>
        <cfvo type="max"/>
        <color rgb="FFF8696B"/>
        <color rgb="FFFFEB84"/>
        <color rgb="FF63BE7B"/>
      </colorScale>
    </cfRule>
  </conditionalFormatting>
  <conditionalFormatting sqref="J10:J221">
    <cfRule type="colorScale" priority="876">
      <colorScale>
        <cfvo type="min"/>
        <cfvo type="percentile" val="50"/>
        <cfvo type="max"/>
        <color rgb="FFF8696B"/>
        <color rgb="FFFFEB84"/>
        <color rgb="FF63BE7B"/>
      </colorScale>
    </cfRule>
  </conditionalFormatting>
  <conditionalFormatting sqref="K10:K221">
    <cfRule type="colorScale" priority="877">
      <colorScale>
        <cfvo type="min"/>
        <cfvo type="percentile" val="50"/>
        <cfvo type="max"/>
        <color rgb="FFF8696B"/>
        <color rgb="FFFFEB84"/>
        <color rgb="FF63BE7B"/>
      </colorScale>
    </cfRule>
  </conditionalFormatting>
  <conditionalFormatting sqref="L10:L221">
    <cfRule type="colorScale" priority="878">
      <colorScale>
        <cfvo type="min"/>
        <cfvo type="percentile" val="50"/>
        <cfvo type="max"/>
        <color rgb="FFF8696B"/>
        <color rgb="FFFFEB84"/>
        <color rgb="FF63BE7B"/>
      </colorScale>
    </cfRule>
  </conditionalFormatting>
  <conditionalFormatting sqref="M10:M221">
    <cfRule type="colorScale" priority="879">
      <colorScale>
        <cfvo type="min"/>
        <cfvo type="percentile" val="50"/>
        <cfvo type="max"/>
        <color rgb="FFF8696B"/>
        <color rgb="FFFFEB84"/>
        <color rgb="FF63BE7B"/>
      </colorScale>
    </cfRule>
  </conditionalFormatting>
  <conditionalFormatting sqref="N10:N221">
    <cfRule type="colorScale" priority="880">
      <colorScale>
        <cfvo type="min"/>
        <cfvo type="percentile" val="50"/>
        <cfvo type="max"/>
        <color rgb="FFF8696B"/>
        <color rgb="FFFFEB84"/>
        <color rgb="FF63BE7B"/>
      </colorScale>
    </cfRule>
  </conditionalFormatting>
  <conditionalFormatting sqref="O10:O221">
    <cfRule type="colorScale" priority="881">
      <colorScale>
        <cfvo type="min"/>
        <cfvo type="percentile" val="50"/>
        <cfvo type="max"/>
        <color rgb="FFF8696B"/>
        <color rgb="FFFFEB84"/>
        <color rgb="FF63BE7B"/>
      </colorScale>
    </cfRule>
  </conditionalFormatting>
  <conditionalFormatting sqref="P10:P221">
    <cfRule type="colorScale" priority="882">
      <colorScale>
        <cfvo type="min"/>
        <cfvo type="percentile" val="50"/>
        <cfvo type="max"/>
        <color rgb="FFF8696B"/>
        <color rgb="FFFFEB84"/>
        <color rgb="FF63BE7B"/>
      </colorScale>
    </cfRule>
  </conditionalFormatting>
  <conditionalFormatting sqref="U10:U221">
    <cfRule type="colorScale" priority="883">
      <colorScale>
        <cfvo type="min"/>
        <cfvo type="percentile" val="50"/>
        <cfvo type="max"/>
        <color rgb="FFF8696B"/>
        <color rgb="FFFFEB84"/>
        <color rgb="FF63BE7B"/>
      </colorScale>
    </cfRule>
  </conditionalFormatting>
  <conditionalFormatting sqref="V10:V221">
    <cfRule type="colorScale" priority="884">
      <colorScale>
        <cfvo type="min"/>
        <cfvo type="percentile" val="50"/>
        <cfvo type="max"/>
        <color rgb="FFF8696B"/>
        <color rgb="FFFFEB84"/>
        <color rgb="FF63BE7B"/>
      </colorScale>
    </cfRule>
  </conditionalFormatting>
  <conditionalFormatting sqref="Q10:Q221">
    <cfRule type="colorScale" priority="885">
      <colorScale>
        <cfvo type="min"/>
        <cfvo type="percentile" val="50"/>
        <cfvo type="max"/>
        <color rgb="FFF8696B"/>
        <color rgb="FFFFEB84"/>
        <color rgb="FF63BE7B"/>
      </colorScale>
    </cfRule>
  </conditionalFormatting>
  <conditionalFormatting sqref="R10:R221">
    <cfRule type="colorScale" priority="886">
      <colorScale>
        <cfvo type="min"/>
        <cfvo type="percentile" val="50"/>
        <cfvo type="max"/>
        <color rgb="FFF8696B"/>
        <color rgb="FFFFEB84"/>
        <color rgb="FF63BE7B"/>
      </colorScale>
    </cfRule>
  </conditionalFormatting>
  <conditionalFormatting sqref="Y10:Y221">
    <cfRule type="colorScale" priority="887">
      <colorScale>
        <cfvo type="min"/>
        <cfvo type="percentile" val="50"/>
        <cfvo type="max"/>
        <color rgb="FFF8696B"/>
        <color rgb="FFFFEB84"/>
        <color rgb="FF63BE7B"/>
      </colorScale>
    </cfRule>
  </conditionalFormatting>
  <conditionalFormatting sqref="Z10:AA221">
    <cfRule type="colorScale" priority="888">
      <colorScale>
        <cfvo type="min"/>
        <cfvo type="percentile" val="50"/>
        <cfvo type="max"/>
        <color rgb="FFF8696B"/>
        <color rgb="FFFFEB84"/>
        <color rgb="FF63BE7B"/>
      </colorScale>
    </cfRule>
  </conditionalFormatting>
  <conditionalFormatting sqref="AG10:AH221">
    <cfRule type="colorScale" priority="889">
      <colorScale>
        <cfvo type="min"/>
        <cfvo type="percentile" val="50"/>
        <cfvo type="max"/>
        <color rgb="FFF8696B"/>
        <color rgb="FFFFEB84"/>
        <color rgb="FF63BE7B"/>
      </colorScale>
    </cfRule>
  </conditionalFormatting>
  <conditionalFormatting sqref="AB10:AB221">
    <cfRule type="colorScale" priority="890">
      <colorScale>
        <cfvo type="min"/>
        <cfvo type="percentile" val="50"/>
        <cfvo type="max"/>
        <color rgb="FFF8696B"/>
        <color rgb="FFFFEB84"/>
        <color rgb="FF63BE7B"/>
      </colorScale>
    </cfRule>
  </conditionalFormatting>
  <conditionalFormatting sqref="AC10:AC221">
    <cfRule type="colorScale" priority="891">
      <colorScale>
        <cfvo type="min"/>
        <cfvo type="percentile" val="50"/>
        <cfvo type="max"/>
        <color rgb="FFF8696B"/>
        <color rgb="FFFFEB84"/>
        <color rgb="FF63BE7B"/>
      </colorScale>
    </cfRule>
  </conditionalFormatting>
  <conditionalFormatting sqref="AD10:AD221">
    <cfRule type="colorScale" priority="892">
      <colorScale>
        <cfvo type="min"/>
        <cfvo type="percentile" val="50"/>
        <cfvo type="max"/>
        <color rgb="FFF8696B"/>
        <color rgb="FFFFEB84"/>
        <color rgb="FF63BE7B"/>
      </colorScale>
    </cfRule>
  </conditionalFormatting>
  <conditionalFormatting sqref="AE10:AE221">
    <cfRule type="colorScale" priority="893">
      <colorScale>
        <cfvo type="min"/>
        <cfvo type="percentile" val="50"/>
        <cfvo type="max"/>
        <color rgb="FFF8696B"/>
        <color rgb="FFFFEB84"/>
        <color rgb="FF63BE7B"/>
      </colorScale>
    </cfRule>
  </conditionalFormatting>
  <conditionalFormatting sqref="AF10:AF221">
    <cfRule type="colorScale" priority="894">
      <colorScale>
        <cfvo type="min"/>
        <cfvo type="percentile" val="50"/>
        <cfvo type="max"/>
        <color rgb="FFF8696B"/>
        <color rgb="FFFFEB84"/>
        <color rgb="FF63BE7B"/>
      </colorScale>
    </cfRule>
  </conditionalFormatting>
  <conditionalFormatting sqref="D10:D221">
    <cfRule type="colorScale" priority="895">
      <colorScale>
        <cfvo type="min"/>
        <cfvo type="percentile" val="50"/>
        <cfvo type="max"/>
        <color rgb="FFF8696B"/>
        <color rgb="FFFFEB84"/>
        <color rgb="FF63BE7B"/>
      </colorScale>
    </cfRule>
  </conditionalFormatting>
  <conditionalFormatting sqref="S10:S221">
    <cfRule type="colorScale" priority="896">
      <colorScale>
        <cfvo type="min"/>
        <cfvo type="percentile" val="50"/>
        <cfvo type="max"/>
        <color rgb="FFF8696B"/>
        <color rgb="FFFFEB84"/>
        <color rgb="FF63BE7B"/>
      </colorScale>
    </cfRule>
  </conditionalFormatting>
  <conditionalFormatting sqref="T10:T221">
    <cfRule type="colorScale" priority="897">
      <colorScale>
        <cfvo type="min"/>
        <cfvo type="percentile" val="50"/>
        <cfvo type="max"/>
        <color rgb="FFF8696B"/>
        <color rgb="FFFFEB84"/>
        <color rgb="FF63BE7B"/>
      </colorScale>
    </cfRule>
  </conditionalFormatting>
  <conditionalFormatting sqref="AL10:AL221">
    <cfRule type="colorScale" priority="898">
      <colorScale>
        <cfvo type="min"/>
        <cfvo type="percentile" val="50"/>
        <cfvo type="max"/>
        <color rgb="FFF8696B"/>
        <color rgb="FFFFEB84"/>
        <color rgb="FF63BE7B"/>
      </colorScale>
    </cfRule>
  </conditionalFormatting>
  <conditionalFormatting sqref="W10:W221">
    <cfRule type="colorScale" priority="899">
      <colorScale>
        <cfvo type="min"/>
        <cfvo type="percentile" val="50"/>
        <cfvo type="max"/>
        <color rgb="FFF8696B"/>
        <color rgb="FFFFEB84"/>
        <color rgb="FF63BE7B"/>
      </colorScale>
    </cfRule>
  </conditionalFormatting>
  <conditionalFormatting sqref="X10:X221">
    <cfRule type="colorScale" priority="900">
      <colorScale>
        <cfvo type="min"/>
        <cfvo type="percentile" val="50"/>
        <cfvo type="max"/>
        <color rgb="FFF8696B"/>
        <color rgb="FFFFEB84"/>
        <color rgb="FF63BE7B"/>
      </colorScale>
    </cfRule>
  </conditionalFormatting>
  <conditionalFormatting sqref="D229:D440">
    <cfRule type="colorScale" priority="965">
      <colorScale>
        <cfvo type="min"/>
        <cfvo type="percentile" val="50"/>
        <cfvo type="max"/>
        <color rgb="FF63BE7B"/>
        <color rgb="FFFFEB84"/>
        <color rgb="FFF8696B"/>
      </colorScale>
    </cfRule>
  </conditionalFormatting>
  <conditionalFormatting sqref="E229:AL440">
    <cfRule type="colorScale" priority="966">
      <colorScale>
        <cfvo type="min"/>
        <cfvo type="percentile" val="50"/>
        <cfvo type="max"/>
        <color rgb="FF63BE7B"/>
        <color rgb="FFFFEB84"/>
        <color rgb="FFF8696B"/>
      </colorScale>
    </cfRule>
  </conditionalFormatting>
  <hyperlinks>
    <hyperlink ref="AO4" location="'ESPON Dashboard'!R34" display="Select Weights"/>
    <hyperlink ref="AL2" location="'Main Page'!A1" display="Back to Main Page"/>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F W R e U Z Q 5 x 2 m k A A A A 9 Q A A A B I A H A B D b 2 5 m a W c v U G F j a 2 F n Z S 5 4 b W w g o h g A K K A U A A A A A A A A A A A A A A A A A A A A A A A A A A A A h Y 9 B D o I w F E S v Q r q n H 1 E j I Z + y M O 4 k M S E x b p t S o R G K o c V y N x c e y S u I U d S d y 5 n 3 F j P 3 6 w 3 T o a m 9 i + y M a n V C Z j Q g n t S i L Z Q u E 9 L b o x + R l O G O i x M v p T f K 2 s S D K R J S W X u O A Z x z 1 M 1 p 2 5 U Q B s E M D t k 2 F 5 V s O P n I 6 r / s K 2 0 s 1 0 I S h v v X G B b S a E l X i 3 E S w t R h p v S X h y N 7 0 p 8 S 1 3 1 t + 0 4 y w f 1 N j j B F h P c F 9 g B Q S w M E F A A C A A g A F W R e U 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V k X l E o i k e 4 D g A A A B E A A A A T A B w A R m 9 y b X V s Y X M v U 2 V j d G l v b j E u b S C i G A A o o B Q A A A A A A A A A A A A A A A A A A A A A A A A A A A A r T k 0 u y c z P U w i G 0 I b W A F B L A Q I t A B Q A A g A I A B V k X l G U O c d p p A A A A P U A A A A S A A A A A A A A A A A A A A A A A A A A A A B D b 2 5 m a W c v U G F j a 2 F n Z S 5 4 b W x Q S w E C L Q A U A A I A C A A V Z F 5 R D 8 r p q 6 Q A A A D p A A A A E w A A A A A A A A A A A A A A A A D w A A A A W 0 N v b n R l b n R f V H l w Z X N d L n h t b F B L A Q I t A B Q A A g A I A B V k X l E 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I w 3 Q F J c t m T 7 j H h R J J M Z c 4 A A A A A A I A A A A A A A N m A A D A A A A A E A A A A O z 6 P z u x i u F O H 6 Y L 2 J 8 i j w 8 A A A A A B I A A A K A A A A A Q A A A A o t X 6 b a 0 / m 8 H g u 2 S m v S 6 j 8 l A A A A D C w 7 Q R W C 8 9 / / t O a K S 2 + e j p t D Y J 6 x V E u T 4 v Y B Q I A g p V O J d l N R b Y 8 0 C 3 z K Y y 1 m j 5 u 7 J Z X p U i B T 1 t z K S v + M C 9 c / v B 0 + M w 8 l V 8 D I G x j S M W 6 2 j b K h Q A A A C W 5 1 V H P 0 m G n R y i k D c j D g e v 5 M + k r g = = < / D a t a M a s h u p > 
</file>

<file path=customXml/item2.xml><?xml version="1.0" encoding="utf-8"?>
<ct:contentTypeSchema xmlns:ct="http://schemas.microsoft.com/office/2006/metadata/contentType" xmlns:ma="http://schemas.microsoft.com/office/2006/metadata/properties/metaAttributes" ct:_="" ma:_="" ma:contentTypeName="Documento" ma:contentTypeID="0x010100A77F93965C581748BC43C7053F67A857" ma:contentTypeVersion="13" ma:contentTypeDescription="Creare un nuovo documento." ma:contentTypeScope="" ma:versionID="2098a4a45f2a81b26b6d12b6f5f9f0e1">
  <xsd:schema xmlns:xsd="http://www.w3.org/2001/XMLSchema" xmlns:xs="http://www.w3.org/2001/XMLSchema" xmlns:p="http://schemas.microsoft.com/office/2006/metadata/properties" xmlns:ns3="bfc76eb8-a73b-467e-b9e8-c7d220890468" xmlns:ns4="f5410913-d474-45d9-9ace-d69039f70ade" targetNamespace="http://schemas.microsoft.com/office/2006/metadata/properties" ma:root="true" ma:fieldsID="1a478cbb68bc353aee3b1b59f6a9fcaf" ns3:_="" ns4:_="">
    <xsd:import namespace="bfc76eb8-a73b-467e-b9e8-c7d220890468"/>
    <xsd:import namespace="f5410913-d474-45d9-9ace-d69039f70ade"/>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c76eb8-a73b-467e-b9e8-c7d22089046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5410913-d474-45d9-9ace-d69039f70ade" elementFormDefault="qualified">
    <xsd:import namespace="http://schemas.microsoft.com/office/2006/documentManagement/types"/>
    <xsd:import namespace="http://schemas.microsoft.com/office/infopath/2007/PartnerControls"/>
    <xsd:element name="SharedWithUsers" ma:index="18"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Condiviso con dettagli" ma:internalName="SharedWithDetails" ma:readOnly="true">
      <xsd:simpleType>
        <xsd:restriction base="dms:Note">
          <xsd:maxLength value="255"/>
        </xsd:restriction>
      </xsd:simpleType>
    </xsd:element>
    <xsd:element name="SharingHintHash" ma:index="20" nillable="true" ma:displayName="Hash suggerimento condivisione"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88BFCC7-6DD2-4039-A03A-303CD22C8FA0}">
  <ds:schemaRefs>
    <ds:schemaRef ds:uri="http://schemas.microsoft.com/DataMashup"/>
  </ds:schemaRefs>
</ds:datastoreItem>
</file>

<file path=customXml/itemProps2.xml><?xml version="1.0" encoding="utf-8"?>
<ds:datastoreItem xmlns:ds="http://schemas.openxmlformats.org/officeDocument/2006/customXml" ds:itemID="{88DF64E2-FDE0-47FA-91F7-54D1F6540B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fc76eb8-a73b-467e-b9e8-c7d220890468"/>
    <ds:schemaRef ds:uri="f5410913-d474-45d9-9ace-d69039f70a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33DA726-CE50-4487-B3E8-5DA1FD07628F}">
  <ds:schemaRefs>
    <ds:schemaRef ds:uri="http://schemas.microsoft.com/sharepoint/v3/contenttype/forms"/>
  </ds:schemaRefs>
</ds:datastoreItem>
</file>

<file path=customXml/itemProps4.xml><?xml version="1.0" encoding="utf-8"?>
<ds:datastoreItem xmlns:ds="http://schemas.openxmlformats.org/officeDocument/2006/customXml" ds:itemID="{380E7AC1-967D-492C-AD4F-FC342863E5ED}">
  <ds:schemaRefs>
    <ds:schemaRef ds:uri="http://schemas.openxmlformats.org/package/2006/metadata/core-properties"/>
    <ds:schemaRef ds:uri="http://schemas.microsoft.com/office/2006/documentManagement/types"/>
    <ds:schemaRef ds:uri="http://schemas.microsoft.com/office/infopath/2007/PartnerControls"/>
    <ds:schemaRef ds:uri="f5410913-d474-45d9-9ace-d69039f70ade"/>
    <ds:schemaRef ds:uri="http://purl.org/dc/elements/1.1/"/>
    <ds:schemaRef ds:uri="http://schemas.microsoft.com/office/2006/metadata/properties"/>
    <ds:schemaRef ds:uri="http://purl.org/dc/terms/"/>
    <ds:schemaRef ds:uri="bfc76eb8-a73b-467e-b9e8-c7d220890468"/>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Delovni listi</vt:lpstr>
      </vt:variant>
      <vt:variant>
        <vt:i4>8</vt:i4>
      </vt:variant>
      <vt:variant>
        <vt:lpstr>Imenovani obsegi</vt:lpstr>
      </vt:variant>
      <vt:variant>
        <vt:i4>2</vt:i4>
      </vt:variant>
    </vt:vector>
  </HeadingPairs>
  <TitlesOfParts>
    <vt:vector size="10" baseType="lpstr">
      <vt:lpstr>Main Page</vt:lpstr>
      <vt:lpstr>Local context</vt:lpstr>
      <vt:lpstr>QoL DATA</vt:lpstr>
      <vt:lpstr>Weighting System</vt:lpstr>
      <vt:lpstr>Metadata</vt:lpstr>
      <vt:lpstr>Framework</vt:lpstr>
      <vt:lpstr>Data &amp; Normalization</vt:lpstr>
      <vt:lpstr>TQoL Indexes</vt:lpstr>
      <vt:lpstr>life</vt:lpstr>
      <vt:lpstr>Metadata!OLE_LINK1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BIOSCA</dc:creator>
  <cp:lastModifiedBy>Recenzija</cp:lastModifiedBy>
  <dcterms:created xsi:type="dcterms:W3CDTF">2020-06-04T08:05:31Z</dcterms:created>
  <dcterms:modified xsi:type="dcterms:W3CDTF">2021-12-08T14:55:00Z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0x010100A77F93965C581748BC43C7053F67A857</vt:lpwstr>
  </property>
</Properties>
</file>